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Adam Hill\Box\ITS Effectiveness in Utah\UDOT Internal Survey\"/>
    </mc:Choice>
  </mc:AlternateContent>
  <xr:revisionPtr revIDLastSave="0" documentId="13_ncr:1_{65888E84-F9EE-48E5-8543-BD1010FB8B6E}" xr6:coauthVersionLast="47" xr6:coauthVersionMax="47" xr10:uidLastSave="{00000000-0000-0000-0000-000000000000}"/>
  <bookViews>
    <workbookView xWindow="-38520" yWindow="-4350" windowWidth="38640" windowHeight="21120" xr2:uid="{00000000-000D-0000-FFFF-FFFF00000000}"/>
  </bookViews>
  <sheets>
    <sheet name="ITS Research UDOT Survey_Januar" sheetId="1" r:id="rId1"/>
    <sheet name="Vlookup tables" sheetId="3" r:id="rId2"/>
    <sheet name="Survey completion" sheetId="2" r:id="rId3"/>
  </sheets>
  <definedNames>
    <definedName name="_xlnm._FilterDatabase" localSheetId="0" hidden="1">'ITS Research UDOT Survey_Januar'!$A$1:$KP$625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A4" i="1"/>
  <c r="KQ6" i="1"/>
  <c r="KQ7" i="1"/>
  <c r="KQ8" i="1"/>
  <c r="KQ9" i="1"/>
  <c r="KQ10" i="1"/>
  <c r="KQ11" i="1"/>
  <c r="KQ12" i="1"/>
  <c r="KQ13" i="1"/>
  <c r="KQ14" i="1"/>
  <c r="KQ15" i="1"/>
  <c r="KQ16" i="1"/>
  <c r="KQ17" i="1"/>
  <c r="KQ18" i="1"/>
  <c r="KQ19" i="1"/>
  <c r="KQ20" i="1"/>
  <c r="KQ21" i="1"/>
  <c r="KQ22" i="1"/>
  <c r="KQ23" i="1"/>
  <c r="KQ24" i="1"/>
  <c r="KQ25" i="1"/>
  <c r="KQ26" i="1"/>
  <c r="KQ27" i="1"/>
  <c r="KQ28" i="1"/>
  <c r="KQ29" i="1"/>
  <c r="KQ30" i="1"/>
  <c r="KQ31" i="1"/>
  <c r="KQ32" i="1"/>
  <c r="KQ33" i="1"/>
  <c r="KQ34" i="1"/>
  <c r="KQ35" i="1"/>
  <c r="KQ36" i="1"/>
  <c r="KQ37" i="1"/>
  <c r="KQ38" i="1"/>
  <c r="KQ39" i="1"/>
  <c r="KQ40" i="1"/>
  <c r="KQ41" i="1"/>
  <c r="KQ42" i="1"/>
  <c r="KQ43" i="1"/>
  <c r="KQ44" i="1"/>
  <c r="KQ45" i="1"/>
  <c r="KQ46" i="1"/>
  <c r="KQ47" i="1"/>
  <c r="KQ48" i="1"/>
  <c r="KQ49" i="1"/>
  <c r="KQ50" i="1"/>
  <c r="KQ51" i="1"/>
  <c r="KQ52" i="1"/>
  <c r="KQ53" i="1"/>
  <c r="KQ54" i="1"/>
  <c r="KQ55" i="1"/>
  <c r="KQ56" i="1"/>
  <c r="KQ57" i="1"/>
  <c r="KQ58" i="1"/>
  <c r="KQ59" i="1"/>
  <c r="KQ60" i="1"/>
  <c r="KQ61" i="1"/>
  <c r="KQ62" i="1"/>
  <c r="KQ63" i="1"/>
  <c r="KQ64" i="1"/>
  <c r="KQ65" i="1"/>
  <c r="KQ66" i="1"/>
  <c r="KQ67" i="1"/>
  <c r="KQ68" i="1"/>
  <c r="KQ69" i="1"/>
  <c r="KQ70" i="1"/>
  <c r="KQ71" i="1"/>
  <c r="KQ72" i="1"/>
  <c r="KQ73" i="1"/>
  <c r="KQ74" i="1"/>
  <c r="KQ75" i="1"/>
  <c r="KQ76" i="1"/>
  <c r="KQ77" i="1"/>
  <c r="KQ78" i="1"/>
  <c r="KQ79" i="1"/>
  <c r="KQ80" i="1"/>
  <c r="KQ81" i="1"/>
  <c r="KQ82" i="1"/>
  <c r="KQ83" i="1"/>
  <c r="KQ84" i="1"/>
  <c r="KQ85" i="1"/>
  <c r="KQ86" i="1"/>
  <c r="KQ87" i="1"/>
  <c r="KQ88" i="1"/>
  <c r="KQ89" i="1"/>
  <c r="KQ90" i="1"/>
  <c r="KQ91" i="1"/>
  <c r="KQ92" i="1"/>
  <c r="KQ93" i="1"/>
  <c r="KQ94" i="1"/>
  <c r="KQ95" i="1"/>
  <c r="KQ96" i="1"/>
  <c r="KQ97"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KQ132" i="1"/>
  <c r="KQ133" i="1"/>
  <c r="KQ134" i="1"/>
  <c r="KQ135" i="1"/>
  <c r="KQ136" i="1"/>
  <c r="KQ137" i="1"/>
  <c r="KQ138" i="1"/>
  <c r="KQ139" i="1"/>
  <c r="KQ140" i="1"/>
  <c r="KQ141" i="1"/>
  <c r="KQ142" i="1"/>
  <c r="KQ143" i="1"/>
  <c r="KQ144" i="1"/>
  <c r="KQ145" i="1"/>
  <c r="KQ146" i="1"/>
  <c r="KQ147" i="1"/>
  <c r="KQ148" i="1"/>
  <c r="KQ149" i="1"/>
  <c r="KQ150" i="1"/>
  <c r="KQ151" i="1"/>
  <c r="KQ152" i="1"/>
  <c r="KQ153" i="1"/>
  <c r="KQ154" i="1"/>
  <c r="KQ155" i="1"/>
  <c r="KQ156" i="1"/>
  <c r="KQ157" i="1"/>
  <c r="KQ158" i="1"/>
  <c r="KQ159" i="1"/>
  <c r="KQ160" i="1"/>
  <c r="KQ161" i="1"/>
  <c r="KQ162" i="1"/>
  <c r="KQ163" i="1"/>
  <c r="KQ164" i="1"/>
  <c r="KQ165" i="1"/>
  <c r="KQ166" i="1"/>
  <c r="KQ167" i="1"/>
  <c r="KQ168" i="1"/>
  <c r="KQ169" i="1"/>
  <c r="KQ170" i="1"/>
  <c r="KQ171" i="1"/>
  <c r="KQ172" i="1"/>
  <c r="KQ173" i="1"/>
  <c r="KQ174" i="1"/>
  <c r="KQ175" i="1"/>
  <c r="KQ176" i="1"/>
  <c r="KQ177" i="1"/>
  <c r="KQ178" i="1"/>
  <c r="KQ179" i="1"/>
  <c r="KQ180" i="1"/>
  <c r="KQ181" i="1"/>
  <c r="KQ182" i="1"/>
  <c r="KQ183" i="1"/>
  <c r="KQ184" i="1"/>
  <c r="KQ185" i="1"/>
  <c r="KQ186" i="1"/>
  <c r="KQ187" i="1"/>
  <c r="KQ188" i="1"/>
  <c r="KQ189" i="1"/>
  <c r="KQ190" i="1"/>
  <c r="KQ191" i="1"/>
  <c r="KQ192" i="1"/>
  <c r="KQ193" i="1"/>
  <c r="KQ194" i="1"/>
  <c r="KQ195" i="1"/>
  <c r="KQ196" i="1"/>
  <c r="KQ197" i="1"/>
  <c r="KQ198" i="1"/>
  <c r="KQ199" i="1"/>
  <c r="KQ200" i="1"/>
  <c r="KQ201" i="1"/>
  <c r="KQ202" i="1"/>
  <c r="KQ203" i="1"/>
  <c r="KQ204" i="1"/>
  <c r="KQ205" i="1"/>
  <c r="KQ206" i="1"/>
  <c r="KQ207" i="1"/>
  <c r="KQ208" i="1"/>
  <c r="KQ209" i="1"/>
  <c r="KQ210" i="1"/>
  <c r="KQ211" i="1"/>
  <c r="KQ212" i="1"/>
  <c r="KQ213" i="1"/>
  <c r="KQ214" i="1"/>
  <c r="KQ215" i="1"/>
  <c r="KQ216" i="1"/>
  <c r="KQ217" i="1"/>
  <c r="KQ218" i="1"/>
  <c r="KQ219" i="1"/>
  <c r="KQ220" i="1"/>
  <c r="KQ221" i="1"/>
  <c r="KQ222" i="1"/>
  <c r="KQ223" i="1"/>
  <c r="KQ224" i="1"/>
  <c r="KQ225" i="1"/>
  <c r="KQ226" i="1"/>
  <c r="KQ227" i="1"/>
  <c r="KQ228" i="1"/>
  <c r="KQ229" i="1"/>
  <c r="KQ230" i="1"/>
  <c r="KQ231" i="1"/>
  <c r="KQ232" i="1"/>
  <c r="KQ233" i="1"/>
  <c r="KQ234" i="1"/>
  <c r="KQ235" i="1"/>
  <c r="KQ236" i="1"/>
  <c r="KQ237" i="1"/>
  <c r="KQ238" i="1"/>
  <c r="KQ239" i="1"/>
  <c r="KQ240" i="1"/>
  <c r="KQ241" i="1"/>
  <c r="KQ242" i="1"/>
  <c r="KQ243" i="1"/>
  <c r="KQ244" i="1"/>
  <c r="KQ245" i="1"/>
  <c r="KQ246" i="1"/>
  <c r="KQ247" i="1"/>
  <c r="KQ248" i="1"/>
  <c r="KQ249" i="1"/>
  <c r="KQ250" i="1"/>
  <c r="KQ251" i="1"/>
  <c r="KQ252" i="1"/>
  <c r="KQ253" i="1"/>
  <c r="KQ254" i="1"/>
  <c r="KQ255" i="1"/>
  <c r="KQ256" i="1"/>
  <c r="KQ257" i="1"/>
  <c r="KQ258" i="1"/>
  <c r="KQ259" i="1"/>
  <c r="KQ260" i="1"/>
  <c r="KQ261" i="1"/>
  <c r="KQ262" i="1"/>
  <c r="KQ263" i="1"/>
  <c r="KQ264" i="1"/>
  <c r="KQ265" i="1"/>
  <c r="KQ266" i="1"/>
  <c r="KQ267" i="1"/>
  <c r="KQ268" i="1"/>
  <c r="KQ269" i="1"/>
  <c r="KQ270" i="1"/>
  <c r="KQ271" i="1"/>
  <c r="KQ272" i="1"/>
  <c r="KQ273" i="1"/>
  <c r="KQ274" i="1"/>
  <c r="KQ275" i="1"/>
  <c r="KQ276" i="1"/>
  <c r="KQ277" i="1"/>
  <c r="KQ278" i="1"/>
  <c r="KQ279" i="1"/>
  <c r="KQ280" i="1"/>
  <c r="KQ281" i="1"/>
  <c r="KQ282" i="1"/>
  <c r="KQ283" i="1"/>
  <c r="KQ284" i="1"/>
  <c r="KQ285" i="1"/>
  <c r="KQ286" i="1"/>
  <c r="KQ287" i="1"/>
  <c r="KQ288" i="1"/>
  <c r="KQ289" i="1"/>
  <c r="KQ290" i="1"/>
  <c r="KQ291" i="1"/>
  <c r="KQ292" i="1"/>
  <c r="KQ293" i="1"/>
  <c r="KQ294" i="1"/>
  <c r="KQ295" i="1"/>
  <c r="KQ296" i="1"/>
  <c r="KQ297" i="1"/>
  <c r="KQ298" i="1"/>
  <c r="KQ299" i="1"/>
  <c r="KQ300" i="1"/>
  <c r="KQ301" i="1"/>
  <c r="KQ302" i="1"/>
  <c r="KQ303" i="1"/>
  <c r="KQ304" i="1"/>
  <c r="KQ305" i="1"/>
  <c r="KQ306" i="1"/>
  <c r="KQ307" i="1"/>
  <c r="KQ308" i="1"/>
  <c r="KQ309" i="1"/>
  <c r="KQ310" i="1"/>
  <c r="KQ311" i="1"/>
  <c r="KQ312" i="1"/>
  <c r="KQ313" i="1"/>
  <c r="KQ314" i="1"/>
  <c r="KQ315" i="1"/>
  <c r="KQ316" i="1"/>
  <c r="KQ317" i="1"/>
  <c r="KQ318" i="1"/>
  <c r="KQ319" i="1"/>
  <c r="KQ320" i="1"/>
  <c r="KQ321" i="1"/>
  <c r="KQ322" i="1"/>
  <c r="KQ323" i="1"/>
  <c r="KQ324" i="1"/>
  <c r="KQ325" i="1"/>
  <c r="KQ326" i="1"/>
  <c r="KQ327" i="1"/>
  <c r="KQ328" i="1"/>
  <c r="KQ329" i="1"/>
  <c r="KQ330" i="1"/>
  <c r="KQ331" i="1"/>
  <c r="KQ332" i="1"/>
  <c r="KQ333" i="1"/>
  <c r="KQ334" i="1"/>
  <c r="KQ335" i="1"/>
  <c r="KQ336" i="1"/>
  <c r="KQ337" i="1"/>
  <c r="KQ338" i="1"/>
  <c r="KQ339" i="1"/>
  <c r="KQ340" i="1"/>
  <c r="KQ341" i="1"/>
  <c r="KQ342" i="1"/>
  <c r="KQ343" i="1"/>
  <c r="KQ344" i="1"/>
  <c r="KQ345" i="1"/>
  <c r="KQ346" i="1"/>
  <c r="KQ347" i="1"/>
  <c r="KQ348" i="1"/>
  <c r="KQ349" i="1"/>
  <c r="KQ350" i="1"/>
  <c r="KQ351" i="1"/>
  <c r="KQ352" i="1"/>
  <c r="KQ353" i="1"/>
  <c r="KQ354" i="1"/>
  <c r="KQ355" i="1"/>
  <c r="KQ356" i="1"/>
  <c r="KQ357" i="1"/>
  <c r="KQ358" i="1"/>
  <c r="KQ359" i="1"/>
  <c r="KQ360" i="1"/>
  <c r="KQ361" i="1"/>
  <c r="KQ362" i="1"/>
  <c r="KQ363" i="1"/>
  <c r="KQ364" i="1"/>
  <c r="KQ365" i="1"/>
  <c r="KQ366" i="1"/>
  <c r="KQ367" i="1"/>
  <c r="KQ368" i="1"/>
  <c r="KQ369" i="1"/>
  <c r="KQ370" i="1"/>
  <c r="KQ371" i="1"/>
  <c r="KQ372" i="1"/>
  <c r="KQ373" i="1"/>
  <c r="KQ374" i="1"/>
  <c r="KQ375" i="1"/>
  <c r="KQ376" i="1"/>
  <c r="KQ377" i="1"/>
  <c r="KQ378" i="1"/>
  <c r="KQ379" i="1"/>
  <c r="KQ380" i="1"/>
  <c r="KQ381" i="1"/>
  <c r="KQ382" i="1"/>
  <c r="KQ383" i="1"/>
  <c r="KQ384" i="1"/>
  <c r="KQ385" i="1"/>
  <c r="KQ386" i="1"/>
  <c r="KQ387" i="1"/>
  <c r="KQ388" i="1"/>
  <c r="KQ389" i="1"/>
  <c r="KQ390" i="1"/>
  <c r="KQ391" i="1"/>
  <c r="KQ392" i="1"/>
  <c r="KQ393" i="1"/>
  <c r="KQ394" i="1"/>
  <c r="KQ395" i="1"/>
  <c r="KQ396" i="1"/>
  <c r="KQ397" i="1"/>
  <c r="KQ398" i="1"/>
  <c r="KQ399" i="1"/>
  <c r="KQ400" i="1"/>
  <c r="KQ401" i="1"/>
  <c r="KQ402" i="1"/>
  <c r="KQ403" i="1"/>
  <c r="KQ404" i="1"/>
  <c r="KQ405" i="1"/>
  <c r="KQ406" i="1"/>
  <c r="KQ407" i="1"/>
  <c r="KQ408" i="1"/>
  <c r="KQ409" i="1"/>
  <c r="KQ410" i="1"/>
  <c r="KQ411" i="1"/>
  <c r="KQ412" i="1"/>
  <c r="KQ413" i="1"/>
  <c r="KQ414" i="1"/>
  <c r="KQ415" i="1"/>
  <c r="KQ416" i="1"/>
  <c r="KQ417" i="1"/>
  <c r="KQ418" i="1"/>
  <c r="KQ419" i="1"/>
  <c r="KQ420" i="1"/>
  <c r="KQ421" i="1"/>
  <c r="KQ422" i="1"/>
  <c r="KQ423" i="1"/>
  <c r="KQ424" i="1"/>
  <c r="KQ425" i="1"/>
  <c r="KQ426" i="1"/>
  <c r="KQ427" i="1"/>
  <c r="KQ428" i="1"/>
  <c r="KQ429" i="1"/>
  <c r="KQ430" i="1"/>
  <c r="KQ431" i="1"/>
  <c r="KQ432" i="1"/>
  <c r="KQ433" i="1"/>
  <c r="KQ434" i="1"/>
  <c r="KQ435" i="1"/>
  <c r="KQ436" i="1"/>
  <c r="KQ437" i="1"/>
  <c r="KQ438" i="1"/>
  <c r="KQ439" i="1"/>
  <c r="KQ440" i="1"/>
  <c r="KQ441" i="1"/>
  <c r="KQ442" i="1"/>
  <c r="KQ443" i="1"/>
  <c r="KQ444" i="1"/>
  <c r="KQ445" i="1"/>
  <c r="KQ446" i="1"/>
  <c r="KQ447" i="1"/>
  <c r="KQ448" i="1"/>
  <c r="KQ449" i="1"/>
  <c r="KQ450" i="1"/>
  <c r="KQ451" i="1"/>
  <c r="KQ452" i="1"/>
  <c r="KQ453" i="1"/>
  <c r="KQ454" i="1"/>
  <c r="KQ455" i="1"/>
  <c r="KQ456" i="1"/>
  <c r="KQ457" i="1"/>
  <c r="KQ458" i="1"/>
  <c r="KQ459" i="1"/>
  <c r="KQ460" i="1"/>
  <c r="KQ461" i="1"/>
  <c r="KQ462" i="1"/>
  <c r="KQ463" i="1"/>
  <c r="KQ464" i="1"/>
  <c r="KQ465" i="1"/>
  <c r="KQ466" i="1"/>
  <c r="KQ467" i="1"/>
  <c r="KQ468" i="1"/>
  <c r="KQ469" i="1"/>
  <c r="KQ470" i="1"/>
  <c r="KQ471" i="1"/>
  <c r="KQ472" i="1"/>
  <c r="KQ473" i="1"/>
  <c r="KQ474" i="1"/>
  <c r="KQ475" i="1"/>
  <c r="KQ476" i="1"/>
  <c r="KQ477" i="1"/>
  <c r="KQ478" i="1"/>
  <c r="KQ479" i="1"/>
  <c r="KQ480" i="1"/>
  <c r="KQ481" i="1"/>
  <c r="KQ482" i="1"/>
  <c r="KQ483" i="1"/>
  <c r="KQ484" i="1"/>
  <c r="KQ485" i="1"/>
  <c r="KQ486" i="1"/>
  <c r="KQ487" i="1"/>
  <c r="KQ488" i="1"/>
  <c r="KQ489" i="1"/>
  <c r="KQ490" i="1"/>
  <c r="KQ491" i="1"/>
  <c r="KQ492" i="1"/>
  <c r="KQ493" i="1"/>
  <c r="KQ494" i="1"/>
  <c r="KQ495" i="1"/>
  <c r="KQ496" i="1"/>
  <c r="KQ497" i="1"/>
  <c r="KQ498" i="1"/>
  <c r="KQ499" i="1"/>
  <c r="KQ500" i="1"/>
  <c r="KQ501" i="1"/>
  <c r="KQ502" i="1"/>
  <c r="KQ503" i="1"/>
  <c r="KQ504" i="1"/>
  <c r="KQ505" i="1"/>
  <c r="KQ506" i="1"/>
  <c r="KQ507" i="1"/>
  <c r="KQ508" i="1"/>
  <c r="KQ509" i="1"/>
  <c r="KQ510" i="1"/>
  <c r="KQ511" i="1"/>
  <c r="KQ512" i="1"/>
  <c r="KQ513" i="1"/>
  <c r="KQ514" i="1"/>
  <c r="KQ515" i="1"/>
  <c r="KQ516" i="1"/>
  <c r="KQ517" i="1"/>
  <c r="KQ518" i="1"/>
  <c r="KQ519" i="1"/>
  <c r="KQ520" i="1"/>
  <c r="KQ521" i="1"/>
  <c r="KQ522" i="1"/>
  <c r="KQ523" i="1"/>
  <c r="KQ524" i="1"/>
  <c r="KQ525" i="1"/>
  <c r="KQ526" i="1"/>
  <c r="KQ527" i="1"/>
  <c r="KQ528" i="1"/>
  <c r="KQ529" i="1"/>
  <c r="KQ530" i="1"/>
  <c r="KQ531" i="1"/>
  <c r="KQ532" i="1"/>
  <c r="KQ533" i="1"/>
  <c r="KQ534" i="1"/>
  <c r="KQ535" i="1"/>
  <c r="KQ536" i="1"/>
  <c r="KQ537" i="1"/>
  <c r="KQ538" i="1"/>
  <c r="KQ539" i="1"/>
  <c r="KQ540" i="1"/>
  <c r="KQ541" i="1"/>
  <c r="KQ542" i="1"/>
  <c r="KQ543" i="1"/>
  <c r="KQ544" i="1"/>
  <c r="KQ545" i="1"/>
  <c r="KQ546" i="1"/>
  <c r="KQ547" i="1"/>
  <c r="KQ548" i="1"/>
  <c r="KQ549" i="1"/>
  <c r="KQ550" i="1"/>
  <c r="KQ551" i="1"/>
  <c r="KQ552" i="1"/>
  <c r="KQ553" i="1"/>
  <c r="KQ554" i="1"/>
  <c r="KQ555" i="1"/>
  <c r="KQ556" i="1"/>
  <c r="KQ557" i="1"/>
  <c r="KQ558" i="1"/>
  <c r="KQ559" i="1"/>
  <c r="KQ560" i="1"/>
  <c r="KQ561" i="1"/>
  <c r="KQ562" i="1"/>
  <c r="KQ563" i="1"/>
  <c r="KQ564" i="1"/>
  <c r="KQ565" i="1"/>
  <c r="KQ566" i="1"/>
  <c r="KQ567" i="1"/>
  <c r="KQ568" i="1"/>
  <c r="KQ569" i="1"/>
  <c r="KQ570" i="1"/>
  <c r="KQ571" i="1"/>
  <c r="KQ572" i="1"/>
  <c r="KQ573" i="1"/>
  <c r="KQ574" i="1"/>
  <c r="KQ575" i="1"/>
  <c r="KQ576" i="1"/>
  <c r="KQ577" i="1"/>
  <c r="KQ578" i="1"/>
  <c r="KQ579" i="1"/>
  <c r="KQ580" i="1"/>
  <c r="KQ581" i="1"/>
  <c r="KQ582" i="1"/>
  <c r="KQ583" i="1"/>
  <c r="KQ584" i="1"/>
  <c r="KQ585" i="1"/>
  <c r="KQ586" i="1"/>
  <c r="KQ587" i="1"/>
  <c r="KQ588" i="1"/>
  <c r="KQ589" i="1"/>
  <c r="KQ590" i="1"/>
  <c r="KQ591" i="1"/>
  <c r="KQ592" i="1"/>
  <c r="KQ593" i="1"/>
  <c r="KQ594" i="1"/>
  <c r="KQ595" i="1"/>
  <c r="KQ596" i="1"/>
  <c r="KQ597" i="1"/>
  <c r="KQ598" i="1"/>
  <c r="KQ599" i="1"/>
  <c r="KQ600" i="1"/>
  <c r="KQ601" i="1"/>
  <c r="KQ602" i="1"/>
  <c r="KQ603" i="1"/>
  <c r="KQ604" i="1"/>
  <c r="KQ605" i="1"/>
  <c r="KQ606" i="1"/>
  <c r="KQ607" i="1"/>
  <c r="KQ608" i="1"/>
  <c r="KQ609" i="1"/>
  <c r="KQ610" i="1"/>
  <c r="KQ611" i="1"/>
  <c r="KQ612" i="1"/>
  <c r="KQ613" i="1"/>
  <c r="KQ614" i="1"/>
  <c r="KQ615" i="1"/>
  <c r="KQ616" i="1"/>
  <c r="KQ617" i="1"/>
  <c r="KQ618" i="1"/>
  <c r="KQ619" i="1"/>
  <c r="KQ620" i="1"/>
  <c r="KQ621" i="1"/>
  <c r="KQ622" i="1"/>
  <c r="KQ623" i="1"/>
  <c r="KQ624" i="1"/>
  <c r="KQ625" i="1"/>
  <c r="KQ5" i="1"/>
  <c r="IS6" i="1"/>
  <c r="IS7" i="1"/>
  <c r="IS8" i="1"/>
  <c r="IS9" i="1"/>
  <c r="IS10" i="1"/>
  <c r="IS11" i="1"/>
  <c r="IS12" i="1"/>
  <c r="IS13" i="1"/>
  <c r="IS14" i="1"/>
  <c r="IS15" i="1"/>
  <c r="IS16" i="1"/>
  <c r="IS17" i="1"/>
  <c r="IS18" i="1"/>
  <c r="IS19" i="1"/>
  <c r="IS20" i="1"/>
  <c r="IS21" i="1"/>
  <c r="IS22" i="1"/>
  <c r="IS23" i="1"/>
  <c r="IS24" i="1"/>
  <c r="IS25" i="1"/>
  <c r="IS26" i="1"/>
  <c r="IS27" i="1"/>
  <c r="IS28" i="1"/>
  <c r="IS29" i="1"/>
  <c r="IS30" i="1"/>
  <c r="IS31" i="1"/>
  <c r="IS32" i="1"/>
  <c r="IS33" i="1"/>
  <c r="IS34" i="1"/>
  <c r="IS35" i="1"/>
  <c r="IS36" i="1"/>
  <c r="IS37" i="1"/>
  <c r="IS38" i="1"/>
  <c r="IS39" i="1"/>
  <c r="IS40" i="1"/>
  <c r="IS41" i="1"/>
  <c r="IS42" i="1"/>
  <c r="IS43" i="1"/>
  <c r="IS44" i="1"/>
  <c r="IS45" i="1"/>
  <c r="IS46" i="1"/>
  <c r="IS47" i="1"/>
  <c r="IS48" i="1"/>
  <c r="IS49" i="1"/>
  <c r="IS50" i="1"/>
  <c r="IS51" i="1"/>
  <c r="IS52" i="1"/>
  <c r="IS53" i="1"/>
  <c r="IS54" i="1"/>
  <c r="IS55" i="1"/>
  <c r="IS56" i="1"/>
  <c r="IS57" i="1"/>
  <c r="IS58" i="1"/>
  <c r="IS59" i="1"/>
  <c r="IS60" i="1"/>
  <c r="IS61" i="1"/>
  <c r="IS62" i="1"/>
  <c r="IS63" i="1"/>
  <c r="IS64" i="1"/>
  <c r="IS65" i="1"/>
  <c r="IS66" i="1"/>
  <c r="IS67" i="1"/>
  <c r="IS68" i="1"/>
  <c r="IS69" i="1"/>
  <c r="IS70" i="1"/>
  <c r="IS71" i="1"/>
  <c r="IS72" i="1"/>
  <c r="IS73" i="1"/>
  <c r="IS74" i="1"/>
  <c r="IS75" i="1"/>
  <c r="IS76" i="1"/>
  <c r="IS77" i="1"/>
  <c r="IS78" i="1"/>
  <c r="IS79" i="1"/>
  <c r="IS80" i="1"/>
  <c r="IS81" i="1"/>
  <c r="IS82" i="1"/>
  <c r="IS83" i="1"/>
  <c r="IS84"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S150" i="1"/>
  <c r="IS151" i="1"/>
  <c r="IS152" i="1"/>
  <c r="IS153" i="1"/>
  <c r="IS154" i="1"/>
  <c r="IS155" i="1"/>
  <c r="IS156" i="1"/>
  <c r="IS157" i="1"/>
  <c r="IS158" i="1"/>
  <c r="IS159" i="1"/>
  <c r="IS160" i="1"/>
  <c r="IS161" i="1"/>
  <c r="IS162" i="1"/>
  <c r="IS163" i="1"/>
  <c r="IS164" i="1"/>
  <c r="IS165" i="1"/>
  <c r="IS166" i="1"/>
  <c r="IS167" i="1"/>
  <c r="IS168" i="1"/>
  <c r="IS169" i="1"/>
  <c r="IS170" i="1"/>
  <c r="IS171" i="1"/>
  <c r="IS172" i="1"/>
  <c r="IS173" i="1"/>
  <c r="IS174" i="1"/>
  <c r="IS175" i="1"/>
  <c r="IS176" i="1"/>
  <c r="IS177" i="1"/>
  <c r="IS178" i="1"/>
  <c r="IS179" i="1"/>
  <c r="IS180" i="1"/>
  <c r="IS181" i="1"/>
  <c r="IS182" i="1"/>
  <c r="IS183" i="1"/>
  <c r="IS184" i="1"/>
  <c r="IS185" i="1"/>
  <c r="IS186" i="1"/>
  <c r="IS187" i="1"/>
  <c r="IS188" i="1"/>
  <c r="IS189" i="1"/>
  <c r="IS190" i="1"/>
  <c r="IS191" i="1"/>
  <c r="IS192" i="1"/>
  <c r="IS193" i="1"/>
  <c r="IS194" i="1"/>
  <c r="IS195" i="1"/>
  <c r="IS196" i="1"/>
  <c r="IS197" i="1"/>
  <c r="IS198" i="1"/>
  <c r="IS199" i="1"/>
  <c r="IS200" i="1"/>
  <c r="IS201" i="1"/>
  <c r="IS202" i="1"/>
  <c r="IS203" i="1"/>
  <c r="IS204" i="1"/>
  <c r="IS205" i="1"/>
  <c r="IS206" i="1"/>
  <c r="IS207" i="1"/>
  <c r="IS208" i="1"/>
  <c r="IS209" i="1"/>
  <c r="IS210" i="1"/>
  <c r="IS211" i="1"/>
  <c r="IS212" i="1"/>
  <c r="IS213" i="1"/>
  <c r="IS214" i="1"/>
  <c r="IS215" i="1"/>
  <c r="IS216" i="1"/>
  <c r="IS217" i="1"/>
  <c r="IS218" i="1"/>
  <c r="IS219" i="1"/>
  <c r="IS220" i="1"/>
  <c r="IS221" i="1"/>
  <c r="IS222" i="1"/>
  <c r="IS223" i="1"/>
  <c r="IS224" i="1"/>
  <c r="IS225" i="1"/>
  <c r="IS226" i="1"/>
  <c r="IS227" i="1"/>
  <c r="IS228" i="1"/>
  <c r="IS229" i="1"/>
  <c r="IS230" i="1"/>
  <c r="IS231" i="1"/>
  <c r="IS232" i="1"/>
  <c r="IS233" i="1"/>
  <c r="IS234" i="1"/>
  <c r="IS235" i="1"/>
  <c r="IS236" i="1"/>
  <c r="IS237" i="1"/>
  <c r="IS238" i="1"/>
  <c r="IS239" i="1"/>
  <c r="IS240" i="1"/>
  <c r="IS241" i="1"/>
  <c r="IS242" i="1"/>
  <c r="IS243" i="1"/>
  <c r="IS244" i="1"/>
  <c r="IS245" i="1"/>
  <c r="IS246" i="1"/>
  <c r="IS247" i="1"/>
  <c r="IS248" i="1"/>
  <c r="IS249" i="1"/>
  <c r="IS250" i="1"/>
  <c r="IS251" i="1"/>
  <c r="IS252" i="1"/>
  <c r="IS253" i="1"/>
  <c r="IS254" i="1"/>
  <c r="IS255" i="1"/>
  <c r="IS256" i="1"/>
  <c r="IS257" i="1"/>
  <c r="IS258" i="1"/>
  <c r="IS259" i="1"/>
  <c r="IS260" i="1"/>
  <c r="IS261" i="1"/>
  <c r="IS262" i="1"/>
  <c r="IS263" i="1"/>
  <c r="IS264" i="1"/>
  <c r="IS265" i="1"/>
  <c r="IS266" i="1"/>
  <c r="IS267" i="1"/>
  <c r="IS268" i="1"/>
  <c r="IS269" i="1"/>
  <c r="IS270" i="1"/>
  <c r="IS271" i="1"/>
  <c r="IS272" i="1"/>
  <c r="IS273" i="1"/>
  <c r="IS274" i="1"/>
  <c r="IS275" i="1"/>
  <c r="IS276" i="1"/>
  <c r="IS277" i="1"/>
  <c r="IS278" i="1"/>
  <c r="IS279" i="1"/>
  <c r="IS280" i="1"/>
  <c r="IS281" i="1"/>
  <c r="IS282" i="1"/>
  <c r="IS283" i="1"/>
  <c r="IS284" i="1"/>
  <c r="IS285" i="1"/>
  <c r="IS286" i="1"/>
  <c r="IS287" i="1"/>
  <c r="IS288" i="1"/>
  <c r="IS289" i="1"/>
  <c r="IS290" i="1"/>
  <c r="IS291" i="1"/>
  <c r="IS292" i="1"/>
  <c r="IS293" i="1"/>
  <c r="IS294" i="1"/>
  <c r="IS295" i="1"/>
  <c r="IS296" i="1"/>
  <c r="IS297" i="1"/>
  <c r="IS298" i="1"/>
  <c r="IS299" i="1"/>
  <c r="IS300" i="1"/>
  <c r="IS301" i="1"/>
  <c r="IS302" i="1"/>
  <c r="IS303" i="1"/>
  <c r="IS304" i="1"/>
  <c r="IS305" i="1"/>
  <c r="IS306" i="1"/>
  <c r="IS307" i="1"/>
  <c r="IS308" i="1"/>
  <c r="IS309" i="1"/>
  <c r="IS310" i="1"/>
  <c r="IS311" i="1"/>
  <c r="IS312" i="1"/>
  <c r="IS313" i="1"/>
  <c r="IS314" i="1"/>
  <c r="IS315" i="1"/>
  <c r="IS316" i="1"/>
  <c r="IS317" i="1"/>
  <c r="IS318" i="1"/>
  <c r="IS319" i="1"/>
  <c r="IS320" i="1"/>
  <c r="IS321" i="1"/>
  <c r="IS322" i="1"/>
  <c r="IS323" i="1"/>
  <c r="IS324" i="1"/>
  <c r="IS325" i="1"/>
  <c r="IS326" i="1"/>
  <c r="IS327" i="1"/>
  <c r="IS328" i="1"/>
  <c r="IS329" i="1"/>
  <c r="IS330" i="1"/>
  <c r="IS331" i="1"/>
  <c r="IS332" i="1"/>
  <c r="IS333" i="1"/>
  <c r="IS334" i="1"/>
  <c r="IS335" i="1"/>
  <c r="IS336" i="1"/>
  <c r="IS337" i="1"/>
  <c r="IS338" i="1"/>
  <c r="IS339" i="1"/>
  <c r="IS340" i="1"/>
  <c r="IS341" i="1"/>
  <c r="IS342" i="1"/>
  <c r="IS343" i="1"/>
  <c r="IS344" i="1"/>
  <c r="IS345" i="1"/>
  <c r="IS346" i="1"/>
  <c r="IS347" i="1"/>
  <c r="IS348" i="1"/>
  <c r="IS349" i="1"/>
  <c r="IS350" i="1"/>
  <c r="IS351" i="1"/>
  <c r="IS352" i="1"/>
  <c r="IS353" i="1"/>
  <c r="IS354" i="1"/>
  <c r="IS355" i="1"/>
  <c r="IS356" i="1"/>
  <c r="IS357" i="1"/>
  <c r="IS358" i="1"/>
  <c r="IS359" i="1"/>
  <c r="IS360" i="1"/>
  <c r="IS361" i="1"/>
  <c r="IS362" i="1"/>
  <c r="IS363" i="1"/>
  <c r="IS364" i="1"/>
  <c r="IS365" i="1"/>
  <c r="IS366" i="1"/>
  <c r="IS367" i="1"/>
  <c r="IS368" i="1"/>
  <c r="IS369" i="1"/>
  <c r="IS370" i="1"/>
  <c r="IS371" i="1"/>
  <c r="IS372" i="1"/>
  <c r="IS373" i="1"/>
  <c r="IS374" i="1"/>
  <c r="IS375" i="1"/>
  <c r="IS376" i="1"/>
  <c r="IS377" i="1"/>
  <c r="IS378" i="1"/>
  <c r="IS379" i="1"/>
  <c r="IS380" i="1"/>
  <c r="IS381" i="1"/>
  <c r="IS382" i="1"/>
  <c r="IS383" i="1"/>
  <c r="IS384" i="1"/>
  <c r="IS385" i="1"/>
  <c r="IS386" i="1"/>
  <c r="IS387" i="1"/>
  <c r="IS388" i="1"/>
  <c r="IS389" i="1"/>
  <c r="IS390" i="1"/>
  <c r="IS391" i="1"/>
  <c r="IS392" i="1"/>
  <c r="IS393" i="1"/>
  <c r="IS394" i="1"/>
  <c r="IS395" i="1"/>
  <c r="IS396" i="1"/>
  <c r="IS397" i="1"/>
  <c r="IS398" i="1"/>
  <c r="IS399" i="1"/>
  <c r="IS400" i="1"/>
  <c r="IS401" i="1"/>
  <c r="IS402" i="1"/>
  <c r="IS403" i="1"/>
  <c r="IS404" i="1"/>
  <c r="IS405" i="1"/>
  <c r="IS406" i="1"/>
  <c r="IS407" i="1"/>
  <c r="IS408" i="1"/>
  <c r="IS409" i="1"/>
  <c r="IS410" i="1"/>
  <c r="IS411" i="1"/>
  <c r="IS412" i="1"/>
  <c r="IS413" i="1"/>
  <c r="IS414" i="1"/>
  <c r="IS415" i="1"/>
  <c r="IS416" i="1"/>
  <c r="IS417" i="1"/>
  <c r="IS418" i="1"/>
  <c r="IS419" i="1"/>
  <c r="IS420" i="1"/>
  <c r="IS421" i="1"/>
  <c r="IS422" i="1"/>
  <c r="IS423" i="1"/>
  <c r="IS424" i="1"/>
  <c r="IS425" i="1"/>
  <c r="IS426" i="1"/>
  <c r="IS427" i="1"/>
  <c r="IS428" i="1"/>
  <c r="IS429" i="1"/>
  <c r="IS430" i="1"/>
  <c r="IS431" i="1"/>
  <c r="IS432" i="1"/>
  <c r="IS433" i="1"/>
  <c r="IS434" i="1"/>
  <c r="IS435" i="1"/>
  <c r="IS436" i="1"/>
  <c r="IS437" i="1"/>
  <c r="IS438" i="1"/>
  <c r="IS439" i="1"/>
  <c r="IS440" i="1"/>
  <c r="IS441" i="1"/>
  <c r="IS442" i="1"/>
  <c r="IS443" i="1"/>
  <c r="IS444" i="1"/>
  <c r="IS445" i="1"/>
  <c r="IS446" i="1"/>
  <c r="IS447" i="1"/>
  <c r="IS448" i="1"/>
  <c r="IS449" i="1"/>
  <c r="IS450" i="1"/>
  <c r="IS451" i="1"/>
  <c r="IS452" i="1"/>
  <c r="IS453" i="1"/>
  <c r="IS454" i="1"/>
  <c r="IS455" i="1"/>
  <c r="IS456" i="1"/>
  <c r="IS457" i="1"/>
  <c r="IS458" i="1"/>
  <c r="IS459" i="1"/>
  <c r="IS460" i="1"/>
  <c r="IS461" i="1"/>
  <c r="IS462" i="1"/>
  <c r="IS463" i="1"/>
  <c r="IS464" i="1"/>
  <c r="IS465" i="1"/>
  <c r="IS466" i="1"/>
  <c r="IS467" i="1"/>
  <c r="IS468" i="1"/>
  <c r="IS469" i="1"/>
  <c r="IS470" i="1"/>
  <c r="IS471" i="1"/>
  <c r="IS472" i="1"/>
  <c r="IS473" i="1"/>
  <c r="IS474" i="1"/>
  <c r="IS475" i="1"/>
  <c r="IS476" i="1"/>
  <c r="IS477" i="1"/>
  <c r="IS478" i="1"/>
  <c r="IS479" i="1"/>
  <c r="IS480" i="1"/>
  <c r="IS481" i="1"/>
  <c r="IS482" i="1"/>
  <c r="IS483" i="1"/>
  <c r="IS484" i="1"/>
  <c r="IS485" i="1"/>
  <c r="IS486" i="1"/>
  <c r="IS487" i="1"/>
  <c r="IS488" i="1"/>
  <c r="IS489" i="1"/>
  <c r="IS490" i="1"/>
  <c r="IS491" i="1"/>
  <c r="IS492" i="1"/>
  <c r="IS493" i="1"/>
  <c r="IS494" i="1"/>
  <c r="IS495" i="1"/>
  <c r="IS496" i="1"/>
  <c r="IS497" i="1"/>
  <c r="IS498" i="1"/>
  <c r="IS499" i="1"/>
  <c r="IS500" i="1"/>
  <c r="IS501" i="1"/>
  <c r="IS502" i="1"/>
  <c r="IS503" i="1"/>
  <c r="IS504" i="1"/>
  <c r="IS505" i="1"/>
  <c r="IS506" i="1"/>
  <c r="IS507" i="1"/>
  <c r="IS508" i="1"/>
  <c r="IS509" i="1"/>
  <c r="IS510" i="1"/>
  <c r="IS511" i="1"/>
  <c r="IS512" i="1"/>
  <c r="IS513" i="1"/>
  <c r="IS514" i="1"/>
  <c r="IS515" i="1"/>
  <c r="IS516" i="1"/>
  <c r="IS517" i="1"/>
  <c r="IS518" i="1"/>
  <c r="IS519" i="1"/>
  <c r="IS520" i="1"/>
  <c r="IS521" i="1"/>
  <c r="IS522" i="1"/>
  <c r="IS523" i="1"/>
  <c r="IS524" i="1"/>
  <c r="IS525" i="1"/>
  <c r="IS526" i="1"/>
  <c r="IS527" i="1"/>
  <c r="IS528" i="1"/>
  <c r="IS529" i="1"/>
  <c r="IS530" i="1"/>
  <c r="IS531" i="1"/>
  <c r="IS532" i="1"/>
  <c r="IS533" i="1"/>
  <c r="IS534" i="1"/>
  <c r="IS535" i="1"/>
  <c r="IS536" i="1"/>
  <c r="IS537" i="1"/>
  <c r="IS538" i="1"/>
  <c r="IS539" i="1"/>
  <c r="IS540" i="1"/>
  <c r="IS541" i="1"/>
  <c r="IS542" i="1"/>
  <c r="IS543" i="1"/>
  <c r="IS544" i="1"/>
  <c r="IS545" i="1"/>
  <c r="IS546" i="1"/>
  <c r="IS547" i="1"/>
  <c r="IS548" i="1"/>
  <c r="IS549" i="1"/>
  <c r="IS550" i="1"/>
  <c r="IS551" i="1"/>
  <c r="IS552" i="1"/>
  <c r="IS553" i="1"/>
  <c r="IS554" i="1"/>
  <c r="IS555" i="1"/>
  <c r="IS556" i="1"/>
  <c r="IS557" i="1"/>
  <c r="IS558" i="1"/>
  <c r="IS559" i="1"/>
  <c r="IS560" i="1"/>
  <c r="IS561" i="1"/>
  <c r="IS562" i="1"/>
  <c r="IS563" i="1"/>
  <c r="IS564" i="1"/>
  <c r="IS565" i="1"/>
  <c r="IS566" i="1"/>
  <c r="IS567" i="1"/>
  <c r="IS568" i="1"/>
  <c r="IS569" i="1"/>
  <c r="IS570" i="1"/>
  <c r="IS571" i="1"/>
  <c r="IS572" i="1"/>
  <c r="IS573" i="1"/>
  <c r="IS574" i="1"/>
  <c r="IS575" i="1"/>
  <c r="IS576" i="1"/>
  <c r="IS577" i="1"/>
  <c r="IS578" i="1"/>
  <c r="IS579" i="1"/>
  <c r="IS580" i="1"/>
  <c r="IS581" i="1"/>
  <c r="IS582" i="1"/>
  <c r="IS583" i="1"/>
  <c r="IS584" i="1"/>
  <c r="IS585" i="1"/>
  <c r="IS586" i="1"/>
  <c r="IS587" i="1"/>
  <c r="IS588" i="1"/>
  <c r="IS589" i="1"/>
  <c r="IS590" i="1"/>
  <c r="IS591" i="1"/>
  <c r="IS592" i="1"/>
  <c r="IS593" i="1"/>
  <c r="IS594" i="1"/>
  <c r="IS595" i="1"/>
  <c r="IS596" i="1"/>
  <c r="IS597" i="1"/>
  <c r="IS598" i="1"/>
  <c r="IS599" i="1"/>
  <c r="IS600" i="1"/>
  <c r="IS601" i="1"/>
  <c r="IS602" i="1"/>
  <c r="IS603" i="1"/>
  <c r="IS604" i="1"/>
  <c r="IS605" i="1"/>
  <c r="IS606" i="1"/>
  <c r="IS607" i="1"/>
  <c r="IS608" i="1"/>
  <c r="IS609" i="1"/>
  <c r="IS610" i="1"/>
  <c r="IS611" i="1"/>
  <c r="IS612" i="1"/>
  <c r="IS613" i="1"/>
  <c r="IS614" i="1"/>
  <c r="IS615" i="1"/>
  <c r="IS616" i="1"/>
  <c r="IS617" i="1"/>
  <c r="IS618" i="1"/>
  <c r="IS619" i="1"/>
  <c r="IS620" i="1"/>
  <c r="IS621" i="1"/>
  <c r="IS622" i="1"/>
  <c r="IS623" i="1"/>
  <c r="IS624" i="1"/>
  <c r="IS625" i="1"/>
  <c r="IS5" i="1"/>
  <c r="P13" i="3" a="1"/>
  <c r="P13" i="3" s="1"/>
  <c r="IE111" i="1" s="1"/>
  <c r="IR2" i="1"/>
  <c r="IQ2" i="1"/>
  <c r="IP2" i="1"/>
  <c r="IN2" i="1"/>
  <c r="IO2" i="1"/>
  <c r="IK2" i="1"/>
  <c r="IL2" i="1"/>
  <c r="IJ2" i="1"/>
  <c r="IM2" i="1"/>
  <c r="N13" i="3" a="1"/>
  <c r="N13" i="3" s="1"/>
  <c r="HZ35" i="1"/>
  <c r="HZ86" i="1"/>
  <c r="HZ192" i="1"/>
  <c r="HZ357" i="1"/>
  <c r="HZ381" i="1"/>
  <c r="HZ403" i="1"/>
  <c r="HZ413" i="1"/>
  <c r="HZ439" i="1"/>
  <c r="HZ440" i="1"/>
  <c r="HZ441" i="1"/>
  <c r="HZ442" i="1"/>
  <c r="HZ443" i="1"/>
  <c r="HZ444" i="1"/>
  <c r="HZ445" i="1"/>
  <c r="HZ446" i="1"/>
  <c r="HZ447" i="1"/>
  <c r="HZ448" i="1"/>
  <c r="HZ449" i="1"/>
  <c r="HZ450" i="1"/>
  <c r="HZ451" i="1"/>
  <c r="HZ452" i="1"/>
  <c r="HZ453" i="1"/>
  <c r="HZ454" i="1"/>
  <c r="HZ455" i="1"/>
  <c r="HZ456" i="1"/>
  <c r="HZ457" i="1"/>
  <c r="HZ458" i="1"/>
  <c r="HZ459" i="1"/>
  <c r="HZ460" i="1"/>
  <c r="HZ461" i="1"/>
  <c r="HZ462" i="1"/>
  <c r="HZ464" i="1"/>
  <c r="HZ465" i="1"/>
  <c r="HZ466" i="1"/>
  <c r="HZ467" i="1"/>
  <c r="HZ468" i="1"/>
  <c r="HZ469" i="1"/>
  <c r="HZ470" i="1"/>
  <c r="HZ471" i="1"/>
  <c r="HZ473" i="1"/>
  <c r="HZ474" i="1"/>
  <c r="HZ475" i="1"/>
  <c r="HZ476" i="1"/>
  <c r="HZ477" i="1"/>
  <c r="HZ479" i="1"/>
  <c r="HZ481" i="1"/>
  <c r="HZ482" i="1"/>
  <c r="HZ483" i="1"/>
  <c r="HZ484" i="1"/>
  <c r="HZ485" i="1"/>
  <c r="HZ486" i="1"/>
  <c r="HZ487" i="1"/>
  <c r="HZ488" i="1"/>
  <c r="HZ489" i="1"/>
  <c r="HZ490" i="1"/>
  <c r="HZ491" i="1"/>
  <c r="HZ492" i="1"/>
  <c r="HZ493" i="1"/>
  <c r="HZ494" i="1"/>
  <c r="HZ495" i="1"/>
  <c r="HZ496" i="1"/>
  <c r="HZ497" i="1"/>
  <c r="HZ498" i="1"/>
  <c r="HZ500" i="1"/>
  <c r="HZ501" i="1"/>
  <c r="HZ503" i="1"/>
  <c r="HZ504" i="1"/>
  <c r="HZ505" i="1"/>
  <c r="HZ506" i="1"/>
  <c r="HZ507" i="1"/>
  <c r="HZ509" i="1"/>
  <c r="HZ510" i="1"/>
  <c r="HZ511" i="1"/>
  <c r="HZ513" i="1"/>
  <c r="HZ515" i="1"/>
  <c r="HZ516" i="1"/>
  <c r="HZ517" i="1"/>
  <c r="HZ518" i="1"/>
  <c r="HZ519" i="1"/>
  <c r="HZ520" i="1"/>
  <c r="HZ521" i="1"/>
  <c r="HZ522" i="1"/>
  <c r="HZ523" i="1"/>
  <c r="HZ524" i="1"/>
  <c r="HZ525" i="1"/>
  <c r="HZ526" i="1"/>
  <c r="HZ527" i="1"/>
  <c r="HZ528" i="1"/>
  <c r="HZ529" i="1"/>
  <c r="HZ530" i="1"/>
  <c r="HZ531" i="1"/>
  <c r="HZ532" i="1"/>
  <c r="HZ534" i="1"/>
  <c r="HZ535" i="1"/>
  <c r="HZ536" i="1"/>
  <c r="HZ538" i="1"/>
  <c r="HZ539" i="1"/>
  <c r="HZ540" i="1"/>
  <c r="HZ541" i="1"/>
  <c r="HZ542" i="1"/>
  <c r="HZ543" i="1"/>
  <c r="HZ544" i="1"/>
  <c r="HZ545" i="1"/>
  <c r="HZ546" i="1"/>
  <c r="HZ547" i="1"/>
  <c r="HZ548" i="1"/>
  <c r="HZ549" i="1"/>
  <c r="HZ550" i="1"/>
  <c r="HZ552" i="1"/>
  <c r="HZ553" i="1"/>
  <c r="HZ554" i="1"/>
  <c r="HZ555" i="1"/>
  <c r="HZ556" i="1"/>
  <c r="HZ557" i="1"/>
  <c r="HZ558" i="1"/>
  <c r="HZ559" i="1"/>
  <c r="HZ560" i="1"/>
  <c r="HZ561" i="1"/>
  <c r="HZ562" i="1"/>
  <c r="HZ563" i="1"/>
  <c r="HZ564" i="1"/>
  <c r="HZ565" i="1"/>
  <c r="HZ566" i="1"/>
  <c r="HZ567" i="1"/>
  <c r="HZ568" i="1"/>
  <c r="HZ569" i="1"/>
  <c r="HZ570" i="1"/>
  <c r="HZ571" i="1"/>
  <c r="HZ572" i="1"/>
  <c r="HZ573" i="1"/>
  <c r="HZ574" i="1"/>
  <c r="HZ575" i="1"/>
  <c r="HZ576" i="1"/>
  <c r="HZ577" i="1"/>
  <c r="HZ578" i="1"/>
  <c r="HZ579" i="1"/>
  <c r="HZ580" i="1"/>
  <c r="HZ581" i="1"/>
  <c r="HZ582" i="1"/>
  <c r="HZ583" i="1"/>
  <c r="HZ584" i="1"/>
  <c r="HZ585" i="1"/>
  <c r="HZ586" i="1"/>
  <c r="HZ587" i="1"/>
  <c r="HZ588" i="1"/>
  <c r="HZ589" i="1"/>
  <c r="HZ590" i="1"/>
  <c r="HZ591" i="1"/>
  <c r="HZ592" i="1"/>
  <c r="HZ593" i="1"/>
  <c r="HZ594" i="1"/>
  <c r="HZ595" i="1"/>
  <c r="HZ596" i="1"/>
  <c r="HZ597" i="1"/>
  <c r="HZ598" i="1"/>
  <c r="HZ599" i="1"/>
  <c r="HZ600" i="1"/>
  <c r="HZ601" i="1"/>
  <c r="HZ602" i="1"/>
  <c r="HZ603" i="1"/>
  <c r="HZ604" i="1"/>
  <c r="HZ606" i="1"/>
  <c r="HZ607" i="1"/>
  <c r="HZ608" i="1"/>
  <c r="HZ609" i="1"/>
  <c r="HZ610" i="1"/>
  <c r="HZ611" i="1"/>
  <c r="HZ612" i="1"/>
  <c r="HZ613" i="1"/>
  <c r="HZ614" i="1"/>
  <c r="HZ615" i="1"/>
  <c r="HZ616" i="1"/>
  <c r="HZ617" i="1"/>
  <c r="HZ618" i="1"/>
  <c r="HZ619" i="1"/>
  <c r="HZ620" i="1"/>
  <c r="HZ621" i="1"/>
  <c r="HZ622" i="1"/>
  <c r="HZ623" i="1"/>
  <c r="HZ624" i="1"/>
  <c r="HZ625" i="1"/>
  <c r="HZ5" i="1"/>
  <c r="ID6" i="1"/>
  <c r="ID338" i="1"/>
  <c r="ID357" i="1"/>
  <c r="ID439" i="1"/>
  <c r="ID440" i="1"/>
  <c r="ID441" i="1"/>
  <c r="ID442" i="1"/>
  <c r="ID443" i="1"/>
  <c r="ID444" i="1"/>
  <c r="ID445" i="1"/>
  <c r="ID446" i="1"/>
  <c r="ID447" i="1"/>
  <c r="ID448" i="1"/>
  <c r="ID449" i="1"/>
  <c r="ID450" i="1"/>
  <c r="ID451" i="1"/>
  <c r="ID452" i="1"/>
  <c r="ID453" i="1"/>
  <c r="ID454" i="1"/>
  <c r="ID455" i="1"/>
  <c r="ID456" i="1"/>
  <c r="ID457" i="1"/>
  <c r="ID458" i="1"/>
  <c r="ID459" i="1"/>
  <c r="ID460" i="1"/>
  <c r="ID461" i="1"/>
  <c r="ID462" i="1"/>
  <c r="ID464" i="1"/>
  <c r="ID465" i="1"/>
  <c r="ID466" i="1"/>
  <c r="ID467" i="1"/>
  <c r="ID468" i="1"/>
  <c r="ID469" i="1"/>
  <c r="ID470" i="1"/>
  <c r="ID471" i="1"/>
  <c r="ID473" i="1"/>
  <c r="ID474" i="1"/>
  <c r="ID475" i="1"/>
  <c r="ID476" i="1"/>
  <c r="ID477" i="1"/>
  <c r="ID479" i="1"/>
  <c r="ID481" i="1"/>
  <c r="ID482" i="1"/>
  <c r="ID483" i="1"/>
  <c r="ID484" i="1"/>
  <c r="ID485" i="1"/>
  <c r="ID486" i="1"/>
  <c r="ID487" i="1"/>
  <c r="ID488" i="1"/>
  <c r="ID489" i="1"/>
  <c r="ID490" i="1"/>
  <c r="ID491" i="1"/>
  <c r="ID492" i="1"/>
  <c r="ID493" i="1"/>
  <c r="ID494" i="1"/>
  <c r="ID495" i="1"/>
  <c r="ID496" i="1"/>
  <c r="ID497" i="1"/>
  <c r="ID498" i="1"/>
  <c r="ID500" i="1"/>
  <c r="ID501" i="1"/>
  <c r="ID503" i="1"/>
  <c r="ID504" i="1"/>
  <c r="ID505" i="1"/>
  <c r="ID506" i="1"/>
  <c r="ID507" i="1"/>
  <c r="ID509" i="1"/>
  <c r="ID510" i="1"/>
  <c r="ID511" i="1"/>
  <c r="ID513" i="1"/>
  <c r="ID515" i="1"/>
  <c r="ID516" i="1"/>
  <c r="ID517" i="1"/>
  <c r="ID518" i="1"/>
  <c r="ID519" i="1"/>
  <c r="ID520" i="1"/>
  <c r="ID521" i="1"/>
  <c r="ID522" i="1"/>
  <c r="ID523" i="1"/>
  <c r="ID524" i="1"/>
  <c r="ID525" i="1"/>
  <c r="ID526" i="1"/>
  <c r="ID527" i="1"/>
  <c r="ID528" i="1"/>
  <c r="ID529" i="1"/>
  <c r="ID530" i="1"/>
  <c r="ID531" i="1"/>
  <c r="ID532" i="1"/>
  <c r="ID534" i="1"/>
  <c r="ID535" i="1"/>
  <c r="ID536" i="1"/>
  <c r="ID538" i="1"/>
  <c r="ID539" i="1"/>
  <c r="ID540" i="1"/>
  <c r="ID541" i="1"/>
  <c r="ID542" i="1"/>
  <c r="ID543" i="1"/>
  <c r="ID544" i="1"/>
  <c r="ID545" i="1"/>
  <c r="ID546" i="1"/>
  <c r="ID547" i="1"/>
  <c r="ID548" i="1"/>
  <c r="ID549" i="1"/>
  <c r="ID550" i="1"/>
  <c r="ID552" i="1"/>
  <c r="ID553" i="1"/>
  <c r="ID554" i="1"/>
  <c r="ID555" i="1"/>
  <c r="ID556" i="1"/>
  <c r="ID557" i="1"/>
  <c r="ID558" i="1"/>
  <c r="ID559" i="1"/>
  <c r="ID560" i="1"/>
  <c r="ID561" i="1"/>
  <c r="ID562" i="1"/>
  <c r="ID563" i="1"/>
  <c r="ID564" i="1"/>
  <c r="ID565" i="1"/>
  <c r="ID566" i="1"/>
  <c r="ID567" i="1"/>
  <c r="ID568" i="1"/>
  <c r="ID569" i="1"/>
  <c r="ID570" i="1"/>
  <c r="ID571" i="1"/>
  <c r="ID572" i="1"/>
  <c r="ID573" i="1"/>
  <c r="ID574" i="1"/>
  <c r="ID575" i="1"/>
  <c r="ID576" i="1"/>
  <c r="ID577" i="1"/>
  <c r="ID578" i="1"/>
  <c r="ID579" i="1"/>
  <c r="ID580" i="1"/>
  <c r="ID581" i="1"/>
  <c r="ID582" i="1"/>
  <c r="ID583" i="1"/>
  <c r="ID584" i="1"/>
  <c r="ID585" i="1"/>
  <c r="ID586" i="1"/>
  <c r="ID587" i="1"/>
  <c r="ID588" i="1"/>
  <c r="ID589" i="1"/>
  <c r="ID590" i="1"/>
  <c r="ID591" i="1"/>
  <c r="ID592" i="1"/>
  <c r="ID593" i="1"/>
  <c r="ID594" i="1"/>
  <c r="ID595" i="1"/>
  <c r="ID596" i="1"/>
  <c r="ID597" i="1"/>
  <c r="ID598" i="1"/>
  <c r="ID599" i="1"/>
  <c r="ID600" i="1"/>
  <c r="ID601" i="1"/>
  <c r="ID602" i="1"/>
  <c r="ID603" i="1"/>
  <c r="ID604" i="1"/>
  <c r="ID606" i="1"/>
  <c r="ID607" i="1"/>
  <c r="ID608" i="1"/>
  <c r="ID609" i="1"/>
  <c r="ID610" i="1"/>
  <c r="ID611" i="1"/>
  <c r="ID612" i="1"/>
  <c r="ID613" i="1"/>
  <c r="ID614" i="1"/>
  <c r="ID615" i="1"/>
  <c r="ID616" i="1"/>
  <c r="ID617" i="1"/>
  <c r="ID618" i="1"/>
  <c r="ID619" i="1"/>
  <c r="ID620" i="1"/>
  <c r="ID621" i="1"/>
  <c r="ID622" i="1"/>
  <c r="ID623" i="1"/>
  <c r="ID624" i="1"/>
  <c r="ID625" i="1"/>
  <c r="IC6" i="1"/>
  <c r="IC275" i="1"/>
  <c r="IC338" i="1"/>
  <c r="IC439" i="1"/>
  <c r="IC440" i="1"/>
  <c r="IC441" i="1"/>
  <c r="IC442" i="1"/>
  <c r="IC443" i="1"/>
  <c r="IC444" i="1"/>
  <c r="IC445" i="1"/>
  <c r="IC446" i="1"/>
  <c r="IC447" i="1"/>
  <c r="IC448" i="1"/>
  <c r="IC449" i="1"/>
  <c r="IC450" i="1"/>
  <c r="IC451" i="1"/>
  <c r="IC452" i="1"/>
  <c r="IC453" i="1"/>
  <c r="IC454" i="1"/>
  <c r="IC455" i="1"/>
  <c r="IC456" i="1"/>
  <c r="IC457" i="1"/>
  <c r="IC458" i="1"/>
  <c r="IC459" i="1"/>
  <c r="IC460" i="1"/>
  <c r="IC461" i="1"/>
  <c r="IC462" i="1"/>
  <c r="IC464" i="1"/>
  <c r="IC465" i="1"/>
  <c r="IC466" i="1"/>
  <c r="IC467" i="1"/>
  <c r="IC468" i="1"/>
  <c r="IC469" i="1"/>
  <c r="IC470" i="1"/>
  <c r="IC471" i="1"/>
  <c r="IC473" i="1"/>
  <c r="IC474" i="1"/>
  <c r="IC475" i="1"/>
  <c r="IC476" i="1"/>
  <c r="IC477" i="1"/>
  <c r="IC479" i="1"/>
  <c r="IC481" i="1"/>
  <c r="IC482" i="1"/>
  <c r="IC483" i="1"/>
  <c r="IC484" i="1"/>
  <c r="IC485" i="1"/>
  <c r="IC486" i="1"/>
  <c r="IC487" i="1"/>
  <c r="IC488" i="1"/>
  <c r="IC489" i="1"/>
  <c r="IC490" i="1"/>
  <c r="IC491" i="1"/>
  <c r="IC492" i="1"/>
  <c r="IC493" i="1"/>
  <c r="IC494" i="1"/>
  <c r="IC495" i="1"/>
  <c r="IC496" i="1"/>
  <c r="IC497" i="1"/>
  <c r="IC498" i="1"/>
  <c r="IC500" i="1"/>
  <c r="IC501" i="1"/>
  <c r="IC503" i="1"/>
  <c r="IC504" i="1"/>
  <c r="IC505" i="1"/>
  <c r="IC506" i="1"/>
  <c r="IC507" i="1"/>
  <c r="IC509" i="1"/>
  <c r="IC510" i="1"/>
  <c r="IC511" i="1"/>
  <c r="IC513" i="1"/>
  <c r="IC515" i="1"/>
  <c r="IC516" i="1"/>
  <c r="IC517" i="1"/>
  <c r="IC518" i="1"/>
  <c r="IC519" i="1"/>
  <c r="IC520" i="1"/>
  <c r="IC521" i="1"/>
  <c r="IC522" i="1"/>
  <c r="IC523" i="1"/>
  <c r="IC524" i="1"/>
  <c r="IC525" i="1"/>
  <c r="IC526" i="1"/>
  <c r="IC527" i="1"/>
  <c r="IC528" i="1"/>
  <c r="IC529" i="1"/>
  <c r="IC530" i="1"/>
  <c r="IC531" i="1"/>
  <c r="IC532" i="1"/>
  <c r="IC534" i="1"/>
  <c r="IC535" i="1"/>
  <c r="IC536" i="1"/>
  <c r="IC538" i="1"/>
  <c r="IC539" i="1"/>
  <c r="IC540" i="1"/>
  <c r="IC541" i="1"/>
  <c r="IC542" i="1"/>
  <c r="IC543" i="1"/>
  <c r="IC544" i="1"/>
  <c r="IC545" i="1"/>
  <c r="IC546" i="1"/>
  <c r="IC547" i="1"/>
  <c r="IC548" i="1"/>
  <c r="IC549" i="1"/>
  <c r="IC550" i="1"/>
  <c r="IC552" i="1"/>
  <c r="IC553" i="1"/>
  <c r="IC554" i="1"/>
  <c r="IC555" i="1"/>
  <c r="IC556" i="1"/>
  <c r="IC557" i="1"/>
  <c r="IC558" i="1"/>
  <c r="IC559" i="1"/>
  <c r="IC560" i="1"/>
  <c r="IC561" i="1"/>
  <c r="IC562" i="1"/>
  <c r="IC563" i="1"/>
  <c r="IC564" i="1"/>
  <c r="IC565" i="1"/>
  <c r="IC566" i="1"/>
  <c r="IC567" i="1"/>
  <c r="IC568" i="1"/>
  <c r="IC569" i="1"/>
  <c r="IC570" i="1"/>
  <c r="IC571" i="1"/>
  <c r="IC572" i="1"/>
  <c r="IC573" i="1"/>
  <c r="IC574" i="1"/>
  <c r="IC575" i="1"/>
  <c r="IC576" i="1"/>
  <c r="IC577" i="1"/>
  <c r="IC578" i="1"/>
  <c r="IC579" i="1"/>
  <c r="IC580" i="1"/>
  <c r="IC581" i="1"/>
  <c r="IC582" i="1"/>
  <c r="IC583" i="1"/>
  <c r="IC584" i="1"/>
  <c r="IC585" i="1"/>
  <c r="IC586" i="1"/>
  <c r="IC587" i="1"/>
  <c r="IC588" i="1"/>
  <c r="IC589" i="1"/>
  <c r="IC590" i="1"/>
  <c r="IC591" i="1"/>
  <c r="IC592" i="1"/>
  <c r="IC593" i="1"/>
  <c r="IC594" i="1"/>
  <c r="IC595" i="1"/>
  <c r="IC596" i="1"/>
  <c r="IC597" i="1"/>
  <c r="IC598" i="1"/>
  <c r="IC599" i="1"/>
  <c r="IC600" i="1"/>
  <c r="IC601" i="1"/>
  <c r="IC602" i="1"/>
  <c r="IC603" i="1"/>
  <c r="IC604" i="1"/>
  <c r="IC606" i="1"/>
  <c r="IC607" i="1"/>
  <c r="IC608" i="1"/>
  <c r="IC609" i="1"/>
  <c r="IC610" i="1"/>
  <c r="IC611" i="1"/>
  <c r="IC612" i="1"/>
  <c r="IC613" i="1"/>
  <c r="IC614" i="1"/>
  <c r="IC615" i="1"/>
  <c r="IC616" i="1"/>
  <c r="IC617" i="1"/>
  <c r="IC618" i="1"/>
  <c r="IC619" i="1"/>
  <c r="IC620" i="1"/>
  <c r="IC621" i="1"/>
  <c r="IC622" i="1"/>
  <c r="IC623" i="1"/>
  <c r="IC624" i="1"/>
  <c r="IC625" i="1"/>
  <c r="IB6" i="1"/>
  <c r="IB27" i="1"/>
  <c r="IB139" i="1"/>
  <c r="IB275" i="1"/>
  <c r="IB301" i="1"/>
  <c r="IB338" i="1"/>
  <c r="IB439" i="1"/>
  <c r="IB440" i="1"/>
  <c r="IB441" i="1"/>
  <c r="IB442" i="1"/>
  <c r="IB443" i="1"/>
  <c r="IB444" i="1"/>
  <c r="IB445" i="1"/>
  <c r="IB446" i="1"/>
  <c r="IB447" i="1"/>
  <c r="IB448" i="1"/>
  <c r="IB449" i="1"/>
  <c r="IB450" i="1"/>
  <c r="IB451" i="1"/>
  <c r="IB452" i="1"/>
  <c r="IB453" i="1"/>
  <c r="IB454" i="1"/>
  <c r="IB455" i="1"/>
  <c r="IB456" i="1"/>
  <c r="IB457" i="1"/>
  <c r="IB458" i="1"/>
  <c r="IB459" i="1"/>
  <c r="IB460" i="1"/>
  <c r="IB461" i="1"/>
  <c r="IB462" i="1"/>
  <c r="IB464" i="1"/>
  <c r="IB465" i="1"/>
  <c r="IB466" i="1"/>
  <c r="IB467" i="1"/>
  <c r="IB468" i="1"/>
  <c r="IB469" i="1"/>
  <c r="IB470" i="1"/>
  <c r="IB471" i="1"/>
  <c r="IB473" i="1"/>
  <c r="IB474" i="1"/>
  <c r="IB475" i="1"/>
  <c r="IB476" i="1"/>
  <c r="IB477" i="1"/>
  <c r="IB479" i="1"/>
  <c r="IB481" i="1"/>
  <c r="IB482" i="1"/>
  <c r="IB483" i="1"/>
  <c r="IB484" i="1"/>
  <c r="IB485" i="1"/>
  <c r="IB486" i="1"/>
  <c r="IB487" i="1"/>
  <c r="IB488" i="1"/>
  <c r="IB489" i="1"/>
  <c r="IB490" i="1"/>
  <c r="IB491" i="1"/>
  <c r="IB492" i="1"/>
  <c r="IB493" i="1"/>
  <c r="IB494" i="1"/>
  <c r="IB495" i="1"/>
  <c r="IB496" i="1"/>
  <c r="IB497" i="1"/>
  <c r="IB498" i="1"/>
  <c r="IB500" i="1"/>
  <c r="IB501" i="1"/>
  <c r="IB503" i="1"/>
  <c r="IB504" i="1"/>
  <c r="IB505" i="1"/>
  <c r="IB506" i="1"/>
  <c r="IB507" i="1"/>
  <c r="IB509" i="1"/>
  <c r="IB510" i="1"/>
  <c r="IB511" i="1"/>
  <c r="IB513" i="1"/>
  <c r="IB515" i="1"/>
  <c r="IB516" i="1"/>
  <c r="IB517" i="1"/>
  <c r="IB518" i="1"/>
  <c r="IB519" i="1"/>
  <c r="IB520" i="1"/>
  <c r="IB521" i="1"/>
  <c r="IB522" i="1"/>
  <c r="IB523" i="1"/>
  <c r="IB524" i="1"/>
  <c r="IB525" i="1"/>
  <c r="IB526" i="1"/>
  <c r="IB527" i="1"/>
  <c r="IB528" i="1"/>
  <c r="IB529" i="1"/>
  <c r="IB530" i="1"/>
  <c r="IB531" i="1"/>
  <c r="IB532" i="1"/>
  <c r="IB534" i="1"/>
  <c r="IB535" i="1"/>
  <c r="IB536" i="1"/>
  <c r="IB538" i="1"/>
  <c r="IB539" i="1"/>
  <c r="IB540" i="1"/>
  <c r="IB541" i="1"/>
  <c r="IB542" i="1"/>
  <c r="IB543" i="1"/>
  <c r="IB544" i="1"/>
  <c r="IB545" i="1"/>
  <c r="IB546" i="1"/>
  <c r="IB547" i="1"/>
  <c r="IB548" i="1"/>
  <c r="IB549" i="1"/>
  <c r="IB550" i="1"/>
  <c r="IB552" i="1"/>
  <c r="IB553" i="1"/>
  <c r="IB554" i="1"/>
  <c r="IB555" i="1"/>
  <c r="IB556" i="1"/>
  <c r="IB557" i="1"/>
  <c r="IB558" i="1"/>
  <c r="IB559" i="1"/>
  <c r="IB560" i="1"/>
  <c r="IB561" i="1"/>
  <c r="IB562" i="1"/>
  <c r="IB563" i="1"/>
  <c r="IB564" i="1"/>
  <c r="IB565" i="1"/>
  <c r="IB566" i="1"/>
  <c r="IB567" i="1"/>
  <c r="IB568" i="1"/>
  <c r="IB569" i="1"/>
  <c r="IB570" i="1"/>
  <c r="IB571" i="1"/>
  <c r="IB572" i="1"/>
  <c r="IB573" i="1"/>
  <c r="IB574" i="1"/>
  <c r="IB575" i="1"/>
  <c r="IB576" i="1"/>
  <c r="IB577" i="1"/>
  <c r="IB578" i="1"/>
  <c r="IB579" i="1"/>
  <c r="IB580" i="1"/>
  <c r="IB581" i="1"/>
  <c r="IB582" i="1"/>
  <c r="IB583" i="1"/>
  <c r="IB584" i="1"/>
  <c r="IB585" i="1"/>
  <c r="IB586" i="1"/>
  <c r="IB587" i="1"/>
  <c r="IB588" i="1"/>
  <c r="IB589" i="1"/>
  <c r="IB590" i="1"/>
  <c r="IB591" i="1"/>
  <c r="IB592" i="1"/>
  <c r="IB593" i="1"/>
  <c r="IB594" i="1"/>
  <c r="IB595" i="1"/>
  <c r="IB596" i="1"/>
  <c r="IB597" i="1"/>
  <c r="IB598" i="1"/>
  <c r="IB599" i="1"/>
  <c r="IB600" i="1"/>
  <c r="IB601" i="1"/>
  <c r="IB602" i="1"/>
  <c r="IB603" i="1"/>
  <c r="IB604" i="1"/>
  <c r="IB606" i="1"/>
  <c r="IB607" i="1"/>
  <c r="IB608" i="1"/>
  <c r="IB609" i="1"/>
  <c r="IB610" i="1"/>
  <c r="IB611" i="1"/>
  <c r="IB612" i="1"/>
  <c r="IB613" i="1"/>
  <c r="IB614" i="1"/>
  <c r="IB615" i="1"/>
  <c r="IB616" i="1"/>
  <c r="IB617" i="1"/>
  <c r="IB618" i="1"/>
  <c r="IB619" i="1"/>
  <c r="IB620" i="1"/>
  <c r="IB621" i="1"/>
  <c r="IB622" i="1"/>
  <c r="IB623" i="1"/>
  <c r="IB624" i="1"/>
  <c r="IB625" i="1"/>
  <c r="IA6" i="1"/>
  <c r="IA27" i="1"/>
  <c r="IA139" i="1"/>
  <c r="IA338" i="1"/>
  <c r="IA439" i="1"/>
  <c r="IA440" i="1"/>
  <c r="IA441" i="1"/>
  <c r="IA442" i="1"/>
  <c r="IA443" i="1"/>
  <c r="IA444" i="1"/>
  <c r="IA445" i="1"/>
  <c r="IA446" i="1"/>
  <c r="IA447" i="1"/>
  <c r="IA448" i="1"/>
  <c r="IA449" i="1"/>
  <c r="IA450" i="1"/>
  <c r="IA451" i="1"/>
  <c r="IA452" i="1"/>
  <c r="IA453" i="1"/>
  <c r="IA454" i="1"/>
  <c r="IA455" i="1"/>
  <c r="IA456" i="1"/>
  <c r="IA457" i="1"/>
  <c r="IA458" i="1"/>
  <c r="IA459" i="1"/>
  <c r="IA460" i="1"/>
  <c r="IA461" i="1"/>
  <c r="IA462" i="1"/>
  <c r="IA464" i="1"/>
  <c r="IA465" i="1"/>
  <c r="IA466" i="1"/>
  <c r="IA467" i="1"/>
  <c r="IA468" i="1"/>
  <c r="IA469" i="1"/>
  <c r="IA470" i="1"/>
  <c r="IA471" i="1"/>
  <c r="IA473" i="1"/>
  <c r="IA474" i="1"/>
  <c r="IA475" i="1"/>
  <c r="IA476" i="1"/>
  <c r="IA477" i="1"/>
  <c r="IA479" i="1"/>
  <c r="IA481" i="1"/>
  <c r="IA482" i="1"/>
  <c r="IA483" i="1"/>
  <c r="IA484" i="1"/>
  <c r="IA485" i="1"/>
  <c r="IA486" i="1"/>
  <c r="IA487" i="1"/>
  <c r="IA488" i="1"/>
  <c r="IA489" i="1"/>
  <c r="IA490" i="1"/>
  <c r="IA491" i="1"/>
  <c r="IA492" i="1"/>
  <c r="IA493" i="1"/>
  <c r="IA494" i="1"/>
  <c r="IA495" i="1"/>
  <c r="IA496" i="1"/>
  <c r="IA497" i="1"/>
  <c r="IA498" i="1"/>
  <c r="IA500" i="1"/>
  <c r="IA501" i="1"/>
  <c r="IA503" i="1"/>
  <c r="IA504" i="1"/>
  <c r="IA505" i="1"/>
  <c r="IA506" i="1"/>
  <c r="IA507" i="1"/>
  <c r="IA509" i="1"/>
  <c r="IA510" i="1"/>
  <c r="IA511" i="1"/>
  <c r="IA513" i="1"/>
  <c r="IA515" i="1"/>
  <c r="IA516" i="1"/>
  <c r="IA517" i="1"/>
  <c r="IA518" i="1"/>
  <c r="IA519" i="1"/>
  <c r="IA520" i="1"/>
  <c r="IA521" i="1"/>
  <c r="IA522" i="1"/>
  <c r="IA523" i="1"/>
  <c r="IA524" i="1"/>
  <c r="IA525" i="1"/>
  <c r="IA526" i="1"/>
  <c r="IA527" i="1"/>
  <c r="IA528" i="1"/>
  <c r="IA529" i="1"/>
  <c r="IA530" i="1"/>
  <c r="IA531" i="1"/>
  <c r="IA532" i="1"/>
  <c r="IA534" i="1"/>
  <c r="IA535" i="1"/>
  <c r="IA536" i="1"/>
  <c r="IA538" i="1"/>
  <c r="IA539" i="1"/>
  <c r="IA540" i="1"/>
  <c r="IA541" i="1"/>
  <c r="IA542" i="1"/>
  <c r="IA543" i="1"/>
  <c r="IA544" i="1"/>
  <c r="IA545" i="1"/>
  <c r="IA546" i="1"/>
  <c r="IA547" i="1"/>
  <c r="IA548" i="1"/>
  <c r="IA549" i="1"/>
  <c r="IA550" i="1"/>
  <c r="IA552" i="1"/>
  <c r="IA553" i="1"/>
  <c r="IA554" i="1"/>
  <c r="IA555" i="1"/>
  <c r="IA556" i="1"/>
  <c r="IA557" i="1"/>
  <c r="IA558" i="1"/>
  <c r="IA559" i="1"/>
  <c r="IA560" i="1"/>
  <c r="IA561" i="1"/>
  <c r="IA562" i="1"/>
  <c r="IA563" i="1"/>
  <c r="IA564" i="1"/>
  <c r="IA565" i="1"/>
  <c r="IA566" i="1"/>
  <c r="IA567" i="1"/>
  <c r="IA568" i="1"/>
  <c r="IA569" i="1"/>
  <c r="IA570" i="1"/>
  <c r="IA571" i="1"/>
  <c r="IA572" i="1"/>
  <c r="IA573" i="1"/>
  <c r="IA574" i="1"/>
  <c r="IA575" i="1"/>
  <c r="IA576" i="1"/>
  <c r="IA577" i="1"/>
  <c r="IA578" i="1"/>
  <c r="IA579" i="1"/>
  <c r="IA580" i="1"/>
  <c r="IA581" i="1"/>
  <c r="IA582" i="1"/>
  <c r="IA583" i="1"/>
  <c r="IA584" i="1"/>
  <c r="IA585" i="1"/>
  <c r="IA586" i="1"/>
  <c r="IA587" i="1"/>
  <c r="IA588" i="1"/>
  <c r="IA589" i="1"/>
  <c r="IA590" i="1"/>
  <c r="IA591" i="1"/>
  <c r="IA592" i="1"/>
  <c r="IA593" i="1"/>
  <c r="IA594" i="1"/>
  <c r="IA595" i="1"/>
  <c r="IA596" i="1"/>
  <c r="IA597" i="1"/>
  <c r="IA598" i="1"/>
  <c r="IA599" i="1"/>
  <c r="IA600" i="1"/>
  <c r="IA601" i="1"/>
  <c r="IA602" i="1"/>
  <c r="IA603" i="1"/>
  <c r="IA604" i="1"/>
  <c r="IA606" i="1"/>
  <c r="IA607" i="1"/>
  <c r="IA608" i="1"/>
  <c r="IA609" i="1"/>
  <c r="IA610" i="1"/>
  <c r="IA611" i="1"/>
  <c r="IA612" i="1"/>
  <c r="IA613" i="1"/>
  <c r="IA614" i="1"/>
  <c r="IA615" i="1"/>
  <c r="IA616" i="1"/>
  <c r="IA617" i="1"/>
  <c r="IA618" i="1"/>
  <c r="IA619" i="1"/>
  <c r="IA620" i="1"/>
  <c r="IA621" i="1"/>
  <c r="IA622" i="1"/>
  <c r="IA623" i="1"/>
  <c r="IA624" i="1"/>
  <c r="IA625" i="1"/>
  <c r="HY21" i="1"/>
  <c r="HY86" i="1"/>
  <c r="HY321" i="1"/>
  <c r="HY357" i="1"/>
  <c r="HY381" i="1"/>
  <c r="HY439" i="1"/>
  <c r="HY440" i="1"/>
  <c r="HY441" i="1"/>
  <c r="HY442" i="1"/>
  <c r="HY443" i="1"/>
  <c r="HY444" i="1"/>
  <c r="HY445" i="1"/>
  <c r="HY446" i="1"/>
  <c r="HY447" i="1"/>
  <c r="HY448" i="1"/>
  <c r="HY449" i="1"/>
  <c r="HY450" i="1"/>
  <c r="HY451" i="1"/>
  <c r="HY452" i="1"/>
  <c r="HY453" i="1"/>
  <c r="HY454" i="1"/>
  <c r="HY455" i="1"/>
  <c r="HY456" i="1"/>
  <c r="HY457" i="1"/>
  <c r="HY458" i="1"/>
  <c r="HY459" i="1"/>
  <c r="HY460" i="1"/>
  <c r="HY461" i="1"/>
  <c r="HY462" i="1"/>
  <c r="HY464" i="1"/>
  <c r="HY465" i="1"/>
  <c r="HY466" i="1"/>
  <c r="HY467" i="1"/>
  <c r="HY468" i="1"/>
  <c r="HY469" i="1"/>
  <c r="HY470" i="1"/>
  <c r="HY471" i="1"/>
  <c r="HY473" i="1"/>
  <c r="HY474" i="1"/>
  <c r="HY475" i="1"/>
  <c r="HY476" i="1"/>
  <c r="HY477" i="1"/>
  <c r="HY479" i="1"/>
  <c r="HY481" i="1"/>
  <c r="HY482" i="1"/>
  <c r="HY483" i="1"/>
  <c r="HY484" i="1"/>
  <c r="HY485" i="1"/>
  <c r="HY486" i="1"/>
  <c r="HY487" i="1"/>
  <c r="HY488" i="1"/>
  <c r="HY489" i="1"/>
  <c r="HY490" i="1"/>
  <c r="HY491" i="1"/>
  <c r="HY492" i="1"/>
  <c r="HY493" i="1"/>
  <c r="HY494" i="1"/>
  <c r="HY495" i="1"/>
  <c r="HY496" i="1"/>
  <c r="HY497" i="1"/>
  <c r="HY498" i="1"/>
  <c r="HY500" i="1"/>
  <c r="HY501" i="1"/>
  <c r="HY503" i="1"/>
  <c r="HY504" i="1"/>
  <c r="HY505" i="1"/>
  <c r="HY506" i="1"/>
  <c r="HY507" i="1"/>
  <c r="HY509" i="1"/>
  <c r="HY510" i="1"/>
  <c r="HY511" i="1"/>
  <c r="HY513" i="1"/>
  <c r="HY515" i="1"/>
  <c r="HY516" i="1"/>
  <c r="HY517" i="1"/>
  <c r="HY518" i="1"/>
  <c r="HY519" i="1"/>
  <c r="HY520" i="1"/>
  <c r="HY521" i="1"/>
  <c r="HY522" i="1"/>
  <c r="HY523" i="1"/>
  <c r="HY524" i="1"/>
  <c r="HY525" i="1"/>
  <c r="HY526" i="1"/>
  <c r="HY527" i="1"/>
  <c r="HY528" i="1"/>
  <c r="HY529" i="1"/>
  <c r="HY530" i="1"/>
  <c r="HY531" i="1"/>
  <c r="HY532" i="1"/>
  <c r="HY534" i="1"/>
  <c r="HY535" i="1"/>
  <c r="HY536" i="1"/>
  <c r="HY538" i="1"/>
  <c r="HY539" i="1"/>
  <c r="HY540" i="1"/>
  <c r="HY541" i="1"/>
  <c r="HY542" i="1"/>
  <c r="HY543" i="1"/>
  <c r="HY544" i="1"/>
  <c r="HY545" i="1"/>
  <c r="HY546" i="1"/>
  <c r="HY547" i="1"/>
  <c r="HY548" i="1"/>
  <c r="HY549" i="1"/>
  <c r="HY550" i="1"/>
  <c r="HY552" i="1"/>
  <c r="HY553" i="1"/>
  <c r="HY554" i="1"/>
  <c r="HY555" i="1"/>
  <c r="HY556" i="1"/>
  <c r="HY557" i="1"/>
  <c r="HY558" i="1"/>
  <c r="HY559" i="1"/>
  <c r="HY560" i="1"/>
  <c r="HY561" i="1"/>
  <c r="HY562" i="1"/>
  <c r="HY563" i="1"/>
  <c r="HY564" i="1"/>
  <c r="HY565" i="1"/>
  <c r="HY566" i="1"/>
  <c r="HY567" i="1"/>
  <c r="HY568" i="1"/>
  <c r="HY569" i="1"/>
  <c r="HY570" i="1"/>
  <c r="HY571" i="1"/>
  <c r="HY572" i="1"/>
  <c r="HY573" i="1"/>
  <c r="HY574" i="1"/>
  <c r="HY575" i="1"/>
  <c r="HY576" i="1"/>
  <c r="HY577" i="1"/>
  <c r="HY578" i="1"/>
  <c r="HY579" i="1"/>
  <c r="HY580" i="1"/>
  <c r="HY581" i="1"/>
  <c r="HY582" i="1"/>
  <c r="HY583" i="1"/>
  <c r="HY584" i="1"/>
  <c r="HY585" i="1"/>
  <c r="HY586" i="1"/>
  <c r="HY587" i="1"/>
  <c r="HY588" i="1"/>
  <c r="HY589" i="1"/>
  <c r="HY590" i="1"/>
  <c r="HY591" i="1"/>
  <c r="HY592" i="1"/>
  <c r="HY593" i="1"/>
  <c r="HY594" i="1"/>
  <c r="HY595" i="1"/>
  <c r="HY596" i="1"/>
  <c r="HY597" i="1"/>
  <c r="HY598" i="1"/>
  <c r="HY599" i="1"/>
  <c r="HY600" i="1"/>
  <c r="HY601" i="1"/>
  <c r="HY602" i="1"/>
  <c r="HY603" i="1"/>
  <c r="HY604" i="1"/>
  <c r="HY606" i="1"/>
  <c r="HY607" i="1"/>
  <c r="HY608" i="1"/>
  <c r="HY609" i="1"/>
  <c r="HY610" i="1"/>
  <c r="HY611" i="1"/>
  <c r="HY612" i="1"/>
  <c r="HY613" i="1"/>
  <c r="HY614" i="1"/>
  <c r="HY615" i="1"/>
  <c r="HY616" i="1"/>
  <c r="HY617" i="1"/>
  <c r="HY618" i="1"/>
  <c r="HY619" i="1"/>
  <c r="HY620" i="1"/>
  <c r="HY621" i="1"/>
  <c r="HY622" i="1"/>
  <c r="HY623" i="1"/>
  <c r="HY624" i="1"/>
  <c r="HY625" i="1"/>
  <c r="HX86" i="1"/>
  <c r="HX244" i="1"/>
  <c r="HX357" i="1"/>
  <c r="HX382" i="1"/>
  <c r="HX439" i="1"/>
  <c r="HX440" i="1"/>
  <c r="HX441" i="1"/>
  <c r="HX442" i="1"/>
  <c r="HX443" i="1"/>
  <c r="HX444" i="1"/>
  <c r="HX445" i="1"/>
  <c r="HX446" i="1"/>
  <c r="HX447" i="1"/>
  <c r="HX448" i="1"/>
  <c r="HX449" i="1"/>
  <c r="HX450" i="1"/>
  <c r="HX451" i="1"/>
  <c r="HX452" i="1"/>
  <c r="HX453" i="1"/>
  <c r="HX454" i="1"/>
  <c r="HX455" i="1"/>
  <c r="HX456" i="1"/>
  <c r="HX457" i="1"/>
  <c r="HX458" i="1"/>
  <c r="HX459" i="1"/>
  <c r="HX460" i="1"/>
  <c r="HX461" i="1"/>
  <c r="HX462" i="1"/>
  <c r="HX464" i="1"/>
  <c r="HX465" i="1"/>
  <c r="HX466" i="1"/>
  <c r="HX467" i="1"/>
  <c r="HX468" i="1"/>
  <c r="HX469" i="1"/>
  <c r="HX470" i="1"/>
  <c r="HX471" i="1"/>
  <c r="HX473" i="1"/>
  <c r="HX474" i="1"/>
  <c r="HX475" i="1"/>
  <c r="HX476" i="1"/>
  <c r="HX477" i="1"/>
  <c r="HX479" i="1"/>
  <c r="HX481" i="1"/>
  <c r="HX482" i="1"/>
  <c r="HX483" i="1"/>
  <c r="HX484" i="1"/>
  <c r="HX485" i="1"/>
  <c r="HX486" i="1"/>
  <c r="HX487" i="1"/>
  <c r="HX488" i="1"/>
  <c r="HX489" i="1"/>
  <c r="HX490" i="1"/>
  <c r="HX491" i="1"/>
  <c r="HX492" i="1"/>
  <c r="HX493" i="1"/>
  <c r="HX494" i="1"/>
  <c r="HX495" i="1"/>
  <c r="HX496" i="1"/>
  <c r="HX497" i="1"/>
  <c r="HX498" i="1"/>
  <c r="HX500" i="1"/>
  <c r="HX501" i="1"/>
  <c r="HX503" i="1"/>
  <c r="HX504" i="1"/>
  <c r="HX505" i="1"/>
  <c r="HX506" i="1"/>
  <c r="HX507" i="1"/>
  <c r="HX509" i="1"/>
  <c r="HX510" i="1"/>
  <c r="HX511" i="1"/>
  <c r="HX513" i="1"/>
  <c r="HX515" i="1"/>
  <c r="HX516" i="1"/>
  <c r="HX517" i="1"/>
  <c r="HX518" i="1"/>
  <c r="HX519" i="1"/>
  <c r="HX520" i="1"/>
  <c r="HX521" i="1"/>
  <c r="HX522" i="1"/>
  <c r="HX523" i="1"/>
  <c r="HX524" i="1"/>
  <c r="HX525" i="1"/>
  <c r="HX526" i="1"/>
  <c r="HX527" i="1"/>
  <c r="HX528" i="1"/>
  <c r="HX529" i="1"/>
  <c r="HX530" i="1"/>
  <c r="HX531" i="1"/>
  <c r="HX532" i="1"/>
  <c r="HX534" i="1"/>
  <c r="HX535" i="1"/>
  <c r="HX536" i="1"/>
  <c r="HX538" i="1"/>
  <c r="HX539" i="1"/>
  <c r="HX540" i="1"/>
  <c r="HX541" i="1"/>
  <c r="HX542" i="1"/>
  <c r="HX543" i="1"/>
  <c r="HX544" i="1"/>
  <c r="HX545" i="1"/>
  <c r="HX546" i="1"/>
  <c r="HX547" i="1"/>
  <c r="HX548" i="1"/>
  <c r="HX549" i="1"/>
  <c r="HX550" i="1"/>
  <c r="HX552" i="1"/>
  <c r="HX553" i="1"/>
  <c r="HX554" i="1"/>
  <c r="HX555" i="1"/>
  <c r="HX556" i="1"/>
  <c r="HX557" i="1"/>
  <c r="HX558" i="1"/>
  <c r="HX559" i="1"/>
  <c r="HX560" i="1"/>
  <c r="HX561" i="1"/>
  <c r="HX562" i="1"/>
  <c r="HX563" i="1"/>
  <c r="HX564" i="1"/>
  <c r="HX565" i="1"/>
  <c r="HX566" i="1"/>
  <c r="HX567" i="1"/>
  <c r="HX568" i="1"/>
  <c r="HX569" i="1"/>
  <c r="HX570" i="1"/>
  <c r="HX571" i="1"/>
  <c r="HX572" i="1"/>
  <c r="HX573" i="1"/>
  <c r="HX574" i="1"/>
  <c r="HX575" i="1"/>
  <c r="HX576" i="1"/>
  <c r="HX577" i="1"/>
  <c r="HX578" i="1"/>
  <c r="HX579" i="1"/>
  <c r="HX580" i="1"/>
  <c r="HX581" i="1"/>
  <c r="HX582" i="1"/>
  <c r="HX583" i="1"/>
  <c r="HX584" i="1"/>
  <c r="HX585" i="1"/>
  <c r="HX586" i="1"/>
  <c r="HX587" i="1"/>
  <c r="HX588" i="1"/>
  <c r="HX589" i="1"/>
  <c r="HX590" i="1"/>
  <c r="HX591" i="1"/>
  <c r="HX592" i="1"/>
  <c r="HX593" i="1"/>
  <c r="HX594" i="1"/>
  <c r="HX595" i="1"/>
  <c r="HX596" i="1"/>
  <c r="HX597" i="1"/>
  <c r="HX598" i="1"/>
  <c r="HX599" i="1"/>
  <c r="HX600" i="1"/>
  <c r="HX601" i="1"/>
  <c r="HX602" i="1"/>
  <c r="HX603" i="1"/>
  <c r="HX604" i="1"/>
  <c r="HX606" i="1"/>
  <c r="HX607" i="1"/>
  <c r="HX608" i="1"/>
  <c r="HX609" i="1"/>
  <c r="HX610" i="1"/>
  <c r="HX611" i="1"/>
  <c r="HX612" i="1"/>
  <c r="HX613" i="1"/>
  <c r="HX614" i="1"/>
  <c r="HX615" i="1"/>
  <c r="HX616" i="1"/>
  <c r="HX617" i="1"/>
  <c r="HX618" i="1"/>
  <c r="HX619" i="1"/>
  <c r="HX620" i="1"/>
  <c r="HX621" i="1"/>
  <c r="HX622" i="1"/>
  <c r="HX623" i="1"/>
  <c r="HX624" i="1"/>
  <c r="HX625" i="1"/>
  <c r="ID5" i="1"/>
  <c r="IC5" i="1"/>
  <c r="IB5" i="1"/>
  <c r="IA5" i="1"/>
  <c r="HY5" i="1"/>
  <c r="HX5" i="1"/>
  <c r="L13" i="3" a="1"/>
  <c r="L13" i="3" s="1"/>
  <c r="IC222" i="1" s="1"/>
  <c r="J13" i="3" a="1"/>
  <c r="J13" i="3" s="1"/>
  <c r="IB77" i="1" s="1"/>
  <c r="H13" i="3" a="1"/>
  <c r="H13" i="3" s="1"/>
  <c r="IA76" i="1" s="1"/>
  <c r="F13" i="3" a="1"/>
  <c r="F13" i="3" s="1"/>
  <c r="HZ149" i="1" s="1"/>
  <c r="D13" i="3" a="1"/>
  <c r="D13" i="3" s="1"/>
  <c r="HY66" i="1" s="1"/>
  <c r="B13" i="3" a="1"/>
  <c r="B13" i="3" s="1"/>
  <c r="HX309" i="1" s="1"/>
  <c r="FM2" i="1"/>
  <c r="FI2" i="1"/>
  <c r="FT2" i="1"/>
  <c r="FS2" i="1"/>
  <c r="FR2" i="1"/>
  <c r="FQ2" i="1"/>
  <c r="FP2" i="1"/>
  <c r="FO2" i="1"/>
  <c r="FN2" i="1"/>
  <c r="FL2" i="1"/>
  <c r="FK2" i="1"/>
  <c r="FJ2" i="1"/>
  <c r="EX2" i="1"/>
  <c r="EY2" i="1"/>
  <c r="EZ2" i="1"/>
  <c r="EW2" i="1"/>
  <c r="ER6" i="1"/>
  <c r="EW6" i="1" s="1"/>
  <c r="ES6" i="1"/>
  <c r="EX6" i="1" s="1"/>
  <c r="ET6" i="1"/>
  <c r="EY6" i="1" s="1"/>
  <c r="EU6" i="1"/>
  <c r="EZ6" i="1" s="1"/>
  <c r="EV6" i="1"/>
  <c r="ER7" i="1"/>
  <c r="EW7" i="1" s="1"/>
  <c r="ES7" i="1"/>
  <c r="EX7" i="1" s="1"/>
  <c r="ET7" i="1"/>
  <c r="EY7" i="1" s="1"/>
  <c r="EU7" i="1"/>
  <c r="EZ7" i="1" s="1"/>
  <c r="EV7" i="1"/>
  <c r="ER8" i="1"/>
  <c r="EW8" i="1" s="1"/>
  <c r="ES8" i="1"/>
  <c r="EX8" i="1" s="1"/>
  <c r="ET8" i="1"/>
  <c r="EY8" i="1" s="1"/>
  <c r="EU8" i="1"/>
  <c r="EZ8" i="1" s="1"/>
  <c r="EV8" i="1"/>
  <c r="ER9" i="1"/>
  <c r="EW9" i="1" s="1"/>
  <c r="ES9" i="1"/>
  <c r="EX9" i="1" s="1"/>
  <c r="ET9" i="1"/>
  <c r="EY9" i="1" s="1"/>
  <c r="EU9" i="1"/>
  <c r="EZ9" i="1" s="1"/>
  <c r="EV9" i="1"/>
  <c r="ER10" i="1"/>
  <c r="EW10" i="1" s="1"/>
  <c r="ES10" i="1"/>
  <c r="EX10" i="1" s="1"/>
  <c r="ET10" i="1"/>
  <c r="EY10" i="1" s="1"/>
  <c r="EU10" i="1"/>
  <c r="EZ10" i="1" s="1"/>
  <c r="EV10" i="1"/>
  <c r="ER11" i="1"/>
  <c r="EW11" i="1" s="1"/>
  <c r="ES11" i="1"/>
  <c r="EX11" i="1" s="1"/>
  <c r="ET11" i="1"/>
  <c r="EY11" i="1" s="1"/>
  <c r="EU11" i="1"/>
  <c r="EZ11" i="1" s="1"/>
  <c r="EV11" i="1"/>
  <c r="ER12" i="1"/>
  <c r="EW12" i="1" s="1"/>
  <c r="ES12" i="1"/>
  <c r="EX12" i="1" s="1"/>
  <c r="ET12" i="1"/>
  <c r="EY12" i="1" s="1"/>
  <c r="EU12" i="1"/>
  <c r="EZ12" i="1" s="1"/>
  <c r="EV12" i="1"/>
  <c r="ER13" i="1"/>
  <c r="EW13" i="1" s="1"/>
  <c r="ES13" i="1"/>
  <c r="EX13" i="1" s="1"/>
  <c r="ET13" i="1"/>
  <c r="EY13" i="1" s="1"/>
  <c r="EU13" i="1"/>
  <c r="EZ13" i="1" s="1"/>
  <c r="EV13" i="1"/>
  <c r="ER14" i="1"/>
  <c r="EW14" i="1" s="1"/>
  <c r="ES14" i="1"/>
  <c r="EX14" i="1" s="1"/>
  <c r="ET14" i="1"/>
  <c r="EY14" i="1" s="1"/>
  <c r="EU14" i="1"/>
  <c r="EZ14" i="1" s="1"/>
  <c r="EV14" i="1"/>
  <c r="ER15" i="1"/>
  <c r="EW15" i="1" s="1"/>
  <c r="ES15" i="1"/>
  <c r="EX15" i="1" s="1"/>
  <c r="ET15" i="1"/>
  <c r="EY15" i="1" s="1"/>
  <c r="EU15" i="1"/>
  <c r="EZ15" i="1" s="1"/>
  <c r="EV15" i="1"/>
  <c r="ER16" i="1"/>
  <c r="EW16" i="1" s="1"/>
  <c r="ES16" i="1"/>
  <c r="EX16" i="1" s="1"/>
  <c r="ET16" i="1"/>
  <c r="EY16" i="1" s="1"/>
  <c r="EU16" i="1"/>
  <c r="EZ16" i="1" s="1"/>
  <c r="EV16" i="1"/>
  <c r="ER17" i="1"/>
  <c r="EW17" i="1" s="1"/>
  <c r="ES17" i="1"/>
  <c r="EX17" i="1" s="1"/>
  <c r="ET17" i="1"/>
  <c r="EY17" i="1" s="1"/>
  <c r="EU17" i="1"/>
  <c r="EZ17" i="1" s="1"/>
  <c r="EV17" i="1"/>
  <c r="ER18" i="1"/>
  <c r="EW18" i="1" s="1"/>
  <c r="ES18" i="1"/>
  <c r="EX18" i="1" s="1"/>
  <c r="ET18" i="1"/>
  <c r="EY18" i="1" s="1"/>
  <c r="EU18" i="1"/>
  <c r="EZ18" i="1" s="1"/>
  <c r="EV18" i="1"/>
  <c r="ER19" i="1"/>
  <c r="EW19" i="1" s="1"/>
  <c r="ES19" i="1"/>
  <c r="EX19" i="1" s="1"/>
  <c r="ET19" i="1"/>
  <c r="EY19" i="1" s="1"/>
  <c r="EU19" i="1"/>
  <c r="EZ19" i="1" s="1"/>
  <c r="EV19" i="1"/>
  <c r="ER20" i="1"/>
  <c r="EW20" i="1" s="1"/>
  <c r="ES20" i="1"/>
  <c r="EX20" i="1" s="1"/>
  <c r="ET20" i="1"/>
  <c r="EY20" i="1" s="1"/>
  <c r="EU20" i="1"/>
  <c r="EZ20" i="1" s="1"/>
  <c r="EV20" i="1"/>
  <c r="ER21" i="1"/>
  <c r="EW21" i="1" s="1"/>
  <c r="ES21" i="1"/>
  <c r="EX21" i="1" s="1"/>
  <c r="ET21" i="1"/>
  <c r="EY21" i="1" s="1"/>
  <c r="EU21" i="1"/>
  <c r="EZ21" i="1" s="1"/>
  <c r="EV21" i="1"/>
  <c r="ER22" i="1"/>
  <c r="EW22" i="1" s="1"/>
  <c r="ES22" i="1"/>
  <c r="EX22" i="1" s="1"/>
  <c r="ET22" i="1"/>
  <c r="EY22" i="1" s="1"/>
  <c r="EU22" i="1"/>
  <c r="EZ22" i="1" s="1"/>
  <c r="EV22" i="1"/>
  <c r="ER23" i="1"/>
  <c r="EW23" i="1" s="1"/>
  <c r="ES23" i="1"/>
  <c r="EX23" i="1" s="1"/>
  <c r="ET23" i="1"/>
  <c r="EY23" i="1" s="1"/>
  <c r="EU23" i="1"/>
  <c r="EZ23" i="1" s="1"/>
  <c r="EV23" i="1"/>
  <c r="ER24" i="1"/>
  <c r="EW24" i="1" s="1"/>
  <c r="ES24" i="1"/>
  <c r="EX24" i="1" s="1"/>
  <c r="ET24" i="1"/>
  <c r="EY24" i="1" s="1"/>
  <c r="EU24" i="1"/>
  <c r="EZ24" i="1" s="1"/>
  <c r="EV24" i="1"/>
  <c r="ER25" i="1"/>
  <c r="EW25" i="1" s="1"/>
  <c r="ES25" i="1"/>
  <c r="EX25" i="1" s="1"/>
  <c r="ET25" i="1"/>
  <c r="EY25" i="1" s="1"/>
  <c r="EU25" i="1"/>
  <c r="EZ25" i="1" s="1"/>
  <c r="EV25" i="1"/>
  <c r="ER26" i="1"/>
  <c r="EW26" i="1" s="1"/>
  <c r="ES26" i="1"/>
  <c r="EX26" i="1" s="1"/>
  <c r="ET26" i="1"/>
  <c r="EY26" i="1" s="1"/>
  <c r="EU26" i="1"/>
  <c r="EZ26" i="1" s="1"/>
  <c r="EV26" i="1"/>
  <c r="ER27" i="1"/>
  <c r="EW27" i="1" s="1"/>
  <c r="ES27" i="1"/>
  <c r="EX27" i="1" s="1"/>
  <c r="ET27" i="1"/>
  <c r="EY27" i="1" s="1"/>
  <c r="EU27" i="1"/>
  <c r="EZ27" i="1" s="1"/>
  <c r="EV27" i="1"/>
  <c r="ER28" i="1"/>
  <c r="EW28" i="1" s="1"/>
  <c r="ES28" i="1"/>
  <c r="EX28" i="1" s="1"/>
  <c r="ET28" i="1"/>
  <c r="EY28" i="1" s="1"/>
  <c r="EU28" i="1"/>
  <c r="EZ28" i="1" s="1"/>
  <c r="EV28" i="1"/>
  <c r="ER29" i="1"/>
  <c r="EW29" i="1" s="1"/>
  <c r="ES29" i="1"/>
  <c r="EX29" i="1" s="1"/>
  <c r="ET29" i="1"/>
  <c r="EY29" i="1" s="1"/>
  <c r="EU29" i="1"/>
  <c r="EZ29" i="1" s="1"/>
  <c r="EV29" i="1"/>
  <c r="ER30" i="1"/>
  <c r="EW30" i="1" s="1"/>
  <c r="ES30" i="1"/>
  <c r="EX30" i="1" s="1"/>
  <c r="ET30" i="1"/>
  <c r="EY30" i="1" s="1"/>
  <c r="EU30" i="1"/>
  <c r="EZ30" i="1" s="1"/>
  <c r="EV30" i="1"/>
  <c r="ER31" i="1"/>
  <c r="EW31" i="1" s="1"/>
  <c r="ES31" i="1"/>
  <c r="EX31" i="1" s="1"/>
  <c r="ET31" i="1"/>
  <c r="EY31" i="1" s="1"/>
  <c r="EU31" i="1"/>
  <c r="EZ31" i="1" s="1"/>
  <c r="EV31" i="1"/>
  <c r="ER32" i="1"/>
  <c r="EW32" i="1" s="1"/>
  <c r="ES32" i="1"/>
  <c r="EX32" i="1" s="1"/>
  <c r="ET32" i="1"/>
  <c r="EY32" i="1" s="1"/>
  <c r="EU32" i="1"/>
  <c r="EZ32" i="1" s="1"/>
  <c r="EV32" i="1"/>
  <c r="ER33" i="1"/>
  <c r="EW33" i="1" s="1"/>
  <c r="ES33" i="1"/>
  <c r="EX33" i="1" s="1"/>
  <c r="ET33" i="1"/>
  <c r="EY33" i="1" s="1"/>
  <c r="EU33" i="1"/>
  <c r="EZ33" i="1" s="1"/>
  <c r="EV33" i="1"/>
  <c r="ER34" i="1"/>
  <c r="EW34" i="1" s="1"/>
  <c r="ES34" i="1"/>
  <c r="EX34" i="1" s="1"/>
  <c r="ET34" i="1"/>
  <c r="EY34" i="1" s="1"/>
  <c r="EU34" i="1"/>
  <c r="EZ34" i="1" s="1"/>
  <c r="EV34" i="1"/>
  <c r="ER35" i="1"/>
  <c r="EW35" i="1" s="1"/>
  <c r="ES35" i="1"/>
  <c r="EX35" i="1" s="1"/>
  <c r="ET35" i="1"/>
  <c r="EY35" i="1" s="1"/>
  <c r="EU35" i="1"/>
  <c r="EZ35" i="1" s="1"/>
  <c r="EV35" i="1"/>
  <c r="ER36" i="1"/>
  <c r="EW36" i="1" s="1"/>
  <c r="ES36" i="1"/>
  <c r="EX36" i="1" s="1"/>
  <c r="ET36" i="1"/>
  <c r="EY36" i="1" s="1"/>
  <c r="EU36" i="1"/>
  <c r="EZ36" i="1" s="1"/>
  <c r="EV36" i="1"/>
  <c r="ER37" i="1"/>
  <c r="EW37" i="1" s="1"/>
  <c r="ES37" i="1"/>
  <c r="EX37" i="1" s="1"/>
  <c r="ET37" i="1"/>
  <c r="EY37" i="1" s="1"/>
  <c r="EU37" i="1"/>
  <c r="EZ37" i="1" s="1"/>
  <c r="EV37" i="1"/>
  <c r="ER38" i="1"/>
  <c r="EW38" i="1" s="1"/>
  <c r="ES38" i="1"/>
  <c r="EX38" i="1" s="1"/>
  <c r="ET38" i="1"/>
  <c r="EY38" i="1" s="1"/>
  <c r="EU38" i="1"/>
  <c r="EZ38" i="1" s="1"/>
  <c r="EV38" i="1"/>
  <c r="ER39" i="1"/>
  <c r="EW39" i="1" s="1"/>
  <c r="ES39" i="1"/>
  <c r="EX39" i="1" s="1"/>
  <c r="ET39" i="1"/>
  <c r="EY39" i="1" s="1"/>
  <c r="EU39" i="1"/>
  <c r="EZ39" i="1" s="1"/>
  <c r="EV39" i="1"/>
  <c r="ER40" i="1"/>
  <c r="EW40" i="1" s="1"/>
  <c r="ES40" i="1"/>
  <c r="EX40" i="1" s="1"/>
  <c r="ET40" i="1"/>
  <c r="EY40" i="1" s="1"/>
  <c r="EU40" i="1"/>
  <c r="EZ40" i="1" s="1"/>
  <c r="EV40" i="1"/>
  <c r="ER41" i="1"/>
  <c r="EW41" i="1" s="1"/>
  <c r="ES41" i="1"/>
  <c r="EX41" i="1" s="1"/>
  <c r="ET41" i="1"/>
  <c r="EY41" i="1" s="1"/>
  <c r="EU41" i="1"/>
  <c r="EZ41" i="1" s="1"/>
  <c r="EV41" i="1"/>
  <c r="ER42" i="1"/>
  <c r="EW42" i="1" s="1"/>
  <c r="ES42" i="1"/>
  <c r="EX42" i="1" s="1"/>
  <c r="ET42" i="1"/>
  <c r="EY42" i="1" s="1"/>
  <c r="EU42" i="1"/>
  <c r="EZ42" i="1" s="1"/>
  <c r="EV42" i="1"/>
  <c r="ER43" i="1"/>
  <c r="EW43" i="1" s="1"/>
  <c r="ES43" i="1"/>
  <c r="EX43" i="1" s="1"/>
  <c r="ET43" i="1"/>
  <c r="EY43" i="1" s="1"/>
  <c r="EU43" i="1"/>
  <c r="EZ43" i="1" s="1"/>
  <c r="EV43" i="1"/>
  <c r="ER44" i="1"/>
  <c r="EW44" i="1" s="1"/>
  <c r="ES44" i="1"/>
  <c r="EX44" i="1" s="1"/>
  <c r="ET44" i="1"/>
  <c r="EY44" i="1" s="1"/>
  <c r="EU44" i="1"/>
  <c r="EZ44" i="1" s="1"/>
  <c r="EV44" i="1"/>
  <c r="ER45" i="1"/>
  <c r="EW45" i="1" s="1"/>
  <c r="ES45" i="1"/>
  <c r="EX45" i="1" s="1"/>
  <c r="ET45" i="1"/>
  <c r="EY45" i="1" s="1"/>
  <c r="EU45" i="1"/>
  <c r="EZ45" i="1" s="1"/>
  <c r="EV45" i="1"/>
  <c r="ER46" i="1"/>
  <c r="EW46" i="1" s="1"/>
  <c r="ES46" i="1"/>
  <c r="EX46" i="1" s="1"/>
  <c r="ET46" i="1"/>
  <c r="EY46" i="1" s="1"/>
  <c r="EU46" i="1"/>
  <c r="EZ46" i="1" s="1"/>
  <c r="EV46" i="1"/>
  <c r="ER47" i="1"/>
  <c r="EW47" i="1" s="1"/>
  <c r="ES47" i="1"/>
  <c r="EX47" i="1" s="1"/>
  <c r="ET47" i="1"/>
  <c r="EY47" i="1" s="1"/>
  <c r="EU47" i="1"/>
  <c r="EZ47" i="1" s="1"/>
  <c r="EV47" i="1"/>
  <c r="ER48" i="1"/>
  <c r="EW48" i="1" s="1"/>
  <c r="ES48" i="1"/>
  <c r="EX48" i="1" s="1"/>
  <c r="ET48" i="1"/>
  <c r="EY48" i="1" s="1"/>
  <c r="EU48" i="1"/>
  <c r="EZ48" i="1" s="1"/>
  <c r="EV48" i="1"/>
  <c r="ER49" i="1"/>
  <c r="EW49" i="1" s="1"/>
  <c r="ES49" i="1"/>
  <c r="EX49" i="1" s="1"/>
  <c r="ET49" i="1"/>
  <c r="EY49" i="1" s="1"/>
  <c r="EU49" i="1"/>
  <c r="EZ49" i="1" s="1"/>
  <c r="EV49" i="1"/>
  <c r="ER50" i="1"/>
  <c r="EW50" i="1" s="1"/>
  <c r="ES50" i="1"/>
  <c r="EX50" i="1" s="1"/>
  <c r="ET50" i="1"/>
  <c r="EY50" i="1" s="1"/>
  <c r="EU50" i="1"/>
  <c r="EZ50" i="1" s="1"/>
  <c r="EV50" i="1"/>
  <c r="ER51" i="1"/>
  <c r="EW51" i="1" s="1"/>
  <c r="ES51" i="1"/>
  <c r="EX51" i="1" s="1"/>
  <c r="ET51" i="1"/>
  <c r="EY51" i="1" s="1"/>
  <c r="EU51" i="1"/>
  <c r="EZ51" i="1" s="1"/>
  <c r="EV51" i="1"/>
  <c r="ER52" i="1"/>
  <c r="EW52" i="1" s="1"/>
  <c r="ES52" i="1"/>
  <c r="EX52" i="1" s="1"/>
  <c r="ET52" i="1"/>
  <c r="EY52" i="1" s="1"/>
  <c r="EU52" i="1"/>
  <c r="EZ52" i="1" s="1"/>
  <c r="EV52" i="1"/>
  <c r="ER53" i="1"/>
  <c r="EW53" i="1" s="1"/>
  <c r="ES53" i="1"/>
  <c r="EX53" i="1" s="1"/>
  <c r="ET53" i="1"/>
  <c r="EY53" i="1" s="1"/>
  <c r="EU53" i="1"/>
  <c r="EZ53" i="1" s="1"/>
  <c r="EV53" i="1"/>
  <c r="ER54" i="1"/>
  <c r="EW54" i="1" s="1"/>
  <c r="ES54" i="1"/>
  <c r="EX54" i="1" s="1"/>
  <c r="ET54" i="1"/>
  <c r="EY54" i="1" s="1"/>
  <c r="EU54" i="1"/>
  <c r="EZ54" i="1" s="1"/>
  <c r="EV54" i="1"/>
  <c r="ER55" i="1"/>
  <c r="EW55" i="1" s="1"/>
  <c r="ES55" i="1"/>
  <c r="EX55" i="1" s="1"/>
  <c r="ET55" i="1"/>
  <c r="EY55" i="1" s="1"/>
  <c r="EU55" i="1"/>
  <c r="EZ55" i="1" s="1"/>
  <c r="EV55" i="1"/>
  <c r="ER56" i="1"/>
  <c r="EW56" i="1" s="1"/>
  <c r="ES56" i="1"/>
  <c r="EX56" i="1" s="1"/>
  <c r="ET56" i="1"/>
  <c r="EY56" i="1" s="1"/>
  <c r="EU56" i="1"/>
  <c r="EZ56" i="1" s="1"/>
  <c r="EV56" i="1"/>
  <c r="ER57" i="1"/>
  <c r="EW57" i="1" s="1"/>
  <c r="ES57" i="1"/>
  <c r="EX57" i="1" s="1"/>
  <c r="ET57" i="1"/>
  <c r="EY57" i="1" s="1"/>
  <c r="EU57" i="1"/>
  <c r="EZ57" i="1" s="1"/>
  <c r="EV57" i="1"/>
  <c r="ER58" i="1"/>
  <c r="EW58" i="1" s="1"/>
  <c r="ES58" i="1"/>
  <c r="EX58" i="1" s="1"/>
  <c r="ET58" i="1"/>
  <c r="EY58" i="1" s="1"/>
  <c r="EU58" i="1"/>
  <c r="EZ58" i="1" s="1"/>
  <c r="EV58" i="1"/>
  <c r="ER59" i="1"/>
  <c r="EW59" i="1" s="1"/>
  <c r="ES59" i="1"/>
  <c r="EX59" i="1" s="1"/>
  <c r="ET59" i="1"/>
  <c r="EY59" i="1" s="1"/>
  <c r="EU59" i="1"/>
  <c r="EZ59" i="1" s="1"/>
  <c r="EV59" i="1"/>
  <c r="ER60" i="1"/>
  <c r="EW60" i="1" s="1"/>
  <c r="ES60" i="1"/>
  <c r="EX60" i="1" s="1"/>
  <c r="ET60" i="1"/>
  <c r="EY60" i="1" s="1"/>
  <c r="EU60" i="1"/>
  <c r="EZ60" i="1" s="1"/>
  <c r="EV60" i="1"/>
  <c r="ER61" i="1"/>
  <c r="EW61" i="1" s="1"/>
  <c r="ES61" i="1"/>
  <c r="EX61" i="1" s="1"/>
  <c r="ET61" i="1"/>
  <c r="EY61" i="1" s="1"/>
  <c r="EU61" i="1"/>
  <c r="EZ61" i="1" s="1"/>
  <c r="EV61" i="1"/>
  <c r="ER62" i="1"/>
  <c r="EW62" i="1" s="1"/>
  <c r="ES62" i="1"/>
  <c r="EX62" i="1" s="1"/>
  <c r="ET62" i="1"/>
  <c r="EY62" i="1" s="1"/>
  <c r="EU62" i="1"/>
  <c r="EZ62" i="1" s="1"/>
  <c r="EV62" i="1"/>
  <c r="ER63" i="1"/>
  <c r="EW63" i="1" s="1"/>
  <c r="ES63" i="1"/>
  <c r="EX63" i="1" s="1"/>
  <c r="ET63" i="1"/>
  <c r="EY63" i="1" s="1"/>
  <c r="EU63" i="1"/>
  <c r="EZ63" i="1" s="1"/>
  <c r="EV63" i="1"/>
  <c r="ER64" i="1"/>
  <c r="EW64" i="1" s="1"/>
  <c r="ES64" i="1"/>
  <c r="EX64" i="1" s="1"/>
  <c r="ET64" i="1"/>
  <c r="EY64" i="1" s="1"/>
  <c r="EU64" i="1"/>
  <c r="EZ64" i="1" s="1"/>
  <c r="EV64" i="1"/>
  <c r="ER65" i="1"/>
  <c r="EW65" i="1" s="1"/>
  <c r="ES65" i="1"/>
  <c r="EX65" i="1" s="1"/>
  <c r="ET65" i="1"/>
  <c r="EY65" i="1" s="1"/>
  <c r="EU65" i="1"/>
  <c r="EZ65" i="1" s="1"/>
  <c r="EV65" i="1"/>
  <c r="ER66" i="1"/>
  <c r="EW66" i="1" s="1"/>
  <c r="ES66" i="1"/>
  <c r="EX66" i="1" s="1"/>
  <c r="ET66" i="1"/>
  <c r="EY66" i="1" s="1"/>
  <c r="EU66" i="1"/>
  <c r="EZ66" i="1" s="1"/>
  <c r="EV66" i="1"/>
  <c r="ER67" i="1"/>
  <c r="EW67" i="1" s="1"/>
  <c r="ES67" i="1"/>
  <c r="EX67" i="1" s="1"/>
  <c r="ET67" i="1"/>
  <c r="EY67" i="1" s="1"/>
  <c r="EU67" i="1"/>
  <c r="EZ67" i="1" s="1"/>
  <c r="EV67" i="1"/>
  <c r="ER68" i="1"/>
  <c r="EW68" i="1" s="1"/>
  <c r="ES68" i="1"/>
  <c r="EX68" i="1" s="1"/>
  <c r="ET68" i="1"/>
  <c r="EY68" i="1" s="1"/>
  <c r="EU68" i="1"/>
  <c r="EZ68" i="1" s="1"/>
  <c r="EV68" i="1"/>
  <c r="ER69" i="1"/>
  <c r="EW69" i="1" s="1"/>
  <c r="ES69" i="1"/>
  <c r="EX69" i="1" s="1"/>
  <c r="ET69" i="1"/>
  <c r="EY69" i="1" s="1"/>
  <c r="EU69" i="1"/>
  <c r="EZ69" i="1" s="1"/>
  <c r="EV69" i="1"/>
  <c r="ER70" i="1"/>
  <c r="EW70" i="1" s="1"/>
  <c r="ES70" i="1"/>
  <c r="EX70" i="1" s="1"/>
  <c r="ET70" i="1"/>
  <c r="EY70" i="1" s="1"/>
  <c r="EU70" i="1"/>
  <c r="EZ70" i="1" s="1"/>
  <c r="EV70" i="1"/>
  <c r="ER71" i="1"/>
  <c r="EW71" i="1" s="1"/>
  <c r="ES71" i="1"/>
  <c r="EX71" i="1" s="1"/>
  <c r="ET71" i="1"/>
  <c r="EY71" i="1" s="1"/>
  <c r="EU71" i="1"/>
  <c r="EZ71" i="1" s="1"/>
  <c r="EV71" i="1"/>
  <c r="ER72" i="1"/>
  <c r="EW72" i="1" s="1"/>
  <c r="ES72" i="1"/>
  <c r="EX72" i="1" s="1"/>
  <c r="ET72" i="1"/>
  <c r="EY72" i="1" s="1"/>
  <c r="EU72" i="1"/>
  <c r="EZ72" i="1" s="1"/>
  <c r="EV72" i="1"/>
  <c r="ER73" i="1"/>
  <c r="EW73" i="1" s="1"/>
  <c r="ES73" i="1"/>
  <c r="EX73" i="1" s="1"/>
  <c r="ET73" i="1"/>
  <c r="EY73" i="1" s="1"/>
  <c r="EU73" i="1"/>
  <c r="EZ73" i="1" s="1"/>
  <c r="EV73" i="1"/>
  <c r="ER74" i="1"/>
  <c r="EW74" i="1" s="1"/>
  <c r="ES74" i="1"/>
  <c r="EX74" i="1" s="1"/>
  <c r="ET74" i="1"/>
  <c r="EY74" i="1" s="1"/>
  <c r="EU74" i="1"/>
  <c r="EZ74" i="1" s="1"/>
  <c r="EV74" i="1"/>
  <c r="ER75" i="1"/>
  <c r="EW75" i="1" s="1"/>
  <c r="ES75" i="1"/>
  <c r="EX75" i="1" s="1"/>
  <c r="ET75" i="1"/>
  <c r="EY75" i="1" s="1"/>
  <c r="EU75" i="1"/>
  <c r="EZ75" i="1" s="1"/>
  <c r="EV75" i="1"/>
  <c r="ER76" i="1"/>
  <c r="EW76" i="1" s="1"/>
  <c r="ES76" i="1"/>
  <c r="EX76" i="1" s="1"/>
  <c r="ET76" i="1"/>
  <c r="EY76" i="1" s="1"/>
  <c r="EU76" i="1"/>
  <c r="EZ76" i="1" s="1"/>
  <c r="EV76" i="1"/>
  <c r="ER77" i="1"/>
  <c r="EW77" i="1" s="1"/>
  <c r="ES77" i="1"/>
  <c r="EX77" i="1" s="1"/>
  <c r="ET77" i="1"/>
  <c r="EY77" i="1" s="1"/>
  <c r="EU77" i="1"/>
  <c r="EZ77" i="1" s="1"/>
  <c r="EV77" i="1"/>
  <c r="ER78" i="1"/>
  <c r="EW78" i="1" s="1"/>
  <c r="ES78" i="1"/>
  <c r="EX78" i="1" s="1"/>
  <c r="ET78" i="1"/>
  <c r="EY78" i="1" s="1"/>
  <c r="EU78" i="1"/>
  <c r="EZ78" i="1" s="1"/>
  <c r="EV78" i="1"/>
  <c r="ER79" i="1"/>
  <c r="EW79" i="1" s="1"/>
  <c r="ES79" i="1"/>
  <c r="EX79" i="1" s="1"/>
  <c r="ET79" i="1"/>
  <c r="EY79" i="1" s="1"/>
  <c r="EU79" i="1"/>
  <c r="EZ79" i="1" s="1"/>
  <c r="EV79" i="1"/>
  <c r="ER80" i="1"/>
  <c r="EW80" i="1" s="1"/>
  <c r="ES80" i="1"/>
  <c r="EX80" i="1" s="1"/>
  <c r="ET80" i="1"/>
  <c r="EY80" i="1" s="1"/>
  <c r="EU80" i="1"/>
  <c r="EZ80" i="1" s="1"/>
  <c r="EV80" i="1"/>
  <c r="ER81" i="1"/>
  <c r="EW81" i="1" s="1"/>
  <c r="ES81" i="1"/>
  <c r="EX81" i="1" s="1"/>
  <c r="ET81" i="1"/>
  <c r="EY81" i="1" s="1"/>
  <c r="EU81" i="1"/>
  <c r="EZ81" i="1" s="1"/>
  <c r="EV81" i="1"/>
  <c r="ER82" i="1"/>
  <c r="EW82" i="1" s="1"/>
  <c r="ES82" i="1"/>
  <c r="EX82" i="1" s="1"/>
  <c r="ET82" i="1"/>
  <c r="EY82" i="1" s="1"/>
  <c r="EU82" i="1"/>
  <c r="EZ82" i="1" s="1"/>
  <c r="EV82" i="1"/>
  <c r="ER83" i="1"/>
  <c r="EW83" i="1" s="1"/>
  <c r="ES83" i="1"/>
  <c r="EX83" i="1" s="1"/>
  <c r="ET83" i="1"/>
  <c r="EY83" i="1" s="1"/>
  <c r="EU83" i="1"/>
  <c r="EZ83" i="1" s="1"/>
  <c r="EV83" i="1"/>
  <c r="ER84" i="1"/>
  <c r="EW84" i="1" s="1"/>
  <c r="ES84" i="1"/>
  <c r="EX84" i="1" s="1"/>
  <c r="ET84" i="1"/>
  <c r="EY84" i="1" s="1"/>
  <c r="EU84" i="1"/>
  <c r="EZ84" i="1" s="1"/>
  <c r="EV84" i="1"/>
  <c r="ER85" i="1"/>
  <c r="EW85" i="1" s="1"/>
  <c r="ES85" i="1"/>
  <c r="EX85" i="1" s="1"/>
  <c r="ET85" i="1"/>
  <c r="EY85" i="1" s="1"/>
  <c r="EU85" i="1"/>
  <c r="EZ85" i="1" s="1"/>
  <c r="EV85" i="1"/>
  <c r="ER86" i="1"/>
  <c r="EW86" i="1" s="1"/>
  <c r="ES86" i="1"/>
  <c r="EX86" i="1" s="1"/>
  <c r="ET86" i="1"/>
  <c r="EY86" i="1" s="1"/>
  <c r="EU86" i="1"/>
  <c r="EZ86" i="1" s="1"/>
  <c r="EV86" i="1"/>
  <c r="ER87" i="1"/>
  <c r="EW87" i="1" s="1"/>
  <c r="ES87" i="1"/>
  <c r="EX87" i="1" s="1"/>
  <c r="ET87" i="1"/>
  <c r="EY87" i="1" s="1"/>
  <c r="EU87" i="1"/>
  <c r="EZ87" i="1" s="1"/>
  <c r="EV87" i="1"/>
  <c r="ER88" i="1"/>
  <c r="EW88" i="1" s="1"/>
  <c r="ES88" i="1"/>
  <c r="EX88" i="1" s="1"/>
  <c r="ET88" i="1"/>
  <c r="EY88" i="1" s="1"/>
  <c r="EU88" i="1"/>
  <c r="EZ88" i="1" s="1"/>
  <c r="EV88" i="1"/>
  <c r="ER89" i="1"/>
  <c r="EW89" i="1" s="1"/>
  <c r="ES89" i="1"/>
  <c r="EX89" i="1" s="1"/>
  <c r="ET89" i="1"/>
  <c r="EY89" i="1" s="1"/>
  <c r="EU89" i="1"/>
  <c r="EZ89" i="1" s="1"/>
  <c r="EV89" i="1"/>
  <c r="ER90" i="1"/>
  <c r="EW90" i="1" s="1"/>
  <c r="ES90" i="1"/>
  <c r="EX90" i="1" s="1"/>
  <c r="ET90" i="1"/>
  <c r="EY90" i="1" s="1"/>
  <c r="EU90" i="1"/>
  <c r="EZ90" i="1" s="1"/>
  <c r="EV90" i="1"/>
  <c r="ER91" i="1"/>
  <c r="EW91" i="1" s="1"/>
  <c r="ES91" i="1"/>
  <c r="EX91" i="1" s="1"/>
  <c r="ET91" i="1"/>
  <c r="EY91" i="1" s="1"/>
  <c r="EU91" i="1"/>
  <c r="EZ91" i="1" s="1"/>
  <c r="EV91" i="1"/>
  <c r="ER92" i="1"/>
  <c r="EW92" i="1" s="1"/>
  <c r="ES92" i="1"/>
  <c r="EX92" i="1" s="1"/>
  <c r="ET92" i="1"/>
  <c r="EY92" i="1" s="1"/>
  <c r="EU92" i="1"/>
  <c r="EZ92" i="1" s="1"/>
  <c r="EV92" i="1"/>
  <c r="ER93" i="1"/>
  <c r="EW93" i="1" s="1"/>
  <c r="ES93" i="1"/>
  <c r="EX93" i="1" s="1"/>
  <c r="ET93" i="1"/>
  <c r="EY93" i="1" s="1"/>
  <c r="EU93" i="1"/>
  <c r="EZ93" i="1" s="1"/>
  <c r="EV93" i="1"/>
  <c r="ER94" i="1"/>
  <c r="EW94" i="1" s="1"/>
  <c r="ES94" i="1"/>
  <c r="EX94" i="1" s="1"/>
  <c r="ET94" i="1"/>
  <c r="EY94" i="1" s="1"/>
  <c r="EU94" i="1"/>
  <c r="EZ94" i="1" s="1"/>
  <c r="EV94" i="1"/>
  <c r="ER95" i="1"/>
  <c r="EW95" i="1" s="1"/>
  <c r="ES95" i="1"/>
  <c r="EX95" i="1" s="1"/>
  <c r="ET95" i="1"/>
  <c r="EY95" i="1" s="1"/>
  <c r="EU95" i="1"/>
  <c r="EZ95" i="1" s="1"/>
  <c r="EV95" i="1"/>
  <c r="ER96" i="1"/>
  <c r="EW96" i="1" s="1"/>
  <c r="ES96" i="1"/>
  <c r="EX96" i="1" s="1"/>
  <c r="ET96" i="1"/>
  <c r="EY96" i="1" s="1"/>
  <c r="EU96" i="1"/>
  <c r="EZ96" i="1" s="1"/>
  <c r="EV96" i="1"/>
  <c r="ER97" i="1"/>
  <c r="EW97" i="1" s="1"/>
  <c r="ES97" i="1"/>
  <c r="EX97" i="1" s="1"/>
  <c r="ET97" i="1"/>
  <c r="EY97" i="1" s="1"/>
  <c r="EU97" i="1"/>
  <c r="EZ97" i="1" s="1"/>
  <c r="EV97" i="1"/>
  <c r="ER98" i="1"/>
  <c r="EW98" i="1" s="1"/>
  <c r="ES98" i="1"/>
  <c r="EX98" i="1" s="1"/>
  <c r="ET98" i="1"/>
  <c r="EY98" i="1" s="1"/>
  <c r="EU98" i="1"/>
  <c r="EZ98" i="1" s="1"/>
  <c r="EV98" i="1"/>
  <c r="ER99" i="1"/>
  <c r="EW99" i="1" s="1"/>
  <c r="ES99" i="1"/>
  <c r="EX99" i="1" s="1"/>
  <c r="ET99" i="1"/>
  <c r="EY99" i="1" s="1"/>
  <c r="EU99" i="1"/>
  <c r="EZ99" i="1" s="1"/>
  <c r="EV99" i="1"/>
  <c r="ER100" i="1"/>
  <c r="EW100" i="1" s="1"/>
  <c r="ES100" i="1"/>
  <c r="EX100" i="1" s="1"/>
  <c r="ET100" i="1"/>
  <c r="EY100" i="1" s="1"/>
  <c r="EU100" i="1"/>
  <c r="EZ100" i="1" s="1"/>
  <c r="EV100" i="1"/>
  <c r="ER101" i="1"/>
  <c r="EW101" i="1" s="1"/>
  <c r="ES101" i="1"/>
  <c r="EX101" i="1" s="1"/>
  <c r="ET101" i="1"/>
  <c r="EY101" i="1" s="1"/>
  <c r="EU101" i="1"/>
  <c r="EZ101" i="1" s="1"/>
  <c r="EV101" i="1"/>
  <c r="ER102" i="1"/>
  <c r="EW102" i="1" s="1"/>
  <c r="ES102" i="1"/>
  <c r="EX102" i="1" s="1"/>
  <c r="ET102" i="1"/>
  <c r="EY102" i="1" s="1"/>
  <c r="EU102" i="1"/>
  <c r="EZ102" i="1" s="1"/>
  <c r="EV102" i="1"/>
  <c r="ER103" i="1"/>
  <c r="EW103" i="1" s="1"/>
  <c r="ES103" i="1"/>
  <c r="EX103" i="1" s="1"/>
  <c r="ET103" i="1"/>
  <c r="EY103" i="1" s="1"/>
  <c r="EU103" i="1"/>
  <c r="EZ103" i="1" s="1"/>
  <c r="EV103" i="1"/>
  <c r="ER104" i="1"/>
  <c r="EW104" i="1" s="1"/>
  <c r="ES104" i="1"/>
  <c r="EX104" i="1" s="1"/>
  <c r="ET104" i="1"/>
  <c r="EY104" i="1" s="1"/>
  <c r="EU104" i="1"/>
  <c r="EZ104" i="1" s="1"/>
  <c r="EV104" i="1"/>
  <c r="ER105" i="1"/>
  <c r="EW105" i="1" s="1"/>
  <c r="ES105" i="1"/>
  <c r="EX105" i="1" s="1"/>
  <c r="ET105" i="1"/>
  <c r="EY105" i="1" s="1"/>
  <c r="EU105" i="1"/>
  <c r="EZ105" i="1" s="1"/>
  <c r="EV105" i="1"/>
  <c r="ER106" i="1"/>
  <c r="EW106" i="1" s="1"/>
  <c r="ES106" i="1"/>
  <c r="EX106" i="1" s="1"/>
  <c r="ET106" i="1"/>
  <c r="EY106" i="1" s="1"/>
  <c r="EU106" i="1"/>
  <c r="EZ106" i="1" s="1"/>
  <c r="EV106" i="1"/>
  <c r="ER107" i="1"/>
  <c r="EW107" i="1" s="1"/>
  <c r="ES107" i="1"/>
  <c r="EX107" i="1" s="1"/>
  <c r="ET107" i="1"/>
  <c r="EY107" i="1" s="1"/>
  <c r="EU107" i="1"/>
  <c r="EZ107" i="1" s="1"/>
  <c r="EV107" i="1"/>
  <c r="ER108" i="1"/>
  <c r="EW108" i="1" s="1"/>
  <c r="ES108" i="1"/>
  <c r="EX108" i="1" s="1"/>
  <c r="ET108" i="1"/>
  <c r="EY108" i="1" s="1"/>
  <c r="EU108" i="1"/>
  <c r="EZ108" i="1" s="1"/>
  <c r="EV108" i="1"/>
  <c r="ER109" i="1"/>
  <c r="EW109" i="1" s="1"/>
  <c r="ES109" i="1"/>
  <c r="EX109" i="1" s="1"/>
  <c r="ET109" i="1"/>
  <c r="EY109" i="1" s="1"/>
  <c r="EU109" i="1"/>
  <c r="EZ109" i="1" s="1"/>
  <c r="EV109" i="1"/>
  <c r="ER110" i="1"/>
  <c r="EW110" i="1" s="1"/>
  <c r="ES110" i="1"/>
  <c r="EX110" i="1" s="1"/>
  <c r="ET110" i="1"/>
  <c r="EY110" i="1" s="1"/>
  <c r="EU110" i="1"/>
  <c r="EZ110" i="1" s="1"/>
  <c r="EV110" i="1"/>
  <c r="ER111" i="1"/>
  <c r="EW111" i="1" s="1"/>
  <c r="ES111" i="1"/>
  <c r="EX111" i="1" s="1"/>
  <c r="ET111" i="1"/>
  <c r="EY111" i="1" s="1"/>
  <c r="EU111" i="1"/>
  <c r="EZ111" i="1" s="1"/>
  <c r="EV111" i="1"/>
  <c r="ER112" i="1"/>
  <c r="EW112" i="1" s="1"/>
  <c r="ES112" i="1"/>
  <c r="EX112" i="1" s="1"/>
  <c r="ET112" i="1"/>
  <c r="EY112" i="1" s="1"/>
  <c r="EU112" i="1"/>
  <c r="EZ112" i="1" s="1"/>
  <c r="EV112" i="1"/>
  <c r="ER113" i="1"/>
  <c r="EW113" i="1" s="1"/>
  <c r="ES113" i="1"/>
  <c r="EX113" i="1" s="1"/>
  <c r="ET113" i="1"/>
  <c r="EY113" i="1" s="1"/>
  <c r="EU113" i="1"/>
  <c r="EZ113" i="1" s="1"/>
  <c r="EV113" i="1"/>
  <c r="ER114" i="1"/>
  <c r="EW114" i="1" s="1"/>
  <c r="ES114" i="1"/>
  <c r="EX114" i="1" s="1"/>
  <c r="ET114" i="1"/>
  <c r="EY114" i="1" s="1"/>
  <c r="EU114" i="1"/>
  <c r="EZ114" i="1" s="1"/>
  <c r="EV114" i="1"/>
  <c r="ER115" i="1"/>
  <c r="EW115" i="1" s="1"/>
  <c r="ES115" i="1"/>
  <c r="EX115" i="1" s="1"/>
  <c r="ET115" i="1"/>
  <c r="EY115" i="1" s="1"/>
  <c r="EU115" i="1"/>
  <c r="EZ115" i="1" s="1"/>
  <c r="EV115" i="1"/>
  <c r="ER116" i="1"/>
  <c r="EW116" i="1" s="1"/>
  <c r="ES116" i="1"/>
  <c r="EX116" i="1" s="1"/>
  <c r="ET116" i="1"/>
  <c r="EY116" i="1" s="1"/>
  <c r="EU116" i="1"/>
  <c r="EZ116" i="1" s="1"/>
  <c r="EV116" i="1"/>
  <c r="ER117" i="1"/>
  <c r="EW117" i="1" s="1"/>
  <c r="ES117" i="1"/>
  <c r="EX117" i="1" s="1"/>
  <c r="ET117" i="1"/>
  <c r="EY117" i="1" s="1"/>
  <c r="EU117" i="1"/>
  <c r="EZ117" i="1" s="1"/>
  <c r="EV117" i="1"/>
  <c r="ER118" i="1"/>
  <c r="EW118" i="1" s="1"/>
  <c r="ES118" i="1"/>
  <c r="EX118" i="1" s="1"/>
  <c r="ET118" i="1"/>
  <c r="EY118" i="1" s="1"/>
  <c r="EU118" i="1"/>
  <c r="EZ118" i="1" s="1"/>
  <c r="EV118" i="1"/>
  <c r="ER119" i="1"/>
  <c r="EW119" i="1" s="1"/>
  <c r="ES119" i="1"/>
  <c r="EX119" i="1" s="1"/>
  <c r="ET119" i="1"/>
  <c r="EY119" i="1" s="1"/>
  <c r="EU119" i="1"/>
  <c r="EZ119" i="1" s="1"/>
  <c r="EV119" i="1"/>
  <c r="ER120" i="1"/>
  <c r="EW120" i="1" s="1"/>
  <c r="ES120" i="1"/>
  <c r="EX120" i="1" s="1"/>
  <c r="ET120" i="1"/>
  <c r="EY120" i="1" s="1"/>
  <c r="EU120" i="1"/>
  <c r="EZ120" i="1" s="1"/>
  <c r="EV120" i="1"/>
  <c r="ER121" i="1"/>
  <c r="EW121" i="1" s="1"/>
  <c r="ES121" i="1"/>
  <c r="EX121" i="1" s="1"/>
  <c r="ET121" i="1"/>
  <c r="EY121" i="1" s="1"/>
  <c r="EU121" i="1"/>
  <c r="EZ121" i="1" s="1"/>
  <c r="EV121" i="1"/>
  <c r="ER122" i="1"/>
  <c r="EW122" i="1" s="1"/>
  <c r="ES122" i="1"/>
  <c r="EX122" i="1" s="1"/>
  <c r="ET122" i="1"/>
  <c r="EY122" i="1" s="1"/>
  <c r="EU122" i="1"/>
  <c r="EZ122" i="1" s="1"/>
  <c r="EV122" i="1"/>
  <c r="ER123" i="1"/>
  <c r="EW123" i="1" s="1"/>
  <c r="ES123" i="1"/>
  <c r="EX123" i="1" s="1"/>
  <c r="ET123" i="1"/>
  <c r="EY123" i="1" s="1"/>
  <c r="EU123" i="1"/>
  <c r="EZ123" i="1" s="1"/>
  <c r="EV123" i="1"/>
  <c r="ER124" i="1"/>
  <c r="EW124" i="1" s="1"/>
  <c r="ES124" i="1"/>
  <c r="EX124" i="1" s="1"/>
  <c r="ET124" i="1"/>
  <c r="EY124" i="1" s="1"/>
  <c r="EU124" i="1"/>
  <c r="EZ124" i="1" s="1"/>
  <c r="EV124" i="1"/>
  <c r="ER125" i="1"/>
  <c r="EW125" i="1" s="1"/>
  <c r="ES125" i="1"/>
  <c r="EX125" i="1" s="1"/>
  <c r="ET125" i="1"/>
  <c r="EY125" i="1" s="1"/>
  <c r="EU125" i="1"/>
  <c r="EZ125" i="1" s="1"/>
  <c r="EV125" i="1"/>
  <c r="ER126" i="1"/>
  <c r="EW126" i="1" s="1"/>
  <c r="ES126" i="1"/>
  <c r="EX126" i="1" s="1"/>
  <c r="ET126" i="1"/>
  <c r="EY126" i="1" s="1"/>
  <c r="EU126" i="1"/>
  <c r="EZ126" i="1" s="1"/>
  <c r="EV126" i="1"/>
  <c r="ER127" i="1"/>
  <c r="EW127" i="1" s="1"/>
  <c r="ES127" i="1"/>
  <c r="EX127" i="1" s="1"/>
  <c r="ET127" i="1"/>
  <c r="EY127" i="1" s="1"/>
  <c r="EU127" i="1"/>
  <c r="EZ127" i="1" s="1"/>
  <c r="EV127" i="1"/>
  <c r="ER128" i="1"/>
  <c r="EW128" i="1" s="1"/>
  <c r="ES128" i="1"/>
  <c r="EX128" i="1" s="1"/>
  <c r="ET128" i="1"/>
  <c r="EY128" i="1" s="1"/>
  <c r="EU128" i="1"/>
  <c r="EZ128" i="1" s="1"/>
  <c r="EV128" i="1"/>
  <c r="ER129" i="1"/>
  <c r="EW129" i="1" s="1"/>
  <c r="ES129" i="1"/>
  <c r="EX129" i="1" s="1"/>
  <c r="ET129" i="1"/>
  <c r="EY129" i="1" s="1"/>
  <c r="EU129" i="1"/>
  <c r="EZ129" i="1" s="1"/>
  <c r="EV129" i="1"/>
  <c r="ER130" i="1"/>
  <c r="EW130" i="1" s="1"/>
  <c r="ES130" i="1"/>
  <c r="EX130" i="1" s="1"/>
  <c r="ET130" i="1"/>
  <c r="EY130" i="1" s="1"/>
  <c r="EU130" i="1"/>
  <c r="EZ130" i="1" s="1"/>
  <c r="EV130" i="1"/>
  <c r="ER131" i="1"/>
  <c r="EW131" i="1" s="1"/>
  <c r="ES131" i="1"/>
  <c r="EX131" i="1" s="1"/>
  <c r="ET131" i="1"/>
  <c r="EY131" i="1" s="1"/>
  <c r="EU131" i="1"/>
  <c r="EZ131" i="1" s="1"/>
  <c r="EV131" i="1"/>
  <c r="ER132" i="1"/>
  <c r="EW132" i="1" s="1"/>
  <c r="ES132" i="1"/>
  <c r="EX132" i="1" s="1"/>
  <c r="ET132" i="1"/>
  <c r="EY132" i="1" s="1"/>
  <c r="EU132" i="1"/>
  <c r="EZ132" i="1" s="1"/>
  <c r="EV132" i="1"/>
  <c r="ER133" i="1"/>
  <c r="EW133" i="1" s="1"/>
  <c r="ES133" i="1"/>
  <c r="EX133" i="1" s="1"/>
  <c r="ET133" i="1"/>
  <c r="EY133" i="1" s="1"/>
  <c r="EU133" i="1"/>
  <c r="EZ133" i="1" s="1"/>
  <c r="EV133" i="1"/>
  <c r="ER134" i="1"/>
  <c r="EW134" i="1" s="1"/>
  <c r="ES134" i="1"/>
  <c r="EX134" i="1" s="1"/>
  <c r="ET134" i="1"/>
  <c r="EY134" i="1" s="1"/>
  <c r="EU134" i="1"/>
  <c r="EZ134" i="1" s="1"/>
  <c r="EV134" i="1"/>
  <c r="ER135" i="1"/>
  <c r="EW135" i="1" s="1"/>
  <c r="ES135" i="1"/>
  <c r="EX135" i="1" s="1"/>
  <c r="ET135" i="1"/>
  <c r="EY135" i="1" s="1"/>
  <c r="EU135" i="1"/>
  <c r="EZ135" i="1" s="1"/>
  <c r="EV135" i="1"/>
  <c r="ER136" i="1"/>
  <c r="EW136" i="1" s="1"/>
  <c r="ES136" i="1"/>
  <c r="EX136" i="1" s="1"/>
  <c r="ET136" i="1"/>
  <c r="EY136" i="1" s="1"/>
  <c r="EU136" i="1"/>
  <c r="EZ136" i="1" s="1"/>
  <c r="EV136" i="1"/>
  <c r="ER137" i="1"/>
  <c r="EW137" i="1" s="1"/>
  <c r="ES137" i="1"/>
  <c r="EX137" i="1" s="1"/>
  <c r="ET137" i="1"/>
  <c r="EY137" i="1" s="1"/>
  <c r="EU137" i="1"/>
  <c r="EZ137" i="1" s="1"/>
  <c r="EV137" i="1"/>
  <c r="ER138" i="1"/>
  <c r="EW138" i="1" s="1"/>
  <c r="ES138" i="1"/>
  <c r="EX138" i="1" s="1"/>
  <c r="ET138" i="1"/>
  <c r="EY138" i="1" s="1"/>
  <c r="EU138" i="1"/>
  <c r="EZ138" i="1" s="1"/>
  <c r="EV138" i="1"/>
  <c r="ER139" i="1"/>
  <c r="EW139" i="1" s="1"/>
  <c r="ES139" i="1"/>
  <c r="EX139" i="1" s="1"/>
  <c r="ET139" i="1"/>
  <c r="EY139" i="1" s="1"/>
  <c r="EU139" i="1"/>
  <c r="EZ139" i="1" s="1"/>
  <c r="EV139" i="1"/>
  <c r="ER140" i="1"/>
  <c r="EW140" i="1" s="1"/>
  <c r="ES140" i="1"/>
  <c r="EX140" i="1" s="1"/>
  <c r="ET140" i="1"/>
  <c r="EY140" i="1" s="1"/>
  <c r="EU140" i="1"/>
  <c r="EZ140" i="1" s="1"/>
  <c r="EV140" i="1"/>
  <c r="ER141" i="1"/>
  <c r="EW141" i="1" s="1"/>
  <c r="ES141" i="1"/>
  <c r="EX141" i="1" s="1"/>
  <c r="ET141" i="1"/>
  <c r="EY141" i="1" s="1"/>
  <c r="EU141" i="1"/>
  <c r="EZ141" i="1" s="1"/>
  <c r="EV141" i="1"/>
  <c r="ER142" i="1"/>
  <c r="EW142" i="1" s="1"/>
  <c r="ES142" i="1"/>
  <c r="EX142" i="1" s="1"/>
  <c r="ET142" i="1"/>
  <c r="EY142" i="1" s="1"/>
  <c r="EU142" i="1"/>
  <c r="EZ142" i="1" s="1"/>
  <c r="EV142" i="1"/>
  <c r="ER143" i="1"/>
  <c r="EW143" i="1" s="1"/>
  <c r="ES143" i="1"/>
  <c r="EX143" i="1" s="1"/>
  <c r="ET143" i="1"/>
  <c r="EY143" i="1" s="1"/>
  <c r="EU143" i="1"/>
  <c r="EZ143" i="1" s="1"/>
  <c r="EV143" i="1"/>
  <c r="ER144" i="1"/>
  <c r="EW144" i="1" s="1"/>
  <c r="ES144" i="1"/>
  <c r="EX144" i="1" s="1"/>
  <c r="ET144" i="1"/>
  <c r="EY144" i="1" s="1"/>
  <c r="EU144" i="1"/>
  <c r="EZ144" i="1" s="1"/>
  <c r="EV144" i="1"/>
  <c r="ER145" i="1"/>
  <c r="EW145" i="1" s="1"/>
  <c r="ES145" i="1"/>
  <c r="EX145" i="1" s="1"/>
  <c r="ET145" i="1"/>
  <c r="EY145" i="1" s="1"/>
  <c r="EU145" i="1"/>
  <c r="EZ145" i="1" s="1"/>
  <c r="EV145" i="1"/>
  <c r="ER146" i="1"/>
  <c r="EW146" i="1" s="1"/>
  <c r="ES146" i="1"/>
  <c r="EX146" i="1" s="1"/>
  <c r="ET146" i="1"/>
  <c r="EY146" i="1" s="1"/>
  <c r="EU146" i="1"/>
  <c r="EZ146" i="1" s="1"/>
  <c r="EV146" i="1"/>
  <c r="ER147" i="1"/>
  <c r="EW147" i="1" s="1"/>
  <c r="ES147" i="1"/>
  <c r="EX147" i="1" s="1"/>
  <c r="ET147" i="1"/>
  <c r="EY147" i="1" s="1"/>
  <c r="EU147" i="1"/>
  <c r="EZ147" i="1" s="1"/>
  <c r="EV147" i="1"/>
  <c r="ER148" i="1"/>
  <c r="EW148" i="1" s="1"/>
  <c r="ES148" i="1"/>
  <c r="EX148" i="1" s="1"/>
  <c r="ET148" i="1"/>
  <c r="EY148" i="1" s="1"/>
  <c r="EU148" i="1"/>
  <c r="EZ148" i="1" s="1"/>
  <c r="EV148" i="1"/>
  <c r="ER149" i="1"/>
  <c r="EW149" i="1" s="1"/>
  <c r="ES149" i="1"/>
  <c r="EX149" i="1" s="1"/>
  <c r="ET149" i="1"/>
  <c r="EY149" i="1" s="1"/>
  <c r="EU149" i="1"/>
  <c r="EZ149" i="1" s="1"/>
  <c r="EV149" i="1"/>
  <c r="ER150" i="1"/>
  <c r="EW150" i="1" s="1"/>
  <c r="ES150" i="1"/>
  <c r="EX150" i="1" s="1"/>
  <c r="ET150" i="1"/>
  <c r="EY150" i="1" s="1"/>
  <c r="EU150" i="1"/>
  <c r="EZ150" i="1" s="1"/>
  <c r="EV150" i="1"/>
  <c r="ER151" i="1"/>
  <c r="EW151" i="1" s="1"/>
  <c r="ES151" i="1"/>
  <c r="EX151" i="1" s="1"/>
  <c r="ET151" i="1"/>
  <c r="EY151" i="1" s="1"/>
  <c r="EU151" i="1"/>
  <c r="EZ151" i="1" s="1"/>
  <c r="EV151" i="1"/>
  <c r="ER152" i="1"/>
  <c r="EW152" i="1" s="1"/>
  <c r="ES152" i="1"/>
  <c r="EX152" i="1" s="1"/>
  <c r="ET152" i="1"/>
  <c r="EY152" i="1" s="1"/>
  <c r="EU152" i="1"/>
  <c r="EZ152" i="1" s="1"/>
  <c r="EV152" i="1"/>
  <c r="ER153" i="1"/>
  <c r="EW153" i="1" s="1"/>
  <c r="ES153" i="1"/>
  <c r="EX153" i="1" s="1"/>
  <c r="ET153" i="1"/>
  <c r="EY153" i="1" s="1"/>
  <c r="EU153" i="1"/>
  <c r="EZ153" i="1" s="1"/>
  <c r="EV153" i="1"/>
  <c r="ER154" i="1"/>
  <c r="EW154" i="1" s="1"/>
  <c r="ES154" i="1"/>
  <c r="EX154" i="1" s="1"/>
  <c r="ET154" i="1"/>
  <c r="EY154" i="1" s="1"/>
  <c r="EU154" i="1"/>
  <c r="EZ154" i="1" s="1"/>
  <c r="EV154" i="1"/>
  <c r="ER155" i="1"/>
  <c r="EW155" i="1" s="1"/>
  <c r="ES155" i="1"/>
  <c r="EX155" i="1" s="1"/>
  <c r="ET155" i="1"/>
  <c r="EY155" i="1" s="1"/>
  <c r="EU155" i="1"/>
  <c r="EZ155" i="1" s="1"/>
  <c r="EV155" i="1"/>
  <c r="ER156" i="1"/>
  <c r="EW156" i="1" s="1"/>
  <c r="ES156" i="1"/>
  <c r="EX156" i="1" s="1"/>
  <c r="ET156" i="1"/>
  <c r="EY156" i="1" s="1"/>
  <c r="EU156" i="1"/>
  <c r="EZ156" i="1" s="1"/>
  <c r="EV156" i="1"/>
  <c r="ER157" i="1"/>
  <c r="EW157" i="1" s="1"/>
  <c r="ES157" i="1"/>
  <c r="EX157" i="1" s="1"/>
  <c r="ET157" i="1"/>
  <c r="EY157" i="1" s="1"/>
  <c r="EU157" i="1"/>
  <c r="EZ157" i="1" s="1"/>
  <c r="EV157" i="1"/>
  <c r="ER158" i="1"/>
  <c r="EW158" i="1" s="1"/>
  <c r="ES158" i="1"/>
  <c r="EX158" i="1" s="1"/>
  <c r="ET158" i="1"/>
  <c r="EY158" i="1" s="1"/>
  <c r="EU158" i="1"/>
  <c r="EZ158" i="1" s="1"/>
  <c r="EV158" i="1"/>
  <c r="ER159" i="1"/>
  <c r="EW159" i="1" s="1"/>
  <c r="ES159" i="1"/>
  <c r="EX159" i="1" s="1"/>
  <c r="ET159" i="1"/>
  <c r="EY159" i="1" s="1"/>
  <c r="EU159" i="1"/>
  <c r="EZ159" i="1" s="1"/>
  <c r="EV159" i="1"/>
  <c r="ER160" i="1"/>
  <c r="EW160" i="1" s="1"/>
  <c r="ES160" i="1"/>
  <c r="EX160" i="1" s="1"/>
  <c r="ET160" i="1"/>
  <c r="EY160" i="1" s="1"/>
  <c r="EU160" i="1"/>
  <c r="EZ160" i="1" s="1"/>
  <c r="EV160" i="1"/>
  <c r="ER161" i="1"/>
  <c r="EW161" i="1" s="1"/>
  <c r="ES161" i="1"/>
  <c r="EX161" i="1" s="1"/>
  <c r="ET161" i="1"/>
  <c r="EY161" i="1" s="1"/>
  <c r="EU161" i="1"/>
  <c r="EZ161" i="1" s="1"/>
  <c r="EV161" i="1"/>
  <c r="ER162" i="1"/>
  <c r="EW162" i="1" s="1"/>
  <c r="ES162" i="1"/>
  <c r="EX162" i="1" s="1"/>
  <c r="ET162" i="1"/>
  <c r="EY162" i="1" s="1"/>
  <c r="EU162" i="1"/>
  <c r="EZ162" i="1" s="1"/>
  <c r="EV162" i="1"/>
  <c r="ER163" i="1"/>
  <c r="EW163" i="1" s="1"/>
  <c r="ES163" i="1"/>
  <c r="EX163" i="1" s="1"/>
  <c r="ET163" i="1"/>
  <c r="EY163" i="1" s="1"/>
  <c r="EU163" i="1"/>
  <c r="EZ163" i="1" s="1"/>
  <c r="EV163" i="1"/>
  <c r="ER164" i="1"/>
  <c r="EW164" i="1" s="1"/>
  <c r="ES164" i="1"/>
  <c r="EX164" i="1" s="1"/>
  <c r="ET164" i="1"/>
  <c r="EY164" i="1" s="1"/>
  <c r="EU164" i="1"/>
  <c r="EZ164" i="1" s="1"/>
  <c r="EV164" i="1"/>
  <c r="ER165" i="1"/>
  <c r="EW165" i="1" s="1"/>
  <c r="ES165" i="1"/>
  <c r="EX165" i="1" s="1"/>
  <c r="ET165" i="1"/>
  <c r="EY165" i="1" s="1"/>
  <c r="EU165" i="1"/>
  <c r="EZ165" i="1" s="1"/>
  <c r="EV165" i="1"/>
  <c r="ER166" i="1"/>
  <c r="EW166" i="1" s="1"/>
  <c r="ES166" i="1"/>
  <c r="EX166" i="1" s="1"/>
  <c r="ET166" i="1"/>
  <c r="EY166" i="1" s="1"/>
  <c r="EU166" i="1"/>
  <c r="EZ166" i="1" s="1"/>
  <c r="EV166" i="1"/>
  <c r="ER167" i="1"/>
  <c r="EW167" i="1" s="1"/>
  <c r="ES167" i="1"/>
  <c r="EX167" i="1" s="1"/>
  <c r="ET167" i="1"/>
  <c r="EY167" i="1" s="1"/>
  <c r="EU167" i="1"/>
  <c r="EZ167" i="1" s="1"/>
  <c r="EV167" i="1"/>
  <c r="ER168" i="1"/>
  <c r="EW168" i="1" s="1"/>
  <c r="ES168" i="1"/>
  <c r="EX168" i="1" s="1"/>
  <c r="ET168" i="1"/>
  <c r="EY168" i="1" s="1"/>
  <c r="EU168" i="1"/>
  <c r="EZ168" i="1" s="1"/>
  <c r="EV168" i="1"/>
  <c r="ER169" i="1"/>
  <c r="EW169" i="1" s="1"/>
  <c r="ES169" i="1"/>
  <c r="EX169" i="1" s="1"/>
  <c r="ET169" i="1"/>
  <c r="EY169" i="1" s="1"/>
  <c r="EU169" i="1"/>
  <c r="EZ169" i="1" s="1"/>
  <c r="EV169" i="1"/>
  <c r="ER170" i="1"/>
  <c r="EW170" i="1" s="1"/>
  <c r="ES170" i="1"/>
  <c r="EX170" i="1" s="1"/>
  <c r="ET170" i="1"/>
  <c r="EY170" i="1" s="1"/>
  <c r="EU170" i="1"/>
  <c r="EZ170" i="1" s="1"/>
  <c r="EV170" i="1"/>
  <c r="ER171" i="1"/>
  <c r="EW171" i="1" s="1"/>
  <c r="ES171" i="1"/>
  <c r="EX171" i="1" s="1"/>
  <c r="ET171" i="1"/>
  <c r="EY171" i="1" s="1"/>
  <c r="EU171" i="1"/>
  <c r="EZ171" i="1" s="1"/>
  <c r="EV171" i="1"/>
  <c r="ER172" i="1"/>
  <c r="EW172" i="1" s="1"/>
  <c r="ES172" i="1"/>
  <c r="EX172" i="1" s="1"/>
  <c r="ET172" i="1"/>
  <c r="EY172" i="1" s="1"/>
  <c r="EU172" i="1"/>
  <c r="EZ172" i="1" s="1"/>
  <c r="EV172" i="1"/>
  <c r="ER173" i="1"/>
  <c r="EW173" i="1" s="1"/>
  <c r="ES173" i="1"/>
  <c r="EX173" i="1" s="1"/>
  <c r="ET173" i="1"/>
  <c r="EY173" i="1" s="1"/>
  <c r="EU173" i="1"/>
  <c r="EZ173" i="1" s="1"/>
  <c r="EV173" i="1"/>
  <c r="ER174" i="1"/>
  <c r="EW174" i="1" s="1"/>
  <c r="ES174" i="1"/>
  <c r="EX174" i="1" s="1"/>
  <c r="ET174" i="1"/>
  <c r="EY174" i="1" s="1"/>
  <c r="EU174" i="1"/>
  <c r="EZ174" i="1" s="1"/>
  <c r="EV174" i="1"/>
  <c r="ER175" i="1"/>
  <c r="EW175" i="1" s="1"/>
  <c r="ES175" i="1"/>
  <c r="EX175" i="1" s="1"/>
  <c r="ET175" i="1"/>
  <c r="EY175" i="1" s="1"/>
  <c r="EU175" i="1"/>
  <c r="EZ175" i="1" s="1"/>
  <c r="EV175" i="1"/>
  <c r="ER176" i="1"/>
  <c r="EW176" i="1" s="1"/>
  <c r="ES176" i="1"/>
  <c r="EX176" i="1" s="1"/>
  <c r="ET176" i="1"/>
  <c r="EY176" i="1" s="1"/>
  <c r="EU176" i="1"/>
  <c r="EZ176" i="1" s="1"/>
  <c r="EV176" i="1"/>
  <c r="ER177" i="1"/>
  <c r="EW177" i="1" s="1"/>
  <c r="ES177" i="1"/>
  <c r="EX177" i="1" s="1"/>
  <c r="ET177" i="1"/>
  <c r="EY177" i="1" s="1"/>
  <c r="EU177" i="1"/>
  <c r="EZ177" i="1" s="1"/>
  <c r="EV177" i="1"/>
  <c r="ER178" i="1"/>
  <c r="EW178" i="1" s="1"/>
  <c r="ES178" i="1"/>
  <c r="EX178" i="1" s="1"/>
  <c r="ET178" i="1"/>
  <c r="EY178" i="1" s="1"/>
  <c r="EU178" i="1"/>
  <c r="EZ178" i="1" s="1"/>
  <c r="EV178" i="1"/>
  <c r="ER179" i="1"/>
  <c r="EW179" i="1" s="1"/>
  <c r="ES179" i="1"/>
  <c r="EX179" i="1" s="1"/>
  <c r="ET179" i="1"/>
  <c r="EY179" i="1" s="1"/>
  <c r="EU179" i="1"/>
  <c r="EZ179" i="1" s="1"/>
  <c r="EV179" i="1"/>
  <c r="ER180" i="1"/>
  <c r="EW180" i="1" s="1"/>
  <c r="ES180" i="1"/>
  <c r="EX180" i="1" s="1"/>
  <c r="ET180" i="1"/>
  <c r="EY180" i="1" s="1"/>
  <c r="EU180" i="1"/>
  <c r="EZ180" i="1" s="1"/>
  <c r="EV180" i="1"/>
  <c r="ER181" i="1"/>
  <c r="EW181" i="1" s="1"/>
  <c r="ES181" i="1"/>
  <c r="EX181" i="1" s="1"/>
  <c r="ET181" i="1"/>
  <c r="EY181" i="1" s="1"/>
  <c r="EU181" i="1"/>
  <c r="EZ181" i="1" s="1"/>
  <c r="EV181" i="1"/>
  <c r="ER182" i="1"/>
  <c r="EW182" i="1" s="1"/>
  <c r="ES182" i="1"/>
  <c r="EX182" i="1" s="1"/>
  <c r="ET182" i="1"/>
  <c r="EY182" i="1" s="1"/>
  <c r="EU182" i="1"/>
  <c r="EZ182" i="1" s="1"/>
  <c r="EV182" i="1"/>
  <c r="ER183" i="1"/>
  <c r="EW183" i="1" s="1"/>
  <c r="ES183" i="1"/>
  <c r="EX183" i="1" s="1"/>
  <c r="ET183" i="1"/>
  <c r="EY183" i="1" s="1"/>
  <c r="EU183" i="1"/>
  <c r="EZ183" i="1" s="1"/>
  <c r="EV183" i="1"/>
  <c r="ER184" i="1"/>
  <c r="EW184" i="1" s="1"/>
  <c r="ES184" i="1"/>
  <c r="EX184" i="1" s="1"/>
  <c r="ET184" i="1"/>
  <c r="EY184" i="1" s="1"/>
  <c r="EU184" i="1"/>
  <c r="EZ184" i="1" s="1"/>
  <c r="EV184" i="1"/>
  <c r="ER185" i="1"/>
  <c r="EW185" i="1" s="1"/>
  <c r="ES185" i="1"/>
  <c r="EX185" i="1" s="1"/>
  <c r="ET185" i="1"/>
  <c r="EY185" i="1" s="1"/>
  <c r="EU185" i="1"/>
  <c r="EZ185" i="1" s="1"/>
  <c r="EV185" i="1"/>
  <c r="ER186" i="1"/>
  <c r="EW186" i="1" s="1"/>
  <c r="ES186" i="1"/>
  <c r="EX186" i="1" s="1"/>
  <c r="ET186" i="1"/>
  <c r="EY186" i="1" s="1"/>
  <c r="EU186" i="1"/>
  <c r="EZ186" i="1" s="1"/>
  <c r="EV186" i="1"/>
  <c r="ER187" i="1"/>
  <c r="EW187" i="1" s="1"/>
  <c r="ES187" i="1"/>
  <c r="EX187" i="1" s="1"/>
  <c r="ET187" i="1"/>
  <c r="EY187" i="1" s="1"/>
  <c r="EU187" i="1"/>
  <c r="EZ187" i="1" s="1"/>
  <c r="EV187" i="1"/>
  <c r="ER188" i="1"/>
  <c r="EW188" i="1" s="1"/>
  <c r="ES188" i="1"/>
  <c r="EX188" i="1" s="1"/>
  <c r="ET188" i="1"/>
  <c r="EY188" i="1" s="1"/>
  <c r="EU188" i="1"/>
  <c r="EZ188" i="1" s="1"/>
  <c r="EV188" i="1"/>
  <c r="ER189" i="1"/>
  <c r="EW189" i="1" s="1"/>
  <c r="ES189" i="1"/>
  <c r="EX189" i="1" s="1"/>
  <c r="ET189" i="1"/>
  <c r="EY189" i="1" s="1"/>
  <c r="EU189" i="1"/>
  <c r="EZ189" i="1" s="1"/>
  <c r="EV189" i="1"/>
  <c r="ER190" i="1"/>
  <c r="EW190" i="1" s="1"/>
  <c r="ES190" i="1"/>
  <c r="EX190" i="1" s="1"/>
  <c r="ET190" i="1"/>
  <c r="EY190" i="1" s="1"/>
  <c r="EU190" i="1"/>
  <c r="EZ190" i="1" s="1"/>
  <c r="EV190" i="1"/>
  <c r="ER191" i="1"/>
  <c r="EW191" i="1" s="1"/>
  <c r="ES191" i="1"/>
  <c r="EX191" i="1" s="1"/>
  <c r="ET191" i="1"/>
  <c r="EY191" i="1" s="1"/>
  <c r="EU191" i="1"/>
  <c r="EZ191" i="1" s="1"/>
  <c r="EV191" i="1"/>
  <c r="ER192" i="1"/>
  <c r="EW192" i="1" s="1"/>
  <c r="ES192" i="1"/>
  <c r="EX192" i="1" s="1"/>
  <c r="ET192" i="1"/>
  <c r="EY192" i="1" s="1"/>
  <c r="EU192" i="1"/>
  <c r="EZ192" i="1" s="1"/>
  <c r="EV192" i="1"/>
  <c r="ER193" i="1"/>
  <c r="EW193" i="1" s="1"/>
  <c r="ES193" i="1"/>
  <c r="EX193" i="1" s="1"/>
  <c r="ET193" i="1"/>
  <c r="EY193" i="1" s="1"/>
  <c r="EU193" i="1"/>
  <c r="EZ193" i="1" s="1"/>
  <c r="EV193" i="1"/>
  <c r="ER194" i="1"/>
  <c r="EW194" i="1" s="1"/>
  <c r="ES194" i="1"/>
  <c r="EX194" i="1" s="1"/>
  <c r="ET194" i="1"/>
  <c r="EY194" i="1" s="1"/>
  <c r="EU194" i="1"/>
  <c r="EZ194" i="1" s="1"/>
  <c r="EV194" i="1"/>
  <c r="ER195" i="1"/>
  <c r="EW195" i="1" s="1"/>
  <c r="ES195" i="1"/>
  <c r="EX195" i="1" s="1"/>
  <c r="ET195" i="1"/>
  <c r="EY195" i="1" s="1"/>
  <c r="EU195" i="1"/>
  <c r="EZ195" i="1" s="1"/>
  <c r="EV195" i="1"/>
  <c r="ER196" i="1"/>
  <c r="EW196" i="1" s="1"/>
  <c r="ES196" i="1"/>
  <c r="EX196" i="1" s="1"/>
  <c r="ET196" i="1"/>
  <c r="EY196" i="1" s="1"/>
  <c r="EU196" i="1"/>
  <c r="EZ196" i="1" s="1"/>
  <c r="EV196" i="1"/>
  <c r="ER197" i="1"/>
  <c r="EW197" i="1" s="1"/>
  <c r="ES197" i="1"/>
  <c r="EX197" i="1" s="1"/>
  <c r="ET197" i="1"/>
  <c r="EY197" i="1" s="1"/>
  <c r="EU197" i="1"/>
  <c r="EZ197" i="1" s="1"/>
  <c r="EV197" i="1"/>
  <c r="ER198" i="1"/>
  <c r="EW198" i="1" s="1"/>
  <c r="ES198" i="1"/>
  <c r="EX198" i="1" s="1"/>
  <c r="ET198" i="1"/>
  <c r="EY198" i="1" s="1"/>
  <c r="EU198" i="1"/>
  <c r="EZ198" i="1" s="1"/>
  <c r="EV198" i="1"/>
  <c r="ER199" i="1"/>
  <c r="EW199" i="1" s="1"/>
  <c r="ES199" i="1"/>
  <c r="EX199" i="1" s="1"/>
  <c r="ET199" i="1"/>
  <c r="EY199" i="1" s="1"/>
  <c r="EU199" i="1"/>
  <c r="EZ199" i="1" s="1"/>
  <c r="EV199" i="1"/>
  <c r="ER200" i="1"/>
  <c r="EW200" i="1" s="1"/>
  <c r="ES200" i="1"/>
  <c r="EX200" i="1" s="1"/>
  <c r="ET200" i="1"/>
  <c r="EY200" i="1" s="1"/>
  <c r="EU200" i="1"/>
  <c r="EZ200" i="1" s="1"/>
  <c r="EV200" i="1"/>
  <c r="ER201" i="1"/>
  <c r="EW201" i="1" s="1"/>
  <c r="ES201" i="1"/>
  <c r="EX201" i="1" s="1"/>
  <c r="ET201" i="1"/>
  <c r="EY201" i="1" s="1"/>
  <c r="EU201" i="1"/>
  <c r="EZ201" i="1" s="1"/>
  <c r="EV201" i="1"/>
  <c r="ER202" i="1"/>
  <c r="EW202" i="1" s="1"/>
  <c r="ES202" i="1"/>
  <c r="EX202" i="1" s="1"/>
  <c r="ET202" i="1"/>
  <c r="EY202" i="1" s="1"/>
  <c r="EU202" i="1"/>
  <c r="EZ202" i="1" s="1"/>
  <c r="EV202" i="1"/>
  <c r="ER203" i="1"/>
  <c r="EW203" i="1" s="1"/>
  <c r="ES203" i="1"/>
  <c r="EX203" i="1" s="1"/>
  <c r="ET203" i="1"/>
  <c r="EY203" i="1" s="1"/>
  <c r="EU203" i="1"/>
  <c r="EZ203" i="1" s="1"/>
  <c r="EV203" i="1"/>
  <c r="ER204" i="1"/>
  <c r="EW204" i="1" s="1"/>
  <c r="ES204" i="1"/>
  <c r="EX204" i="1" s="1"/>
  <c r="ET204" i="1"/>
  <c r="EY204" i="1" s="1"/>
  <c r="EU204" i="1"/>
  <c r="EZ204" i="1" s="1"/>
  <c r="EV204" i="1"/>
  <c r="ER205" i="1"/>
  <c r="EW205" i="1" s="1"/>
  <c r="ES205" i="1"/>
  <c r="EX205" i="1" s="1"/>
  <c r="ET205" i="1"/>
  <c r="EY205" i="1" s="1"/>
  <c r="EU205" i="1"/>
  <c r="EZ205" i="1" s="1"/>
  <c r="EV205" i="1"/>
  <c r="ER206" i="1"/>
  <c r="EW206" i="1" s="1"/>
  <c r="ES206" i="1"/>
  <c r="EX206" i="1" s="1"/>
  <c r="ET206" i="1"/>
  <c r="EY206" i="1" s="1"/>
  <c r="EU206" i="1"/>
  <c r="EZ206" i="1" s="1"/>
  <c r="EV206" i="1"/>
  <c r="ER207" i="1"/>
  <c r="EW207" i="1" s="1"/>
  <c r="ES207" i="1"/>
  <c r="EX207" i="1" s="1"/>
  <c r="ET207" i="1"/>
  <c r="EY207" i="1" s="1"/>
  <c r="EU207" i="1"/>
  <c r="EZ207" i="1" s="1"/>
  <c r="EV207" i="1"/>
  <c r="ER208" i="1"/>
  <c r="EW208" i="1" s="1"/>
  <c r="ES208" i="1"/>
  <c r="EX208" i="1" s="1"/>
  <c r="ET208" i="1"/>
  <c r="EY208" i="1" s="1"/>
  <c r="EU208" i="1"/>
  <c r="EZ208" i="1" s="1"/>
  <c r="EV208" i="1"/>
  <c r="ER209" i="1"/>
  <c r="EW209" i="1" s="1"/>
  <c r="ES209" i="1"/>
  <c r="EX209" i="1" s="1"/>
  <c r="ET209" i="1"/>
  <c r="EY209" i="1" s="1"/>
  <c r="EU209" i="1"/>
  <c r="EZ209" i="1" s="1"/>
  <c r="EV209" i="1"/>
  <c r="ER210" i="1"/>
  <c r="EW210" i="1" s="1"/>
  <c r="ES210" i="1"/>
  <c r="EX210" i="1" s="1"/>
  <c r="ET210" i="1"/>
  <c r="EY210" i="1" s="1"/>
  <c r="EU210" i="1"/>
  <c r="EZ210" i="1" s="1"/>
  <c r="EV210" i="1"/>
  <c r="ER211" i="1"/>
  <c r="EW211" i="1" s="1"/>
  <c r="ES211" i="1"/>
  <c r="EX211" i="1" s="1"/>
  <c r="ET211" i="1"/>
  <c r="EY211" i="1" s="1"/>
  <c r="EU211" i="1"/>
  <c r="EZ211" i="1" s="1"/>
  <c r="EV211" i="1"/>
  <c r="ER212" i="1"/>
  <c r="EW212" i="1" s="1"/>
  <c r="ES212" i="1"/>
  <c r="EX212" i="1" s="1"/>
  <c r="ET212" i="1"/>
  <c r="EY212" i="1" s="1"/>
  <c r="EU212" i="1"/>
  <c r="EZ212" i="1" s="1"/>
  <c r="EV212" i="1"/>
  <c r="ER213" i="1"/>
  <c r="EW213" i="1" s="1"/>
  <c r="ES213" i="1"/>
  <c r="EX213" i="1" s="1"/>
  <c r="ET213" i="1"/>
  <c r="EY213" i="1" s="1"/>
  <c r="EU213" i="1"/>
  <c r="EZ213" i="1" s="1"/>
  <c r="EV213" i="1"/>
  <c r="ER214" i="1"/>
  <c r="EW214" i="1" s="1"/>
  <c r="ES214" i="1"/>
  <c r="EX214" i="1" s="1"/>
  <c r="ET214" i="1"/>
  <c r="EY214" i="1" s="1"/>
  <c r="EU214" i="1"/>
  <c r="EZ214" i="1" s="1"/>
  <c r="EV214" i="1"/>
  <c r="ER215" i="1"/>
  <c r="EW215" i="1" s="1"/>
  <c r="ES215" i="1"/>
  <c r="EX215" i="1" s="1"/>
  <c r="ET215" i="1"/>
  <c r="EY215" i="1" s="1"/>
  <c r="EU215" i="1"/>
  <c r="EZ215" i="1" s="1"/>
  <c r="EV215" i="1"/>
  <c r="ER216" i="1"/>
  <c r="EW216" i="1" s="1"/>
  <c r="ES216" i="1"/>
  <c r="EX216" i="1" s="1"/>
  <c r="ET216" i="1"/>
  <c r="EY216" i="1" s="1"/>
  <c r="EU216" i="1"/>
  <c r="EZ216" i="1" s="1"/>
  <c r="EV216" i="1"/>
  <c r="ER217" i="1"/>
  <c r="EW217" i="1" s="1"/>
  <c r="ES217" i="1"/>
  <c r="EX217" i="1" s="1"/>
  <c r="ET217" i="1"/>
  <c r="EY217" i="1" s="1"/>
  <c r="EU217" i="1"/>
  <c r="EZ217" i="1" s="1"/>
  <c r="EV217" i="1"/>
  <c r="ER218" i="1"/>
  <c r="EW218" i="1" s="1"/>
  <c r="ES218" i="1"/>
  <c r="EX218" i="1" s="1"/>
  <c r="ET218" i="1"/>
  <c r="EY218" i="1" s="1"/>
  <c r="EU218" i="1"/>
  <c r="EZ218" i="1" s="1"/>
  <c r="EV218" i="1"/>
  <c r="ER219" i="1"/>
  <c r="EW219" i="1" s="1"/>
  <c r="ES219" i="1"/>
  <c r="EX219" i="1" s="1"/>
  <c r="ET219" i="1"/>
  <c r="EY219" i="1" s="1"/>
  <c r="EU219" i="1"/>
  <c r="EZ219" i="1" s="1"/>
  <c r="EV219" i="1"/>
  <c r="ER220" i="1"/>
  <c r="EW220" i="1" s="1"/>
  <c r="ES220" i="1"/>
  <c r="EX220" i="1" s="1"/>
  <c r="ET220" i="1"/>
  <c r="EY220" i="1" s="1"/>
  <c r="EU220" i="1"/>
  <c r="EZ220" i="1" s="1"/>
  <c r="EV220" i="1"/>
  <c r="ER221" i="1"/>
  <c r="EW221" i="1" s="1"/>
  <c r="ES221" i="1"/>
  <c r="EX221" i="1" s="1"/>
  <c r="ET221" i="1"/>
  <c r="EY221" i="1" s="1"/>
  <c r="EU221" i="1"/>
  <c r="EZ221" i="1" s="1"/>
  <c r="EV221" i="1"/>
  <c r="ER222" i="1"/>
  <c r="EW222" i="1" s="1"/>
  <c r="ES222" i="1"/>
  <c r="EX222" i="1" s="1"/>
  <c r="ET222" i="1"/>
  <c r="EY222" i="1" s="1"/>
  <c r="EU222" i="1"/>
  <c r="EZ222" i="1" s="1"/>
  <c r="EV222" i="1"/>
  <c r="ER223" i="1"/>
  <c r="EW223" i="1" s="1"/>
  <c r="ES223" i="1"/>
  <c r="EX223" i="1" s="1"/>
  <c r="ET223" i="1"/>
  <c r="EY223" i="1" s="1"/>
  <c r="EU223" i="1"/>
  <c r="EZ223" i="1" s="1"/>
  <c r="EV223" i="1"/>
  <c r="ER224" i="1"/>
  <c r="EW224" i="1" s="1"/>
  <c r="ES224" i="1"/>
  <c r="EX224" i="1" s="1"/>
  <c r="ET224" i="1"/>
  <c r="EY224" i="1" s="1"/>
  <c r="EU224" i="1"/>
  <c r="EZ224" i="1" s="1"/>
  <c r="EV224" i="1"/>
  <c r="ER225" i="1"/>
  <c r="EW225" i="1" s="1"/>
  <c r="ES225" i="1"/>
  <c r="EX225" i="1" s="1"/>
  <c r="ET225" i="1"/>
  <c r="EY225" i="1" s="1"/>
  <c r="EU225" i="1"/>
  <c r="EZ225" i="1" s="1"/>
  <c r="EV225" i="1"/>
  <c r="ER226" i="1"/>
  <c r="EW226" i="1" s="1"/>
  <c r="ES226" i="1"/>
  <c r="EX226" i="1" s="1"/>
  <c r="ET226" i="1"/>
  <c r="EY226" i="1" s="1"/>
  <c r="EU226" i="1"/>
  <c r="EZ226" i="1" s="1"/>
  <c r="EV226" i="1"/>
  <c r="ER227" i="1"/>
  <c r="EW227" i="1" s="1"/>
  <c r="ES227" i="1"/>
  <c r="EX227" i="1" s="1"/>
  <c r="ET227" i="1"/>
  <c r="EY227" i="1" s="1"/>
  <c r="EU227" i="1"/>
  <c r="EZ227" i="1" s="1"/>
  <c r="EV227" i="1"/>
  <c r="ER228" i="1"/>
  <c r="EW228" i="1" s="1"/>
  <c r="ES228" i="1"/>
  <c r="EX228" i="1" s="1"/>
  <c r="ET228" i="1"/>
  <c r="EY228" i="1" s="1"/>
  <c r="EU228" i="1"/>
  <c r="EZ228" i="1" s="1"/>
  <c r="EV228" i="1"/>
  <c r="ER229" i="1"/>
  <c r="EW229" i="1" s="1"/>
  <c r="ES229" i="1"/>
  <c r="EX229" i="1" s="1"/>
  <c r="ET229" i="1"/>
  <c r="EY229" i="1" s="1"/>
  <c r="EU229" i="1"/>
  <c r="EZ229" i="1" s="1"/>
  <c r="EV229" i="1"/>
  <c r="ER230" i="1"/>
  <c r="EW230" i="1" s="1"/>
  <c r="ES230" i="1"/>
  <c r="EX230" i="1" s="1"/>
  <c r="ET230" i="1"/>
  <c r="EY230" i="1" s="1"/>
  <c r="EU230" i="1"/>
  <c r="EZ230" i="1" s="1"/>
  <c r="EV230" i="1"/>
  <c r="ER231" i="1"/>
  <c r="EW231" i="1" s="1"/>
  <c r="ES231" i="1"/>
  <c r="EX231" i="1" s="1"/>
  <c r="ET231" i="1"/>
  <c r="EY231" i="1" s="1"/>
  <c r="EU231" i="1"/>
  <c r="EZ231" i="1" s="1"/>
  <c r="EV231" i="1"/>
  <c r="ER232" i="1"/>
  <c r="EW232" i="1" s="1"/>
  <c r="ES232" i="1"/>
  <c r="EX232" i="1" s="1"/>
  <c r="ET232" i="1"/>
  <c r="EY232" i="1" s="1"/>
  <c r="EU232" i="1"/>
  <c r="EZ232" i="1" s="1"/>
  <c r="EV232" i="1"/>
  <c r="ER233" i="1"/>
  <c r="EW233" i="1" s="1"/>
  <c r="ES233" i="1"/>
  <c r="EX233" i="1" s="1"/>
  <c r="ET233" i="1"/>
  <c r="EY233" i="1" s="1"/>
  <c r="EU233" i="1"/>
  <c r="EZ233" i="1" s="1"/>
  <c r="EV233" i="1"/>
  <c r="ER234" i="1"/>
  <c r="EW234" i="1" s="1"/>
  <c r="ES234" i="1"/>
  <c r="EX234" i="1" s="1"/>
  <c r="ET234" i="1"/>
  <c r="EY234" i="1" s="1"/>
  <c r="EU234" i="1"/>
  <c r="EZ234" i="1" s="1"/>
  <c r="EV234" i="1"/>
  <c r="ER235" i="1"/>
  <c r="EW235" i="1" s="1"/>
  <c r="ES235" i="1"/>
  <c r="EX235" i="1" s="1"/>
  <c r="ET235" i="1"/>
  <c r="EY235" i="1" s="1"/>
  <c r="EU235" i="1"/>
  <c r="EZ235" i="1" s="1"/>
  <c r="EV235" i="1"/>
  <c r="ER236" i="1"/>
  <c r="EW236" i="1" s="1"/>
  <c r="ES236" i="1"/>
  <c r="EX236" i="1" s="1"/>
  <c r="ET236" i="1"/>
  <c r="EY236" i="1" s="1"/>
  <c r="EU236" i="1"/>
  <c r="EZ236" i="1" s="1"/>
  <c r="EV236" i="1"/>
  <c r="ER237" i="1"/>
  <c r="EW237" i="1" s="1"/>
  <c r="ES237" i="1"/>
  <c r="EX237" i="1" s="1"/>
  <c r="ET237" i="1"/>
  <c r="EY237" i="1" s="1"/>
  <c r="EU237" i="1"/>
  <c r="EZ237" i="1" s="1"/>
  <c r="EV237" i="1"/>
  <c r="ER238" i="1"/>
  <c r="EW238" i="1" s="1"/>
  <c r="ES238" i="1"/>
  <c r="EX238" i="1" s="1"/>
  <c r="ET238" i="1"/>
  <c r="EY238" i="1" s="1"/>
  <c r="EU238" i="1"/>
  <c r="EZ238" i="1" s="1"/>
  <c r="EV238" i="1"/>
  <c r="ER239" i="1"/>
  <c r="EW239" i="1" s="1"/>
  <c r="ES239" i="1"/>
  <c r="EX239" i="1" s="1"/>
  <c r="ET239" i="1"/>
  <c r="EY239" i="1" s="1"/>
  <c r="EU239" i="1"/>
  <c r="EZ239" i="1" s="1"/>
  <c r="EV239" i="1"/>
  <c r="ER240" i="1"/>
  <c r="EW240" i="1" s="1"/>
  <c r="ES240" i="1"/>
  <c r="EX240" i="1" s="1"/>
  <c r="ET240" i="1"/>
  <c r="EY240" i="1" s="1"/>
  <c r="EU240" i="1"/>
  <c r="EZ240" i="1" s="1"/>
  <c r="EV240" i="1"/>
  <c r="ER241" i="1"/>
  <c r="EW241" i="1" s="1"/>
  <c r="ES241" i="1"/>
  <c r="EX241" i="1" s="1"/>
  <c r="ET241" i="1"/>
  <c r="EY241" i="1" s="1"/>
  <c r="EU241" i="1"/>
  <c r="EZ241" i="1" s="1"/>
  <c r="EV241" i="1"/>
  <c r="ER242" i="1"/>
  <c r="EW242" i="1" s="1"/>
  <c r="ES242" i="1"/>
  <c r="EX242" i="1" s="1"/>
  <c r="ET242" i="1"/>
  <c r="EY242" i="1" s="1"/>
  <c r="EU242" i="1"/>
  <c r="EZ242" i="1" s="1"/>
  <c r="EV242" i="1"/>
  <c r="ER243" i="1"/>
  <c r="EW243" i="1" s="1"/>
  <c r="ES243" i="1"/>
  <c r="EX243" i="1" s="1"/>
  <c r="ET243" i="1"/>
  <c r="EY243" i="1" s="1"/>
  <c r="EU243" i="1"/>
  <c r="EZ243" i="1" s="1"/>
  <c r="EV243" i="1"/>
  <c r="ER244" i="1"/>
  <c r="EW244" i="1" s="1"/>
  <c r="ES244" i="1"/>
  <c r="EX244" i="1" s="1"/>
  <c r="ET244" i="1"/>
  <c r="EY244" i="1" s="1"/>
  <c r="EU244" i="1"/>
  <c r="EZ244" i="1" s="1"/>
  <c r="EV244" i="1"/>
  <c r="ER245" i="1"/>
  <c r="EW245" i="1" s="1"/>
  <c r="ES245" i="1"/>
  <c r="EX245" i="1" s="1"/>
  <c r="ET245" i="1"/>
  <c r="EY245" i="1" s="1"/>
  <c r="EU245" i="1"/>
  <c r="EZ245" i="1" s="1"/>
  <c r="EV245" i="1"/>
  <c r="ER246" i="1"/>
  <c r="EW246" i="1" s="1"/>
  <c r="ES246" i="1"/>
  <c r="EX246" i="1" s="1"/>
  <c r="ET246" i="1"/>
  <c r="EY246" i="1" s="1"/>
  <c r="EU246" i="1"/>
  <c r="EZ246" i="1" s="1"/>
  <c r="EV246" i="1"/>
  <c r="ER247" i="1"/>
  <c r="EW247" i="1" s="1"/>
  <c r="ES247" i="1"/>
  <c r="EX247" i="1" s="1"/>
  <c r="ET247" i="1"/>
  <c r="EY247" i="1" s="1"/>
  <c r="EU247" i="1"/>
  <c r="EZ247" i="1" s="1"/>
  <c r="EV247" i="1"/>
  <c r="ER248" i="1"/>
  <c r="EW248" i="1" s="1"/>
  <c r="ES248" i="1"/>
  <c r="EX248" i="1" s="1"/>
  <c r="ET248" i="1"/>
  <c r="EY248" i="1" s="1"/>
  <c r="EU248" i="1"/>
  <c r="EZ248" i="1" s="1"/>
  <c r="EV248" i="1"/>
  <c r="ER249" i="1"/>
  <c r="EW249" i="1" s="1"/>
  <c r="ES249" i="1"/>
  <c r="EX249" i="1" s="1"/>
  <c r="ET249" i="1"/>
  <c r="EY249" i="1" s="1"/>
  <c r="EU249" i="1"/>
  <c r="EZ249" i="1" s="1"/>
  <c r="EV249" i="1"/>
  <c r="ER250" i="1"/>
  <c r="EW250" i="1" s="1"/>
  <c r="ES250" i="1"/>
  <c r="EX250" i="1" s="1"/>
  <c r="ET250" i="1"/>
  <c r="EY250" i="1" s="1"/>
  <c r="EU250" i="1"/>
  <c r="EZ250" i="1" s="1"/>
  <c r="EV250" i="1"/>
  <c r="ER251" i="1"/>
  <c r="EW251" i="1" s="1"/>
  <c r="ES251" i="1"/>
  <c r="EX251" i="1" s="1"/>
  <c r="ET251" i="1"/>
  <c r="EY251" i="1" s="1"/>
  <c r="EU251" i="1"/>
  <c r="EZ251" i="1" s="1"/>
  <c r="EV251" i="1"/>
  <c r="ER252" i="1"/>
  <c r="EW252" i="1" s="1"/>
  <c r="ES252" i="1"/>
  <c r="EX252" i="1" s="1"/>
  <c r="ET252" i="1"/>
  <c r="EY252" i="1" s="1"/>
  <c r="EU252" i="1"/>
  <c r="EZ252" i="1" s="1"/>
  <c r="EV252" i="1"/>
  <c r="ER253" i="1"/>
  <c r="EW253" i="1" s="1"/>
  <c r="ES253" i="1"/>
  <c r="EX253" i="1" s="1"/>
  <c r="ET253" i="1"/>
  <c r="EY253" i="1" s="1"/>
  <c r="EU253" i="1"/>
  <c r="EZ253" i="1" s="1"/>
  <c r="EV253" i="1"/>
  <c r="ER254" i="1"/>
  <c r="EW254" i="1" s="1"/>
  <c r="ES254" i="1"/>
  <c r="EX254" i="1" s="1"/>
  <c r="ET254" i="1"/>
  <c r="EY254" i="1" s="1"/>
  <c r="EU254" i="1"/>
  <c r="EZ254" i="1" s="1"/>
  <c r="EV254" i="1"/>
  <c r="ER255" i="1"/>
  <c r="EW255" i="1" s="1"/>
  <c r="ES255" i="1"/>
  <c r="EX255" i="1" s="1"/>
  <c r="ET255" i="1"/>
  <c r="EY255" i="1" s="1"/>
  <c r="EU255" i="1"/>
  <c r="EZ255" i="1" s="1"/>
  <c r="EV255" i="1"/>
  <c r="ER256" i="1"/>
  <c r="EW256" i="1" s="1"/>
  <c r="ES256" i="1"/>
  <c r="EX256" i="1" s="1"/>
  <c r="ET256" i="1"/>
  <c r="EY256" i="1" s="1"/>
  <c r="EU256" i="1"/>
  <c r="EZ256" i="1" s="1"/>
  <c r="EV256" i="1"/>
  <c r="ER257" i="1"/>
  <c r="EW257" i="1" s="1"/>
  <c r="ES257" i="1"/>
  <c r="EX257" i="1" s="1"/>
  <c r="ET257" i="1"/>
  <c r="EY257" i="1" s="1"/>
  <c r="EU257" i="1"/>
  <c r="EZ257" i="1" s="1"/>
  <c r="EV257" i="1"/>
  <c r="ER258" i="1"/>
  <c r="EW258" i="1" s="1"/>
  <c r="ES258" i="1"/>
  <c r="EX258" i="1" s="1"/>
  <c r="ET258" i="1"/>
  <c r="EY258" i="1" s="1"/>
  <c r="EU258" i="1"/>
  <c r="EZ258" i="1" s="1"/>
  <c r="EV258" i="1"/>
  <c r="ER259" i="1"/>
  <c r="EW259" i="1" s="1"/>
  <c r="ES259" i="1"/>
  <c r="EX259" i="1" s="1"/>
  <c r="ET259" i="1"/>
  <c r="EY259" i="1" s="1"/>
  <c r="EU259" i="1"/>
  <c r="EZ259" i="1" s="1"/>
  <c r="EV259" i="1"/>
  <c r="ER260" i="1"/>
  <c r="EW260" i="1" s="1"/>
  <c r="ES260" i="1"/>
  <c r="EX260" i="1" s="1"/>
  <c r="ET260" i="1"/>
  <c r="EY260" i="1" s="1"/>
  <c r="EU260" i="1"/>
  <c r="EZ260" i="1" s="1"/>
  <c r="EV260" i="1"/>
  <c r="ER261" i="1"/>
  <c r="EW261" i="1" s="1"/>
  <c r="ES261" i="1"/>
  <c r="EX261" i="1" s="1"/>
  <c r="ET261" i="1"/>
  <c r="EY261" i="1" s="1"/>
  <c r="EU261" i="1"/>
  <c r="EZ261" i="1" s="1"/>
  <c r="EV261" i="1"/>
  <c r="ER262" i="1"/>
  <c r="EW262" i="1" s="1"/>
  <c r="ES262" i="1"/>
  <c r="EX262" i="1" s="1"/>
  <c r="ET262" i="1"/>
  <c r="EY262" i="1" s="1"/>
  <c r="EU262" i="1"/>
  <c r="EZ262" i="1" s="1"/>
  <c r="EV262" i="1"/>
  <c r="ER263" i="1"/>
  <c r="EW263" i="1" s="1"/>
  <c r="ES263" i="1"/>
  <c r="EX263" i="1" s="1"/>
  <c r="ET263" i="1"/>
  <c r="EY263" i="1" s="1"/>
  <c r="EU263" i="1"/>
  <c r="EZ263" i="1" s="1"/>
  <c r="EV263" i="1"/>
  <c r="ER264" i="1"/>
  <c r="EW264" i="1" s="1"/>
  <c r="ES264" i="1"/>
  <c r="EX264" i="1" s="1"/>
  <c r="ET264" i="1"/>
  <c r="EY264" i="1" s="1"/>
  <c r="EU264" i="1"/>
  <c r="EZ264" i="1" s="1"/>
  <c r="EV264" i="1"/>
  <c r="ER265" i="1"/>
  <c r="EW265" i="1" s="1"/>
  <c r="ES265" i="1"/>
  <c r="EX265" i="1" s="1"/>
  <c r="ET265" i="1"/>
  <c r="EY265" i="1" s="1"/>
  <c r="EU265" i="1"/>
  <c r="EZ265" i="1" s="1"/>
  <c r="EV265" i="1"/>
  <c r="ER266" i="1"/>
  <c r="EW266" i="1" s="1"/>
  <c r="ES266" i="1"/>
  <c r="EX266" i="1" s="1"/>
  <c r="ET266" i="1"/>
  <c r="EY266" i="1" s="1"/>
  <c r="EU266" i="1"/>
  <c r="EZ266" i="1" s="1"/>
  <c r="EV266" i="1"/>
  <c r="ER267" i="1"/>
  <c r="EW267" i="1" s="1"/>
  <c r="ES267" i="1"/>
  <c r="EX267" i="1" s="1"/>
  <c r="ET267" i="1"/>
  <c r="EY267" i="1" s="1"/>
  <c r="EU267" i="1"/>
  <c r="EZ267" i="1" s="1"/>
  <c r="EV267" i="1"/>
  <c r="ER268" i="1"/>
  <c r="EW268" i="1" s="1"/>
  <c r="ES268" i="1"/>
  <c r="EX268" i="1" s="1"/>
  <c r="ET268" i="1"/>
  <c r="EY268" i="1" s="1"/>
  <c r="EU268" i="1"/>
  <c r="EZ268" i="1" s="1"/>
  <c r="EV268" i="1"/>
  <c r="ER269" i="1"/>
  <c r="EW269" i="1" s="1"/>
  <c r="ES269" i="1"/>
  <c r="EX269" i="1" s="1"/>
  <c r="ET269" i="1"/>
  <c r="EY269" i="1" s="1"/>
  <c r="EU269" i="1"/>
  <c r="EZ269" i="1" s="1"/>
  <c r="EV269" i="1"/>
  <c r="ER270" i="1"/>
  <c r="EW270" i="1" s="1"/>
  <c r="ES270" i="1"/>
  <c r="EX270" i="1" s="1"/>
  <c r="ET270" i="1"/>
  <c r="EY270" i="1" s="1"/>
  <c r="EU270" i="1"/>
  <c r="EZ270" i="1" s="1"/>
  <c r="EV270" i="1"/>
  <c r="ER271" i="1"/>
  <c r="EW271" i="1" s="1"/>
  <c r="ES271" i="1"/>
  <c r="EX271" i="1" s="1"/>
  <c r="ET271" i="1"/>
  <c r="EY271" i="1" s="1"/>
  <c r="EU271" i="1"/>
  <c r="EZ271" i="1" s="1"/>
  <c r="EV271" i="1"/>
  <c r="ER272" i="1"/>
  <c r="EW272" i="1" s="1"/>
  <c r="ES272" i="1"/>
  <c r="EX272" i="1" s="1"/>
  <c r="ET272" i="1"/>
  <c r="EY272" i="1" s="1"/>
  <c r="EU272" i="1"/>
  <c r="EZ272" i="1" s="1"/>
  <c r="EV272" i="1"/>
  <c r="ER273" i="1"/>
  <c r="EW273" i="1" s="1"/>
  <c r="ES273" i="1"/>
  <c r="EX273" i="1" s="1"/>
  <c r="ET273" i="1"/>
  <c r="EY273" i="1" s="1"/>
  <c r="EU273" i="1"/>
  <c r="EZ273" i="1" s="1"/>
  <c r="EV273" i="1"/>
  <c r="ER274" i="1"/>
  <c r="EW274" i="1" s="1"/>
  <c r="ES274" i="1"/>
  <c r="EX274" i="1" s="1"/>
  <c r="ET274" i="1"/>
  <c r="EY274" i="1" s="1"/>
  <c r="EU274" i="1"/>
  <c r="EZ274" i="1" s="1"/>
  <c r="EV274" i="1"/>
  <c r="ER275" i="1"/>
  <c r="EW275" i="1" s="1"/>
  <c r="ES275" i="1"/>
  <c r="EX275" i="1" s="1"/>
  <c r="ET275" i="1"/>
  <c r="EY275" i="1" s="1"/>
  <c r="EU275" i="1"/>
  <c r="EZ275" i="1" s="1"/>
  <c r="EV275" i="1"/>
  <c r="ER276" i="1"/>
  <c r="EW276" i="1" s="1"/>
  <c r="ES276" i="1"/>
  <c r="EX276" i="1" s="1"/>
  <c r="ET276" i="1"/>
  <c r="EY276" i="1" s="1"/>
  <c r="EU276" i="1"/>
  <c r="EZ276" i="1" s="1"/>
  <c r="EV276" i="1"/>
  <c r="ER277" i="1"/>
  <c r="EW277" i="1" s="1"/>
  <c r="ES277" i="1"/>
  <c r="EX277" i="1" s="1"/>
  <c r="ET277" i="1"/>
  <c r="EY277" i="1" s="1"/>
  <c r="EU277" i="1"/>
  <c r="EZ277" i="1" s="1"/>
  <c r="EV277" i="1"/>
  <c r="ER278" i="1"/>
  <c r="EW278" i="1" s="1"/>
  <c r="ES278" i="1"/>
  <c r="EX278" i="1" s="1"/>
  <c r="ET278" i="1"/>
  <c r="EY278" i="1" s="1"/>
  <c r="EU278" i="1"/>
  <c r="EZ278" i="1" s="1"/>
  <c r="EV278" i="1"/>
  <c r="ER279" i="1"/>
  <c r="EW279" i="1" s="1"/>
  <c r="ES279" i="1"/>
  <c r="EX279" i="1" s="1"/>
  <c r="ET279" i="1"/>
  <c r="EY279" i="1" s="1"/>
  <c r="EU279" i="1"/>
  <c r="EZ279" i="1" s="1"/>
  <c r="EV279" i="1"/>
  <c r="ER280" i="1"/>
  <c r="EW280" i="1" s="1"/>
  <c r="ES280" i="1"/>
  <c r="EX280" i="1" s="1"/>
  <c r="ET280" i="1"/>
  <c r="EY280" i="1" s="1"/>
  <c r="EU280" i="1"/>
  <c r="EZ280" i="1" s="1"/>
  <c r="EV280" i="1"/>
  <c r="ER281" i="1"/>
  <c r="EW281" i="1" s="1"/>
  <c r="ES281" i="1"/>
  <c r="EX281" i="1" s="1"/>
  <c r="ET281" i="1"/>
  <c r="EY281" i="1" s="1"/>
  <c r="EU281" i="1"/>
  <c r="EZ281" i="1" s="1"/>
  <c r="EV281" i="1"/>
  <c r="ER282" i="1"/>
  <c r="EW282" i="1" s="1"/>
  <c r="ES282" i="1"/>
  <c r="EX282" i="1" s="1"/>
  <c r="ET282" i="1"/>
  <c r="EY282" i="1" s="1"/>
  <c r="EU282" i="1"/>
  <c r="EZ282" i="1" s="1"/>
  <c r="EV282" i="1"/>
  <c r="ER283" i="1"/>
  <c r="EW283" i="1" s="1"/>
  <c r="ES283" i="1"/>
  <c r="EX283" i="1" s="1"/>
  <c r="ET283" i="1"/>
  <c r="EY283" i="1" s="1"/>
  <c r="EU283" i="1"/>
  <c r="EZ283" i="1" s="1"/>
  <c r="EV283" i="1"/>
  <c r="ER284" i="1"/>
  <c r="EW284" i="1" s="1"/>
  <c r="ES284" i="1"/>
  <c r="EX284" i="1" s="1"/>
  <c r="ET284" i="1"/>
  <c r="EY284" i="1" s="1"/>
  <c r="EU284" i="1"/>
  <c r="EZ284" i="1" s="1"/>
  <c r="EV284" i="1"/>
  <c r="ER285" i="1"/>
  <c r="EW285" i="1" s="1"/>
  <c r="ES285" i="1"/>
  <c r="EX285" i="1" s="1"/>
  <c r="ET285" i="1"/>
  <c r="EY285" i="1" s="1"/>
  <c r="EU285" i="1"/>
  <c r="EZ285" i="1" s="1"/>
  <c r="EV285" i="1"/>
  <c r="ER286" i="1"/>
  <c r="EW286" i="1" s="1"/>
  <c r="ES286" i="1"/>
  <c r="EX286" i="1" s="1"/>
  <c r="ET286" i="1"/>
  <c r="EY286" i="1" s="1"/>
  <c r="EU286" i="1"/>
  <c r="EZ286" i="1" s="1"/>
  <c r="EV286" i="1"/>
  <c r="ER287" i="1"/>
  <c r="EW287" i="1" s="1"/>
  <c r="ES287" i="1"/>
  <c r="EX287" i="1" s="1"/>
  <c r="ET287" i="1"/>
  <c r="EY287" i="1" s="1"/>
  <c r="EU287" i="1"/>
  <c r="EZ287" i="1" s="1"/>
  <c r="EV287" i="1"/>
  <c r="ER288" i="1"/>
  <c r="EW288" i="1" s="1"/>
  <c r="ES288" i="1"/>
  <c r="EX288" i="1" s="1"/>
  <c r="ET288" i="1"/>
  <c r="EY288" i="1" s="1"/>
  <c r="EU288" i="1"/>
  <c r="EZ288" i="1" s="1"/>
  <c r="EV288" i="1"/>
  <c r="ER289" i="1"/>
  <c r="EW289" i="1" s="1"/>
  <c r="ES289" i="1"/>
  <c r="EX289" i="1" s="1"/>
  <c r="ET289" i="1"/>
  <c r="EY289" i="1" s="1"/>
  <c r="EU289" i="1"/>
  <c r="EZ289" i="1" s="1"/>
  <c r="EV289" i="1"/>
  <c r="ER290" i="1"/>
  <c r="EW290" i="1" s="1"/>
  <c r="ES290" i="1"/>
  <c r="EX290" i="1" s="1"/>
  <c r="ET290" i="1"/>
  <c r="EY290" i="1" s="1"/>
  <c r="EU290" i="1"/>
  <c r="EZ290" i="1" s="1"/>
  <c r="EV290" i="1"/>
  <c r="ER291" i="1"/>
  <c r="EW291" i="1" s="1"/>
  <c r="ES291" i="1"/>
  <c r="EX291" i="1" s="1"/>
  <c r="ET291" i="1"/>
  <c r="EY291" i="1" s="1"/>
  <c r="EU291" i="1"/>
  <c r="EZ291" i="1" s="1"/>
  <c r="EV291" i="1"/>
  <c r="ER292" i="1"/>
  <c r="EW292" i="1" s="1"/>
  <c r="ES292" i="1"/>
  <c r="EX292" i="1" s="1"/>
  <c r="ET292" i="1"/>
  <c r="EY292" i="1" s="1"/>
  <c r="EU292" i="1"/>
  <c r="EZ292" i="1" s="1"/>
  <c r="EV292" i="1"/>
  <c r="ER293" i="1"/>
  <c r="EW293" i="1" s="1"/>
  <c r="ES293" i="1"/>
  <c r="EX293" i="1" s="1"/>
  <c r="ET293" i="1"/>
  <c r="EY293" i="1" s="1"/>
  <c r="EU293" i="1"/>
  <c r="EZ293" i="1" s="1"/>
  <c r="EV293" i="1"/>
  <c r="ER294" i="1"/>
  <c r="EW294" i="1" s="1"/>
  <c r="ES294" i="1"/>
  <c r="EX294" i="1" s="1"/>
  <c r="ET294" i="1"/>
  <c r="EY294" i="1" s="1"/>
  <c r="EU294" i="1"/>
  <c r="EZ294" i="1" s="1"/>
  <c r="EV294" i="1"/>
  <c r="ER295" i="1"/>
  <c r="EW295" i="1" s="1"/>
  <c r="ES295" i="1"/>
  <c r="EX295" i="1" s="1"/>
  <c r="ET295" i="1"/>
  <c r="EY295" i="1" s="1"/>
  <c r="EU295" i="1"/>
  <c r="EZ295" i="1" s="1"/>
  <c r="EV295" i="1"/>
  <c r="ER296" i="1"/>
  <c r="EW296" i="1" s="1"/>
  <c r="ES296" i="1"/>
  <c r="EX296" i="1" s="1"/>
  <c r="ET296" i="1"/>
  <c r="EY296" i="1" s="1"/>
  <c r="EU296" i="1"/>
  <c r="EZ296" i="1" s="1"/>
  <c r="EV296" i="1"/>
  <c r="ER297" i="1"/>
  <c r="EW297" i="1" s="1"/>
  <c r="ES297" i="1"/>
  <c r="EX297" i="1" s="1"/>
  <c r="ET297" i="1"/>
  <c r="EY297" i="1" s="1"/>
  <c r="EU297" i="1"/>
  <c r="EZ297" i="1" s="1"/>
  <c r="EV297" i="1"/>
  <c r="ER298" i="1"/>
  <c r="EW298" i="1" s="1"/>
  <c r="ES298" i="1"/>
  <c r="EX298" i="1" s="1"/>
  <c r="ET298" i="1"/>
  <c r="EY298" i="1" s="1"/>
  <c r="EU298" i="1"/>
  <c r="EZ298" i="1" s="1"/>
  <c r="EV298" i="1"/>
  <c r="ER299" i="1"/>
  <c r="EW299" i="1" s="1"/>
  <c r="ES299" i="1"/>
  <c r="EX299" i="1" s="1"/>
  <c r="ET299" i="1"/>
  <c r="EY299" i="1" s="1"/>
  <c r="EU299" i="1"/>
  <c r="EZ299" i="1" s="1"/>
  <c r="EV299" i="1"/>
  <c r="ER300" i="1"/>
  <c r="EW300" i="1" s="1"/>
  <c r="ES300" i="1"/>
  <c r="EX300" i="1" s="1"/>
  <c r="ET300" i="1"/>
  <c r="EY300" i="1" s="1"/>
  <c r="EU300" i="1"/>
  <c r="EZ300" i="1" s="1"/>
  <c r="EV300" i="1"/>
  <c r="ER301" i="1"/>
  <c r="EW301" i="1" s="1"/>
  <c r="ES301" i="1"/>
  <c r="EX301" i="1" s="1"/>
  <c r="ET301" i="1"/>
  <c r="EY301" i="1" s="1"/>
  <c r="EU301" i="1"/>
  <c r="EZ301" i="1" s="1"/>
  <c r="EV301" i="1"/>
  <c r="ER302" i="1"/>
  <c r="EW302" i="1" s="1"/>
  <c r="ES302" i="1"/>
  <c r="EX302" i="1" s="1"/>
  <c r="ET302" i="1"/>
  <c r="EY302" i="1" s="1"/>
  <c r="EU302" i="1"/>
  <c r="EZ302" i="1" s="1"/>
  <c r="EV302" i="1"/>
  <c r="ER303" i="1"/>
  <c r="EW303" i="1" s="1"/>
  <c r="ES303" i="1"/>
  <c r="EX303" i="1" s="1"/>
  <c r="ET303" i="1"/>
  <c r="EY303" i="1" s="1"/>
  <c r="EU303" i="1"/>
  <c r="EZ303" i="1" s="1"/>
  <c r="EV303" i="1"/>
  <c r="ER304" i="1"/>
  <c r="EW304" i="1" s="1"/>
  <c r="ES304" i="1"/>
  <c r="EX304" i="1" s="1"/>
  <c r="ET304" i="1"/>
  <c r="EY304" i="1" s="1"/>
  <c r="EU304" i="1"/>
  <c r="EZ304" i="1" s="1"/>
  <c r="EV304" i="1"/>
  <c r="ER305" i="1"/>
  <c r="EW305" i="1" s="1"/>
  <c r="ES305" i="1"/>
  <c r="EX305" i="1" s="1"/>
  <c r="ET305" i="1"/>
  <c r="EY305" i="1" s="1"/>
  <c r="EU305" i="1"/>
  <c r="EZ305" i="1" s="1"/>
  <c r="EV305" i="1"/>
  <c r="ER306" i="1"/>
  <c r="EW306" i="1" s="1"/>
  <c r="ES306" i="1"/>
  <c r="EX306" i="1" s="1"/>
  <c r="ET306" i="1"/>
  <c r="EY306" i="1" s="1"/>
  <c r="EU306" i="1"/>
  <c r="EZ306" i="1" s="1"/>
  <c r="EV306" i="1"/>
  <c r="ER307" i="1"/>
  <c r="EW307" i="1" s="1"/>
  <c r="ES307" i="1"/>
  <c r="EX307" i="1" s="1"/>
  <c r="ET307" i="1"/>
  <c r="EY307" i="1" s="1"/>
  <c r="EU307" i="1"/>
  <c r="EZ307" i="1" s="1"/>
  <c r="EV307" i="1"/>
  <c r="ER308" i="1"/>
  <c r="EW308" i="1" s="1"/>
  <c r="ES308" i="1"/>
  <c r="EX308" i="1" s="1"/>
  <c r="ET308" i="1"/>
  <c r="EY308" i="1" s="1"/>
  <c r="EU308" i="1"/>
  <c r="EZ308" i="1" s="1"/>
  <c r="EV308" i="1"/>
  <c r="ER309" i="1"/>
  <c r="EW309" i="1" s="1"/>
  <c r="ES309" i="1"/>
  <c r="EX309" i="1" s="1"/>
  <c r="ET309" i="1"/>
  <c r="EY309" i="1" s="1"/>
  <c r="EU309" i="1"/>
  <c r="EZ309" i="1" s="1"/>
  <c r="EV309" i="1"/>
  <c r="ER310" i="1"/>
  <c r="EW310" i="1" s="1"/>
  <c r="ES310" i="1"/>
  <c r="EX310" i="1" s="1"/>
  <c r="ET310" i="1"/>
  <c r="EY310" i="1" s="1"/>
  <c r="EU310" i="1"/>
  <c r="EZ310" i="1" s="1"/>
  <c r="EV310" i="1"/>
  <c r="ER311" i="1"/>
  <c r="EW311" i="1" s="1"/>
  <c r="ES311" i="1"/>
  <c r="EX311" i="1" s="1"/>
  <c r="ET311" i="1"/>
  <c r="EY311" i="1" s="1"/>
  <c r="EU311" i="1"/>
  <c r="EZ311" i="1" s="1"/>
  <c r="EV311" i="1"/>
  <c r="ER312" i="1"/>
  <c r="EW312" i="1" s="1"/>
  <c r="ES312" i="1"/>
  <c r="EX312" i="1" s="1"/>
  <c r="ET312" i="1"/>
  <c r="EY312" i="1" s="1"/>
  <c r="EU312" i="1"/>
  <c r="EZ312" i="1" s="1"/>
  <c r="EV312" i="1"/>
  <c r="ER313" i="1"/>
  <c r="EW313" i="1" s="1"/>
  <c r="ES313" i="1"/>
  <c r="EX313" i="1" s="1"/>
  <c r="ET313" i="1"/>
  <c r="EY313" i="1" s="1"/>
  <c r="EU313" i="1"/>
  <c r="EZ313" i="1" s="1"/>
  <c r="EV313" i="1"/>
  <c r="ER314" i="1"/>
  <c r="EW314" i="1" s="1"/>
  <c r="ES314" i="1"/>
  <c r="EX314" i="1" s="1"/>
  <c r="ET314" i="1"/>
  <c r="EY314" i="1" s="1"/>
  <c r="EU314" i="1"/>
  <c r="EZ314" i="1" s="1"/>
  <c r="EV314" i="1"/>
  <c r="ER315" i="1"/>
  <c r="EW315" i="1" s="1"/>
  <c r="ES315" i="1"/>
  <c r="EX315" i="1" s="1"/>
  <c r="ET315" i="1"/>
  <c r="EY315" i="1" s="1"/>
  <c r="EU315" i="1"/>
  <c r="EZ315" i="1" s="1"/>
  <c r="EV315" i="1"/>
  <c r="ER316" i="1"/>
  <c r="EW316" i="1" s="1"/>
  <c r="ES316" i="1"/>
  <c r="EX316" i="1" s="1"/>
  <c r="ET316" i="1"/>
  <c r="EY316" i="1" s="1"/>
  <c r="EU316" i="1"/>
  <c r="EZ316" i="1" s="1"/>
  <c r="EV316" i="1"/>
  <c r="ER317" i="1"/>
  <c r="EW317" i="1" s="1"/>
  <c r="ES317" i="1"/>
  <c r="EX317" i="1" s="1"/>
  <c r="ET317" i="1"/>
  <c r="EY317" i="1" s="1"/>
  <c r="EU317" i="1"/>
  <c r="EZ317" i="1" s="1"/>
  <c r="EV317" i="1"/>
  <c r="ER318" i="1"/>
  <c r="EW318" i="1" s="1"/>
  <c r="ES318" i="1"/>
  <c r="EX318" i="1" s="1"/>
  <c r="ET318" i="1"/>
  <c r="EY318" i="1" s="1"/>
  <c r="EU318" i="1"/>
  <c r="EZ318" i="1" s="1"/>
  <c r="EV318" i="1"/>
  <c r="ER319" i="1"/>
  <c r="EW319" i="1" s="1"/>
  <c r="ES319" i="1"/>
  <c r="EX319" i="1" s="1"/>
  <c r="ET319" i="1"/>
  <c r="EY319" i="1" s="1"/>
  <c r="EU319" i="1"/>
  <c r="EZ319" i="1" s="1"/>
  <c r="EV319" i="1"/>
  <c r="ER320" i="1"/>
  <c r="EW320" i="1" s="1"/>
  <c r="ES320" i="1"/>
  <c r="EX320" i="1" s="1"/>
  <c r="ET320" i="1"/>
  <c r="EY320" i="1" s="1"/>
  <c r="EU320" i="1"/>
  <c r="EZ320" i="1" s="1"/>
  <c r="EV320" i="1"/>
  <c r="ER321" i="1"/>
  <c r="EW321" i="1" s="1"/>
  <c r="ES321" i="1"/>
  <c r="EX321" i="1" s="1"/>
  <c r="ET321" i="1"/>
  <c r="EY321" i="1" s="1"/>
  <c r="EU321" i="1"/>
  <c r="EZ321" i="1" s="1"/>
  <c r="EV321" i="1"/>
  <c r="ER322" i="1"/>
  <c r="EW322" i="1" s="1"/>
  <c r="ES322" i="1"/>
  <c r="EX322" i="1" s="1"/>
  <c r="ET322" i="1"/>
  <c r="EY322" i="1" s="1"/>
  <c r="EU322" i="1"/>
  <c r="EZ322" i="1" s="1"/>
  <c r="EV322" i="1"/>
  <c r="ER323" i="1"/>
  <c r="EW323" i="1" s="1"/>
  <c r="ES323" i="1"/>
  <c r="EX323" i="1" s="1"/>
  <c r="ET323" i="1"/>
  <c r="EY323" i="1" s="1"/>
  <c r="EU323" i="1"/>
  <c r="EZ323" i="1" s="1"/>
  <c r="EV323" i="1"/>
  <c r="ER324" i="1"/>
  <c r="EW324" i="1" s="1"/>
  <c r="ES324" i="1"/>
  <c r="EX324" i="1" s="1"/>
  <c r="ET324" i="1"/>
  <c r="EY324" i="1" s="1"/>
  <c r="EU324" i="1"/>
  <c r="EZ324" i="1" s="1"/>
  <c r="EV324" i="1"/>
  <c r="ER325" i="1"/>
  <c r="EW325" i="1" s="1"/>
  <c r="ES325" i="1"/>
  <c r="EX325" i="1" s="1"/>
  <c r="ET325" i="1"/>
  <c r="EY325" i="1" s="1"/>
  <c r="EU325" i="1"/>
  <c r="EZ325" i="1" s="1"/>
  <c r="EV325" i="1"/>
  <c r="ER326" i="1"/>
  <c r="EW326" i="1" s="1"/>
  <c r="ES326" i="1"/>
  <c r="EX326" i="1" s="1"/>
  <c r="ET326" i="1"/>
  <c r="EY326" i="1" s="1"/>
  <c r="EU326" i="1"/>
  <c r="EZ326" i="1" s="1"/>
  <c r="EV326" i="1"/>
  <c r="ER327" i="1"/>
  <c r="EW327" i="1" s="1"/>
  <c r="ES327" i="1"/>
  <c r="EX327" i="1" s="1"/>
  <c r="ET327" i="1"/>
  <c r="EY327" i="1" s="1"/>
  <c r="EU327" i="1"/>
  <c r="EZ327" i="1" s="1"/>
  <c r="EV327" i="1"/>
  <c r="ER328" i="1"/>
  <c r="EW328" i="1" s="1"/>
  <c r="ES328" i="1"/>
  <c r="EX328" i="1" s="1"/>
  <c r="ET328" i="1"/>
  <c r="EY328" i="1" s="1"/>
  <c r="EU328" i="1"/>
  <c r="EZ328" i="1" s="1"/>
  <c r="EV328" i="1"/>
  <c r="ER329" i="1"/>
  <c r="EW329" i="1" s="1"/>
  <c r="ES329" i="1"/>
  <c r="EX329" i="1" s="1"/>
  <c r="ET329" i="1"/>
  <c r="EY329" i="1" s="1"/>
  <c r="EU329" i="1"/>
  <c r="EZ329" i="1" s="1"/>
  <c r="EV329" i="1"/>
  <c r="ER330" i="1"/>
  <c r="EW330" i="1" s="1"/>
  <c r="ES330" i="1"/>
  <c r="EX330" i="1" s="1"/>
  <c r="ET330" i="1"/>
  <c r="EY330" i="1" s="1"/>
  <c r="EU330" i="1"/>
  <c r="EZ330" i="1" s="1"/>
  <c r="EV330" i="1"/>
  <c r="ER331" i="1"/>
  <c r="EW331" i="1" s="1"/>
  <c r="ES331" i="1"/>
  <c r="EX331" i="1" s="1"/>
  <c r="ET331" i="1"/>
  <c r="EY331" i="1" s="1"/>
  <c r="EU331" i="1"/>
  <c r="EZ331" i="1" s="1"/>
  <c r="EV331" i="1"/>
  <c r="ER332" i="1"/>
  <c r="EW332" i="1" s="1"/>
  <c r="ES332" i="1"/>
  <c r="EX332" i="1" s="1"/>
  <c r="ET332" i="1"/>
  <c r="EY332" i="1" s="1"/>
  <c r="EU332" i="1"/>
  <c r="EZ332" i="1" s="1"/>
  <c r="EV332" i="1"/>
  <c r="ER333" i="1"/>
  <c r="EW333" i="1" s="1"/>
  <c r="ES333" i="1"/>
  <c r="EX333" i="1" s="1"/>
  <c r="ET333" i="1"/>
  <c r="EY333" i="1" s="1"/>
  <c r="EU333" i="1"/>
  <c r="EZ333" i="1" s="1"/>
  <c r="EV333" i="1"/>
  <c r="ER334" i="1"/>
  <c r="EW334" i="1" s="1"/>
  <c r="ES334" i="1"/>
  <c r="EX334" i="1" s="1"/>
  <c r="ET334" i="1"/>
  <c r="EY334" i="1" s="1"/>
  <c r="EU334" i="1"/>
  <c r="EZ334" i="1" s="1"/>
  <c r="EV334" i="1"/>
  <c r="ER335" i="1"/>
  <c r="EW335" i="1" s="1"/>
  <c r="ES335" i="1"/>
  <c r="EX335" i="1" s="1"/>
  <c r="ET335" i="1"/>
  <c r="EY335" i="1" s="1"/>
  <c r="EU335" i="1"/>
  <c r="EZ335" i="1" s="1"/>
  <c r="EV335" i="1"/>
  <c r="ER336" i="1"/>
  <c r="EW336" i="1" s="1"/>
  <c r="ES336" i="1"/>
  <c r="EX336" i="1" s="1"/>
  <c r="ET336" i="1"/>
  <c r="EY336" i="1" s="1"/>
  <c r="EU336" i="1"/>
  <c r="EZ336" i="1" s="1"/>
  <c r="EV336" i="1"/>
  <c r="ER337" i="1"/>
  <c r="EW337" i="1" s="1"/>
  <c r="ES337" i="1"/>
  <c r="EX337" i="1" s="1"/>
  <c r="ET337" i="1"/>
  <c r="EY337" i="1" s="1"/>
  <c r="EU337" i="1"/>
  <c r="EZ337" i="1" s="1"/>
  <c r="EV337" i="1"/>
  <c r="ER338" i="1"/>
  <c r="EW338" i="1" s="1"/>
  <c r="ES338" i="1"/>
  <c r="EX338" i="1" s="1"/>
  <c r="ET338" i="1"/>
  <c r="EY338" i="1" s="1"/>
  <c r="EU338" i="1"/>
  <c r="EZ338" i="1" s="1"/>
  <c r="EV338" i="1"/>
  <c r="ER339" i="1"/>
  <c r="EW339" i="1" s="1"/>
  <c r="ES339" i="1"/>
  <c r="EX339" i="1" s="1"/>
  <c r="ET339" i="1"/>
  <c r="EY339" i="1" s="1"/>
  <c r="EU339" i="1"/>
  <c r="EZ339" i="1" s="1"/>
  <c r="EV339" i="1"/>
  <c r="ER340" i="1"/>
  <c r="EW340" i="1" s="1"/>
  <c r="ES340" i="1"/>
  <c r="EX340" i="1" s="1"/>
  <c r="ET340" i="1"/>
  <c r="EY340" i="1" s="1"/>
  <c r="EU340" i="1"/>
  <c r="EZ340" i="1" s="1"/>
  <c r="EV340" i="1"/>
  <c r="ER341" i="1"/>
  <c r="EW341" i="1" s="1"/>
  <c r="ES341" i="1"/>
  <c r="EX341" i="1" s="1"/>
  <c r="ET341" i="1"/>
  <c r="EY341" i="1" s="1"/>
  <c r="EU341" i="1"/>
  <c r="EZ341" i="1" s="1"/>
  <c r="EV341" i="1"/>
  <c r="ER342" i="1"/>
  <c r="EW342" i="1" s="1"/>
  <c r="ES342" i="1"/>
  <c r="EX342" i="1" s="1"/>
  <c r="ET342" i="1"/>
  <c r="EY342" i="1" s="1"/>
  <c r="EU342" i="1"/>
  <c r="EZ342" i="1" s="1"/>
  <c r="EV342" i="1"/>
  <c r="ER343" i="1"/>
  <c r="EW343" i="1" s="1"/>
  <c r="ES343" i="1"/>
  <c r="EX343" i="1" s="1"/>
  <c r="ET343" i="1"/>
  <c r="EY343" i="1" s="1"/>
  <c r="EU343" i="1"/>
  <c r="EZ343" i="1" s="1"/>
  <c r="EV343" i="1"/>
  <c r="ER344" i="1"/>
  <c r="EW344" i="1" s="1"/>
  <c r="ES344" i="1"/>
  <c r="EX344" i="1" s="1"/>
  <c r="ET344" i="1"/>
  <c r="EY344" i="1" s="1"/>
  <c r="EU344" i="1"/>
  <c r="EZ344" i="1" s="1"/>
  <c r="EV344" i="1"/>
  <c r="ER345" i="1"/>
  <c r="EW345" i="1" s="1"/>
  <c r="ES345" i="1"/>
  <c r="EX345" i="1" s="1"/>
  <c r="ET345" i="1"/>
  <c r="EY345" i="1" s="1"/>
  <c r="EU345" i="1"/>
  <c r="EZ345" i="1" s="1"/>
  <c r="EV345" i="1"/>
  <c r="ER346" i="1"/>
  <c r="EW346" i="1" s="1"/>
  <c r="ES346" i="1"/>
  <c r="EX346" i="1" s="1"/>
  <c r="ET346" i="1"/>
  <c r="EY346" i="1" s="1"/>
  <c r="EU346" i="1"/>
  <c r="EZ346" i="1" s="1"/>
  <c r="EV346" i="1"/>
  <c r="ER347" i="1"/>
  <c r="EW347" i="1" s="1"/>
  <c r="ES347" i="1"/>
  <c r="EX347" i="1" s="1"/>
  <c r="ET347" i="1"/>
  <c r="EY347" i="1" s="1"/>
  <c r="EU347" i="1"/>
  <c r="EZ347" i="1" s="1"/>
  <c r="EV347" i="1"/>
  <c r="ER348" i="1"/>
  <c r="EW348" i="1" s="1"/>
  <c r="ES348" i="1"/>
  <c r="EX348" i="1" s="1"/>
  <c r="ET348" i="1"/>
  <c r="EY348" i="1" s="1"/>
  <c r="EU348" i="1"/>
  <c r="EZ348" i="1" s="1"/>
  <c r="EV348" i="1"/>
  <c r="ER349" i="1"/>
  <c r="EW349" i="1" s="1"/>
  <c r="ES349" i="1"/>
  <c r="EX349" i="1" s="1"/>
  <c r="ET349" i="1"/>
  <c r="EY349" i="1" s="1"/>
  <c r="EU349" i="1"/>
  <c r="EZ349" i="1" s="1"/>
  <c r="EV349" i="1"/>
  <c r="ER350" i="1"/>
  <c r="EW350" i="1" s="1"/>
  <c r="ES350" i="1"/>
  <c r="EX350" i="1" s="1"/>
  <c r="ET350" i="1"/>
  <c r="EY350" i="1" s="1"/>
  <c r="EU350" i="1"/>
  <c r="EZ350" i="1" s="1"/>
  <c r="EV350" i="1"/>
  <c r="ER351" i="1"/>
  <c r="EW351" i="1" s="1"/>
  <c r="ES351" i="1"/>
  <c r="EX351" i="1" s="1"/>
  <c r="ET351" i="1"/>
  <c r="EY351" i="1" s="1"/>
  <c r="EU351" i="1"/>
  <c r="EZ351" i="1" s="1"/>
  <c r="EV351" i="1"/>
  <c r="ER352" i="1"/>
  <c r="EW352" i="1" s="1"/>
  <c r="ES352" i="1"/>
  <c r="EX352" i="1" s="1"/>
  <c r="ET352" i="1"/>
  <c r="EY352" i="1" s="1"/>
  <c r="EU352" i="1"/>
  <c r="EZ352" i="1" s="1"/>
  <c r="EV352" i="1"/>
  <c r="ER353" i="1"/>
  <c r="EW353" i="1" s="1"/>
  <c r="ES353" i="1"/>
  <c r="EX353" i="1" s="1"/>
  <c r="ET353" i="1"/>
  <c r="EY353" i="1" s="1"/>
  <c r="EU353" i="1"/>
  <c r="EZ353" i="1" s="1"/>
  <c r="EV353" i="1"/>
  <c r="ER354" i="1"/>
  <c r="EW354" i="1" s="1"/>
  <c r="ES354" i="1"/>
  <c r="EX354" i="1" s="1"/>
  <c r="ET354" i="1"/>
  <c r="EY354" i="1" s="1"/>
  <c r="EU354" i="1"/>
  <c r="EZ354" i="1" s="1"/>
  <c r="EV354" i="1"/>
  <c r="ER355" i="1"/>
  <c r="EW355" i="1" s="1"/>
  <c r="ES355" i="1"/>
  <c r="EX355" i="1" s="1"/>
  <c r="ET355" i="1"/>
  <c r="EY355" i="1" s="1"/>
  <c r="EU355" i="1"/>
  <c r="EZ355" i="1" s="1"/>
  <c r="EV355" i="1"/>
  <c r="ER356" i="1"/>
  <c r="EW356" i="1" s="1"/>
  <c r="ES356" i="1"/>
  <c r="EX356" i="1" s="1"/>
  <c r="ET356" i="1"/>
  <c r="EY356" i="1" s="1"/>
  <c r="EU356" i="1"/>
  <c r="EZ356" i="1" s="1"/>
  <c r="EV356" i="1"/>
  <c r="ER357" i="1"/>
  <c r="EW357" i="1" s="1"/>
  <c r="ES357" i="1"/>
  <c r="EX357" i="1" s="1"/>
  <c r="ET357" i="1"/>
  <c r="EY357" i="1" s="1"/>
  <c r="EU357" i="1"/>
  <c r="EZ357" i="1" s="1"/>
  <c r="EV357" i="1"/>
  <c r="ER358" i="1"/>
  <c r="EW358" i="1" s="1"/>
  <c r="ES358" i="1"/>
  <c r="EX358" i="1" s="1"/>
  <c r="ET358" i="1"/>
  <c r="EY358" i="1" s="1"/>
  <c r="EU358" i="1"/>
  <c r="EZ358" i="1" s="1"/>
  <c r="EV358" i="1"/>
  <c r="ER359" i="1"/>
  <c r="EW359" i="1" s="1"/>
  <c r="ES359" i="1"/>
  <c r="EX359" i="1" s="1"/>
  <c r="ET359" i="1"/>
  <c r="EY359" i="1" s="1"/>
  <c r="EU359" i="1"/>
  <c r="EZ359" i="1" s="1"/>
  <c r="EV359" i="1"/>
  <c r="ER360" i="1"/>
  <c r="EW360" i="1" s="1"/>
  <c r="ES360" i="1"/>
  <c r="EX360" i="1" s="1"/>
  <c r="ET360" i="1"/>
  <c r="EY360" i="1" s="1"/>
  <c r="EU360" i="1"/>
  <c r="EZ360" i="1" s="1"/>
  <c r="EV360" i="1"/>
  <c r="ER361" i="1"/>
  <c r="EW361" i="1" s="1"/>
  <c r="ES361" i="1"/>
  <c r="EX361" i="1" s="1"/>
  <c r="ET361" i="1"/>
  <c r="EY361" i="1" s="1"/>
  <c r="EU361" i="1"/>
  <c r="EZ361" i="1" s="1"/>
  <c r="EV361" i="1"/>
  <c r="ER362" i="1"/>
  <c r="EW362" i="1" s="1"/>
  <c r="ES362" i="1"/>
  <c r="EX362" i="1" s="1"/>
  <c r="ET362" i="1"/>
  <c r="EY362" i="1" s="1"/>
  <c r="EU362" i="1"/>
  <c r="EZ362" i="1" s="1"/>
  <c r="EV362" i="1"/>
  <c r="ER363" i="1"/>
  <c r="EW363" i="1" s="1"/>
  <c r="ES363" i="1"/>
  <c r="EX363" i="1" s="1"/>
  <c r="ET363" i="1"/>
  <c r="EY363" i="1" s="1"/>
  <c r="EU363" i="1"/>
  <c r="EZ363" i="1" s="1"/>
  <c r="EV363" i="1"/>
  <c r="ER364" i="1"/>
  <c r="EW364" i="1" s="1"/>
  <c r="ES364" i="1"/>
  <c r="EX364" i="1" s="1"/>
  <c r="ET364" i="1"/>
  <c r="EY364" i="1" s="1"/>
  <c r="EU364" i="1"/>
  <c r="EZ364" i="1" s="1"/>
  <c r="EV364" i="1"/>
  <c r="ER365" i="1"/>
  <c r="EW365" i="1" s="1"/>
  <c r="ES365" i="1"/>
  <c r="EX365" i="1" s="1"/>
  <c r="ET365" i="1"/>
  <c r="EY365" i="1" s="1"/>
  <c r="EU365" i="1"/>
  <c r="EZ365" i="1" s="1"/>
  <c r="EV365" i="1"/>
  <c r="ER366" i="1"/>
  <c r="EW366" i="1" s="1"/>
  <c r="ES366" i="1"/>
  <c r="EX366" i="1" s="1"/>
  <c r="ET366" i="1"/>
  <c r="EY366" i="1" s="1"/>
  <c r="EU366" i="1"/>
  <c r="EZ366" i="1" s="1"/>
  <c r="EV366" i="1"/>
  <c r="ER367" i="1"/>
  <c r="EW367" i="1" s="1"/>
  <c r="ES367" i="1"/>
  <c r="EX367" i="1" s="1"/>
  <c r="ET367" i="1"/>
  <c r="EY367" i="1" s="1"/>
  <c r="EU367" i="1"/>
  <c r="EZ367" i="1" s="1"/>
  <c r="EV367" i="1"/>
  <c r="ER368" i="1"/>
  <c r="EW368" i="1" s="1"/>
  <c r="ES368" i="1"/>
  <c r="EX368" i="1" s="1"/>
  <c r="ET368" i="1"/>
  <c r="EY368" i="1" s="1"/>
  <c r="EU368" i="1"/>
  <c r="EZ368" i="1" s="1"/>
  <c r="EV368" i="1"/>
  <c r="ER369" i="1"/>
  <c r="EW369" i="1" s="1"/>
  <c r="ES369" i="1"/>
  <c r="EX369" i="1" s="1"/>
  <c r="ET369" i="1"/>
  <c r="EY369" i="1" s="1"/>
  <c r="EU369" i="1"/>
  <c r="EZ369" i="1" s="1"/>
  <c r="EV369" i="1"/>
  <c r="ER370" i="1"/>
  <c r="EW370" i="1" s="1"/>
  <c r="ES370" i="1"/>
  <c r="EX370" i="1" s="1"/>
  <c r="ET370" i="1"/>
  <c r="EY370" i="1" s="1"/>
  <c r="EU370" i="1"/>
  <c r="EZ370" i="1" s="1"/>
  <c r="EV370" i="1"/>
  <c r="ER371" i="1"/>
  <c r="EW371" i="1" s="1"/>
  <c r="ES371" i="1"/>
  <c r="EX371" i="1" s="1"/>
  <c r="ET371" i="1"/>
  <c r="EY371" i="1" s="1"/>
  <c r="EU371" i="1"/>
  <c r="EZ371" i="1" s="1"/>
  <c r="EV371" i="1"/>
  <c r="ER372" i="1"/>
  <c r="EW372" i="1" s="1"/>
  <c r="ES372" i="1"/>
  <c r="EX372" i="1" s="1"/>
  <c r="ET372" i="1"/>
  <c r="EY372" i="1" s="1"/>
  <c r="EU372" i="1"/>
  <c r="EZ372" i="1" s="1"/>
  <c r="EV372" i="1"/>
  <c r="ER373" i="1"/>
  <c r="EW373" i="1" s="1"/>
  <c r="ES373" i="1"/>
  <c r="EX373" i="1" s="1"/>
  <c r="ET373" i="1"/>
  <c r="EY373" i="1" s="1"/>
  <c r="EU373" i="1"/>
  <c r="EZ373" i="1" s="1"/>
  <c r="EV373" i="1"/>
  <c r="ER374" i="1"/>
  <c r="EW374" i="1" s="1"/>
  <c r="ES374" i="1"/>
  <c r="EX374" i="1" s="1"/>
  <c r="ET374" i="1"/>
  <c r="EY374" i="1" s="1"/>
  <c r="EU374" i="1"/>
  <c r="EZ374" i="1" s="1"/>
  <c r="EV374" i="1"/>
  <c r="ER375" i="1"/>
  <c r="EW375" i="1" s="1"/>
  <c r="ES375" i="1"/>
  <c r="EX375" i="1" s="1"/>
  <c r="ET375" i="1"/>
  <c r="EY375" i="1" s="1"/>
  <c r="EU375" i="1"/>
  <c r="EZ375" i="1" s="1"/>
  <c r="EV375" i="1"/>
  <c r="ER376" i="1"/>
  <c r="EW376" i="1" s="1"/>
  <c r="ES376" i="1"/>
  <c r="EX376" i="1" s="1"/>
  <c r="ET376" i="1"/>
  <c r="EY376" i="1" s="1"/>
  <c r="EU376" i="1"/>
  <c r="EZ376" i="1" s="1"/>
  <c r="EV376" i="1"/>
  <c r="ER377" i="1"/>
  <c r="EW377" i="1" s="1"/>
  <c r="ES377" i="1"/>
  <c r="EX377" i="1" s="1"/>
  <c r="ET377" i="1"/>
  <c r="EY377" i="1" s="1"/>
  <c r="EU377" i="1"/>
  <c r="EZ377" i="1" s="1"/>
  <c r="EV377" i="1"/>
  <c r="ER378" i="1"/>
  <c r="EW378" i="1" s="1"/>
  <c r="ES378" i="1"/>
  <c r="EX378" i="1" s="1"/>
  <c r="ET378" i="1"/>
  <c r="EY378" i="1" s="1"/>
  <c r="EU378" i="1"/>
  <c r="EZ378" i="1" s="1"/>
  <c r="EV378" i="1"/>
  <c r="ER379" i="1"/>
  <c r="EW379" i="1" s="1"/>
  <c r="ES379" i="1"/>
  <c r="EX379" i="1" s="1"/>
  <c r="ET379" i="1"/>
  <c r="EY379" i="1" s="1"/>
  <c r="EU379" i="1"/>
  <c r="EZ379" i="1" s="1"/>
  <c r="EV379" i="1"/>
  <c r="ER380" i="1"/>
  <c r="EW380" i="1" s="1"/>
  <c r="ES380" i="1"/>
  <c r="EX380" i="1" s="1"/>
  <c r="ET380" i="1"/>
  <c r="EY380" i="1" s="1"/>
  <c r="EU380" i="1"/>
  <c r="EZ380" i="1" s="1"/>
  <c r="EV380" i="1"/>
  <c r="ER381" i="1"/>
  <c r="EW381" i="1" s="1"/>
  <c r="ES381" i="1"/>
  <c r="EX381" i="1" s="1"/>
  <c r="ET381" i="1"/>
  <c r="EY381" i="1" s="1"/>
  <c r="EU381" i="1"/>
  <c r="EZ381" i="1" s="1"/>
  <c r="EV381" i="1"/>
  <c r="ER382" i="1"/>
  <c r="EW382" i="1" s="1"/>
  <c r="ES382" i="1"/>
  <c r="EX382" i="1" s="1"/>
  <c r="ET382" i="1"/>
  <c r="EY382" i="1" s="1"/>
  <c r="EU382" i="1"/>
  <c r="EZ382" i="1" s="1"/>
  <c r="EV382" i="1"/>
  <c r="ER383" i="1"/>
  <c r="EW383" i="1" s="1"/>
  <c r="ES383" i="1"/>
  <c r="EX383" i="1" s="1"/>
  <c r="ET383" i="1"/>
  <c r="EY383" i="1" s="1"/>
  <c r="EU383" i="1"/>
  <c r="EZ383" i="1" s="1"/>
  <c r="EV383" i="1"/>
  <c r="ER384" i="1"/>
  <c r="EW384" i="1" s="1"/>
  <c r="ES384" i="1"/>
  <c r="EX384" i="1" s="1"/>
  <c r="ET384" i="1"/>
  <c r="EY384" i="1" s="1"/>
  <c r="EU384" i="1"/>
  <c r="EZ384" i="1" s="1"/>
  <c r="EV384" i="1"/>
  <c r="ER385" i="1"/>
  <c r="EW385" i="1" s="1"/>
  <c r="ES385" i="1"/>
  <c r="EX385" i="1" s="1"/>
  <c r="ET385" i="1"/>
  <c r="EY385" i="1" s="1"/>
  <c r="EU385" i="1"/>
  <c r="EZ385" i="1" s="1"/>
  <c r="EV385" i="1"/>
  <c r="ER386" i="1"/>
  <c r="EW386" i="1" s="1"/>
  <c r="ES386" i="1"/>
  <c r="EX386" i="1" s="1"/>
  <c r="ET386" i="1"/>
  <c r="EY386" i="1" s="1"/>
  <c r="EU386" i="1"/>
  <c r="EZ386" i="1" s="1"/>
  <c r="EV386" i="1"/>
  <c r="ER387" i="1"/>
  <c r="EW387" i="1" s="1"/>
  <c r="ES387" i="1"/>
  <c r="EX387" i="1" s="1"/>
  <c r="ET387" i="1"/>
  <c r="EY387" i="1" s="1"/>
  <c r="EU387" i="1"/>
  <c r="EZ387" i="1" s="1"/>
  <c r="EV387" i="1"/>
  <c r="ER388" i="1"/>
  <c r="EW388" i="1" s="1"/>
  <c r="ES388" i="1"/>
  <c r="EX388" i="1" s="1"/>
  <c r="ET388" i="1"/>
  <c r="EY388" i="1" s="1"/>
  <c r="EU388" i="1"/>
  <c r="EZ388" i="1" s="1"/>
  <c r="EV388" i="1"/>
  <c r="ER389" i="1"/>
  <c r="EW389" i="1" s="1"/>
  <c r="ES389" i="1"/>
  <c r="EX389" i="1" s="1"/>
  <c r="ET389" i="1"/>
  <c r="EY389" i="1" s="1"/>
  <c r="EU389" i="1"/>
  <c r="EZ389" i="1" s="1"/>
  <c r="EV389" i="1"/>
  <c r="ER390" i="1"/>
  <c r="EW390" i="1" s="1"/>
  <c r="ES390" i="1"/>
  <c r="EX390" i="1" s="1"/>
  <c r="ET390" i="1"/>
  <c r="EY390" i="1" s="1"/>
  <c r="EU390" i="1"/>
  <c r="EZ390" i="1" s="1"/>
  <c r="EV390" i="1"/>
  <c r="ER391" i="1"/>
  <c r="EW391" i="1" s="1"/>
  <c r="ES391" i="1"/>
  <c r="EX391" i="1" s="1"/>
  <c r="ET391" i="1"/>
  <c r="EY391" i="1" s="1"/>
  <c r="EU391" i="1"/>
  <c r="EZ391" i="1" s="1"/>
  <c r="EV391" i="1"/>
  <c r="ER392" i="1"/>
  <c r="EW392" i="1" s="1"/>
  <c r="ES392" i="1"/>
  <c r="EX392" i="1" s="1"/>
  <c r="ET392" i="1"/>
  <c r="EY392" i="1" s="1"/>
  <c r="EU392" i="1"/>
  <c r="EZ392" i="1" s="1"/>
  <c r="EV392" i="1"/>
  <c r="ER393" i="1"/>
  <c r="EW393" i="1" s="1"/>
  <c r="ES393" i="1"/>
  <c r="EX393" i="1" s="1"/>
  <c r="ET393" i="1"/>
  <c r="EY393" i="1" s="1"/>
  <c r="EU393" i="1"/>
  <c r="EZ393" i="1" s="1"/>
  <c r="EV393" i="1"/>
  <c r="ER394" i="1"/>
  <c r="EW394" i="1" s="1"/>
  <c r="ES394" i="1"/>
  <c r="EX394" i="1" s="1"/>
  <c r="ET394" i="1"/>
  <c r="EY394" i="1" s="1"/>
  <c r="EU394" i="1"/>
  <c r="EZ394" i="1" s="1"/>
  <c r="EV394" i="1"/>
  <c r="ER395" i="1"/>
  <c r="EW395" i="1" s="1"/>
  <c r="ES395" i="1"/>
  <c r="EX395" i="1" s="1"/>
  <c r="ET395" i="1"/>
  <c r="EY395" i="1" s="1"/>
  <c r="EU395" i="1"/>
  <c r="EZ395" i="1" s="1"/>
  <c r="EV395" i="1"/>
  <c r="ER396" i="1"/>
  <c r="EW396" i="1" s="1"/>
  <c r="ES396" i="1"/>
  <c r="EX396" i="1" s="1"/>
  <c r="ET396" i="1"/>
  <c r="EY396" i="1" s="1"/>
  <c r="EU396" i="1"/>
  <c r="EZ396" i="1" s="1"/>
  <c r="EV396" i="1"/>
  <c r="ER397" i="1"/>
  <c r="EW397" i="1" s="1"/>
  <c r="ES397" i="1"/>
  <c r="EX397" i="1" s="1"/>
  <c r="ET397" i="1"/>
  <c r="EY397" i="1" s="1"/>
  <c r="EU397" i="1"/>
  <c r="EZ397" i="1" s="1"/>
  <c r="EV397" i="1"/>
  <c r="ER398" i="1"/>
  <c r="EW398" i="1" s="1"/>
  <c r="ES398" i="1"/>
  <c r="EX398" i="1" s="1"/>
  <c r="ET398" i="1"/>
  <c r="EY398" i="1" s="1"/>
  <c r="EU398" i="1"/>
  <c r="EZ398" i="1" s="1"/>
  <c r="EV398" i="1"/>
  <c r="ER399" i="1"/>
  <c r="EW399" i="1" s="1"/>
  <c r="ES399" i="1"/>
  <c r="EX399" i="1" s="1"/>
  <c r="ET399" i="1"/>
  <c r="EY399" i="1" s="1"/>
  <c r="EU399" i="1"/>
  <c r="EZ399" i="1" s="1"/>
  <c r="EV399" i="1"/>
  <c r="ER400" i="1"/>
  <c r="EW400" i="1" s="1"/>
  <c r="ES400" i="1"/>
  <c r="EX400" i="1" s="1"/>
  <c r="ET400" i="1"/>
  <c r="EY400" i="1" s="1"/>
  <c r="EU400" i="1"/>
  <c r="EZ400" i="1" s="1"/>
  <c r="EV400" i="1"/>
  <c r="ER401" i="1"/>
  <c r="EW401" i="1" s="1"/>
  <c r="ES401" i="1"/>
  <c r="EX401" i="1" s="1"/>
  <c r="ET401" i="1"/>
  <c r="EY401" i="1" s="1"/>
  <c r="EU401" i="1"/>
  <c r="EZ401" i="1" s="1"/>
  <c r="EV401" i="1"/>
  <c r="ER402" i="1"/>
  <c r="EW402" i="1" s="1"/>
  <c r="ES402" i="1"/>
  <c r="EX402" i="1" s="1"/>
  <c r="ET402" i="1"/>
  <c r="EY402" i="1" s="1"/>
  <c r="EU402" i="1"/>
  <c r="EZ402" i="1" s="1"/>
  <c r="EV402" i="1"/>
  <c r="ER403" i="1"/>
  <c r="EW403" i="1" s="1"/>
  <c r="ES403" i="1"/>
  <c r="EX403" i="1" s="1"/>
  <c r="ET403" i="1"/>
  <c r="EY403" i="1" s="1"/>
  <c r="EU403" i="1"/>
  <c r="EZ403" i="1" s="1"/>
  <c r="EV403" i="1"/>
  <c r="ER404" i="1"/>
  <c r="EW404" i="1" s="1"/>
  <c r="ES404" i="1"/>
  <c r="EX404" i="1" s="1"/>
  <c r="ET404" i="1"/>
  <c r="EY404" i="1" s="1"/>
  <c r="EU404" i="1"/>
  <c r="EZ404" i="1" s="1"/>
  <c r="EV404" i="1"/>
  <c r="ER405" i="1"/>
  <c r="EW405" i="1" s="1"/>
  <c r="ES405" i="1"/>
  <c r="EX405" i="1" s="1"/>
  <c r="ET405" i="1"/>
  <c r="EY405" i="1" s="1"/>
  <c r="EU405" i="1"/>
  <c r="EZ405" i="1" s="1"/>
  <c r="EV405" i="1"/>
  <c r="ER406" i="1"/>
  <c r="EW406" i="1" s="1"/>
  <c r="ES406" i="1"/>
  <c r="EX406" i="1" s="1"/>
  <c r="ET406" i="1"/>
  <c r="EY406" i="1" s="1"/>
  <c r="EU406" i="1"/>
  <c r="EZ406" i="1" s="1"/>
  <c r="EV406" i="1"/>
  <c r="ER407" i="1"/>
  <c r="EW407" i="1" s="1"/>
  <c r="ES407" i="1"/>
  <c r="EX407" i="1" s="1"/>
  <c r="ET407" i="1"/>
  <c r="EY407" i="1" s="1"/>
  <c r="EU407" i="1"/>
  <c r="EZ407" i="1" s="1"/>
  <c r="EV407" i="1"/>
  <c r="ER408" i="1"/>
  <c r="EW408" i="1" s="1"/>
  <c r="ES408" i="1"/>
  <c r="EX408" i="1" s="1"/>
  <c r="ET408" i="1"/>
  <c r="EY408" i="1" s="1"/>
  <c r="EU408" i="1"/>
  <c r="EZ408" i="1" s="1"/>
  <c r="EV408" i="1"/>
  <c r="ER409" i="1"/>
  <c r="EW409" i="1" s="1"/>
  <c r="ES409" i="1"/>
  <c r="EX409" i="1" s="1"/>
  <c r="ET409" i="1"/>
  <c r="EY409" i="1" s="1"/>
  <c r="EU409" i="1"/>
  <c r="EZ409" i="1" s="1"/>
  <c r="EV409" i="1"/>
  <c r="ER410" i="1"/>
  <c r="EW410" i="1" s="1"/>
  <c r="ES410" i="1"/>
  <c r="EX410" i="1" s="1"/>
  <c r="ET410" i="1"/>
  <c r="EY410" i="1" s="1"/>
  <c r="EU410" i="1"/>
  <c r="EZ410" i="1" s="1"/>
  <c r="EV410" i="1"/>
  <c r="ER411" i="1"/>
  <c r="EW411" i="1" s="1"/>
  <c r="ES411" i="1"/>
  <c r="EX411" i="1" s="1"/>
  <c r="ET411" i="1"/>
  <c r="EY411" i="1" s="1"/>
  <c r="EU411" i="1"/>
  <c r="EZ411" i="1" s="1"/>
  <c r="EV411" i="1"/>
  <c r="ER412" i="1"/>
  <c r="EW412" i="1" s="1"/>
  <c r="ES412" i="1"/>
  <c r="EX412" i="1" s="1"/>
  <c r="ET412" i="1"/>
  <c r="EY412" i="1" s="1"/>
  <c r="EU412" i="1"/>
  <c r="EZ412" i="1" s="1"/>
  <c r="EV412" i="1"/>
  <c r="ER413" i="1"/>
  <c r="EW413" i="1" s="1"/>
  <c r="ES413" i="1"/>
  <c r="EX413" i="1" s="1"/>
  <c r="ET413" i="1"/>
  <c r="EY413" i="1" s="1"/>
  <c r="EU413" i="1"/>
  <c r="EZ413" i="1" s="1"/>
  <c r="EV413" i="1"/>
  <c r="ER414" i="1"/>
  <c r="EW414" i="1" s="1"/>
  <c r="ES414" i="1"/>
  <c r="EX414" i="1" s="1"/>
  <c r="ET414" i="1"/>
  <c r="EY414" i="1" s="1"/>
  <c r="EU414" i="1"/>
  <c r="EZ414" i="1" s="1"/>
  <c r="EV414" i="1"/>
  <c r="ER415" i="1"/>
  <c r="EW415" i="1" s="1"/>
  <c r="ES415" i="1"/>
  <c r="EX415" i="1" s="1"/>
  <c r="ET415" i="1"/>
  <c r="EY415" i="1" s="1"/>
  <c r="EU415" i="1"/>
  <c r="EZ415" i="1" s="1"/>
  <c r="EV415" i="1"/>
  <c r="ER416" i="1"/>
  <c r="EW416" i="1" s="1"/>
  <c r="ES416" i="1"/>
  <c r="EX416" i="1" s="1"/>
  <c r="ET416" i="1"/>
  <c r="EY416" i="1" s="1"/>
  <c r="EU416" i="1"/>
  <c r="EZ416" i="1" s="1"/>
  <c r="EV416" i="1"/>
  <c r="ER417" i="1"/>
  <c r="EW417" i="1" s="1"/>
  <c r="ES417" i="1"/>
  <c r="EX417" i="1" s="1"/>
  <c r="ET417" i="1"/>
  <c r="EY417" i="1" s="1"/>
  <c r="EU417" i="1"/>
  <c r="EZ417" i="1" s="1"/>
  <c r="EV417" i="1"/>
  <c r="ER418" i="1"/>
  <c r="EW418" i="1" s="1"/>
  <c r="ES418" i="1"/>
  <c r="EX418" i="1" s="1"/>
  <c r="ET418" i="1"/>
  <c r="EY418" i="1" s="1"/>
  <c r="EU418" i="1"/>
  <c r="EZ418" i="1" s="1"/>
  <c r="EV418" i="1"/>
  <c r="ER419" i="1"/>
  <c r="EW419" i="1" s="1"/>
  <c r="ES419" i="1"/>
  <c r="EX419" i="1" s="1"/>
  <c r="ET419" i="1"/>
  <c r="EY419" i="1" s="1"/>
  <c r="EU419" i="1"/>
  <c r="EZ419" i="1" s="1"/>
  <c r="EV419" i="1"/>
  <c r="ER420" i="1"/>
  <c r="EW420" i="1" s="1"/>
  <c r="ES420" i="1"/>
  <c r="EX420" i="1" s="1"/>
  <c r="ET420" i="1"/>
  <c r="EY420" i="1" s="1"/>
  <c r="EU420" i="1"/>
  <c r="EZ420" i="1" s="1"/>
  <c r="EV420" i="1"/>
  <c r="ER421" i="1"/>
  <c r="EW421" i="1" s="1"/>
  <c r="ES421" i="1"/>
  <c r="EX421" i="1" s="1"/>
  <c r="ET421" i="1"/>
  <c r="EY421" i="1" s="1"/>
  <c r="EU421" i="1"/>
  <c r="EZ421" i="1" s="1"/>
  <c r="EV421" i="1"/>
  <c r="ER422" i="1"/>
  <c r="EW422" i="1" s="1"/>
  <c r="ES422" i="1"/>
  <c r="EX422" i="1" s="1"/>
  <c r="ET422" i="1"/>
  <c r="EY422" i="1" s="1"/>
  <c r="EU422" i="1"/>
  <c r="EZ422" i="1" s="1"/>
  <c r="EV422" i="1"/>
  <c r="ER423" i="1"/>
  <c r="EW423" i="1" s="1"/>
  <c r="ES423" i="1"/>
  <c r="EX423" i="1" s="1"/>
  <c r="ET423" i="1"/>
  <c r="EY423" i="1" s="1"/>
  <c r="EU423" i="1"/>
  <c r="EZ423" i="1" s="1"/>
  <c r="EV423" i="1"/>
  <c r="ER424" i="1"/>
  <c r="EW424" i="1" s="1"/>
  <c r="ES424" i="1"/>
  <c r="EX424" i="1" s="1"/>
  <c r="ET424" i="1"/>
  <c r="EY424" i="1" s="1"/>
  <c r="EU424" i="1"/>
  <c r="EZ424" i="1" s="1"/>
  <c r="EV424" i="1"/>
  <c r="ER425" i="1"/>
  <c r="EW425" i="1" s="1"/>
  <c r="ES425" i="1"/>
  <c r="EX425" i="1" s="1"/>
  <c r="ET425" i="1"/>
  <c r="EY425" i="1" s="1"/>
  <c r="EU425" i="1"/>
  <c r="EZ425" i="1" s="1"/>
  <c r="EV425" i="1"/>
  <c r="ER426" i="1"/>
  <c r="EW426" i="1" s="1"/>
  <c r="ES426" i="1"/>
  <c r="EX426" i="1" s="1"/>
  <c r="ET426" i="1"/>
  <c r="EY426" i="1" s="1"/>
  <c r="EU426" i="1"/>
  <c r="EZ426" i="1" s="1"/>
  <c r="EV426" i="1"/>
  <c r="ER427" i="1"/>
  <c r="EW427" i="1" s="1"/>
  <c r="ES427" i="1"/>
  <c r="EX427" i="1" s="1"/>
  <c r="ET427" i="1"/>
  <c r="EY427" i="1" s="1"/>
  <c r="EU427" i="1"/>
  <c r="EZ427" i="1" s="1"/>
  <c r="EV427" i="1"/>
  <c r="ER428" i="1"/>
  <c r="EW428" i="1" s="1"/>
  <c r="ES428" i="1"/>
  <c r="EX428" i="1" s="1"/>
  <c r="ET428" i="1"/>
  <c r="EY428" i="1" s="1"/>
  <c r="EU428" i="1"/>
  <c r="EZ428" i="1" s="1"/>
  <c r="EV428" i="1"/>
  <c r="ER429" i="1"/>
  <c r="EW429" i="1" s="1"/>
  <c r="ES429" i="1"/>
  <c r="EX429" i="1" s="1"/>
  <c r="ET429" i="1"/>
  <c r="EY429" i="1" s="1"/>
  <c r="EU429" i="1"/>
  <c r="EZ429" i="1" s="1"/>
  <c r="EV429" i="1"/>
  <c r="ER430" i="1"/>
  <c r="EW430" i="1" s="1"/>
  <c r="ES430" i="1"/>
  <c r="EX430" i="1" s="1"/>
  <c r="ET430" i="1"/>
  <c r="EY430" i="1" s="1"/>
  <c r="EU430" i="1"/>
  <c r="EZ430" i="1" s="1"/>
  <c r="EV430" i="1"/>
  <c r="ER431" i="1"/>
  <c r="EW431" i="1" s="1"/>
  <c r="ES431" i="1"/>
  <c r="EX431" i="1" s="1"/>
  <c r="ET431" i="1"/>
  <c r="EY431" i="1" s="1"/>
  <c r="EU431" i="1"/>
  <c r="EZ431" i="1" s="1"/>
  <c r="EV431" i="1"/>
  <c r="ER432" i="1"/>
  <c r="EW432" i="1" s="1"/>
  <c r="ES432" i="1"/>
  <c r="EX432" i="1" s="1"/>
  <c r="ET432" i="1"/>
  <c r="EY432" i="1" s="1"/>
  <c r="EU432" i="1"/>
  <c r="EZ432" i="1" s="1"/>
  <c r="EV432" i="1"/>
  <c r="ER433" i="1"/>
  <c r="EW433" i="1" s="1"/>
  <c r="ES433" i="1"/>
  <c r="EX433" i="1" s="1"/>
  <c r="ET433" i="1"/>
  <c r="EY433" i="1" s="1"/>
  <c r="EU433" i="1"/>
  <c r="EZ433" i="1" s="1"/>
  <c r="EV433" i="1"/>
  <c r="ER434" i="1"/>
  <c r="EW434" i="1" s="1"/>
  <c r="ES434" i="1"/>
  <c r="EX434" i="1" s="1"/>
  <c r="ET434" i="1"/>
  <c r="EY434" i="1" s="1"/>
  <c r="EU434" i="1"/>
  <c r="EZ434" i="1" s="1"/>
  <c r="EV434" i="1"/>
  <c r="ER435" i="1"/>
  <c r="EW435" i="1" s="1"/>
  <c r="ES435" i="1"/>
  <c r="EX435" i="1" s="1"/>
  <c r="ET435" i="1"/>
  <c r="EY435" i="1" s="1"/>
  <c r="EU435" i="1"/>
  <c r="EZ435" i="1" s="1"/>
  <c r="EV435" i="1"/>
  <c r="ER436" i="1"/>
  <c r="EW436" i="1" s="1"/>
  <c r="ES436" i="1"/>
  <c r="EX436" i="1" s="1"/>
  <c r="ET436" i="1"/>
  <c r="EY436" i="1" s="1"/>
  <c r="EU436" i="1"/>
  <c r="EZ436" i="1" s="1"/>
  <c r="EV436" i="1"/>
  <c r="ER437" i="1"/>
  <c r="EW437" i="1" s="1"/>
  <c r="ES437" i="1"/>
  <c r="EX437" i="1" s="1"/>
  <c r="ET437" i="1"/>
  <c r="EY437" i="1" s="1"/>
  <c r="EU437" i="1"/>
  <c r="EZ437" i="1" s="1"/>
  <c r="EV437" i="1"/>
  <c r="ER438" i="1"/>
  <c r="EW438" i="1" s="1"/>
  <c r="ES438" i="1"/>
  <c r="EX438" i="1" s="1"/>
  <c r="ET438" i="1"/>
  <c r="EY438" i="1" s="1"/>
  <c r="EU438" i="1"/>
  <c r="EZ438" i="1" s="1"/>
  <c r="EV438" i="1"/>
  <c r="ER439" i="1"/>
  <c r="EW439" i="1" s="1"/>
  <c r="ES439" i="1"/>
  <c r="EX439" i="1" s="1"/>
  <c r="ET439" i="1"/>
  <c r="EY439" i="1" s="1"/>
  <c r="EU439" i="1"/>
  <c r="EZ439" i="1" s="1"/>
  <c r="EV439" i="1"/>
  <c r="ER440" i="1"/>
  <c r="EW440" i="1" s="1"/>
  <c r="ES440" i="1"/>
  <c r="EX440" i="1" s="1"/>
  <c r="ET440" i="1"/>
  <c r="EY440" i="1" s="1"/>
  <c r="EU440" i="1"/>
  <c r="EZ440" i="1" s="1"/>
  <c r="EV440" i="1"/>
  <c r="ER441" i="1"/>
  <c r="EW441" i="1" s="1"/>
  <c r="ES441" i="1"/>
  <c r="EX441" i="1" s="1"/>
  <c r="ET441" i="1"/>
  <c r="EY441" i="1" s="1"/>
  <c r="EU441" i="1"/>
  <c r="EZ441" i="1" s="1"/>
  <c r="EV441" i="1"/>
  <c r="ER442" i="1"/>
  <c r="EW442" i="1" s="1"/>
  <c r="ES442" i="1"/>
  <c r="EX442" i="1" s="1"/>
  <c r="ET442" i="1"/>
  <c r="EY442" i="1" s="1"/>
  <c r="EU442" i="1"/>
  <c r="EZ442" i="1" s="1"/>
  <c r="EV442" i="1"/>
  <c r="ER443" i="1"/>
  <c r="EW443" i="1" s="1"/>
  <c r="ES443" i="1"/>
  <c r="EX443" i="1" s="1"/>
  <c r="ET443" i="1"/>
  <c r="EY443" i="1" s="1"/>
  <c r="EU443" i="1"/>
  <c r="EZ443" i="1" s="1"/>
  <c r="EV443" i="1"/>
  <c r="ER444" i="1"/>
  <c r="EW444" i="1" s="1"/>
  <c r="ES444" i="1"/>
  <c r="EX444" i="1" s="1"/>
  <c r="ET444" i="1"/>
  <c r="EY444" i="1" s="1"/>
  <c r="EU444" i="1"/>
  <c r="EZ444" i="1" s="1"/>
  <c r="EV444" i="1"/>
  <c r="ER445" i="1"/>
  <c r="EW445" i="1" s="1"/>
  <c r="ES445" i="1"/>
  <c r="EX445" i="1" s="1"/>
  <c r="ET445" i="1"/>
  <c r="EY445" i="1" s="1"/>
  <c r="EU445" i="1"/>
  <c r="EZ445" i="1" s="1"/>
  <c r="EV445" i="1"/>
  <c r="ER446" i="1"/>
  <c r="EW446" i="1" s="1"/>
  <c r="ES446" i="1"/>
  <c r="EX446" i="1" s="1"/>
  <c r="ET446" i="1"/>
  <c r="EY446" i="1" s="1"/>
  <c r="EU446" i="1"/>
  <c r="EZ446" i="1" s="1"/>
  <c r="EV446" i="1"/>
  <c r="ER447" i="1"/>
  <c r="EW447" i="1" s="1"/>
  <c r="ES447" i="1"/>
  <c r="EX447" i="1" s="1"/>
  <c r="ET447" i="1"/>
  <c r="EY447" i="1" s="1"/>
  <c r="EU447" i="1"/>
  <c r="EZ447" i="1" s="1"/>
  <c r="EV447" i="1"/>
  <c r="ER448" i="1"/>
  <c r="EW448" i="1" s="1"/>
  <c r="ES448" i="1"/>
  <c r="EX448" i="1" s="1"/>
  <c r="ET448" i="1"/>
  <c r="EY448" i="1" s="1"/>
  <c r="EU448" i="1"/>
  <c r="EZ448" i="1" s="1"/>
  <c r="EV448" i="1"/>
  <c r="ER449" i="1"/>
  <c r="EW449" i="1" s="1"/>
  <c r="ES449" i="1"/>
  <c r="EX449" i="1" s="1"/>
  <c r="ET449" i="1"/>
  <c r="EY449" i="1" s="1"/>
  <c r="EU449" i="1"/>
  <c r="EZ449" i="1" s="1"/>
  <c r="EV449" i="1"/>
  <c r="ER450" i="1"/>
  <c r="EW450" i="1" s="1"/>
  <c r="ES450" i="1"/>
  <c r="EX450" i="1" s="1"/>
  <c r="ET450" i="1"/>
  <c r="EY450" i="1" s="1"/>
  <c r="EU450" i="1"/>
  <c r="EZ450" i="1" s="1"/>
  <c r="EV450" i="1"/>
  <c r="ER451" i="1"/>
  <c r="EW451" i="1" s="1"/>
  <c r="ES451" i="1"/>
  <c r="EX451" i="1" s="1"/>
  <c r="ET451" i="1"/>
  <c r="EY451" i="1" s="1"/>
  <c r="EU451" i="1"/>
  <c r="EZ451" i="1" s="1"/>
  <c r="EV451" i="1"/>
  <c r="ER452" i="1"/>
  <c r="EW452" i="1" s="1"/>
  <c r="ES452" i="1"/>
  <c r="EX452" i="1" s="1"/>
  <c r="ET452" i="1"/>
  <c r="EY452" i="1" s="1"/>
  <c r="EU452" i="1"/>
  <c r="EZ452" i="1" s="1"/>
  <c r="EV452" i="1"/>
  <c r="ER453" i="1"/>
  <c r="EW453" i="1" s="1"/>
  <c r="ES453" i="1"/>
  <c r="EX453" i="1" s="1"/>
  <c r="ET453" i="1"/>
  <c r="EY453" i="1" s="1"/>
  <c r="EU453" i="1"/>
  <c r="EZ453" i="1" s="1"/>
  <c r="EV453" i="1"/>
  <c r="ER454" i="1"/>
  <c r="EW454" i="1" s="1"/>
  <c r="ES454" i="1"/>
  <c r="EX454" i="1" s="1"/>
  <c r="ET454" i="1"/>
  <c r="EY454" i="1" s="1"/>
  <c r="EU454" i="1"/>
  <c r="EZ454" i="1" s="1"/>
  <c r="EV454" i="1"/>
  <c r="ER455" i="1"/>
  <c r="EW455" i="1" s="1"/>
  <c r="ES455" i="1"/>
  <c r="EX455" i="1" s="1"/>
  <c r="ET455" i="1"/>
  <c r="EY455" i="1" s="1"/>
  <c r="EU455" i="1"/>
  <c r="EZ455" i="1" s="1"/>
  <c r="EV455" i="1"/>
  <c r="ER456" i="1"/>
  <c r="EW456" i="1" s="1"/>
  <c r="ES456" i="1"/>
  <c r="EX456" i="1" s="1"/>
  <c r="ET456" i="1"/>
  <c r="EY456" i="1" s="1"/>
  <c r="EU456" i="1"/>
  <c r="EZ456" i="1" s="1"/>
  <c r="EV456" i="1"/>
  <c r="ER457" i="1"/>
  <c r="EW457" i="1" s="1"/>
  <c r="ES457" i="1"/>
  <c r="EX457" i="1" s="1"/>
  <c r="ET457" i="1"/>
  <c r="EY457" i="1" s="1"/>
  <c r="EU457" i="1"/>
  <c r="EZ457" i="1" s="1"/>
  <c r="EV457" i="1"/>
  <c r="ER458" i="1"/>
  <c r="EW458" i="1" s="1"/>
  <c r="ES458" i="1"/>
  <c r="EX458" i="1" s="1"/>
  <c r="ET458" i="1"/>
  <c r="EY458" i="1" s="1"/>
  <c r="EU458" i="1"/>
  <c r="EZ458" i="1" s="1"/>
  <c r="EV458" i="1"/>
  <c r="ER459" i="1"/>
  <c r="EW459" i="1" s="1"/>
  <c r="ES459" i="1"/>
  <c r="EX459" i="1" s="1"/>
  <c r="ET459" i="1"/>
  <c r="EY459" i="1" s="1"/>
  <c r="EU459" i="1"/>
  <c r="EZ459" i="1" s="1"/>
  <c r="EV459" i="1"/>
  <c r="ER460" i="1"/>
  <c r="EW460" i="1" s="1"/>
  <c r="ES460" i="1"/>
  <c r="EX460" i="1" s="1"/>
  <c r="ET460" i="1"/>
  <c r="EY460" i="1" s="1"/>
  <c r="EU460" i="1"/>
  <c r="EZ460" i="1" s="1"/>
  <c r="EV460" i="1"/>
  <c r="ER461" i="1"/>
  <c r="EW461" i="1" s="1"/>
  <c r="ES461" i="1"/>
  <c r="EX461" i="1" s="1"/>
  <c r="ET461" i="1"/>
  <c r="EY461" i="1" s="1"/>
  <c r="EU461" i="1"/>
  <c r="EZ461" i="1" s="1"/>
  <c r="EV461" i="1"/>
  <c r="ER462" i="1"/>
  <c r="EW462" i="1" s="1"/>
  <c r="ES462" i="1"/>
  <c r="EX462" i="1" s="1"/>
  <c r="ET462" i="1"/>
  <c r="EY462" i="1" s="1"/>
  <c r="EU462" i="1"/>
  <c r="EZ462" i="1" s="1"/>
  <c r="EV462" i="1"/>
  <c r="ER463" i="1"/>
  <c r="EW463" i="1" s="1"/>
  <c r="ES463" i="1"/>
  <c r="EX463" i="1" s="1"/>
  <c r="ET463" i="1"/>
  <c r="EY463" i="1" s="1"/>
  <c r="EU463" i="1"/>
  <c r="EZ463" i="1" s="1"/>
  <c r="EV463" i="1"/>
  <c r="ER464" i="1"/>
  <c r="EW464" i="1" s="1"/>
  <c r="ES464" i="1"/>
  <c r="EX464" i="1" s="1"/>
  <c r="ET464" i="1"/>
  <c r="EY464" i="1" s="1"/>
  <c r="EU464" i="1"/>
  <c r="EZ464" i="1" s="1"/>
  <c r="EV464" i="1"/>
  <c r="ER465" i="1"/>
  <c r="EW465" i="1" s="1"/>
  <c r="ES465" i="1"/>
  <c r="EX465" i="1" s="1"/>
  <c r="ET465" i="1"/>
  <c r="EY465" i="1" s="1"/>
  <c r="EU465" i="1"/>
  <c r="EZ465" i="1" s="1"/>
  <c r="EV465" i="1"/>
  <c r="ER466" i="1"/>
  <c r="EW466" i="1" s="1"/>
  <c r="ES466" i="1"/>
  <c r="EX466" i="1" s="1"/>
  <c r="ET466" i="1"/>
  <c r="EY466" i="1" s="1"/>
  <c r="EU466" i="1"/>
  <c r="EZ466" i="1" s="1"/>
  <c r="EV466" i="1"/>
  <c r="ER467" i="1"/>
  <c r="EW467" i="1" s="1"/>
  <c r="ES467" i="1"/>
  <c r="EX467" i="1" s="1"/>
  <c r="ET467" i="1"/>
  <c r="EY467" i="1" s="1"/>
  <c r="EU467" i="1"/>
  <c r="EZ467" i="1" s="1"/>
  <c r="EV467" i="1"/>
  <c r="ER468" i="1"/>
  <c r="EW468" i="1" s="1"/>
  <c r="ES468" i="1"/>
  <c r="EX468" i="1" s="1"/>
  <c r="ET468" i="1"/>
  <c r="EY468" i="1" s="1"/>
  <c r="EU468" i="1"/>
  <c r="EZ468" i="1" s="1"/>
  <c r="EV468" i="1"/>
  <c r="ER469" i="1"/>
  <c r="EW469" i="1" s="1"/>
  <c r="ES469" i="1"/>
  <c r="EX469" i="1" s="1"/>
  <c r="ET469" i="1"/>
  <c r="EY469" i="1" s="1"/>
  <c r="EU469" i="1"/>
  <c r="EZ469" i="1" s="1"/>
  <c r="EV469" i="1"/>
  <c r="ER470" i="1"/>
  <c r="EW470" i="1" s="1"/>
  <c r="ES470" i="1"/>
  <c r="EX470" i="1" s="1"/>
  <c r="ET470" i="1"/>
  <c r="EY470" i="1" s="1"/>
  <c r="EU470" i="1"/>
  <c r="EZ470" i="1" s="1"/>
  <c r="EV470" i="1"/>
  <c r="ER471" i="1"/>
  <c r="EW471" i="1" s="1"/>
  <c r="ES471" i="1"/>
  <c r="EX471" i="1" s="1"/>
  <c r="ET471" i="1"/>
  <c r="EY471" i="1" s="1"/>
  <c r="EU471" i="1"/>
  <c r="EZ471" i="1" s="1"/>
  <c r="EV471" i="1"/>
  <c r="ER472" i="1"/>
  <c r="EW472" i="1" s="1"/>
  <c r="ES472" i="1"/>
  <c r="EX472" i="1" s="1"/>
  <c r="ET472" i="1"/>
  <c r="EY472" i="1" s="1"/>
  <c r="EU472" i="1"/>
  <c r="EZ472" i="1" s="1"/>
  <c r="EV472" i="1"/>
  <c r="ER473" i="1"/>
  <c r="EW473" i="1" s="1"/>
  <c r="ES473" i="1"/>
  <c r="EX473" i="1" s="1"/>
  <c r="ET473" i="1"/>
  <c r="EY473" i="1" s="1"/>
  <c r="EU473" i="1"/>
  <c r="EZ473" i="1" s="1"/>
  <c r="EV473" i="1"/>
  <c r="ER474" i="1"/>
  <c r="EW474" i="1" s="1"/>
  <c r="ES474" i="1"/>
  <c r="EX474" i="1" s="1"/>
  <c r="ET474" i="1"/>
  <c r="EY474" i="1" s="1"/>
  <c r="EU474" i="1"/>
  <c r="EZ474" i="1" s="1"/>
  <c r="EV474" i="1"/>
  <c r="ER475" i="1"/>
  <c r="EW475" i="1" s="1"/>
  <c r="ES475" i="1"/>
  <c r="EX475" i="1" s="1"/>
  <c r="ET475" i="1"/>
  <c r="EY475" i="1" s="1"/>
  <c r="EU475" i="1"/>
  <c r="EZ475" i="1" s="1"/>
  <c r="EV475" i="1"/>
  <c r="ER476" i="1"/>
  <c r="EW476" i="1" s="1"/>
  <c r="ES476" i="1"/>
  <c r="EX476" i="1" s="1"/>
  <c r="ET476" i="1"/>
  <c r="EY476" i="1" s="1"/>
  <c r="EU476" i="1"/>
  <c r="EZ476" i="1" s="1"/>
  <c r="EV476" i="1"/>
  <c r="ER477" i="1"/>
  <c r="EW477" i="1" s="1"/>
  <c r="ES477" i="1"/>
  <c r="EX477" i="1" s="1"/>
  <c r="ET477" i="1"/>
  <c r="EY477" i="1" s="1"/>
  <c r="EU477" i="1"/>
  <c r="EZ477" i="1" s="1"/>
  <c r="EV477" i="1"/>
  <c r="ER478" i="1"/>
  <c r="EW478" i="1" s="1"/>
  <c r="ES478" i="1"/>
  <c r="EX478" i="1" s="1"/>
  <c r="ET478" i="1"/>
  <c r="EY478" i="1" s="1"/>
  <c r="EU478" i="1"/>
  <c r="EZ478" i="1" s="1"/>
  <c r="EV478" i="1"/>
  <c r="ER479" i="1"/>
  <c r="EW479" i="1" s="1"/>
  <c r="ES479" i="1"/>
  <c r="EX479" i="1" s="1"/>
  <c r="ET479" i="1"/>
  <c r="EY479" i="1" s="1"/>
  <c r="EU479" i="1"/>
  <c r="EZ479" i="1" s="1"/>
  <c r="EV479" i="1"/>
  <c r="ER480" i="1"/>
  <c r="EW480" i="1" s="1"/>
  <c r="ES480" i="1"/>
  <c r="EX480" i="1" s="1"/>
  <c r="ET480" i="1"/>
  <c r="EY480" i="1" s="1"/>
  <c r="EU480" i="1"/>
  <c r="EZ480" i="1" s="1"/>
  <c r="EV480" i="1"/>
  <c r="ER481" i="1"/>
  <c r="EW481" i="1" s="1"/>
  <c r="ES481" i="1"/>
  <c r="EX481" i="1" s="1"/>
  <c r="ET481" i="1"/>
  <c r="EY481" i="1" s="1"/>
  <c r="EU481" i="1"/>
  <c r="EZ481" i="1" s="1"/>
  <c r="EV481" i="1"/>
  <c r="ER482" i="1"/>
  <c r="EW482" i="1" s="1"/>
  <c r="ES482" i="1"/>
  <c r="EX482" i="1" s="1"/>
  <c r="ET482" i="1"/>
  <c r="EY482" i="1" s="1"/>
  <c r="EU482" i="1"/>
  <c r="EZ482" i="1" s="1"/>
  <c r="EV482" i="1"/>
  <c r="ER483" i="1"/>
  <c r="EW483" i="1" s="1"/>
  <c r="ES483" i="1"/>
  <c r="EX483" i="1" s="1"/>
  <c r="ET483" i="1"/>
  <c r="EY483" i="1" s="1"/>
  <c r="EU483" i="1"/>
  <c r="EZ483" i="1" s="1"/>
  <c r="EV483" i="1"/>
  <c r="ER484" i="1"/>
  <c r="EW484" i="1" s="1"/>
  <c r="ES484" i="1"/>
  <c r="EX484" i="1" s="1"/>
  <c r="ET484" i="1"/>
  <c r="EY484" i="1" s="1"/>
  <c r="EU484" i="1"/>
  <c r="EZ484" i="1" s="1"/>
  <c r="EV484" i="1"/>
  <c r="ER485" i="1"/>
  <c r="EW485" i="1" s="1"/>
  <c r="ES485" i="1"/>
  <c r="EX485" i="1" s="1"/>
  <c r="ET485" i="1"/>
  <c r="EY485" i="1" s="1"/>
  <c r="EU485" i="1"/>
  <c r="EZ485" i="1" s="1"/>
  <c r="EV485" i="1"/>
  <c r="ER486" i="1"/>
  <c r="EW486" i="1" s="1"/>
  <c r="ES486" i="1"/>
  <c r="EX486" i="1" s="1"/>
  <c r="ET486" i="1"/>
  <c r="EY486" i="1" s="1"/>
  <c r="EU486" i="1"/>
  <c r="EZ486" i="1" s="1"/>
  <c r="EV486" i="1"/>
  <c r="ER487" i="1"/>
  <c r="EW487" i="1" s="1"/>
  <c r="ES487" i="1"/>
  <c r="EX487" i="1" s="1"/>
  <c r="ET487" i="1"/>
  <c r="EY487" i="1" s="1"/>
  <c r="EU487" i="1"/>
  <c r="EZ487" i="1" s="1"/>
  <c r="EV487" i="1"/>
  <c r="ER488" i="1"/>
  <c r="EW488" i="1" s="1"/>
  <c r="ES488" i="1"/>
  <c r="EX488" i="1" s="1"/>
  <c r="ET488" i="1"/>
  <c r="EY488" i="1" s="1"/>
  <c r="EU488" i="1"/>
  <c r="EZ488" i="1" s="1"/>
  <c r="EV488" i="1"/>
  <c r="ER489" i="1"/>
  <c r="EW489" i="1" s="1"/>
  <c r="ES489" i="1"/>
  <c r="EX489" i="1" s="1"/>
  <c r="ET489" i="1"/>
  <c r="EY489" i="1" s="1"/>
  <c r="EU489" i="1"/>
  <c r="EZ489" i="1" s="1"/>
  <c r="EV489" i="1"/>
  <c r="ER490" i="1"/>
  <c r="EW490" i="1" s="1"/>
  <c r="ES490" i="1"/>
  <c r="EX490" i="1" s="1"/>
  <c r="ET490" i="1"/>
  <c r="EY490" i="1" s="1"/>
  <c r="EU490" i="1"/>
  <c r="EZ490" i="1" s="1"/>
  <c r="EV490" i="1"/>
  <c r="ER491" i="1"/>
  <c r="EW491" i="1" s="1"/>
  <c r="ES491" i="1"/>
  <c r="EX491" i="1" s="1"/>
  <c r="ET491" i="1"/>
  <c r="EY491" i="1" s="1"/>
  <c r="EU491" i="1"/>
  <c r="EZ491" i="1" s="1"/>
  <c r="EV491" i="1"/>
  <c r="ER492" i="1"/>
  <c r="EW492" i="1" s="1"/>
  <c r="ES492" i="1"/>
  <c r="EX492" i="1" s="1"/>
  <c r="ET492" i="1"/>
  <c r="EY492" i="1" s="1"/>
  <c r="EU492" i="1"/>
  <c r="EZ492" i="1" s="1"/>
  <c r="EV492" i="1"/>
  <c r="ER493" i="1"/>
  <c r="EW493" i="1" s="1"/>
  <c r="ES493" i="1"/>
  <c r="EX493" i="1" s="1"/>
  <c r="ET493" i="1"/>
  <c r="EY493" i="1" s="1"/>
  <c r="EU493" i="1"/>
  <c r="EZ493" i="1" s="1"/>
  <c r="EV493" i="1"/>
  <c r="ER494" i="1"/>
  <c r="EW494" i="1" s="1"/>
  <c r="ES494" i="1"/>
  <c r="EX494" i="1" s="1"/>
  <c r="ET494" i="1"/>
  <c r="EY494" i="1" s="1"/>
  <c r="EU494" i="1"/>
  <c r="EZ494" i="1" s="1"/>
  <c r="EV494" i="1"/>
  <c r="ER495" i="1"/>
  <c r="EW495" i="1" s="1"/>
  <c r="ES495" i="1"/>
  <c r="EX495" i="1" s="1"/>
  <c r="ET495" i="1"/>
  <c r="EY495" i="1" s="1"/>
  <c r="EU495" i="1"/>
  <c r="EZ495" i="1" s="1"/>
  <c r="EV495" i="1"/>
  <c r="ER496" i="1"/>
  <c r="EW496" i="1" s="1"/>
  <c r="ES496" i="1"/>
  <c r="EX496" i="1" s="1"/>
  <c r="ET496" i="1"/>
  <c r="EY496" i="1" s="1"/>
  <c r="EU496" i="1"/>
  <c r="EZ496" i="1" s="1"/>
  <c r="EV496" i="1"/>
  <c r="ER497" i="1"/>
  <c r="EW497" i="1" s="1"/>
  <c r="ES497" i="1"/>
  <c r="EX497" i="1" s="1"/>
  <c r="ET497" i="1"/>
  <c r="EY497" i="1" s="1"/>
  <c r="EU497" i="1"/>
  <c r="EZ497" i="1" s="1"/>
  <c r="EV497" i="1"/>
  <c r="ER498" i="1"/>
  <c r="EW498" i="1" s="1"/>
  <c r="ES498" i="1"/>
  <c r="EX498" i="1" s="1"/>
  <c r="ET498" i="1"/>
  <c r="EY498" i="1" s="1"/>
  <c r="EU498" i="1"/>
  <c r="EZ498" i="1" s="1"/>
  <c r="EV498" i="1"/>
  <c r="ER499" i="1"/>
  <c r="EW499" i="1" s="1"/>
  <c r="ES499" i="1"/>
  <c r="EX499" i="1" s="1"/>
  <c r="ET499" i="1"/>
  <c r="EY499" i="1" s="1"/>
  <c r="EU499" i="1"/>
  <c r="EZ499" i="1" s="1"/>
  <c r="EV499" i="1"/>
  <c r="ER500" i="1"/>
  <c r="EW500" i="1" s="1"/>
  <c r="ES500" i="1"/>
  <c r="EX500" i="1" s="1"/>
  <c r="ET500" i="1"/>
  <c r="EY500" i="1" s="1"/>
  <c r="EU500" i="1"/>
  <c r="EZ500" i="1" s="1"/>
  <c r="EV500" i="1"/>
  <c r="ER501" i="1"/>
  <c r="EW501" i="1" s="1"/>
  <c r="ES501" i="1"/>
  <c r="EX501" i="1" s="1"/>
  <c r="ET501" i="1"/>
  <c r="EY501" i="1" s="1"/>
  <c r="EU501" i="1"/>
  <c r="EZ501" i="1" s="1"/>
  <c r="EV501" i="1"/>
  <c r="ER502" i="1"/>
  <c r="EW502" i="1" s="1"/>
  <c r="ES502" i="1"/>
  <c r="EX502" i="1" s="1"/>
  <c r="ET502" i="1"/>
  <c r="EY502" i="1" s="1"/>
  <c r="EU502" i="1"/>
  <c r="EZ502" i="1" s="1"/>
  <c r="EV502" i="1"/>
  <c r="ER503" i="1"/>
  <c r="EW503" i="1" s="1"/>
  <c r="ES503" i="1"/>
  <c r="EX503" i="1" s="1"/>
  <c r="ET503" i="1"/>
  <c r="EY503" i="1" s="1"/>
  <c r="EU503" i="1"/>
  <c r="EZ503" i="1" s="1"/>
  <c r="EV503" i="1"/>
  <c r="ER504" i="1"/>
  <c r="EW504" i="1" s="1"/>
  <c r="ES504" i="1"/>
  <c r="EX504" i="1" s="1"/>
  <c r="ET504" i="1"/>
  <c r="EY504" i="1" s="1"/>
  <c r="EU504" i="1"/>
  <c r="EZ504" i="1" s="1"/>
  <c r="EV504" i="1"/>
  <c r="ER505" i="1"/>
  <c r="EW505" i="1" s="1"/>
  <c r="ES505" i="1"/>
  <c r="EX505" i="1" s="1"/>
  <c r="ET505" i="1"/>
  <c r="EY505" i="1" s="1"/>
  <c r="EU505" i="1"/>
  <c r="EZ505" i="1" s="1"/>
  <c r="EV505" i="1"/>
  <c r="ER506" i="1"/>
  <c r="EW506" i="1" s="1"/>
  <c r="ES506" i="1"/>
  <c r="EX506" i="1" s="1"/>
  <c r="ET506" i="1"/>
  <c r="EY506" i="1" s="1"/>
  <c r="EU506" i="1"/>
  <c r="EZ506" i="1" s="1"/>
  <c r="EV506" i="1"/>
  <c r="ER507" i="1"/>
  <c r="EW507" i="1" s="1"/>
  <c r="ES507" i="1"/>
  <c r="EX507" i="1" s="1"/>
  <c r="ET507" i="1"/>
  <c r="EY507" i="1" s="1"/>
  <c r="EU507" i="1"/>
  <c r="EZ507" i="1" s="1"/>
  <c r="EV507" i="1"/>
  <c r="ER508" i="1"/>
  <c r="EW508" i="1" s="1"/>
  <c r="ES508" i="1"/>
  <c r="EX508" i="1" s="1"/>
  <c r="ET508" i="1"/>
  <c r="EY508" i="1" s="1"/>
  <c r="EU508" i="1"/>
  <c r="EZ508" i="1" s="1"/>
  <c r="EV508" i="1"/>
  <c r="ER509" i="1"/>
  <c r="EW509" i="1" s="1"/>
  <c r="ES509" i="1"/>
  <c r="EX509" i="1" s="1"/>
  <c r="ET509" i="1"/>
  <c r="EY509" i="1" s="1"/>
  <c r="EU509" i="1"/>
  <c r="EZ509" i="1" s="1"/>
  <c r="EV509" i="1"/>
  <c r="ER510" i="1"/>
  <c r="EW510" i="1" s="1"/>
  <c r="ES510" i="1"/>
  <c r="EX510" i="1" s="1"/>
  <c r="ET510" i="1"/>
  <c r="EY510" i="1" s="1"/>
  <c r="EU510" i="1"/>
  <c r="EZ510" i="1" s="1"/>
  <c r="EV510" i="1"/>
  <c r="ER511" i="1"/>
  <c r="EW511" i="1" s="1"/>
  <c r="ES511" i="1"/>
  <c r="EX511" i="1" s="1"/>
  <c r="ET511" i="1"/>
  <c r="EY511" i="1" s="1"/>
  <c r="EU511" i="1"/>
  <c r="EZ511" i="1" s="1"/>
  <c r="EV511" i="1"/>
  <c r="ER512" i="1"/>
  <c r="EW512" i="1" s="1"/>
  <c r="ES512" i="1"/>
  <c r="EX512" i="1" s="1"/>
  <c r="ET512" i="1"/>
  <c r="EY512" i="1" s="1"/>
  <c r="EU512" i="1"/>
  <c r="EZ512" i="1" s="1"/>
  <c r="EV512" i="1"/>
  <c r="ER513" i="1"/>
  <c r="EW513" i="1" s="1"/>
  <c r="ES513" i="1"/>
  <c r="EX513" i="1" s="1"/>
  <c r="ET513" i="1"/>
  <c r="EY513" i="1" s="1"/>
  <c r="EU513" i="1"/>
  <c r="EZ513" i="1" s="1"/>
  <c r="EV513" i="1"/>
  <c r="ER514" i="1"/>
  <c r="EW514" i="1" s="1"/>
  <c r="ES514" i="1"/>
  <c r="EX514" i="1" s="1"/>
  <c r="ET514" i="1"/>
  <c r="EY514" i="1" s="1"/>
  <c r="EU514" i="1"/>
  <c r="EZ514" i="1" s="1"/>
  <c r="EV514" i="1"/>
  <c r="ER515" i="1"/>
  <c r="EW515" i="1" s="1"/>
  <c r="ES515" i="1"/>
  <c r="EX515" i="1" s="1"/>
  <c r="ET515" i="1"/>
  <c r="EY515" i="1" s="1"/>
  <c r="EU515" i="1"/>
  <c r="EZ515" i="1" s="1"/>
  <c r="EV515" i="1"/>
  <c r="ER516" i="1"/>
  <c r="EW516" i="1" s="1"/>
  <c r="ES516" i="1"/>
  <c r="EX516" i="1" s="1"/>
  <c r="ET516" i="1"/>
  <c r="EY516" i="1" s="1"/>
  <c r="EU516" i="1"/>
  <c r="EZ516" i="1" s="1"/>
  <c r="EV516" i="1"/>
  <c r="ER517" i="1"/>
  <c r="EW517" i="1" s="1"/>
  <c r="ES517" i="1"/>
  <c r="EX517" i="1" s="1"/>
  <c r="ET517" i="1"/>
  <c r="EY517" i="1" s="1"/>
  <c r="EU517" i="1"/>
  <c r="EZ517" i="1" s="1"/>
  <c r="EV517" i="1"/>
  <c r="ER518" i="1"/>
  <c r="EW518" i="1" s="1"/>
  <c r="ES518" i="1"/>
  <c r="EX518" i="1" s="1"/>
  <c r="ET518" i="1"/>
  <c r="EY518" i="1" s="1"/>
  <c r="EU518" i="1"/>
  <c r="EZ518" i="1" s="1"/>
  <c r="EV518" i="1"/>
  <c r="ER519" i="1"/>
  <c r="EW519" i="1" s="1"/>
  <c r="ES519" i="1"/>
  <c r="EX519" i="1" s="1"/>
  <c r="ET519" i="1"/>
  <c r="EY519" i="1" s="1"/>
  <c r="EU519" i="1"/>
  <c r="EZ519" i="1" s="1"/>
  <c r="EV519" i="1"/>
  <c r="ER520" i="1"/>
  <c r="EW520" i="1" s="1"/>
  <c r="ES520" i="1"/>
  <c r="EX520" i="1" s="1"/>
  <c r="ET520" i="1"/>
  <c r="EY520" i="1" s="1"/>
  <c r="EU520" i="1"/>
  <c r="EZ520" i="1" s="1"/>
  <c r="EV520" i="1"/>
  <c r="ER521" i="1"/>
  <c r="EW521" i="1" s="1"/>
  <c r="ES521" i="1"/>
  <c r="EX521" i="1" s="1"/>
  <c r="ET521" i="1"/>
  <c r="EY521" i="1" s="1"/>
  <c r="EU521" i="1"/>
  <c r="EZ521" i="1" s="1"/>
  <c r="EV521" i="1"/>
  <c r="ER522" i="1"/>
  <c r="EW522" i="1" s="1"/>
  <c r="ES522" i="1"/>
  <c r="EX522" i="1" s="1"/>
  <c r="ET522" i="1"/>
  <c r="EY522" i="1" s="1"/>
  <c r="EU522" i="1"/>
  <c r="EZ522" i="1" s="1"/>
  <c r="EV522" i="1"/>
  <c r="ER523" i="1"/>
  <c r="EW523" i="1" s="1"/>
  <c r="ES523" i="1"/>
  <c r="EX523" i="1" s="1"/>
  <c r="ET523" i="1"/>
  <c r="EY523" i="1" s="1"/>
  <c r="EU523" i="1"/>
  <c r="EZ523" i="1" s="1"/>
  <c r="EV523" i="1"/>
  <c r="ER524" i="1"/>
  <c r="EW524" i="1" s="1"/>
  <c r="ES524" i="1"/>
  <c r="EX524" i="1" s="1"/>
  <c r="ET524" i="1"/>
  <c r="EY524" i="1" s="1"/>
  <c r="EU524" i="1"/>
  <c r="EZ524" i="1" s="1"/>
  <c r="EV524" i="1"/>
  <c r="ER525" i="1"/>
  <c r="EW525" i="1" s="1"/>
  <c r="ES525" i="1"/>
  <c r="EX525" i="1" s="1"/>
  <c r="ET525" i="1"/>
  <c r="EY525" i="1" s="1"/>
  <c r="EU525" i="1"/>
  <c r="EZ525" i="1" s="1"/>
  <c r="EV525" i="1"/>
  <c r="ER526" i="1"/>
  <c r="EW526" i="1" s="1"/>
  <c r="ES526" i="1"/>
  <c r="EX526" i="1" s="1"/>
  <c r="ET526" i="1"/>
  <c r="EY526" i="1" s="1"/>
  <c r="EU526" i="1"/>
  <c r="EZ526" i="1" s="1"/>
  <c r="EV526" i="1"/>
  <c r="ER527" i="1"/>
  <c r="EW527" i="1" s="1"/>
  <c r="ES527" i="1"/>
  <c r="EX527" i="1" s="1"/>
  <c r="ET527" i="1"/>
  <c r="EY527" i="1" s="1"/>
  <c r="EU527" i="1"/>
  <c r="EZ527" i="1" s="1"/>
  <c r="EV527" i="1"/>
  <c r="ER528" i="1"/>
  <c r="EW528" i="1" s="1"/>
  <c r="ES528" i="1"/>
  <c r="EX528" i="1" s="1"/>
  <c r="ET528" i="1"/>
  <c r="EY528" i="1" s="1"/>
  <c r="EU528" i="1"/>
  <c r="EZ528" i="1" s="1"/>
  <c r="EV528" i="1"/>
  <c r="ER529" i="1"/>
  <c r="EW529" i="1" s="1"/>
  <c r="ES529" i="1"/>
  <c r="EX529" i="1" s="1"/>
  <c r="ET529" i="1"/>
  <c r="EY529" i="1" s="1"/>
  <c r="EU529" i="1"/>
  <c r="EZ529" i="1" s="1"/>
  <c r="EV529" i="1"/>
  <c r="ER530" i="1"/>
  <c r="EW530" i="1" s="1"/>
  <c r="ES530" i="1"/>
  <c r="EX530" i="1" s="1"/>
  <c r="ET530" i="1"/>
  <c r="EY530" i="1" s="1"/>
  <c r="EU530" i="1"/>
  <c r="EZ530" i="1" s="1"/>
  <c r="EV530" i="1"/>
  <c r="ER531" i="1"/>
  <c r="EW531" i="1" s="1"/>
  <c r="ES531" i="1"/>
  <c r="EX531" i="1" s="1"/>
  <c r="ET531" i="1"/>
  <c r="EY531" i="1" s="1"/>
  <c r="EU531" i="1"/>
  <c r="EZ531" i="1" s="1"/>
  <c r="EV531" i="1"/>
  <c r="ER532" i="1"/>
  <c r="EW532" i="1" s="1"/>
  <c r="ES532" i="1"/>
  <c r="EX532" i="1" s="1"/>
  <c r="ET532" i="1"/>
  <c r="EY532" i="1" s="1"/>
  <c r="EU532" i="1"/>
  <c r="EZ532" i="1" s="1"/>
  <c r="EV532" i="1"/>
  <c r="ER533" i="1"/>
  <c r="EW533" i="1" s="1"/>
  <c r="ES533" i="1"/>
  <c r="EX533" i="1" s="1"/>
  <c r="ET533" i="1"/>
  <c r="EY533" i="1" s="1"/>
  <c r="EU533" i="1"/>
  <c r="EZ533" i="1" s="1"/>
  <c r="EV533" i="1"/>
  <c r="ER534" i="1"/>
  <c r="EW534" i="1" s="1"/>
  <c r="ES534" i="1"/>
  <c r="EX534" i="1" s="1"/>
  <c r="ET534" i="1"/>
  <c r="EY534" i="1" s="1"/>
  <c r="EU534" i="1"/>
  <c r="EZ534" i="1" s="1"/>
  <c r="EV534" i="1"/>
  <c r="ER535" i="1"/>
  <c r="EW535" i="1" s="1"/>
  <c r="ES535" i="1"/>
  <c r="EX535" i="1" s="1"/>
  <c r="ET535" i="1"/>
  <c r="EY535" i="1" s="1"/>
  <c r="EU535" i="1"/>
  <c r="EZ535" i="1" s="1"/>
  <c r="EV535" i="1"/>
  <c r="ER536" i="1"/>
  <c r="EW536" i="1" s="1"/>
  <c r="ES536" i="1"/>
  <c r="EX536" i="1" s="1"/>
  <c r="ET536" i="1"/>
  <c r="EY536" i="1" s="1"/>
  <c r="EU536" i="1"/>
  <c r="EZ536" i="1" s="1"/>
  <c r="EV536" i="1"/>
  <c r="ER537" i="1"/>
  <c r="EW537" i="1" s="1"/>
  <c r="ES537" i="1"/>
  <c r="EX537" i="1" s="1"/>
  <c r="ET537" i="1"/>
  <c r="EY537" i="1" s="1"/>
  <c r="EU537" i="1"/>
  <c r="EZ537" i="1" s="1"/>
  <c r="EV537" i="1"/>
  <c r="ER538" i="1"/>
  <c r="EW538" i="1" s="1"/>
  <c r="ES538" i="1"/>
  <c r="EX538" i="1" s="1"/>
  <c r="ET538" i="1"/>
  <c r="EY538" i="1" s="1"/>
  <c r="EU538" i="1"/>
  <c r="EZ538" i="1" s="1"/>
  <c r="EV538" i="1"/>
  <c r="ER539" i="1"/>
  <c r="EW539" i="1" s="1"/>
  <c r="ES539" i="1"/>
  <c r="EX539" i="1" s="1"/>
  <c r="ET539" i="1"/>
  <c r="EY539" i="1" s="1"/>
  <c r="EU539" i="1"/>
  <c r="EZ539" i="1" s="1"/>
  <c r="EV539" i="1"/>
  <c r="ER540" i="1"/>
  <c r="EW540" i="1" s="1"/>
  <c r="ES540" i="1"/>
  <c r="EX540" i="1" s="1"/>
  <c r="ET540" i="1"/>
  <c r="EY540" i="1" s="1"/>
  <c r="EU540" i="1"/>
  <c r="EZ540" i="1" s="1"/>
  <c r="EV540" i="1"/>
  <c r="ER541" i="1"/>
  <c r="EW541" i="1" s="1"/>
  <c r="ES541" i="1"/>
  <c r="EX541" i="1" s="1"/>
  <c r="ET541" i="1"/>
  <c r="EY541" i="1" s="1"/>
  <c r="EU541" i="1"/>
  <c r="EZ541" i="1" s="1"/>
  <c r="EV541" i="1"/>
  <c r="ER542" i="1"/>
  <c r="EW542" i="1" s="1"/>
  <c r="ES542" i="1"/>
  <c r="EX542" i="1" s="1"/>
  <c r="ET542" i="1"/>
  <c r="EY542" i="1" s="1"/>
  <c r="EU542" i="1"/>
  <c r="EZ542" i="1" s="1"/>
  <c r="EV542" i="1"/>
  <c r="ER543" i="1"/>
  <c r="EW543" i="1" s="1"/>
  <c r="ES543" i="1"/>
  <c r="EX543" i="1" s="1"/>
  <c r="ET543" i="1"/>
  <c r="EY543" i="1" s="1"/>
  <c r="EU543" i="1"/>
  <c r="EZ543" i="1" s="1"/>
  <c r="EV543" i="1"/>
  <c r="ER544" i="1"/>
  <c r="EW544" i="1" s="1"/>
  <c r="ES544" i="1"/>
  <c r="EX544" i="1" s="1"/>
  <c r="ET544" i="1"/>
  <c r="EY544" i="1" s="1"/>
  <c r="EU544" i="1"/>
  <c r="EZ544" i="1" s="1"/>
  <c r="EV544" i="1"/>
  <c r="ER545" i="1"/>
  <c r="EW545" i="1" s="1"/>
  <c r="ES545" i="1"/>
  <c r="EX545" i="1" s="1"/>
  <c r="ET545" i="1"/>
  <c r="EY545" i="1" s="1"/>
  <c r="EU545" i="1"/>
  <c r="EZ545" i="1" s="1"/>
  <c r="EV545" i="1"/>
  <c r="ER546" i="1"/>
  <c r="EW546" i="1" s="1"/>
  <c r="ES546" i="1"/>
  <c r="EX546" i="1" s="1"/>
  <c r="ET546" i="1"/>
  <c r="EY546" i="1" s="1"/>
  <c r="EU546" i="1"/>
  <c r="EZ546" i="1" s="1"/>
  <c r="EV546" i="1"/>
  <c r="ER547" i="1"/>
  <c r="EW547" i="1" s="1"/>
  <c r="ES547" i="1"/>
  <c r="EX547" i="1" s="1"/>
  <c r="ET547" i="1"/>
  <c r="EY547" i="1" s="1"/>
  <c r="EU547" i="1"/>
  <c r="EZ547" i="1" s="1"/>
  <c r="EV547" i="1"/>
  <c r="ER548" i="1"/>
  <c r="EW548" i="1" s="1"/>
  <c r="ES548" i="1"/>
  <c r="EX548" i="1" s="1"/>
  <c r="ET548" i="1"/>
  <c r="EY548" i="1" s="1"/>
  <c r="EU548" i="1"/>
  <c r="EZ548" i="1" s="1"/>
  <c r="EV548" i="1"/>
  <c r="ER549" i="1"/>
  <c r="EW549" i="1" s="1"/>
  <c r="ES549" i="1"/>
  <c r="EX549" i="1" s="1"/>
  <c r="ET549" i="1"/>
  <c r="EY549" i="1" s="1"/>
  <c r="EU549" i="1"/>
  <c r="EZ549" i="1" s="1"/>
  <c r="EV549" i="1"/>
  <c r="ER550" i="1"/>
  <c r="EW550" i="1" s="1"/>
  <c r="ES550" i="1"/>
  <c r="EX550" i="1" s="1"/>
  <c r="ET550" i="1"/>
  <c r="EY550" i="1" s="1"/>
  <c r="EU550" i="1"/>
  <c r="EZ550" i="1" s="1"/>
  <c r="EV550" i="1"/>
  <c r="ER551" i="1"/>
  <c r="EW551" i="1" s="1"/>
  <c r="ES551" i="1"/>
  <c r="EX551" i="1" s="1"/>
  <c r="ET551" i="1"/>
  <c r="EY551" i="1" s="1"/>
  <c r="EU551" i="1"/>
  <c r="EZ551" i="1" s="1"/>
  <c r="EV551" i="1"/>
  <c r="ER552" i="1"/>
  <c r="EW552" i="1" s="1"/>
  <c r="ES552" i="1"/>
  <c r="EX552" i="1" s="1"/>
  <c r="ET552" i="1"/>
  <c r="EY552" i="1" s="1"/>
  <c r="EU552" i="1"/>
  <c r="EZ552" i="1" s="1"/>
  <c r="EV552" i="1"/>
  <c r="ER553" i="1"/>
  <c r="EW553" i="1" s="1"/>
  <c r="ES553" i="1"/>
  <c r="EX553" i="1" s="1"/>
  <c r="ET553" i="1"/>
  <c r="EY553" i="1" s="1"/>
  <c r="EU553" i="1"/>
  <c r="EZ553" i="1" s="1"/>
  <c r="EV553" i="1"/>
  <c r="ER554" i="1"/>
  <c r="EW554" i="1" s="1"/>
  <c r="ES554" i="1"/>
  <c r="EX554" i="1" s="1"/>
  <c r="ET554" i="1"/>
  <c r="EY554" i="1" s="1"/>
  <c r="EU554" i="1"/>
  <c r="EZ554" i="1" s="1"/>
  <c r="EV554" i="1"/>
  <c r="ER555" i="1"/>
  <c r="EW555" i="1" s="1"/>
  <c r="ES555" i="1"/>
  <c r="EX555" i="1" s="1"/>
  <c r="ET555" i="1"/>
  <c r="EY555" i="1" s="1"/>
  <c r="EU555" i="1"/>
  <c r="EZ555" i="1" s="1"/>
  <c r="EV555" i="1"/>
  <c r="ER556" i="1"/>
  <c r="EW556" i="1" s="1"/>
  <c r="ES556" i="1"/>
  <c r="EX556" i="1" s="1"/>
  <c r="ET556" i="1"/>
  <c r="EY556" i="1" s="1"/>
  <c r="EU556" i="1"/>
  <c r="EZ556" i="1" s="1"/>
  <c r="EV556" i="1"/>
  <c r="ER557" i="1"/>
  <c r="EW557" i="1" s="1"/>
  <c r="ES557" i="1"/>
  <c r="EX557" i="1" s="1"/>
  <c r="ET557" i="1"/>
  <c r="EY557" i="1" s="1"/>
  <c r="EU557" i="1"/>
  <c r="EZ557" i="1" s="1"/>
  <c r="EV557" i="1"/>
  <c r="ER558" i="1"/>
  <c r="EW558" i="1" s="1"/>
  <c r="ES558" i="1"/>
  <c r="EX558" i="1" s="1"/>
  <c r="ET558" i="1"/>
  <c r="EY558" i="1" s="1"/>
  <c r="EU558" i="1"/>
  <c r="EZ558" i="1" s="1"/>
  <c r="EV558" i="1"/>
  <c r="ER559" i="1"/>
  <c r="EW559" i="1" s="1"/>
  <c r="ES559" i="1"/>
  <c r="EX559" i="1" s="1"/>
  <c r="ET559" i="1"/>
  <c r="EY559" i="1" s="1"/>
  <c r="EU559" i="1"/>
  <c r="EZ559" i="1" s="1"/>
  <c r="EV559" i="1"/>
  <c r="ER560" i="1"/>
  <c r="EW560" i="1" s="1"/>
  <c r="ES560" i="1"/>
  <c r="EX560" i="1" s="1"/>
  <c r="ET560" i="1"/>
  <c r="EY560" i="1" s="1"/>
  <c r="EU560" i="1"/>
  <c r="EZ560" i="1" s="1"/>
  <c r="EV560" i="1"/>
  <c r="ER561" i="1"/>
  <c r="EW561" i="1" s="1"/>
  <c r="ES561" i="1"/>
  <c r="EX561" i="1" s="1"/>
  <c r="ET561" i="1"/>
  <c r="EY561" i="1" s="1"/>
  <c r="EU561" i="1"/>
  <c r="EZ561" i="1" s="1"/>
  <c r="EV561" i="1"/>
  <c r="ER562" i="1"/>
  <c r="EW562" i="1" s="1"/>
  <c r="ES562" i="1"/>
  <c r="EX562" i="1" s="1"/>
  <c r="ET562" i="1"/>
  <c r="EY562" i="1" s="1"/>
  <c r="EU562" i="1"/>
  <c r="EZ562" i="1" s="1"/>
  <c r="EV562" i="1"/>
  <c r="ER563" i="1"/>
  <c r="EW563" i="1" s="1"/>
  <c r="ES563" i="1"/>
  <c r="EX563" i="1" s="1"/>
  <c r="ET563" i="1"/>
  <c r="EY563" i="1" s="1"/>
  <c r="EU563" i="1"/>
  <c r="EZ563" i="1" s="1"/>
  <c r="EV563" i="1"/>
  <c r="ER564" i="1"/>
  <c r="EW564" i="1" s="1"/>
  <c r="ES564" i="1"/>
  <c r="EX564" i="1" s="1"/>
  <c r="ET564" i="1"/>
  <c r="EY564" i="1" s="1"/>
  <c r="EU564" i="1"/>
  <c r="EZ564" i="1" s="1"/>
  <c r="EV564" i="1"/>
  <c r="ER565" i="1"/>
  <c r="EW565" i="1" s="1"/>
  <c r="ES565" i="1"/>
  <c r="EX565" i="1" s="1"/>
  <c r="ET565" i="1"/>
  <c r="EY565" i="1" s="1"/>
  <c r="EU565" i="1"/>
  <c r="EZ565" i="1" s="1"/>
  <c r="EV565" i="1"/>
  <c r="ER566" i="1"/>
  <c r="EW566" i="1" s="1"/>
  <c r="ES566" i="1"/>
  <c r="EX566" i="1" s="1"/>
  <c r="ET566" i="1"/>
  <c r="EY566" i="1" s="1"/>
  <c r="EU566" i="1"/>
  <c r="EZ566" i="1" s="1"/>
  <c r="EV566" i="1"/>
  <c r="ER567" i="1"/>
  <c r="EW567" i="1" s="1"/>
  <c r="ES567" i="1"/>
  <c r="EX567" i="1" s="1"/>
  <c r="ET567" i="1"/>
  <c r="EY567" i="1" s="1"/>
  <c r="EU567" i="1"/>
  <c r="EZ567" i="1" s="1"/>
  <c r="EV567" i="1"/>
  <c r="ER568" i="1"/>
  <c r="EW568" i="1" s="1"/>
  <c r="ES568" i="1"/>
  <c r="EX568" i="1" s="1"/>
  <c r="ET568" i="1"/>
  <c r="EY568" i="1" s="1"/>
  <c r="EU568" i="1"/>
  <c r="EZ568" i="1" s="1"/>
  <c r="EV568" i="1"/>
  <c r="ER569" i="1"/>
  <c r="EW569" i="1" s="1"/>
  <c r="ES569" i="1"/>
  <c r="EX569" i="1" s="1"/>
  <c r="ET569" i="1"/>
  <c r="EY569" i="1" s="1"/>
  <c r="EU569" i="1"/>
  <c r="EZ569" i="1" s="1"/>
  <c r="EV569" i="1"/>
  <c r="ER570" i="1"/>
  <c r="EW570" i="1" s="1"/>
  <c r="ES570" i="1"/>
  <c r="EX570" i="1" s="1"/>
  <c r="ET570" i="1"/>
  <c r="EY570" i="1" s="1"/>
  <c r="EU570" i="1"/>
  <c r="EZ570" i="1" s="1"/>
  <c r="EV570" i="1"/>
  <c r="ER571" i="1"/>
  <c r="EW571" i="1" s="1"/>
  <c r="ES571" i="1"/>
  <c r="EX571" i="1" s="1"/>
  <c r="ET571" i="1"/>
  <c r="EY571" i="1" s="1"/>
  <c r="EU571" i="1"/>
  <c r="EZ571" i="1" s="1"/>
  <c r="EV571" i="1"/>
  <c r="ER572" i="1"/>
  <c r="EW572" i="1" s="1"/>
  <c r="ES572" i="1"/>
  <c r="EX572" i="1" s="1"/>
  <c r="ET572" i="1"/>
  <c r="EY572" i="1" s="1"/>
  <c r="EU572" i="1"/>
  <c r="EZ572" i="1" s="1"/>
  <c r="EV572" i="1"/>
  <c r="ER573" i="1"/>
  <c r="EW573" i="1" s="1"/>
  <c r="ES573" i="1"/>
  <c r="EX573" i="1" s="1"/>
  <c r="ET573" i="1"/>
  <c r="EY573" i="1" s="1"/>
  <c r="EU573" i="1"/>
  <c r="EZ573" i="1" s="1"/>
  <c r="EV573" i="1"/>
  <c r="ER574" i="1"/>
  <c r="EW574" i="1" s="1"/>
  <c r="ES574" i="1"/>
  <c r="EX574" i="1" s="1"/>
  <c r="ET574" i="1"/>
  <c r="EY574" i="1" s="1"/>
  <c r="EU574" i="1"/>
  <c r="EZ574" i="1" s="1"/>
  <c r="EV574" i="1"/>
  <c r="ER575" i="1"/>
  <c r="EW575" i="1" s="1"/>
  <c r="ES575" i="1"/>
  <c r="EX575" i="1" s="1"/>
  <c r="ET575" i="1"/>
  <c r="EY575" i="1" s="1"/>
  <c r="EU575" i="1"/>
  <c r="EZ575" i="1" s="1"/>
  <c r="EV575" i="1"/>
  <c r="ER576" i="1"/>
  <c r="EW576" i="1" s="1"/>
  <c r="ES576" i="1"/>
  <c r="EX576" i="1" s="1"/>
  <c r="ET576" i="1"/>
  <c r="EY576" i="1" s="1"/>
  <c r="EU576" i="1"/>
  <c r="EZ576" i="1" s="1"/>
  <c r="EV576" i="1"/>
  <c r="ER577" i="1"/>
  <c r="EW577" i="1" s="1"/>
  <c r="ES577" i="1"/>
  <c r="EX577" i="1" s="1"/>
  <c r="ET577" i="1"/>
  <c r="EY577" i="1" s="1"/>
  <c r="EU577" i="1"/>
  <c r="EZ577" i="1" s="1"/>
  <c r="EV577" i="1"/>
  <c r="ER578" i="1"/>
  <c r="EW578" i="1" s="1"/>
  <c r="ES578" i="1"/>
  <c r="EX578" i="1" s="1"/>
  <c r="ET578" i="1"/>
  <c r="EY578" i="1" s="1"/>
  <c r="EU578" i="1"/>
  <c r="EZ578" i="1" s="1"/>
  <c r="EV578" i="1"/>
  <c r="ER579" i="1"/>
  <c r="EW579" i="1" s="1"/>
  <c r="ES579" i="1"/>
  <c r="EX579" i="1" s="1"/>
  <c r="ET579" i="1"/>
  <c r="EY579" i="1" s="1"/>
  <c r="EU579" i="1"/>
  <c r="EZ579" i="1" s="1"/>
  <c r="EV579" i="1"/>
  <c r="ER580" i="1"/>
  <c r="EW580" i="1" s="1"/>
  <c r="ES580" i="1"/>
  <c r="EX580" i="1" s="1"/>
  <c r="ET580" i="1"/>
  <c r="EY580" i="1" s="1"/>
  <c r="EU580" i="1"/>
  <c r="EZ580" i="1" s="1"/>
  <c r="EV580" i="1"/>
  <c r="ER581" i="1"/>
  <c r="EW581" i="1" s="1"/>
  <c r="ES581" i="1"/>
  <c r="EX581" i="1" s="1"/>
  <c r="ET581" i="1"/>
  <c r="EY581" i="1" s="1"/>
  <c r="EU581" i="1"/>
  <c r="EZ581" i="1" s="1"/>
  <c r="EV581" i="1"/>
  <c r="ER582" i="1"/>
  <c r="EW582" i="1" s="1"/>
  <c r="ES582" i="1"/>
  <c r="EX582" i="1" s="1"/>
  <c r="ET582" i="1"/>
  <c r="EY582" i="1" s="1"/>
  <c r="EU582" i="1"/>
  <c r="EZ582" i="1" s="1"/>
  <c r="EV582" i="1"/>
  <c r="ER583" i="1"/>
  <c r="EW583" i="1" s="1"/>
  <c r="ES583" i="1"/>
  <c r="EX583" i="1" s="1"/>
  <c r="ET583" i="1"/>
  <c r="EY583" i="1" s="1"/>
  <c r="EU583" i="1"/>
  <c r="EZ583" i="1" s="1"/>
  <c r="EV583" i="1"/>
  <c r="ER584" i="1"/>
  <c r="EW584" i="1" s="1"/>
  <c r="ES584" i="1"/>
  <c r="EX584" i="1" s="1"/>
  <c r="ET584" i="1"/>
  <c r="EY584" i="1" s="1"/>
  <c r="EU584" i="1"/>
  <c r="EZ584" i="1" s="1"/>
  <c r="EV584" i="1"/>
  <c r="ER585" i="1"/>
  <c r="EW585" i="1" s="1"/>
  <c r="ES585" i="1"/>
  <c r="EX585" i="1" s="1"/>
  <c r="ET585" i="1"/>
  <c r="EY585" i="1" s="1"/>
  <c r="EU585" i="1"/>
  <c r="EZ585" i="1" s="1"/>
  <c r="EV585" i="1"/>
  <c r="ER586" i="1"/>
  <c r="EW586" i="1" s="1"/>
  <c r="ES586" i="1"/>
  <c r="EX586" i="1" s="1"/>
  <c r="ET586" i="1"/>
  <c r="EY586" i="1" s="1"/>
  <c r="EU586" i="1"/>
  <c r="EZ586" i="1" s="1"/>
  <c r="EV586" i="1"/>
  <c r="ER587" i="1"/>
  <c r="EW587" i="1" s="1"/>
  <c r="ES587" i="1"/>
  <c r="EX587" i="1" s="1"/>
  <c r="ET587" i="1"/>
  <c r="EY587" i="1" s="1"/>
  <c r="EU587" i="1"/>
  <c r="EZ587" i="1" s="1"/>
  <c r="EV587" i="1"/>
  <c r="ER588" i="1"/>
  <c r="EW588" i="1" s="1"/>
  <c r="ES588" i="1"/>
  <c r="EX588" i="1" s="1"/>
  <c r="ET588" i="1"/>
  <c r="EY588" i="1" s="1"/>
  <c r="EU588" i="1"/>
  <c r="EZ588" i="1" s="1"/>
  <c r="EV588" i="1"/>
  <c r="ER589" i="1"/>
  <c r="EW589" i="1" s="1"/>
  <c r="ES589" i="1"/>
  <c r="EX589" i="1" s="1"/>
  <c r="ET589" i="1"/>
  <c r="EY589" i="1" s="1"/>
  <c r="EU589" i="1"/>
  <c r="EZ589" i="1" s="1"/>
  <c r="EV589" i="1"/>
  <c r="ER590" i="1"/>
  <c r="EW590" i="1" s="1"/>
  <c r="ES590" i="1"/>
  <c r="EX590" i="1" s="1"/>
  <c r="ET590" i="1"/>
  <c r="EY590" i="1" s="1"/>
  <c r="EU590" i="1"/>
  <c r="EZ590" i="1" s="1"/>
  <c r="EV590" i="1"/>
  <c r="ER591" i="1"/>
  <c r="EW591" i="1" s="1"/>
  <c r="ES591" i="1"/>
  <c r="EX591" i="1" s="1"/>
  <c r="ET591" i="1"/>
  <c r="EY591" i="1" s="1"/>
  <c r="EU591" i="1"/>
  <c r="EZ591" i="1" s="1"/>
  <c r="EV591" i="1"/>
  <c r="ER592" i="1"/>
  <c r="EW592" i="1" s="1"/>
  <c r="ES592" i="1"/>
  <c r="EX592" i="1" s="1"/>
  <c r="ET592" i="1"/>
  <c r="EY592" i="1" s="1"/>
  <c r="EU592" i="1"/>
  <c r="EZ592" i="1" s="1"/>
  <c r="EV592" i="1"/>
  <c r="ER593" i="1"/>
  <c r="EW593" i="1" s="1"/>
  <c r="ES593" i="1"/>
  <c r="EX593" i="1" s="1"/>
  <c r="ET593" i="1"/>
  <c r="EY593" i="1" s="1"/>
  <c r="EU593" i="1"/>
  <c r="EZ593" i="1" s="1"/>
  <c r="EV593" i="1"/>
  <c r="ER594" i="1"/>
  <c r="EW594" i="1" s="1"/>
  <c r="ES594" i="1"/>
  <c r="EX594" i="1" s="1"/>
  <c r="ET594" i="1"/>
  <c r="EY594" i="1" s="1"/>
  <c r="EU594" i="1"/>
  <c r="EZ594" i="1" s="1"/>
  <c r="EV594" i="1"/>
  <c r="ER595" i="1"/>
  <c r="EW595" i="1" s="1"/>
  <c r="ES595" i="1"/>
  <c r="EX595" i="1" s="1"/>
  <c r="ET595" i="1"/>
  <c r="EY595" i="1" s="1"/>
  <c r="EU595" i="1"/>
  <c r="EZ595" i="1" s="1"/>
  <c r="EV595" i="1"/>
  <c r="ER596" i="1"/>
  <c r="EW596" i="1" s="1"/>
  <c r="ES596" i="1"/>
  <c r="EX596" i="1" s="1"/>
  <c r="ET596" i="1"/>
  <c r="EY596" i="1" s="1"/>
  <c r="EU596" i="1"/>
  <c r="EZ596" i="1" s="1"/>
  <c r="EV596" i="1"/>
  <c r="ER597" i="1"/>
  <c r="EW597" i="1" s="1"/>
  <c r="ES597" i="1"/>
  <c r="EX597" i="1" s="1"/>
  <c r="ET597" i="1"/>
  <c r="EY597" i="1" s="1"/>
  <c r="EU597" i="1"/>
  <c r="EZ597" i="1" s="1"/>
  <c r="EV597" i="1"/>
  <c r="ER598" i="1"/>
  <c r="EW598" i="1" s="1"/>
  <c r="ES598" i="1"/>
  <c r="EX598" i="1" s="1"/>
  <c r="ET598" i="1"/>
  <c r="EY598" i="1" s="1"/>
  <c r="EU598" i="1"/>
  <c r="EZ598" i="1" s="1"/>
  <c r="EV598" i="1"/>
  <c r="ER599" i="1"/>
  <c r="EW599" i="1" s="1"/>
  <c r="ES599" i="1"/>
  <c r="EX599" i="1" s="1"/>
  <c r="ET599" i="1"/>
  <c r="EY599" i="1" s="1"/>
  <c r="EU599" i="1"/>
  <c r="EZ599" i="1" s="1"/>
  <c r="EV599" i="1"/>
  <c r="ER600" i="1"/>
  <c r="EW600" i="1" s="1"/>
  <c r="ES600" i="1"/>
  <c r="EX600" i="1" s="1"/>
  <c r="ET600" i="1"/>
  <c r="EY600" i="1" s="1"/>
  <c r="EU600" i="1"/>
  <c r="EZ600" i="1" s="1"/>
  <c r="EV600" i="1"/>
  <c r="ER601" i="1"/>
  <c r="EW601" i="1" s="1"/>
  <c r="ES601" i="1"/>
  <c r="EX601" i="1" s="1"/>
  <c r="ET601" i="1"/>
  <c r="EY601" i="1" s="1"/>
  <c r="EU601" i="1"/>
  <c r="EZ601" i="1" s="1"/>
  <c r="EV601" i="1"/>
  <c r="ER602" i="1"/>
  <c r="EW602" i="1" s="1"/>
  <c r="ES602" i="1"/>
  <c r="EX602" i="1" s="1"/>
  <c r="ET602" i="1"/>
  <c r="EY602" i="1" s="1"/>
  <c r="EU602" i="1"/>
  <c r="EZ602" i="1" s="1"/>
  <c r="EV602" i="1"/>
  <c r="ER603" i="1"/>
  <c r="EW603" i="1" s="1"/>
  <c r="ES603" i="1"/>
  <c r="EX603" i="1" s="1"/>
  <c r="ET603" i="1"/>
  <c r="EY603" i="1" s="1"/>
  <c r="EU603" i="1"/>
  <c r="EZ603" i="1" s="1"/>
  <c r="EV603" i="1"/>
  <c r="ER604" i="1"/>
  <c r="EW604" i="1" s="1"/>
  <c r="ES604" i="1"/>
  <c r="EX604" i="1" s="1"/>
  <c r="ET604" i="1"/>
  <c r="EY604" i="1" s="1"/>
  <c r="EU604" i="1"/>
  <c r="EZ604" i="1" s="1"/>
  <c r="EV604" i="1"/>
  <c r="ER605" i="1"/>
  <c r="EW605" i="1" s="1"/>
  <c r="ES605" i="1"/>
  <c r="EX605" i="1" s="1"/>
  <c r="ET605" i="1"/>
  <c r="EY605" i="1" s="1"/>
  <c r="EU605" i="1"/>
  <c r="EZ605" i="1" s="1"/>
  <c r="EV605" i="1"/>
  <c r="ER606" i="1"/>
  <c r="EW606" i="1" s="1"/>
  <c r="ES606" i="1"/>
  <c r="EX606" i="1" s="1"/>
  <c r="ET606" i="1"/>
  <c r="EY606" i="1" s="1"/>
  <c r="EU606" i="1"/>
  <c r="EZ606" i="1" s="1"/>
  <c r="EV606" i="1"/>
  <c r="ER607" i="1"/>
  <c r="EW607" i="1" s="1"/>
  <c r="ES607" i="1"/>
  <c r="EX607" i="1" s="1"/>
  <c r="ET607" i="1"/>
  <c r="EY607" i="1" s="1"/>
  <c r="EU607" i="1"/>
  <c r="EZ607" i="1" s="1"/>
  <c r="EV607" i="1"/>
  <c r="ER608" i="1"/>
  <c r="EW608" i="1" s="1"/>
  <c r="ES608" i="1"/>
  <c r="EX608" i="1" s="1"/>
  <c r="ET608" i="1"/>
  <c r="EY608" i="1" s="1"/>
  <c r="EU608" i="1"/>
  <c r="EZ608" i="1" s="1"/>
  <c r="EV608" i="1"/>
  <c r="ER609" i="1"/>
  <c r="EW609" i="1" s="1"/>
  <c r="ES609" i="1"/>
  <c r="EX609" i="1" s="1"/>
  <c r="ET609" i="1"/>
  <c r="EY609" i="1" s="1"/>
  <c r="EU609" i="1"/>
  <c r="EZ609" i="1" s="1"/>
  <c r="EV609" i="1"/>
  <c r="ER610" i="1"/>
  <c r="EW610" i="1" s="1"/>
  <c r="ES610" i="1"/>
  <c r="EX610" i="1" s="1"/>
  <c r="ET610" i="1"/>
  <c r="EY610" i="1" s="1"/>
  <c r="EU610" i="1"/>
  <c r="EZ610" i="1" s="1"/>
  <c r="EV610" i="1"/>
  <c r="ER611" i="1"/>
  <c r="EW611" i="1" s="1"/>
  <c r="ES611" i="1"/>
  <c r="EX611" i="1" s="1"/>
  <c r="ET611" i="1"/>
  <c r="EY611" i="1" s="1"/>
  <c r="EU611" i="1"/>
  <c r="EZ611" i="1" s="1"/>
  <c r="EV611" i="1"/>
  <c r="ER612" i="1"/>
  <c r="EW612" i="1" s="1"/>
  <c r="ES612" i="1"/>
  <c r="EX612" i="1" s="1"/>
  <c r="ET612" i="1"/>
  <c r="EY612" i="1" s="1"/>
  <c r="EU612" i="1"/>
  <c r="EZ612" i="1" s="1"/>
  <c r="EV612" i="1"/>
  <c r="ER613" i="1"/>
  <c r="EW613" i="1" s="1"/>
  <c r="ES613" i="1"/>
  <c r="EX613" i="1" s="1"/>
  <c r="ET613" i="1"/>
  <c r="EY613" i="1" s="1"/>
  <c r="EU613" i="1"/>
  <c r="EZ613" i="1" s="1"/>
  <c r="EV613" i="1"/>
  <c r="ER614" i="1"/>
  <c r="EW614" i="1" s="1"/>
  <c r="ES614" i="1"/>
  <c r="EX614" i="1" s="1"/>
  <c r="ET614" i="1"/>
  <c r="EY614" i="1" s="1"/>
  <c r="EU614" i="1"/>
  <c r="EZ614" i="1" s="1"/>
  <c r="EV614" i="1"/>
  <c r="ER615" i="1"/>
  <c r="EW615" i="1" s="1"/>
  <c r="ES615" i="1"/>
  <c r="EX615" i="1" s="1"/>
  <c r="ET615" i="1"/>
  <c r="EY615" i="1" s="1"/>
  <c r="EU615" i="1"/>
  <c r="EZ615" i="1" s="1"/>
  <c r="EV615" i="1"/>
  <c r="ER616" i="1"/>
  <c r="EW616" i="1" s="1"/>
  <c r="ES616" i="1"/>
  <c r="EX616" i="1" s="1"/>
  <c r="ET616" i="1"/>
  <c r="EY616" i="1" s="1"/>
  <c r="EU616" i="1"/>
  <c r="EZ616" i="1" s="1"/>
  <c r="EV616" i="1"/>
  <c r="ER617" i="1"/>
  <c r="EW617" i="1" s="1"/>
  <c r="ES617" i="1"/>
  <c r="EX617" i="1" s="1"/>
  <c r="ET617" i="1"/>
  <c r="EY617" i="1" s="1"/>
  <c r="EU617" i="1"/>
  <c r="EZ617" i="1" s="1"/>
  <c r="EV617" i="1"/>
  <c r="ER618" i="1"/>
  <c r="EW618" i="1" s="1"/>
  <c r="ES618" i="1"/>
  <c r="EX618" i="1" s="1"/>
  <c r="ET618" i="1"/>
  <c r="EY618" i="1" s="1"/>
  <c r="EU618" i="1"/>
  <c r="EZ618" i="1" s="1"/>
  <c r="EV618" i="1"/>
  <c r="ER619" i="1"/>
  <c r="EW619" i="1" s="1"/>
  <c r="ES619" i="1"/>
  <c r="EX619" i="1" s="1"/>
  <c r="ET619" i="1"/>
  <c r="EY619" i="1" s="1"/>
  <c r="EU619" i="1"/>
  <c r="EZ619" i="1" s="1"/>
  <c r="EV619" i="1"/>
  <c r="ER620" i="1"/>
  <c r="EW620" i="1" s="1"/>
  <c r="ES620" i="1"/>
  <c r="EX620" i="1" s="1"/>
  <c r="ET620" i="1"/>
  <c r="EY620" i="1" s="1"/>
  <c r="EU620" i="1"/>
  <c r="EZ620" i="1" s="1"/>
  <c r="EV620" i="1"/>
  <c r="ER621" i="1"/>
  <c r="EW621" i="1" s="1"/>
  <c r="ES621" i="1"/>
  <c r="EX621" i="1" s="1"/>
  <c r="ET621" i="1"/>
  <c r="EY621" i="1" s="1"/>
  <c r="EU621" i="1"/>
  <c r="EZ621" i="1" s="1"/>
  <c r="EV621" i="1"/>
  <c r="ER622" i="1"/>
  <c r="EW622" i="1" s="1"/>
  <c r="ES622" i="1"/>
  <c r="EX622" i="1" s="1"/>
  <c r="ET622" i="1"/>
  <c r="EY622" i="1" s="1"/>
  <c r="EU622" i="1"/>
  <c r="EZ622" i="1" s="1"/>
  <c r="EV622" i="1"/>
  <c r="ER623" i="1"/>
  <c r="EW623" i="1" s="1"/>
  <c r="ES623" i="1"/>
  <c r="EX623" i="1" s="1"/>
  <c r="ET623" i="1"/>
  <c r="EY623" i="1" s="1"/>
  <c r="EU623" i="1"/>
  <c r="EZ623" i="1" s="1"/>
  <c r="EV623" i="1"/>
  <c r="ER624" i="1"/>
  <c r="EW624" i="1" s="1"/>
  <c r="ES624" i="1"/>
  <c r="EX624" i="1" s="1"/>
  <c r="ET624" i="1"/>
  <c r="EY624" i="1" s="1"/>
  <c r="EU624" i="1"/>
  <c r="EZ624" i="1" s="1"/>
  <c r="EV624" i="1"/>
  <c r="ER625" i="1"/>
  <c r="EW625" i="1" s="1"/>
  <c r="ES625" i="1"/>
  <c r="EX625" i="1" s="1"/>
  <c r="ET625" i="1"/>
  <c r="EY625" i="1" s="1"/>
  <c r="EU625" i="1"/>
  <c r="EZ625" i="1" s="1"/>
  <c r="EV625" i="1"/>
  <c r="EV5" i="1"/>
  <c r="EU5" i="1"/>
  <c r="EZ5" i="1" s="1"/>
  <c r="ET5" i="1"/>
  <c r="EY5" i="1" s="1"/>
  <c r="ES5" i="1"/>
  <c r="EX5" i="1" s="1"/>
  <c r="ER5" i="1"/>
  <c r="EW5" i="1" s="1"/>
  <c r="EQ6" i="1"/>
  <c r="EQ7" i="1"/>
  <c r="EQ8" i="1"/>
  <c r="EQ9" i="1"/>
  <c r="EQ10" i="1"/>
  <c r="FU10" i="1" s="1"/>
  <c r="EQ11" i="1"/>
  <c r="EQ12" i="1"/>
  <c r="EQ13" i="1"/>
  <c r="FU13" i="1" s="1"/>
  <c r="EQ14" i="1"/>
  <c r="EQ15" i="1"/>
  <c r="FU15" i="1" s="1"/>
  <c r="EQ16" i="1"/>
  <c r="FH16" i="1" s="1"/>
  <c r="EQ17" i="1"/>
  <c r="EQ18" i="1"/>
  <c r="FU18" i="1" s="1"/>
  <c r="EQ19" i="1"/>
  <c r="EQ20" i="1"/>
  <c r="FU20" i="1" s="1"/>
  <c r="EQ21" i="1"/>
  <c r="FU21" i="1" s="1"/>
  <c r="EQ22" i="1"/>
  <c r="EQ23" i="1"/>
  <c r="FU23" i="1" s="1"/>
  <c r="EQ24" i="1"/>
  <c r="FH24" i="1" s="1"/>
  <c r="EQ25" i="1"/>
  <c r="EQ26" i="1"/>
  <c r="FU26" i="1" s="1"/>
  <c r="EQ27" i="1"/>
  <c r="EQ28" i="1"/>
  <c r="FU28" i="1" s="1"/>
  <c r="EQ29" i="1"/>
  <c r="FU29" i="1" s="1"/>
  <c r="EQ30" i="1"/>
  <c r="FH30" i="1" s="1"/>
  <c r="EQ31" i="1"/>
  <c r="FH31" i="1" s="1"/>
  <c r="EQ32" i="1"/>
  <c r="FU32" i="1" s="1"/>
  <c r="EQ33" i="1"/>
  <c r="FH33" i="1" s="1"/>
  <c r="EQ34" i="1"/>
  <c r="FU34" i="1" s="1"/>
  <c r="EQ35" i="1"/>
  <c r="EQ36" i="1"/>
  <c r="FU36" i="1" s="1"/>
  <c r="EQ37" i="1"/>
  <c r="FU37" i="1" s="1"/>
  <c r="EQ38" i="1"/>
  <c r="EQ39" i="1"/>
  <c r="FH39" i="1" s="1"/>
  <c r="EQ40" i="1"/>
  <c r="FU40" i="1" s="1"/>
  <c r="EQ41" i="1"/>
  <c r="EQ42" i="1"/>
  <c r="FU42" i="1" s="1"/>
  <c r="EQ43" i="1"/>
  <c r="EQ44" i="1"/>
  <c r="FU44" i="1" s="1"/>
  <c r="EQ45" i="1"/>
  <c r="FU45" i="1" s="1"/>
  <c r="EQ46" i="1"/>
  <c r="EQ47" i="1"/>
  <c r="FU47" i="1" s="1"/>
  <c r="EQ48" i="1"/>
  <c r="FU48" i="1" s="1"/>
  <c r="EQ49" i="1"/>
  <c r="EQ50" i="1"/>
  <c r="FU50" i="1" s="1"/>
  <c r="EQ51" i="1"/>
  <c r="EQ52" i="1"/>
  <c r="FU52" i="1" s="1"/>
  <c r="EQ53" i="1"/>
  <c r="FH53" i="1" s="1"/>
  <c r="EQ54" i="1"/>
  <c r="EQ55" i="1"/>
  <c r="FU55" i="1" s="1"/>
  <c r="EQ56" i="1"/>
  <c r="FU56" i="1" s="1"/>
  <c r="EQ57" i="1"/>
  <c r="EQ58" i="1"/>
  <c r="FU58" i="1" s="1"/>
  <c r="EQ59" i="1"/>
  <c r="EQ60" i="1"/>
  <c r="FH60" i="1" s="1"/>
  <c r="EQ61" i="1"/>
  <c r="FH61" i="1" s="1"/>
  <c r="EQ62" i="1"/>
  <c r="EQ63" i="1"/>
  <c r="FB63" i="1" s="1"/>
  <c r="EQ64" i="1"/>
  <c r="FH64" i="1" s="1"/>
  <c r="EQ65" i="1"/>
  <c r="EQ66" i="1"/>
  <c r="FU66" i="1" s="1"/>
  <c r="EQ67" i="1"/>
  <c r="EQ68" i="1"/>
  <c r="FU68" i="1" s="1"/>
  <c r="EQ69" i="1"/>
  <c r="FU69" i="1" s="1"/>
  <c r="EQ70" i="1"/>
  <c r="EQ71" i="1"/>
  <c r="FU71" i="1" s="1"/>
  <c r="EQ72" i="1"/>
  <c r="FU72" i="1" s="1"/>
  <c r="EQ73" i="1"/>
  <c r="EQ74" i="1"/>
  <c r="FU74" i="1" s="1"/>
  <c r="EQ75" i="1"/>
  <c r="EQ76" i="1"/>
  <c r="FU76" i="1" s="1"/>
  <c r="EQ77" i="1"/>
  <c r="FB77" i="1" s="1"/>
  <c r="EQ78" i="1"/>
  <c r="EQ79" i="1"/>
  <c r="FU79" i="1" s="1"/>
  <c r="EQ80" i="1"/>
  <c r="FU80" i="1" s="1"/>
  <c r="EQ81" i="1"/>
  <c r="EQ82" i="1"/>
  <c r="FU82" i="1" s="1"/>
  <c r="EQ83" i="1"/>
  <c r="EQ84" i="1"/>
  <c r="FU84" i="1" s="1"/>
  <c r="EQ85" i="1"/>
  <c r="FA85" i="1" s="1"/>
  <c r="EQ86" i="1"/>
  <c r="EQ87" i="1"/>
  <c r="FU87" i="1" s="1"/>
  <c r="EQ88" i="1"/>
  <c r="FH88" i="1" s="1"/>
  <c r="EQ89" i="1"/>
  <c r="FH89" i="1" s="1"/>
  <c r="EQ90" i="1"/>
  <c r="FU90" i="1" s="1"/>
  <c r="EQ91" i="1"/>
  <c r="EQ92" i="1"/>
  <c r="FU92" i="1" s="1"/>
  <c r="EQ93" i="1"/>
  <c r="FU93" i="1" s="1"/>
  <c r="EQ94" i="1"/>
  <c r="EQ95" i="1"/>
  <c r="FU95" i="1" s="1"/>
  <c r="EQ96" i="1"/>
  <c r="FU96" i="1" s="1"/>
  <c r="EQ97" i="1"/>
  <c r="EQ98" i="1"/>
  <c r="FU98" i="1" s="1"/>
  <c r="EQ99" i="1"/>
  <c r="EQ100" i="1"/>
  <c r="FU100" i="1" s="1"/>
  <c r="EQ101" i="1"/>
  <c r="FU101" i="1" s="1"/>
  <c r="EQ102" i="1"/>
  <c r="EQ103" i="1"/>
  <c r="FB103" i="1" s="1"/>
  <c r="EQ104" i="1"/>
  <c r="FU104" i="1" s="1"/>
  <c r="EQ105" i="1"/>
  <c r="FH105" i="1" s="1"/>
  <c r="EQ106" i="1"/>
  <c r="FU106" i="1" s="1"/>
  <c r="EQ107" i="1"/>
  <c r="EQ108" i="1"/>
  <c r="FU108" i="1" s="1"/>
  <c r="EQ109" i="1"/>
  <c r="FU109" i="1" s="1"/>
  <c r="EQ110" i="1"/>
  <c r="EQ111" i="1"/>
  <c r="FD111" i="1" s="1"/>
  <c r="EQ112" i="1"/>
  <c r="FU112" i="1" s="1"/>
  <c r="EQ113" i="1"/>
  <c r="EQ114" i="1"/>
  <c r="FU114" i="1" s="1"/>
  <c r="EQ115" i="1"/>
  <c r="EQ116" i="1"/>
  <c r="FU116" i="1" s="1"/>
  <c r="EQ117" i="1"/>
  <c r="FU117" i="1" s="1"/>
  <c r="EQ118" i="1"/>
  <c r="EQ119" i="1"/>
  <c r="FB119" i="1" s="1"/>
  <c r="EQ120" i="1"/>
  <c r="FU120" i="1" s="1"/>
  <c r="EQ121" i="1"/>
  <c r="EQ122" i="1"/>
  <c r="FU122" i="1" s="1"/>
  <c r="EQ123" i="1"/>
  <c r="EQ124" i="1"/>
  <c r="FU124" i="1" s="1"/>
  <c r="EQ125" i="1"/>
  <c r="FU125" i="1" s="1"/>
  <c r="EQ126" i="1"/>
  <c r="EQ127" i="1"/>
  <c r="FB127" i="1" s="1"/>
  <c r="EQ128" i="1"/>
  <c r="FH128" i="1" s="1"/>
  <c r="EQ129" i="1"/>
  <c r="EQ130" i="1"/>
  <c r="FH130" i="1" s="1"/>
  <c r="EQ131" i="1"/>
  <c r="EQ132" i="1"/>
  <c r="FU132" i="1" s="1"/>
  <c r="EQ133" i="1"/>
  <c r="FB133" i="1" s="1"/>
  <c r="EQ134" i="1"/>
  <c r="EQ135" i="1"/>
  <c r="FD135" i="1" s="1"/>
  <c r="EQ136" i="1"/>
  <c r="FH136" i="1" s="1"/>
  <c r="EQ137" i="1"/>
  <c r="EQ138" i="1"/>
  <c r="FU138" i="1" s="1"/>
  <c r="EQ139" i="1"/>
  <c r="EQ140" i="1"/>
  <c r="FU140" i="1" s="1"/>
  <c r="EQ141" i="1"/>
  <c r="FU141" i="1" s="1"/>
  <c r="EQ142" i="1"/>
  <c r="EQ143" i="1"/>
  <c r="FU143" i="1" s="1"/>
  <c r="EQ144" i="1"/>
  <c r="FU144" i="1" s="1"/>
  <c r="EQ145" i="1"/>
  <c r="FH145" i="1" s="1"/>
  <c r="EQ146" i="1"/>
  <c r="FU146" i="1" s="1"/>
  <c r="EQ147" i="1"/>
  <c r="EQ148" i="1"/>
  <c r="FU148" i="1" s="1"/>
  <c r="EQ149" i="1"/>
  <c r="FU149" i="1" s="1"/>
  <c r="EQ150" i="1"/>
  <c r="EQ151" i="1"/>
  <c r="FC151" i="1" s="1"/>
  <c r="EQ152" i="1"/>
  <c r="FU152" i="1" s="1"/>
  <c r="EQ153" i="1"/>
  <c r="FH153" i="1" s="1"/>
  <c r="EQ154" i="1"/>
  <c r="FH154" i="1" s="1"/>
  <c r="EQ155" i="1"/>
  <c r="EQ156" i="1"/>
  <c r="FU156" i="1" s="1"/>
  <c r="EQ157" i="1"/>
  <c r="FE157" i="1" s="1"/>
  <c r="FJ157" i="1" s="1"/>
  <c r="EQ158" i="1"/>
  <c r="EQ159" i="1"/>
  <c r="FD159" i="1" s="1"/>
  <c r="EQ160" i="1"/>
  <c r="FU160" i="1" s="1"/>
  <c r="EQ161" i="1"/>
  <c r="EQ162" i="1"/>
  <c r="FU162" i="1" s="1"/>
  <c r="EQ163" i="1"/>
  <c r="EQ164" i="1"/>
  <c r="FU164" i="1" s="1"/>
  <c r="EQ165" i="1"/>
  <c r="FU165" i="1" s="1"/>
  <c r="EQ166" i="1"/>
  <c r="EQ167" i="1"/>
  <c r="FB167" i="1" s="1"/>
  <c r="EQ168" i="1"/>
  <c r="FU168" i="1" s="1"/>
  <c r="EQ169" i="1"/>
  <c r="FH169" i="1" s="1"/>
  <c r="EQ170" i="1"/>
  <c r="FU170" i="1" s="1"/>
  <c r="EQ171" i="1"/>
  <c r="EQ172" i="1"/>
  <c r="FU172" i="1" s="1"/>
  <c r="EQ173" i="1"/>
  <c r="FU173" i="1" s="1"/>
  <c r="EQ174" i="1"/>
  <c r="EQ175" i="1"/>
  <c r="FU175" i="1" s="1"/>
  <c r="EQ176" i="1"/>
  <c r="FU176" i="1" s="1"/>
  <c r="EQ177" i="1"/>
  <c r="FH177" i="1" s="1"/>
  <c r="EQ178" i="1"/>
  <c r="FU178" i="1" s="1"/>
  <c r="EQ179" i="1"/>
  <c r="EQ180" i="1"/>
  <c r="FU180" i="1" s="1"/>
  <c r="EQ181" i="1"/>
  <c r="FU181" i="1" s="1"/>
  <c r="EQ182" i="1"/>
  <c r="EQ183" i="1"/>
  <c r="FB183" i="1" s="1"/>
  <c r="EQ184" i="1"/>
  <c r="FU184" i="1" s="1"/>
  <c r="EQ185" i="1"/>
  <c r="EQ186" i="1"/>
  <c r="FU186" i="1" s="1"/>
  <c r="EQ187" i="1"/>
  <c r="EQ188" i="1"/>
  <c r="FU188" i="1" s="1"/>
  <c r="EQ189" i="1"/>
  <c r="FU189" i="1" s="1"/>
  <c r="EQ190" i="1"/>
  <c r="EQ191" i="1"/>
  <c r="FB191" i="1" s="1"/>
  <c r="EQ192" i="1"/>
  <c r="FH192" i="1" s="1"/>
  <c r="EQ193" i="1"/>
  <c r="EQ194" i="1"/>
  <c r="FU194" i="1" s="1"/>
  <c r="EQ195" i="1"/>
  <c r="EQ196" i="1"/>
  <c r="FU196" i="1" s="1"/>
  <c r="EQ197" i="1"/>
  <c r="FB197" i="1" s="1"/>
  <c r="EQ198" i="1"/>
  <c r="EQ199" i="1"/>
  <c r="FU199" i="1" s="1"/>
  <c r="EQ200" i="1"/>
  <c r="FU200" i="1" s="1"/>
  <c r="EQ201" i="1"/>
  <c r="EQ202" i="1"/>
  <c r="FU202" i="1" s="1"/>
  <c r="EQ203" i="1"/>
  <c r="EQ204" i="1"/>
  <c r="FU204" i="1" s="1"/>
  <c r="EQ205" i="1"/>
  <c r="FC205" i="1" s="1"/>
  <c r="EQ206" i="1"/>
  <c r="EQ207" i="1"/>
  <c r="FE207" i="1" s="1"/>
  <c r="FJ207" i="1" s="1"/>
  <c r="EQ208" i="1"/>
  <c r="FH208" i="1" s="1"/>
  <c r="EQ209" i="1"/>
  <c r="FH209" i="1" s="1"/>
  <c r="EQ210" i="1"/>
  <c r="FU210" i="1" s="1"/>
  <c r="EQ211" i="1"/>
  <c r="EQ212" i="1"/>
  <c r="FU212" i="1" s="1"/>
  <c r="EQ213" i="1"/>
  <c r="FU213" i="1" s="1"/>
  <c r="EQ214" i="1"/>
  <c r="EQ215" i="1"/>
  <c r="FU215" i="1" s="1"/>
  <c r="EQ216" i="1"/>
  <c r="FU216" i="1" s="1"/>
  <c r="EQ217" i="1"/>
  <c r="EQ218" i="1"/>
  <c r="FU218" i="1" s="1"/>
  <c r="EQ219" i="1"/>
  <c r="EQ220" i="1"/>
  <c r="FU220" i="1" s="1"/>
  <c r="EQ221" i="1"/>
  <c r="FA221" i="1" s="1"/>
  <c r="EQ222" i="1"/>
  <c r="EQ223" i="1"/>
  <c r="FU223" i="1" s="1"/>
  <c r="EQ224" i="1"/>
  <c r="FU224" i="1" s="1"/>
  <c r="EQ225" i="1"/>
  <c r="EQ226" i="1"/>
  <c r="FH226" i="1" s="1"/>
  <c r="EQ227" i="1"/>
  <c r="EQ228" i="1"/>
  <c r="FU228" i="1" s="1"/>
  <c r="EQ229" i="1"/>
  <c r="FU229" i="1" s="1"/>
  <c r="EQ230" i="1"/>
  <c r="EQ231" i="1"/>
  <c r="FB231" i="1" s="1"/>
  <c r="EQ232" i="1"/>
  <c r="FH232" i="1" s="1"/>
  <c r="EQ233" i="1"/>
  <c r="FH233" i="1" s="1"/>
  <c r="EQ234" i="1"/>
  <c r="FU234" i="1" s="1"/>
  <c r="EQ235" i="1"/>
  <c r="EQ236" i="1"/>
  <c r="FU236" i="1" s="1"/>
  <c r="EQ237" i="1"/>
  <c r="FU237" i="1" s="1"/>
  <c r="EQ238" i="1"/>
  <c r="EQ239" i="1"/>
  <c r="FU239" i="1" s="1"/>
  <c r="EQ240" i="1"/>
  <c r="FU240" i="1" s="1"/>
  <c r="EQ241" i="1"/>
  <c r="FH241" i="1" s="1"/>
  <c r="EQ242" i="1"/>
  <c r="FU242" i="1" s="1"/>
  <c r="EQ243" i="1"/>
  <c r="EQ244" i="1"/>
  <c r="FU244" i="1" s="1"/>
  <c r="EQ245" i="1"/>
  <c r="FB245" i="1" s="1"/>
  <c r="EQ246" i="1"/>
  <c r="EQ247" i="1"/>
  <c r="FU247" i="1" s="1"/>
  <c r="EQ248" i="1"/>
  <c r="FU248" i="1" s="1"/>
  <c r="EQ249" i="1"/>
  <c r="EQ250" i="1"/>
  <c r="FU250" i="1" s="1"/>
  <c r="EQ251" i="1"/>
  <c r="EQ252" i="1"/>
  <c r="FU252" i="1" s="1"/>
  <c r="EQ253" i="1"/>
  <c r="FU253" i="1" s="1"/>
  <c r="EQ254" i="1"/>
  <c r="EQ255" i="1"/>
  <c r="FH255" i="1" s="1"/>
  <c r="EQ256" i="1"/>
  <c r="FH256" i="1" s="1"/>
  <c r="EQ257" i="1"/>
  <c r="FH257" i="1" s="1"/>
  <c r="EQ258" i="1"/>
  <c r="FU258" i="1" s="1"/>
  <c r="EQ259" i="1"/>
  <c r="EQ260" i="1"/>
  <c r="FU260" i="1" s="1"/>
  <c r="EQ261" i="1"/>
  <c r="FU261" i="1" s="1"/>
  <c r="EQ262" i="1"/>
  <c r="EQ263" i="1"/>
  <c r="FH263" i="1" s="1"/>
  <c r="EQ264" i="1"/>
  <c r="FU264" i="1" s="1"/>
  <c r="EQ265" i="1"/>
  <c r="EQ266" i="1"/>
  <c r="FU266" i="1" s="1"/>
  <c r="EQ267" i="1"/>
  <c r="EQ268" i="1"/>
  <c r="FU268" i="1" s="1"/>
  <c r="EQ269" i="1"/>
  <c r="FB269" i="1" s="1"/>
  <c r="EQ270" i="1"/>
  <c r="EQ271" i="1"/>
  <c r="FU271" i="1" s="1"/>
  <c r="EQ272" i="1"/>
  <c r="FH272" i="1" s="1"/>
  <c r="EQ273" i="1"/>
  <c r="EQ274" i="1"/>
  <c r="FU274" i="1" s="1"/>
  <c r="EQ275" i="1"/>
  <c r="EQ276" i="1"/>
  <c r="FU276" i="1" s="1"/>
  <c r="EQ277" i="1"/>
  <c r="FU277" i="1" s="1"/>
  <c r="EQ278" i="1"/>
  <c r="EQ279" i="1"/>
  <c r="FU279" i="1" s="1"/>
  <c r="EQ280" i="1"/>
  <c r="FH280" i="1" s="1"/>
  <c r="EQ281" i="1"/>
  <c r="EQ282" i="1"/>
  <c r="FU282" i="1" s="1"/>
  <c r="EQ283" i="1"/>
  <c r="EQ284" i="1"/>
  <c r="FU284" i="1" s="1"/>
  <c r="EQ285" i="1"/>
  <c r="FU285" i="1" s="1"/>
  <c r="EQ286" i="1"/>
  <c r="FH286" i="1" s="1"/>
  <c r="EQ287" i="1"/>
  <c r="FH287" i="1" s="1"/>
  <c r="EQ288" i="1"/>
  <c r="FU288" i="1" s="1"/>
  <c r="EQ289" i="1"/>
  <c r="EQ290" i="1"/>
  <c r="FU290" i="1" s="1"/>
  <c r="EQ291" i="1"/>
  <c r="EQ292" i="1"/>
  <c r="FU292" i="1" s="1"/>
  <c r="EQ293" i="1"/>
  <c r="FU293" i="1" s="1"/>
  <c r="EQ294" i="1"/>
  <c r="EQ295" i="1"/>
  <c r="FB295" i="1" s="1"/>
  <c r="EQ296" i="1"/>
  <c r="FU296" i="1" s="1"/>
  <c r="EQ297" i="1"/>
  <c r="FH297" i="1" s="1"/>
  <c r="EQ298" i="1"/>
  <c r="FU298" i="1" s="1"/>
  <c r="EQ299" i="1"/>
  <c r="EQ300" i="1"/>
  <c r="FU300" i="1" s="1"/>
  <c r="EQ301" i="1"/>
  <c r="FU301" i="1" s="1"/>
  <c r="EQ302" i="1"/>
  <c r="EQ303" i="1"/>
  <c r="FH303" i="1" s="1"/>
  <c r="EQ304" i="1"/>
  <c r="FU304" i="1" s="1"/>
  <c r="EQ305" i="1"/>
  <c r="FH305" i="1" s="1"/>
  <c r="EQ306" i="1"/>
  <c r="FU306" i="1" s="1"/>
  <c r="EQ307" i="1"/>
  <c r="EQ308" i="1"/>
  <c r="FU308" i="1" s="1"/>
  <c r="EQ309" i="1"/>
  <c r="FU309" i="1" s="1"/>
  <c r="EQ310" i="1"/>
  <c r="EQ311" i="1"/>
  <c r="FH311" i="1" s="1"/>
  <c r="EQ312" i="1"/>
  <c r="FU312" i="1" s="1"/>
  <c r="EQ313" i="1"/>
  <c r="EQ314" i="1"/>
  <c r="FU314" i="1" s="1"/>
  <c r="EQ315" i="1"/>
  <c r="EQ316" i="1"/>
  <c r="FU316" i="1" s="1"/>
  <c r="EQ317" i="1"/>
  <c r="FA317" i="1" s="1"/>
  <c r="EQ318" i="1"/>
  <c r="EQ319" i="1"/>
  <c r="FU319" i="1" s="1"/>
  <c r="EQ320" i="1"/>
  <c r="FU320" i="1" s="1"/>
  <c r="EQ321" i="1"/>
  <c r="EQ322" i="1"/>
  <c r="FU322" i="1" s="1"/>
  <c r="EQ323" i="1"/>
  <c r="EQ324" i="1"/>
  <c r="FU324" i="1" s="1"/>
  <c r="EQ325" i="1"/>
  <c r="FU325" i="1" s="1"/>
  <c r="EQ326" i="1"/>
  <c r="EQ327" i="1"/>
  <c r="FU327" i="1" s="1"/>
  <c r="EQ328" i="1"/>
  <c r="FU328" i="1" s="1"/>
  <c r="EQ329" i="1"/>
  <c r="FH329" i="1" s="1"/>
  <c r="EQ330" i="1"/>
  <c r="FH330" i="1" s="1"/>
  <c r="EQ331" i="1"/>
  <c r="EQ332" i="1"/>
  <c r="FU332" i="1" s="1"/>
  <c r="EQ333" i="1"/>
  <c r="FU333" i="1" s="1"/>
  <c r="EQ334" i="1"/>
  <c r="FH334" i="1" s="1"/>
  <c r="EQ335" i="1"/>
  <c r="FU335" i="1" s="1"/>
  <c r="EQ336" i="1"/>
  <c r="FH336" i="1" s="1"/>
  <c r="EQ337" i="1"/>
  <c r="EQ338" i="1"/>
  <c r="FU338" i="1" s="1"/>
  <c r="EQ339" i="1"/>
  <c r="EQ340" i="1"/>
  <c r="FU340" i="1" s="1"/>
  <c r="EQ341" i="1"/>
  <c r="FU341" i="1" s="1"/>
  <c r="EQ342" i="1"/>
  <c r="EQ343" i="1"/>
  <c r="FU343" i="1" s="1"/>
  <c r="EQ344" i="1"/>
  <c r="FH344" i="1" s="1"/>
  <c r="EQ345" i="1"/>
  <c r="FH345" i="1" s="1"/>
  <c r="EQ346" i="1"/>
  <c r="FU346" i="1" s="1"/>
  <c r="EQ347" i="1"/>
  <c r="EQ348" i="1"/>
  <c r="FU348" i="1" s="1"/>
  <c r="EQ349" i="1"/>
  <c r="FU349" i="1" s="1"/>
  <c r="EQ350" i="1"/>
  <c r="FH350" i="1" s="1"/>
  <c r="EQ351" i="1"/>
  <c r="FH351" i="1" s="1"/>
  <c r="EQ352" i="1"/>
  <c r="FE352" i="1" s="1"/>
  <c r="EQ353" i="1"/>
  <c r="EQ354" i="1"/>
  <c r="FH354" i="1" s="1"/>
  <c r="EQ355" i="1"/>
  <c r="EQ356" i="1"/>
  <c r="FD356" i="1" s="1"/>
  <c r="EQ357" i="1"/>
  <c r="FA357" i="1" s="1"/>
  <c r="EQ358" i="1"/>
  <c r="EQ359" i="1"/>
  <c r="FH359" i="1" s="1"/>
  <c r="EQ360" i="1"/>
  <c r="FU360" i="1" s="1"/>
  <c r="EQ361" i="1"/>
  <c r="FH361" i="1" s="1"/>
  <c r="EQ362" i="1"/>
  <c r="FU362" i="1" s="1"/>
  <c r="EQ363" i="1"/>
  <c r="EQ364" i="1"/>
  <c r="FU364" i="1" s="1"/>
  <c r="EQ365" i="1"/>
  <c r="FU365" i="1" s="1"/>
  <c r="EQ366" i="1"/>
  <c r="EQ367" i="1"/>
  <c r="FH367" i="1" s="1"/>
  <c r="EQ368" i="1"/>
  <c r="FU368" i="1" s="1"/>
  <c r="EQ369" i="1"/>
  <c r="FH369" i="1" s="1"/>
  <c r="EQ370" i="1"/>
  <c r="FU370" i="1" s="1"/>
  <c r="EQ371" i="1"/>
  <c r="EQ372" i="1"/>
  <c r="FU372" i="1" s="1"/>
  <c r="EQ373" i="1"/>
  <c r="FH373" i="1" s="1"/>
  <c r="EQ374" i="1"/>
  <c r="EQ375" i="1"/>
  <c r="FH375" i="1" s="1"/>
  <c r="EQ376" i="1"/>
  <c r="FU376" i="1" s="1"/>
  <c r="EQ377" i="1"/>
  <c r="EQ378" i="1"/>
  <c r="FU378" i="1" s="1"/>
  <c r="EQ379" i="1"/>
  <c r="EQ380" i="1"/>
  <c r="FC380" i="1" s="1"/>
  <c r="EQ381" i="1"/>
  <c r="FU381" i="1" s="1"/>
  <c r="EQ382" i="1"/>
  <c r="EQ383" i="1"/>
  <c r="FH383" i="1" s="1"/>
  <c r="EQ384" i="1"/>
  <c r="FU384" i="1" s="1"/>
  <c r="EQ385" i="1"/>
  <c r="EQ386" i="1"/>
  <c r="FU386" i="1" s="1"/>
  <c r="EQ387" i="1"/>
  <c r="EQ388" i="1"/>
  <c r="FU388" i="1" s="1"/>
  <c r="EQ389" i="1"/>
  <c r="FU389" i="1" s="1"/>
  <c r="EQ390" i="1"/>
  <c r="EQ391" i="1"/>
  <c r="FU391" i="1" s="1"/>
  <c r="EQ392" i="1"/>
  <c r="FU392" i="1" s="1"/>
  <c r="EQ393" i="1"/>
  <c r="EQ394" i="1"/>
  <c r="FU394" i="1" s="1"/>
  <c r="EQ395" i="1"/>
  <c r="FH395" i="1" s="1"/>
  <c r="EQ396" i="1"/>
  <c r="FC396" i="1" s="1"/>
  <c r="EQ397" i="1"/>
  <c r="FU397" i="1" s="1"/>
  <c r="EQ398" i="1"/>
  <c r="EQ399" i="1"/>
  <c r="FU399" i="1" s="1"/>
  <c r="EQ400" i="1"/>
  <c r="FH400" i="1" s="1"/>
  <c r="EQ401" i="1"/>
  <c r="EQ402" i="1"/>
  <c r="FU402" i="1" s="1"/>
  <c r="EQ403" i="1"/>
  <c r="EQ404" i="1"/>
  <c r="FD404" i="1" s="1"/>
  <c r="EQ405" i="1"/>
  <c r="FU405" i="1" s="1"/>
  <c r="EQ406" i="1"/>
  <c r="EQ407" i="1"/>
  <c r="FH407" i="1" s="1"/>
  <c r="EQ408" i="1"/>
  <c r="FH408" i="1" s="1"/>
  <c r="EQ409" i="1"/>
  <c r="FH409" i="1" s="1"/>
  <c r="EQ410" i="1"/>
  <c r="FU410" i="1" s="1"/>
  <c r="EQ411" i="1"/>
  <c r="EQ412" i="1"/>
  <c r="FH412" i="1" s="1"/>
  <c r="EQ413" i="1"/>
  <c r="FU413" i="1" s="1"/>
  <c r="EQ414" i="1"/>
  <c r="EQ415" i="1"/>
  <c r="FU415" i="1" s="1"/>
  <c r="EQ416" i="1"/>
  <c r="FU416" i="1" s="1"/>
  <c r="EQ417" i="1"/>
  <c r="EQ418" i="1"/>
  <c r="FU418" i="1" s="1"/>
  <c r="EQ419" i="1"/>
  <c r="EQ420" i="1"/>
  <c r="FU420" i="1" s="1"/>
  <c r="EQ421" i="1"/>
  <c r="FU421" i="1" s="1"/>
  <c r="EQ422" i="1"/>
  <c r="EQ423" i="1"/>
  <c r="FH423" i="1" s="1"/>
  <c r="EQ424" i="1"/>
  <c r="FU424" i="1" s="1"/>
  <c r="EQ425" i="1"/>
  <c r="FH425" i="1" s="1"/>
  <c r="EQ426" i="1"/>
  <c r="FU426" i="1" s="1"/>
  <c r="EQ427" i="1"/>
  <c r="EQ428" i="1"/>
  <c r="FH428" i="1" s="1"/>
  <c r="EQ429" i="1"/>
  <c r="FH429" i="1" s="1"/>
  <c r="EQ430" i="1"/>
  <c r="EQ431" i="1"/>
  <c r="FU431" i="1" s="1"/>
  <c r="EQ432" i="1"/>
  <c r="FU432" i="1" s="1"/>
  <c r="EQ433" i="1"/>
  <c r="FH433" i="1" s="1"/>
  <c r="EQ434" i="1"/>
  <c r="FU434" i="1" s="1"/>
  <c r="EQ435" i="1"/>
  <c r="FH435" i="1" s="1"/>
  <c r="EQ436" i="1"/>
  <c r="FU436" i="1" s="1"/>
  <c r="EQ437" i="1"/>
  <c r="FH437" i="1" s="1"/>
  <c r="EQ438" i="1"/>
  <c r="EQ439" i="1"/>
  <c r="FH439" i="1" s="1"/>
  <c r="EQ440" i="1"/>
  <c r="FU440" i="1" s="1"/>
  <c r="EQ441" i="1"/>
  <c r="EQ442" i="1"/>
  <c r="FU442" i="1" s="1"/>
  <c r="EQ443" i="1"/>
  <c r="EQ444" i="1"/>
  <c r="FU444" i="1" s="1"/>
  <c r="EQ445" i="1"/>
  <c r="FH445" i="1" s="1"/>
  <c r="EQ446" i="1"/>
  <c r="EQ447" i="1"/>
  <c r="FH447" i="1" s="1"/>
  <c r="EQ448" i="1"/>
  <c r="FF448" i="1" s="1"/>
  <c r="EQ449" i="1"/>
  <c r="EQ450" i="1"/>
  <c r="FH450" i="1" s="1"/>
  <c r="EQ451" i="1"/>
  <c r="EQ452" i="1"/>
  <c r="FU452" i="1" s="1"/>
  <c r="EQ453" i="1"/>
  <c r="FU453" i="1" s="1"/>
  <c r="EQ454" i="1"/>
  <c r="EQ455" i="1"/>
  <c r="FU455" i="1" s="1"/>
  <c r="EQ456" i="1"/>
  <c r="FU456" i="1" s="1"/>
  <c r="EQ457" i="1"/>
  <c r="EQ458" i="1"/>
  <c r="FU458" i="1" s="1"/>
  <c r="EQ459" i="1"/>
  <c r="EQ460" i="1"/>
  <c r="FU460" i="1" s="1"/>
  <c r="EQ461" i="1"/>
  <c r="FU461" i="1" s="1"/>
  <c r="EQ462" i="1"/>
  <c r="EQ463" i="1"/>
  <c r="FU463" i="1" s="1"/>
  <c r="EQ464" i="1"/>
  <c r="FB464" i="1" s="1"/>
  <c r="EQ465" i="1"/>
  <c r="EQ466" i="1"/>
  <c r="FH466" i="1" s="1"/>
  <c r="EQ467" i="1"/>
  <c r="FH467" i="1" s="1"/>
  <c r="EQ468" i="1"/>
  <c r="FU468" i="1" s="1"/>
  <c r="EQ469" i="1"/>
  <c r="FU469" i="1" s="1"/>
  <c r="EQ470" i="1"/>
  <c r="EQ471" i="1"/>
  <c r="FU471" i="1" s="1"/>
  <c r="EQ472" i="1"/>
  <c r="FB472" i="1" s="1"/>
  <c r="EQ473" i="1"/>
  <c r="FH473" i="1" s="1"/>
  <c r="EQ474" i="1"/>
  <c r="FU474" i="1" s="1"/>
  <c r="EQ475" i="1"/>
  <c r="FH475" i="1" s="1"/>
  <c r="EQ476" i="1"/>
  <c r="FU476" i="1" s="1"/>
  <c r="EQ477" i="1"/>
  <c r="FH477" i="1" s="1"/>
  <c r="EQ478" i="1"/>
  <c r="EQ479" i="1"/>
  <c r="FU479" i="1" s="1"/>
  <c r="EQ480" i="1"/>
  <c r="FU480" i="1" s="1"/>
  <c r="EQ481" i="1"/>
  <c r="FH481" i="1" s="1"/>
  <c r="EQ482" i="1"/>
  <c r="FU482" i="1" s="1"/>
  <c r="EQ483" i="1"/>
  <c r="EQ484" i="1"/>
  <c r="FU484" i="1" s="1"/>
  <c r="EQ485" i="1"/>
  <c r="FU485" i="1" s="1"/>
  <c r="EQ486" i="1"/>
  <c r="EQ487" i="1"/>
  <c r="FU487" i="1" s="1"/>
  <c r="EQ488" i="1"/>
  <c r="FU488" i="1" s="1"/>
  <c r="EQ489" i="1"/>
  <c r="EQ490" i="1"/>
  <c r="FU490" i="1" s="1"/>
  <c r="EQ491" i="1"/>
  <c r="EQ492" i="1"/>
  <c r="FU492" i="1" s="1"/>
  <c r="EQ493" i="1"/>
  <c r="FU493" i="1" s="1"/>
  <c r="EQ494" i="1"/>
  <c r="EQ495" i="1"/>
  <c r="FU495" i="1" s="1"/>
  <c r="EQ496" i="1"/>
  <c r="FU496" i="1" s="1"/>
  <c r="EQ497" i="1"/>
  <c r="EQ498" i="1"/>
  <c r="FU498" i="1" s="1"/>
  <c r="EQ499" i="1"/>
  <c r="EQ500" i="1"/>
  <c r="FU500" i="1" s="1"/>
  <c r="EQ501" i="1"/>
  <c r="FU501" i="1" s="1"/>
  <c r="EQ502" i="1"/>
  <c r="EQ503" i="1"/>
  <c r="FH503" i="1" s="1"/>
  <c r="EQ504" i="1"/>
  <c r="FU504" i="1" s="1"/>
  <c r="EQ505" i="1"/>
  <c r="EQ506" i="1"/>
  <c r="FU506" i="1" s="1"/>
  <c r="EQ507" i="1"/>
  <c r="EQ508" i="1"/>
  <c r="FU508" i="1" s="1"/>
  <c r="EQ509" i="1"/>
  <c r="FU509" i="1" s="1"/>
  <c r="EQ510" i="1"/>
  <c r="EQ511" i="1"/>
  <c r="FH511" i="1" s="1"/>
  <c r="EQ512" i="1"/>
  <c r="FB512" i="1" s="1"/>
  <c r="EQ513" i="1"/>
  <c r="EQ514" i="1"/>
  <c r="FU514" i="1" s="1"/>
  <c r="EQ515" i="1"/>
  <c r="FH515" i="1" s="1"/>
  <c r="EQ516" i="1"/>
  <c r="FU516" i="1" s="1"/>
  <c r="EQ517" i="1"/>
  <c r="FH517" i="1" s="1"/>
  <c r="EQ518" i="1"/>
  <c r="EQ519" i="1"/>
  <c r="FU519" i="1" s="1"/>
  <c r="EQ520" i="1"/>
  <c r="FU520" i="1" s="1"/>
  <c r="EQ521" i="1"/>
  <c r="EQ522" i="1"/>
  <c r="FH522" i="1" s="1"/>
  <c r="EQ523" i="1"/>
  <c r="EQ524" i="1"/>
  <c r="FH524" i="1" s="1"/>
  <c r="EQ525" i="1"/>
  <c r="FU525" i="1" s="1"/>
  <c r="EQ526" i="1"/>
  <c r="EQ527" i="1"/>
  <c r="FU527" i="1" s="1"/>
  <c r="EQ528" i="1"/>
  <c r="FB528" i="1" s="1"/>
  <c r="EQ529" i="1"/>
  <c r="FH529" i="1" s="1"/>
  <c r="EQ530" i="1"/>
  <c r="FH530" i="1" s="1"/>
  <c r="EQ531" i="1"/>
  <c r="FH531" i="1" s="1"/>
  <c r="EQ532" i="1"/>
  <c r="FU532" i="1" s="1"/>
  <c r="EQ533" i="1"/>
  <c r="FU533" i="1" s="1"/>
  <c r="EQ534" i="1"/>
  <c r="EQ535" i="1"/>
  <c r="FU535" i="1" s="1"/>
  <c r="EQ536" i="1"/>
  <c r="FB536" i="1" s="1"/>
  <c r="EQ537" i="1"/>
  <c r="FH537" i="1" s="1"/>
  <c r="EQ538" i="1"/>
  <c r="FH538" i="1" s="1"/>
  <c r="EQ539" i="1"/>
  <c r="EQ540" i="1"/>
  <c r="FH540" i="1" s="1"/>
  <c r="EQ541" i="1"/>
  <c r="FH541" i="1" s="1"/>
  <c r="EQ542" i="1"/>
  <c r="FH542" i="1" s="1"/>
  <c r="EQ543" i="1"/>
  <c r="FU543" i="1" s="1"/>
  <c r="EQ544" i="1"/>
  <c r="FU544" i="1" s="1"/>
  <c r="EQ545" i="1"/>
  <c r="EQ546" i="1"/>
  <c r="FU546" i="1" s="1"/>
  <c r="EQ547" i="1"/>
  <c r="EQ548" i="1"/>
  <c r="FU548" i="1" s="1"/>
  <c r="EQ549" i="1"/>
  <c r="FU549" i="1" s="1"/>
  <c r="EQ550" i="1"/>
  <c r="EQ551" i="1"/>
  <c r="FH551" i="1" s="1"/>
  <c r="EQ552" i="1"/>
  <c r="FU552" i="1" s="1"/>
  <c r="EQ553" i="1"/>
  <c r="EQ554" i="1"/>
  <c r="FU554" i="1" s="1"/>
  <c r="EQ555" i="1"/>
  <c r="FH555" i="1" s="1"/>
  <c r="EQ556" i="1"/>
  <c r="FH556" i="1" s="1"/>
  <c r="EQ557" i="1"/>
  <c r="FU557" i="1" s="1"/>
  <c r="EQ558" i="1"/>
  <c r="EQ559" i="1"/>
  <c r="FU559" i="1" s="1"/>
  <c r="EQ560" i="1"/>
  <c r="FU560" i="1" s="1"/>
  <c r="EQ561" i="1"/>
  <c r="FH561" i="1" s="1"/>
  <c r="EQ562" i="1"/>
  <c r="FH562" i="1" s="1"/>
  <c r="EQ563" i="1"/>
  <c r="FH563" i="1" s="1"/>
  <c r="EQ564" i="1"/>
  <c r="FU564" i="1" s="1"/>
  <c r="EQ565" i="1"/>
  <c r="FH565" i="1" s="1"/>
  <c r="EQ566" i="1"/>
  <c r="EQ567" i="1"/>
  <c r="FH567" i="1" s="1"/>
  <c r="EQ568" i="1"/>
  <c r="FU568" i="1" s="1"/>
  <c r="EQ569" i="1"/>
  <c r="FH569" i="1" s="1"/>
  <c r="EQ570" i="1"/>
  <c r="FH570" i="1" s="1"/>
  <c r="EQ571" i="1"/>
  <c r="EQ572" i="1"/>
  <c r="FU572" i="1" s="1"/>
  <c r="EQ573" i="1"/>
  <c r="FU573" i="1" s="1"/>
  <c r="EQ574" i="1"/>
  <c r="EQ575" i="1"/>
  <c r="FH575" i="1" s="1"/>
  <c r="EQ576" i="1"/>
  <c r="FB576" i="1" s="1"/>
  <c r="EQ577" i="1"/>
  <c r="EQ578" i="1"/>
  <c r="FU578" i="1" s="1"/>
  <c r="EQ579" i="1"/>
  <c r="EQ580" i="1"/>
  <c r="FH580" i="1" s="1"/>
  <c r="EQ581" i="1"/>
  <c r="FH581" i="1" s="1"/>
  <c r="EQ582" i="1"/>
  <c r="EQ583" i="1"/>
  <c r="FU583" i="1" s="1"/>
  <c r="EQ584" i="1"/>
  <c r="FD584" i="1" s="1"/>
  <c r="FQ584" i="1" s="1"/>
  <c r="EQ585" i="1"/>
  <c r="EQ586" i="1"/>
  <c r="FU586" i="1" s="1"/>
  <c r="EQ587" i="1"/>
  <c r="EQ588" i="1"/>
  <c r="FU588" i="1" s="1"/>
  <c r="EQ589" i="1"/>
  <c r="FH589" i="1" s="1"/>
  <c r="EQ590" i="1"/>
  <c r="EQ591" i="1"/>
  <c r="FU591" i="1" s="1"/>
  <c r="EQ592" i="1"/>
  <c r="FU592" i="1" s="1"/>
  <c r="EQ593" i="1"/>
  <c r="EQ594" i="1"/>
  <c r="FU594" i="1" s="1"/>
  <c r="EQ595" i="1"/>
  <c r="FH595" i="1" s="1"/>
  <c r="EQ596" i="1"/>
  <c r="FU596" i="1" s="1"/>
  <c r="EQ597" i="1"/>
  <c r="FU597" i="1" s="1"/>
  <c r="EQ598" i="1"/>
  <c r="FH598" i="1" s="1"/>
  <c r="EQ599" i="1"/>
  <c r="FU599" i="1" s="1"/>
  <c r="EQ600" i="1"/>
  <c r="FB600" i="1" s="1"/>
  <c r="EQ601" i="1"/>
  <c r="FH601" i="1" s="1"/>
  <c r="EQ602" i="1"/>
  <c r="FU602" i="1" s="1"/>
  <c r="EQ603" i="1"/>
  <c r="FH603" i="1" s="1"/>
  <c r="EQ604" i="1"/>
  <c r="FU604" i="1" s="1"/>
  <c r="EQ605" i="1"/>
  <c r="FU605" i="1" s="1"/>
  <c r="EQ606" i="1"/>
  <c r="FH606" i="1" s="1"/>
  <c r="EQ607" i="1"/>
  <c r="FU607" i="1" s="1"/>
  <c r="EQ608" i="1"/>
  <c r="FU608" i="1" s="1"/>
  <c r="EQ609" i="1"/>
  <c r="FH609" i="1" s="1"/>
  <c r="EQ610" i="1"/>
  <c r="FH610" i="1" s="1"/>
  <c r="EQ611" i="1"/>
  <c r="FH611" i="1" s="1"/>
  <c r="EQ612" i="1"/>
  <c r="FH612" i="1" s="1"/>
  <c r="EQ613" i="1"/>
  <c r="FU613" i="1" s="1"/>
  <c r="EQ614" i="1"/>
  <c r="FH614" i="1" s="1"/>
  <c r="EQ615" i="1"/>
  <c r="FH615" i="1" s="1"/>
  <c r="EQ616" i="1"/>
  <c r="FU616" i="1" s="1"/>
  <c r="EQ617" i="1"/>
  <c r="FH617" i="1" s="1"/>
  <c r="EQ618" i="1"/>
  <c r="FU618" i="1" s="1"/>
  <c r="EQ619" i="1"/>
  <c r="FH619" i="1" s="1"/>
  <c r="EQ620" i="1"/>
  <c r="FU620" i="1" s="1"/>
  <c r="EQ621" i="1"/>
  <c r="FU621" i="1" s="1"/>
  <c r="EQ622" i="1"/>
  <c r="EQ623" i="1"/>
  <c r="FU623" i="1" s="1"/>
  <c r="EQ624" i="1"/>
  <c r="FU624" i="1" s="1"/>
  <c r="EQ625" i="1"/>
  <c r="FH625" i="1" s="1"/>
  <c r="EQ5" i="1"/>
  <c r="CH2" i="1"/>
  <c r="CG2" i="1"/>
  <c r="CF2" i="1"/>
  <c r="CE2" i="1"/>
  <c r="CD2" i="1"/>
  <c r="CC2" i="1"/>
  <c r="CB2" i="1"/>
  <c r="CA2" i="1"/>
  <c r="BZ2" i="1"/>
  <c r="BY2" i="1"/>
  <c r="BX2" i="1"/>
  <c r="BW2" i="1"/>
  <c r="J6" i="1"/>
  <c r="AO2" i="1"/>
  <c r="AP2" i="1"/>
  <c r="AQ2" i="1"/>
  <c r="AN2" i="1"/>
  <c r="AK2" i="1"/>
  <c r="AL2" i="1"/>
  <c r="AM2" i="1"/>
  <c r="AJ2" i="1"/>
  <c r="AG2" i="1"/>
  <c r="AH2" i="1"/>
  <c r="AI2" i="1"/>
  <c r="AF2" i="1"/>
  <c r="D2" i="3" a="1"/>
  <c r="D2" i="3" s="1"/>
  <c r="Z24" i="1" s="1"/>
  <c r="DI24" i="1" s="1"/>
  <c r="R5" i="1"/>
  <c r="X5" i="1" s="1"/>
  <c r="Q5" i="1"/>
  <c r="W5" i="1" s="1"/>
  <c r="P5" i="1"/>
  <c r="V5" i="1" s="1"/>
  <c r="O5" i="1"/>
  <c r="U5" i="1" s="1"/>
  <c r="N6" i="1"/>
  <c r="T6" i="1" s="1"/>
  <c r="O6" i="1"/>
  <c r="U6" i="1" s="1"/>
  <c r="P6" i="1"/>
  <c r="V6" i="1" s="1"/>
  <c r="Q6" i="1"/>
  <c r="W6" i="1" s="1"/>
  <c r="R6" i="1"/>
  <c r="X6" i="1" s="1"/>
  <c r="N7" i="1"/>
  <c r="T7" i="1" s="1"/>
  <c r="O7" i="1"/>
  <c r="U7" i="1" s="1"/>
  <c r="P7" i="1"/>
  <c r="V7" i="1" s="1"/>
  <c r="Q7" i="1"/>
  <c r="W7" i="1" s="1"/>
  <c r="R7" i="1"/>
  <c r="X7" i="1" s="1"/>
  <c r="N8" i="1"/>
  <c r="T8" i="1" s="1"/>
  <c r="O8" i="1"/>
  <c r="U8" i="1" s="1"/>
  <c r="P8" i="1"/>
  <c r="V8" i="1" s="1"/>
  <c r="Q8" i="1"/>
  <c r="W8" i="1" s="1"/>
  <c r="R8" i="1"/>
  <c r="X8" i="1" s="1"/>
  <c r="N9" i="1"/>
  <c r="T9" i="1" s="1"/>
  <c r="O9" i="1"/>
  <c r="U9" i="1" s="1"/>
  <c r="P9" i="1"/>
  <c r="V9" i="1" s="1"/>
  <c r="Q9" i="1"/>
  <c r="W9" i="1" s="1"/>
  <c r="R9" i="1"/>
  <c r="X9" i="1" s="1"/>
  <c r="N10" i="1"/>
  <c r="T10" i="1" s="1"/>
  <c r="O10" i="1"/>
  <c r="U10" i="1" s="1"/>
  <c r="P10" i="1"/>
  <c r="V10" i="1" s="1"/>
  <c r="Q10" i="1"/>
  <c r="W10" i="1" s="1"/>
  <c r="R10" i="1"/>
  <c r="X10" i="1" s="1"/>
  <c r="N11" i="1"/>
  <c r="T11" i="1" s="1"/>
  <c r="O11" i="1"/>
  <c r="U11" i="1" s="1"/>
  <c r="P11" i="1"/>
  <c r="V11" i="1" s="1"/>
  <c r="Q11" i="1"/>
  <c r="W11" i="1" s="1"/>
  <c r="R11" i="1"/>
  <c r="X11" i="1" s="1"/>
  <c r="N12" i="1"/>
  <c r="T12" i="1" s="1"/>
  <c r="O12" i="1"/>
  <c r="U12" i="1" s="1"/>
  <c r="P12" i="1"/>
  <c r="V12" i="1" s="1"/>
  <c r="Q12" i="1"/>
  <c r="W12" i="1" s="1"/>
  <c r="R12" i="1"/>
  <c r="X12" i="1" s="1"/>
  <c r="N13" i="1"/>
  <c r="T13" i="1" s="1"/>
  <c r="O13" i="1"/>
  <c r="U13" i="1" s="1"/>
  <c r="P13" i="1"/>
  <c r="V13" i="1" s="1"/>
  <c r="Q13" i="1"/>
  <c r="W13" i="1" s="1"/>
  <c r="R13" i="1"/>
  <c r="X13" i="1" s="1"/>
  <c r="N14" i="1"/>
  <c r="T14" i="1" s="1"/>
  <c r="O14" i="1"/>
  <c r="U14" i="1" s="1"/>
  <c r="P14" i="1"/>
  <c r="V14" i="1" s="1"/>
  <c r="Q14" i="1"/>
  <c r="W14" i="1" s="1"/>
  <c r="R14" i="1"/>
  <c r="X14" i="1" s="1"/>
  <c r="N15" i="1"/>
  <c r="T15" i="1" s="1"/>
  <c r="O15" i="1"/>
  <c r="U15" i="1" s="1"/>
  <c r="P15" i="1"/>
  <c r="V15" i="1" s="1"/>
  <c r="Q15" i="1"/>
  <c r="W15" i="1" s="1"/>
  <c r="R15" i="1"/>
  <c r="X15" i="1" s="1"/>
  <c r="N16" i="1"/>
  <c r="T16" i="1" s="1"/>
  <c r="O16" i="1"/>
  <c r="U16" i="1" s="1"/>
  <c r="P16" i="1"/>
  <c r="V16" i="1" s="1"/>
  <c r="Q16" i="1"/>
  <c r="W16" i="1" s="1"/>
  <c r="R16" i="1"/>
  <c r="X16" i="1" s="1"/>
  <c r="N17" i="1"/>
  <c r="T17" i="1" s="1"/>
  <c r="O17" i="1"/>
  <c r="U17" i="1" s="1"/>
  <c r="P17" i="1"/>
  <c r="V17" i="1" s="1"/>
  <c r="Q17" i="1"/>
  <c r="W17" i="1" s="1"/>
  <c r="R17" i="1"/>
  <c r="X17" i="1" s="1"/>
  <c r="N18" i="1"/>
  <c r="T18" i="1" s="1"/>
  <c r="O18" i="1"/>
  <c r="U18" i="1" s="1"/>
  <c r="P18" i="1"/>
  <c r="V18" i="1" s="1"/>
  <c r="Q18" i="1"/>
  <c r="W18" i="1" s="1"/>
  <c r="R18" i="1"/>
  <c r="X18" i="1" s="1"/>
  <c r="N19" i="1"/>
  <c r="T19" i="1" s="1"/>
  <c r="O19" i="1"/>
  <c r="U19" i="1" s="1"/>
  <c r="P19" i="1"/>
  <c r="V19" i="1" s="1"/>
  <c r="Q19" i="1"/>
  <c r="W19" i="1" s="1"/>
  <c r="R19" i="1"/>
  <c r="X19" i="1" s="1"/>
  <c r="N20" i="1"/>
  <c r="T20" i="1" s="1"/>
  <c r="O20" i="1"/>
  <c r="U20" i="1" s="1"/>
  <c r="P20" i="1"/>
  <c r="V20" i="1" s="1"/>
  <c r="Q20" i="1"/>
  <c r="W20" i="1" s="1"/>
  <c r="R20" i="1"/>
  <c r="X20" i="1" s="1"/>
  <c r="N21" i="1"/>
  <c r="T21" i="1" s="1"/>
  <c r="O21" i="1"/>
  <c r="U21" i="1" s="1"/>
  <c r="P21" i="1"/>
  <c r="V21" i="1" s="1"/>
  <c r="Q21" i="1"/>
  <c r="W21" i="1" s="1"/>
  <c r="R21" i="1"/>
  <c r="X21" i="1" s="1"/>
  <c r="N22" i="1"/>
  <c r="T22" i="1" s="1"/>
  <c r="O22" i="1"/>
  <c r="U22" i="1" s="1"/>
  <c r="P22" i="1"/>
  <c r="V22" i="1" s="1"/>
  <c r="Q22" i="1"/>
  <c r="W22" i="1" s="1"/>
  <c r="R22" i="1"/>
  <c r="X22" i="1" s="1"/>
  <c r="N23" i="1"/>
  <c r="T23" i="1" s="1"/>
  <c r="O23" i="1"/>
  <c r="U23" i="1" s="1"/>
  <c r="P23" i="1"/>
  <c r="V23" i="1" s="1"/>
  <c r="Q23" i="1"/>
  <c r="W23" i="1" s="1"/>
  <c r="R23" i="1"/>
  <c r="X23" i="1" s="1"/>
  <c r="N24" i="1"/>
  <c r="T24" i="1" s="1"/>
  <c r="O24" i="1"/>
  <c r="U24" i="1" s="1"/>
  <c r="P24" i="1"/>
  <c r="V24" i="1" s="1"/>
  <c r="Q24" i="1"/>
  <c r="W24" i="1" s="1"/>
  <c r="R24" i="1"/>
  <c r="X24" i="1" s="1"/>
  <c r="N25" i="1"/>
  <c r="T25" i="1" s="1"/>
  <c r="O25" i="1"/>
  <c r="U25" i="1" s="1"/>
  <c r="P25" i="1"/>
  <c r="V25" i="1" s="1"/>
  <c r="Q25" i="1"/>
  <c r="W25" i="1" s="1"/>
  <c r="R25" i="1"/>
  <c r="X25" i="1" s="1"/>
  <c r="N26" i="1"/>
  <c r="T26" i="1" s="1"/>
  <c r="O26" i="1"/>
  <c r="U26" i="1" s="1"/>
  <c r="P26" i="1"/>
  <c r="V26" i="1" s="1"/>
  <c r="Q26" i="1"/>
  <c r="W26" i="1" s="1"/>
  <c r="R26" i="1"/>
  <c r="X26" i="1" s="1"/>
  <c r="N27" i="1"/>
  <c r="T27" i="1" s="1"/>
  <c r="O27" i="1"/>
  <c r="U27" i="1" s="1"/>
  <c r="P27" i="1"/>
  <c r="V27" i="1" s="1"/>
  <c r="Q27" i="1"/>
  <c r="W27" i="1" s="1"/>
  <c r="R27" i="1"/>
  <c r="X27" i="1" s="1"/>
  <c r="N28" i="1"/>
  <c r="T28" i="1" s="1"/>
  <c r="O28" i="1"/>
  <c r="U28" i="1" s="1"/>
  <c r="P28" i="1"/>
  <c r="V28" i="1" s="1"/>
  <c r="Q28" i="1"/>
  <c r="W28" i="1" s="1"/>
  <c r="R28" i="1"/>
  <c r="X28" i="1" s="1"/>
  <c r="N29" i="1"/>
  <c r="T29" i="1" s="1"/>
  <c r="O29" i="1"/>
  <c r="U29" i="1" s="1"/>
  <c r="P29" i="1"/>
  <c r="V29" i="1" s="1"/>
  <c r="Q29" i="1"/>
  <c r="W29" i="1" s="1"/>
  <c r="R29" i="1"/>
  <c r="X29" i="1" s="1"/>
  <c r="N30" i="1"/>
  <c r="T30" i="1" s="1"/>
  <c r="O30" i="1"/>
  <c r="U30" i="1" s="1"/>
  <c r="P30" i="1"/>
  <c r="V30" i="1" s="1"/>
  <c r="Q30" i="1"/>
  <c r="W30" i="1" s="1"/>
  <c r="R30" i="1"/>
  <c r="X30" i="1" s="1"/>
  <c r="N31" i="1"/>
  <c r="T31" i="1" s="1"/>
  <c r="O31" i="1"/>
  <c r="U31" i="1" s="1"/>
  <c r="P31" i="1"/>
  <c r="V31" i="1" s="1"/>
  <c r="Q31" i="1"/>
  <c r="W31" i="1" s="1"/>
  <c r="R31" i="1"/>
  <c r="X31" i="1" s="1"/>
  <c r="N32" i="1"/>
  <c r="T32" i="1" s="1"/>
  <c r="O32" i="1"/>
  <c r="U32" i="1" s="1"/>
  <c r="P32" i="1"/>
  <c r="V32" i="1" s="1"/>
  <c r="Q32" i="1"/>
  <c r="W32" i="1" s="1"/>
  <c r="R32" i="1"/>
  <c r="X32" i="1" s="1"/>
  <c r="N33" i="1"/>
  <c r="T33" i="1" s="1"/>
  <c r="O33" i="1"/>
  <c r="U33" i="1" s="1"/>
  <c r="P33" i="1"/>
  <c r="V33" i="1" s="1"/>
  <c r="Q33" i="1"/>
  <c r="W33" i="1" s="1"/>
  <c r="R33" i="1"/>
  <c r="X33" i="1" s="1"/>
  <c r="N34" i="1"/>
  <c r="T34" i="1" s="1"/>
  <c r="O34" i="1"/>
  <c r="U34" i="1" s="1"/>
  <c r="P34" i="1"/>
  <c r="V34" i="1" s="1"/>
  <c r="Q34" i="1"/>
  <c r="W34" i="1" s="1"/>
  <c r="R34" i="1"/>
  <c r="X34" i="1" s="1"/>
  <c r="N35" i="1"/>
  <c r="T35" i="1" s="1"/>
  <c r="O35" i="1"/>
  <c r="U35" i="1" s="1"/>
  <c r="P35" i="1"/>
  <c r="V35" i="1" s="1"/>
  <c r="Q35" i="1"/>
  <c r="W35" i="1" s="1"/>
  <c r="R35" i="1"/>
  <c r="X35" i="1" s="1"/>
  <c r="N36" i="1"/>
  <c r="T36" i="1" s="1"/>
  <c r="O36" i="1"/>
  <c r="U36" i="1" s="1"/>
  <c r="P36" i="1"/>
  <c r="V36" i="1" s="1"/>
  <c r="Q36" i="1"/>
  <c r="W36" i="1" s="1"/>
  <c r="R36" i="1"/>
  <c r="X36" i="1" s="1"/>
  <c r="N37" i="1"/>
  <c r="T37" i="1" s="1"/>
  <c r="O37" i="1"/>
  <c r="U37" i="1" s="1"/>
  <c r="P37" i="1"/>
  <c r="V37" i="1" s="1"/>
  <c r="Q37" i="1"/>
  <c r="W37" i="1" s="1"/>
  <c r="R37" i="1"/>
  <c r="X37" i="1" s="1"/>
  <c r="N38" i="1"/>
  <c r="T38" i="1" s="1"/>
  <c r="O38" i="1"/>
  <c r="U38" i="1" s="1"/>
  <c r="P38" i="1"/>
  <c r="V38" i="1" s="1"/>
  <c r="Q38" i="1"/>
  <c r="W38" i="1" s="1"/>
  <c r="R38" i="1"/>
  <c r="X38" i="1" s="1"/>
  <c r="N39" i="1"/>
  <c r="T39" i="1" s="1"/>
  <c r="O39" i="1"/>
  <c r="U39" i="1" s="1"/>
  <c r="P39" i="1"/>
  <c r="V39" i="1" s="1"/>
  <c r="Q39" i="1"/>
  <c r="W39" i="1" s="1"/>
  <c r="R39" i="1"/>
  <c r="X39" i="1" s="1"/>
  <c r="N40" i="1"/>
  <c r="T40" i="1" s="1"/>
  <c r="O40" i="1"/>
  <c r="U40" i="1" s="1"/>
  <c r="P40" i="1"/>
  <c r="V40" i="1" s="1"/>
  <c r="Q40" i="1"/>
  <c r="W40" i="1" s="1"/>
  <c r="R40" i="1"/>
  <c r="X40" i="1" s="1"/>
  <c r="N41" i="1"/>
  <c r="T41" i="1" s="1"/>
  <c r="O41" i="1"/>
  <c r="U41" i="1" s="1"/>
  <c r="P41" i="1"/>
  <c r="V41" i="1" s="1"/>
  <c r="Q41" i="1"/>
  <c r="W41" i="1" s="1"/>
  <c r="R41" i="1"/>
  <c r="X41" i="1" s="1"/>
  <c r="N42" i="1"/>
  <c r="T42" i="1" s="1"/>
  <c r="O42" i="1"/>
  <c r="U42" i="1" s="1"/>
  <c r="P42" i="1"/>
  <c r="V42" i="1" s="1"/>
  <c r="Q42" i="1"/>
  <c r="W42" i="1" s="1"/>
  <c r="R42" i="1"/>
  <c r="X42" i="1" s="1"/>
  <c r="N43" i="1"/>
  <c r="T43" i="1" s="1"/>
  <c r="O43" i="1"/>
  <c r="U43" i="1" s="1"/>
  <c r="P43" i="1"/>
  <c r="V43" i="1" s="1"/>
  <c r="Q43" i="1"/>
  <c r="W43" i="1" s="1"/>
  <c r="R43" i="1"/>
  <c r="X43" i="1" s="1"/>
  <c r="N44" i="1"/>
  <c r="T44" i="1" s="1"/>
  <c r="O44" i="1"/>
  <c r="U44" i="1" s="1"/>
  <c r="P44" i="1"/>
  <c r="V44" i="1" s="1"/>
  <c r="Q44" i="1"/>
  <c r="W44" i="1" s="1"/>
  <c r="R44" i="1"/>
  <c r="X44" i="1" s="1"/>
  <c r="N45" i="1"/>
  <c r="T45" i="1" s="1"/>
  <c r="O45" i="1"/>
  <c r="U45" i="1" s="1"/>
  <c r="P45" i="1"/>
  <c r="V45" i="1" s="1"/>
  <c r="Q45" i="1"/>
  <c r="W45" i="1" s="1"/>
  <c r="R45" i="1"/>
  <c r="X45" i="1" s="1"/>
  <c r="N46" i="1"/>
  <c r="T46" i="1" s="1"/>
  <c r="O46" i="1"/>
  <c r="U46" i="1" s="1"/>
  <c r="P46" i="1"/>
  <c r="V46" i="1" s="1"/>
  <c r="Q46" i="1"/>
  <c r="W46" i="1" s="1"/>
  <c r="R46" i="1"/>
  <c r="X46" i="1" s="1"/>
  <c r="N47" i="1"/>
  <c r="T47" i="1" s="1"/>
  <c r="O47" i="1"/>
  <c r="U47" i="1" s="1"/>
  <c r="P47" i="1"/>
  <c r="V47" i="1" s="1"/>
  <c r="Q47" i="1"/>
  <c r="W47" i="1" s="1"/>
  <c r="R47" i="1"/>
  <c r="X47" i="1" s="1"/>
  <c r="N48" i="1"/>
  <c r="T48" i="1" s="1"/>
  <c r="O48" i="1"/>
  <c r="U48" i="1" s="1"/>
  <c r="P48" i="1"/>
  <c r="V48" i="1" s="1"/>
  <c r="Q48" i="1"/>
  <c r="W48" i="1" s="1"/>
  <c r="R48" i="1"/>
  <c r="X48" i="1" s="1"/>
  <c r="N49" i="1"/>
  <c r="T49" i="1" s="1"/>
  <c r="O49" i="1"/>
  <c r="U49" i="1" s="1"/>
  <c r="P49" i="1"/>
  <c r="V49" i="1" s="1"/>
  <c r="Q49" i="1"/>
  <c r="W49" i="1" s="1"/>
  <c r="R49" i="1"/>
  <c r="X49" i="1" s="1"/>
  <c r="N50" i="1"/>
  <c r="T50" i="1" s="1"/>
  <c r="O50" i="1"/>
  <c r="U50" i="1" s="1"/>
  <c r="P50" i="1"/>
  <c r="V50" i="1" s="1"/>
  <c r="Q50" i="1"/>
  <c r="W50" i="1" s="1"/>
  <c r="R50" i="1"/>
  <c r="X50" i="1" s="1"/>
  <c r="N51" i="1"/>
  <c r="T51" i="1" s="1"/>
  <c r="O51" i="1"/>
  <c r="U51" i="1" s="1"/>
  <c r="P51" i="1"/>
  <c r="V51" i="1" s="1"/>
  <c r="Q51" i="1"/>
  <c r="W51" i="1" s="1"/>
  <c r="R51" i="1"/>
  <c r="X51" i="1" s="1"/>
  <c r="N52" i="1"/>
  <c r="T52" i="1" s="1"/>
  <c r="O52" i="1"/>
  <c r="U52" i="1" s="1"/>
  <c r="P52" i="1"/>
  <c r="V52" i="1" s="1"/>
  <c r="Q52" i="1"/>
  <c r="W52" i="1" s="1"/>
  <c r="R52" i="1"/>
  <c r="X52" i="1" s="1"/>
  <c r="N53" i="1"/>
  <c r="T53" i="1" s="1"/>
  <c r="O53" i="1"/>
  <c r="U53" i="1" s="1"/>
  <c r="P53" i="1"/>
  <c r="V53" i="1" s="1"/>
  <c r="Q53" i="1"/>
  <c r="W53" i="1" s="1"/>
  <c r="R53" i="1"/>
  <c r="X53" i="1" s="1"/>
  <c r="N54" i="1"/>
  <c r="T54" i="1" s="1"/>
  <c r="O54" i="1"/>
  <c r="U54" i="1" s="1"/>
  <c r="P54" i="1"/>
  <c r="V54" i="1" s="1"/>
  <c r="Q54" i="1"/>
  <c r="W54" i="1" s="1"/>
  <c r="R54" i="1"/>
  <c r="X54" i="1" s="1"/>
  <c r="N55" i="1"/>
  <c r="T55" i="1" s="1"/>
  <c r="O55" i="1"/>
  <c r="U55" i="1" s="1"/>
  <c r="P55" i="1"/>
  <c r="V55" i="1" s="1"/>
  <c r="Q55" i="1"/>
  <c r="W55" i="1" s="1"/>
  <c r="R55" i="1"/>
  <c r="X55" i="1" s="1"/>
  <c r="N56" i="1"/>
  <c r="T56" i="1" s="1"/>
  <c r="O56" i="1"/>
  <c r="U56" i="1" s="1"/>
  <c r="P56" i="1"/>
  <c r="V56" i="1" s="1"/>
  <c r="Q56" i="1"/>
  <c r="W56" i="1" s="1"/>
  <c r="R56" i="1"/>
  <c r="X56" i="1" s="1"/>
  <c r="N57" i="1"/>
  <c r="T57" i="1" s="1"/>
  <c r="O57" i="1"/>
  <c r="U57" i="1" s="1"/>
  <c r="P57" i="1"/>
  <c r="V57" i="1" s="1"/>
  <c r="Q57" i="1"/>
  <c r="W57" i="1" s="1"/>
  <c r="R57" i="1"/>
  <c r="X57" i="1" s="1"/>
  <c r="N58" i="1"/>
  <c r="T58" i="1" s="1"/>
  <c r="O58" i="1"/>
  <c r="U58" i="1" s="1"/>
  <c r="P58" i="1"/>
  <c r="V58" i="1" s="1"/>
  <c r="Q58" i="1"/>
  <c r="W58" i="1" s="1"/>
  <c r="R58" i="1"/>
  <c r="X58" i="1" s="1"/>
  <c r="N59" i="1"/>
  <c r="T59" i="1" s="1"/>
  <c r="O59" i="1"/>
  <c r="U59" i="1" s="1"/>
  <c r="P59" i="1"/>
  <c r="V59" i="1" s="1"/>
  <c r="Q59" i="1"/>
  <c r="W59" i="1" s="1"/>
  <c r="R59" i="1"/>
  <c r="X59" i="1" s="1"/>
  <c r="N60" i="1"/>
  <c r="T60" i="1" s="1"/>
  <c r="O60" i="1"/>
  <c r="U60" i="1" s="1"/>
  <c r="P60" i="1"/>
  <c r="V60" i="1" s="1"/>
  <c r="Q60" i="1"/>
  <c r="W60" i="1" s="1"/>
  <c r="R60" i="1"/>
  <c r="X60" i="1" s="1"/>
  <c r="N61" i="1"/>
  <c r="T61" i="1" s="1"/>
  <c r="O61" i="1"/>
  <c r="U61" i="1" s="1"/>
  <c r="P61" i="1"/>
  <c r="V61" i="1" s="1"/>
  <c r="Q61" i="1"/>
  <c r="W61" i="1" s="1"/>
  <c r="R61" i="1"/>
  <c r="X61" i="1" s="1"/>
  <c r="N62" i="1"/>
  <c r="T62" i="1" s="1"/>
  <c r="O62" i="1"/>
  <c r="U62" i="1" s="1"/>
  <c r="P62" i="1"/>
  <c r="V62" i="1" s="1"/>
  <c r="Q62" i="1"/>
  <c r="W62" i="1" s="1"/>
  <c r="R62" i="1"/>
  <c r="X62" i="1" s="1"/>
  <c r="N63" i="1"/>
  <c r="T63" i="1" s="1"/>
  <c r="O63" i="1"/>
  <c r="U63" i="1" s="1"/>
  <c r="P63" i="1"/>
  <c r="V63" i="1" s="1"/>
  <c r="Q63" i="1"/>
  <c r="W63" i="1" s="1"/>
  <c r="R63" i="1"/>
  <c r="X63" i="1" s="1"/>
  <c r="N64" i="1"/>
  <c r="T64" i="1" s="1"/>
  <c r="O64" i="1"/>
  <c r="U64" i="1" s="1"/>
  <c r="P64" i="1"/>
  <c r="V64" i="1" s="1"/>
  <c r="Q64" i="1"/>
  <c r="W64" i="1" s="1"/>
  <c r="R64" i="1"/>
  <c r="X64" i="1" s="1"/>
  <c r="N65" i="1"/>
  <c r="T65" i="1" s="1"/>
  <c r="O65" i="1"/>
  <c r="U65" i="1" s="1"/>
  <c r="P65" i="1"/>
  <c r="V65" i="1" s="1"/>
  <c r="Q65" i="1"/>
  <c r="W65" i="1" s="1"/>
  <c r="R65" i="1"/>
  <c r="X65" i="1" s="1"/>
  <c r="N66" i="1"/>
  <c r="T66" i="1" s="1"/>
  <c r="O66" i="1"/>
  <c r="U66" i="1" s="1"/>
  <c r="P66" i="1"/>
  <c r="V66" i="1" s="1"/>
  <c r="Q66" i="1"/>
  <c r="W66" i="1" s="1"/>
  <c r="R66" i="1"/>
  <c r="X66" i="1" s="1"/>
  <c r="N67" i="1"/>
  <c r="T67" i="1" s="1"/>
  <c r="O67" i="1"/>
  <c r="U67" i="1" s="1"/>
  <c r="P67" i="1"/>
  <c r="V67" i="1" s="1"/>
  <c r="Q67" i="1"/>
  <c r="W67" i="1" s="1"/>
  <c r="R67" i="1"/>
  <c r="X67" i="1" s="1"/>
  <c r="N68" i="1"/>
  <c r="T68" i="1" s="1"/>
  <c r="O68" i="1"/>
  <c r="U68" i="1" s="1"/>
  <c r="P68" i="1"/>
  <c r="V68" i="1" s="1"/>
  <c r="Q68" i="1"/>
  <c r="W68" i="1" s="1"/>
  <c r="R68" i="1"/>
  <c r="X68" i="1" s="1"/>
  <c r="N69" i="1"/>
  <c r="T69" i="1" s="1"/>
  <c r="O69" i="1"/>
  <c r="U69" i="1" s="1"/>
  <c r="P69" i="1"/>
  <c r="V69" i="1" s="1"/>
  <c r="Q69" i="1"/>
  <c r="W69" i="1" s="1"/>
  <c r="R69" i="1"/>
  <c r="X69" i="1" s="1"/>
  <c r="N70" i="1"/>
  <c r="T70" i="1" s="1"/>
  <c r="O70" i="1"/>
  <c r="U70" i="1" s="1"/>
  <c r="P70" i="1"/>
  <c r="V70" i="1" s="1"/>
  <c r="Q70" i="1"/>
  <c r="W70" i="1" s="1"/>
  <c r="R70" i="1"/>
  <c r="X70" i="1" s="1"/>
  <c r="N71" i="1"/>
  <c r="T71" i="1" s="1"/>
  <c r="O71" i="1"/>
  <c r="U71" i="1" s="1"/>
  <c r="P71" i="1"/>
  <c r="V71" i="1" s="1"/>
  <c r="Q71" i="1"/>
  <c r="W71" i="1" s="1"/>
  <c r="R71" i="1"/>
  <c r="X71" i="1" s="1"/>
  <c r="N72" i="1"/>
  <c r="T72" i="1" s="1"/>
  <c r="O72" i="1"/>
  <c r="U72" i="1" s="1"/>
  <c r="P72" i="1"/>
  <c r="V72" i="1" s="1"/>
  <c r="Q72" i="1"/>
  <c r="W72" i="1" s="1"/>
  <c r="R72" i="1"/>
  <c r="X72" i="1" s="1"/>
  <c r="N73" i="1"/>
  <c r="T73" i="1" s="1"/>
  <c r="O73" i="1"/>
  <c r="U73" i="1" s="1"/>
  <c r="P73" i="1"/>
  <c r="V73" i="1" s="1"/>
  <c r="Q73" i="1"/>
  <c r="W73" i="1" s="1"/>
  <c r="R73" i="1"/>
  <c r="X73" i="1" s="1"/>
  <c r="N74" i="1"/>
  <c r="T74" i="1" s="1"/>
  <c r="O74" i="1"/>
  <c r="U74" i="1" s="1"/>
  <c r="P74" i="1"/>
  <c r="V74" i="1" s="1"/>
  <c r="Q74" i="1"/>
  <c r="W74" i="1" s="1"/>
  <c r="R74" i="1"/>
  <c r="X74" i="1" s="1"/>
  <c r="N75" i="1"/>
  <c r="T75" i="1" s="1"/>
  <c r="O75" i="1"/>
  <c r="U75" i="1" s="1"/>
  <c r="P75" i="1"/>
  <c r="V75" i="1" s="1"/>
  <c r="Q75" i="1"/>
  <c r="W75" i="1" s="1"/>
  <c r="R75" i="1"/>
  <c r="X75" i="1" s="1"/>
  <c r="N76" i="1"/>
  <c r="T76" i="1" s="1"/>
  <c r="O76" i="1"/>
  <c r="U76" i="1" s="1"/>
  <c r="P76" i="1"/>
  <c r="V76" i="1" s="1"/>
  <c r="Q76" i="1"/>
  <c r="W76" i="1" s="1"/>
  <c r="R76" i="1"/>
  <c r="X76" i="1" s="1"/>
  <c r="N77" i="1"/>
  <c r="T77" i="1" s="1"/>
  <c r="O77" i="1"/>
  <c r="U77" i="1" s="1"/>
  <c r="P77" i="1"/>
  <c r="V77" i="1" s="1"/>
  <c r="Q77" i="1"/>
  <c r="W77" i="1" s="1"/>
  <c r="R77" i="1"/>
  <c r="X77" i="1" s="1"/>
  <c r="N78" i="1"/>
  <c r="T78" i="1" s="1"/>
  <c r="O78" i="1"/>
  <c r="U78" i="1" s="1"/>
  <c r="P78" i="1"/>
  <c r="V78" i="1" s="1"/>
  <c r="Q78" i="1"/>
  <c r="W78" i="1" s="1"/>
  <c r="R78" i="1"/>
  <c r="X78" i="1" s="1"/>
  <c r="N79" i="1"/>
  <c r="T79" i="1" s="1"/>
  <c r="O79" i="1"/>
  <c r="U79" i="1" s="1"/>
  <c r="P79" i="1"/>
  <c r="V79" i="1" s="1"/>
  <c r="Q79" i="1"/>
  <c r="W79" i="1" s="1"/>
  <c r="R79" i="1"/>
  <c r="X79" i="1" s="1"/>
  <c r="N80" i="1"/>
  <c r="T80" i="1" s="1"/>
  <c r="O80" i="1"/>
  <c r="U80" i="1" s="1"/>
  <c r="P80" i="1"/>
  <c r="V80" i="1" s="1"/>
  <c r="Q80" i="1"/>
  <c r="W80" i="1" s="1"/>
  <c r="R80" i="1"/>
  <c r="X80" i="1" s="1"/>
  <c r="N81" i="1"/>
  <c r="T81" i="1" s="1"/>
  <c r="O81" i="1"/>
  <c r="U81" i="1" s="1"/>
  <c r="P81" i="1"/>
  <c r="V81" i="1" s="1"/>
  <c r="Q81" i="1"/>
  <c r="W81" i="1" s="1"/>
  <c r="R81" i="1"/>
  <c r="X81" i="1" s="1"/>
  <c r="N82" i="1"/>
  <c r="T82" i="1" s="1"/>
  <c r="O82" i="1"/>
  <c r="U82" i="1" s="1"/>
  <c r="P82" i="1"/>
  <c r="V82" i="1" s="1"/>
  <c r="Q82" i="1"/>
  <c r="W82" i="1" s="1"/>
  <c r="R82" i="1"/>
  <c r="X82" i="1" s="1"/>
  <c r="N83" i="1"/>
  <c r="T83" i="1" s="1"/>
  <c r="O83" i="1"/>
  <c r="U83" i="1" s="1"/>
  <c r="P83" i="1"/>
  <c r="V83" i="1" s="1"/>
  <c r="Q83" i="1"/>
  <c r="W83" i="1" s="1"/>
  <c r="R83" i="1"/>
  <c r="X83" i="1" s="1"/>
  <c r="N84" i="1"/>
  <c r="T84" i="1" s="1"/>
  <c r="O84" i="1"/>
  <c r="U84" i="1" s="1"/>
  <c r="P84" i="1"/>
  <c r="V84" i="1" s="1"/>
  <c r="Q84" i="1"/>
  <c r="W84" i="1" s="1"/>
  <c r="R84" i="1"/>
  <c r="X84" i="1" s="1"/>
  <c r="N85" i="1"/>
  <c r="T85" i="1" s="1"/>
  <c r="O85" i="1"/>
  <c r="U85" i="1" s="1"/>
  <c r="P85" i="1"/>
  <c r="V85" i="1" s="1"/>
  <c r="Q85" i="1"/>
  <c r="W85" i="1" s="1"/>
  <c r="R85" i="1"/>
  <c r="X85" i="1" s="1"/>
  <c r="N86" i="1"/>
  <c r="T86" i="1" s="1"/>
  <c r="O86" i="1"/>
  <c r="U86" i="1" s="1"/>
  <c r="P86" i="1"/>
  <c r="V86" i="1" s="1"/>
  <c r="Q86" i="1"/>
  <c r="W86" i="1" s="1"/>
  <c r="R86" i="1"/>
  <c r="X86" i="1" s="1"/>
  <c r="N87" i="1"/>
  <c r="T87" i="1" s="1"/>
  <c r="O87" i="1"/>
  <c r="U87" i="1" s="1"/>
  <c r="P87" i="1"/>
  <c r="V87" i="1" s="1"/>
  <c r="Q87" i="1"/>
  <c r="W87" i="1" s="1"/>
  <c r="R87" i="1"/>
  <c r="X87" i="1" s="1"/>
  <c r="N88" i="1"/>
  <c r="T88" i="1" s="1"/>
  <c r="O88" i="1"/>
  <c r="U88" i="1" s="1"/>
  <c r="P88" i="1"/>
  <c r="V88" i="1" s="1"/>
  <c r="Q88" i="1"/>
  <c r="W88" i="1" s="1"/>
  <c r="R88" i="1"/>
  <c r="X88" i="1" s="1"/>
  <c r="N89" i="1"/>
  <c r="T89" i="1" s="1"/>
  <c r="O89" i="1"/>
  <c r="U89" i="1" s="1"/>
  <c r="P89" i="1"/>
  <c r="V89" i="1" s="1"/>
  <c r="Q89" i="1"/>
  <c r="W89" i="1" s="1"/>
  <c r="R89" i="1"/>
  <c r="X89" i="1" s="1"/>
  <c r="N90" i="1"/>
  <c r="T90" i="1" s="1"/>
  <c r="O90" i="1"/>
  <c r="U90" i="1" s="1"/>
  <c r="P90" i="1"/>
  <c r="V90" i="1" s="1"/>
  <c r="Q90" i="1"/>
  <c r="W90" i="1" s="1"/>
  <c r="R90" i="1"/>
  <c r="X90" i="1" s="1"/>
  <c r="N91" i="1"/>
  <c r="T91" i="1" s="1"/>
  <c r="O91" i="1"/>
  <c r="U91" i="1" s="1"/>
  <c r="P91" i="1"/>
  <c r="V91" i="1" s="1"/>
  <c r="Q91" i="1"/>
  <c r="W91" i="1" s="1"/>
  <c r="R91" i="1"/>
  <c r="X91" i="1" s="1"/>
  <c r="N92" i="1"/>
  <c r="T92" i="1" s="1"/>
  <c r="O92" i="1"/>
  <c r="U92" i="1" s="1"/>
  <c r="P92" i="1"/>
  <c r="V92" i="1" s="1"/>
  <c r="Q92" i="1"/>
  <c r="W92" i="1" s="1"/>
  <c r="R92" i="1"/>
  <c r="X92" i="1" s="1"/>
  <c r="N93" i="1"/>
  <c r="T93" i="1" s="1"/>
  <c r="O93" i="1"/>
  <c r="U93" i="1" s="1"/>
  <c r="P93" i="1"/>
  <c r="V93" i="1" s="1"/>
  <c r="Q93" i="1"/>
  <c r="W93" i="1" s="1"/>
  <c r="R93" i="1"/>
  <c r="X93" i="1" s="1"/>
  <c r="N94" i="1"/>
  <c r="T94" i="1" s="1"/>
  <c r="O94" i="1"/>
  <c r="U94" i="1" s="1"/>
  <c r="P94" i="1"/>
  <c r="V94" i="1" s="1"/>
  <c r="Q94" i="1"/>
  <c r="W94" i="1" s="1"/>
  <c r="R94" i="1"/>
  <c r="X94" i="1" s="1"/>
  <c r="N95" i="1"/>
  <c r="T95" i="1" s="1"/>
  <c r="O95" i="1"/>
  <c r="U95" i="1" s="1"/>
  <c r="P95" i="1"/>
  <c r="V95" i="1" s="1"/>
  <c r="Q95" i="1"/>
  <c r="W95" i="1" s="1"/>
  <c r="R95" i="1"/>
  <c r="X95" i="1" s="1"/>
  <c r="N96" i="1"/>
  <c r="T96" i="1" s="1"/>
  <c r="O96" i="1"/>
  <c r="U96" i="1" s="1"/>
  <c r="P96" i="1"/>
  <c r="V96" i="1" s="1"/>
  <c r="Q96" i="1"/>
  <c r="W96" i="1" s="1"/>
  <c r="R96" i="1"/>
  <c r="X96" i="1" s="1"/>
  <c r="N97" i="1"/>
  <c r="T97" i="1" s="1"/>
  <c r="O97" i="1"/>
  <c r="U97" i="1" s="1"/>
  <c r="P97" i="1"/>
  <c r="V97" i="1" s="1"/>
  <c r="Q97" i="1"/>
  <c r="W97" i="1" s="1"/>
  <c r="R97" i="1"/>
  <c r="X97" i="1" s="1"/>
  <c r="N98" i="1"/>
  <c r="T98" i="1" s="1"/>
  <c r="O98" i="1"/>
  <c r="U98" i="1" s="1"/>
  <c r="P98" i="1"/>
  <c r="V98" i="1" s="1"/>
  <c r="Q98" i="1"/>
  <c r="W98" i="1" s="1"/>
  <c r="R98" i="1"/>
  <c r="X98" i="1" s="1"/>
  <c r="N99" i="1"/>
  <c r="T99" i="1" s="1"/>
  <c r="O99" i="1"/>
  <c r="U99" i="1" s="1"/>
  <c r="P99" i="1"/>
  <c r="V99" i="1" s="1"/>
  <c r="Q99" i="1"/>
  <c r="W99" i="1" s="1"/>
  <c r="R99" i="1"/>
  <c r="X99" i="1" s="1"/>
  <c r="N100" i="1"/>
  <c r="T100" i="1" s="1"/>
  <c r="O100" i="1"/>
  <c r="U100" i="1" s="1"/>
  <c r="P100" i="1"/>
  <c r="V100" i="1" s="1"/>
  <c r="Q100" i="1"/>
  <c r="W100" i="1" s="1"/>
  <c r="R100" i="1"/>
  <c r="X100" i="1" s="1"/>
  <c r="N101" i="1"/>
  <c r="T101" i="1" s="1"/>
  <c r="O101" i="1"/>
  <c r="U101" i="1" s="1"/>
  <c r="P101" i="1"/>
  <c r="V101" i="1" s="1"/>
  <c r="Q101" i="1"/>
  <c r="W101" i="1" s="1"/>
  <c r="R101" i="1"/>
  <c r="X101" i="1" s="1"/>
  <c r="N102" i="1"/>
  <c r="T102" i="1" s="1"/>
  <c r="O102" i="1"/>
  <c r="U102" i="1" s="1"/>
  <c r="P102" i="1"/>
  <c r="V102" i="1" s="1"/>
  <c r="Q102" i="1"/>
  <c r="W102" i="1" s="1"/>
  <c r="R102" i="1"/>
  <c r="X102" i="1" s="1"/>
  <c r="N103" i="1"/>
  <c r="T103" i="1" s="1"/>
  <c r="O103" i="1"/>
  <c r="U103" i="1" s="1"/>
  <c r="P103" i="1"/>
  <c r="V103" i="1" s="1"/>
  <c r="Q103" i="1"/>
  <c r="W103" i="1" s="1"/>
  <c r="R103" i="1"/>
  <c r="X103" i="1" s="1"/>
  <c r="N104" i="1"/>
  <c r="T104" i="1" s="1"/>
  <c r="O104" i="1"/>
  <c r="U104" i="1" s="1"/>
  <c r="P104" i="1"/>
  <c r="V104" i="1" s="1"/>
  <c r="Q104" i="1"/>
  <c r="W104" i="1" s="1"/>
  <c r="R104" i="1"/>
  <c r="X104" i="1" s="1"/>
  <c r="N105" i="1"/>
  <c r="T105" i="1" s="1"/>
  <c r="O105" i="1"/>
  <c r="U105" i="1" s="1"/>
  <c r="P105" i="1"/>
  <c r="V105" i="1" s="1"/>
  <c r="Q105" i="1"/>
  <c r="W105" i="1" s="1"/>
  <c r="R105" i="1"/>
  <c r="X105" i="1" s="1"/>
  <c r="N106" i="1"/>
  <c r="T106" i="1" s="1"/>
  <c r="O106" i="1"/>
  <c r="U106" i="1" s="1"/>
  <c r="P106" i="1"/>
  <c r="V106" i="1" s="1"/>
  <c r="Q106" i="1"/>
  <c r="W106" i="1" s="1"/>
  <c r="R106" i="1"/>
  <c r="X106" i="1" s="1"/>
  <c r="N107" i="1"/>
  <c r="T107" i="1" s="1"/>
  <c r="O107" i="1"/>
  <c r="U107" i="1" s="1"/>
  <c r="P107" i="1"/>
  <c r="V107" i="1" s="1"/>
  <c r="Q107" i="1"/>
  <c r="W107" i="1" s="1"/>
  <c r="R107" i="1"/>
  <c r="X107" i="1" s="1"/>
  <c r="N108" i="1"/>
  <c r="T108" i="1" s="1"/>
  <c r="O108" i="1"/>
  <c r="U108" i="1" s="1"/>
  <c r="P108" i="1"/>
  <c r="V108" i="1" s="1"/>
  <c r="Q108" i="1"/>
  <c r="W108" i="1" s="1"/>
  <c r="R108" i="1"/>
  <c r="X108" i="1" s="1"/>
  <c r="N109" i="1"/>
  <c r="T109" i="1" s="1"/>
  <c r="O109" i="1"/>
  <c r="U109" i="1" s="1"/>
  <c r="P109" i="1"/>
  <c r="V109" i="1" s="1"/>
  <c r="Q109" i="1"/>
  <c r="W109" i="1" s="1"/>
  <c r="R109" i="1"/>
  <c r="X109" i="1" s="1"/>
  <c r="N110" i="1"/>
  <c r="T110" i="1" s="1"/>
  <c r="O110" i="1"/>
  <c r="U110" i="1" s="1"/>
  <c r="P110" i="1"/>
  <c r="V110" i="1" s="1"/>
  <c r="Q110" i="1"/>
  <c r="W110" i="1" s="1"/>
  <c r="R110" i="1"/>
  <c r="X110" i="1" s="1"/>
  <c r="N111" i="1"/>
  <c r="T111" i="1" s="1"/>
  <c r="O111" i="1"/>
  <c r="U111" i="1" s="1"/>
  <c r="P111" i="1"/>
  <c r="V111" i="1" s="1"/>
  <c r="Q111" i="1"/>
  <c r="W111" i="1" s="1"/>
  <c r="R111" i="1"/>
  <c r="X111" i="1" s="1"/>
  <c r="N112" i="1"/>
  <c r="T112" i="1" s="1"/>
  <c r="O112" i="1"/>
  <c r="U112" i="1" s="1"/>
  <c r="P112" i="1"/>
  <c r="V112" i="1" s="1"/>
  <c r="Q112" i="1"/>
  <c r="W112" i="1" s="1"/>
  <c r="R112" i="1"/>
  <c r="X112" i="1" s="1"/>
  <c r="N113" i="1"/>
  <c r="T113" i="1" s="1"/>
  <c r="O113" i="1"/>
  <c r="U113" i="1" s="1"/>
  <c r="P113" i="1"/>
  <c r="V113" i="1" s="1"/>
  <c r="Q113" i="1"/>
  <c r="W113" i="1" s="1"/>
  <c r="R113" i="1"/>
  <c r="X113" i="1" s="1"/>
  <c r="N114" i="1"/>
  <c r="T114" i="1" s="1"/>
  <c r="O114" i="1"/>
  <c r="U114" i="1" s="1"/>
  <c r="P114" i="1"/>
  <c r="V114" i="1" s="1"/>
  <c r="Q114" i="1"/>
  <c r="W114" i="1" s="1"/>
  <c r="R114" i="1"/>
  <c r="X114" i="1" s="1"/>
  <c r="N115" i="1"/>
  <c r="T115" i="1" s="1"/>
  <c r="O115" i="1"/>
  <c r="U115" i="1" s="1"/>
  <c r="P115" i="1"/>
  <c r="V115" i="1" s="1"/>
  <c r="Q115" i="1"/>
  <c r="W115" i="1" s="1"/>
  <c r="R115" i="1"/>
  <c r="X115" i="1" s="1"/>
  <c r="N116" i="1"/>
  <c r="T116" i="1" s="1"/>
  <c r="O116" i="1"/>
  <c r="U116" i="1" s="1"/>
  <c r="P116" i="1"/>
  <c r="V116" i="1" s="1"/>
  <c r="Q116" i="1"/>
  <c r="W116" i="1" s="1"/>
  <c r="R116" i="1"/>
  <c r="X116" i="1" s="1"/>
  <c r="N117" i="1"/>
  <c r="T117" i="1" s="1"/>
  <c r="O117" i="1"/>
  <c r="U117" i="1" s="1"/>
  <c r="P117" i="1"/>
  <c r="V117" i="1" s="1"/>
  <c r="Q117" i="1"/>
  <c r="W117" i="1" s="1"/>
  <c r="R117" i="1"/>
  <c r="X117" i="1" s="1"/>
  <c r="N118" i="1"/>
  <c r="T118" i="1" s="1"/>
  <c r="O118" i="1"/>
  <c r="U118" i="1" s="1"/>
  <c r="P118" i="1"/>
  <c r="V118" i="1" s="1"/>
  <c r="Q118" i="1"/>
  <c r="W118" i="1" s="1"/>
  <c r="R118" i="1"/>
  <c r="X118" i="1" s="1"/>
  <c r="N119" i="1"/>
  <c r="T119" i="1" s="1"/>
  <c r="O119" i="1"/>
  <c r="U119" i="1" s="1"/>
  <c r="P119" i="1"/>
  <c r="V119" i="1" s="1"/>
  <c r="Q119" i="1"/>
  <c r="W119" i="1" s="1"/>
  <c r="R119" i="1"/>
  <c r="X119" i="1" s="1"/>
  <c r="N120" i="1"/>
  <c r="T120" i="1" s="1"/>
  <c r="O120" i="1"/>
  <c r="U120" i="1" s="1"/>
  <c r="P120" i="1"/>
  <c r="V120" i="1" s="1"/>
  <c r="Q120" i="1"/>
  <c r="W120" i="1" s="1"/>
  <c r="R120" i="1"/>
  <c r="X120" i="1" s="1"/>
  <c r="N121" i="1"/>
  <c r="T121" i="1" s="1"/>
  <c r="O121" i="1"/>
  <c r="U121" i="1" s="1"/>
  <c r="P121" i="1"/>
  <c r="V121" i="1" s="1"/>
  <c r="Q121" i="1"/>
  <c r="W121" i="1" s="1"/>
  <c r="R121" i="1"/>
  <c r="X121" i="1" s="1"/>
  <c r="N122" i="1"/>
  <c r="T122" i="1" s="1"/>
  <c r="O122" i="1"/>
  <c r="U122" i="1" s="1"/>
  <c r="P122" i="1"/>
  <c r="V122" i="1" s="1"/>
  <c r="Q122" i="1"/>
  <c r="W122" i="1" s="1"/>
  <c r="R122" i="1"/>
  <c r="X122" i="1" s="1"/>
  <c r="N123" i="1"/>
  <c r="T123" i="1" s="1"/>
  <c r="O123" i="1"/>
  <c r="U123" i="1" s="1"/>
  <c r="P123" i="1"/>
  <c r="V123" i="1" s="1"/>
  <c r="Q123" i="1"/>
  <c r="W123" i="1" s="1"/>
  <c r="R123" i="1"/>
  <c r="X123" i="1" s="1"/>
  <c r="N124" i="1"/>
  <c r="T124" i="1" s="1"/>
  <c r="O124" i="1"/>
  <c r="U124" i="1" s="1"/>
  <c r="P124" i="1"/>
  <c r="V124" i="1" s="1"/>
  <c r="Q124" i="1"/>
  <c r="W124" i="1" s="1"/>
  <c r="R124" i="1"/>
  <c r="X124" i="1" s="1"/>
  <c r="N125" i="1"/>
  <c r="T125" i="1" s="1"/>
  <c r="O125" i="1"/>
  <c r="U125" i="1" s="1"/>
  <c r="P125" i="1"/>
  <c r="V125" i="1" s="1"/>
  <c r="Q125" i="1"/>
  <c r="W125" i="1" s="1"/>
  <c r="R125" i="1"/>
  <c r="X125" i="1" s="1"/>
  <c r="N126" i="1"/>
  <c r="T126" i="1" s="1"/>
  <c r="O126" i="1"/>
  <c r="U126" i="1" s="1"/>
  <c r="P126" i="1"/>
  <c r="V126" i="1" s="1"/>
  <c r="Q126" i="1"/>
  <c r="W126" i="1" s="1"/>
  <c r="R126" i="1"/>
  <c r="X126" i="1" s="1"/>
  <c r="N127" i="1"/>
  <c r="T127" i="1" s="1"/>
  <c r="O127" i="1"/>
  <c r="U127" i="1" s="1"/>
  <c r="P127" i="1"/>
  <c r="V127" i="1" s="1"/>
  <c r="Q127" i="1"/>
  <c r="W127" i="1" s="1"/>
  <c r="R127" i="1"/>
  <c r="X127" i="1" s="1"/>
  <c r="N128" i="1"/>
  <c r="T128" i="1" s="1"/>
  <c r="O128" i="1"/>
  <c r="U128" i="1" s="1"/>
  <c r="P128" i="1"/>
  <c r="V128" i="1" s="1"/>
  <c r="Q128" i="1"/>
  <c r="W128" i="1" s="1"/>
  <c r="R128" i="1"/>
  <c r="X128" i="1" s="1"/>
  <c r="N129" i="1"/>
  <c r="T129" i="1" s="1"/>
  <c r="O129" i="1"/>
  <c r="U129" i="1" s="1"/>
  <c r="P129" i="1"/>
  <c r="V129" i="1" s="1"/>
  <c r="Q129" i="1"/>
  <c r="W129" i="1" s="1"/>
  <c r="R129" i="1"/>
  <c r="X129" i="1" s="1"/>
  <c r="N130" i="1"/>
  <c r="T130" i="1" s="1"/>
  <c r="O130" i="1"/>
  <c r="U130" i="1" s="1"/>
  <c r="P130" i="1"/>
  <c r="V130" i="1" s="1"/>
  <c r="Q130" i="1"/>
  <c r="W130" i="1" s="1"/>
  <c r="R130" i="1"/>
  <c r="X130" i="1" s="1"/>
  <c r="N131" i="1"/>
  <c r="T131" i="1" s="1"/>
  <c r="O131" i="1"/>
  <c r="U131" i="1" s="1"/>
  <c r="P131" i="1"/>
  <c r="V131" i="1" s="1"/>
  <c r="Q131" i="1"/>
  <c r="W131" i="1" s="1"/>
  <c r="R131" i="1"/>
  <c r="X131" i="1" s="1"/>
  <c r="N132" i="1"/>
  <c r="T132" i="1" s="1"/>
  <c r="O132" i="1"/>
  <c r="U132" i="1" s="1"/>
  <c r="P132" i="1"/>
  <c r="V132" i="1" s="1"/>
  <c r="Q132" i="1"/>
  <c r="W132" i="1" s="1"/>
  <c r="R132" i="1"/>
  <c r="X132" i="1" s="1"/>
  <c r="N133" i="1"/>
  <c r="T133" i="1" s="1"/>
  <c r="O133" i="1"/>
  <c r="U133" i="1" s="1"/>
  <c r="P133" i="1"/>
  <c r="V133" i="1" s="1"/>
  <c r="Q133" i="1"/>
  <c r="W133" i="1" s="1"/>
  <c r="R133" i="1"/>
  <c r="X133" i="1" s="1"/>
  <c r="N134" i="1"/>
  <c r="T134" i="1" s="1"/>
  <c r="O134" i="1"/>
  <c r="U134" i="1" s="1"/>
  <c r="P134" i="1"/>
  <c r="V134" i="1" s="1"/>
  <c r="Q134" i="1"/>
  <c r="W134" i="1" s="1"/>
  <c r="R134" i="1"/>
  <c r="X134" i="1" s="1"/>
  <c r="N135" i="1"/>
  <c r="T135" i="1" s="1"/>
  <c r="O135" i="1"/>
  <c r="U135" i="1" s="1"/>
  <c r="P135" i="1"/>
  <c r="V135" i="1" s="1"/>
  <c r="Q135" i="1"/>
  <c r="W135" i="1" s="1"/>
  <c r="R135" i="1"/>
  <c r="X135" i="1" s="1"/>
  <c r="N136" i="1"/>
  <c r="T136" i="1" s="1"/>
  <c r="O136" i="1"/>
  <c r="U136" i="1" s="1"/>
  <c r="P136" i="1"/>
  <c r="V136" i="1" s="1"/>
  <c r="Q136" i="1"/>
  <c r="W136" i="1" s="1"/>
  <c r="R136" i="1"/>
  <c r="X136" i="1" s="1"/>
  <c r="N137" i="1"/>
  <c r="T137" i="1" s="1"/>
  <c r="O137" i="1"/>
  <c r="U137" i="1" s="1"/>
  <c r="P137" i="1"/>
  <c r="V137" i="1" s="1"/>
  <c r="Q137" i="1"/>
  <c r="W137" i="1" s="1"/>
  <c r="R137" i="1"/>
  <c r="X137" i="1" s="1"/>
  <c r="N138" i="1"/>
  <c r="T138" i="1" s="1"/>
  <c r="O138" i="1"/>
  <c r="U138" i="1" s="1"/>
  <c r="P138" i="1"/>
  <c r="V138" i="1" s="1"/>
  <c r="Q138" i="1"/>
  <c r="W138" i="1" s="1"/>
  <c r="R138" i="1"/>
  <c r="X138" i="1" s="1"/>
  <c r="N139" i="1"/>
  <c r="T139" i="1" s="1"/>
  <c r="O139" i="1"/>
  <c r="U139" i="1" s="1"/>
  <c r="P139" i="1"/>
  <c r="V139" i="1" s="1"/>
  <c r="Q139" i="1"/>
  <c r="W139" i="1" s="1"/>
  <c r="R139" i="1"/>
  <c r="X139" i="1" s="1"/>
  <c r="N140" i="1"/>
  <c r="T140" i="1" s="1"/>
  <c r="O140" i="1"/>
  <c r="U140" i="1" s="1"/>
  <c r="P140" i="1"/>
  <c r="V140" i="1" s="1"/>
  <c r="Q140" i="1"/>
  <c r="W140" i="1" s="1"/>
  <c r="R140" i="1"/>
  <c r="X140" i="1" s="1"/>
  <c r="N141" i="1"/>
  <c r="T141" i="1" s="1"/>
  <c r="O141" i="1"/>
  <c r="U141" i="1" s="1"/>
  <c r="P141" i="1"/>
  <c r="V141" i="1" s="1"/>
  <c r="Q141" i="1"/>
  <c r="W141" i="1" s="1"/>
  <c r="R141" i="1"/>
  <c r="X141" i="1" s="1"/>
  <c r="N142" i="1"/>
  <c r="T142" i="1" s="1"/>
  <c r="O142" i="1"/>
  <c r="U142" i="1" s="1"/>
  <c r="P142" i="1"/>
  <c r="V142" i="1" s="1"/>
  <c r="Q142" i="1"/>
  <c r="W142" i="1" s="1"/>
  <c r="R142" i="1"/>
  <c r="X142" i="1" s="1"/>
  <c r="N143" i="1"/>
  <c r="T143" i="1" s="1"/>
  <c r="O143" i="1"/>
  <c r="U143" i="1" s="1"/>
  <c r="P143" i="1"/>
  <c r="V143" i="1" s="1"/>
  <c r="Q143" i="1"/>
  <c r="W143" i="1" s="1"/>
  <c r="R143" i="1"/>
  <c r="X143" i="1" s="1"/>
  <c r="N144" i="1"/>
  <c r="T144" i="1" s="1"/>
  <c r="O144" i="1"/>
  <c r="U144" i="1" s="1"/>
  <c r="P144" i="1"/>
  <c r="V144" i="1" s="1"/>
  <c r="Q144" i="1"/>
  <c r="W144" i="1" s="1"/>
  <c r="R144" i="1"/>
  <c r="X144" i="1" s="1"/>
  <c r="N145" i="1"/>
  <c r="T145" i="1" s="1"/>
  <c r="O145" i="1"/>
  <c r="U145" i="1" s="1"/>
  <c r="P145" i="1"/>
  <c r="V145" i="1" s="1"/>
  <c r="Q145" i="1"/>
  <c r="W145" i="1" s="1"/>
  <c r="R145" i="1"/>
  <c r="X145" i="1" s="1"/>
  <c r="N146" i="1"/>
  <c r="T146" i="1" s="1"/>
  <c r="O146" i="1"/>
  <c r="U146" i="1" s="1"/>
  <c r="P146" i="1"/>
  <c r="V146" i="1" s="1"/>
  <c r="Q146" i="1"/>
  <c r="W146" i="1" s="1"/>
  <c r="R146" i="1"/>
  <c r="X146" i="1" s="1"/>
  <c r="N147" i="1"/>
  <c r="T147" i="1" s="1"/>
  <c r="O147" i="1"/>
  <c r="U147" i="1" s="1"/>
  <c r="P147" i="1"/>
  <c r="V147" i="1" s="1"/>
  <c r="Q147" i="1"/>
  <c r="W147" i="1" s="1"/>
  <c r="R147" i="1"/>
  <c r="X147" i="1" s="1"/>
  <c r="N148" i="1"/>
  <c r="T148" i="1" s="1"/>
  <c r="O148" i="1"/>
  <c r="U148" i="1" s="1"/>
  <c r="P148" i="1"/>
  <c r="V148" i="1" s="1"/>
  <c r="Q148" i="1"/>
  <c r="W148" i="1" s="1"/>
  <c r="R148" i="1"/>
  <c r="X148" i="1" s="1"/>
  <c r="N149" i="1"/>
  <c r="T149" i="1" s="1"/>
  <c r="O149" i="1"/>
  <c r="U149" i="1" s="1"/>
  <c r="P149" i="1"/>
  <c r="V149" i="1" s="1"/>
  <c r="Q149" i="1"/>
  <c r="W149" i="1" s="1"/>
  <c r="R149" i="1"/>
  <c r="X149" i="1" s="1"/>
  <c r="N150" i="1"/>
  <c r="T150" i="1" s="1"/>
  <c r="O150" i="1"/>
  <c r="U150" i="1" s="1"/>
  <c r="P150" i="1"/>
  <c r="V150" i="1" s="1"/>
  <c r="Q150" i="1"/>
  <c r="W150" i="1" s="1"/>
  <c r="R150" i="1"/>
  <c r="X150" i="1" s="1"/>
  <c r="N151" i="1"/>
  <c r="T151" i="1" s="1"/>
  <c r="O151" i="1"/>
  <c r="U151" i="1" s="1"/>
  <c r="P151" i="1"/>
  <c r="V151" i="1" s="1"/>
  <c r="Q151" i="1"/>
  <c r="W151" i="1" s="1"/>
  <c r="R151" i="1"/>
  <c r="X151" i="1" s="1"/>
  <c r="N152" i="1"/>
  <c r="T152" i="1" s="1"/>
  <c r="O152" i="1"/>
  <c r="U152" i="1" s="1"/>
  <c r="P152" i="1"/>
  <c r="V152" i="1" s="1"/>
  <c r="Q152" i="1"/>
  <c r="W152" i="1" s="1"/>
  <c r="R152" i="1"/>
  <c r="X152" i="1" s="1"/>
  <c r="N153" i="1"/>
  <c r="T153" i="1" s="1"/>
  <c r="O153" i="1"/>
  <c r="U153" i="1" s="1"/>
  <c r="P153" i="1"/>
  <c r="V153" i="1" s="1"/>
  <c r="Q153" i="1"/>
  <c r="W153" i="1" s="1"/>
  <c r="R153" i="1"/>
  <c r="X153" i="1" s="1"/>
  <c r="N154" i="1"/>
  <c r="T154" i="1" s="1"/>
  <c r="O154" i="1"/>
  <c r="U154" i="1" s="1"/>
  <c r="P154" i="1"/>
  <c r="V154" i="1" s="1"/>
  <c r="Q154" i="1"/>
  <c r="W154" i="1" s="1"/>
  <c r="R154" i="1"/>
  <c r="X154" i="1" s="1"/>
  <c r="N155" i="1"/>
  <c r="T155" i="1" s="1"/>
  <c r="O155" i="1"/>
  <c r="U155" i="1" s="1"/>
  <c r="P155" i="1"/>
  <c r="V155" i="1" s="1"/>
  <c r="Q155" i="1"/>
  <c r="W155" i="1" s="1"/>
  <c r="R155" i="1"/>
  <c r="X155" i="1" s="1"/>
  <c r="N156" i="1"/>
  <c r="T156" i="1" s="1"/>
  <c r="O156" i="1"/>
  <c r="U156" i="1" s="1"/>
  <c r="P156" i="1"/>
  <c r="V156" i="1" s="1"/>
  <c r="Q156" i="1"/>
  <c r="W156" i="1" s="1"/>
  <c r="R156" i="1"/>
  <c r="X156" i="1" s="1"/>
  <c r="N157" i="1"/>
  <c r="T157" i="1" s="1"/>
  <c r="O157" i="1"/>
  <c r="U157" i="1" s="1"/>
  <c r="P157" i="1"/>
  <c r="V157" i="1" s="1"/>
  <c r="Q157" i="1"/>
  <c r="W157" i="1" s="1"/>
  <c r="R157" i="1"/>
  <c r="X157" i="1" s="1"/>
  <c r="N158" i="1"/>
  <c r="T158" i="1" s="1"/>
  <c r="O158" i="1"/>
  <c r="U158" i="1" s="1"/>
  <c r="P158" i="1"/>
  <c r="V158" i="1" s="1"/>
  <c r="Q158" i="1"/>
  <c r="W158" i="1" s="1"/>
  <c r="R158" i="1"/>
  <c r="X158" i="1" s="1"/>
  <c r="N159" i="1"/>
  <c r="T159" i="1" s="1"/>
  <c r="O159" i="1"/>
  <c r="U159" i="1" s="1"/>
  <c r="P159" i="1"/>
  <c r="V159" i="1" s="1"/>
  <c r="Q159" i="1"/>
  <c r="W159" i="1" s="1"/>
  <c r="R159" i="1"/>
  <c r="X159" i="1" s="1"/>
  <c r="N160" i="1"/>
  <c r="T160" i="1" s="1"/>
  <c r="O160" i="1"/>
  <c r="U160" i="1" s="1"/>
  <c r="P160" i="1"/>
  <c r="V160" i="1" s="1"/>
  <c r="Q160" i="1"/>
  <c r="W160" i="1" s="1"/>
  <c r="R160" i="1"/>
  <c r="X160" i="1" s="1"/>
  <c r="N161" i="1"/>
  <c r="T161" i="1" s="1"/>
  <c r="O161" i="1"/>
  <c r="U161" i="1" s="1"/>
  <c r="P161" i="1"/>
  <c r="V161" i="1" s="1"/>
  <c r="Q161" i="1"/>
  <c r="W161" i="1" s="1"/>
  <c r="R161" i="1"/>
  <c r="X161" i="1" s="1"/>
  <c r="N162" i="1"/>
  <c r="T162" i="1" s="1"/>
  <c r="O162" i="1"/>
  <c r="U162" i="1" s="1"/>
  <c r="P162" i="1"/>
  <c r="V162" i="1" s="1"/>
  <c r="Q162" i="1"/>
  <c r="W162" i="1" s="1"/>
  <c r="R162" i="1"/>
  <c r="X162" i="1" s="1"/>
  <c r="N163" i="1"/>
  <c r="T163" i="1" s="1"/>
  <c r="O163" i="1"/>
  <c r="U163" i="1" s="1"/>
  <c r="P163" i="1"/>
  <c r="V163" i="1" s="1"/>
  <c r="Q163" i="1"/>
  <c r="W163" i="1" s="1"/>
  <c r="R163" i="1"/>
  <c r="X163" i="1" s="1"/>
  <c r="N164" i="1"/>
  <c r="T164" i="1" s="1"/>
  <c r="O164" i="1"/>
  <c r="U164" i="1" s="1"/>
  <c r="P164" i="1"/>
  <c r="V164" i="1" s="1"/>
  <c r="Q164" i="1"/>
  <c r="W164" i="1" s="1"/>
  <c r="R164" i="1"/>
  <c r="X164" i="1" s="1"/>
  <c r="N165" i="1"/>
  <c r="T165" i="1" s="1"/>
  <c r="O165" i="1"/>
  <c r="U165" i="1" s="1"/>
  <c r="P165" i="1"/>
  <c r="V165" i="1" s="1"/>
  <c r="Q165" i="1"/>
  <c r="W165" i="1" s="1"/>
  <c r="R165" i="1"/>
  <c r="X165" i="1" s="1"/>
  <c r="N166" i="1"/>
  <c r="T166" i="1" s="1"/>
  <c r="O166" i="1"/>
  <c r="U166" i="1" s="1"/>
  <c r="P166" i="1"/>
  <c r="V166" i="1" s="1"/>
  <c r="Q166" i="1"/>
  <c r="W166" i="1" s="1"/>
  <c r="R166" i="1"/>
  <c r="X166" i="1" s="1"/>
  <c r="N167" i="1"/>
  <c r="T167" i="1" s="1"/>
  <c r="O167" i="1"/>
  <c r="U167" i="1" s="1"/>
  <c r="P167" i="1"/>
  <c r="V167" i="1" s="1"/>
  <c r="Q167" i="1"/>
  <c r="W167" i="1" s="1"/>
  <c r="R167" i="1"/>
  <c r="X167" i="1" s="1"/>
  <c r="N168" i="1"/>
  <c r="T168" i="1" s="1"/>
  <c r="O168" i="1"/>
  <c r="U168" i="1" s="1"/>
  <c r="P168" i="1"/>
  <c r="V168" i="1" s="1"/>
  <c r="Q168" i="1"/>
  <c r="W168" i="1" s="1"/>
  <c r="R168" i="1"/>
  <c r="X168" i="1" s="1"/>
  <c r="N169" i="1"/>
  <c r="T169" i="1" s="1"/>
  <c r="O169" i="1"/>
  <c r="U169" i="1" s="1"/>
  <c r="P169" i="1"/>
  <c r="V169" i="1" s="1"/>
  <c r="Q169" i="1"/>
  <c r="W169" i="1" s="1"/>
  <c r="R169" i="1"/>
  <c r="X169" i="1" s="1"/>
  <c r="N170" i="1"/>
  <c r="T170" i="1" s="1"/>
  <c r="O170" i="1"/>
  <c r="U170" i="1" s="1"/>
  <c r="P170" i="1"/>
  <c r="V170" i="1" s="1"/>
  <c r="Q170" i="1"/>
  <c r="W170" i="1" s="1"/>
  <c r="R170" i="1"/>
  <c r="X170" i="1" s="1"/>
  <c r="N171" i="1"/>
  <c r="T171" i="1" s="1"/>
  <c r="O171" i="1"/>
  <c r="U171" i="1" s="1"/>
  <c r="P171" i="1"/>
  <c r="V171" i="1" s="1"/>
  <c r="Q171" i="1"/>
  <c r="W171" i="1" s="1"/>
  <c r="R171" i="1"/>
  <c r="X171" i="1" s="1"/>
  <c r="N172" i="1"/>
  <c r="T172" i="1" s="1"/>
  <c r="O172" i="1"/>
  <c r="U172" i="1" s="1"/>
  <c r="P172" i="1"/>
  <c r="V172" i="1" s="1"/>
  <c r="Q172" i="1"/>
  <c r="W172" i="1" s="1"/>
  <c r="R172" i="1"/>
  <c r="X172" i="1" s="1"/>
  <c r="N173" i="1"/>
  <c r="T173" i="1" s="1"/>
  <c r="O173" i="1"/>
  <c r="U173" i="1" s="1"/>
  <c r="P173" i="1"/>
  <c r="V173" i="1" s="1"/>
  <c r="Q173" i="1"/>
  <c r="W173" i="1" s="1"/>
  <c r="R173" i="1"/>
  <c r="X173" i="1" s="1"/>
  <c r="N174" i="1"/>
  <c r="T174" i="1" s="1"/>
  <c r="O174" i="1"/>
  <c r="U174" i="1" s="1"/>
  <c r="P174" i="1"/>
  <c r="V174" i="1" s="1"/>
  <c r="Q174" i="1"/>
  <c r="W174" i="1" s="1"/>
  <c r="R174" i="1"/>
  <c r="X174" i="1" s="1"/>
  <c r="N175" i="1"/>
  <c r="T175" i="1" s="1"/>
  <c r="O175" i="1"/>
  <c r="U175" i="1" s="1"/>
  <c r="P175" i="1"/>
  <c r="V175" i="1" s="1"/>
  <c r="Q175" i="1"/>
  <c r="W175" i="1" s="1"/>
  <c r="R175" i="1"/>
  <c r="X175" i="1" s="1"/>
  <c r="N176" i="1"/>
  <c r="T176" i="1" s="1"/>
  <c r="O176" i="1"/>
  <c r="U176" i="1" s="1"/>
  <c r="P176" i="1"/>
  <c r="V176" i="1" s="1"/>
  <c r="Q176" i="1"/>
  <c r="W176" i="1" s="1"/>
  <c r="R176" i="1"/>
  <c r="X176" i="1" s="1"/>
  <c r="N177" i="1"/>
  <c r="T177" i="1" s="1"/>
  <c r="O177" i="1"/>
  <c r="U177" i="1" s="1"/>
  <c r="P177" i="1"/>
  <c r="V177" i="1" s="1"/>
  <c r="Q177" i="1"/>
  <c r="W177" i="1" s="1"/>
  <c r="R177" i="1"/>
  <c r="X177" i="1" s="1"/>
  <c r="N178" i="1"/>
  <c r="T178" i="1" s="1"/>
  <c r="O178" i="1"/>
  <c r="U178" i="1" s="1"/>
  <c r="P178" i="1"/>
  <c r="V178" i="1" s="1"/>
  <c r="Q178" i="1"/>
  <c r="W178" i="1" s="1"/>
  <c r="R178" i="1"/>
  <c r="X178" i="1" s="1"/>
  <c r="N179" i="1"/>
  <c r="T179" i="1" s="1"/>
  <c r="O179" i="1"/>
  <c r="U179" i="1" s="1"/>
  <c r="P179" i="1"/>
  <c r="V179" i="1" s="1"/>
  <c r="Q179" i="1"/>
  <c r="W179" i="1" s="1"/>
  <c r="R179" i="1"/>
  <c r="X179" i="1" s="1"/>
  <c r="N180" i="1"/>
  <c r="T180" i="1" s="1"/>
  <c r="O180" i="1"/>
  <c r="U180" i="1" s="1"/>
  <c r="P180" i="1"/>
  <c r="V180" i="1" s="1"/>
  <c r="Q180" i="1"/>
  <c r="W180" i="1" s="1"/>
  <c r="R180" i="1"/>
  <c r="X180" i="1" s="1"/>
  <c r="N181" i="1"/>
  <c r="T181" i="1" s="1"/>
  <c r="O181" i="1"/>
  <c r="U181" i="1" s="1"/>
  <c r="P181" i="1"/>
  <c r="V181" i="1" s="1"/>
  <c r="Q181" i="1"/>
  <c r="W181" i="1" s="1"/>
  <c r="R181" i="1"/>
  <c r="X181" i="1" s="1"/>
  <c r="N182" i="1"/>
  <c r="T182" i="1" s="1"/>
  <c r="O182" i="1"/>
  <c r="U182" i="1" s="1"/>
  <c r="P182" i="1"/>
  <c r="V182" i="1" s="1"/>
  <c r="Q182" i="1"/>
  <c r="W182" i="1" s="1"/>
  <c r="R182" i="1"/>
  <c r="X182" i="1" s="1"/>
  <c r="N183" i="1"/>
  <c r="T183" i="1" s="1"/>
  <c r="O183" i="1"/>
  <c r="U183" i="1" s="1"/>
  <c r="P183" i="1"/>
  <c r="V183" i="1" s="1"/>
  <c r="Q183" i="1"/>
  <c r="W183" i="1" s="1"/>
  <c r="R183" i="1"/>
  <c r="X183" i="1" s="1"/>
  <c r="N184" i="1"/>
  <c r="T184" i="1" s="1"/>
  <c r="O184" i="1"/>
  <c r="U184" i="1" s="1"/>
  <c r="P184" i="1"/>
  <c r="V184" i="1" s="1"/>
  <c r="Q184" i="1"/>
  <c r="W184" i="1" s="1"/>
  <c r="R184" i="1"/>
  <c r="X184" i="1" s="1"/>
  <c r="N185" i="1"/>
  <c r="T185" i="1" s="1"/>
  <c r="O185" i="1"/>
  <c r="U185" i="1" s="1"/>
  <c r="P185" i="1"/>
  <c r="V185" i="1" s="1"/>
  <c r="Q185" i="1"/>
  <c r="W185" i="1" s="1"/>
  <c r="R185" i="1"/>
  <c r="X185" i="1" s="1"/>
  <c r="N186" i="1"/>
  <c r="T186" i="1" s="1"/>
  <c r="O186" i="1"/>
  <c r="U186" i="1" s="1"/>
  <c r="P186" i="1"/>
  <c r="V186" i="1" s="1"/>
  <c r="Q186" i="1"/>
  <c r="W186" i="1" s="1"/>
  <c r="R186" i="1"/>
  <c r="X186" i="1" s="1"/>
  <c r="N187" i="1"/>
  <c r="T187" i="1" s="1"/>
  <c r="O187" i="1"/>
  <c r="U187" i="1" s="1"/>
  <c r="P187" i="1"/>
  <c r="V187" i="1" s="1"/>
  <c r="Q187" i="1"/>
  <c r="W187" i="1" s="1"/>
  <c r="R187" i="1"/>
  <c r="X187" i="1" s="1"/>
  <c r="N188" i="1"/>
  <c r="T188" i="1" s="1"/>
  <c r="O188" i="1"/>
  <c r="U188" i="1" s="1"/>
  <c r="P188" i="1"/>
  <c r="V188" i="1" s="1"/>
  <c r="Q188" i="1"/>
  <c r="W188" i="1" s="1"/>
  <c r="R188" i="1"/>
  <c r="X188" i="1" s="1"/>
  <c r="N189" i="1"/>
  <c r="T189" i="1" s="1"/>
  <c r="O189" i="1"/>
  <c r="U189" i="1" s="1"/>
  <c r="P189" i="1"/>
  <c r="V189" i="1" s="1"/>
  <c r="Q189" i="1"/>
  <c r="W189" i="1" s="1"/>
  <c r="R189" i="1"/>
  <c r="X189" i="1" s="1"/>
  <c r="N190" i="1"/>
  <c r="T190" i="1" s="1"/>
  <c r="O190" i="1"/>
  <c r="U190" i="1" s="1"/>
  <c r="P190" i="1"/>
  <c r="V190" i="1" s="1"/>
  <c r="Q190" i="1"/>
  <c r="W190" i="1" s="1"/>
  <c r="R190" i="1"/>
  <c r="X190" i="1" s="1"/>
  <c r="N191" i="1"/>
  <c r="T191" i="1" s="1"/>
  <c r="O191" i="1"/>
  <c r="U191" i="1" s="1"/>
  <c r="P191" i="1"/>
  <c r="V191" i="1" s="1"/>
  <c r="Q191" i="1"/>
  <c r="W191" i="1" s="1"/>
  <c r="R191" i="1"/>
  <c r="X191" i="1" s="1"/>
  <c r="N192" i="1"/>
  <c r="T192" i="1" s="1"/>
  <c r="O192" i="1"/>
  <c r="U192" i="1" s="1"/>
  <c r="P192" i="1"/>
  <c r="V192" i="1" s="1"/>
  <c r="Q192" i="1"/>
  <c r="W192" i="1" s="1"/>
  <c r="R192" i="1"/>
  <c r="X192" i="1" s="1"/>
  <c r="N193" i="1"/>
  <c r="T193" i="1" s="1"/>
  <c r="O193" i="1"/>
  <c r="U193" i="1" s="1"/>
  <c r="P193" i="1"/>
  <c r="V193" i="1" s="1"/>
  <c r="Q193" i="1"/>
  <c r="W193" i="1" s="1"/>
  <c r="R193" i="1"/>
  <c r="X193" i="1" s="1"/>
  <c r="N194" i="1"/>
  <c r="T194" i="1" s="1"/>
  <c r="O194" i="1"/>
  <c r="U194" i="1" s="1"/>
  <c r="P194" i="1"/>
  <c r="V194" i="1" s="1"/>
  <c r="Q194" i="1"/>
  <c r="W194" i="1" s="1"/>
  <c r="R194" i="1"/>
  <c r="X194" i="1" s="1"/>
  <c r="N195" i="1"/>
  <c r="T195" i="1" s="1"/>
  <c r="O195" i="1"/>
  <c r="U195" i="1" s="1"/>
  <c r="P195" i="1"/>
  <c r="V195" i="1" s="1"/>
  <c r="Q195" i="1"/>
  <c r="W195" i="1" s="1"/>
  <c r="R195" i="1"/>
  <c r="X195" i="1" s="1"/>
  <c r="N196" i="1"/>
  <c r="T196" i="1" s="1"/>
  <c r="O196" i="1"/>
  <c r="U196" i="1" s="1"/>
  <c r="P196" i="1"/>
  <c r="V196" i="1" s="1"/>
  <c r="Q196" i="1"/>
  <c r="W196" i="1" s="1"/>
  <c r="R196" i="1"/>
  <c r="X196" i="1" s="1"/>
  <c r="N197" i="1"/>
  <c r="T197" i="1" s="1"/>
  <c r="O197" i="1"/>
  <c r="U197" i="1" s="1"/>
  <c r="P197" i="1"/>
  <c r="V197" i="1" s="1"/>
  <c r="Q197" i="1"/>
  <c r="W197" i="1" s="1"/>
  <c r="R197" i="1"/>
  <c r="X197" i="1" s="1"/>
  <c r="N198" i="1"/>
  <c r="T198" i="1" s="1"/>
  <c r="O198" i="1"/>
  <c r="U198" i="1" s="1"/>
  <c r="P198" i="1"/>
  <c r="V198" i="1" s="1"/>
  <c r="Q198" i="1"/>
  <c r="W198" i="1" s="1"/>
  <c r="R198" i="1"/>
  <c r="X198" i="1" s="1"/>
  <c r="N199" i="1"/>
  <c r="T199" i="1" s="1"/>
  <c r="O199" i="1"/>
  <c r="U199" i="1" s="1"/>
  <c r="P199" i="1"/>
  <c r="V199" i="1" s="1"/>
  <c r="Q199" i="1"/>
  <c r="W199" i="1" s="1"/>
  <c r="R199" i="1"/>
  <c r="X199" i="1" s="1"/>
  <c r="N200" i="1"/>
  <c r="T200" i="1" s="1"/>
  <c r="O200" i="1"/>
  <c r="U200" i="1" s="1"/>
  <c r="P200" i="1"/>
  <c r="V200" i="1" s="1"/>
  <c r="Q200" i="1"/>
  <c r="W200" i="1" s="1"/>
  <c r="R200" i="1"/>
  <c r="X200" i="1" s="1"/>
  <c r="N201" i="1"/>
  <c r="T201" i="1" s="1"/>
  <c r="O201" i="1"/>
  <c r="U201" i="1" s="1"/>
  <c r="P201" i="1"/>
  <c r="V201" i="1" s="1"/>
  <c r="Q201" i="1"/>
  <c r="W201" i="1" s="1"/>
  <c r="R201" i="1"/>
  <c r="X201" i="1" s="1"/>
  <c r="N202" i="1"/>
  <c r="T202" i="1" s="1"/>
  <c r="O202" i="1"/>
  <c r="U202" i="1" s="1"/>
  <c r="P202" i="1"/>
  <c r="V202" i="1" s="1"/>
  <c r="Q202" i="1"/>
  <c r="W202" i="1" s="1"/>
  <c r="R202" i="1"/>
  <c r="X202" i="1" s="1"/>
  <c r="N203" i="1"/>
  <c r="T203" i="1" s="1"/>
  <c r="O203" i="1"/>
  <c r="U203" i="1" s="1"/>
  <c r="P203" i="1"/>
  <c r="V203" i="1" s="1"/>
  <c r="Q203" i="1"/>
  <c r="W203" i="1" s="1"/>
  <c r="R203" i="1"/>
  <c r="X203" i="1" s="1"/>
  <c r="N204" i="1"/>
  <c r="T204" i="1" s="1"/>
  <c r="O204" i="1"/>
  <c r="U204" i="1" s="1"/>
  <c r="P204" i="1"/>
  <c r="V204" i="1" s="1"/>
  <c r="Q204" i="1"/>
  <c r="W204" i="1" s="1"/>
  <c r="R204" i="1"/>
  <c r="X204" i="1" s="1"/>
  <c r="N205" i="1"/>
  <c r="T205" i="1" s="1"/>
  <c r="O205" i="1"/>
  <c r="U205" i="1" s="1"/>
  <c r="P205" i="1"/>
  <c r="V205" i="1" s="1"/>
  <c r="Q205" i="1"/>
  <c r="W205" i="1" s="1"/>
  <c r="R205" i="1"/>
  <c r="X205" i="1" s="1"/>
  <c r="N206" i="1"/>
  <c r="T206" i="1" s="1"/>
  <c r="O206" i="1"/>
  <c r="U206" i="1" s="1"/>
  <c r="P206" i="1"/>
  <c r="V206" i="1" s="1"/>
  <c r="Q206" i="1"/>
  <c r="W206" i="1" s="1"/>
  <c r="R206" i="1"/>
  <c r="X206" i="1" s="1"/>
  <c r="N207" i="1"/>
  <c r="T207" i="1" s="1"/>
  <c r="O207" i="1"/>
  <c r="U207" i="1" s="1"/>
  <c r="P207" i="1"/>
  <c r="V207" i="1" s="1"/>
  <c r="Q207" i="1"/>
  <c r="W207" i="1" s="1"/>
  <c r="R207" i="1"/>
  <c r="X207" i="1" s="1"/>
  <c r="N208" i="1"/>
  <c r="T208" i="1" s="1"/>
  <c r="O208" i="1"/>
  <c r="U208" i="1" s="1"/>
  <c r="P208" i="1"/>
  <c r="V208" i="1" s="1"/>
  <c r="Q208" i="1"/>
  <c r="W208" i="1" s="1"/>
  <c r="R208" i="1"/>
  <c r="X208" i="1" s="1"/>
  <c r="N209" i="1"/>
  <c r="T209" i="1" s="1"/>
  <c r="O209" i="1"/>
  <c r="U209" i="1" s="1"/>
  <c r="P209" i="1"/>
  <c r="V209" i="1" s="1"/>
  <c r="Q209" i="1"/>
  <c r="W209" i="1" s="1"/>
  <c r="R209" i="1"/>
  <c r="X209" i="1" s="1"/>
  <c r="N210" i="1"/>
  <c r="T210" i="1" s="1"/>
  <c r="O210" i="1"/>
  <c r="U210" i="1" s="1"/>
  <c r="P210" i="1"/>
  <c r="V210" i="1" s="1"/>
  <c r="Q210" i="1"/>
  <c r="W210" i="1" s="1"/>
  <c r="R210" i="1"/>
  <c r="X210" i="1" s="1"/>
  <c r="N211" i="1"/>
  <c r="T211" i="1" s="1"/>
  <c r="O211" i="1"/>
  <c r="U211" i="1" s="1"/>
  <c r="P211" i="1"/>
  <c r="V211" i="1" s="1"/>
  <c r="Q211" i="1"/>
  <c r="W211" i="1" s="1"/>
  <c r="R211" i="1"/>
  <c r="X211" i="1" s="1"/>
  <c r="N212" i="1"/>
  <c r="T212" i="1" s="1"/>
  <c r="O212" i="1"/>
  <c r="U212" i="1" s="1"/>
  <c r="P212" i="1"/>
  <c r="V212" i="1" s="1"/>
  <c r="Q212" i="1"/>
  <c r="W212" i="1" s="1"/>
  <c r="R212" i="1"/>
  <c r="X212" i="1" s="1"/>
  <c r="N213" i="1"/>
  <c r="T213" i="1" s="1"/>
  <c r="O213" i="1"/>
  <c r="U213" i="1" s="1"/>
  <c r="P213" i="1"/>
  <c r="V213" i="1" s="1"/>
  <c r="Q213" i="1"/>
  <c r="W213" i="1" s="1"/>
  <c r="R213" i="1"/>
  <c r="X213" i="1" s="1"/>
  <c r="N214" i="1"/>
  <c r="T214" i="1" s="1"/>
  <c r="O214" i="1"/>
  <c r="U214" i="1" s="1"/>
  <c r="P214" i="1"/>
  <c r="V214" i="1" s="1"/>
  <c r="Q214" i="1"/>
  <c r="W214" i="1" s="1"/>
  <c r="R214" i="1"/>
  <c r="X214" i="1" s="1"/>
  <c r="N215" i="1"/>
  <c r="T215" i="1" s="1"/>
  <c r="O215" i="1"/>
  <c r="U215" i="1" s="1"/>
  <c r="P215" i="1"/>
  <c r="V215" i="1" s="1"/>
  <c r="Q215" i="1"/>
  <c r="W215" i="1" s="1"/>
  <c r="R215" i="1"/>
  <c r="X215" i="1" s="1"/>
  <c r="N216" i="1"/>
  <c r="T216" i="1" s="1"/>
  <c r="O216" i="1"/>
  <c r="U216" i="1" s="1"/>
  <c r="P216" i="1"/>
  <c r="V216" i="1" s="1"/>
  <c r="Q216" i="1"/>
  <c r="W216" i="1" s="1"/>
  <c r="R216" i="1"/>
  <c r="X216" i="1" s="1"/>
  <c r="N217" i="1"/>
  <c r="T217" i="1" s="1"/>
  <c r="O217" i="1"/>
  <c r="U217" i="1" s="1"/>
  <c r="P217" i="1"/>
  <c r="V217" i="1" s="1"/>
  <c r="Q217" i="1"/>
  <c r="W217" i="1" s="1"/>
  <c r="R217" i="1"/>
  <c r="X217" i="1" s="1"/>
  <c r="N218" i="1"/>
  <c r="T218" i="1" s="1"/>
  <c r="O218" i="1"/>
  <c r="U218" i="1" s="1"/>
  <c r="P218" i="1"/>
  <c r="V218" i="1" s="1"/>
  <c r="Q218" i="1"/>
  <c r="W218" i="1" s="1"/>
  <c r="R218" i="1"/>
  <c r="X218" i="1" s="1"/>
  <c r="N219" i="1"/>
  <c r="T219" i="1" s="1"/>
  <c r="O219" i="1"/>
  <c r="U219" i="1" s="1"/>
  <c r="P219" i="1"/>
  <c r="V219" i="1" s="1"/>
  <c r="Q219" i="1"/>
  <c r="W219" i="1" s="1"/>
  <c r="R219" i="1"/>
  <c r="X219" i="1" s="1"/>
  <c r="N220" i="1"/>
  <c r="T220" i="1" s="1"/>
  <c r="O220" i="1"/>
  <c r="U220" i="1" s="1"/>
  <c r="P220" i="1"/>
  <c r="V220" i="1" s="1"/>
  <c r="Q220" i="1"/>
  <c r="W220" i="1" s="1"/>
  <c r="R220" i="1"/>
  <c r="X220" i="1" s="1"/>
  <c r="N221" i="1"/>
  <c r="T221" i="1" s="1"/>
  <c r="O221" i="1"/>
  <c r="U221" i="1" s="1"/>
  <c r="P221" i="1"/>
  <c r="V221" i="1" s="1"/>
  <c r="Q221" i="1"/>
  <c r="W221" i="1" s="1"/>
  <c r="R221" i="1"/>
  <c r="X221" i="1" s="1"/>
  <c r="N222" i="1"/>
  <c r="T222" i="1" s="1"/>
  <c r="O222" i="1"/>
  <c r="U222" i="1" s="1"/>
  <c r="P222" i="1"/>
  <c r="V222" i="1" s="1"/>
  <c r="Q222" i="1"/>
  <c r="W222" i="1" s="1"/>
  <c r="R222" i="1"/>
  <c r="X222" i="1" s="1"/>
  <c r="N223" i="1"/>
  <c r="T223" i="1" s="1"/>
  <c r="O223" i="1"/>
  <c r="U223" i="1" s="1"/>
  <c r="P223" i="1"/>
  <c r="V223" i="1" s="1"/>
  <c r="Q223" i="1"/>
  <c r="W223" i="1" s="1"/>
  <c r="R223" i="1"/>
  <c r="X223" i="1" s="1"/>
  <c r="N224" i="1"/>
  <c r="T224" i="1" s="1"/>
  <c r="O224" i="1"/>
  <c r="U224" i="1" s="1"/>
  <c r="P224" i="1"/>
  <c r="V224" i="1" s="1"/>
  <c r="Q224" i="1"/>
  <c r="W224" i="1" s="1"/>
  <c r="R224" i="1"/>
  <c r="X224" i="1" s="1"/>
  <c r="N225" i="1"/>
  <c r="T225" i="1" s="1"/>
  <c r="O225" i="1"/>
  <c r="U225" i="1" s="1"/>
  <c r="P225" i="1"/>
  <c r="V225" i="1" s="1"/>
  <c r="Q225" i="1"/>
  <c r="W225" i="1" s="1"/>
  <c r="R225" i="1"/>
  <c r="X225" i="1" s="1"/>
  <c r="N226" i="1"/>
  <c r="T226" i="1" s="1"/>
  <c r="O226" i="1"/>
  <c r="U226" i="1" s="1"/>
  <c r="P226" i="1"/>
  <c r="V226" i="1" s="1"/>
  <c r="Q226" i="1"/>
  <c r="W226" i="1" s="1"/>
  <c r="R226" i="1"/>
  <c r="X226" i="1" s="1"/>
  <c r="N227" i="1"/>
  <c r="T227" i="1" s="1"/>
  <c r="O227" i="1"/>
  <c r="U227" i="1" s="1"/>
  <c r="P227" i="1"/>
  <c r="V227" i="1" s="1"/>
  <c r="Q227" i="1"/>
  <c r="W227" i="1" s="1"/>
  <c r="R227" i="1"/>
  <c r="X227" i="1" s="1"/>
  <c r="N228" i="1"/>
  <c r="T228" i="1" s="1"/>
  <c r="O228" i="1"/>
  <c r="U228" i="1" s="1"/>
  <c r="P228" i="1"/>
  <c r="V228" i="1" s="1"/>
  <c r="Q228" i="1"/>
  <c r="W228" i="1" s="1"/>
  <c r="R228" i="1"/>
  <c r="X228" i="1" s="1"/>
  <c r="N229" i="1"/>
  <c r="T229" i="1" s="1"/>
  <c r="O229" i="1"/>
  <c r="U229" i="1" s="1"/>
  <c r="P229" i="1"/>
  <c r="V229" i="1" s="1"/>
  <c r="Q229" i="1"/>
  <c r="W229" i="1" s="1"/>
  <c r="R229" i="1"/>
  <c r="X229" i="1" s="1"/>
  <c r="N230" i="1"/>
  <c r="T230" i="1" s="1"/>
  <c r="O230" i="1"/>
  <c r="U230" i="1" s="1"/>
  <c r="P230" i="1"/>
  <c r="V230" i="1" s="1"/>
  <c r="Q230" i="1"/>
  <c r="W230" i="1" s="1"/>
  <c r="R230" i="1"/>
  <c r="X230" i="1" s="1"/>
  <c r="N231" i="1"/>
  <c r="T231" i="1" s="1"/>
  <c r="O231" i="1"/>
  <c r="U231" i="1" s="1"/>
  <c r="P231" i="1"/>
  <c r="V231" i="1" s="1"/>
  <c r="Q231" i="1"/>
  <c r="W231" i="1" s="1"/>
  <c r="R231" i="1"/>
  <c r="X231" i="1" s="1"/>
  <c r="N232" i="1"/>
  <c r="T232" i="1" s="1"/>
  <c r="O232" i="1"/>
  <c r="U232" i="1" s="1"/>
  <c r="P232" i="1"/>
  <c r="V232" i="1" s="1"/>
  <c r="Q232" i="1"/>
  <c r="W232" i="1" s="1"/>
  <c r="R232" i="1"/>
  <c r="X232" i="1" s="1"/>
  <c r="N233" i="1"/>
  <c r="T233" i="1" s="1"/>
  <c r="O233" i="1"/>
  <c r="U233" i="1" s="1"/>
  <c r="P233" i="1"/>
  <c r="V233" i="1" s="1"/>
  <c r="Q233" i="1"/>
  <c r="W233" i="1" s="1"/>
  <c r="R233" i="1"/>
  <c r="X233" i="1" s="1"/>
  <c r="N234" i="1"/>
  <c r="T234" i="1" s="1"/>
  <c r="O234" i="1"/>
  <c r="U234" i="1" s="1"/>
  <c r="P234" i="1"/>
  <c r="V234" i="1" s="1"/>
  <c r="Q234" i="1"/>
  <c r="W234" i="1" s="1"/>
  <c r="R234" i="1"/>
  <c r="X234" i="1" s="1"/>
  <c r="N235" i="1"/>
  <c r="T235" i="1" s="1"/>
  <c r="O235" i="1"/>
  <c r="U235" i="1" s="1"/>
  <c r="P235" i="1"/>
  <c r="V235" i="1" s="1"/>
  <c r="Q235" i="1"/>
  <c r="W235" i="1" s="1"/>
  <c r="R235" i="1"/>
  <c r="X235" i="1" s="1"/>
  <c r="N236" i="1"/>
  <c r="T236" i="1" s="1"/>
  <c r="O236" i="1"/>
  <c r="U236" i="1" s="1"/>
  <c r="P236" i="1"/>
  <c r="V236" i="1" s="1"/>
  <c r="Q236" i="1"/>
  <c r="W236" i="1" s="1"/>
  <c r="R236" i="1"/>
  <c r="X236" i="1" s="1"/>
  <c r="N237" i="1"/>
  <c r="T237" i="1" s="1"/>
  <c r="O237" i="1"/>
  <c r="U237" i="1" s="1"/>
  <c r="P237" i="1"/>
  <c r="V237" i="1" s="1"/>
  <c r="Q237" i="1"/>
  <c r="W237" i="1" s="1"/>
  <c r="R237" i="1"/>
  <c r="X237" i="1" s="1"/>
  <c r="N238" i="1"/>
  <c r="T238" i="1" s="1"/>
  <c r="O238" i="1"/>
  <c r="U238" i="1" s="1"/>
  <c r="P238" i="1"/>
  <c r="V238" i="1" s="1"/>
  <c r="Q238" i="1"/>
  <c r="W238" i="1" s="1"/>
  <c r="R238" i="1"/>
  <c r="X238" i="1" s="1"/>
  <c r="N239" i="1"/>
  <c r="T239" i="1" s="1"/>
  <c r="O239" i="1"/>
  <c r="U239" i="1" s="1"/>
  <c r="P239" i="1"/>
  <c r="V239" i="1" s="1"/>
  <c r="Q239" i="1"/>
  <c r="W239" i="1" s="1"/>
  <c r="R239" i="1"/>
  <c r="X239" i="1" s="1"/>
  <c r="N240" i="1"/>
  <c r="T240" i="1" s="1"/>
  <c r="O240" i="1"/>
  <c r="U240" i="1" s="1"/>
  <c r="P240" i="1"/>
  <c r="V240" i="1" s="1"/>
  <c r="Q240" i="1"/>
  <c r="W240" i="1" s="1"/>
  <c r="R240" i="1"/>
  <c r="X240" i="1" s="1"/>
  <c r="N241" i="1"/>
  <c r="T241" i="1" s="1"/>
  <c r="O241" i="1"/>
  <c r="U241" i="1" s="1"/>
  <c r="P241" i="1"/>
  <c r="V241" i="1" s="1"/>
  <c r="Q241" i="1"/>
  <c r="W241" i="1" s="1"/>
  <c r="R241" i="1"/>
  <c r="X241" i="1" s="1"/>
  <c r="N242" i="1"/>
  <c r="T242" i="1" s="1"/>
  <c r="O242" i="1"/>
  <c r="U242" i="1" s="1"/>
  <c r="P242" i="1"/>
  <c r="V242" i="1" s="1"/>
  <c r="Q242" i="1"/>
  <c r="W242" i="1" s="1"/>
  <c r="R242" i="1"/>
  <c r="X242" i="1" s="1"/>
  <c r="N243" i="1"/>
  <c r="T243" i="1" s="1"/>
  <c r="O243" i="1"/>
  <c r="U243" i="1" s="1"/>
  <c r="P243" i="1"/>
  <c r="V243" i="1" s="1"/>
  <c r="Q243" i="1"/>
  <c r="W243" i="1" s="1"/>
  <c r="R243" i="1"/>
  <c r="X243" i="1" s="1"/>
  <c r="N244" i="1"/>
  <c r="T244" i="1" s="1"/>
  <c r="O244" i="1"/>
  <c r="U244" i="1" s="1"/>
  <c r="P244" i="1"/>
  <c r="V244" i="1" s="1"/>
  <c r="Q244" i="1"/>
  <c r="W244" i="1" s="1"/>
  <c r="R244" i="1"/>
  <c r="X244" i="1" s="1"/>
  <c r="N245" i="1"/>
  <c r="T245" i="1" s="1"/>
  <c r="O245" i="1"/>
  <c r="U245" i="1" s="1"/>
  <c r="P245" i="1"/>
  <c r="V245" i="1" s="1"/>
  <c r="Q245" i="1"/>
  <c r="W245" i="1" s="1"/>
  <c r="R245" i="1"/>
  <c r="X245" i="1" s="1"/>
  <c r="N246" i="1"/>
  <c r="T246" i="1" s="1"/>
  <c r="O246" i="1"/>
  <c r="U246" i="1" s="1"/>
  <c r="P246" i="1"/>
  <c r="V246" i="1" s="1"/>
  <c r="Q246" i="1"/>
  <c r="W246" i="1" s="1"/>
  <c r="R246" i="1"/>
  <c r="X246" i="1" s="1"/>
  <c r="N247" i="1"/>
  <c r="T247" i="1" s="1"/>
  <c r="O247" i="1"/>
  <c r="U247" i="1" s="1"/>
  <c r="P247" i="1"/>
  <c r="V247" i="1" s="1"/>
  <c r="Q247" i="1"/>
  <c r="W247" i="1" s="1"/>
  <c r="R247" i="1"/>
  <c r="X247" i="1" s="1"/>
  <c r="N248" i="1"/>
  <c r="T248" i="1" s="1"/>
  <c r="O248" i="1"/>
  <c r="U248" i="1" s="1"/>
  <c r="P248" i="1"/>
  <c r="V248" i="1" s="1"/>
  <c r="Q248" i="1"/>
  <c r="W248" i="1" s="1"/>
  <c r="R248" i="1"/>
  <c r="X248" i="1" s="1"/>
  <c r="N249" i="1"/>
  <c r="T249" i="1" s="1"/>
  <c r="O249" i="1"/>
  <c r="U249" i="1" s="1"/>
  <c r="P249" i="1"/>
  <c r="V249" i="1" s="1"/>
  <c r="Q249" i="1"/>
  <c r="W249" i="1" s="1"/>
  <c r="R249" i="1"/>
  <c r="X249" i="1" s="1"/>
  <c r="N250" i="1"/>
  <c r="T250" i="1" s="1"/>
  <c r="O250" i="1"/>
  <c r="U250" i="1" s="1"/>
  <c r="P250" i="1"/>
  <c r="V250" i="1" s="1"/>
  <c r="Q250" i="1"/>
  <c r="W250" i="1" s="1"/>
  <c r="R250" i="1"/>
  <c r="X250" i="1" s="1"/>
  <c r="N251" i="1"/>
  <c r="T251" i="1" s="1"/>
  <c r="O251" i="1"/>
  <c r="U251" i="1" s="1"/>
  <c r="P251" i="1"/>
  <c r="V251" i="1" s="1"/>
  <c r="Q251" i="1"/>
  <c r="W251" i="1" s="1"/>
  <c r="R251" i="1"/>
  <c r="X251" i="1" s="1"/>
  <c r="N252" i="1"/>
  <c r="T252" i="1" s="1"/>
  <c r="O252" i="1"/>
  <c r="U252" i="1" s="1"/>
  <c r="P252" i="1"/>
  <c r="V252" i="1" s="1"/>
  <c r="Q252" i="1"/>
  <c r="W252" i="1" s="1"/>
  <c r="R252" i="1"/>
  <c r="X252" i="1" s="1"/>
  <c r="N253" i="1"/>
  <c r="T253" i="1" s="1"/>
  <c r="O253" i="1"/>
  <c r="U253" i="1" s="1"/>
  <c r="P253" i="1"/>
  <c r="V253" i="1" s="1"/>
  <c r="Q253" i="1"/>
  <c r="W253" i="1" s="1"/>
  <c r="R253" i="1"/>
  <c r="X253" i="1" s="1"/>
  <c r="N254" i="1"/>
  <c r="T254" i="1" s="1"/>
  <c r="O254" i="1"/>
  <c r="U254" i="1" s="1"/>
  <c r="P254" i="1"/>
  <c r="V254" i="1" s="1"/>
  <c r="Q254" i="1"/>
  <c r="W254" i="1" s="1"/>
  <c r="R254" i="1"/>
  <c r="X254" i="1" s="1"/>
  <c r="N255" i="1"/>
  <c r="T255" i="1" s="1"/>
  <c r="O255" i="1"/>
  <c r="U255" i="1" s="1"/>
  <c r="P255" i="1"/>
  <c r="V255" i="1" s="1"/>
  <c r="Q255" i="1"/>
  <c r="W255" i="1" s="1"/>
  <c r="R255" i="1"/>
  <c r="X255" i="1" s="1"/>
  <c r="N256" i="1"/>
  <c r="T256" i="1" s="1"/>
  <c r="O256" i="1"/>
  <c r="U256" i="1" s="1"/>
  <c r="P256" i="1"/>
  <c r="V256" i="1" s="1"/>
  <c r="Q256" i="1"/>
  <c r="W256" i="1" s="1"/>
  <c r="R256" i="1"/>
  <c r="X256" i="1" s="1"/>
  <c r="N257" i="1"/>
  <c r="T257" i="1" s="1"/>
  <c r="O257" i="1"/>
  <c r="U257" i="1" s="1"/>
  <c r="P257" i="1"/>
  <c r="V257" i="1" s="1"/>
  <c r="Q257" i="1"/>
  <c r="W257" i="1" s="1"/>
  <c r="R257" i="1"/>
  <c r="X257" i="1" s="1"/>
  <c r="N258" i="1"/>
  <c r="T258" i="1" s="1"/>
  <c r="O258" i="1"/>
  <c r="U258" i="1" s="1"/>
  <c r="P258" i="1"/>
  <c r="V258" i="1" s="1"/>
  <c r="Q258" i="1"/>
  <c r="W258" i="1" s="1"/>
  <c r="R258" i="1"/>
  <c r="X258" i="1" s="1"/>
  <c r="N259" i="1"/>
  <c r="T259" i="1" s="1"/>
  <c r="O259" i="1"/>
  <c r="U259" i="1" s="1"/>
  <c r="P259" i="1"/>
  <c r="V259" i="1" s="1"/>
  <c r="Q259" i="1"/>
  <c r="W259" i="1" s="1"/>
  <c r="R259" i="1"/>
  <c r="X259" i="1" s="1"/>
  <c r="N260" i="1"/>
  <c r="T260" i="1" s="1"/>
  <c r="O260" i="1"/>
  <c r="U260" i="1" s="1"/>
  <c r="P260" i="1"/>
  <c r="V260" i="1" s="1"/>
  <c r="Q260" i="1"/>
  <c r="W260" i="1" s="1"/>
  <c r="R260" i="1"/>
  <c r="X260" i="1" s="1"/>
  <c r="N261" i="1"/>
  <c r="T261" i="1" s="1"/>
  <c r="O261" i="1"/>
  <c r="U261" i="1" s="1"/>
  <c r="P261" i="1"/>
  <c r="V261" i="1" s="1"/>
  <c r="Q261" i="1"/>
  <c r="W261" i="1" s="1"/>
  <c r="R261" i="1"/>
  <c r="X261" i="1" s="1"/>
  <c r="N262" i="1"/>
  <c r="T262" i="1" s="1"/>
  <c r="O262" i="1"/>
  <c r="U262" i="1" s="1"/>
  <c r="P262" i="1"/>
  <c r="V262" i="1" s="1"/>
  <c r="Q262" i="1"/>
  <c r="W262" i="1" s="1"/>
  <c r="R262" i="1"/>
  <c r="X262" i="1" s="1"/>
  <c r="N263" i="1"/>
  <c r="T263" i="1" s="1"/>
  <c r="O263" i="1"/>
  <c r="U263" i="1" s="1"/>
  <c r="P263" i="1"/>
  <c r="V263" i="1" s="1"/>
  <c r="Q263" i="1"/>
  <c r="W263" i="1" s="1"/>
  <c r="R263" i="1"/>
  <c r="X263" i="1" s="1"/>
  <c r="N264" i="1"/>
  <c r="T264" i="1" s="1"/>
  <c r="O264" i="1"/>
  <c r="U264" i="1" s="1"/>
  <c r="P264" i="1"/>
  <c r="V264" i="1" s="1"/>
  <c r="Q264" i="1"/>
  <c r="W264" i="1" s="1"/>
  <c r="R264" i="1"/>
  <c r="X264" i="1" s="1"/>
  <c r="N265" i="1"/>
  <c r="T265" i="1" s="1"/>
  <c r="O265" i="1"/>
  <c r="U265" i="1" s="1"/>
  <c r="P265" i="1"/>
  <c r="V265" i="1" s="1"/>
  <c r="Q265" i="1"/>
  <c r="W265" i="1" s="1"/>
  <c r="R265" i="1"/>
  <c r="X265" i="1" s="1"/>
  <c r="N266" i="1"/>
  <c r="T266" i="1" s="1"/>
  <c r="O266" i="1"/>
  <c r="U266" i="1" s="1"/>
  <c r="P266" i="1"/>
  <c r="V266" i="1" s="1"/>
  <c r="Q266" i="1"/>
  <c r="W266" i="1" s="1"/>
  <c r="R266" i="1"/>
  <c r="X266" i="1" s="1"/>
  <c r="N267" i="1"/>
  <c r="T267" i="1" s="1"/>
  <c r="O267" i="1"/>
  <c r="U267" i="1" s="1"/>
  <c r="P267" i="1"/>
  <c r="V267" i="1" s="1"/>
  <c r="Q267" i="1"/>
  <c r="W267" i="1" s="1"/>
  <c r="R267" i="1"/>
  <c r="X267" i="1" s="1"/>
  <c r="N268" i="1"/>
  <c r="T268" i="1" s="1"/>
  <c r="O268" i="1"/>
  <c r="U268" i="1" s="1"/>
  <c r="P268" i="1"/>
  <c r="V268" i="1" s="1"/>
  <c r="Q268" i="1"/>
  <c r="W268" i="1" s="1"/>
  <c r="R268" i="1"/>
  <c r="X268" i="1" s="1"/>
  <c r="N269" i="1"/>
  <c r="T269" i="1" s="1"/>
  <c r="O269" i="1"/>
  <c r="U269" i="1" s="1"/>
  <c r="P269" i="1"/>
  <c r="V269" i="1" s="1"/>
  <c r="Q269" i="1"/>
  <c r="W269" i="1" s="1"/>
  <c r="R269" i="1"/>
  <c r="X269" i="1" s="1"/>
  <c r="N270" i="1"/>
  <c r="T270" i="1" s="1"/>
  <c r="O270" i="1"/>
  <c r="U270" i="1" s="1"/>
  <c r="P270" i="1"/>
  <c r="V270" i="1" s="1"/>
  <c r="Q270" i="1"/>
  <c r="W270" i="1" s="1"/>
  <c r="R270" i="1"/>
  <c r="X270" i="1" s="1"/>
  <c r="N271" i="1"/>
  <c r="T271" i="1" s="1"/>
  <c r="O271" i="1"/>
  <c r="U271" i="1" s="1"/>
  <c r="P271" i="1"/>
  <c r="V271" i="1" s="1"/>
  <c r="Q271" i="1"/>
  <c r="W271" i="1" s="1"/>
  <c r="R271" i="1"/>
  <c r="X271" i="1" s="1"/>
  <c r="N272" i="1"/>
  <c r="T272" i="1" s="1"/>
  <c r="O272" i="1"/>
  <c r="U272" i="1" s="1"/>
  <c r="P272" i="1"/>
  <c r="V272" i="1" s="1"/>
  <c r="Q272" i="1"/>
  <c r="W272" i="1" s="1"/>
  <c r="R272" i="1"/>
  <c r="X272" i="1" s="1"/>
  <c r="N273" i="1"/>
  <c r="T273" i="1" s="1"/>
  <c r="O273" i="1"/>
  <c r="U273" i="1" s="1"/>
  <c r="P273" i="1"/>
  <c r="V273" i="1" s="1"/>
  <c r="Q273" i="1"/>
  <c r="W273" i="1" s="1"/>
  <c r="R273" i="1"/>
  <c r="X273" i="1" s="1"/>
  <c r="N274" i="1"/>
  <c r="T274" i="1" s="1"/>
  <c r="O274" i="1"/>
  <c r="U274" i="1" s="1"/>
  <c r="P274" i="1"/>
  <c r="V274" i="1" s="1"/>
  <c r="Q274" i="1"/>
  <c r="W274" i="1" s="1"/>
  <c r="R274" i="1"/>
  <c r="X274" i="1" s="1"/>
  <c r="N275" i="1"/>
  <c r="T275" i="1" s="1"/>
  <c r="O275" i="1"/>
  <c r="U275" i="1" s="1"/>
  <c r="P275" i="1"/>
  <c r="V275" i="1" s="1"/>
  <c r="Q275" i="1"/>
  <c r="W275" i="1" s="1"/>
  <c r="R275" i="1"/>
  <c r="X275" i="1" s="1"/>
  <c r="N276" i="1"/>
  <c r="T276" i="1" s="1"/>
  <c r="O276" i="1"/>
  <c r="U276" i="1" s="1"/>
  <c r="P276" i="1"/>
  <c r="V276" i="1" s="1"/>
  <c r="Q276" i="1"/>
  <c r="W276" i="1" s="1"/>
  <c r="R276" i="1"/>
  <c r="X276" i="1" s="1"/>
  <c r="N277" i="1"/>
  <c r="T277" i="1" s="1"/>
  <c r="O277" i="1"/>
  <c r="U277" i="1" s="1"/>
  <c r="P277" i="1"/>
  <c r="V277" i="1" s="1"/>
  <c r="Q277" i="1"/>
  <c r="W277" i="1" s="1"/>
  <c r="R277" i="1"/>
  <c r="X277" i="1" s="1"/>
  <c r="N278" i="1"/>
  <c r="T278" i="1" s="1"/>
  <c r="O278" i="1"/>
  <c r="U278" i="1" s="1"/>
  <c r="P278" i="1"/>
  <c r="V278" i="1" s="1"/>
  <c r="Q278" i="1"/>
  <c r="W278" i="1" s="1"/>
  <c r="R278" i="1"/>
  <c r="X278" i="1" s="1"/>
  <c r="N279" i="1"/>
  <c r="T279" i="1" s="1"/>
  <c r="O279" i="1"/>
  <c r="U279" i="1" s="1"/>
  <c r="P279" i="1"/>
  <c r="V279" i="1" s="1"/>
  <c r="Q279" i="1"/>
  <c r="W279" i="1" s="1"/>
  <c r="R279" i="1"/>
  <c r="X279" i="1" s="1"/>
  <c r="N280" i="1"/>
  <c r="T280" i="1" s="1"/>
  <c r="O280" i="1"/>
  <c r="U280" i="1" s="1"/>
  <c r="P280" i="1"/>
  <c r="V280" i="1" s="1"/>
  <c r="Q280" i="1"/>
  <c r="W280" i="1" s="1"/>
  <c r="R280" i="1"/>
  <c r="X280" i="1" s="1"/>
  <c r="N281" i="1"/>
  <c r="T281" i="1" s="1"/>
  <c r="O281" i="1"/>
  <c r="U281" i="1" s="1"/>
  <c r="P281" i="1"/>
  <c r="V281" i="1" s="1"/>
  <c r="Q281" i="1"/>
  <c r="W281" i="1" s="1"/>
  <c r="R281" i="1"/>
  <c r="X281" i="1" s="1"/>
  <c r="N282" i="1"/>
  <c r="T282" i="1" s="1"/>
  <c r="O282" i="1"/>
  <c r="U282" i="1" s="1"/>
  <c r="P282" i="1"/>
  <c r="V282" i="1" s="1"/>
  <c r="Q282" i="1"/>
  <c r="W282" i="1" s="1"/>
  <c r="R282" i="1"/>
  <c r="X282" i="1" s="1"/>
  <c r="N283" i="1"/>
  <c r="T283" i="1" s="1"/>
  <c r="O283" i="1"/>
  <c r="U283" i="1" s="1"/>
  <c r="P283" i="1"/>
  <c r="V283" i="1" s="1"/>
  <c r="Q283" i="1"/>
  <c r="W283" i="1" s="1"/>
  <c r="R283" i="1"/>
  <c r="X283" i="1" s="1"/>
  <c r="N284" i="1"/>
  <c r="T284" i="1" s="1"/>
  <c r="O284" i="1"/>
  <c r="U284" i="1" s="1"/>
  <c r="P284" i="1"/>
  <c r="V284" i="1" s="1"/>
  <c r="Q284" i="1"/>
  <c r="W284" i="1" s="1"/>
  <c r="R284" i="1"/>
  <c r="X284" i="1" s="1"/>
  <c r="N285" i="1"/>
  <c r="T285" i="1" s="1"/>
  <c r="O285" i="1"/>
  <c r="U285" i="1" s="1"/>
  <c r="P285" i="1"/>
  <c r="V285" i="1" s="1"/>
  <c r="Q285" i="1"/>
  <c r="W285" i="1" s="1"/>
  <c r="R285" i="1"/>
  <c r="X285" i="1" s="1"/>
  <c r="N286" i="1"/>
  <c r="T286" i="1" s="1"/>
  <c r="O286" i="1"/>
  <c r="U286" i="1" s="1"/>
  <c r="P286" i="1"/>
  <c r="V286" i="1" s="1"/>
  <c r="Q286" i="1"/>
  <c r="W286" i="1" s="1"/>
  <c r="R286" i="1"/>
  <c r="X286" i="1" s="1"/>
  <c r="N287" i="1"/>
  <c r="T287" i="1" s="1"/>
  <c r="O287" i="1"/>
  <c r="U287" i="1" s="1"/>
  <c r="P287" i="1"/>
  <c r="V287" i="1" s="1"/>
  <c r="Q287" i="1"/>
  <c r="W287" i="1" s="1"/>
  <c r="R287" i="1"/>
  <c r="X287" i="1" s="1"/>
  <c r="N288" i="1"/>
  <c r="T288" i="1" s="1"/>
  <c r="O288" i="1"/>
  <c r="U288" i="1" s="1"/>
  <c r="P288" i="1"/>
  <c r="V288" i="1" s="1"/>
  <c r="Q288" i="1"/>
  <c r="W288" i="1" s="1"/>
  <c r="R288" i="1"/>
  <c r="X288" i="1" s="1"/>
  <c r="N289" i="1"/>
  <c r="T289" i="1" s="1"/>
  <c r="O289" i="1"/>
  <c r="U289" i="1" s="1"/>
  <c r="P289" i="1"/>
  <c r="V289" i="1" s="1"/>
  <c r="Q289" i="1"/>
  <c r="W289" i="1" s="1"/>
  <c r="R289" i="1"/>
  <c r="X289" i="1" s="1"/>
  <c r="N290" i="1"/>
  <c r="T290" i="1" s="1"/>
  <c r="O290" i="1"/>
  <c r="U290" i="1" s="1"/>
  <c r="P290" i="1"/>
  <c r="V290" i="1" s="1"/>
  <c r="Q290" i="1"/>
  <c r="W290" i="1" s="1"/>
  <c r="R290" i="1"/>
  <c r="X290" i="1" s="1"/>
  <c r="N291" i="1"/>
  <c r="T291" i="1" s="1"/>
  <c r="O291" i="1"/>
  <c r="U291" i="1" s="1"/>
  <c r="P291" i="1"/>
  <c r="V291" i="1" s="1"/>
  <c r="Q291" i="1"/>
  <c r="W291" i="1" s="1"/>
  <c r="R291" i="1"/>
  <c r="X291" i="1" s="1"/>
  <c r="N292" i="1"/>
  <c r="T292" i="1" s="1"/>
  <c r="O292" i="1"/>
  <c r="U292" i="1" s="1"/>
  <c r="P292" i="1"/>
  <c r="V292" i="1" s="1"/>
  <c r="Q292" i="1"/>
  <c r="W292" i="1" s="1"/>
  <c r="R292" i="1"/>
  <c r="X292" i="1" s="1"/>
  <c r="N293" i="1"/>
  <c r="T293" i="1" s="1"/>
  <c r="O293" i="1"/>
  <c r="U293" i="1" s="1"/>
  <c r="P293" i="1"/>
  <c r="V293" i="1" s="1"/>
  <c r="Q293" i="1"/>
  <c r="W293" i="1" s="1"/>
  <c r="R293" i="1"/>
  <c r="X293" i="1" s="1"/>
  <c r="N294" i="1"/>
  <c r="T294" i="1" s="1"/>
  <c r="O294" i="1"/>
  <c r="U294" i="1" s="1"/>
  <c r="P294" i="1"/>
  <c r="V294" i="1" s="1"/>
  <c r="Q294" i="1"/>
  <c r="W294" i="1" s="1"/>
  <c r="R294" i="1"/>
  <c r="X294" i="1" s="1"/>
  <c r="N295" i="1"/>
  <c r="T295" i="1" s="1"/>
  <c r="O295" i="1"/>
  <c r="U295" i="1" s="1"/>
  <c r="P295" i="1"/>
  <c r="V295" i="1" s="1"/>
  <c r="Q295" i="1"/>
  <c r="W295" i="1" s="1"/>
  <c r="R295" i="1"/>
  <c r="X295" i="1" s="1"/>
  <c r="N296" i="1"/>
  <c r="T296" i="1" s="1"/>
  <c r="O296" i="1"/>
  <c r="U296" i="1" s="1"/>
  <c r="P296" i="1"/>
  <c r="V296" i="1" s="1"/>
  <c r="Q296" i="1"/>
  <c r="W296" i="1" s="1"/>
  <c r="R296" i="1"/>
  <c r="X296" i="1" s="1"/>
  <c r="N297" i="1"/>
  <c r="T297" i="1" s="1"/>
  <c r="O297" i="1"/>
  <c r="U297" i="1" s="1"/>
  <c r="P297" i="1"/>
  <c r="V297" i="1" s="1"/>
  <c r="Q297" i="1"/>
  <c r="W297" i="1" s="1"/>
  <c r="R297" i="1"/>
  <c r="X297" i="1" s="1"/>
  <c r="N298" i="1"/>
  <c r="T298" i="1" s="1"/>
  <c r="O298" i="1"/>
  <c r="U298" i="1" s="1"/>
  <c r="P298" i="1"/>
  <c r="V298" i="1" s="1"/>
  <c r="Q298" i="1"/>
  <c r="W298" i="1" s="1"/>
  <c r="R298" i="1"/>
  <c r="X298" i="1" s="1"/>
  <c r="N299" i="1"/>
  <c r="T299" i="1" s="1"/>
  <c r="O299" i="1"/>
  <c r="U299" i="1" s="1"/>
  <c r="P299" i="1"/>
  <c r="V299" i="1" s="1"/>
  <c r="Q299" i="1"/>
  <c r="W299" i="1" s="1"/>
  <c r="R299" i="1"/>
  <c r="X299" i="1" s="1"/>
  <c r="N300" i="1"/>
  <c r="T300" i="1" s="1"/>
  <c r="O300" i="1"/>
  <c r="U300" i="1" s="1"/>
  <c r="P300" i="1"/>
  <c r="V300" i="1" s="1"/>
  <c r="Q300" i="1"/>
  <c r="W300" i="1" s="1"/>
  <c r="R300" i="1"/>
  <c r="X300" i="1" s="1"/>
  <c r="N301" i="1"/>
  <c r="T301" i="1" s="1"/>
  <c r="O301" i="1"/>
  <c r="U301" i="1" s="1"/>
  <c r="P301" i="1"/>
  <c r="V301" i="1" s="1"/>
  <c r="Q301" i="1"/>
  <c r="W301" i="1" s="1"/>
  <c r="R301" i="1"/>
  <c r="X301" i="1" s="1"/>
  <c r="N302" i="1"/>
  <c r="T302" i="1" s="1"/>
  <c r="O302" i="1"/>
  <c r="U302" i="1" s="1"/>
  <c r="P302" i="1"/>
  <c r="V302" i="1" s="1"/>
  <c r="Q302" i="1"/>
  <c r="W302" i="1" s="1"/>
  <c r="R302" i="1"/>
  <c r="X302" i="1" s="1"/>
  <c r="N303" i="1"/>
  <c r="T303" i="1" s="1"/>
  <c r="O303" i="1"/>
  <c r="U303" i="1" s="1"/>
  <c r="P303" i="1"/>
  <c r="V303" i="1" s="1"/>
  <c r="Q303" i="1"/>
  <c r="W303" i="1" s="1"/>
  <c r="R303" i="1"/>
  <c r="X303" i="1" s="1"/>
  <c r="N304" i="1"/>
  <c r="T304" i="1" s="1"/>
  <c r="O304" i="1"/>
  <c r="U304" i="1" s="1"/>
  <c r="P304" i="1"/>
  <c r="V304" i="1" s="1"/>
  <c r="Q304" i="1"/>
  <c r="W304" i="1" s="1"/>
  <c r="R304" i="1"/>
  <c r="X304" i="1" s="1"/>
  <c r="N305" i="1"/>
  <c r="T305" i="1" s="1"/>
  <c r="O305" i="1"/>
  <c r="U305" i="1" s="1"/>
  <c r="P305" i="1"/>
  <c r="V305" i="1" s="1"/>
  <c r="Q305" i="1"/>
  <c r="W305" i="1" s="1"/>
  <c r="R305" i="1"/>
  <c r="X305" i="1" s="1"/>
  <c r="N306" i="1"/>
  <c r="T306" i="1" s="1"/>
  <c r="O306" i="1"/>
  <c r="U306" i="1" s="1"/>
  <c r="P306" i="1"/>
  <c r="V306" i="1" s="1"/>
  <c r="Q306" i="1"/>
  <c r="W306" i="1" s="1"/>
  <c r="R306" i="1"/>
  <c r="X306" i="1" s="1"/>
  <c r="N307" i="1"/>
  <c r="T307" i="1" s="1"/>
  <c r="O307" i="1"/>
  <c r="U307" i="1" s="1"/>
  <c r="P307" i="1"/>
  <c r="V307" i="1" s="1"/>
  <c r="Q307" i="1"/>
  <c r="W307" i="1" s="1"/>
  <c r="R307" i="1"/>
  <c r="X307" i="1" s="1"/>
  <c r="N308" i="1"/>
  <c r="T308" i="1" s="1"/>
  <c r="O308" i="1"/>
  <c r="U308" i="1" s="1"/>
  <c r="P308" i="1"/>
  <c r="V308" i="1" s="1"/>
  <c r="Q308" i="1"/>
  <c r="W308" i="1" s="1"/>
  <c r="R308" i="1"/>
  <c r="X308" i="1" s="1"/>
  <c r="N309" i="1"/>
  <c r="T309" i="1" s="1"/>
  <c r="O309" i="1"/>
  <c r="U309" i="1" s="1"/>
  <c r="P309" i="1"/>
  <c r="V309" i="1" s="1"/>
  <c r="Q309" i="1"/>
  <c r="W309" i="1" s="1"/>
  <c r="R309" i="1"/>
  <c r="X309" i="1" s="1"/>
  <c r="N310" i="1"/>
  <c r="T310" i="1" s="1"/>
  <c r="O310" i="1"/>
  <c r="U310" i="1" s="1"/>
  <c r="P310" i="1"/>
  <c r="V310" i="1" s="1"/>
  <c r="Q310" i="1"/>
  <c r="W310" i="1" s="1"/>
  <c r="R310" i="1"/>
  <c r="X310" i="1" s="1"/>
  <c r="N311" i="1"/>
  <c r="T311" i="1" s="1"/>
  <c r="O311" i="1"/>
  <c r="U311" i="1" s="1"/>
  <c r="P311" i="1"/>
  <c r="V311" i="1" s="1"/>
  <c r="Q311" i="1"/>
  <c r="W311" i="1" s="1"/>
  <c r="R311" i="1"/>
  <c r="X311" i="1" s="1"/>
  <c r="N312" i="1"/>
  <c r="T312" i="1" s="1"/>
  <c r="O312" i="1"/>
  <c r="U312" i="1" s="1"/>
  <c r="P312" i="1"/>
  <c r="V312" i="1" s="1"/>
  <c r="Q312" i="1"/>
  <c r="W312" i="1" s="1"/>
  <c r="R312" i="1"/>
  <c r="X312" i="1" s="1"/>
  <c r="N313" i="1"/>
  <c r="T313" i="1" s="1"/>
  <c r="O313" i="1"/>
  <c r="U313" i="1" s="1"/>
  <c r="P313" i="1"/>
  <c r="V313" i="1" s="1"/>
  <c r="Q313" i="1"/>
  <c r="W313" i="1" s="1"/>
  <c r="R313" i="1"/>
  <c r="X313" i="1" s="1"/>
  <c r="N314" i="1"/>
  <c r="T314" i="1" s="1"/>
  <c r="O314" i="1"/>
  <c r="U314" i="1" s="1"/>
  <c r="P314" i="1"/>
  <c r="V314" i="1" s="1"/>
  <c r="Q314" i="1"/>
  <c r="W314" i="1" s="1"/>
  <c r="R314" i="1"/>
  <c r="X314" i="1" s="1"/>
  <c r="N315" i="1"/>
  <c r="T315" i="1" s="1"/>
  <c r="O315" i="1"/>
  <c r="U315" i="1" s="1"/>
  <c r="P315" i="1"/>
  <c r="V315" i="1" s="1"/>
  <c r="Q315" i="1"/>
  <c r="W315" i="1" s="1"/>
  <c r="R315" i="1"/>
  <c r="X315" i="1" s="1"/>
  <c r="N316" i="1"/>
  <c r="T316" i="1" s="1"/>
  <c r="O316" i="1"/>
  <c r="U316" i="1" s="1"/>
  <c r="P316" i="1"/>
  <c r="V316" i="1" s="1"/>
  <c r="Q316" i="1"/>
  <c r="W316" i="1" s="1"/>
  <c r="R316" i="1"/>
  <c r="X316" i="1" s="1"/>
  <c r="N317" i="1"/>
  <c r="T317" i="1" s="1"/>
  <c r="O317" i="1"/>
  <c r="U317" i="1" s="1"/>
  <c r="P317" i="1"/>
  <c r="V317" i="1" s="1"/>
  <c r="Q317" i="1"/>
  <c r="W317" i="1" s="1"/>
  <c r="R317" i="1"/>
  <c r="X317" i="1" s="1"/>
  <c r="N318" i="1"/>
  <c r="T318" i="1" s="1"/>
  <c r="O318" i="1"/>
  <c r="U318" i="1" s="1"/>
  <c r="P318" i="1"/>
  <c r="V318" i="1" s="1"/>
  <c r="Q318" i="1"/>
  <c r="W318" i="1" s="1"/>
  <c r="R318" i="1"/>
  <c r="X318" i="1" s="1"/>
  <c r="N319" i="1"/>
  <c r="T319" i="1" s="1"/>
  <c r="O319" i="1"/>
  <c r="U319" i="1" s="1"/>
  <c r="P319" i="1"/>
  <c r="V319" i="1" s="1"/>
  <c r="Q319" i="1"/>
  <c r="W319" i="1" s="1"/>
  <c r="R319" i="1"/>
  <c r="X319" i="1" s="1"/>
  <c r="N320" i="1"/>
  <c r="T320" i="1" s="1"/>
  <c r="O320" i="1"/>
  <c r="U320" i="1" s="1"/>
  <c r="P320" i="1"/>
  <c r="V320" i="1" s="1"/>
  <c r="Q320" i="1"/>
  <c r="W320" i="1" s="1"/>
  <c r="R320" i="1"/>
  <c r="X320" i="1" s="1"/>
  <c r="N321" i="1"/>
  <c r="T321" i="1" s="1"/>
  <c r="O321" i="1"/>
  <c r="U321" i="1" s="1"/>
  <c r="P321" i="1"/>
  <c r="V321" i="1" s="1"/>
  <c r="Q321" i="1"/>
  <c r="W321" i="1" s="1"/>
  <c r="R321" i="1"/>
  <c r="X321" i="1" s="1"/>
  <c r="N322" i="1"/>
  <c r="T322" i="1" s="1"/>
  <c r="O322" i="1"/>
  <c r="U322" i="1" s="1"/>
  <c r="P322" i="1"/>
  <c r="V322" i="1" s="1"/>
  <c r="Q322" i="1"/>
  <c r="W322" i="1" s="1"/>
  <c r="R322" i="1"/>
  <c r="X322" i="1" s="1"/>
  <c r="N323" i="1"/>
  <c r="T323" i="1" s="1"/>
  <c r="O323" i="1"/>
  <c r="U323" i="1" s="1"/>
  <c r="P323" i="1"/>
  <c r="V323" i="1" s="1"/>
  <c r="Q323" i="1"/>
  <c r="W323" i="1" s="1"/>
  <c r="R323" i="1"/>
  <c r="X323" i="1" s="1"/>
  <c r="N324" i="1"/>
  <c r="T324" i="1" s="1"/>
  <c r="O324" i="1"/>
  <c r="U324" i="1" s="1"/>
  <c r="P324" i="1"/>
  <c r="V324" i="1" s="1"/>
  <c r="Q324" i="1"/>
  <c r="W324" i="1" s="1"/>
  <c r="R324" i="1"/>
  <c r="X324" i="1" s="1"/>
  <c r="N325" i="1"/>
  <c r="T325" i="1" s="1"/>
  <c r="O325" i="1"/>
  <c r="U325" i="1" s="1"/>
  <c r="P325" i="1"/>
  <c r="V325" i="1" s="1"/>
  <c r="Q325" i="1"/>
  <c r="W325" i="1" s="1"/>
  <c r="R325" i="1"/>
  <c r="X325" i="1" s="1"/>
  <c r="N326" i="1"/>
  <c r="T326" i="1" s="1"/>
  <c r="O326" i="1"/>
  <c r="U326" i="1" s="1"/>
  <c r="P326" i="1"/>
  <c r="V326" i="1" s="1"/>
  <c r="Q326" i="1"/>
  <c r="W326" i="1" s="1"/>
  <c r="R326" i="1"/>
  <c r="X326" i="1" s="1"/>
  <c r="N327" i="1"/>
  <c r="T327" i="1" s="1"/>
  <c r="O327" i="1"/>
  <c r="U327" i="1" s="1"/>
  <c r="P327" i="1"/>
  <c r="V327" i="1" s="1"/>
  <c r="Q327" i="1"/>
  <c r="W327" i="1" s="1"/>
  <c r="R327" i="1"/>
  <c r="X327" i="1" s="1"/>
  <c r="N328" i="1"/>
  <c r="T328" i="1" s="1"/>
  <c r="O328" i="1"/>
  <c r="U328" i="1" s="1"/>
  <c r="P328" i="1"/>
  <c r="V328" i="1" s="1"/>
  <c r="Q328" i="1"/>
  <c r="W328" i="1" s="1"/>
  <c r="R328" i="1"/>
  <c r="X328" i="1" s="1"/>
  <c r="N329" i="1"/>
  <c r="T329" i="1" s="1"/>
  <c r="O329" i="1"/>
  <c r="U329" i="1" s="1"/>
  <c r="P329" i="1"/>
  <c r="V329" i="1" s="1"/>
  <c r="Q329" i="1"/>
  <c r="W329" i="1" s="1"/>
  <c r="R329" i="1"/>
  <c r="X329" i="1" s="1"/>
  <c r="N330" i="1"/>
  <c r="T330" i="1" s="1"/>
  <c r="O330" i="1"/>
  <c r="U330" i="1" s="1"/>
  <c r="P330" i="1"/>
  <c r="V330" i="1" s="1"/>
  <c r="Q330" i="1"/>
  <c r="W330" i="1" s="1"/>
  <c r="R330" i="1"/>
  <c r="X330" i="1" s="1"/>
  <c r="N331" i="1"/>
  <c r="T331" i="1" s="1"/>
  <c r="O331" i="1"/>
  <c r="U331" i="1" s="1"/>
  <c r="P331" i="1"/>
  <c r="V331" i="1" s="1"/>
  <c r="Q331" i="1"/>
  <c r="W331" i="1" s="1"/>
  <c r="R331" i="1"/>
  <c r="X331" i="1" s="1"/>
  <c r="N332" i="1"/>
  <c r="T332" i="1" s="1"/>
  <c r="O332" i="1"/>
  <c r="U332" i="1" s="1"/>
  <c r="P332" i="1"/>
  <c r="V332" i="1" s="1"/>
  <c r="Q332" i="1"/>
  <c r="W332" i="1" s="1"/>
  <c r="R332" i="1"/>
  <c r="X332" i="1" s="1"/>
  <c r="N333" i="1"/>
  <c r="T333" i="1" s="1"/>
  <c r="O333" i="1"/>
  <c r="U333" i="1" s="1"/>
  <c r="P333" i="1"/>
  <c r="V333" i="1" s="1"/>
  <c r="Q333" i="1"/>
  <c r="W333" i="1" s="1"/>
  <c r="R333" i="1"/>
  <c r="X333" i="1" s="1"/>
  <c r="N334" i="1"/>
  <c r="T334" i="1" s="1"/>
  <c r="O334" i="1"/>
  <c r="U334" i="1" s="1"/>
  <c r="P334" i="1"/>
  <c r="V334" i="1" s="1"/>
  <c r="Q334" i="1"/>
  <c r="W334" i="1" s="1"/>
  <c r="R334" i="1"/>
  <c r="X334" i="1" s="1"/>
  <c r="N335" i="1"/>
  <c r="T335" i="1" s="1"/>
  <c r="O335" i="1"/>
  <c r="U335" i="1" s="1"/>
  <c r="P335" i="1"/>
  <c r="V335" i="1" s="1"/>
  <c r="Q335" i="1"/>
  <c r="W335" i="1" s="1"/>
  <c r="R335" i="1"/>
  <c r="X335" i="1" s="1"/>
  <c r="N336" i="1"/>
  <c r="T336" i="1" s="1"/>
  <c r="O336" i="1"/>
  <c r="U336" i="1" s="1"/>
  <c r="P336" i="1"/>
  <c r="V336" i="1" s="1"/>
  <c r="Q336" i="1"/>
  <c r="W336" i="1" s="1"/>
  <c r="R336" i="1"/>
  <c r="X336" i="1" s="1"/>
  <c r="N337" i="1"/>
  <c r="T337" i="1" s="1"/>
  <c r="O337" i="1"/>
  <c r="U337" i="1" s="1"/>
  <c r="P337" i="1"/>
  <c r="V337" i="1" s="1"/>
  <c r="Q337" i="1"/>
  <c r="W337" i="1" s="1"/>
  <c r="R337" i="1"/>
  <c r="X337" i="1" s="1"/>
  <c r="N338" i="1"/>
  <c r="T338" i="1" s="1"/>
  <c r="O338" i="1"/>
  <c r="U338" i="1" s="1"/>
  <c r="P338" i="1"/>
  <c r="V338" i="1" s="1"/>
  <c r="Q338" i="1"/>
  <c r="W338" i="1" s="1"/>
  <c r="R338" i="1"/>
  <c r="X338" i="1" s="1"/>
  <c r="N339" i="1"/>
  <c r="T339" i="1" s="1"/>
  <c r="O339" i="1"/>
  <c r="U339" i="1" s="1"/>
  <c r="P339" i="1"/>
  <c r="V339" i="1" s="1"/>
  <c r="Q339" i="1"/>
  <c r="W339" i="1" s="1"/>
  <c r="R339" i="1"/>
  <c r="X339" i="1" s="1"/>
  <c r="N340" i="1"/>
  <c r="T340" i="1" s="1"/>
  <c r="O340" i="1"/>
  <c r="U340" i="1" s="1"/>
  <c r="P340" i="1"/>
  <c r="V340" i="1" s="1"/>
  <c r="Q340" i="1"/>
  <c r="W340" i="1" s="1"/>
  <c r="R340" i="1"/>
  <c r="X340" i="1" s="1"/>
  <c r="N341" i="1"/>
  <c r="T341" i="1" s="1"/>
  <c r="O341" i="1"/>
  <c r="U341" i="1" s="1"/>
  <c r="P341" i="1"/>
  <c r="V341" i="1" s="1"/>
  <c r="Q341" i="1"/>
  <c r="W341" i="1" s="1"/>
  <c r="R341" i="1"/>
  <c r="X341" i="1" s="1"/>
  <c r="N342" i="1"/>
  <c r="T342" i="1" s="1"/>
  <c r="O342" i="1"/>
  <c r="U342" i="1" s="1"/>
  <c r="P342" i="1"/>
  <c r="V342" i="1" s="1"/>
  <c r="Q342" i="1"/>
  <c r="W342" i="1" s="1"/>
  <c r="R342" i="1"/>
  <c r="X342" i="1" s="1"/>
  <c r="N343" i="1"/>
  <c r="T343" i="1" s="1"/>
  <c r="O343" i="1"/>
  <c r="U343" i="1" s="1"/>
  <c r="P343" i="1"/>
  <c r="V343" i="1" s="1"/>
  <c r="Q343" i="1"/>
  <c r="W343" i="1" s="1"/>
  <c r="R343" i="1"/>
  <c r="X343" i="1" s="1"/>
  <c r="N344" i="1"/>
  <c r="T344" i="1" s="1"/>
  <c r="O344" i="1"/>
  <c r="U344" i="1" s="1"/>
  <c r="P344" i="1"/>
  <c r="V344" i="1" s="1"/>
  <c r="Q344" i="1"/>
  <c r="W344" i="1" s="1"/>
  <c r="R344" i="1"/>
  <c r="X344" i="1" s="1"/>
  <c r="N345" i="1"/>
  <c r="T345" i="1" s="1"/>
  <c r="O345" i="1"/>
  <c r="U345" i="1" s="1"/>
  <c r="P345" i="1"/>
  <c r="V345" i="1" s="1"/>
  <c r="Q345" i="1"/>
  <c r="W345" i="1" s="1"/>
  <c r="R345" i="1"/>
  <c r="X345" i="1" s="1"/>
  <c r="N346" i="1"/>
  <c r="T346" i="1" s="1"/>
  <c r="O346" i="1"/>
  <c r="U346" i="1" s="1"/>
  <c r="P346" i="1"/>
  <c r="V346" i="1" s="1"/>
  <c r="Q346" i="1"/>
  <c r="W346" i="1" s="1"/>
  <c r="R346" i="1"/>
  <c r="X346" i="1" s="1"/>
  <c r="N347" i="1"/>
  <c r="T347" i="1" s="1"/>
  <c r="O347" i="1"/>
  <c r="U347" i="1" s="1"/>
  <c r="P347" i="1"/>
  <c r="V347" i="1" s="1"/>
  <c r="Q347" i="1"/>
  <c r="W347" i="1" s="1"/>
  <c r="R347" i="1"/>
  <c r="X347" i="1" s="1"/>
  <c r="N348" i="1"/>
  <c r="T348" i="1" s="1"/>
  <c r="O348" i="1"/>
  <c r="U348" i="1" s="1"/>
  <c r="P348" i="1"/>
  <c r="V348" i="1" s="1"/>
  <c r="Q348" i="1"/>
  <c r="W348" i="1" s="1"/>
  <c r="R348" i="1"/>
  <c r="X348" i="1" s="1"/>
  <c r="N349" i="1"/>
  <c r="T349" i="1" s="1"/>
  <c r="O349" i="1"/>
  <c r="U349" i="1" s="1"/>
  <c r="P349" i="1"/>
  <c r="V349" i="1" s="1"/>
  <c r="Q349" i="1"/>
  <c r="W349" i="1" s="1"/>
  <c r="R349" i="1"/>
  <c r="X349" i="1" s="1"/>
  <c r="N350" i="1"/>
  <c r="T350" i="1" s="1"/>
  <c r="O350" i="1"/>
  <c r="U350" i="1" s="1"/>
  <c r="P350" i="1"/>
  <c r="V350" i="1" s="1"/>
  <c r="Q350" i="1"/>
  <c r="W350" i="1" s="1"/>
  <c r="R350" i="1"/>
  <c r="X350" i="1" s="1"/>
  <c r="N351" i="1"/>
  <c r="T351" i="1" s="1"/>
  <c r="O351" i="1"/>
  <c r="U351" i="1" s="1"/>
  <c r="P351" i="1"/>
  <c r="V351" i="1" s="1"/>
  <c r="Q351" i="1"/>
  <c r="W351" i="1" s="1"/>
  <c r="R351" i="1"/>
  <c r="X351" i="1" s="1"/>
  <c r="N352" i="1"/>
  <c r="T352" i="1" s="1"/>
  <c r="O352" i="1"/>
  <c r="U352" i="1" s="1"/>
  <c r="P352" i="1"/>
  <c r="V352" i="1" s="1"/>
  <c r="Q352" i="1"/>
  <c r="W352" i="1" s="1"/>
  <c r="R352" i="1"/>
  <c r="X352" i="1" s="1"/>
  <c r="N353" i="1"/>
  <c r="T353" i="1" s="1"/>
  <c r="O353" i="1"/>
  <c r="U353" i="1" s="1"/>
  <c r="P353" i="1"/>
  <c r="V353" i="1" s="1"/>
  <c r="Q353" i="1"/>
  <c r="W353" i="1" s="1"/>
  <c r="R353" i="1"/>
  <c r="X353" i="1" s="1"/>
  <c r="N354" i="1"/>
  <c r="T354" i="1" s="1"/>
  <c r="O354" i="1"/>
  <c r="U354" i="1" s="1"/>
  <c r="P354" i="1"/>
  <c r="V354" i="1" s="1"/>
  <c r="Q354" i="1"/>
  <c r="W354" i="1" s="1"/>
  <c r="R354" i="1"/>
  <c r="X354" i="1" s="1"/>
  <c r="N355" i="1"/>
  <c r="T355" i="1" s="1"/>
  <c r="O355" i="1"/>
  <c r="U355" i="1" s="1"/>
  <c r="P355" i="1"/>
  <c r="V355" i="1" s="1"/>
  <c r="Q355" i="1"/>
  <c r="W355" i="1" s="1"/>
  <c r="R355" i="1"/>
  <c r="X355" i="1" s="1"/>
  <c r="N356" i="1"/>
  <c r="T356" i="1" s="1"/>
  <c r="O356" i="1"/>
  <c r="U356" i="1" s="1"/>
  <c r="P356" i="1"/>
  <c r="V356" i="1" s="1"/>
  <c r="Q356" i="1"/>
  <c r="W356" i="1" s="1"/>
  <c r="R356" i="1"/>
  <c r="X356" i="1" s="1"/>
  <c r="N357" i="1"/>
  <c r="T357" i="1" s="1"/>
  <c r="O357" i="1"/>
  <c r="U357" i="1" s="1"/>
  <c r="P357" i="1"/>
  <c r="V357" i="1" s="1"/>
  <c r="Q357" i="1"/>
  <c r="W357" i="1" s="1"/>
  <c r="R357" i="1"/>
  <c r="X357" i="1" s="1"/>
  <c r="N358" i="1"/>
  <c r="T358" i="1" s="1"/>
  <c r="O358" i="1"/>
  <c r="U358" i="1" s="1"/>
  <c r="P358" i="1"/>
  <c r="V358" i="1" s="1"/>
  <c r="Q358" i="1"/>
  <c r="W358" i="1" s="1"/>
  <c r="R358" i="1"/>
  <c r="X358" i="1" s="1"/>
  <c r="N359" i="1"/>
  <c r="T359" i="1" s="1"/>
  <c r="O359" i="1"/>
  <c r="U359" i="1" s="1"/>
  <c r="P359" i="1"/>
  <c r="V359" i="1" s="1"/>
  <c r="Q359" i="1"/>
  <c r="W359" i="1" s="1"/>
  <c r="R359" i="1"/>
  <c r="X359" i="1" s="1"/>
  <c r="N360" i="1"/>
  <c r="T360" i="1" s="1"/>
  <c r="O360" i="1"/>
  <c r="U360" i="1" s="1"/>
  <c r="P360" i="1"/>
  <c r="V360" i="1" s="1"/>
  <c r="Q360" i="1"/>
  <c r="W360" i="1" s="1"/>
  <c r="R360" i="1"/>
  <c r="X360" i="1" s="1"/>
  <c r="N361" i="1"/>
  <c r="T361" i="1" s="1"/>
  <c r="O361" i="1"/>
  <c r="U361" i="1" s="1"/>
  <c r="P361" i="1"/>
  <c r="V361" i="1" s="1"/>
  <c r="Q361" i="1"/>
  <c r="W361" i="1" s="1"/>
  <c r="R361" i="1"/>
  <c r="X361" i="1" s="1"/>
  <c r="N362" i="1"/>
  <c r="T362" i="1" s="1"/>
  <c r="O362" i="1"/>
  <c r="U362" i="1" s="1"/>
  <c r="P362" i="1"/>
  <c r="V362" i="1" s="1"/>
  <c r="Q362" i="1"/>
  <c r="W362" i="1" s="1"/>
  <c r="R362" i="1"/>
  <c r="X362" i="1" s="1"/>
  <c r="N363" i="1"/>
  <c r="T363" i="1" s="1"/>
  <c r="O363" i="1"/>
  <c r="U363" i="1" s="1"/>
  <c r="P363" i="1"/>
  <c r="V363" i="1" s="1"/>
  <c r="Q363" i="1"/>
  <c r="W363" i="1" s="1"/>
  <c r="R363" i="1"/>
  <c r="X363" i="1" s="1"/>
  <c r="N364" i="1"/>
  <c r="T364" i="1" s="1"/>
  <c r="O364" i="1"/>
  <c r="U364" i="1" s="1"/>
  <c r="P364" i="1"/>
  <c r="V364" i="1" s="1"/>
  <c r="Q364" i="1"/>
  <c r="W364" i="1" s="1"/>
  <c r="R364" i="1"/>
  <c r="X364" i="1" s="1"/>
  <c r="N365" i="1"/>
  <c r="T365" i="1" s="1"/>
  <c r="O365" i="1"/>
  <c r="U365" i="1" s="1"/>
  <c r="P365" i="1"/>
  <c r="V365" i="1" s="1"/>
  <c r="Q365" i="1"/>
  <c r="W365" i="1" s="1"/>
  <c r="R365" i="1"/>
  <c r="X365" i="1" s="1"/>
  <c r="N366" i="1"/>
  <c r="T366" i="1" s="1"/>
  <c r="O366" i="1"/>
  <c r="U366" i="1" s="1"/>
  <c r="P366" i="1"/>
  <c r="V366" i="1" s="1"/>
  <c r="Q366" i="1"/>
  <c r="W366" i="1" s="1"/>
  <c r="R366" i="1"/>
  <c r="X366" i="1" s="1"/>
  <c r="N367" i="1"/>
  <c r="T367" i="1" s="1"/>
  <c r="O367" i="1"/>
  <c r="U367" i="1" s="1"/>
  <c r="P367" i="1"/>
  <c r="V367" i="1" s="1"/>
  <c r="Q367" i="1"/>
  <c r="W367" i="1" s="1"/>
  <c r="R367" i="1"/>
  <c r="X367" i="1" s="1"/>
  <c r="N368" i="1"/>
  <c r="T368" i="1" s="1"/>
  <c r="O368" i="1"/>
  <c r="U368" i="1" s="1"/>
  <c r="P368" i="1"/>
  <c r="V368" i="1" s="1"/>
  <c r="Q368" i="1"/>
  <c r="W368" i="1" s="1"/>
  <c r="R368" i="1"/>
  <c r="X368" i="1" s="1"/>
  <c r="N369" i="1"/>
  <c r="T369" i="1" s="1"/>
  <c r="O369" i="1"/>
  <c r="U369" i="1" s="1"/>
  <c r="P369" i="1"/>
  <c r="V369" i="1" s="1"/>
  <c r="Q369" i="1"/>
  <c r="W369" i="1" s="1"/>
  <c r="R369" i="1"/>
  <c r="X369" i="1" s="1"/>
  <c r="N370" i="1"/>
  <c r="T370" i="1" s="1"/>
  <c r="O370" i="1"/>
  <c r="U370" i="1" s="1"/>
  <c r="P370" i="1"/>
  <c r="V370" i="1" s="1"/>
  <c r="Q370" i="1"/>
  <c r="W370" i="1" s="1"/>
  <c r="R370" i="1"/>
  <c r="X370" i="1" s="1"/>
  <c r="N371" i="1"/>
  <c r="T371" i="1" s="1"/>
  <c r="O371" i="1"/>
  <c r="U371" i="1" s="1"/>
  <c r="P371" i="1"/>
  <c r="V371" i="1" s="1"/>
  <c r="Q371" i="1"/>
  <c r="W371" i="1" s="1"/>
  <c r="R371" i="1"/>
  <c r="X371" i="1" s="1"/>
  <c r="N372" i="1"/>
  <c r="T372" i="1" s="1"/>
  <c r="O372" i="1"/>
  <c r="U372" i="1" s="1"/>
  <c r="P372" i="1"/>
  <c r="V372" i="1" s="1"/>
  <c r="Q372" i="1"/>
  <c r="W372" i="1" s="1"/>
  <c r="R372" i="1"/>
  <c r="X372" i="1" s="1"/>
  <c r="N373" i="1"/>
  <c r="T373" i="1" s="1"/>
  <c r="O373" i="1"/>
  <c r="U373" i="1" s="1"/>
  <c r="P373" i="1"/>
  <c r="V373" i="1" s="1"/>
  <c r="Q373" i="1"/>
  <c r="W373" i="1" s="1"/>
  <c r="R373" i="1"/>
  <c r="X373" i="1" s="1"/>
  <c r="N374" i="1"/>
  <c r="T374" i="1" s="1"/>
  <c r="O374" i="1"/>
  <c r="U374" i="1" s="1"/>
  <c r="P374" i="1"/>
  <c r="V374" i="1" s="1"/>
  <c r="Q374" i="1"/>
  <c r="W374" i="1" s="1"/>
  <c r="R374" i="1"/>
  <c r="X374" i="1" s="1"/>
  <c r="N375" i="1"/>
  <c r="T375" i="1" s="1"/>
  <c r="O375" i="1"/>
  <c r="U375" i="1" s="1"/>
  <c r="P375" i="1"/>
  <c r="V375" i="1" s="1"/>
  <c r="Q375" i="1"/>
  <c r="W375" i="1" s="1"/>
  <c r="R375" i="1"/>
  <c r="X375" i="1" s="1"/>
  <c r="N376" i="1"/>
  <c r="T376" i="1" s="1"/>
  <c r="O376" i="1"/>
  <c r="U376" i="1" s="1"/>
  <c r="P376" i="1"/>
  <c r="V376" i="1" s="1"/>
  <c r="Q376" i="1"/>
  <c r="W376" i="1" s="1"/>
  <c r="R376" i="1"/>
  <c r="X376" i="1" s="1"/>
  <c r="N377" i="1"/>
  <c r="T377" i="1" s="1"/>
  <c r="O377" i="1"/>
  <c r="U377" i="1" s="1"/>
  <c r="P377" i="1"/>
  <c r="V377" i="1" s="1"/>
  <c r="Q377" i="1"/>
  <c r="W377" i="1" s="1"/>
  <c r="R377" i="1"/>
  <c r="X377" i="1" s="1"/>
  <c r="N378" i="1"/>
  <c r="T378" i="1" s="1"/>
  <c r="O378" i="1"/>
  <c r="U378" i="1" s="1"/>
  <c r="P378" i="1"/>
  <c r="V378" i="1" s="1"/>
  <c r="Q378" i="1"/>
  <c r="W378" i="1" s="1"/>
  <c r="R378" i="1"/>
  <c r="X378" i="1" s="1"/>
  <c r="N379" i="1"/>
  <c r="T379" i="1" s="1"/>
  <c r="O379" i="1"/>
  <c r="U379" i="1" s="1"/>
  <c r="P379" i="1"/>
  <c r="V379" i="1" s="1"/>
  <c r="Q379" i="1"/>
  <c r="W379" i="1" s="1"/>
  <c r="R379" i="1"/>
  <c r="X379" i="1" s="1"/>
  <c r="N380" i="1"/>
  <c r="T380" i="1" s="1"/>
  <c r="O380" i="1"/>
  <c r="U380" i="1" s="1"/>
  <c r="P380" i="1"/>
  <c r="V380" i="1" s="1"/>
  <c r="Q380" i="1"/>
  <c r="W380" i="1" s="1"/>
  <c r="R380" i="1"/>
  <c r="X380" i="1" s="1"/>
  <c r="N381" i="1"/>
  <c r="T381" i="1" s="1"/>
  <c r="O381" i="1"/>
  <c r="U381" i="1" s="1"/>
  <c r="P381" i="1"/>
  <c r="V381" i="1" s="1"/>
  <c r="Q381" i="1"/>
  <c r="W381" i="1" s="1"/>
  <c r="R381" i="1"/>
  <c r="X381" i="1" s="1"/>
  <c r="N382" i="1"/>
  <c r="T382" i="1" s="1"/>
  <c r="O382" i="1"/>
  <c r="U382" i="1" s="1"/>
  <c r="P382" i="1"/>
  <c r="V382" i="1" s="1"/>
  <c r="Q382" i="1"/>
  <c r="W382" i="1" s="1"/>
  <c r="R382" i="1"/>
  <c r="X382" i="1" s="1"/>
  <c r="N383" i="1"/>
  <c r="T383" i="1" s="1"/>
  <c r="O383" i="1"/>
  <c r="U383" i="1" s="1"/>
  <c r="P383" i="1"/>
  <c r="V383" i="1" s="1"/>
  <c r="Q383" i="1"/>
  <c r="W383" i="1" s="1"/>
  <c r="R383" i="1"/>
  <c r="X383" i="1" s="1"/>
  <c r="N384" i="1"/>
  <c r="T384" i="1" s="1"/>
  <c r="O384" i="1"/>
  <c r="U384" i="1" s="1"/>
  <c r="P384" i="1"/>
  <c r="V384" i="1" s="1"/>
  <c r="Q384" i="1"/>
  <c r="W384" i="1" s="1"/>
  <c r="R384" i="1"/>
  <c r="X384" i="1" s="1"/>
  <c r="N385" i="1"/>
  <c r="T385" i="1" s="1"/>
  <c r="O385" i="1"/>
  <c r="U385" i="1" s="1"/>
  <c r="P385" i="1"/>
  <c r="V385" i="1" s="1"/>
  <c r="Q385" i="1"/>
  <c r="W385" i="1" s="1"/>
  <c r="R385" i="1"/>
  <c r="X385" i="1" s="1"/>
  <c r="N386" i="1"/>
  <c r="T386" i="1" s="1"/>
  <c r="O386" i="1"/>
  <c r="U386" i="1" s="1"/>
  <c r="P386" i="1"/>
  <c r="V386" i="1" s="1"/>
  <c r="Q386" i="1"/>
  <c r="W386" i="1" s="1"/>
  <c r="R386" i="1"/>
  <c r="X386" i="1" s="1"/>
  <c r="N387" i="1"/>
  <c r="T387" i="1" s="1"/>
  <c r="O387" i="1"/>
  <c r="U387" i="1" s="1"/>
  <c r="P387" i="1"/>
  <c r="V387" i="1" s="1"/>
  <c r="Q387" i="1"/>
  <c r="W387" i="1" s="1"/>
  <c r="R387" i="1"/>
  <c r="X387" i="1" s="1"/>
  <c r="N388" i="1"/>
  <c r="T388" i="1" s="1"/>
  <c r="O388" i="1"/>
  <c r="U388" i="1" s="1"/>
  <c r="P388" i="1"/>
  <c r="V388" i="1" s="1"/>
  <c r="Q388" i="1"/>
  <c r="W388" i="1" s="1"/>
  <c r="R388" i="1"/>
  <c r="X388" i="1" s="1"/>
  <c r="N389" i="1"/>
  <c r="T389" i="1" s="1"/>
  <c r="O389" i="1"/>
  <c r="U389" i="1" s="1"/>
  <c r="P389" i="1"/>
  <c r="V389" i="1" s="1"/>
  <c r="Q389" i="1"/>
  <c r="W389" i="1" s="1"/>
  <c r="R389" i="1"/>
  <c r="X389" i="1" s="1"/>
  <c r="N390" i="1"/>
  <c r="T390" i="1" s="1"/>
  <c r="O390" i="1"/>
  <c r="U390" i="1" s="1"/>
  <c r="P390" i="1"/>
  <c r="V390" i="1" s="1"/>
  <c r="Q390" i="1"/>
  <c r="W390" i="1" s="1"/>
  <c r="R390" i="1"/>
  <c r="X390" i="1" s="1"/>
  <c r="N391" i="1"/>
  <c r="T391" i="1" s="1"/>
  <c r="O391" i="1"/>
  <c r="U391" i="1" s="1"/>
  <c r="P391" i="1"/>
  <c r="V391" i="1" s="1"/>
  <c r="Q391" i="1"/>
  <c r="W391" i="1" s="1"/>
  <c r="R391" i="1"/>
  <c r="X391" i="1" s="1"/>
  <c r="N392" i="1"/>
  <c r="T392" i="1" s="1"/>
  <c r="O392" i="1"/>
  <c r="U392" i="1" s="1"/>
  <c r="P392" i="1"/>
  <c r="V392" i="1" s="1"/>
  <c r="Q392" i="1"/>
  <c r="W392" i="1" s="1"/>
  <c r="R392" i="1"/>
  <c r="X392" i="1" s="1"/>
  <c r="N393" i="1"/>
  <c r="T393" i="1" s="1"/>
  <c r="O393" i="1"/>
  <c r="U393" i="1" s="1"/>
  <c r="P393" i="1"/>
  <c r="V393" i="1" s="1"/>
  <c r="Q393" i="1"/>
  <c r="W393" i="1" s="1"/>
  <c r="R393" i="1"/>
  <c r="X393" i="1" s="1"/>
  <c r="N394" i="1"/>
  <c r="T394" i="1" s="1"/>
  <c r="O394" i="1"/>
  <c r="U394" i="1" s="1"/>
  <c r="P394" i="1"/>
  <c r="V394" i="1" s="1"/>
  <c r="Q394" i="1"/>
  <c r="W394" i="1" s="1"/>
  <c r="R394" i="1"/>
  <c r="X394" i="1" s="1"/>
  <c r="N395" i="1"/>
  <c r="T395" i="1" s="1"/>
  <c r="O395" i="1"/>
  <c r="U395" i="1" s="1"/>
  <c r="P395" i="1"/>
  <c r="V395" i="1" s="1"/>
  <c r="Q395" i="1"/>
  <c r="W395" i="1" s="1"/>
  <c r="R395" i="1"/>
  <c r="X395" i="1" s="1"/>
  <c r="N396" i="1"/>
  <c r="T396" i="1" s="1"/>
  <c r="O396" i="1"/>
  <c r="U396" i="1" s="1"/>
  <c r="P396" i="1"/>
  <c r="V396" i="1" s="1"/>
  <c r="Q396" i="1"/>
  <c r="W396" i="1" s="1"/>
  <c r="R396" i="1"/>
  <c r="X396" i="1" s="1"/>
  <c r="N397" i="1"/>
  <c r="T397" i="1" s="1"/>
  <c r="O397" i="1"/>
  <c r="U397" i="1" s="1"/>
  <c r="P397" i="1"/>
  <c r="V397" i="1" s="1"/>
  <c r="Q397" i="1"/>
  <c r="W397" i="1" s="1"/>
  <c r="R397" i="1"/>
  <c r="X397" i="1" s="1"/>
  <c r="N398" i="1"/>
  <c r="T398" i="1" s="1"/>
  <c r="O398" i="1"/>
  <c r="U398" i="1" s="1"/>
  <c r="P398" i="1"/>
  <c r="V398" i="1" s="1"/>
  <c r="Q398" i="1"/>
  <c r="W398" i="1" s="1"/>
  <c r="R398" i="1"/>
  <c r="X398" i="1" s="1"/>
  <c r="N399" i="1"/>
  <c r="T399" i="1" s="1"/>
  <c r="O399" i="1"/>
  <c r="U399" i="1" s="1"/>
  <c r="P399" i="1"/>
  <c r="V399" i="1" s="1"/>
  <c r="Q399" i="1"/>
  <c r="W399" i="1" s="1"/>
  <c r="R399" i="1"/>
  <c r="X399" i="1" s="1"/>
  <c r="N400" i="1"/>
  <c r="T400" i="1" s="1"/>
  <c r="O400" i="1"/>
  <c r="U400" i="1" s="1"/>
  <c r="P400" i="1"/>
  <c r="V400" i="1" s="1"/>
  <c r="Q400" i="1"/>
  <c r="W400" i="1" s="1"/>
  <c r="R400" i="1"/>
  <c r="X400" i="1" s="1"/>
  <c r="N401" i="1"/>
  <c r="T401" i="1" s="1"/>
  <c r="O401" i="1"/>
  <c r="U401" i="1" s="1"/>
  <c r="P401" i="1"/>
  <c r="V401" i="1" s="1"/>
  <c r="Q401" i="1"/>
  <c r="W401" i="1" s="1"/>
  <c r="R401" i="1"/>
  <c r="X401" i="1" s="1"/>
  <c r="N402" i="1"/>
  <c r="T402" i="1" s="1"/>
  <c r="O402" i="1"/>
  <c r="U402" i="1" s="1"/>
  <c r="P402" i="1"/>
  <c r="V402" i="1" s="1"/>
  <c r="Q402" i="1"/>
  <c r="W402" i="1" s="1"/>
  <c r="R402" i="1"/>
  <c r="X402" i="1" s="1"/>
  <c r="N403" i="1"/>
  <c r="T403" i="1" s="1"/>
  <c r="O403" i="1"/>
  <c r="U403" i="1" s="1"/>
  <c r="P403" i="1"/>
  <c r="V403" i="1" s="1"/>
  <c r="Q403" i="1"/>
  <c r="W403" i="1" s="1"/>
  <c r="R403" i="1"/>
  <c r="X403" i="1" s="1"/>
  <c r="N404" i="1"/>
  <c r="T404" i="1" s="1"/>
  <c r="O404" i="1"/>
  <c r="U404" i="1" s="1"/>
  <c r="P404" i="1"/>
  <c r="V404" i="1" s="1"/>
  <c r="Q404" i="1"/>
  <c r="W404" i="1" s="1"/>
  <c r="R404" i="1"/>
  <c r="X404" i="1" s="1"/>
  <c r="N405" i="1"/>
  <c r="T405" i="1" s="1"/>
  <c r="O405" i="1"/>
  <c r="U405" i="1" s="1"/>
  <c r="P405" i="1"/>
  <c r="V405" i="1" s="1"/>
  <c r="Q405" i="1"/>
  <c r="W405" i="1" s="1"/>
  <c r="R405" i="1"/>
  <c r="X405" i="1" s="1"/>
  <c r="N406" i="1"/>
  <c r="T406" i="1" s="1"/>
  <c r="O406" i="1"/>
  <c r="U406" i="1" s="1"/>
  <c r="P406" i="1"/>
  <c r="V406" i="1" s="1"/>
  <c r="Q406" i="1"/>
  <c r="W406" i="1" s="1"/>
  <c r="R406" i="1"/>
  <c r="X406" i="1" s="1"/>
  <c r="N407" i="1"/>
  <c r="T407" i="1" s="1"/>
  <c r="O407" i="1"/>
  <c r="U407" i="1" s="1"/>
  <c r="P407" i="1"/>
  <c r="V407" i="1" s="1"/>
  <c r="Q407" i="1"/>
  <c r="W407" i="1" s="1"/>
  <c r="R407" i="1"/>
  <c r="X407" i="1" s="1"/>
  <c r="N408" i="1"/>
  <c r="T408" i="1" s="1"/>
  <c r="O408" i="1"/>
  <c r="U408" i="1" s="1"/>
  <c r="P408" i="1"/>
  <c r="V408" i="1" s="1"/>
  <c r="Q408" i="1"/>
  <c r="W408" i="1" s="1"/>
  <c r="R408" i="1"/>
  <c r="X408" i="1" s="1"/>
  <c r="N409" i="1"/>
  <c r="T409" i="1" s="1"/>
  <c r="O409" i="1"/>
  <c r="U409" i="1" s="1"/>
  <c r="P409" i="1"/>
  <c r="V409" i="1" s="1"/>
  <c r="Q409" i="1"/>
  <c r="W409" i="1" s="1"/>
  <c r="R409" i="1"/>
  <c r="X409" i="1" s="1"/>
  <c r="N410" i="1"/>
  <c r="T410" i="1" s="1"/>
  <c r="O410" i="1"/>
  <c r="U410" i="1" s="1"/>
  <c r="P410" i="1"/>
  <c r="V410" i="1" s="1"/>
  <c r="Q410" i="1"/>
  <c r="W410" i="1" s="1"/>
  <c r="R410" i="1"/>
  <c r="X410" i="1" s="1"/>
  <c r="N411" i="1"/>
  <c r="T411" i="1" s="1"/>
  <c r="O411" i="1"/>
  <c r="U411" i="1" s="1"/>
  <c r="P411" i="1"/>
  <c r="V411" i="1" s="1"/>
  <c r="Q411" i="1"/>
  <c r="W411" i="1" s="1"/>
  <c r="R411" i="1"/>
  <c r="X411" i="1" s="1"/>
  <c r="N412" i="1"/>
  <c r="T412" i="1" s="1"/>
  <c r="O412" i="1"/>
  <c r="U412" i="1" s="1"/>
  <c r="P412" i="1"/>
  <c r="V412" i="1" s="1"/>
  <c r="Q412" i="1"/>
  <c r="W412" i="1" s="1"/>
  <c r="R412" i="1"/>
  <c r="X412" i="1" s="1"/>
  <c r="N413" i="1"/>
  <c r="T413" i="1" s="1"/>
  <c r="O413" i="1"/>
  <c r="U413" i="1" s="1"/>
  <c r="P413" i="1"/>
  <c r="V413" i="1" s="1"/>
  <c r="Q413" i="1"/>
  <c r="W413" i="1" s="1"/>
  <c r="R413" i="1"/>
  <c r="X413" i="1" s="1"/>
  <c r="N414" i="1"/>
  <c r="T414" i="1" s="1"/>
  <c r="O414" i="1"/>
  <c r="U414" i="1" s="1"/>
  <c r="P414" i="1"/>
  <c r="V414" i="1" s="1"/>
  <c r="Q414" i="1"/>
  <c r="W414" i="1" s="1"/>
  <c r="R414" i="1"/>
  <c r="X414" i="1" s="1"/>
  <c r="N415" i="1"/>
  <c r="T415" i="1" s="1"/>
  <c r="O415" i="1"/>
  <c r="U415" i="1" s="1"/>
  <c r="P415" i="1"/>
  <c r="V415" i="1" s="1"/>
  <c r="Q415" i="1"/>
  <c r="W415" i="1" s="1"/>
  <c r="R415" i="1"/>
  <c r="X415" i="1" s="1"/>
  <c r="N416" i="1"/>
  <c r="T416" i="1" s="1"/>
  <c r="O416" i="1"/>
  <c r="U416" i="1" s="1"/>
  <c r="P416" i="1"/>
  <c r="V416" i="1" s="1"/>
  <c r="Q416" i="1"/>
  <c r="W416" i="1" s="1"/>
  <c r="R416" i="1"/>
  <c r="X416" i="1" s="1"/>
  <c r="N417" i="1"/>
  <c r="T417" i="1" s="1"/>
  <c r="O417" i="1"/>
  <c r="U417" i="1" s="1"/>
  <c r="P417" i="1"/>
  <c r="V417" i="1" s="1"/>
  <c r="Q417" i="1"/>
  <c r="W417" i="1" s="1"/>
  <c r="R417" i="1"/>
  <c r="X417" i="1" s="1"/>
  <c r="N418" i="1"/>
  <c r="T418" i="1" s="1"/>
  <c r="O418" i="1"/>
  <c r="U418" i="1" s="1"/>
  <c r="P418" i="1"/>
  <c r="V418" i="1" s="1"/>
  <c r="Q418" i="1"/>
  <c r="W418" i="1" s="1"/>
  <c r="R418" i="1"/>
  <c r="X418" i="1" s="1"/>
  <c r="N419" i="1"/>
  <c r="T419" i="1" s="1"/>
  <c r="O419" i="1"/>
  <c r="U419" i="1" s="1"/>
  <c r="P419" i="1"/>
  <c r="V419" i="1" s="1"/>
  <c r="Q419" i="1"/>
  <c r="W419" i="1" s="1"/>
  <c r="R419" i="1"/>
  <c r="X419" i="1" s="1"/>
  <c r="N420" i="1"/>
  <c r="T420" i="1" s="1"/>
  <c r="O420" i="1"/>
  <c r="U420" i="1" s="1"/>
  <c r="P420" i="1"/>
  <c r="V420" i="1" s="1"/>
  <c r="Q420" i="1"/>
  <c r="W420" i="1" s="1"/>
  <c r="R420" i="1"/>
  <c r="X420" i="1" s="1"/>
  <c r="N421" i="1"/>
  <c r="T421" i="1" s="1"/>
  <c r="O421" i="1"/>
  <c r="U421" i="1" s="1"/>
  <c r="P421" i="1"/>
  <c r="V421" i="1" s="1"/>
  <c r="Q421" i="1"/>
  <c r="W421" i="1" s="1"/>
  <c r="R421" i="1"/>
  <c r="X421" i="1" s="1"/>
  <c r="N422" i="1"/>
  <c r="T422" i="1" s="1"/>
  <c r="O422" i="1"/>
  <c r="U422" i="1" s="1"/>
  <c r="P422" i="1"/>
  <c r="V422" i="1" s="1"/>
  <c r="Q422" i="1"/>
  <c r="W422" i="1" s="1"/>
  <c r="R422" i="1"/>
  <c r="X422" i="1" s="1"/>
  <c r="N423" i="1"/>
  <c r="T423" i="1" s="1"/>
  <c r="O423" i="1"/>
  <c r="U423" i="1" s="1"/>
  <c r="P423" i="1"/>
  <c r="V423" i="1" s="1"/>
  <c r="Q423" i="1"/>
  <c r="W423" i="1" s="1"/>
  <c r="R423" i="1"/>
  <c r="X423" i="1" s="1"/>
  <c r="N424" i="1"/>
  <c r="T424" i="1" s="1"/>
  <c r="O424" i="1"/>
  <c r="U424" i="1" s="1"/>
  <c r="P424" i="1"/>
  <c r="V424" i="1" s="1"/>
  <c r="Q424" i="1"/>
  <c r="W424" i="1" s="1"/>
  <c r="R424" i="1"/>
  <c r="X424" i="1" s="1"/>
  <c r="N425" i="1"/>
  <c r="T425" i="1" s="1"/>
  <c r="O425" i="1"/>
  <c r="U425" i="1" s="1"/>
  <c r="P425" i="1"/>
  <c r="V425" i="1" s="1"/>
  <c r="Q425" i="1"/>
  <c r="W425" i="1" s="1"/>
  <c r="R425" i="1"/>
  <c r="X425" i="1" s="1"/>
  <c r="N426" i="1"/>
  <c r="T426" i="1" s="1"/>
  <c r="O426" i="1"/>
  <c r="U426" i="1" s="1"/>
  <c r="P426" i="1"/>
  <c r="V426" i="1" s="1"/>
  <c r="Q426" i="1"/>
  <c r="W426" i="1" s="1"/>
  <c r="R426" i="1"/>
  <c r="X426" i="1" s="1"/>
  <c r="N427" i="1"/>
  <c r="T427" i="1" s="1"/>
  <c r="O427" i="1"/>
  <c r="U427" i="1" s="1"/>
  <c r="P427" i="1"/>
  <c r="V427" i="1" s="1"/>
  <c r="Q427" i="1"/>
  <c r="W427" i="1" s="1"/>
  <c r="R427" i="1"/>
  <c r="X427" i="1" s="1"/>
  <c r="N428" i="1"/>
  <c r="T428" i="1" s="1"/>
  <c r="O428" i="1"/>
  <c r="U428" i="1" s="1"/>
  <c r="P428" i="1"/>
  <c r="V428" i="1" s="1"/>
  <c r="Q428" i="1"/>
  <c r="W428" i="1" s="1"/>
  <c r="R428" i="1"/>
  <c r="X428" i="1" s="1"/>
  <c r="N429" i="1"/>
  <c r="T429" i="1" s="1"/>
  <c r="O429" i="1"/>
  <c r="U429" i="1" s="1"/>
  <c r="P429" i="1"/>
  <c r="V429" i="1" s="1"/>
  <c r="Q429" i="1"/>
  <c r="W429" i="1" s="1"/>
  <c r="R429" i="1"/>
  <c r="X429" i="1" s="1"/>
  <c r="N430" i="1"/>
  <c r="T430" i="1" s="1"/>
  <c r="O430" i="1"/>
  <c r="U430" i="1" s="1"/>
  <c r="P430" i="1"/>
  <c r="V430" i="1" s="1"/>
  <c r="Q430" i="1"/>
  <c r="W430" i="1" s="1"/>
  <c r="R430" i="1"/>
  <c r="X430" i="1" s="1"/>
  <c r="N431" i="1"/>
  <c r="T431" i="1" s="1"/>
  <c r="O431" i="1"/>
  <c r="U431" i="1" s="1"/>
  <c r="P431" i="1"/>
  <c r="V431" i="1" s="1"/>
  <c r="Q431" i="1"/>
  <c r="W431" i="1" s="1"/>
  <c r="R431" i="1"/>
  <c r="X431" i="1" s="1"/>
  <c r="N432" i="1"/>
  <c r="T432" i="1" s="1"/>
  <c r="O432" i="1"/>
  <c r="U432" i="1" s="1"/>
  <c r="P432" i="1"/>
  <c r="V432" i="1" s="1"/>
  <c r="Q432" i="1"/>
  <c r="W432" i="1" s="1"/>
  <c r="R432" i="1"/>
  <c r="X432" i="1" s="1"/>
  <c r="N433" i="1"/>
  <c r="T433" i="1" s="1"/>
  <c r="O433" i="1"/>
  <c r="U433" i="1" s="1"/>
  <c r="P433" i="1"/>
  <c r="V433" i="1" s="1"/>
  <c r="Q433" i="1"/>
  <c r="W433" i="1" s="1"/>
  <c r="R433" i="1"/>
  <c r="X433" i="1" s="1"/>
  <c r="N434" i="1"/>
  <c r="T434" i="1" s="1"/>
  <c r="O434" i="1"/>
  <c r="U434" i="1" s="1"/>
  <c r="P434" i="1"/>
  <c r="V434" i="1" s="1"/>
  <c r="Q434" i="1"/>
  <c r="W434" i="1" s="1"/>
  <c r="R434" i="1"/>
  <c r="X434" i="1" s="1"/>
  <c r="N435" i="1"/>
  <c r="T435" i="1" s="1"/>
  <c r="O435" i="1"/>
  <c r="U435" i="1" s="1"/>
  <c r="P435" i="1"/>
  <c r="V435" i="1" s="1"/>
  <c r="Q435" i="1"/>
  <c r="W435" i="1" s="1"/>
  <c r="R435" i="1"/>
  <c r="X435" i="1" s="1"/>
  <c r="N436" i="1"/>
  <c r="T436" i="1" s="1"/>
  <c r="O436" i="1"/>
  <c r="U436" i="1" s="1"/>
  <c r="P436" i="1"/>
  <c r="V436" i="1" s="1"/>
  <c r="Q436" i="1"/>
  <c r="W436" i="1" s="1"/>
  <c r="R436" i="1"/>
  <c r="X436" i="1" s="1"/>
  <c r="N437" i="1"/>
  <c r="T437" i="1" s="1"/>
  <c r="O437" i="1"/>
  <c r="U437" i="1" s="1"/>
  <c r="P437" i="1"/>
  <c r="V437" i="1" s="1"/>
  <c r="Q437" i="1"/>
  <c r="W437" i="1" s="1"/>
  <c r="R437" i="1"/>
  <c r="X437" i="1" s="1"/>
  <c r="N438" i="1"/>
  <c r="T438" i="1" s="1"/>
  <c r="O438" i="1"/>
  <c r="U438" i="1" s="1"/>
  <c r="P438" i="1"/>
  <c r="V438" i="1" s="1"/>
  <c r="Q438" i="1"/>
  <c r="W438" i="1" s="1"/>
  <c r="R438" i="1"/>
  <c r="X438" i="1" s="1"/>
  <c r="N439" i="1"/>
  <c r="T439" i="1" s="1"/>
  <c r="O439" i="1"/>
  <c r="U439" i="1" s="1"/>
  <c r="P439" i="1"/>
  <c r="V439" i="1" s="1"/>
  <c r="Q439" i="1"/>
  <c r="W439" i="1" s="1"/>
  <c r="R439" i="1"/>
  <c r="X439" i="1" s="1"/>
  <c r="N440" i="1"/>
  <c r="T440" i="1" s="1"/>
  <c r="O440" i="1"/>
  <c r="U440" i="1" s="1"/>
  <c r="P440" i="1"/>
  <c r="V440" i="1" s="1"/>
  <c r="Q440" i="1"/>
  <c r="W440" i="1" s="1"/>
  <c r="R440" i="1"/>
  <c r="X440" i="1" s="1"/>
  <c r="N441" i="1"/>
  <c r="T441" i="1" s="1"/>
  <c r="O441" i="1"/>
  <c r="U441" i="1" s="1"/>
  <c r="P441" i="1"/>
  <c r="V441" i="1" s="1"/>
  <c r="Q441" i="1"/>
  <c r="W441" i="1" s="1"/>
  <c r="R441" i="1"/>
  <c r="X441" i="1" s="1"/>
  <c r="N442" i="1"/>
  <c r="T442" i="1" s="1"/>
  <c r="O442" i="1"/>
  <c r="U442" i="1" s="1"/>
  <c r="P442" i="1"/>
  <c r="V442" i="1" s="1"/>
  <c r="Q442" i="1"/>
  <c r="W442" i="1" s="1"/>
  <c r="R442" i="1"/>
  <c r="X442" i="1" s="1"/>
  <c r="N443" i="1"/>
  <c r="T443" i="1" s="1"/>
  <c r="O443" i="1"/>
  <c r="U443" i="1" s="1"/>
  <c r="P443" i="1"/>
  <c r="V443" i="1" s="1"/>
  <c r="Q443" i="1"/>
  <c r="W443" i="1" s="1"/>
  <c r="R443" i="1"/>
  <c r="X443" i="1" s="1"/>
  <c r="N444" i="1"/>
  <c r="T444" i="1" s="1"/>
  <c r="O444" i="1"/>
  <c r="U444" i="1" s="1"/>
  <c r="P444" i="1"/>
  <c r="V444" i="1" s="1"/>
  <c r="Q444" i="1"/>
  <c r="W444" i="1" s="1"/>
  <c r="R444" i="1"/>
  <c r="X444" i="1" s="1"/>
  <c r="N445" i="1"/>
  <c r="T445" i="1" s="1"/>
  <c r="O445" i="1"/>
  <c r="U445" i="1" s="1"/>
  <c r="P445" i="1"/>
  <c r="V445" i="1" s="1"/>
  <c r="Q445" i="1"/>
  <c r="W445" i="1" s="1"/>
  <c r="R445" i="1"/>
  <c r="X445" i="1" s="1"/>
  <c r="N446" i="1"/>
  <c r="T446" i="1" s="1"/>
  <c r="O446" i="1"/>
  <c r="U446" i="1" s="1"/>
  <c r="P446" i="1"/>
  <c r="V446" i="1" s="1"/>
  <c r="Q446" i="1"/>
  <c r="W446" i="1" s="1"/>
  <c r="R446" i="1"/>
  <c r="X446" i="1" s="1"/>
  <c r="N447" i="1"/>
  <c r="T447" i="1" s="1"/>
  <c r="O447" i="1"/>
  <c r="U447" i="1" s="1"/>
  <c r="P447" i="1"/>
  <c r="V447" i="1" s="1"/>
  <c r="Q447" i="1"/>
  <c r="W447" i="1" s="1"/>
  <c r="R447" i="1"/>
  <c r="X447" i="1" s="1"/>
  <c r="N448" i="1"/>
  <c r="T448" i="1" s="1"/>
  <c r="O448" i="1"/>
  <c r="U448" i="1" s="1"/>
  <c r="P448" i="1"/>
  <c r="V448" i="1" s="1"/>
  <c r="Q448" i="1"/>
  <c r="W448" i="1" s="1"/>
  <c r="R448" i="1"/>
  <c r="X448" i="1" s="1"/>
  <c r="N449" i="1"/>
  <c r="T449" i="1" s="1"/>
  <c r="O449" i="1"/>
  <c r="U449" i="1" s="1"/>
  <c r="P449" i="1"/>
  <c r="V449" i="1" s="1"/>
  <c r="Q449" i="1"/>
  <c r="W449" i="1" s="1"/>
  <c r="R449" i="1"/>
  <c r="X449" i="1" s="1"/>
  <c r="N450" i="1"/>
  <c r="T450" i="1" s="1"/>
  <c r="O450" i="1"/>
  <c r="U450" i="1" s="1"/>
  <c r="P450" i="1"/>
  <c r="V450" i="1" s="1"/>
  <c r="Q450" i="1"/>
  <c r="W450" i="1" s="1"/>
  <c r="R450" i="1"/>
  <c r="X450" i="1" s="1"/>
  <c r="N451" i="1"/>
  <c r="T451" i="1" s="1"/>
  <c r="O451" i="1"/>
  <c r="U451" i="1" s="1"/>
  <c r="P451" i="1"/>
  <c r="V451" i="1" s="1"/>
  <c r="Q451" i="1"/>
  <c r="W451" i="1" s="1"/>
  <c r="R451" i="1"/>
  <c r="X451" i="1" s="1"/>
  <c r="N452" i="1"/>
  <c r="T452" i="1" s="1"/>
  <c r="O452" i="1"/>
  <c r="U452" i="1" s="1"/>
  <c r="P452" i="1"/>
  <c r="V452" i="1" s="1"/>
  <c r="Q452" i="1"/>
  <c r="W452" i="1" s="1"/>
  <c r="R452" i="1"/>
  <c r="X452" i="1" s="1"/>
  <c r="N453" i="1"/>
  <c r="T453" i="1" s="1"/>
  <c r="O453" i="1"/>
  <c r="U453" i="1" s="1"/>
  <c r="P453" i="1"/>
  <c r="V453" i="1" s="1"/>
  <c r="Q453" i="1"/>
  <c r="W453" i="1" s="1"/>
  <c r="R453" i="1"/>
  <c r="X453" i="1" s="1"/>
  <c r="N454" i="1"/>
  <c r="T454" i="1" s="1"/>
  <c r="O454" i="1"/>
  <c r="U454" i="1" s="1"/>
  <c r="P454" i="1"/>
  <c r="V454" i="1" s="1"/>
  <c r="Q454" i="1"/>
  <c r="W454" i="1" s="1"/>
  <c r="R454" i="1"/>
  <c r="X454" i="1" s="1"/>
  <c r="N455" i="1"/>
  <c r="T455" i="1" s="1"/>
  <c r="O455" i="1"/>
  <c r="U455" i="1" s="1"/>
  <c r="P455" i="1"/>
  <c r="V455" i="1" s="1"/>
  <c r="Q455" i="1"/>
  <c r="W455" i="1" s="1"/>
  <c r="R455" i="1"/>
  <c r="X455" i="1" s="1"/>
  <c r="N456" i="1"/>
  <c r="T456" i="1" s="1"/>
  <c r="O456" i="1"/>
  <c r="U456" i="1" s="1"/>
  <c r="P456" i="1"/>
  <c r="V456" i="1" s="1"/>
  <c r="Q456" i="1"/>
  <c r="W456" i="1" s="1"/>
  <c r="R456" i="1"/>
  <c r="X456" i="1" s="1"/>
  <c r="N457" i="1"/>
  <c r="T457" i="1" s="1"/>
  <c r="O457" i="1"/>
  <c r="U457" i="1" s="1"/>
  <c r="P457" i="1"/>
  <c r="V457" i="1" s="1"/>
  <c r="Q457" i="1"/>
  <c r="W457" i="1" s="1"/>
  <c r="R457" i="1"/>
  <c r="X457" i="1" s="1"/>
  <c r="N458" i="1"/>
  <c r="T458" i="1" s="1"/>
  <c r="O458" i="1"/>
  <c r="U458" i="1" s="1"/>
  <c r="P458" i="1"/>
  <c r="V458" i="1" s="1"/>
  <c r="Q458" i="1"/>
  <c r="W458" i="1" s="1"/>
  <c r="R458" i="1"/>
  <c r="X458" i="1" s="1"/>
  <c r="N459" i="1"/>
  <c r="T459" i="1" s="1"/>
  <c r="O459" i="1"/>
  <c r="U459" i="1" s="1"/>
  <c r="P459" i="1"/>
  <c r="V459" i="1" s="1"/>
  <c r="Q459" i="1"/>
  <c r="W459" i="1" s="1"/>
  <c r="R459" i="1"/>
  <c r="X459" i="1" s="1"/>
  <c r="N460" i="1"/>
  <c r="T460" i="1" s="1"/>
  <c r="O460" i="1"/>
  <c r="U460" i="1" s="1"/>
  <c r="P460" i="1"/>
  <c r="V460" i="1" s="1"/>
  <c r="Q460" i="1"/>
  <c r="W460" i="1" s="1"/>
  <c r="R460" i="1"/>
  <c r="X460" i="1" s="1"/>
  <c r="N461" i="1"/>
  <c r="T461" i="1" s="1"/>
  <c r="O461" i="1"/>
  <c r="U461" i="1" s="1"/>
  <c r="P461" i="1"/>
  <c r="V461" i="1" s="1"/>
  <c r="Q461" i="1"/>
  <c r="W461" i="1" s="1"/>
  <c r="R461" i="1"/>
  <c r="X461" i="1" s="1"/>
  <c r="N462" i="1"/>
  <c r="T462" i="1" s="1"/>
  <c r="O462" i="1"/>
  <c r="U462" i="1" s="1"/>
  <c r="P462" i="1"/>
  <c r="V462" i="1" s="1"/>
  <c r="Q462" i="1"/>
  <c r="W462" i="1" s="1"/>
  <c r="R462" i="1"/>
  <c r="X462" i="1" s="1"/>
  <c r="N463" i="1"/>
  <c r="T463" i="1" s="1"/>
  <c r="O463" i="1"/>
  <c r="U463" i="1" s="1"/>
  <c r="P463" i="1"/>
  <c r="V463" i="1" s="1"/>
  <c r="Q463" i="1"/>
  <c r="W463" i="1" s="1"/>
  <c r="R463" i="1"/>
  <c r="X463" i="1" s="1"/>
  <c r="N464" i="1"/>
  <c r="T464" i="1" s="1"/>
  <c r="O464" i="1"/>
  <c r="U464" i="1" s="1"/>
  <c r="P464" i="1"/>
  <c r="V464" i="1" s="1"/>
  <c r="Q464" i="1"/>
  <c r="W464" i="1" s="1"/>
  <c r="R464" i="1"/>
  <c r="X464" i="1" s="1"/>
  <c r="N465" i="1"/>
  <c r="T465" i="1" s="1"/>
  <c r="O465" i="1"/>
  <c r="U465" i="1" s="1"/>
  <c r="P465" i="1"/>
  <c r="V465" i="1" s="1"/>
  <c r="Q465" i="1"/>
  <c r="W465" i="1" s="1"/>
  <c r="R465" i="1"/>
  <c r="X465" i="1" s="1"/>
  <c r="N466" i="1"/>
  <c r="T466" i="1" s="1"/>
  <c r="O466" i="1"/>
  <c r="U466" i="1" s="1"/>
  <c r="P466" i="1"/>
  <c r="V466" i="1" s="1"/>
  <c r="Q466" i="1"/>
  <c r="W466" i="1" s="1"/>
  <c r="R466" i="1"/>
  <c r="X466" i="1" s="1"/>
  <c r="N467" i="1"/>
  <c r="T467" i="1" s="1"/>
  <c r="O467" i="1"/>
  <c r="U467" i="1" s="1"/>
  <c r="P467" i="1"/>
  <c r="V467" i="1" s="1"/>
  <c r="Q467" i="1"/>
  <c r="W467" i="1" s="1"/>
  <c r="R467" i="1"/>
  <c r="X467" i="1" s="1"/>
  <c r="N468" i="1"/>
  <c r="T468" i="1" s="1"/>
  <c r="O468" i="1"/>
  <c r="U468" i="1" s="1"/>
  <c r="P468" i="1"/>
  <c r="V468" i="1" s="1"/>
  <c r="Q468" i="1"/>
  <c r="W468" i="1" s="1"/>
  <c r="R468" i="1"/>
  <c r="X468" i="1" s="1"/>
  <c r="N469" i="1"/>
  <c r="T469" i="1" s="1"/>
  <c r="O469" i="1"/>
  <c r="U469" i="1" s="1"/>
  <c r="P469" i="1"/>
  <c r="V469" i="1" s="1"/>
  <c r="Q469" i="1"/>
  <c r="W469" i="1" s="1"/>
  <c r="R469" i="1"/>
  <c r="X469" i="1" s="1"/>
  <c r="N470" i="1"/>
  <c r="T470" i="1" s="1"/>
  <c r="O470" i="1"/>
  <c r="U470" i="1" s="1"/>
  <c r="P470" i="1"/>
  <c r="V470" i="1" s="1"/>
  <c r="Q470" i="1"/>
  <c r="W470" i="1" s="1"/>
  <c r="R470" i="1"/>
  <c r="X470" i="1" s="1"/>
  <c r="N471" i="1"/>
  <c r="T471" i="1" s="1"/>
  <c r="O471" i="1"/>
  <c r="U471" i="1" s="1"/>
  <c r="P471" i="1"/>
  <c r="V471" i="1" s="1"/>
  <c r="Q471" i="1"/>
  <c r="W471" i="1" s="1"/>
  <c r="R471" i="1"/>
  <c r="X471" i="1" s="1"/>
  <c r="N472" i="1"/>
  <c r="T472" i="1" s="1"/>
  <c r="O472" i="1"/>
  <c r="U472" i="1" s="1"/>
  <c r="P472" i="1"/>
  <c r="V472" i="1" s="1"/>
  <c r="Q472" i="1"/>
  <c r="W472" i="1" s="1"/>
  <c r="R472" i="1"/>
  <c r="X472" i="1" s="1"/>
  <c r="N473" i="1"/>
  <c r="T473" i="1" s="1"/>
  <c r="O473" i="1"/>
  <c r="U473" i="1" s="1"/>
  <c r="P473" i="1"/>
  <c r="V473" i="1" s="1"/>
  <c r="Q473" i="1"/>
  <c r="W473" i="1" s="1"/>
  <c r="R473" i="1"/>
  <c r="X473" i="1" s="1"/>
  <c r="N474" i="1"/>
  <c r="T474" i="1" s="1"/>
  <c r="O474" i="1"/>
  <c r="U474" i="1" s="1"/>
  <c r="P474" i="1"/>
  <c r="V474" i="1" s="1"/>
  <c r="Q474" i="1"/>
  <c r="W474" i="1" s="1"/>
  <c r="R474" i="1"/>
  <c r="X474" i="1" s="1"/>
  <c r="N475" i="1"/>
  <c r="T475" i="1" s="1"/>
  <c r="O475" i="1"/>
  <c r="U475" i="1" s="1"/>
  <c r="P475" i="1"/>
  <c r="V475" i="1" s="1"/>
  <c r="Q475" i="1"/>
  <c r="W475" i="1" s="1"/>
  <c r="R475" i="1"/>
  <c r="X475" i="1" s="1"/>
  <c r="N476" i="1"/>
  <c r="T476" i="1" s="1"/>
  <c r="O476" i="1"/>
  <c r="U476" i="1" s="1"/>
  <c r="P476" i="1"/>
  <c r="V476" i="1" s="1"/>
  <c r="Q476" i="1"/>
  <c r="W476" i="1" s="1"/>
  <c r="R476" i="1"/>
  <c r="X476" i="1" s="1"/>
  <c r="N477" i="1"/>
  <c r="T477" i="1" s="1"/>
  <c r="O477" i="1"/>
  <c r="U477" i="1" s="1"/>
  <c r="P477" i="1"/>
  <c r="V477" i="1" s="1"/>
  <c r="Q477" i="1"/>
  <c r="W477" i="1" s="1"/>
  <c r="R477" i="1"/>
  <c r="X477" i="1" s="1"/>
  <c r="N478" i="1"/>
  <c r="T478" i="1" s="1"/>
  <c r="O478" i="1"/>
  <c r="U478" i="1" s="1"/>
  <c r="P478" i="1"/>
  <c r="V478" i="1" s="1"/>
  <c r="Q478" i="1"/>
  <c r="W478" i="1" s="1"/>
  <c r="R478" i="1"/>
  <c r="X478" i="1" s="1"/>
  <c r="N479" i="1"/>
  <c r="T479" i="1" s="1"/>
  <c r="O479" i="1"/>
  <c r="U479" i="1" s="1"/>
  <c r="P479" i="1"/>
  <c r="V479" i="1" s="1"/>
  <c r="Q479" i="1"/>
  <c r="W479" i="1" s="1"/>
  <c r="R479" i="1"/>
  <c r="X479" i="1" s="1"/>
  <c r="N480" i="1"/>
  <c r="T480" i="1" s="1"/>
  <c r="O480" i="1"/>
  <c r="U480" i="1" s="1"/>
  <c r="P480" i="1"/>
  <c r="V480" i="1" s="1"/>
  <c r="Q480" i="1"/>
  <c r="W480" i="1" s="1"/>
  <c r="R480" i="1"/>
  <c r="X480" i="1" s="1"/>
  <c r="N481" i="1"/>
  <c r="T481" i="1" s="1"/>
  <c r="O481" i="1"/>
  <c r="U481" i="1" s="1"/>
  <c r="P481" i="1"/>
  <c r="V481" i="1" s="1"/>
  <c r="Q481" i="1"/>
  <c r="W481" i="1" s="1"/>
  <c r="R481" i="1"/>
  <c r="X481" i="1" s="1"/>
  <c r="N482" i="1"/>
  <c r="T482" i="1" s="1"/>
  <c r="O482" i="1"/>
  <c r="U482" i="1" s="1"/>
  <c r="P482" i="1"/>
  <c r="V482" i="1" s="1"/>
  <c r="Q482" i="1"/>
  <c r="W482" i="1" s="1"/>
  <c r="R482" i="1"/>
  <c r="X482" i="1" s="1"/>
  <c r="N483" i="1"/>
  <c r="T483" i="1" s="1"/>
  <c r="O483" i="1"/>
  <c r="U483" i="1" s="1"/>
  <c r="P483" i="1"/>
  <c r="V483" i="1" s="1"/>
  <c r="Q483" i="1"/>
  <c r="W483" i="1" s="1"/>
  <c r="R483" i="1"/>
  <c r="X483" i="1" s="1"/>
  <c r="N484" i="1"/>
  <c r="T484" i="1" s="1"/>
  <c r="O484" i="1"/>
  <c r="U484" i="1" s="1"/>
  <c r="P484" i="1"/>
  <c r="V484" i="1" s="1"/>
  <c r="Q484" i="1"/>
  <c r="W484" i="1" s="1"/>
  <c r="R484" i="1"/>
  <c r="X484" i="1" s="1"/>
  <c r="N485" i="1"/>
  <c r="T485" i="1" s="1"/>
  <c r="O485" i="1"/>
  <c r="U485" i="1" s="1"/>
  <c r="P485" i="1"/>
  <c r="V485" i="1" s="1"/>
  <c r="Q485" i="1"/>
  <c r="W485" i="1" s="1"/>
  <c r="R485" i="1"/>
  <c r="X485" i="1" s="1"/>
  <c r="N486" i="1"/>
  <c r="T486" i="1" s="1"/>
  <c r="O486" i="1"/>
  <c r="U486" i="1" s="1"/>
  <c r="P486" i="1"/>
  <c r="V486" i="1" s="1"/>
  <c r="Q486" i="1"/>
  <c r="W486" i="1" s="1"/>
  <c r="R486" i="1"/>
  <c r="X486" i="1" s="1"/>
  <c r="N487" i="1"/>
  <c r="T487" i="1" s="1"/>
  <c r="O487" i="1"/>
  <c r="U487" i="1" s="1"/>
  <c r="P487" i="1"/>
  <c r="V487" i="1" s="1"/>
  <c r="Q487" i="1"/>
  <c r="W487" i="1" s="1"/>
  <c r="R487" i="1"/>
  <c r="X487" i="1" s="1"/>
  <c r="N488" i="1"/>
  <c r="T488" i="1" s="1"/>
  <c r="O488" i="1"/>
  <c r="U488" i="1" s="1"/>
  <c r="P488" i="1"/>
  <c r="V488" i="1" s="1"/>
  <c r="Q488" i="1"/>
  <c r="W488" i="1" s="1"/>
  <c r="R488" i="1"/>
  <c r="X488" i="1" s="1"/>
  <c r="N489" i="1"/>
  <c r="T489" i="1" s="1"/>
  <c r="O489" i="1"/>
  <c r="U489" i="1" s="1"/>
  <c r="P489" i="1"/>
  <c r="V489" i="1" s="1"/>
  <c r="Q489" i="1"/>
  <c r="W489" i="1" s="1"/>
  <c r="R489" i="1"/>
  <c r="X489" i="1" s="1"/>
  <c r="N490" i="1"/>
  <c r="T490" i="1" s="1"/>
  <c r="O490" i="1"/>
  <c r="U490" i="1" s="1"/>
  <c r="P490" i="1"/>
  <c r="V490" i="1" s="1"/>
  <c r="Q490" i="1"/>
  <c r="W490" i="1" s="1"/>
  <c r="R490" i="1"/>
  <c r="X490" i="1" s="1"/>
  <c r="N491" i="1"/>
  <c r="T491" i="1" s="1"/>
  <c r="O491" i="1"/>
  <c r="U491" i="1" s="1"/>
  <c r="P491" i="1"/>
  <c r="V491" i="1" s="1"/>
  <c r="Q491" i="1"/>
  <c r="W491" i="1" s="1"/>
  <c r="R491" i="1"/>
  <c r="X491" i="1" s="1"/>
  <c r="N492" i="1"/>
  <c r="T492" i="1" s="1"/>
  <c r="O492" i="1"/>
  <c r="U492" i="1" s="1"/>
  <c r="P492" i="1"/>
  <c r="V492" i="1" s="1"/>
  <c r="Q492" i="1"/>
  <c r="W492" i="1" s="1"/>
  <c r="R492" i="1"/>
  <c r="X492" i="1" s="1"/>
  <c r="N493" i="1"/>
  <c r="T493" i="1" s="1"/>
  <c r="O493" i="1"/>
  <c r="U493" i="1" s="1"/>
  <c r="P493" i="1"/>
  <c r="V493" i="1" s="1"/>
  <c r="Q493" i="1"/>
  <c r="W493" i="1" s="1"/>
  <c r="R493" i="1"/>
  <c r="X493" i="1" s="1"/>
  <c r="N494" i="1"/>
  <c r="T494" i="1" s="1"/>
  <c r="O494" i="1"/>
  <c r="U494" i="1" s="1"/>
  <c r="P494" i="1"/>
  <c r="V494" i="1" s="1"/>
  <c r="Q494" i="1"/>
  <c r="W494" i="1" s="1"/>
  <c r="R494" i="1"/>
  <c r="X494" i="1" s="1"/>
  <c r="N495" i="1"/>
  <c r="T495" i="1" s="1"/>
  <c r="O495" i="1"/>
  <c r="U495" i="1" s="1"/>
  <c r="P495" i="1"/>
  <c r="V495" i="1" s="1"/>
  <c r="Q495" i="1"/>
  <c r="W495" i="1" s="1"/>
  <c r="R495" i="1"/>
  <c r="X495" i="1" s="1"/>
  <c r="N496" i="1"/>
  <c r="T496" i="1" s="1"/>
  <c r="O496" i="1"/>
  <c r="U496" i="1" s="1"/>
  <c r="P496" i="1"/>
  <c r="V496" i="1" s="1"/>
  <c r="Q496" i="1"/>
  <c r="W496" i="1" s="1"/>
  <c r="R496" i="1"/>
  <c r="X496" i="1" s="1"/>
  <c r="N497" i="1"/>
  <c r="T497" i="1" s="1"/>
  <c r="O497" i="1"/>
  <c r="U497" i="1" s="1"/>
  <c r="P497" i="1"/>
  <c r="V497" i="1" s="1"/>
  <c r="Q497" i="1"/>
  <c r="W497" i="1" s="1"/>
  <c r="R497" i="1"/>
  <c r="X497" i="1" s="1"/>
  <c r="N498" i="1"/>
  <c r="T498" i="1" s="1"/>
  <c r="O498" i="1"/>
  <c r="U498" i="1" s="1"/>
  <c r="P498" i="1"/>
  <c r="V498" i="1" s="1"/>
  <c r="Q498" i="1"/>
  <c r="W498" i="1" s="1"/>
  <c r="R498" i="1"/>
  <c r="X498" i="1" s="1"/>
  <c r="N499" i="1"/>
  <c r="T499" i="1" s="1"/>
  <c r="O499" i="1"/>
  <c r="U499" i="1" s="1"/>
  <c r="P499" i="1"/>
  <c r="V499" i="1" s="1"/>
  <c r="Q499" i="1"/>
  <c r="W499" i="1" s="1"/>
  <c r="R499" i="1"/>
  <c r="X499" i="1" s="1"/>
  <c r="N500" i="1"/>
  <c r="T500" i="1" s="1"/>
  <c r="O500" i="1"/>
  <c r="U500" i="1" s="1"/>
  <c r="P500" i="1"/>
  <c r="V500" i="1" s="1"/>
  <c r="Q500" i="1"/>
  <c r="W500" i="1" s="1"/>
  <c r="R500" i="1"/>
  <c r="X500" i="1" s="1"/>
  <c r="N501" i="1"/>
  <c r="T501" i="1" s="1"/>
  <c r="O501" i="1"/>
  <c r="U501" i="1" s="1"/>
  <c r="P501" i="1"/>
  <c r="V501" i="1" s="1"/>
  <c r="Q501" i="1"/>
  <c r="W501" i="1" s="1"/>
  <c r="R501" i="1"/>
  <c r="X501" i="1" s="1"/>
  <c r="N502" i="1"/>
  <c r="T502" i="1" s="1"/>
  <c r="O502" i="1"/>
  <c r="U502" i="1" s="1"/>
  <c r="P502" i="1"/>
  <c r="V502" i="1" s="1"/>
  <c r="Q502" i="1"/>
  <c r="W502" i="1" s="1"/>
  <c r="R502" i="1"/>
  <c r="X502" i="1" s="1"/>
  <c r="N503" i="1"/>
  <c r="T503" i="1" s="1"/>
  <c r="O503" i="1"/>
  <c r="U503" i="1" s="1"/>
  <c r="P503" i="1"/>
  <c r="V503" i="1" s="1"/>
  <c r="Q503" i="1"/>
  <c r="W503" i="1" s="1"/>
  <c r="R503" i="1"/>
  <c r="X503" i="1" s="1"/>
  <c r="N504" i="1"/>
  <c r="T504" i="1" s="1"/>
  <c r="O504" i="1"/>
  <c r="U504" i="1" s="1"/>
  <c r="P504" i="1"/>
  <c r="V504" i="1" s="1"/>
  <c r="Q504" i="1"/>
  <c r="W504" i="1" s="1"/>
  <c r="R504" i="1"/>
  <c r="X504" i="1" s="1"/>
  <c r="N505" i="1"/>
  <c r="T505" i="1" s="1"/>
  <c r="O505" i="1"/>
  <c r="U505" i="1" s="1"/>
  <c r="P505" i="1"/>
  <c r="V505" i="1" s="1"/>
  <c r="Q505" i="1"/>
  <c r="W505" i="1" s="1"/>
  <c r="R505" i="1"/>
  <c r="X505" i="1" s="1"/>
  <c r="N506" i="1"/>
  <c r="T506" i="1" s="1"/>
  <c r="O506" i="1"/>
  <c r="U506" i="1" s="1"/>
  <c r="P506" i="1"/>
  <c r="V506" i="1" s="1"/>
  <c r="Q506" i="1"/>
  <c r="W506" i="1" s="1"/>
  <c r="R506" i="1"/>
  <c r="X506" i="1" s="1"/>
  <c r="N507" i="1"/>
  <c r="T507" i="1" s="1"/>
  <c r="O507" i="1"/>
  <c r="U507" i="1" s="1"/>
  <c r="P507" i="1"/>
  <c r="V507" i="1" s="1"/>
  <c r="Q507" i="1"/>
  <c r="W507" i="1" s="1"/>
  <c r="R507" i="1"/>
  <c r="X507" i="1" s="1"/>
  <c r="N508" i="1"/>
  <c r="T508" i="1" s="1"/>
  <c r="O508" i="1"/>
  <c r="U508" i="1" s="1"/>
  <c r="P508" i="1"/>
  <c r="V508" i="1" s="1"/>
  <c r="Q508" i="1"/>
  <c r="W508" i="1" s="1"/>
  <c r="R508" i="1"/>
  <c r="X508" i="1" s="1"/>
  <c r="N509" i="1"/>
  <c r="T509" i="1" s="1"/>
  <c r="O509" i="1"/>
  <c r="U509" i="1" s="1"/>
  <c r="P509" i="1"/>
  <c r="V509" i="1" s="1"/>
  <c r="Q509" i="1"/>
  <c r="W509" i="1" s="1"/>
  <c r="R509" i="1"/>
  <c r="X509" i="1" s="1"/>
  <c r="N510" i="1"/>
  <c r="T510" i="1" s="1"/>
  <c r="O510" i="1"/>
  <c r="U510" i="1" s="1"/>
  <c r="P510" i="1"/>
  <c r="V510" i="1" s="1"/>
  <c r="Q510" i="1"/>
  <c r="W510" i="1" s="1"/>
  <c r="R510" i="1"/>
  <c r="X510" i="1" s="1"/>
  <c r="N511" i="1"/>
  <c r="T511" i="1" s="1"/>
  <c r="O511" i="1"/>
  <c r="U511" i="1" s="1"/>
  <c r="P511" i="1"/>
  <c r="V511" i="1" s="1"/>
  <c r="Q511" i="1"/>
  <c r="W511" i="1" s="1"/>
  <c r="R511" i="1"/>
  <c r="X511" i="1" s="1"/>
  <c r="N512" i="1"/>
  <c r="T512" i="1" s="1"/>
  <c r="O512" i="1"/>
  <c r="U512" i="1" s="1"/>
  <c r="P512" i="1"/>
  <c r="V512" i="1" s="1"/>
  <c r="Q512" i="1"/>
  <c r="W512" i="1" s="1"/>
  <c r="R512" i="1"/>
  <c r="X512" i="1" s="1"/>
  <c r="N513" i="1"/>
  <c r="T513" i="1" s="1"/>
  <c r="O513" i="1"/>
  <c r="U513" i="1" s="1"/>
  <c r="P513" i="1"/>
  <c r="V513" i="1" s="1"/>
  <c r="Q513" i="1"/>
  <c r="W513" i="1" s="1"/>
  <c r="R513" i="1"/>
  <c r="X513" i="1" s="1"/>
  <c r="N514" i="1"/>
  <c r="T514" i="1" s="1"/>
  <c r="O514" i="1"/>
  <c r="U514" i="1" s="1"/>
  <c r="P514" i="1"/>
  <c r="V514" i="1" s="1"/>
  <c r="Q514" i="1"/>
  <c r="W514" i="1" s="1"/>
  <c r="R514" i="1"/>
  <c r="X514" i="1" s="1"/>
  <c r="N515" i="1"/>
  <c r="T515" i="1" s="1"/>
  <c r="O515" i="1"/>
  <c r="U515" i="1" s="1"/>
  <c r="P515" i="1"/>
  <c r="V515" i="1" s="1"/>
  <c r="Q515" i="1"/>
  <c r="W515" i="1" s="1"/>
  <c r="R515" i="1"/>
  <c r="X515" i="1" s="1"/>
  <c r="N516" i="1"/>
  <c r="T516" i="1" s="1"/>
  <c r="O516" i="1"/>
  <c r="U516" i="1" s="1"/>
  <c r="P516" i="1"/>
  <c r="V516" i="1" s="1"/>
  <c r="Q516" i="1"/>
  <c r="W516" i="1" s="1"/>
  <c r="R516" i="1"/>
  <c r="X516" i="1" s="1"/>
  <c r="N517" i="1"/>
  <c r="T517" i="1" s="1"/>
  <c r="O517" i="1"/>
  <c r="U517" i="1" s="1"/>
  <c r="P517" i="1"/>
  <c r="V517" i="1" s="1"/>
  <c r="Q517" i="1"/>
  <c r="W517" i="1" s="1"/>
  <c r="R517" i="1"/>
  <c r="X517" i="1" s="1"/>
  <c r="N518" i="1"/>
  <c r="T518" i="1" s="1"/>
  <c r="O518" i="1"/>
  <c r="U518" i="1" s="1"/>
  <c r="P518" i="1"/>
  <c r="V518" i="1" s="1"/>
  <c r="Q518" i="1"/>
  <c r="W518" i="1" s="1"/>
  <c r="R518" i="1"/>
  <c r="X518" i="1" s="1"/>
  <c r="N519" i="1"/>
  <c r="T519" i="1" s="1"/>
  <c r="O519" i="1"/>
  <c r="U519" i="1" s="1"/>
  <c r="P519" i="1"/>
  <c r="V519" i="1" s="1"/>
  <c r="Q519" i="1"/>
  <c r="W519" i="1" s="1"/>
  <c r="R519" i="1"/>
  <c r="X519" i="1" s="1"/>
  <c r="N520" i="1"/>
  <c r="T520" i="1" s="1"/>
  <c r="O520" i="1"/>
  <c r="U520" i="1" s="1"/>
  <c r="P520" i="1"/>
  <c r="V520" i="1" s="1"/>
  <c r="Q520" i="1"/>
  <c r="W520" i="1" s="1"/>
  <c r="R520" i="1"/>
  <c r="X520" i="1" s="1"/>
  <c r="N521" i="1"/>
  <c r="T521" i="1" s="1"/>
  <c r="O521" i="1"/>
  <c r="U521" i="1" s="1"/>
  <c r="P521" i="1"/>
  <c r="V521" i="1" s="1"/>
  <c r="Q521" i="1"/>
  <c r="W521" i="1" s="1"/>
  <c r="R521" i="1"/>
  <c r="X521" i="1" s="1"/>
  <c r="N522" i="1"/>
  <c r="T522" i="1" s="1"/>
  <c r="O522" i="1"/>
  <c r="U522" i="1" s="1"/>
  <c r="P522" i="1"/>
  <c r="V522" i="1" s="1"/>
  <c r="Q522" i="1"/>
  <c r="W522" i="1" s="1"/>
  <c r="R522" i="1"/>
  <c r="X522" i="1" s="1"/>
  <c r="N523" i="1"/>
  <c r="T523" i="1" s="1"/>
  <c r="O523" i="1"/>
  <c r="U523" i="1" s="1"/>
  <c r="P523" i="1"/>
  <c r="V523" i="1" s="1"/>
  <c r="Q523" i="1"/>
  <c r="W523" i="1" s="1"/>
  <c r="R523" i="1"/>
  <c r="X523" i="1" s="1"/>
  <c r="N524" i="1"/>
  <c r="T524" i="1" s="1"/>
  <c r="O524" i="1"/>
  <c r="U524" i="1" s="1"/>
  <c r="P524" i="1"/>
  <c r="V524" i="1" s="1"/>
  <c r="Q524" i="1"/>
  <c r="W524" i="1" s="1"/>
  <c r="R524" i="1"/>
  <c r="X524" i="1" s="1"/>
  <c r="N525" i="1"/>
  <c r="T525" i="1" s="1"/>
  <c r="O525" i="1"/>
  <c r="U525" i="1" s="1"/>
  <c r="P525" i="1"/>
  <c r="V525" i="1" s="1"/>
  <c r="Q525" i="1"/>
  <c r="W525" i="1" s="1"/>
  <c r="R525" i="1"/>
  <c r="X525" i="1" s="1"/>
  <c r="N526" i="1"/>
  <c r="T526" i="1" s="1"/>
  <c r="O526" i="1"/>
  <c r="U526" i="1" s="1"/>
  <c r="P526" i="1"/>
  <c r="V526" i="1" s="1"/>
  <c r="Q526" i="1"/>
  <c r="W526" i="1" s="1"/>
  <c r="R526" i="1"/>
  <c r="X526" i="1" s="1"/>
  <c r="N527" i="1"/>
  <c r="T527" i="1" s="1"/>
  <c r="O527" i="1"/>
  <c r="U527" i="1" s="1"/>
  <c r="P527" i="1"/>
  <c r="V527" i="1" s="1"/>
  <c r="Q527" i="1"/>
  <c r="W527" i="1" s="1"/>
  <c r="R527" i="1"/>
  <c r="X527" i="1" s="1"/>
  <c r="N528" i="1"/>
  <c r="T528" i="1" s="1"/>
  <c r="O528" i="1"/>
  <c r="U528" i="1" s="1"/>
  <c r="P528" i="1"/>
  <c r="V528" i="1" s="1"/>
  <c r="Q528" i="1"/>
  <c r="W528" i="1" s="1"/>
  <c r="R528" i="1"/>
  <c r="X528" i="1" s="1"/>
  <c r="N529" i="1"/>
  <c r="T529" i="1" s="1"/>
  <c r="O529" i="1"/>
  <c r="U529" i="1" s="1"/>
  <c r="P529" i="1"/>
  <c r="V529" i="1" s="1"/>
  <c r="Q529" i="1"/>
  <c r="W529" i="1" s="1"/>
  <c r="R529" i="1"/>
  <c r="X529" i="1" s="1"/>
  <c r="N530" i="1"/>
  <c r="T530" i="1" s="1"/>
  <c r="O530" i="1"/>
  <c r="U530" i="1" s="1"/>
  <c r="P530" i="1"/>
  <c r="V530" i="1" s="1"/>
  <c r="Q530" i="1"/>
  <c r="W530" i="1" s="1"/>
  <c r="R530" i="1"/>
  <c r="X530" i="1" s="1"/>
  <c r="N531" i="1"/>
  <c r="T531" i="1" s="1"/>
  <c r="O531" i="1"/>
  <c r="U531" i="1" s="1"/>
  <c r="P531" i="1"/>
  <c r="V531" i="1" s="1"/>
  <c r="Q531" i="1"/>
  <c r="W531" i="1" s="1"/>
  <c r="R531" i="1"/>
  <c r="X531" i="1" s="1"/>
  <c r="N532" i="1"/>
  <c r="T532" i="1" s="1"/>
  <c r="O532" i="1"/>
  <c r="U532" i="1" s="1"/>
  <c r="P532" i="1"/>
  <c r="V532" i="1" s="1"/>
  <c r="Q532" i="1"/>
  <c r="W532" i="1" s="1"/>
  <c r="R532" i="1"/>
  <c r="X532" i="1" s="1"/>
  <c r="N533" i="1"/>
  <c r="T533" i="1" s="1"/>
  <c r="O533" i="1"/>
  <c r="U533" i="1" s="1"/>
  <c r="P533" i="1"/>
  <c r="V533" i="1" s="1"/>
  <c r="Q533" i="1"/>
  <c r="W533" i="1" s="1"/>
  <c r="R533" i="1"/>
  <c r="X533" i="1" s="1"/>
  <c r="N534" i="1"/>
  <c r="T534" i="1" s="1"/>
  <c r="O534" i="1"/>
  <c r="U534" i="1" s="1"/>
  <c r="P534" i="1"/>
  <c r="V534" i="1" s="1"/>
  <c r="Q534" i="1"/>
  <c r="W534" i="1" s="1"/>
  <c r="R534" i="1"/>
  <c r="X534" i="1" s="1"/>
  <c r="N535" i="1"/>
  <c r="T535" i="1" s="1"/>
  <c r="O535" i="1"/>
  <c r="U535" i="1" s="1"/>
  <c r="P535" i="1"/>
  <c r="V535" i="1" s="1"/>
  <c r="Q535" i="1"/>
  <c r="W535" i="1" s="1"/>
  <c r="R535" i="1"/>
  <c r="X535" i="1" s="1"/>
  <c r="N536" i="1"/>
  <c r="T536" i="1" s="1"/>
  <c r="O536" i="1"/>
  <c r="U536" i="1" s="1"/>
  <c r="P536" i="1"/>
  <c r="V536" i="1" s="1"/>
  <c r="Q536" i="1"/>
  <c r="W536" i="1" s="1"/>
  <c r="R536" i="1"/>
  <c r="X536" i="1" s="1"/>
  <c r="N537" i="1"/>
  <c r="T537" i="1" s="1"/>
  <c r="O537" i="1"/>
  <c r="U537" i="1" s="1"/>
  <c r="P537" i="1"/>
  <c r="V537" i="1" s="1"/>
  <c r="Q537" i="1"/>
  <c r="W537" i="1" s="1"/>
  <c r="R537" i="1"/>
  <c r="X537" i="1" s="1"/>
  <c r="N538" i="1"/>
  <c r="T538" i="1" s="1"/>
  <c r="O538" i="1"/>
  <c r="U538" i="1" s="1"/>
  <c r="P538" i="1"/>
  <c r="V538" i="1" s="1"/>
  <c r="Q538" i="1"/>
  <c r="W538" i="1" s="1"/>
  <c r="R538" i="1"/>
  <c r="X538" i="1" s="1"/>
  <c r="N539" i="1"/>
  <c r="T539" i="1" s="1"/>
  <c r="O539" i="1"/>
  <c r="U539" i="1" s="1"/>
  <c r="P539" i="1"/>
  <c r="V539" i="1" s="1"/>
  <c r="Q539" i="1"/>
  <c r="W539" i="1" s="1"/>
  <c r="R539" i="1"/>
  <c r="X539" i="1" s="1"/>
  <c r="N540" i="1"/>
  <c r="T540" i="1" s="1"/>
  <c r="O540" i="1"/>
  <c r="U540" i="1" s="1"/>
  <c r="P540" i="1"/>
  <c r="V540" i="1" s="1"/>
  <c r="Q540" i="1"/>
  <c r="W540" i="1" s="1"/>
  <c r="R540" i="1"/>
  <c r="X540" i="1" s="1"/>
  <c r="N541" i="1"/>
  <c r="T541" i="1" s="1"/>
  <c r="O541" i="1"/>
  <c r="U541" i="1" s="1"/>
  <c r="P541" i="1"/>
  <c r="V541" i="1" s="1"/>
  <c r="Q541" i="1"/>
  <c r="W541" i="1" s="1"/>
  <c r="R541" i="1"/>
  <c r="X541" i="1" s="1"/>
  <c r="N542" i="1"/>
  <c r="T542" i="1" s="1"/>
  <c r="O542" i="1"/>
  <c r="U542" i="1" s="1"/>
  <c r="P542" i="1"/>
  <c r="V542" i="1" s="1"/>
  <c r="Q542" i="1"/>
  <c r="W542" i="1" s="1"/>
  <c r="R542" i="1"/>
  <c r="X542" i="1" s="1"/>
  <c r="N543" i="1"/>
  <c r="T543" i="1" s="1"/>
  <c r="O543" i="1"/>
  <c r="U543" i="1" s="1"/>
  <c r="P543" i="1"/>
  <c r="V543" i="1" s="1"/>
  <c r="Q543" i="1"/>
  <c r="W543" i="1" s="1"/>
  <c r="R543" i="1"/>
  <c r="X543" i="1" s="1"/>
  <c r="N544" i="1"/>
  <c r="T544" i="1" s="1"/>
  <c r="O544" i="1"/>
  <c r="U544" i="1" s="1"/>
  <c r="P544" i="1"/>
  <c r="V544" i="1" s="1"/>
  <c r="Q544" i="1"/>
  <c r="W544" i="1" s="1"/>
  <c r="R544" i="1"/>
  <c r="X544" i="1" s="1"/>
  <c r="N545" i="1"/>
  <c r="T545" i="1" s="1"/>
  <c r="O545" i="1"/>
  <c r="U545" i="1" s="1"/>
  <c r="P545" i="1"/>
  <c r="V545" i="1" s="1"/>
  <c r="Q545" i="1"/>
  <c r="W545" i="1" s="1"/>
  <c r="R545" i="1"/>
  <c r="X545" i="1" s="1"/>
  <c r="N546" i="1"/>
  <c r="T546" i="1" s="1"/>
  <c r="O546" i="1"/>
  <c r="U546" i="1" s="1"/>
  <c r="P546" i="1"/>
  <c r="V546" i="1" s="1"/>
  <c r="Q546" i="1"/>
  <c r="W546" i="1" s="1"/>
  <c r="R546" i="1"/>
  <c r="X546" i="1" s="1"/>
  <c r="N547" i="1"/>
  <c r="T547" i="1" s="1"/>
  <c r="O547" i="1"/>
  <c r="U547" i="1" s="1"/>
  <c r="P547" i="1"/>
  <c r="V547" i="1" s="1"/>
  <c r="Q547" i="1"/>
  <c r="W547" i="1" s="1"/>
  <c r="R547" i="1"/>
  <c r="X547" i="1" s="1"/>
  <c r="N548" i="1"/>
  <c r="T548" i="1" s="1"/>
  <c r="O548" i="1"/>
  <c r="U548" i="1" s="1"/>
  <c r="P548" i="1"/>
  <c r="V548" i="1" s="1"/>
  <c r="Q548" i="1"/>
  <c r="W548" i="1" s="1"/>
  <c r="R548" i="1"/>
  <c r="X548" i="1" s="1"/>
  <c r="N549" i="1"/>
  <c r="T549" i="1" s="1"/>
  <c r="O549" i="1"/>
  <c r="U549" i="1" s="1"/>
  <c r="P549" i="1"/>
  <c r="V549" i="1" s="1"/>
  <c r="Q549" i="1"/>
  <c r="W549" i="1" s="1"/>
  <c r="R549" i="1"/>
  <c r="X549" i="1" s="1"/>
  <c r="N550" i="1"/>
  <c r="T550" i="1" s="1"/>
  <c r="O550" i="1"/>
  <c r="U550" i="1" s="1"/>
  <c r="P550" i="1"/>
  <c r="V550" i="1" s="1"/>
  <c r="Q550" i="1"/>
  <c r="W550" i="1" s="1"/>
  <c r="R550" i="1"/>
  <c r="X550" i="1" s="1"/>
  <c r="N551" i="1"/>
  <c r="T551" i="1" s="1"/>
  <c r="O551" i="1"/>
  <c r="U551" i="1" s="1"/>
  <c r="P551" i="1"/>
  <c r="V551" i="1" s="1"/>
  <c r="Q551" i="1"/>
  <c r="W551" i="1" s="1"/>
  <c r="R551" i="1"/>
  <c r="X551" i="1" s="1"/>
  <c r="N552" i="1"/>
  <c r="T552" i="1" s="1"/>
  <c r="O552" i="1"/>
  <c r="U552" i="1" s="1"/>
  <c r="P552" i="1"/>
  <c r="V552" i="1" s="1"/>
  <c r="Q552" i="1"/>
  <c r="W552" i="1" s="1"/>
  <c r="R552" i="1"/>
  <c r="X552" i="1" s="1"/>
  <c r="N553" i="1"/>
  <c r="T553" i="1" s="1"/>
  <c r="O553" i="1"/>
  <c r="U553" i="1" s="1"/>
  <c r="P553" i="1"/>
  <c r="V553" i="1" s="1"/>
  <c r="Q553" i="1"/>
  <c r="W553" i="1" s="1"/>
  <c r="R553" i="1"/>
  <c r="X553" i="1" s="1"/>
  <c r="N554" i="1"/>
  <c r="T554" i="1" s="1"/>
  <c r="O554" i="1"/>
  <c r="U554" i="1" s="1"/>
  <c r="P554" i="1"/>
  <c r="V554" i="1" s="1"/>
  <c r="Q554" i="1"/>
  <c r="W554" i="1" s="1"/>
  <c r="R554" i="1"/>
  <c r="X554" i="1" s="1"/>
  <c r="N555" i="1"/>
  <c r="T555" i="1" s="1"/>
  <c r="O555" i="1"/>
  <c r="U555" i="1" s="1"/>
  <c r="P555" i="1"/>
  <c r="V555" i="1" s="1"/>
  <c r="Q555" i="1"/>
  <c r="W555" i="1" s="1"/>
  <c r="R555" i="1"/>
  <c r="X555" i="1" s="1"/>
  <c r="N556" i="1"/>
  <c r="T556" i="1" s="1"/>
  <c r="O556" i="1"/>
  <c r="U556" i="1" s="1"/>
  <c r="P556" i="1"/>
  <c r="V556" i="1" s="1"/>
  <c r="Q556" i="1"/>
  <c r="W556" i="1" s="1"/>
  <c r="R556" i="1"/>
  <c r="X556" i="1" s="1"/>
  <c r="N557" i="1"/>
  <c r="T557" i="1" s="1"/>
  <c r="O557" i="1"/>
  <c r="U557" i="1" s="1"/>
  <c r="P557" i="1"/>
  <c r="V557" i="1" s="1"/>
  <c r="Q557" i="1"/>
  <c r="W557" i="1" s="1"/>
  <c r="R557" i="1"/>
  <c r="X557" i="1" s="1"/>
  <c r="N558" i="1"/>
  <c r="T558" i="1" s="1"/>
  <c r="O558" i="1"/>
  <c r="U558" i="1" s="1"/>
  <c r="P558" i="1"/>
  <c r="V558" i="1" s="1"/>
  <c r="Q558" i="1"/>
  <c r="W558" i="1" s="1"/>
  <c r="R558" i="1"/>
  <c r="X558" i="1" s="1"/>
  <c r="N559" i="1"/>
  <c r="T559" i="1" s="1"/>
  <c r="O559" i="1"/>
  <c r="U559" i="1" s="1"/>
  <c r="P559" i="1"/>
  <c r="V559" i="1" s="1"/>
  <c r="Q559" i="1"/>
  <c r="W559" i="1" s="1"/>
  <c r="R559" i="1"/>
  <c r="X559" i="1" s="1"/>
  <c r="N560" i="1"/>
  <c r="T560" i="1" s="1"/>
  <c r="O560" i="1"/>
  <c r="U560" i="1" s="1"/>
  <c r="P560" i="1"/>
  <c r="V560" i="1" s="1"/>
  <c r="Q560" i="1"/>
  <c r="W560" i="1" s="1"/>
  <c r="R560" i="1"/>
  <c r="X560" i="1" s="1"/>
  <c r="N561" i="1"/>
  <c r="T561" i="1" s="1"/>
  <c r="O561" i="1"/>
  <c r="U561" i="1" s="1"/>
  <c r="P561" i="1"/>
  <c r="V561" i="1" s="1"/>
  <c r="Q561" i="1"/>
  <c r="W561" i="1" s="1"/>
  <c r="R561" i="1"/>
  <c r="X561" i="1" s="1"/>
  <c r="N562" i="1"/>
  <c r="T562" i="1" s="1"/>
  <c r="O562" i="1"/>
  <c r="U562" i="1" s="1"/>
  <c r="P562" i="1"/>
  <c r="V562" i="1" s="1"/>
  <c r="Q562" i="1"/>
  <c r="W562" i="1" s="1"/>
  <c r="R562" i="1"/>
  <c r="X562" i="1" s="1"/>
  <c r="N563" i="1"/>
  <c r="T563" i="1" s="1"/>
  <c r="O563" i="1"/>
  <c r="U563" i="1" s="1"/>
  <c r="P563" i="1"/>
  <c r="V563" i="1" s="1"/>
  <c r="Q563" i="1"/>
  <c r="W563" i="1" s="1"/>
  <c r="R563" i="1"/>
  <c r="X563" i="1" s="1"/>
  <c r="N564" i="1"/>
  <c r="T564" i="1" s="1"/>
  <c r="O564" i="1"/>
  <c r="U564" i="1" s="1"/>
  <c r="P564" i="1"/>
  <c r="V564" i="1" s="1"/>
  <c r="Q564" i="1"/>
  <c r="W564" i="1" s="1"/>
  <c r="R564" i="1"/>
  <c r="X564" i="1" s="1"/>
  <c r="N565" i="1"/>
  <c r="T565" i="1" s="1"/>
  <c r="O565" i="1"/>
  <c r="U565" i="1" s="1"/>
  <c r="P565" i="1"/>
  <c r="V565" i="1" s="1"/>
  <c r="Q565" i="1"/>
  <c r="W565" i="1" s="1"/>
  <c r="R565" i="1"/>
  <c r="X565" i="1" s="1"/>
  <c r="N566" i="1"/>
  <c r="T566" i="1" s="1"/>
  <c r="O566" i="1"/>
  <c r="U566" i="1" s="1"/>
  <c r="P566" i="1"/>
  <c r="V566" i="1" s="1"/>
  <c r="Q566" i="1"/>
  <c r="W566" i="1" s="1"/>
  <c r="R566" i="1"/>
  <c r="X566" i="1" s="1"/>
  <c r="N567" i="1"/>
  <c r="T567" i="1" s="1"/>
  <c r="O567" i="1"/>
  <c r="U567" i="1" s="1"/>
  <c r="P567" i="1"/>
  <c r="V567" i="1" s="1"/>
  <c r="Q567" i="1"/>
  <c r="W567" i="1" s="1"/>
  <c r="R567" i="1"/>
  <c r="X567" i="1" s="1"/>
  <c r="N568" i="1"/>
  <c r="T568" i="1" s="1"/>
  <c r="O568" i="1"/>
  <c r="U568" i="1" s="1"/>
  <c r="P568" i="1"/>
  <c r="V568" i="1" s="1"/>
  <c r="Q568" i="1"/>
  <c r="W568" i="1" s="1"/>
  <c r="R568" i="1"/>
  <c r="X568" i="1" s="1"/>
  <c r="N569" i="1"/>
  <c r="T569" i="1" s="1"/>
  <c r="O569" i="1"/>
  <c r="U569" i="1" s="1"/>
  <c r="P569" i="1"/>
  <c r="V569" i="1" s="1"/>
  <c r="Q569" i="1"/>
  <c r="W569" i="1" s="1"/>
  <c r="R569" i="1"/>
  <c r="X569" i="1" s="1"/>
  <c r="N570" i="1"/>
  <c r="T570" i="1" s="1"/>
  <c r="O570" i="1"/>
  <c r="U570" i="1" s="1"/>
  <c r="P570" i="1"/>
  <c r="V570" i="1" s="1"/>
  <c r="Q570" i="1"/>
  <c r="W570" i="1" s="1"/>
  <c r="R570" i="1"/>
  <c r="X570" i="1" s="1"/>
  <c r="N571" i="1"/>
  <c r="T571" i="1" s="1"/>
  <c r="O571" i="1"/>
  <c r="U571" i="1" s="1"/>
  <c r="P571" i="1"/>
  <c r="V571" i="1" s="1"/>
  <c r="Q571" i="1"/>
  <c r="W571" i="1" s="1"/>
  <c r="R571" i="1"/>
  <c r="X571" i="1" s="1"/>
  <c r="N572" i="1"/>
  <c r="T572" i="1" s="1"/>
  <c r="O572" i="1"/>
  <c r="U572" i="1" s="1"/>
  <c r="P572" i="1"/>
  <c r="V572" i="1" s="1"/>
  <c r="Q572" i="1"/>
  <c r="W572" i="1" s="1"/>
  <c r="R572" i="1"/>
  <c r="X572" i="1" s="1"/>
  <c r="N573" i="1"/>
  <c r="T573" i="1" s="1"/>
  <c r="O573" i="1"/>
  <c r="U573" i="1" s="1"/>
  <c r="P573" i="1"/>
  <c r="V573" i="1" s="1"/>
  <c r="Q573" i="1"/>
  <c r="W573" i="1" s="1"/>
  <c r="R573" i="1"/>
  <c r="X573" i="1" s="1"/>
  <c r="N574" i="1"/>
  <c r="T574" i="1" s="1"/>
  <c r="O574" i="1"/>
  <c r="U574" i="1" s="1"/>
  <c r="P574" i="1"/>
  <c r="V574" i="1" s="1"/>
  <c r="Q574" i="1"/>
  <c r="W574" i="1" s="1"/>
  <c r="R574" i="1"/>
  <c r="X574" i="1" s="1"/>
  <c r="N575" i="1"/>
  <c r="T575" i="1" s="1"/>
  <c r="O575" i="1"/>
  <c r="U575" i="1" s="1"/>
  <c r="P575" i="1"/>
  <c r="V575" i="1" s="1"/>
  <c r="Q575" i="1"/>
  <c r="W575" i="1" s="1"/>
  <c r="R575" i="1"/>
  <c r="X575" i="1" s="1"/>
  <c r="N576" i="1"/>
  <c r="T576" i="1" s="1"/>
  <c r="O576" i="1"/>
  <c r="U576" i="1" s="1"/>
  <c r="P576" i="1"/>
  <c r="V576" i="1" s="1"/>
  <c r="Q576" i="1"/>
  <c r="W576" i="1" s="1"/>
  <c r="R576" i="1"/>
  <c r="X576" i="1" s="1"/>
  <c r="N577" i="1"/>
  <c r="T577" i="1" s="1"/>
  <c r="O577" i="1"/>
  <c r="U577" i="1" s="1"/>
  <c r="P577" i="1"/>
  <c r="V577" i="1" s="1"/>
  <c r="Q577" i="1"/>
  <c r="W577" i="1" s="1"/>
  <c r="R577" i="1"/>
  <c r="X577" i="1" s="1"/>
  <c r="N578" i="1"/>
  <c r="T578" i="1" s="1"/>
  <c r="O578" i="1"/>
  <c r="U578" i="1" s="1"/>
  <c r="P578" i="1"/>
  <c r="V578" i="1" s="1"/>
  <c r="Q578" i="1"/>
  <c r="W578" i="1" s="1"/>
  <c r="R578" i="1"/>
  <c r="X578" i="1" s="1"/>
  <c r="N579" i="1"/>
  <c r="T579" i="1" s="1"/>
  <c r="O579" i="1"/>
  <c r="U579" i="1" s="1"/>
  <c r="P579" i="1"/>
  <c r="V579" i="1" s="1"/>
  <c r="Q579" i="1"/>
  <c r="W579" i="1" s="1"/>
  <c r="R579" i="1"/>
  <c r="X579" i="1" s="1"/>
  <c r="N580" i="1"/>
  <c r="T580" i="1" s="1"/>
  <c r="O580" i="1"/>
  <c r="U580" i="1" s="1"/>
  <c r="P580" i="1"/>
  <c r="V580" i="1" s="1"/>
  <c r="Q580" i="1"/>
  <c r="W580" i="1" s="1"/>
  <c r="R580" i="1"/>
  <c r="X580" i="1" s="1"/>
  <c r="N581" i="1"/>
  <c r="T581" i="1" s="1"/>
  <c r="O581" i="1"/>
  <c r="U581" i="1" s="1"/>
  <c r="P581" i="1"/>
  <c r="V581" i="1" s="1"/>
  <c r="Q581" i="1"/>
  <c r="W581" i="1" s="1"/>
  <c r="R581" i="1"/>
  <c r="X581" i="1" s="1"/>
  <c r="N582" i="1"/>
  <c r="T582" i="1" s="1"/>
  <c r="O582" i="1"/>
  <c r="U582" i="1" s="1"/>
  <c r="P582" i="1"/>
  <c r="V582" i="1" s="1"/>
  <c r="Q582" i="1"/>
  <c r="W582" i="1" s="1"/>
  <c r="R582" i="1"/>
  <c r="X582" i="1" s="1"/>
  <c r="N583" i="1"/>
  <c r="T583" i="1" s="1"/>
  <c r="O583" i="1"/>
  <c r="U583" i="1" s="1"/>
  <c r="P583" i="1"/>
  <c r="V583" i="1" s="1"/>
  <c r="Q583" i="1"/>
  <c r="W583" i="1" s="1"/>
  <c r="R583" i="1"/>
  <c r="X583" i="1" s="1"/>
  <c r="N584" i="1"/>
  <c r="T584" i="1" s="1"/>
  <c r="O584" i="1"/>
  <c r="U584" i="1" s="1"/>
  <c r="P584" i="1"/>
  <c r="V584" i="1" s="1"/>
  <c r="Q584" i="1"/>
  <c r="W584" i="1" s="1"/>
  <c r="R584" i="1"/>
  <c r="X584" i="1" s="1"/>
  <c r="N585" i="1"/>
  <c r="T585" i="1" s="1"/>
  <c r="O585" i="1"/>
  <c r="U585" i="1" s="1"/>
  <c r="P585" i="1"/>
  <c r="V585" i="1" s="1"/>
  <c r="Q585" i="1"/>
  <c r="W585" i="1" s="1"/>
  <c r="R585" i="1"/>
  <c r="X585" i="1" s="1"/>
  <c r="N586" i="1"/>
  <c r="T586" i="1" s="1"/>
  <c r="O586" i="1"/>
  <c r="U586" i="1" s="1"/>
  <c r="P586" i="1"/>
  <c r="V586" i="1" s="1"/>
  <c r="Q586" i="1"/>
  <c r="W586" i="1" s="1"/>
  <c r="R586" i="1"/>
  <c r="X586" i="1" s="1"/>
  <c r="N587" i="1"/>
  <c r="T587" i="1" s="1"/>
  <c r="O587" i="1"/>
  <c r="U587" i="1" s="1"/>
  <c r="P587" i="1"/>
  <c r="V587" i="1" s="1"/>
  <c r="Q587" i="1"/>
  <c r="W587" i="1" s="1"/>
  <c r="R587" i="1"/>
  <c r="X587" i="1" s="1"/>
  <c r="N588" i="1"/>
  <c r="T588" i="1" s="1"/>
  <c r="O588" i="1"/>
  <c r="U588" i="1" s="1"/>
  <c r="P588" i="1"/>
  <c r="V588" i="1" s="1"/>
  <c r="Q588" i="1"/>
  <c r="W588" i="1" s="1"/>
  <c r="R588" i="1"/>
  <c r="X588" i="1" s="1"/>
  <c r="N589" i="1"/>
  <c r="T589" i="1" s="1"/>
  <c r="O589" i="1"/>
  <c r="U589" i="1" s="1"/>
  <c r="P589" i="1"/>
  <c r="V589" i="1" s="1"/>
  <c r="Q589" i="1"/>
  <c r="W589" i="1" s="1"/>
  <c r="R589" i="1"/>
  <c r="X589" i="1" s="1"/>
  <c r="N590" i="1"/>
  <c r="T590" i="1" s="1"/>
  <c r="O590" i="1"/>
  <c r="U590" i="1" s="1"/>
  <c r="P590" i="1"/>
  <c r="V590" i="1" s="1"/>
  <c r="Q590" i="1"/>
  <c r="W590" i="1" s="1"/>
  <c r="R590" i="1"/>
  <c r="X590" i="1" s="1"/>
  <c r="N591" i="1"/>
  <c r="T591" i="1" s="1"/>
  <c r="O591" i="1"/>
  <c r="U591" i="1" s="1"/>
  <c r="P591" i="1"/>
  <c r="V591" i="1" s="1"/>
  <c r="Q591" i="1"/>
  <c r="W591" i="1" s="1"/>
  <c r="R591" i="1"/>
  <c r="X591" i="1" s="1"/>
  <c r="N592" i="1"/>
  <c r="T592" i="1" s="1"/>
  <c r="O592" i="1"/>
  <c r="U592" i="1" s="1"/>
  <c r="P592" i="1"/>
  <c r="V592" i="1" s="1"/>
  <c r="Q592" i="1"/>
  <c r="W592" i="1" s="1"/>
  <c r="R592" i="1"/>
  <c r="X592" i="1" s="1"/>
  <c r="N593" i="1"/>
  <c r="T593" i="1" s="1"/>
  <c r="O593" i="1"/>
  <c r="U593" i="1" s="1"/>
  <c r="P593" i="1"/>
  <c r="V593" i="1" s="1"/>
  <c r="Q593" i="1"/>
  <c r="W593" i="1" s="1"/>
  <c r="R593" i="1"/>
  <c r="X593" i="1" s="1"/>
  <c r="N594" i="1"/>
  <c r="T594" i="1" s="1"/>
  <c r="O594" i="1"/>
  <c r="U594" i="1" s="1"/>
  <c r="P594" i="1"/>
  <c r="V594" i="1" s="1"/>
  <c r="Q594" i="1"/>
  <c r="W594" i="1" s="1"/>
  <c r="R594" i="1"/>
  <c r="X594" i="1" s="1"/>
  <c r="N595" i="1"/>
  <c r="T595" i="1" s="1"/>
  <c r="O595" i="1"/>
  <c r="U595" i="1" s="1"/>
  <c r="P595" i="1"/>
  <c r="V595" i="1" s="1"/>
  <c r="Q595" i="1"/>
  <c r="W595" i="1" s="1"/>
  <c r="R595" i="1"/>
  <c r="X595" i="1" s="1"/>
  <c r="N596" i="1"/>
  <c r="T596" i="1" s="1"/>
  <c r="O596" i="1"/>
  <c r="U596" i="1" s="1"/>
  <c r="P596" i="1"/>
  <c r="V596" i="1" s="1"/>
  <c r="Q596" i="1"/>
  <c r="W596" i="1" s="1"/>
  <c r="R596" i="1"/>
  <c r="X596" i="1" s="1"/>
  <c r="N597" i="1"/>
  <c r="T597" i="1" s="1"/>
  <c r="O597" i="1"/>
  <c r="U597" i="1" s="1"/>
  <c r="P597" i="1"/>
  <c r="V597" i="1" s="1"/>
  <c r="Q597" i="1"/>
  <c r="W597" i="1" s="1"/>
  <c r="R597" i="1"/>
  <c r="X597" i="1" s="1"/>
  <c r="N598" i="1"/>
  <c r="T598" i="1" s="1"/>
  <c r="O598" i="1"/>
  <c r="U598" i="1" s="1"/>
  <c r="P598" i="1"/>
  <c r="V598" i="1" s="1"/>
  <c r="Q598" i="1"/>
  <c r="W598" i="1" s="1"/>
  <c r="R598" i="1"/>
  <c r="X598" i="1" s="1"/>
  <c r="N599" i="1"/>
  <c r="T599" i="1" s="1"/>
  <c r="O599" i="1"/>
  <c r="U599" i="1" s="1"/>
  <c r="P599" i="1"/>
  <c r="V599" i="1" s="1"/>
  <c r="Q599" i="1"/>
  <c r="W599" i="1" s="1"/>
  <c r="R599" i="1"/>
  <c r="X599" i="1" s="1"/>
  <c r="N600" i="1"/>
  <c r="T600" i="1" s="1"/>
  <c r="O600" i="1"/>
  <c r="U600" i="1" s="1"/>
  <c r="P600" i="1"/>
  <c r="V600" i="1" s="1"/>
  <c r="Q600" i="1"/>
  <c r="W600" i="1" s="1"/>
  <c r="R600" i="1"/>
  <c r="X600" i="1" s="1"/>
  <c r="N601" i="1"/>
  <c r="T601" i="1" s="1"/>
  <c r="O601" i="1"/>
  <c r="U601" i="1" s="1"/>
  <c r="P601" i="1"/>
  <c r="V601" i="1" s="1"/>
  <c r="Q601" i="1"/>
  <c r="W601" i="1" s="1"/>
  <c r="R601" i="1"/>
  <c r="X601" i="1" s="1"/>
  <c r="N602" i="1"/>
  <c r="T602" i="1" s="1"/>
  <c r="O602" i="1"/>
  <c r="U602" i="1" s="1"/>
  <c r="P602" i="1"/>
  <c r="V602" i="1" s="1"/>
  <c r="Q602" i="1"/>
  <c r="W602" i="1" s="1"/>
  <c r="R602" i="1"/>
  <c r="X602" i="1" s="1"/>
  <c r="N603" i="1"/>
  <c r="T603" i="1" s="1"/>
  <c r="O603" i="1"/>
  <c r="U603" i="1" s="1"/>
  <c r="P603" i="1"/>
  <c r="V603" i="1" s="1"/>
  <c r="Q603" i="1"/>
  <c r="W603" i="1" s="1"/>
  <c r="R603" i="1"/>
  <c r="X603" i="1" s="1"/>
  <c r="N604" i="1"/>
  <c r="T604" i="1" s="1"/>
  <c r="O604" i="1"/>
  <c r="U604" i="1" s="1"/>
  <c r="P604" i="1"/>
  <c r="V604" i="1" s="1"/>
  <c r="Q604" i="1"/>
  <c r="W604" i="1" s="1"/>
  <c r="R604" i="1"/>
  <c r="X604" i="1" s="1"/>
  <c r="N605" i="1"/>
  <c r="T605" i="1" s="1"/>
  <c r="O605" i="1"/>
  <c r="U605" i="1" s="1"/>
  <c r="P605" i="1"/>
  <c r="V605" i="1" s="1"/>
  <c r="Q605" i="1"/>
  <c r="W605" i="1" s="1"/>
  <c r="R605" i="1"/>
  <c r="X605" i="1" s="1"/>
  <c r="N606" i="1"/>
  <c r="T606" i="1" s="1"/>
  <c r="O606" i="1"/>
  <c r="U606" i="1" s="1"/>
  <c r="P606" i="1"/>
  <c r="V606" i="1" s="1"/>
  <c r="Q606" i="1"/>
  <c r="W606" i="1" s="1"/>
  <c r="R606" i="1"/>
  <c r="X606" i="1" s="1"/>
  <c r="N607" i="1"/>
  <c r="T607" i="1" s="1"/>
  <c r="O607" i="1"/>
  <c r="U607" i="1" s="1"/>
  <c r="P607" i="1"/>
  <c r="V607" i="1" s="1"/>
  <c r="Q607" i="1"/>
  <c r="W607" i="1" s="1"/>
  <c r="R607" i="1"/>
  <c r="X607" i="1" s="1"/>
  <c r="N608" i="1"/>
  <c r="T608" i="1" s="1"/>
  <c r="O608" i="1"/>
  <c r="U608" i="1" s="1"/>
  <c r="P608" i="1"/>
  <c r="V608" i="1" s="1"/>
  <c r="Q608" i="1"/>
  <c r="W608" i="1" s="1"/>
  <c r="R608" i="1"/>
  <c r="X608" i="1" s="1"/>
  <c r="N609" i="1"/>
  <c r="T609" i="1" s="1"/>
  <c r="O609" i="1"/>
  <c r="U609" i="1" s="1"/>
  <c r="P609" i="1"/>
  <c r="V609" i="1" s="1"/>
  <c r="Q609" i="1"/>
  <c r="W609" i="1" s="1"/>
  <c r="R609" i="1"/>
  <c r="X609" i="1" s="1"/>
  <c r="N610" i="1"/>
  <c r="T610" i="1" s="1"/>
  <c r="O610" i="1"/>
  <c r="U610" i="1" s="1"/>
  <c r="P610" i="1"/>
  <c r="V610" i="1" s="1"/>
  <c r="Q610" i="1"/>
  <c r="W610" i="1" s="1"/>
  <c r="R610" i="1"/>
  <c r="X610" i="1" s="1"/>
  <c r="N611" i="1"/>
  <c r="T611" i="1" s="1"/>
  <c r="O611" i="1"/>
  <c r="U611" i="1" s="1"/>
  <c r="P611" i="1"/>
  <c r="V611" i="1" s="1"/>
  <c r="Q611" i="1"/>
  <c r="W611" i="1" s="1"/>
  <c r="R611" i="1"/>
  <c r="X611" i="1" s="1"/>
  <c r="N612" i="1"/>
  <c r="T612" i="1" s="1"/>
  <c r="O612" i="1"/>
  <c r="U612" i="1" s="1"/>
  <c r="P612" i="1"/>
  <c r="V612" i="1" s="1"/>
  <c r="Q612" i="1"/>
  <c r="W612" i="1" s="1"/>
  <c r="R612" i="1"/>
  <c r="X612" i="1" s="1"/>
  <c r="N613" i="1"/>
  <c r="T613" i="1" s="1"/>
  <c r="O613" i="1"/>
  <c r="U613" i="1" s="1"/>
  <c r="P613" i="1"/>
  <c r="V613" i="1" s="1"/>
  <c r="Q613" i="1"/>
  <c r="W613" i="1" s="1"/>
  <c r="R613" i="1"/>
  <c r="X613" i="1" s="1"/>
  <c r="N614" i="1"/>
  <c r="T614" i="1" s="1"/>
  <c r="O614" i="1"/>
  <c r="U614" i="1" s="1"/>
  <c r="P614" i="1"/>
  <c r="V614" i="1" s="1"/>
  <c r="Q614" i="1"/>
  <c r="W614" i="1" s="1"/>
  <c r="R614" i="1"/>
  <c r="X614" i="1" s="1"/>
  <c r="N615" i="1"/>
  <c r="T615" i="1" s="1"/>
  <c r="O615" i="1"/>
  <c r="U615" i="1" s="1"/>
  <c r="P615" i="1"/>
  <c r="V615" i="1" s="1"/>
  <c r="Q615" i="1"/>
  <c r="W615" i="1" s="1"/>
  <c r="R615" i="1"/>
  <c r="X615" i="1" s="1"/>
  <c r="N616" i="1"/>
  <c r="T616" i="1" s="1"/>
  <c r="O616" i="1"/>
  <c r="U616" i="1" s="1"/>
  <c r="P616" i="1"/>
  <c r="V616" i="1" s="1"/>
  <c r="Q616" i="1"/>
  <c r="W616" i="1" s="1"/>
  <c r="R616" i="1"/>
  <c r="X616" i="1" s="1"/>
  <c r="N617" i="1"/>
  <c r="T617" i="1" s="1"/>
  <c r="O617" i="1"/>
  <c r="U617" i="1" s="1"/>
  <c r="P617" i="1"/>
  <c r="V617" i="1" s="1"/>
  <c r="Q617" i="1"/>
  <c r="W617" i="1" s="1"/>
  <c r="R617" i="1"/>
  <c r="X617" i="1" s="1"/>
  <c r="N618" i="1"/>
  <c r="T618" i="1" s="1"/>
  <c r="O618" i="1"/>
  <c r="U618" i="1" s="1"/>
  <c r="P618" i="1"/>
  <c r="V618" i="1" s="1"/>
  <c r="Q618" i="1"/>
  <c r="W618" i="1" s="1"/>
  <c r="R618" i="1"/>
  <c r="X618" i="1" s="1"/>
  <c r="N619" i="1"/>
  <c r="T619" i="1" s="1"/>
  <c r="O619" i="1"/>
  <c r="U619" i="1" s="1"/>
  <c r="P619" i="1"/>
  <c r="V619" i="1" s="1"/>
  <c r="Q619" i="1"/>
  <c r="W619" i="1" s="1"/>
  <c r="R619" i="1"/>
  <c r="X619" i="1" s="1"/>
  <c r="N620" i="1"/>
  <c r="T620" i="1" s="1"/>
  <c r="O620" i="1"/>
  <c r="U620" i="1" s="1"/>
  <c r="P620" i="1"/>
  <c r="V620" i="1" s="1"/>
  <c r="Q620" i="1"/>
  <c r="W620" i="1" s="1"/>
  <c r="R620" i="1"/>
  <c r="X620" i="1" s="1"/>
  <c r="N621" i="1"/>
  <c r="T621" i="1" s="1"/>
  <c r="O621" i="1"/>
  <c r="U621" i="1" s="1"/>
  <c r="P621" i="1"/>
  <c r="V621" i="1" s="1"/>
  <c r="Q621" i="1"/>
  <c r="W621" i="1" s="1"/>
  <c r="R621" i="1"/>
  <c r="X621" i="1" s="1"/>
  <c r="N622" i="1"/>
  <c r="T622" i="1" s="1"/>
  <c r="O622" i="1"/>
  <c r="U622" i="1" s="1"/>
  <c r="P622" i="1"/>
  <c r="V622" i="1" s="1"/>
  <c r="Q622" i="1"/>
  <c r="W622" i="1" s="1"/>
  <c r="R622" i="1"/>
  <c r="X622" i="1" s="1"/>
  <c r="N623" i="1"/>
  <c r="T623" i="1" s="1"/>
  <c r="O623" i="1"/>
  <c r="U623" i="1" s="1"/>
  <c r="P623" i="1"/>
  <c r="V623" i="1" s="1"/>
  <c r="Q623" i="1"/>
  <c r="W623" i="1" s="1"/>
  <c r="R623" i="1"/>
  <c r="X623" i="1" s="1"/>
  <c r="N624" i="1"/>
  <c r="T624" i="1" s="1"/>
  <c r="O624" i="1"/>
  <c r="U624" i="1" s="1"/>
  <c r="P624" i="1"/>
  <c r="V624" i="1" s="1"/>
  <c r="Q624" i="1"/>
  <c r="W624" i="1" s="1"/>
  <c r="R624" i="1"/>
  <c r="X624" i="1" s="1"/>
  <c r="N625" i="1"/>
  <c r="T625" i="1" s="1"/>
  <c r="O625" i="1"/>
  <c r="U625" i="1" s="1"/>
  <c r="P625" i="1"/>
  <c r="V625" i="1" s="1"/>
  <c r="Q625" i="1"/>
  <c r="W625" i="1" s="1"/>
  <c r="R625" i="1"/>
  <c r="X625" i="1" s="1"/>
  <c r="N5" i="1"/>
  <c r="T5" i="1" s="1"/>
  <c r="U2" i="1"/>
  <c r="V2" i="1"/>
  <c r="W2" i="1"/>
  <c r="X2" i="1"/>
  <c r="T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A2" i="3" a="1"/>
  <c r="A2" i="3" s="1"/>
  <c r="L150" i="1" s="1"/>
  <c r="B5" i="2"/>
  <c r="B6" i="2"/>
  <c r="B4"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4" i="2"/>
  <c r="FH279" i="1" l="1"/>
  <c r="FH228" i="1"/>
  <c r="FH176" i="1"/>
  <c r="FH125" i="1"/>
  <c r="FH23" i="1"/>
  <c r="FH588" i="1"/>
  <c r="FH460" i="1"/>
  <c r="FH623" i="1"/>
  <c r="FH495" i="1"/>
  <c r="FH452" i="1"/>
  <c r="FH410" i="1"/>
  <c r="FH320" i="1"/>
  <c r="FH269" i="1"/>
  <c r="FH218" i="1"/>
  <c r="FH167" i="1"/>
  <c r="FH116" i="1"/>
  <c r="FH13" i="1"/>
  <c r="FH418" i="1"/>
  <c r="FH620" i="1"/>
  <c r="FH578" i="1"/>
  <c r="FH535" i="1"/>
  <c r="FH492" i="1"/>
  <c r="FH364" i="1"/>
  <c r="FH317" i="1"/>
  <c r="FH266" i="1"/>
  <c r="FH215" i="1"/>
  <c r="FH164" i="1"/>
  <c r="FH112" i="1"/>
  <c r="FH527" i="1"/>
  <c r="FH484" i="1"/>
  <c r="FH442" i="1"/>
  <c r="FH399" i="1"/>
  <c r="FH356" i="1"/>
  <c r="FH308" i="1"/>
  <c r="FH205" i="1"/>
  <c r="FH103" i="1"/>
  <c r="FH52" i="1"/>
  <c r="FH74" i="1"/>
  <c r="FH482" i="1"/>
  <c r="FH396" i="1"/>
  <c r="FH304" i="1"/>
  <c r="FH253" i="1"/>
  <c r="FH202" i="1"/>
  <c r="FH151" i="1"/>
  <c r="FH100" i="1"/>
  <c r="FH48" i="1"/>
  <c r="FH546" i="1"/>
  <c r="FH602" i="1"/>
  <c r="FH559" i="1"/>
  <c r="FH516" i="1"/>
  <c r="FH474" i="1"/>
  <c r="FH431" i="1"/>
  <c r="FH388" i="1"/>
  <c r="FH346" i="1"/>
  <c r="FH295" i="1"/>
  <c r="FH244" i="1"/>
  <c r="FH141" i="1"/>
  <c r="FH90" i="1"/>
  <c r="FH599" i="1"/>
  <c r="FH514" i="1"/>
  <c r="FH471" i="1"/>
  <c r="FH386" i="1"/>
  <c r="FH343" i="1"/>
  <c r="FH292" i="1"/>
  <c r="FH240" i="1"/>
  <c r="FH189" i="1"/>
  <c r="FH138" i="1"/>
  <c r="FH87" i="1"/>
  <c r="FH36" i="1"/>
  <c r="FH591" i="1"/>
  <c r="FH548" i="1"/>
  <c r="FH506" i="1"/>
  <c r="FH463" i="1"/>
  <c r="FH420" i="1"/>
  <c r="FH378" i="1"/>
  <c r="FH333" i="1"/>
  <c r="FH282" i="1"/>
  <c r="FH231" i="1"/>
  <c r="FH180" i="1"/>
  <c r="FH77" i="1"/>
  <c r="FH26" i="1"/>
  <c r="FU419" i="1"/>
  <c r="FH419" i="1"/>
  <c r="FU379" i="1"/>
  <c r="FH379" i="1"/>
  <c r="FU363" i="1"/>
  <c r="FH363" i="1"/>
  <c r="FU307" i="1"/>
  <c r="FH307" i="1"/>
  <c r="FC267" i="1"/>
  <c r="FH267" i="1"/>
  <c r="FU227" i="1"/>
  <c r="FH227" i="1"/>
  <c r="FU195" i="1"/>
  <c r="FH195" i="1"/>
  <c r="FU163" i="1"/>
  <c r="FH163" i="1"/>
  <c r="FU147" i="1"/>
  <c r="FH147" i="1"/>
  <c r="FC131" i="1"/>
  <c r="FH131" i="1"/>
  <c r="FU51" i="1"/>
  <c r="FH51" i="1"/>
  <c r="IE17" i="1"/>
  <c r="II17" i="1" s="1"/>
  <c r="IE58" i="1"/>
  <c r="IG58" i="1" s="1"/>
  <c r="IE160" i="1"/>
  <c r="IG160" i="1" s="1"/>
  <c r="IE236" i="1"/>
  <c r="IF236" i="1" s="1"/>
  <c r="IE302" i="1"/>
  <c r="II302" i="1" s="1"/>
  <c r="IE366" i="1"/>
  <c r="II366" i="1" s="1"/>
  <c r="IE430" i="1"/>
  <c r="IH430" i="1" s="1"/>
  <c r="IE494" i="1"/>
  <c r="IG494" i="1" s="1"/>
  <c r="IE558" i="1"/>
  <c r="IG558" i="1" s="1"/>
  <c r="IE97" i="1"/>
  <c r="II97" i="1" s="1"/>
  <c r="IE191" i="1"/>
  <c r="II191" i="1" s="1"/>
  <c r="IE262" i="1"/>
  <c r="IF262" i="1" s="1"/>
  <c r="IE326" i="1"/>
  <c r="IH326" i="1" s="1"/>
  <c r="IE390" i="1"/>
  <c r="II390" i="1" s="1"/>
  <c r="IE454" i="1"/>
  <c r="IG454" i="1" s="1"/>
  <c r="IE518" i="1"/>
  <c r="IG518" i="1" s="1"/>
  <c r="IE122" i="1"/>
  <c r="II122" i="1" s="1"/>
  <c r="IE227" i="1"/>
  <c r="IF227" i="1" s="1"/>
  <c r="IE318" i="1"/>
  <c r="II318" i="1" s="1"/>
  <c r="IE406" i="1"/>
  <c r="II406" i="1" s="1"/>
  <c r="IE486" i="1"/>
  <c r="IG486" i="1" s="1"/>
  <c r="IE574" i="1"/>
  <c r="II574" i="1" s="1"/>
  <c r="IE8" i="1"/>
  <c r="IF8" i="1" s="1"/>
  <c r="IE136" i="1"/>
  <c r="II136" i="1" s="1"/>
  <c r="IE245" i="1"/>
  <c r="IG245" i="1" s="1"/>
  <c r="IE334" i="1"/>
  <c r="II334" i="1" s="1"/>
  <c r="IE414" i="1"/>
  <c r="II414" i="1" s="1"/>
  <c r="IE502" i="1"/>
  <c r="IF502" i="1" s="1"/>
  <c r="IE582" i="1"/>
  <c r="IF582" i="1" s="1"/>
  <c r="IE72" i="1"/>
  <c r="IF72" i="1" s="1"/>
  <c r="IE614" i="1"/>
  <c r="IH614" i="1" s="1"/>
  <c r="IE21" i="1"/>
  <c r="II21" i="1" s="1"/>
  <c r="IE149" i="1"/>
  <c r="II149" i="1" s="1"/>
  <c r="IE254" i="1"/>
  <c r="IG254" i="1" s="1"/>
  <c r="IE342" i="1"/>
  <c r="II342" i="1" s="1"/>
  <c r="IE422" i="1"/>
  <c r="IH422" i="1" s="1"/>
  <c r="IE510" i="1"/>
  <c r="II510" i="1" s="1"/>
  <c r="IE590" i="1"/>
  <c r="IG590" i="1" s="1"/>
  <c r="IE374" i="1"/>
  <c r="IH374" i="1" s="1"/>
  <c r="IE33" i="1"/>
  <c r="IG33" i="1" s="1"/>
  <c r="IE170" i="1"/>
  <c r="II170" i="1" s="1"/>
  <c r="IE270" i="1"/>
  <c r="IG270" i="1" s="1"/>
  <c r="IE350" i="1"/>
  <c r="IF350" i="1" s="1"/>
  <c r="IE438" i="1"/>
  <c r="IG438" i="1" s="1"/>
  <c r="IE526" i="1"/>
  <c r="IG526" i="1" s="1"/>
  <c r="IE598" i="1"/>
  <c r="II598" i="1" s="1"/>
  <c r="IE286" i="1"/>
  <c r="IH286" i="1" s="1"/>
  <c r="IE542" i="1"/>
  <c r="IH542" i="1" s="1"/>
  <c r="IE47" i="1"/>
  <c r="II47" i="1" s="1"/>
  <c r="IE181" i="1"/>
  <c r="II181" i="1" s="1"/>
  <c r="IE278" i="1"/>
  <c r="II278" i="1" s="1"/>
  <c r="IE358" i="1"/>
  <c r="IG358" i="1" s="1"/>
  <c r="IE446" i="1"/>
  <c r="IF446" i="1" s="1"/>
  <c r="IE534" i="1"/>
  <c r="IF534" i="1" s="1"/>
  <c r="IE606" i="1"/>
  <c r="IF606" i="1" s="1"/>
  <c r="IE200" i="1"/>
  <c r="II200" i="1" s="1"/>
  <c r="IE462" i="1"/>
  <c r="II462" i="1" s="1"/>
  <c r="IE85" i="1"/>
  <c r="IG85" i="1" s="1"/>
  <c r="IE209" i="1"/>
  <c r="IG209" i="1" s="1"/>
  <c r="IE294" i="1"/>
  <c r="IH294" i="1" s="1"/>
  <c r="IE382" i="1"/>
  <c r="IH382" i="1" s="1"/>
  <c r="IE470" i="1"/>
  <c r="IF470" i="1" s="1"/>
  <c r="IE550" i="1"/>
  <c r="II550" i="1" s="1"/>
  <c r="IE622" i="1"/>
  <c r="IH622" i="1" s="1"/>
  <c r="FU507" i="1"/>
  <c r="FH507" i="1"/>
  <c r="FU491" i="1"/>
  <c r="FH491" i="1"/>
  <c r="FU451" i="1"/>
  <c r="FH451" i="1"/>
  <c r="FU371" i="1"/>
  <c r="FH371" i="1"/>
  <c r="FU355" i="1"/>
  <c r="FH355" i="1"/>
  <c r="FU331" i="1"/>
  <c r="FH331" i="1"/>
  <c r="FA259" i="1"/>
  <c r="FH259" i="1"/>
  <c r="FU235" i="1"/>
  <c r="FH235" i="1"/>
  <c r="FU211" i="1"/>
  <c r="FH211" i="1"/>
  <c r="FU187" i="1"/>
  <c r="FH187" i="1"/>
  <c r="FU171" i="1"/>
  <c r="FH171" i="1"/>
  <c r="FU139" i="1"/>
  <c r="FH139" i="1"/>
  <c r="FU75" i="1"/>
  <c r="FH75" i="1"/>
  <c r="FU43" i="1"/>
  <c r="FH43" i="1"/>
  <c r="IE566" i="1"/>
  <c r="IG566" i="1" s="1"/>
  <c r="FU579" i="1"/>
  <c r="FH579" i="1"/>
  <c r="FU547" i="1"/>
  <c r="FH547" i="1"/>
  <c r="FU387" i="1"/>
  <c r="FH387" i="1"/>
  <c r="FA347" i="1"/>
  <c r="FH347" i="1"/>
  <c r="FC323" i="1"/>
  <c r="FH323" i="1"/>
  <c r="FU299" i="1"/>
  <c r="FH299" i="1"/>
  <c r="FU283" i="1"/>
  <c r="FH283" i="1"/>
  <c r="FU243" i="1"/>
  <c r="FH243" i="1"/>
  <c r="FU203" i="1"/>
  <c r="FH203" i="1"/>
  <c r="FC107" i="1"/>
  <c r="FH107" i="1"/>
  <c r="FU91" i="1"/>
  <c r="FH91" i="1"/>
  <c r="FU27" i="1"/>
  <c r="FH27" i="1"/>
  <c r="FU545" i="1"/>
  <c r="FH545" i="1"/>
  <c r="FU497" i="1"/>
  <c r="FH497" i="1"/>
  <c r="FU465" i="1"/>
  <c r="FH465" i="1"/>
  <c r="FU457" i="1"/>
  <c r="FH457" i="1"/>
  <c r="FU449" i="1"/>
  <c r="FH449" i="1"/>
  <c r="FU441" i="1"/>
  <c r="FH441" i="1"/>
  <c r="FU417" i="1"/>
  <c r="FH417" i="1"/>
  <c r="FU401" i="1"/>
  <c r="FH401" i="1"/>
  <c r="FU393" i="1"/>
  <c r="FH393" i="1"/>
  <c r="FU353" i="1"/>
  <c r="FH353" i="1"/>
  <c r="FU337" i="1"/>
  <c r="FH337" i="1"/>
  <c r="FU321" i="1"/>
  <c r="FH321" i="1"/>
  <c r="FU313" i="1"/>
  <c r="FH313" i="1"/>
  <c r="FU289" i="1"/>
  <c r="FH289" i="1"/>
  <c r="FU281" i="1"/>
  <c r="FH281" i="1"/>
  <c r="FU273" i="1"/>
  <c r="FH273" i="1"/>
  <c r="FU265" i="1"/>
  <c r="FH265" i="1"/>
  <c r="FU249" i="1"/>
  <c r="FH249" i="1"/>
  <c r="FU225" i="1"/>
  <c r="FH225" i="1"/>
  <c r="FU217" i="1"/>
  <c r="FH217" i="1"/>
  <c r="FU201" i="1"/>
  <c r="FH201" i="1"/>
  <c r="FU193" i="1"/>
  <c r="FH193" i="1"/>
  <c r="FU185" i="1"/>
  <c r="FH185" i="1"/>
  <c r="IE478" i="1"/>
  <c r="IH478" i="1" s="1"/>
  <c r="FU587" i="1"/>
  <c r="FH587" i="1"/>
  <c r="FU539" i="1"/>
  <c r="FH539" i="1"/>
  <c r="FU523" i="1"/>
  <c r="FH523" i="1"/>
  <c r="FU411" i="1"/>
  <c r="FH411" i="1"/>
  <c r="FU315" i="1"/>
  <c r="FH315" i="1"/>
  <c r="FU251" i="1"/>
  <c r="FH251" i="1"/>
  <c r="FU155" i="1"/>
  <c r="FH155" i="1"/>
  <c r="FU99" i="1"/>
  <c r="FH99" i="1"/>
  <c r="FA67" i="1"/>
  <c r="FH67" i="1"/>
  <c r="FU11" i="1"/>
  <c r="FH11" i="1"/>
  <c r="FU521" i="1"/>
  <c r="FH521" i="1"/>
  <c r="FU505" i="1"/>
  <c r="FH505" i="1"/>
  <c r="FU385" i="1"/>
  <c r="FH385" i="1"/>
  <c r="IE398" i="1"/>
  <c r="IF398" i="1" s="1"/>
  <c r="FU499" i="1"/>
  <c r="FH499" i="1"/>
  <c r="FU483" i="1"/>
  <c r="FH483" i="1"/>
  <c r="FU459" i="1"/>
  <c r="FH459" i="1"/>
  <c r="FU443" i="1"/>
  <c r="FH443" i="1"/>
  <c r="FU427" i="1"/>
  <c r="FH427" i="1"/>
  <c r="FU339" i="1"/>
  <c r="FH339" i="1"/>
  <c r="FU275" i="1"/>
  <c r="FH275" i="1"/>
  <c r="FU179" i="1"/>
  <c r="FH179" i="1"/>
  <c r="FU123" i="1"/>
  <c r="FH123" i="1"/>
  <c r="FU83" i="1"/>
  <c r="FH83" i="1"/>
  <c r="FU59" i="1"/>
  <c r="FH59" i="1"/>
  <c r="FU35" i="1"/>
  <c r="FH35" i="1"/>
  <c r="FU593" i="1"/>
  <c r="FH593" i="1"/>
  <c r="FU585" i="1"/>
  <c r="FH585" i="1"/>
  <c r="FU553" i="1"/>
  <c r="FH553" i="1"/>
  <c r="FU513" i="1"/>
  <c r="FH513" i="1"/>
  <c r="FU489" i="1"/>
  <c r="FH489" i="1"/>
  <c r="FU377" i="1"/>
  <c r="FH377" i="1"/>
  <c r="IE310" i="1"/>
  <c r="IH310" i="1" s="1"/>
  <c r="FU571" i="1"/>
  <c r="FH571" i="1"/>
  <c r="FU403" i="1"/>
  <c r="FH403" i="1"/>
  <c r="FU291" i="1"/>
  <c r="FH291" i="1"/>
  <c r="FU219" i="1"/>
  <c r="FH219" i="1"/>
  <c r="FU115" i="1"/>
  <c r="FH115" i="1"/>
  <c r="FU19" i="1"/>
  <c r="FH19" i="1"/>
  <c r="FU577" i="1"/>
  <c r="FH577" i="1"/>
  <c r="IE218" i="1"/>
  <c r="II218" i="1" s="1"/>
  <c r="FH621" i="1"/>
  <c r="FH600" i="1"/>
  <c r="FH568" i="1"/>
  <c r="FH557" i="1"/>
  <c r="FH536" i="1"/>
  <c r="FH525" i="1"/>
  <c r="FH504" i="1"/>
  <c r="FH493" i="1"/>
  <c r="FH472" i="1"/>
  <c r="FH461" i="1"/>
  <c r="FH440" i="1"/>
  <c r="FH397" i="1"/>
  <c r="FH376" i="1"/>
  <c r="FH365" i="1"/>
  <c r="FH332" i="1"/>
  <c r="FH319" i="1"/>
  <c r="FH306" i="1"/>
  <c r="FH293" i="1"/>
  <c r="FH268" i="1"/>
  <c r="FH242" i="1"/>
  <c r="FH229" i="1"/>
  <c r="FH216" i="1"/>
  <c r="FH204" i="1"/>
  <c r="FH191" i="1"/>
  <c r="FH178" i="1"/>
  <c r="FH165" i="1"/>
  <c r="FH152" i="1"/>
  <c r="FH140" i="1"/>
  <c r="FH127" i="1"/>
  <c r="FH114" i="1"/>
  <c r="FH101" i="1"/>
  <c r="FH76" i="1"/>
  <c r="FH63" i="1"/>
  <c r="FH50" i="1"/>
  <c r="FH37" i="1"/>
  <c r="FH10" i="1"/>
  <c r="FU161" i="1"/>
  <c r="FH161" i="1"/>
  <c r="FU97" i="1"/>
  <c r="FH97" i="1"/>
  <c r="FB25" i="1"/>
  <c r="FH25" i="1"/>
  <c r="FH608" i="1"/>
  <c r="FH597" i="1"/>
  <c r="FH576" i="1"/>
  <c r="FH544" i="1"/>
  <c r="FH533" i="1"/>
  <c r="FH512" i="1"/>
  <c r="FH501" i="1"/>
  <c r="FH480" i="1"/>
  <c r="FH469" i="1"/>
  <c r="FH448" i="1"/>
  <c r="FH416" i="1"/>
  <c r="FH405" i="1"/>
  <c r="FH384" i="1"/>
  <c r="FH352" i="1"/>
  <c r="FH341" i="1"/>
  <c r="FH328" i="1"/>
  <c r="FH316" i="1"/>
  <c r="FH290" i="1"/>
  <c r="FH277" i="1"/>
  <c r="FH264" i="1"/>
  <c r="FH252" i="1"/>
  <c r="FH239" i="1"/>
  <c r="FH213" i="1"/>
  <c r="FH200" i="1"/>
  <c r="FH188" i="1"/>
  <c r="FH175" i="1"/>
  <c r="FH162" i="1"/>
  <c r="FH149" i="1"/>
  <c r="FH124" i="1"/>
  <c r="FH111" i="1"/>
  <c r="FH98" i="1"/>
  <c r="FH85" i="1"/>
  <c r="FH72" i="1"/>
  <c r="FH47" i="1"/>
  <c r="FH34" i="1"/>
  <c r="FH21" i="1"/>
  <c r="FU121" i="1"/>
  <c r="FH121" i="1"/>
  <c r="FU73" i="1"/>
  <c r="FH73" i="1"/>
  <c r="FU41" i="1"/>
  <c r="FH41" i="1"/>
  <c r="FH618" i="1"/>
  <c r="FH607" i="1"/>
  <c r="FH596" i="1"/>
  <c r="FH586" i="1"/>
  <c r="FH564" i="1"/>
  <c r="FH554" i="1"/>
  <c r="FH543" i="1"/>
  <c r="FH532" i="1"/>
  <c r="FH500" i="1"/>
  <c r="FH490" i="1"/>
  <c r="FH479" i="1"/>
  <c r="FH468" i="1"/>
  <c r="FH458" i="1"/>
  <c r="FH436" i="1"/>
  <c r="FH426" i="1"/>
  <c r="FH415" i="1"/>
  <c r="FH404" i="1"/>
  <c r="FH394" i="1"/>
  <c r="FH372" i="1"/>
  <c r="FH362" i="1"/>
  <c r="FH340" i="1"/>
  <c r="FH327" i="1"/>
  <c r="FH314" i="1"/>
  <c r="FH301" i="1"/>
  <c r="FH288" i="1"/>
  <c r="FH276" i="1"/>
  <c r="FH250" i="1"/>
  <c r="FH237" i="1"/>
  <c r="FH224" i="1"/>
  <c r="FH212" i="1"/>
  <c r="FH199" i="1"/>
  <c r="FH186" i="1"/>
  <c r="FH173" i="1"/>
  <c r="FH160" i="1"/>
  <c r="FH148" i="1"/>
  <c r="FH135" i="1"/>
  <c r="FH122" i="1"/>
  <c r="FH109" i="1"/>
  <c r="FH96" i="1"/>
  <c r="FH84" i="1"/>
  <c r="FH71" i="1"/>
  <c r="FH58" i="1"/>
  <c r="FH45" i="1"/>
  <c r="FH32" i="1"/>
  <c r="FH20" i="1"/>
  <c r="FU129" i="1"/>
  <c r="FH129" i="1"/>
  <c r="FU81" i="1"/>
  <c r="FH81" i="1"/>
  <c r="FU65" i="1"/>
  <c r="FH65" i="1"/>
  <c r="FC49" i="1"/>
  <c r="FH49" i="1"/>
  <c r="FU9" i="1"/>
  <c r="FH9" i="1"/>
  <c r="FU622" i="1"/>
  <c r="FH622" i="1"/>
  <c r="FU590" i="1"/>
  <c r="FH590" i="1"/>
  <c r="FU582" i="1"/>
  <c r="FH582" i="1"/>
  <c r="FU574" i="1"/>
  <c r="FH574" i="1"/>
  <c r="FU566" i="1"/>
  <c r="FH566" i="1"/>
  <c r="FU558" i="1"/>
  <c r="FH558" i="1"/>
  <c r="FU550" i="1"/>
  <c r="FH550" i="1"/>
  <c r="FU534" i="1"/>
  <c r="FH534" i="1"/>
  <c r="FU526" i="1"/>
  <c r="FH526" i="1"/>
  <c r="FU518" i="1"/>
  <c r="FH518" i="1"/>
  <c r="FU510" i="1"/>
  <c r="FH510" i="1"/>
  <c r="FU502" i="1"/>
  <c r="FH502" i="1"/>
  <c r="FU494" i="1"/>
  <c r="FH494" i="1"/>
  <c r="FU486" i="1"/>
  <c r="FH486" i="1"/>
  <c r="FU478" i="1"/>
  <c r="FH478" i="1"/>
  <c r="FU470" i="1"/>
  <c r="FH470" i="1"/>
  <c r="FU462" i="1"/>
  <c r="FH462" i="1"/>
  <c r="FU454" i="1"/>
  <c r="FH454" i="1"/>
  <c r="FU446" i="1"/>
  <c r="FH446" i="1"/>
  <c r="FU438" i="1"/>
  <c r="FH438" i="1"/>
  <c r="FU430" i="1"/>
  <c r="FH430" i="1"/>
  <c r="FU422" i="1"/>
  <c r="FH422" i="1"/>
  <c r="FU414" i="1"/>
  <c r="FH414" i="1"/>
  <c r="FU406" i="1"/>
  <c r="FH406" i="1"/>
  <c r="FU398" i="1"/>
  <c r="FH398" i="1"/>
  <c r="FU390" i="1"/>
  <c r="FH390" i="1"/>
  <c r="FU382" i="1"/>
  <c r="FH382" i="1"/>
  <c r="FU374" i="1"/>
  <c r="FH374" i="1"/>
  <c r="FU366" i="1"/>
  <c r="FH366" i="1"/>
  <c r="FU358" i="1"/>
  <c r="FH358" i="1"/>
  <c r="FU342" i="1"/>
  <c r="FH342" i="1"/>
  <c r="FU326" i="1"/>
  <c r="FH326" i="1"/>
  <c r="FU318" i="1"/>
  <c r="FH318" i="1"/>
  <c r="FU310" i="1"/>
  <c r="FH310" i="1"/>
  <c r="FU302" i="1"/>
  <c r="FH302" i="1"/>
  <c r="FU294" i="1"/>
  <c r="FH294" i="1"/>
  <c r="FU278" i="1"/>
  <c r="FH278" i="1"/>
  <c r="FB270" i="1"/>
  <c r="FH270" i="1"/>
  <c r="FU262" i="1"/>
  <c r="FH262" i="1"/>
  <c r="FU254" i="1"/>
  <c r="FH254" i="1"/>
  <c r="FU246" i="1"/>
  <c r="FH246" i="1"/>
  <c r="FU238" i="1"/>
  <c r="FH238" i="1"/>
  <c r="FU230" i="1"/>
  <c r="FH230" i="1"/>
  <c r="FU222" i="1"/>
  <c r="FH222" i="1"/>
  <c r="FU214" i="1"/>
  <c r="FH214" i="1"/>
  <c r="FC206" i="1"/>
  <c r="FH206" i="1"/>
  <c r="FU198" i="1"/>
  <c r="FH198" i="1"/>
  <c r="FU190" i="1"/>
  <c r="FH190" i="1"/>
  <c r="FU182" i="1"/>
  <c r="FH182" i="1"/>
  <c r="FU174" i="1"/>
  <c r="FH174" i="1"/>
  <c r="FB166" i="1"/>
  <c r="FH166" i="1"/>
  <c r="FU158" i="1"/>
  <c r="FH158" i="1"/>
  <c r="FU150" i="1"/>
  <c r="FH150" i="1"/>
  <c r="FU142" i="1"/>
  <c r="FH142" i="1"/>
  <c r="FU134" i="1"/>
  <c r="FH134" i="1"/>
  <c r="FU126" i="1"/>
  <c r="FH126" i="1"/>
  <c r="FU118" i="1"/>
  <c r="FH118" i="1"/>
  <c r="FU110" i="1"/>
  <c r="FH110" i="1"/>
  <c r="FB102" i="1"/>
  <c r="FH102" i="1"/>
  <c r="FB94" i="1"/>
  <c r="FH94" i="1"/>
  <c r="FU86" i="1"/>
  <c r="FH86" i="1"/>
  <c r="FU78" i="1"/>
  <c r="FH78" i="1"/>
  <c r="FU70" i="1"/>
  <c r="FH70" i="1"/>
  <c r="FU62" i="1"/>
  <c r="FH62" i="1"/>
  <c r="FU54" i="1"/>
  <c r="FH54" i="1"/>
  <c r="FU46" i="1"/>
  <c r="FH46" i="1"/>
  <c r="FU38" i="1"/>
  <c r="FH38" i="1"/>
  <c r="FU22" i="1"/>
  <c r="FH22" i="1"/>
  <c r="FU14" i="1"/>
  <c r="FH14" i="1"/>
  <c r="FH616" i="1"/>
  <c r="FH605" i="1"/>
  <c r="FH584" i="1"/>
  <c r="FH573" i="1"/>
  <c r="FH552" i="1"/>
  <c r="FH520" i="1"/>
  <c r="FH509" i="1"/>
  <c r="FH488" i="1"/>
  <c r="FH456" i="1"/>
  <c r="FH424" i="1"/>
  <c r="FH413" i="1"/>
  <c r="FH392" i="1"/>
  <c r="FH381" i="1"/>
  <c r="FH360" i="1"/>
  <c r="FH349" i="1"/>
  <c r="FH338" i="1"/>
  <c r="FH325" i="1"/>
  <c r="FH312" i="1"/>
  <c r="FH300" i="1"/>
  <c r="FH274" i="1"/>
  <c r="FH261" i="1"/>
  <c r="FH248" i="1"/>
  <c r="FH236" i="1"/>
  <c r="FH223" i="1"/>
  <c r="FH210" i="1"/>
  <c r="FH197" i="1"/>
  <c r="FH184" i="1"/>
  <c r="FH172" i="1"/>
  <c r="FH159" i="1"/>
  <c r="FH146" i="1"/>
  <c r="FH133" i="1"/>
  <c r="FH120" i="1"/>
  <c r="FH108" i="1"/>
  <c r="FH95" i="1"/>
  <c r="FH82" i="1"/>
  <c r="FH69" i="1"/>
  <c r="FH56" i="1"/>
  <c r="FH44" i="1"/>
  <c r="FH18" i="1"/>
  <c r="FU137" i="1"/>
  <c r="FH137" i="1"/>
  <c r="FH604" i="1"/>
  <c r="FH594" i="1"/>
  <c r="FH583" i="1"/>
  <c r="FH572" i="1"/>
  <c r="FH519" i="1"/>
  <c r="FH508" i="1"/>
  <c r="FH498" i="1"/>
  <c r="FH487" i="1"/>
  <c r="FH476" i="1"/>
  <c r="FH455" i="1"/>
  <c r="FH444" i="1"/>
  <c r="FH434" i="1"/>
  <c r="FH402" i="1"/>
  <c r="FH391" i="1"/>
  <c r="FH380" i="1"/>
  <c r="FH370" i="1"/>
  <c r="FH348" i="1"/>
  <c r="FH324" i="1"/>
  <c r="FH298" i="1"/>
  <c r="FH285" i="1"/>
  <c r="FH260" i="1"/>
  <c r="FH247" i="1"/>
  <c r="FH234" i="1"/>
  <c r="FH221" i="1"/>
  <c r="FH196" i="1"/>
  <c r="FH183" i="1"/>
  <c r="FH170" i="1"/>
  <c r="FH157" i="1"/>
  <c r="FH144" i="1"/>
  <c r="FH132" i="1"/>
  <c r="FH119" i="1"/>
  <c r="FH106" i="1"/>
  <c r="FH93" i="1"/>
  <c r="FH80" i="1"/>
  <c r="FH68" i="1"/>
  <c r="FH55" i="1"/>
  <c r="FH42" i="1"/>
  <c r="FH29" i="1"/>
  <c r="FU113" i="1"/>
  <c r="FH113" i="1"/>
  <c r="FU57" i="1"/>
  <c r="FH57" i="1"/>
  <c r="FU17" i="1"/>
  <c r="FH17" i="1"/>
  <c r="FU12" i="1"/>
  <c r="FH12" i="1"/>
  <c r="FH624" i="1"/>
  <c r="FH613" i="1"/>
  <c r="FH592" i="1"/>
  <c r="FH560" i="1"/>
  <c r="FH549" i="1"/>
  <c r="FH528" i="1"/>
  <c r="FH496" i="1"/>
  <c r="FH485" i="1"/>
  <c r="FH464" i="1"/>
  <c r="FH453" i="1"/>
  <c r="FH432" i="1"/>
  <c r="FH421" i="1"/>
  <c r="FH389" i="1"/>
  <c r="FH368" i="1"/>
  <c r="FH357" i="1"/>
  <c r="FH335" i="1"/>
  <c r="FH322" i="1"/>
  <c r="FH309" i="1"/>
  <c r="FH296" i="1"/>
  <c r="FH284" i="1"/>
  <c r="FH271" i="1"/>
  <c r="FH258" i="1"/>
  <c r="FH245" i="1"/>
  <c r="FH220" i="1"/>
  <c r="FH207" i="1"/>
  <c r="FH194" i="1"/>
  <c r="FH181" i="1"/>
  <c r="FH168" i="1"/>
  <c r="FH156" i="1"/>
  <c r="FH143" i="1"/>
  <c r="FH117" i="1"/>
  <c r="FH104" i="1"/>
  <c r="FH92" i="1"/>
  <c r="FH79" i="1"/>
  <c r="FH66" i="1"/>
  <c r="FH40" i="1"/>
  <c r="FH28" i="1"/>
  <c r="FH15" i="1"/>
  <c r="IH236" i="1"/>
  <c r="II111" i="1"/>
  <c r="IH111" i="1"/>
  <c r="IG111" i="1"/>
  <c r="IH58" i="1"/>
  <c r="IF111" i="1"/>
  <c r="IE621" i="1"/>
  <c r="IE613" i="1"/>
  <c r="IE605" i="1"/>
  <c r="IE597" i="1"/>
  <c r="IE589" i="1"/>
  <c r="IE581" i="1"/>
  <c r="IE573" i="1"/>
  <c r="IE565" i="1"/>
  <c r="IE557" i="1"/>
  <c r="IE549" i="1"/>
  <c r="IE541" i="1"/>
  <c r="IE533" i="1"/>
  <c r="IE525" i="1"/>
  <c r="IE517" i="1"/>
  <c r="IE509" i="1"/>
  <c r="IE501" i="1"/>
  <c r="IE493" i="1"/>
  <c r="IE485" i="1"/>
  <c r="IE477" i="1"/>
  <c r="IE469" i="1"/>
  <c r="IE461" i="1"/>
  <c r="IE453" i="1"/>
  <c r="IE445" i="1"/>
  <c r="IE437" i="1"/>
  <c r="IE429" i="1"/>
  <c r="IE421" i="1"/>
  <c r="IE413" i="1"/>
  <c r="IE405" i="1"/>
  <c r="IE397" i="1"/>
  <c r="IE389" i="1"/>
  <c r="IE381" i="1"/>
  <c r="IE373" i="1"/>
  <c r="IE365" i="1"/>
  <c r="IE357" i="1"/>
  <c r="IE349" i="1"/>
  <c r="IE341" i="1"/>
  <c r="IE333" i="1"/>
  <c r="IE325" i="1"/>
  <c r="IE317" i="1"/>
  <c r="IE309" i="1"/>
  <c r="IE301" i="1"/>
  <c r="IE293" i="1"/>
  <c r="IE285" i="1"/>
  <c r="IE277" i="1"/>
  <c r="IE269" i="1"/>
  <c r="IE261" i="1"/>
  <c r="IE253" i="1"/>
  <c r="IE244" i="1"/>
  <c r="IE235" i="1"/>
  <c r="IE226" i="1"/>
  <c r="IE217" i="1"/>
  <c r="IE208" i="1"/>
  <c r="IE199" i="1"/>
  <c r="IE189" i="1"/>
  <c r="IE179" i="1"/>
  <c r="IE169" i="1"/>
  <c r="IE159" i="1"/>
  <c r="IE146" i="1"/>
  <c r="IE135" i="1"/>
  <c r="IE121" i="1"/>
  <c r="IE109" i="1"/>
  <c r="IE96" i="1"/>
  <c r="IE82" i="1"/>
  <c r="IE71" i="1"/>
  <c r="IE57" i="1"/>
  <c r="IE45" i="1"/>
  <c r="IE32" i="1"/>
  <c r="IE18" i="1"/>
  <c r="IE7" i="1"/>
  <c r="IE620" i="1"/>
  <c r="IE612" i="1"/>
  <c r="IE604" i="1"/>
  <c r="IE596" i="1"/>
  <c r="IE588" i="1"/>
  <c r="IE580" i="1"/>
  <c r="IE572" i="1"/>
  <c r="IE564" i="1"/>
  <c r="IE556" i="1"/>
  <c r="IE548" i="1"/>
  <c r="IE540" i="1"/>
  <c r="IE532" i="1"/>
  <c r="IE524" i="1"/>
  <c r="IE516" i="1"/>
  <c r="IE508" i="1"/>
  <c r="IE500" i="1"/>
  <c r="IE492" i="1"/>
  <c r="IE484" i="1"/>
  <c r="IE476" i="1"/>
  <c r="IE468" i="1"/>
  <c r="IE460" i="1"/>
  <c r="IE452" i="1"/>
  <c r="IE444" i="1"/>
  <c r="IE436" i="1"/>
  <c r="IE428" i="1"/>
  <c r="IE420" i="1"/>
  <c r="IE412" i="1"/>
  <c r="IE404" i="1"/>
  <c r="IE396" i="1"/>
  <c r="IE388" i="1"/>
  <c r="IE380" i="1"/>
  <c r="IE372" i="1"/>
  <c r="IE364" i="1"/>
  <c r="IE356" i="1"/>
  <c r="IE348" i="1"/>
  <c r="IE340" i="1"/>
  <c r="IE332" i="1"/>
  <c r="IE324" i="1"/>
  <c r="IE316" i="1"/>
  <c r="IE308" i="1"/>
  <c r="IE300" i="1"/>
  <c r="IE292" i="1"/>
  <c r="IE284" i="1"/>
  <c r="IE276" i="1"/>
  <c r="IE268" i="1"/>
  <c r="IE260" i="1"/>
  <c r="IE252" i="1"/>
  <c r="IE243" i="1"/>
  <c r="IE234" i="1"/>
  <c r="IE225" i="1"/>
  <c r="IE216" i="1"/>
  <c r="IE207" i="1"/>
  <c r="IE197" i="1"/>
  <c r="IE188" i="1"/>
  <c r="IE178" i="1"/>
  <c r="IE168" i="1"/>
  <c r="IE157" i="1"/>
  <c r="IE145" i="1"/>
  <c r="IE133" i="1"/>
  <c r="IE120" i="1"/>
  <c r="IE106" i="1"/>
  <c r="IE95" i="1"/>
  <c r="IE81" i="1"/>
  <c r="IE69" i="1"/>
  <c r="IE56" i="1"/>
  <c r="IE42" i="1"/>
  <c r="IE31" i="1"/>
  <c r="IE11" i="1"/>
  <c r="IE19" i="1"/>
  <c r="IE27" i="1"/>
  <c r="IE35" i="1"/>
  <c r="IE43" i="1"/>
  <c r="IE51" i="1"/>
  <c r="IE59" i="1"/>
  <c r="IE67" i="1"/>
  <c r="IE75" i="1"/>
  <c r="IE83" i="1"/>
  <c r="IE91" i="1"/>
  <c r="IE99" i="1"/>
  <c r="IE107" i="1"/>
  <c r="IE115" i="1"/>
  <c r="IE123" i="1"/>
  <c r="IE131" i="1"/>
  <c r="IE139" i="1"/>
  <c r="IE147" i="1"/>
  <c r="IE12" i="1"/>
  <c r="IE20" i="1"/>
  <c r="IE28" i="1"/>
  <c r="IE36" i="1"/>
  <c r="IE44" i="1"/>
  <c r="IE52" i="1"/>
  <c r="IE60" i="1"/>
  <c r="IE68" i="1"/>
  <c r="IE76" i="1"/>
  <c r="IE84" i="1"/>
  <c r="IE92" i="1"/>
  <c r="IE100" i="1"/>
  <c r="IE108" i="1"/>
  <c r="IE116" i="1"/>
  <c r="IE124" i="1"/>
  <c r="IE132" i="1"/>
  <c r="IE140" i="1"/>
  <c r="IE148" i="1"/>
  <c r="IE156" i="1"/>
  <c r="IE164" i="1"/>
  <c r="IE172" i="1"/>
  <c r="IE180" i="1"/>
  <c r="IE6" i="1"/>
  <c r="IE14" i="1"/>
  <c r="IE22" i="1"/>
  <c r="IE30" i="1"/>
  <c r="IE38" i="1"/>
  <c r="IE46" i="1"/>
  <c r="IE54" i="1"/>
  <c r="IE62" i="1"/>
  <c r="IE70" i="1"/>
  <c r="IE78" i="1"/>
  <c r="IE86" i="1"/>
  <c r="IE94" i="1"/>
  <c r="IE102" i="1"/>
  <c r="IE110" i="1"/>
  <c r="IE118" i="1"/>
  <c r="IE126" i="1"/>
  <c r="IE134" i="1"/>
  <c r="IE142" i="1"/>
  <c r="IE150" i="1"/>
  <c r="IE158" i="1"/>
  <c r="IE166" i="1"/>
  <c r="IE174" i="1"/>
  <c r="IE182" i="1"/>
  <c r="IE190" i="1"/>
  <c r="IE198" i="1"/>
  <c r="IE206" i="1"/>
  <c r="IE214" i="1"/>
  <c r="IE222" i="1"/>
  <c r="IE230" i="1"/>
  <c r="IE238" i="1"/>
  <c r="IE246" i="1"/>
  <c r="IE619" i="1"/>
  <c r="IE611" i="1"/>
  <c r="IE603" i="1"/>
  <c r="IE595" i="1"/>
  <c r="IE587" i="1"/>
  <c r="IE579" i="1"/>
  <c r="IE571" i="1"/>
  <c r="IE563" i="1"/>
  <c r="IE555" i="1"/>
  <c r="IE547" i="1"/>
  <c r="IE539" i="1"/>
  <c r="IE531" i="1"/>
  <c r="IE523" i="1"/>
  <c r="IE515" i="1"/>
  <c r="IE507" i="1"/>
  <c r="IE499" i="1"/>
  <c r="IE491" i="1"/>
  <c r="IE483" i="1"/>
  <c r="IE475" i="1"/>
  <c r="IE467" i="1"/>
  <c r="IE459" i="1"/>
  <c r="IE451" i="1"/>
  <c r="IE443" i="1"/>
  <c r="IE435" i="1"/>
  <c r="IE427" i="1"/>
  <c r="IE419" i="1"/>
  <c r="IE411" i="1"/>
  <c r="IE403" i="1"/>
  <c r="IE395" i="1"/>
  <c r="IE387" i="1"/>
  <c r="IE379" i="1"/>
  <c r="IE371" i="1"/>
  <c r="IE363" i="1"/>
  <c r="IE355" i="1"/>
  <c r="IE347" i="1"/>
  <c r="IE339" i="1"/>
  <c r="IE331" i="1"/>
  <c r="IE323" i="1"/>
  <c r="IE315" i="1"/>
  <c r="IE307" i="1"/>
  <c r="IE299" i="1"/>
  <c r="IE291" i="1"/>
  <c r="IE283" i="1"/>
  <c r="IE275" i="1"/>
  <c r="IE267" i="1"/>
  <c r="IE259" i="1"/>
  <c r="IE251" i="1"/>
  <c r="IE242" i="1"/>
  <c r="IE233" i="1"/>
  <c r="IE224" i="1"/>
  <c r="IE215" i="1"/>
  <c r="IE205" i="1"/>
  <c r="IE196" i="1"/>
  <c r="IE187" i="1"/>
  <c r="IE177" i="1"/>
  <c r="IE167" i="1"/>
  <c r="IE155" i="1"/>
  <c r="IE144" i="1"/>
  <c r="IE130" i="1"/>
  <c r="IE119" i="1"/>
  <c r="IE105" i="1"/>
  <c r="IE93" i="1"/>
  <c r="IE80" i="1"/>
  <c r="IE66" i="1"/>
  <c r="IE55" i="1"/>
  <c r="IE41" i="1"/>
  <c r="IE29" i="1"/>
  <c r="IE16" i="1"/>
  <c r="FU5" i="1"/>
  <c r="FH5" i="1"/>
  <c r="IE5" i="1"/>
  <c r="IE618" i="1"/>
  <c r="IE610" i="1"/>
  <c r="IE602" i="1"/>
  <c r="IE594" i="1"/>
  <c r="IE586" i="1"/>
  <c r="IE578" i="1"/>
  <c r="IE570" i="1"/>
  <c r="IE562" i="1"/>
  <c r="IE554" i="1"/>
  <c r="IE546" i="1"/>
  <c r="IE538" i="1"/>
  <c r="IE530" i="1"/>
  <c r="IE522" i="1"/>
  <c r="IE514" i="1"/>
  <c r="IE506" i="1"/>
  <c r="IE498" i="1"/>
  <c r="IE490" i="1"/>
  <c r="IE482" i="1"/>
  <c r="IE474" i="1"/>
  <c r="IE466" i="1"/>
  <c r="IE458" i="1"/>
  <c r="IE450" i="1"/>
  <c r="IE442" i="1"/>
  <c r="IE434" i="1"/>
  <c r="IE426" i="1"/>
  <c r="IE418" i="1"/>
  <c r="IE410" i="1"/>
  <c r="IE402" i="1"/>
  <c r="IE394" i="1"/>
  <c r="IE386" i="1"/>
  <c r="IE378" i="1"/>
  <c r="IE370" i="1"/>
  <c r="IE362" i="1"/>
  <c r="IE354" i="1"/>
  <c r="IE346" i="1"/>
  <c r="IE338" i="1"/>
  <c r="IE330" i="1"/>
  <c r="IE322" i="1"/>
  <c r="IE314" i="1"/>
  <c r="IE306" i="1"/>
  <c r="IE298" i="1"/>
  <c r="IE290" i="1"/>
  <c r="IE282" i="1"/>
  <c r="IE274" i="1"/>
  <c r="IE266" i="1"/>
  <c r="IE258" i="1"/>
  <c r="IE250" i="1"/>
  <c r="IE241" i="1"/>
  <c r="IE232" i="1"/>
  <c r="IE223" i="1"/>
  <c r="IE213" i="1"/>
  <c r="IE204" i="1"/>
  <c r="IE195" i="1"/>
  <c r="IE186" i="1"/>
  <c r="IE176" i="1"/>
  <c r="IE165" i="1"/>
  <c r="IE154" i="1"/>
  <c r="IE143" i="1"/>
  <c r="IE129" i="1"/>
  <c r="IE117" i="1"/>
  <c r="IE104" i="1"/>
  <c r="IE90" i="1"/>
  <c r="IE79" i="1"/>
  <c r="IE65" i="1"/>
  <c r="IE53" i="1"/>
  <c r="IE40" i="1"/>
  <c r="IE26" i="1"/>
  <c r="IE15" i="1"/>
  <c r="FU6" i="1"/>
  <c r="FH6" i="1"/>
  <c r="IE625" i="1"/>
  <c r="IE617" i="1"/>
  <c r="IE609" i="1"/>
  <c r="IE601" i="1"/>
  <c r="IE593" i="1"/>
  <c r="IE585" i="1"/>
  <c r="IE577" i="1"/>
  <c r="IE569" i="1"/>
  <c r="IE561" i="1"/>
  <c r="IE553" i="1"/>
  <c r="IE545" i="1"/>
  <c r="IE537" i="1"/>
  <c r="IE529" i="1"/>
  <c r="IE521" i="1"/>
  <c r="IE513" i="1"/>
  <c r="IE505" i="1"/>
  <c r="IE497" i="1"/>
  <c r="IE489" i="1"/>
  <c r="IE481" i="1"/>
  <c r="IE473" i="1"/>
  <c r="IE465" i="1"/>
  <c r="IE457" i="1"/>
  <c r="IE449" i="1"/>
  <c r="IE441" i="1"/>
  <c r="IE433" i="1"/>
  <c r="IE425" i="1"/>
  <c r="IE417" i="1"/>
  <c r="IE409" i="1"/>
  <c r="IE401" i="1"/>
  <c r="IE393" i="1"/>
  <c r="IE385" i="1"/>
  <c r="IE377" i="1"/>
  <c r="IE369" i="1"/>
  <c r="IE361" i="1"/>
  <c r="IE353" i="1"/>
  <c r="IE345" i="1"/>
  <c r="IE337" i="1"/>
  <c r="IE329" i="1"/>
  <c r="IE321" i="1"/>
  <c r="IE313" i="1"/>
  <c r="IE305" i="1"/>
  <c r="IE297" i="1"/>
  <c r="IE289" i="1"/>
  <c r="IE281" i="1"/>
  <c r="IE273" i="1"/>
  <c r="IE265" i="1"/>
  <c r="IE257" i="1"/>
  <c r="IE249" i="1"/>
  <c r="IE240" i="1"/>
  <c r="IE231" i="1"/>
  <c r="IE221" i="1"/>
  <c r="IE212" i="1"/>
  <c r="IE203" i="1"/>
  <c r="IE194" i="1"/>
  <c r="IE185" i="1"/>
  <c r="IE175" i="1"/>
  <c r="IE163" i="1"/>
  <c r="IE153" i="1"/>
  <c r="IE141" i="1"/>
  <c r="IE128" i="1"/>
  <c r="IE114" i="1"/>
  <c r="IE103" i="1"/>
  <c r="IE89" i="1"/>
  <c r="IE77" i="1"/>
  <c r="IE64" i="1"/>
  <c r="IE50" i="1"/>
  <c r="IE39" i="1"/>
  <c r="IE25" i="1"/>
  <c r="IE13" i="1"/>
  <c r="FU8" i="1"/>
  <c r="FH8" i="1"/>
  <c r="IE624" i="1"/>
  <c r="IE616" i="1"/>
  <c r="IE608" i="1"/>
  <c r="IE600" i="1"/>
  <c r="IE592" i="1"/>
  <c r="IE584" i="1"/>
  <c r="IE576" i="1"/>
  <c r="IE568" i="1"/>
  <c r="IE560" i="1"/>
  <c r="IE552" i="1"/>
  <c r="IE544" i="1"/>
  <c r="IE536" i="1"/>
  <c r="IE528" i="1"/>
  <c r="IE520" i="1"/>
  <c r="IE512" i="1"/>
  <c r="IE504" i="1"/>
  <c r="IE496" i="1"/>
  <c r="IE488" i="1"/>
  <c r="IE480" i="1"/>
  <c r="IE472" i="1"/>
  <c r="IE464" i="1"/>
  <c r="IE456" i="1"/>
  <c r="IE448" i="1"/>
  <c r="IE440" i="1"/>
  <c r="IE432" i="1"/>
  <c r="IE424" i="1"/>
  <c r="IE416" i="1"/>
  <c r="IE408" i="1"/>
  <c r="IE400" i="1"/>
  <c r="IE392" i="1"/>
  <c r="IE384" i="1"/>
  <c r="IE376" i="1"/>
  <c r="IE368" i="1"/>
  <c r="IE360" i="1"/>
  <c r="IE352" i="1"/>
  <c r="IE344" i="1"/>
  <c r="IE336" i="1"/>
  <c r="IE328" i="1"/>
  <c r="IE320" i="1"/>
  <c r="IE312" i="1"/>
  <c r="IE304" i="1"/>
  <c r="IE296" i="1"/>
  <c r="IE288" i="1"/>
  <c r="IE280" i="1"/>
  <c r="IE272" i="1"/>
  <c r="IE264" i="1"/>
  <c r="IE256" i="1"/>
  <c r="IE248" i="1"/>
  <c r="IE239" i="1"/>
  <c r="IE229" i="1"/>
  <c r="IE220" i="1"/>
  <c r="IE211" i="1"/>
  <c r="IE202" i="1"/>
  <c r="IE193" i="1"/>
  <c r="IE184" i="1"/>
  <c r="IE173" i="1"/>
  <c r="IE162" i="1"/>
  <c r="IE152" i="1"/>
  <c r="IE138" i="1"/>
  <c r="IE127" i="1"/>
  <c r="IE113" i="1"/>
  <c r="IE101" i="1"/>
  <c r="IE88" i="1"/>
  <c r="IE74" i="1"/>
  <c r="IE63" i="1"/>
  <c r="IE49" i="1"/>
  <c r="IE37" i="1"/>
  <c r="IE24" i="1"/>
  <c r="IE10" i="1"/>
  <c r="FU7" i="1"/>
  <c r="FH7" i="1"/>
  <c r="IE623" i="1"/>
  <c r="IE615" i="1"/>
  <c r="IE607" i="1"/>
  <c r="IE599" i="1"/>
  <c r="IE591" i="1"/>
  <c r="IE583" i="1"/>
  <c r="IE575" i="1"/>
  <c r="IE567" i="1"/>
  <c r="IE559" i="1"/>
  <c r="IE551" i="1"/>
  <c r="IE543" i="1"/>
  <c r="IE535" i="1"/>
  <c r="IE527" i="1"/>
  <c r="IE519" i="1"/>
  <c r="IE511" i="1"/>
  <c r="IE503" i="1"/>
  <c r="IE495" i="1"/>
  <c r="IE487" i="1"/>
  <c r="IE479" i="1"/>
  <c r="IE471" i="1"/>
  <c r="IE463" i="1"/>
  <c r="IE455" i="1"/>
  <c r="IE447" i="1"/>
  <c r="IE439" i="1"/>
  <c r="IE431" i="1"/>
  <c r="IE423" i="1"/>
  <c r="IE415" i="1"/>
  <c r="IE407" i="1"/>
  <c r="IE399" i="1"/>
  <c r="IE391" i="1"/>
  <c r="IE383" i="1"/>
  <c r="IE375" i="1"/>
  <c r="IE367" i="1"/>
  <c r="IE359" i="1"/>
  <c r="IE351" i="1"/>
  <c r="IE343" i="1"/>
  <c r="IE335" i="1"/>
  <c r="IE327" i="1"/>
  <c r="IE319" i="1"/>
  <c r="IE311" i="1"/>
  <c r="IE303" i="1"/>
  <c r="IE295" i="1"/>
  <c r="IE287" i="1"/>
  <c r="IE279" i="1"/>
  <c r="IE271" i="1"/>
  <c r="IE263" i="1"/>
  <c r="IE255" i="1"/>
  <c r="IE247" i="1"/>
  <c r="IE237" i="1"/>
  <c r="IE228" i="1"/>
  <c r="IE219" i="1"/>
  <c r="IE210" i="1"/>
  <c r="IE201" i="1"/>
  <c r="IE192" i="1"/>
  <c r="IE183" i="1"/>
  <c r="IE171" i="1"/>
  <c r="IE161" i="1"/>
  <c r="IE151" i="1"/>
  <c r="IE137" i="1"/>
  <c r="IE125" i="1"/>
  <c r="IE112" i="1"/>
  <c r="IE98" i="1"/>
  <c r="IE87" i="1"/>
  <c r="IE73" i="1"/>
  <c r="IE61" i="1"/>
  <c r="IE48" i="1"/>
  <c r="IE34" i="1"/>
  <c r="IE23" i="1"/>
  <c r="IE9" i="1"/>
  <c r="HX397" i="1"/>
  <c r="HY304" i="1"/>
  <c r="HY240" i="1"/>
  <c r="HY168" i="1"/>
  <c r="IB237" i="1"/>
  <c r="HX301" i="1"/>
  <c r="HY410" i="1"/>
  <c r="HY58" i="1"/>
  <c r="IA327" i="1"/>
  <c r="HX270" i="1"/>
  <c r="HY409" i="1"/>
  <c r="HY352" i="1"/>
  <c r="HY302" i="1"/>
  <c r="HY238" i="1"/>
  <c r="HY163" i="1"/>
  <c r="IA311" i="1"/>
  <c r="IA124" i="1"/>
  <c r="IB187" i="1"/>
  <c r="HX373" i="1"/>
  <c r="HX254" i="1"/>
  <c r="HY394" i="1"/>
  <c r="HY350" i="1"/>
  <c r="HY288" i="1"/>
  <c r="HY224" i="1"/>
  <c r="HY141" i="1"/>
  <c r="HY19" i="1"/>
  <c r="IA433" i="1"/>
  <c r="IA273" i="1"/>
  <c r="IA92" i="1"/>
  <c r="HX365" i="1"/>
  <c r="HY393" i="1"/>
  <c r="HY336" i="1"/>
  <c r="HY286" i="1"/>
  <c r="HY222" i="1"/>
  <c r="HY138" i="1"/>
  <c r="HY13" i="1"/>
  <c r="IA399" i="1"/>
  <c r="IA263" i="1"/>
  <c r="IB353" i="1"/>
  <c r="HX214" i="1"/>
  <c r="HY334" i="1"/>
  <c r="HY272" i="1"/>
  <c r="HY208" i="1"/>
  <c r="HY101" i="1"/>
  <c r="IA385" i="1"/>
  <c r="IA247" i="1"/>
  <c r="HX437" i="1"/>
  <c r="HX341" i="1"/>
  <c r="HX196" i="1"/>
  <c r="HY378" i="1"/>
  <c r="HY270" i="1"/>
  <c r="HY206" i="1"/>
  <c r="HY98" i="1"/>
  <c r="IA369" i="1"/>
  <c r="IA209" i="1"/>
  <c r="IC248" i="1"/>
  <c r="HX429" i="1"/>
  <c r="HX333" i="1"/>
  <c r="HX114" i="1"/>
  <c r="HY426" i="1"/>
  <c r="HY366" i="1"/>
  <c r="HY320" i="1"/>
  <c r="HY256" i="1"/>
  <c r="HY192" i="1"/>
  <c r="IA199" i="1"/>
  <c r="HX405" i="1"/>
  <c r="HY425" i="1"/>
  <c r="HY362" i="1"/>
  <c r="HY318" i="1"/>
  <c r="HY254" i="1"/>
  <c r="HY189" i="1"/>
  <c r="HY61" i="1"/>
  <c r="IA337" i="1"/>
  <c r="IA182" i="1"/>
  <c r="IB272" i="1"/>
  <c r="HX7" i="1"/>
  <c r="HX15" i="1"/>
  <c r="HX23" i="1"/>
  <c r="HX31" i="1"/>
  <c r="HX39" i="1"/>
  <c r="HX47" i="1"/>
  <c r="HX55" i="1"/>
  <c r="HX63" i="1"/>
  <c r="HX71" i="1"/>
  <c r="HX79" i="1"/>
  <c r="HX87" i="1"/>
  <c r="HX95" i="1"/>
  <c r="HX103" i="1"/>
  <c r="HX111" i="1"/>
  <c r="HX119" i="1"/>
  <c r="HX127" i="1"/>
  <c r="HX135" i="1"/>
  <c r="HX143" i="1"/>
  <c r="HX151" i="1"/>
  <c r="HX159" i="1"/>
  <c r="HX167" i="1"/>
  <c r="HX175" i="1"/>
  <c r="HX183" i="1"/>
  <c r="HX191" i="1"/>
  <c r="HX199" i="1"/>
  <c r="HX8" i="1"/>
  <c r="HX16" i="1"/>
  <c r="HX24" i="1"/>
  <c r="HX32" i="1"/>
  <c r="HX40" i="1"/>
  <c r="HX48" i="1"/>
  <c r="HX56" i="1"/>
  <c r="HX64" i="1"/>
  <c r="HX72" i="1"/>
  <c r="HX80" i="1"/>
  <c r="HX88" i="1"/>
  <c r="HX96" i="1"/>
  <c r="HX104" i="1"/>
  <c r="HX112" i="1"/>
  <c r="HX120" i="1"/>
  <c r="HX128" i="1"/>
  <c r="HX136" i="1"/>
  <c r="HX144" i="1"/>
  <c r="HX152" i="1"/>
  <c r="HX160" i="1"/>
  <c r="HX168" i="1"/>
  <c r="HX176" i="1"/>
  <c r="HX184" i="1"/>
  <c r="HX192" i="1"/>
  <c r="HX200" i="1"/>
  <c r="HX9" i="1"/>
  <c r="HX17" i="1"/>
  <c r="HX25" i="1"/>
  <c r="HX33" i="1"/>
  <c r="HX41" i="1"/>
  <c r="HX49" i="1"/>
  <c r="HX57" i="1"/>
  <c r="HX65" i="1"/>
  <c r="HX73" i="1"/>
  <c r="HX81" i="1"/>
  <c r="HX89" i="1"/>
  <c r="HX97" i="1"/>
  <c r="HX105" i="1"/>
  <c r="HX113" i="1"/>
  <c r="HX121" i="1"/>
  <c r="HX129" i="1"/>
  <c r="HX137" i="1"/>
  <c r="HX11" i="1"/>
  <c r="HX19" i="1"/>
  <c r="HX27" i="1"/>
  <c r="HX35" i="1"/>
  <c r="HX43" i="1"/>
  <c r="HX51" i="1"/>
  <c r="HX59" i="1"/>
  <c r="HX67" i="1"/>
  <c r="HX75" i="1"/>
  <c r="HX83" i="1"/>
  <c r="HX91" i="1"/>
  <c r="HX99" i="1"/>
  <c r="HX107" i="1"/>
  <c r="HX115" i="1"/>
  <c r="HX123" i="1"/>
  <c r="HX131" i="1"/>
  <c r="HX139" i="1"/>
  <c r="HX147" i="1"/>
  <c r="HX155" i="1"/>
  <c r="HX163" i="1"/>
  <c r="HX171" i="1"/>
  <c r="HX179" i="1"/>
  <c r="HX187" i="1"/>
  <c r="HX195" i="1"/>
  <c r="HX6" i="1"/>
  <c r="HX22" i="1"/>
  <c r="HX38" i="1"/>
  <c r="HX54" i="1"/>
  <c r="HX70" i="1"/>
  <c r="HX102" i="1"/>
  <c r="HX118" i="1"/>
  <c r="HX134" i="1"/>
  <c r="HX149" i="1"/>
  <c r="HX162" i="1"/>
  <c r="HX174" i="1"/>
  <c r="HX188" i="1"/>
  <c r="HX201" i="1"/>
  <c r="HX209" i="1"/>
  <c r="HX217" i="1"/>
  <c r="HX225" i="1"/>
  <c r="HX233" i="1"/>
  <c r="HX241" i="1"/>
  <c r="HX249" i="1"/>
  <c r="HX257" i="1"/>
  <c r="HX265" i="1"/>
  <c r="HX273" i="1"/>
  <c r="HX281" i="1"/>
  <c r="HX289" i="1"/>
  <c r="HX297" i="1"/>
  <c r="HX305" i="1"/>
  <c r="HX313" i="1"/>
  <c r="HX321" i="1"/>
  <c r="HX329" i="1"/>
  <c r="HX337" i="1"/>
  <c r="HX345" i="1"/>
  <c r="HX353" i="1"/>
  <c r="HX361" i="1"/>
  <c r="HX369" i="1"/>
  <c r="HX377" i="1"/>
  <c r="HX385" i="1"/>
  <c r="HX393" i="1"/>
  <c r="HX401" i="1"/>
  <c r="HX409" i="1"/>
  <c r="HX417" i="1"/>
  <c r="HX425" i="1"/>
  <c r="HX433" i="1"/>
  <c r="HX537" i="1"/>
  <c r="HX10" i="1"/>
  <c r="HX26" i="1"/>
  <c r="HX42" i="1"/>
  <c r="HX58" i="1"/>
  <c r="HX74" i="1"/>
  <c r="HX90" i="1"/>
  <c r="HX106" i="1"/>
  <c r="HX122" i="1"/>
  <c r="HX138" i="1"/>
  <c r="HX150" i="1"/>
  <c r="HX164" i="1"/>
  <c r="HX177" i="1"/>
  <c r="HX189" i="1"/>
  <c r="HX202" i="1"/>
  <c r="HX210" i="1"/>
  <c r="HX218" i="1"/>
  <c r="HX226" i="1"/>
  <c r="HX234" i="1"/>
  <c r="HX242" i="1"/>
  <c r="HX250" i="1"/>
  <c r="HX258" i="1"/>
  <c r="HX266" i="1"/>
  <c r="HX274" i="1"/>
  <c r="HX282" i="1"/>
  <c r="HX290" i="1"/>
  <c r="HX298" i="1"/>
  <c r="HX306" i="1"/>
  <c r="HX314" i="1"/>
  <c r="HX322" i="1"/>
  <c r="HX330" i="1"/>
  <c r="HX338" i="1"/>
  <c r="HX346" i="1"/>
  <c r="HX354" i="1"/>
  <c r="HX362" i="1"/>
  <c r="HX370" i="1"/>
  <c r="HX378" i="1"/>
  <c r="HX386" i="1"/>
  <c r="HX394" i="1"/>
  <c r="HX402" i="1"/>
  <c r="HX410" i="1"/>
  <c r="HX418" i="1"/>
  <c r="HX426" i="1"/>
  <c r="HX434" i="1"/>
  <c r="HX514" i="1"/>
  <c r="HX12" i="1"/>
  <c r="HX28" i="1"/>
  <c r="HX44" i="1"/>
  <c r="HX60" i="1"/>
  <c r="HX76" i="1"/>
  <c r="HX92" i="1"/>
  <c r="HX108" i="1"/>
  <c r="HX124" i="1"/>
  <c r="HX140" i="1"/>
  <c r="HX153" i="1"/>
  <c r="HX165" i="1"/>
  <c r="HX178" i="1"/>
  <c r="HX190" i="1"/>
  <c r="HX203" i="1"/>
  <c r="HX211" i="1"/>
  <c r="HX219" i="1"/>
  <c r="HX227" i="1"/>
  <c r="HX235" i="1"/>
  <c r="HX243" i="1"/>
  <c r="HX251" i="1"/>
  <c r="HX259" i="1"/>
  <c r="HX267" i="1"/>
  <c r="HX275" i="1"/>
  <c r="HX283" i="1"/>
  <c r="HX291" i="1"/>
  <c r="HX299" i="1"/>
  <c r="HX307" i="1"/>
  <c r="HX315" i="1"/>
  <c r="HX323" i="1"/>
  <c r="HX331" i="1"/>
  <c r="HX339" i="1"/>
  <c r="HX347" i="1"/>
  <c r="HX355" i="1"/>
  <c r="HX363" i="1"/>
  <c r="HX371" i="1"/>
  <c r="HX379" i="1"/>
  <c r="HX387" i="1"/>
  <c r="HX395" i="1"/>
  <c r="HX403" i="1"/>
  <c r="HX411" i="1"/>
  <c r="HX419" i="1"/>
  <c r="HX427" i="1"/>
  <c r="HX435" i="1"/>
  <c r="HX499" i="1"/>
  <c r="HX30" i="1"/>
  <c r="HX62" i="1"/>
  <c r="HX78" i="1"/>
  <c r="HX126" i="1"/>
  <c r="HX156" i="1"/>
  <c r="HX181" i="1"/>
  <c r="HX205" i="1"/>
  <c r="HX221" i="1"/>
  <c r="HX237" i="1"/>
  <c r="HX253" i="1"/>
  <c r="HX269" i="1"/>
  <c r="HX285" i="1"/>
  <c r="HX13" i="1"/>
  <c r="HX29" i="1"/>
  <c r="HX45" i="1"/>
  <c r="HX61" i="1"/>
  <c r="HX77" i="1"/>
  <c r="HX93" i="1"/>
  <c r="HX109" i="1"/>
  <c r="HX125" i="1"/>
  <c r="HX141" i="1"/>
  <c r="HX154" i="1"/>
  <c r="HX166" i="1"/>
  <c r="HX180" i="1"/>
  <c r="HX193" i="1"/>
  <c r="HX204" i="1"/>
  <c r="HX212" i="1"/>
  <c r="HX220" i="1"/>
  <c r="HX228" i="1"/>
  <c r="HX236" i="1"/>
  <c r="HX252" i="1"/>
  <c r="HX260" i="1"/>
  <c r="HX268" i="1"/>
  <c r="HX276" i="1"/>
  <c r="HX284" i="1"/>
  <c r="HX292" i="1"/>
  <c r="HX300" i="1"/>
  <c r="HX308" i="1"/>
  <c r="HX316" i="1"/>
  <c r="HX324" i="1"/>
  <c r="HX332" i="1"/>
  <c r="HX340" i="1"/>
  <c r="HX348" i="1"/>
  <c r="HX356" i="1"/>
  <c r="HX364" i="1"/>
  <c r="HX372" i="1"/>
  <c r="HX380" i="1"/>
  <c r="HX388" i="1"/>
  <c r="HX396" i="1"/>
  <c r="HX404" i="1"/>
  <c r="HX412" i="1"/>
  <c r="HX420" i="1"/>
  <c r="HX428" i="1"/>
  <c r="HX436" i="1"/>
  <c r="HX508" i="1"/>
  <c r="HX14" i="1"/>
  <c r="HX46" i="1"/>
  <c r="HX94" i="1"/>
  <c r="HX110" i="1"/>
  <c r="HX142" i="1"/>
  <c r="HX169" i="1"/>
  <c r="HX194" i="1"/>
  <c r="HX213" i="1"/>
  <c r="HX229" i="1"/>
  <c r="HX245" i="1"/>
  <c r="HX261" i="1"/>
  <c r="HX20" i="1"/>
  <c r="HX36" i="1"/>
  <c r="HX52" i="1"/>
  <c r="HX68" i="1"/>
  <c r="HX84" i="1"/>
  <c r="HX100" i="1"/>
  <c r="HX116" i="1"/>
  <c r="HX132" i="1"/>
  <c r="HX146" i="1"/>
  <c r="HX158" i="1"/>
  <c r="HX172" i="1"/>
  <c r="HX185" i="1"/>
  <c r="HX197" i="1"/>
  <c r="HX207" i="1"/>
  <c r="HX215" i="1"/>
  <c r="HX223" i="1"/>
  <c r="HX231" i="1"/>
  <c r="HX239" i="1"/>
  <c r="HX247" i="1"/>
  <c r="HX255" i="1"/>
  <c r="HX263" i="1"/>
  <c r="HX271" i="1"/>
  <c r="HX279" i="1"/>
  <c r="HX287" i="1"/>
  <c r="HX295" i="1"/>
  <c r="HX303" i="1"/>
  <c r="HX311" i="1"/>
  <c r="HX319" i="1"/>
  <c r="HX327" i="1"/>
  <c r="HX335" i="1"/>
  <c r="HX343" i="1"/>
  <c r="HX351" i="1"/>
  <c r="HX359" i="1"/>
  <c r="HX367" i="1"/>
  <c r="HX375" i="1"/>
  <c r="HX383" i="1"/>
  <c r="HX391" i="1"/>
  <c r="HX399" i="1"/>
  <c r="HX407" i="1"/>
  <c r="HX415" i="1"/>
  <c r="HX423" i="1"/>
  <c r="HX431" i="1"/>
  <c r="HX463" i="1"/>
  <c r="HX551" i="1"/>
  <c r="HX21" i="1"/>
  <c r="HX37" i="1"/>
  <c r="HX53" i="1"/>
  <c r="HX69" i="1"/>
  <c r="HX85" i="1"/>
  <c r="HX101" i="1"/>
  <c r="HX117" i="1"/>
  <c r="HX133" i="1"/>
  <c r="HX148" i="1"/>
  <c r="HX161" i="1"/>
  <c r="HX173" i="1"/>
  <c r="HX186" i="1"/>
  <c r="HX198" i="1"/>
  <c r="HX208" i="1"/>
  <c r="HX216" i="1"/>
  <c r="HX224" i="1"/>
  <c r="HX232" i="1"/>
  <c r="HX240" i="1"/>
  <c r="HX248" i="1"/>
  <c r="HX256" i="1"/>
  <c r="HX264" i="1"/>
  <c r="HX272" i="1"/>
  <c r="HX280" i="1"/>
  <c r="HX288" i="1"/>
  <c r="HX296" i="1"/>
  <c r="HX304" i="1"/>
  <c r="HX312" i="1"/>
  <c r="HX320" i="1"/>
  <c r="HX328" i="1"/>
  <c r="HX336" i="1"/>
  <c r="HX344" i="1"/>
  <c r="HX352" i="1"/>
  <c r="HX360" i="1"/>
  <c r="HX368" i="1"/>
  <c r="HX376" i="1"/>
  <c r="HX384" i="1"/>
  <c r="HX392" i="1"/>
  <c r="HX400" i="1"/>
  <c r="HX408" i="1"/>
  <c r="HX416" i="1"/>
  <c r="HX424" i="1"/>
  <c r="HX432" i="1"/>
  <c r="HX472" i="1"/>
  <c r="HX480" i="1"/>
  <c r="HX512" i="1"/>
  <c r="HX605" i="1"/>
  <c r="HX478" i="1"/>
  <c r="HX430" i="1"/>
  <c r="HX398" i="1"/>
  <c r="HX366" i="1"/>
  <c r="HX334" i="1"/>
  <c r="HX302" i="1"/>
  <c r="HX262" i="1"/>
  <c r="HX206" i="1"/>
  <c r="HX98" i="1"/>
  <c r="HX502" i="1"/>
  <c r="HX422" i="1"/>
  <c r="HX390" i="1"/>
  <c r="HX358" i="1"/>
  <c r="HX326" i="1"/>
  <c r="HX294" i="1"/>
  <c r="HX246" i="1"/>
  <c r="HX182" i="1"/>
  <c r="HX82" i="1"/>
  <c r="HX421" i="1"/>
  <c r="HX389" i="1"/>
  <c r="HX325" i="1"/>
  <c r="HX293" i="1"/>
  <c r="HX170" i="1"/>
  <c r="HX66" i="1"/>
  <c r="HX414" i="1"/>
  <c r="HX350" i="1"/>
  <c r="HX318" i="1"/>
  <c r="HX286" i="1"/>
  <c r="HX238" i="1"/>
  <c r="HX157" i="1"/>
  <c r="HX50" i="1"/>
  <c r="HX413" i="1"/>
  <c r="HX381" i="1"/>
  <c r="HX349" i="1"/>
  <c r="HX317" i="1"/>
  <c r="HX278" i="1"/>
  <c r="HX230" i="1"/>
  <c r="HX145" i="1"/>
  <c r="HX34" i="1"/>
  <c r="HX533" i="1"/>
  <c r="HX438" i="1"/>
  <c r="HX406" i="1"/>
  <c r="HX374" i="1"/>
  <c r="HX342" i="1"/>
  <c r="HX310" i="1"/>
  <c r="HX277" i="1"/>
  <c r="HX222" i="1"/>
  <c r="HX130" i="1"/>
  <c r="HX18" i="1"/>
  <c r="IC8" i="1"/>
  <c r="IC16" i="1"/>
  <c r="IC24" i="1"/>
  <c r="IC32" i="1"/>
  <c r="IC40" i="1"/>
  <c r="IC48" i="1"/>
  <c r="IC56" i="1"/>
  <c r="IC64" i="1"/>
  <c r="IC72" i="1"/>
  <c r="IC80" i="1"/>
  <c r="IC88" i="1"/>
  <c r="IC96" i="1"/>
  <c r="IC104" i="1"/>
  <c r="IC112" i="1"/>
  <c r="IC120" i="1"/>
  <c r="IC128" i="1"/>
  <c r="IC136" i="1"/>
  <c r="IC144" i="1"/>
  <c r="IC152" i="1"/>
  <c r="IC160" i="1"/>
  <c r="IC168" i="1"/>
  <c r="IC176" i="1"/>
  <c r="IC184" i="1"/>
  <c r="IC192" i="1"/>
  <c r="IC200" i="1"/>
  <c r="IC208" i="1"/>
  <c r="IC216" i="1"/>
  <c r="IC224" i="1"/>
  <c r="IC232" i="1"/>
  <c r="IC9" i="1"/>
  <c r="IC17" i="1"/>
  <c r="IC25" i="1"/>
  <c r="IC33" i="1"/>
  <c r="IC41" i="1"/>
  <c r="IC49" i="1"/>
  <c r="IC57" i="1"/>
  <c r="IC65" i="1"/>
  <c r="IC73" i="1"/>
  <c r="IC81" i="1"/>
  <c r="IC89" i="1"/>
  <c r="IC97" i="1"/>
  <c r="IC105" i="1"/>
  <c r="IC10" i="1"/>
  <c r="IC18" i="1"/>
  <c r="IC26" i="1"/>
  <c r="IC34" i="1"/>
  <c r="IC42" i="1"/>
  <c r="IC50" i="1"/>
  <c r="IC58" i="1"/>
  <c r="IC66" i="1"/>
  <c r="IC74" i="1"/>
  <c r="IC82" i="1"/>
  <c r="IC90" i="1"/>
  <c r="IC98" i="1"/>
  <c r="IC106" i="1"/>
  <c r="IC11" i="1"/>
  <c r="IC19" i="1"/>
  <c r="IC27" i="1"/>
  <c r="IC35" i="1"/>
  <c r="IC43" i="1"/>
  <c r="IC51" i="1"/>
  <c r="IC59" i="1"/>
  <c r="IC67" i="1"/>
  <c r="IC75" i="1"/>
  <c r="IC83" i="1"/>
  <c r="IC91" i="1"/>
  <c r="IC99" i="1"/>
  <c r="IC107" i="1"/>
  <c r="IC115" i="1"/>
  <c r="IC12" i="1"/>
  <c r="IC20" i="1"/>
  <c r="IC28" i="1"/>
  <c r="IC36" i="1"/>
  <c r="IC44" i="1"/>
  <c r="IC52" i="1"/>
  <c r="IC60" i="1"/>
  <c r="IC68" i="1"/>
  <c r="IC76" i="1"/>
  <c r="IC84" i="1"/>
  <c r="IC92" i="1"/>
  <c r="IC100" i="1"/>
  <c r="IC108" i="1"/>
  <c r="IC116" i="1"/>
  <c r="IC124" i="1"/>
  <c r="IC132" i="1"/>
  <c r="IC140" i="1"/>
  <c r="IC148" i="1"/>
  <c r="IC156" i="1"/>
  <c r="IC164" i="1"/>
  <c r="IC172" i="1"/>
  <c r="IC180" i="1"/>
  <c r="IC188" i="1"/>
  <c r="IC196" i="1"/>
  <c r="IC204" i="1"/>
  <c r="IC212" i="1"/>
  <c r="IC220" i="1"/>
  <c r="IC228" i="1"/>
  <c r="IC13" i="1"/>
  <c r="IC21" i="1"/>
  <c r="IC29" i="1"/>
  <c r="IC37" i="1"/>
  <c r="IC45" i="1"/>
  <c r="IC53" i="1"/>
  <c r="IC61" i="1"/>
  <c r="IC22" i="1"/>
  <c r="IC54" i="1"/>
  <c r="IC78" i="1"/>
  <c r="IC101" i="1"/>
  <c r="IC117" i="1"/>
  <c r="IC127" i="1"/>
  <c r="IC138" i="1"/>
  <c r="IC149" i="1"/>
  <c r="IC159" i="1"/>
  <c r="IC170" i="1"/>
  <c r="IC181" i="1"/>
  <c r="IC191" i="1"/>
  <c r="IC202" i="1"/>
  <c r="IC213" i="1"/>
  <c r="IC223" i="1"/>
  <c r="IC234" i="1"/>
  <c r="IC242" i="1"/>
  <c r="IC250" i="1"/>
  <c r="IC258" i="1"/>
  <c r="IC266" i="1"/>
  <c r="IC274" i="1"/>
  <c r="IC282" i="1"/>
  <c r="IC290" i="1"/>
  <c r="IC298" i="1"/>
  <c r="IC306" i="1"/>
  <c r="IC314" i="1"/>
  <c r="IC322" i="1"/>
  <c r="IC330" i="1"/>
  <c r="IC346" i="1"/>
  <c r="IC354" i="1"/>
  <c r="IC362" i="1"/>
  <c r="IC370" i="1"/>
  <c r="IC378" i="1"/>
  <c r="IC386" i="1"/>
  <c r="IC394" i="1"/>
  <c r="IC402" i="1"/>
  <c r="IC410" i="1"/>
  <c r="IC418" i="1"/>
  <c r="IC426" i="1"/>
  <c r="IC434" i="1"/>
  <c r="IC514" i="1"/>
  <c r="IC23" i="1"/>
  <c r="IC55" i="1"/>
  <c r="IC79" i="1"/>
  <c r="IC102" i="1"/>
  <c r="IC118" i="1"/>
  <c r="IC129" i="1"/>
  <c r="IC139" i="1"/>
  <c r="IC150" i="1"/>
  <c r="IC161" i="1"/>
  <c r="IC171" i="1"/>
  <c r="IC182" i="1"/>
  <c r="IC193" i="1"/>
  <c r="IC203" i="1"/>
  <c r="IC214" i="1"/>
  <c r="IC225" i="1"/>
  <c r="IC235" i="1"/>
  <c r="IC243" i="1"/>
  <c r="IC251" i="1"/>
  <c r="IC259" i="1"/>
  <c r="IC267" i="1"/>
  <c r="IC283" i="1"/>
  <c r="IC291" i="1"/>
  <c r="IC299" i="1"/>
  <c r="IC307" i="1"/>
  <c r="IC315" i="1"/>
  <c r="IC323" i="1"/>
  <c r="IC331" i="1"/>
  <c r="IC339" i="1"/>
  <c r="IC347" i="1"/>
  <c r="IC355" i="1"/>
  <c r="IC363" i="1"/>
  <c r="IC371" i="1"/>
  <c r="IC379" i="1"/>
  <c r="IC387" i="1"/>
  <c r="IC395" i="1"/>
  <c r="IC403" i="1"/>
  <c r="IC411" i="1"/>
  <c r="IC419" i="1"/>
  <c r="IC427" i="1"/>
  <c r="IC435" i="1"/>
  <c r="IC499" i="1"/>
  <c r="IC30" i="1"/>
  <c r="IC62" i="1"/>
  <c r="IC85" i="1"/>
  <c r="IC103" i="1"/>
  <c r="IC119" i="1"/>
  <c r="IC130" i="1"/>
  <c r="IC141" i="1"/>
  <c r="IC151" i="1"/>
  <c r="IC162" i="1"/>
  <c r="IC173" i="1"/>
  <c r="IC183" i="1"/>
  <c r="IC194" i="1"/>
  <c r="IC205" i="1"/>
  <c r="IC215" i="1"/>
  <c r="IC226" i="1"/>
  <c r="IC236" i="1"/>
  <c r="IC244" i="1"/>
  <c r="IC252" i="1"/>
  <c r="IC260" i="1"/>
  <c r="IC268" i="1"/>
  <c r="IC276" i="1"/>
  <c r="IC284" i="1"/>
  <c r="IC292" i="1"/>
  <c r="IC300" i="1"/>
  <c r="IC308" i="1"/>
  <c r="IC316" i="1"/>
  <c r="IC324" i="1"/>
  <c r="IC332" i="1"/>
  <c r="IC340" i="1"/>
  <c r="IC348" i="1"/>
  <c r="IC356" i="1"/>
  <c r="IC364" i="1"/>
  <c r="IC372" i="1"/>
  <c r="IC380" i="1"/>
  <c r="IC388" i="1"/>
  <c r="IC396" i="1"/>
  <c r="IC404" i="1"/>
  <c r="IC412" i="1"/>
  <c r="IC420" i="1"/>
  <c r="IC428" i="1"/>
  <c r="IC436" i="1"/>
  <c r="IC508" i="1"/>
  <c r="IC31" i="1"/>
  <c r="IC63" i="1"/>
  <c r="IC86" i="1"/>
  <c r="IC109" i="1"/>
  <c r="IC121" i="1"/>
  <c r="IC131" i="1"/>
  <c r="IC142" i="1"/>
  <c r="IC153" i="1"/>
  <c r="IC163" i="1"/>
  <c r="IC174" i="1"/>
  <c r="IC185" i="1"/>
  <c r="IC195" i="1"/>
  <c r="IC206" i="1"/>
  <c r="IC217" i="1"/>
  <c r="IC227" i="1"/>
  <c r="IC237" i="1"/>
  <c r="IC245" i="1"/>
  <c r="IC253" i="1"/>
  <c r="IC261" i="1"/>
  <c r="IC269" i="1"/>
  <c r="IC277" i="1"/>
  <c r="IC285" i="1"/>
  <c r="IC293" i="1"/>
  <c r="IC301" i="1"/>
  <c r="IC309" i="1"/>
  <c r="IC317" i="1"/>
  <c r="IC325" i="1"/>
  <c r="IC333" i="1"/>
  <c r="IC341" i="1"/>
  <c r="IC349" i="1"/>
  <c r="IC357" i="1"/>
  <c r="IC365" i="1"/>
  <c r="IC373" i="1"/>
  <c r="IC381" i="1"/>
  <c r="IC389" i="1"/>
  <c r="IC397" i="1"/>
  <c r="IC405" i="1"/>
  <c r="IC413" i="1"/>
  <c r="IC421" i="1"/>
  <c r="IC429" i="1"/>
  <c r="IC437" i="1"/>
  <c r="IC533" i="1"/>
  <c r="IC605" i="1"/>
  <c r="IC38" i="1"/>
  <c r="IC69" i="1"/>
  <c r="IC87" i="1"/>
  <c r="IC110" i="1"/>
  <c r="IC122" i="1"/>
  <c r="IC133" i="1"/>
  <c r="IC143" i="1"/>
  <c r="IC154" i="1"/>
  <c r="IC165" i="1"/>
  <c r="IC175" i="1"/>
  <c r="IC186" i="1"/>
  <c r="IC197" i="1"/>
  <c r="IC207" i="1"/>
  <c r="IC218" i="1"/>
  <c r="IC229" i="1"/>
  <c r="IC238" i="1"/>
  <c r="IC246" i="1"/>
  <c r="IC254" i="1"/>
  <c r="IC262" i="1"/>
  <c r="IC270" i="1"/>
  <c r="IC278" i="1"/>
  <c r="IC286" i="1"/>
  <c r="IC294" i="1"/>
  <c r="IC302" i="1"/>
  <c r="IC310" i="1"/>
  <c r="IC318" i="1"/>
  <c r="IC326" i="1"/>
  <c r="IC334" i="1"/>
  <c r="IC342" i="1"/>
  <c r="IC350" i="1"/>
  <c r="IC358" i="1"/>
  <c r="IC366" i="1"/>
  <c r="IC374" i="1"/>
  <c r="IC382" i="1"/>
  <c r="IC390" i="1"/>
  <c r="IC398" i="1"/>
  <c r="IC406" i="1"/>
  <c r="IC414" i="1"/>
  <c r="IC422" i="1"/>
  <c r="IC430" i="1"/>
  <c r="IC438" i="1"/>
  <c r="IC478" i="1"/>
  <c r="IC502" i="1"/>
  <c r="IC70" i="1"/>
  <c r="IC114" i="1"/>
  <c r="IC146" i="1"/>
  <c r="IC177" i="1"/>
  <c r="IC201" i="1"/>
  <c r="IC231" i="1"/>
  <c r="IC255" i="1"/>
  <c r="IC273" i="1"/>
  <c r="IC295" i="1"/>
  <c r="IC313" i="1"/>
  <c r="IC336" i="1"/>
  <c r="IC353" i="1"/>
  <c r="IC376" i="1"/>
  <c r="IC399" i="1"/>
  <c r="IC417" i="1"/>
  <c r="IC472" i="1"/>
  <c r="IC71" i="1"/>
  <c r="IC123" i="1"/>
  <c r="IC147" i="1"/>
  <c r="IC178" i="1"/>
  <c r="IC209" i="1"/>
  <c r="IC233" i="1"/>
  <c r="IC256" i="1"/>
  <c r="IC296" i="1"/>
  <c r="IC319" i="1"/>
  <c r="IC337" i="1"/>
  <c r="IC359" i="1"/>
  <c r="IC377" i="1"/>
  <c r="IC400" i="1"/>
  <c r="IC423" i="1"/>
  <c r="IC551" i="1"/>
  <c r="IC7" i="1"/>
  <c r="IC77" i="1"/>
  <c r="IC125" i="1"/>
  <c r="IC155" i="1"/>
  <c r="IC179" i="1"/>
  <c r="IC210" i="1"/>
  <c r="IC239" i="1"/>
  <c r="IC257" i="1"/>
  <c r="IC279" i="1"/>
  <c r="IC297" i="1"/>
  <c r="IC320" i="1"/>
  <c r="IC360" i="1"/>
  <c r="IC383" i="1"/>
  <c r="IC401" i="1"/>
  <c r="IC424" i="1"/>
  <c r="IC14" i="1"/>
  <c r="IC93" i="1"/>
  <c r="IC126" i="1"/>
  <c r="IC157" i="1"/>
  <c r="IC187" i="1"/>
  <c r="IC211" i="1"/>
  <c r="IC240" i="1"/>
  <c r="IC263" i="1"/>
  <c r="IC280" i="1"/>
  <c r="IC303" i="1"/>
  <c r="IC321" i="1"/>
  <c r="IC343" i="1"/>
  <c r="IC361" i="1"/>
  <c r="IC384" i="1"/>
  <c r="IC407" i="1"/>
  <c r="IC425" i="1"/>
  <c r="IC537" i="1"/>
  <c r="IC15" i="1"/>
  <c r="IC94" i="1"/>
  <c r="IC134" i="1"/>
  <c r="IC158" i="1"/>
  <c r="IC189" i="1"/>
  <c r="IC219" i="1"/>
  <c r="IC241" i="1"/>
  <c r="IC264" i="1"/>
  <c r="IC281" i="1"/>
  <c r="IC304" i="1"/>
  <c r="IC327" i="1"/>
  <c r="IC344" i="1"/>
  <c r="IC367" i="1"/>
  <c r="IC385" i="1"/>
  <c r="IC408" i="1"/>
  <c r="IC431" i="1"/>
  <c r="IC512" i="1"/>
  <c r="IC39" i="1"/>
  <c r="IC95" i="1"/>
  <c r="IC135" i="1"/>
  <c r="IC166" i="1"/>
  <c r="IC190" i="1"/>
  <c r="IC221" i="1"/>
  <c r="IC247" i="1"/>
  <c r="IC265" i="1"/>
  <c r="IC287" i="1"/>
  <c r="IC305" i="1"/>
  <c r="IC328" i="1"/>
  <c r="IC345" i="1"/>
  <c r="IC368" i="1"/>
  <c r="IC391" i="1"/>
  <c r="IC409" i="1"/>
  <c r="IC432" i="1"/>
  <c r="IC145" i="1"/>
  <c r="IC249" i="1"/>
  <c r="IC329" i="1"/>
  <c r="IC393" i="1"/>
  <c r="IC167" i="1"/>
  <c r="IC271" i="1"/>
  <c r="IC335" i="1"/>
  <c r="IC415" i="1"/>
  <c r="IC169" i="1"/>
  <c r="IC272" i="1"/>
  <c r="IC416" i="1"/>
  <c r="IC46" i="1"/>
  <c r="IC198" i="1"/>
  <c r="IC351" i="1"/>
  <c r="IC433" i="1"/>
  <c r="IC480" i="1"/>
  <c r="IC47" i="1"/>
  <c r="IC199" i="1"/>
  <c r="IC288" i="1"/>
  <c r="IC352" i="1"/>
  <c r="IC463" i="1"/>
  <c r="IC113" i="1"/>
  <c r="IC230" i="1"/>
  <c r="IC311" i="1"/>
  <c r="IC375" i="1"/>
  <c r="IC289" i="1"/>
  <c r="IC312" i="1"/>
  <c r="IC137" i="1"/>
  <c r="IC392" i="1"/>
  <c r="HY432" i="1"/>
  <c r="HY416" i="1"/>
  <c r="HY400" i="1"/>
  <c r="HY384" i="1"/>
  <c r="HY369" i="1"/>
  <c r="HY354" i="1"/>
  <c r="HY338" i="1"/>
  <c r="HY322" i="1"/>
  <c r="HY306" i="1"/>
  <c r="HY290" i="1"/>
  <c r="HY274" i="1"/>
  <c r="HY258" i="1"/>
  <c r="HY242" i="1"/>
  <c r="HY226" i="1"/>
  <c r="HY210" i="1"/>
  <c r="HY194" i="1"/>
  <c r="HY170" i="1"/>
  <c r="HY145" i="1"/>
  <c r="HY107" i="1"/>
  <c r="HY67" i="1"/>
  <c r="HY26" i="1"/>
  <c r="HY430" i="1"/>
  <c r="HY414" i="1"/>
  <c r="HY398" i="1"/>
  <c r="HY382" i="1"/>
  <c r="HY368" i="1"/>
  <c r="HY353" i="1"/>
  <c r="HY337" i="1"/>
  <c r="HY305" i="1"/>
  <c r="HY289" i="1"/>
  <c r="HY273" i="1"/>
  <c r="HY257" i="1"/>
  <c r="HY241" i="1"/>
  <c r="HY225" i="1"/>
  <c r="HY209" i="1"/>
  <c r="HY193" i="1"/>
  <c r="HY169" i="1"/>
  <c r="HY144" i="1"/>
  <c r="HY106" i="1"/>
  <c r="IA393" i="1"/>
  <c r="IA335" i="1"/>
  <c r="IA271" i="1"/>
  <c r="IA207" i="1"/>
  <c r="IA137" i="1"/>
  <c r="IA25" i="1"/>
  <c r="IB417" i="1"/>
  <c r="IB248" i="1"/>
  <c r="HZ373" i="1"/>
  <c r="HY6" i="1"/>
  <c r="HY14" i="1"/>
  <c r="HY22" i="1"/>
  <c r="HY30" i="1"/>
  <c r="HY38" i="1"/>
  <c r="HY46" i="1"/>
  <c r="HY54" i="1"/>
  <c r="HY62" i="1"/>
  <c r="HY70" i="1"/>
  <c r="HY78" i="1"/>
  <c r="HY94" i="1"/>
  <c r="HY102" i="1"/>
  <c r="HY110" i="1"/>
  <c r="HY118" i="1"/>
  <c r="HY126" i="1"/>
  <c r="HY134" i="1"/>
  <c r="HY142" i="1"/>
  <c r="HY150" i="1"/>
  <c r="HY158" i="1"/>
  <c r="HY166" i="1"/>
  <c r="HY174" i="1"/>
  <c r="HY182" i="1"/>
  <c r="HY7" i="1"/>
  <c r="HY15" i="1"/>
  <c r="HY23" i="1"/>
  <c r="HY31" i="1"/>
  <c r="HY39" i="1"/>
  <c r="HY47" i="1"/>
  <c r="HY55" i="1"/>
  <c r="HY63" i="1"/>
  <c r="HY71" i="1"/>
  <c r="HY79" i="1"/>
  <c r="HY87" i="1"/>
  <c r="HY95" i="1"/>
  <c r="HY103" i="1"/>
  <c r="HY111" i="1"/>
  <c r="HY119" i="1"/>
  <c r="HY127" i="1"/>
  <c r="HY135" i="1"/>
  <c r="HY143" i="1"/>
  <c r="HY151" i="1"/>
  <c r="HY159" i="1"/>
  <c r="HY167" i="1"/>
  <c r="HY175" i="1"/>
  <c r="HY183" i="1"/>
  <c r="HY191" i="1"/>
  <c r="HY8" i="1"/>
  <c r="HY16" i="1"/>
  <c r="HY24" i="1"/>
  <c r="HY32" i="1"/>
  <c r="HY40" i="1"/>
  <c r="HY48" i="1"/>
  <c r="HY56" i="1"/>
  <c r="HY64" i="1"/>
  <c r="HY72" i="1"/>
  <c r="HY80" i="1"/>
  <c r="HY88" i="1"/>
  <c r="HY96" i="1"/>
  <c r="HY104" i="1"/>
  <c r="HY112" i="1"/>
  <c r="HY120" i="1"/>
  <c r="HY128" i="1"/>
  <c r="HY136" i="1"/>
  <c r="HY9" i="1"/>
  <c r="HY17" i="1"/>
  <c r="HY25" i="1"/>
  <c r="HY33" i="1"/>
  <c r="HY41" i="1"/>
  <c r="HY49" i="1"/>
  <c r="HY57" i="1"/>
  <c r="HY65" i="1"/>
  <c r="HY73" i="1"/>
  <c r="HY81" i="1"/>
  <c r="HY89" i="1"/>
  <c r="HY97" i="1"/>
  <c r="HY105" i="1"/>
  <c r="HY113" i="1"/>
  <c r="HY121" i="1"/>
  <c r="HY129" i="1"/>
  <c r="HY12" i="1"/>
  <c r="HY20" i="1"/>
  <c r="HY28" i="1"/>
  <c r="HY36" i="1"/>
  <c r="HY44" i="1"/>
  <c r="HY52" i="1"/>
  <c r="HY60" i="1"/>
  <c r="HY68" i="1"/>
  <c r="HY76" i="1"/>
  <c r="HY84" i="1"/>
  <c r="HY92" i="1"/>
  <c r="HY100" i="1"/>
  <c r="HY108" i="1"/>
  <c r="HY116" i="1"/>
  <c r="HY124" i="1"/>
  <c r="HY132" i="1"/>
  <c r="HY140" i="1"/>
  <c r="HY148" i="1"/>
  <c r="HY156" i="1"/>
  <c r="HY164" i="1"/>
  <c r="HY172" i="1"/>
  <c r="HY180" i="1"/>
  <c r="HY188" i="1"/>
  <c r="HY27" i="1"/>
  <c r="HY50" i="1"/>
  <c r="HY69" i="1"/>
  <c r="HY90" i="1"/>
  <c r="HY109" i="1"/>
  <c r="HY131" i="1"/>
  <c r="HY146" i="1"/>
  <c r="HY160" i="1"/>
  <c r="HY171" i="1"/>
  <c r="HY185" i="1"/>
  <c r="HY195" i="1"/>
  <c r="HY203" i="1"/>
  <c r="HY211" i="1"/>
  <c r="HY219" i="1"/>
  <c r="HY227" i="1"/>
  <c r="HY235" i="1"/>
  <c r="HY243" i="1"/>
  <c r="HY251" i="1"/>
  <c r="HY259" i="1"/>
  <c r="HY267" i="1"/>
  <c r="HY275" i="1"/>
  <c r="HY283" i="1"/>
  <c r="HY291" i="1"/>
  <c r="HY299" i="1"/>
  <c r="HY307" i="1"/>
  <c r="HY315" i="1"/>
  <c r="HY323" i="1"/>
  <c r="HY331" i="1"/>
  <c r="HY339" i="1"/>
  <c r="HY347" i="1"/>
  <c r="HY355" i="1"/>
  <c r="HY363" i="1"/>
  <c r="HY371" i="1"/>
  <c r="HY379" i="1"/>
  <c r="HY387" i="1"/>
  <c r="HY395" i="1"/>
  <c r="HY403" i="1"/>
  <c r="HY411" i="1"/>
  <c r="HY419" i="1"/>
  <c r="HY427" i="1"/>
  <c r="HY435" i="1"/>
  <c r="HY499" i="1"/>
  <c r="HY10" i="1"/>
  <c r="HY29" i="1"/>
  <c r="HY51" i="1"/>
  <c r="HY74" i="1"/>
  <c r="HY91" i="1"/>
  <c r="HY114" i="1"/>
  <c r="HY133" i="1"/>
  <c r="HY147" i="1"/>
  <c r="HY161" i="1"/>
  <c r="HY173" i="1"/>
  <c r="HY186" i="1"/>
  <c r="HY196" i="1"/>
  <c r="HY204" i="1"/>
  <c r="HY212" i="1"/>
  <c r="HY220" i="1"/>
  <c r="HY228" i="1"/>
  <c r="HY236" i="1"/>
  <c r="HY244" i="1"/>
  <c r="HY252" i="1"/>
  <c r="HY260" i="1"/>
  <c r="HY268" i="1"/>
  <c r="HY276" i="1"/>
  <c r="HY284" i="1"/>
  <c r="HY292" i="1"/>
  <c r="HY300" i="1"/>
  <c r="HY308" i="1"/>
  <c r="HY316" i="1"/>
  <c r="HY324" i="1"/>
  <c r="HY332" i="1"/>
  <c r="HY340" i="1"/>
  <c r="HY348" i="1"/>
  <c r="HY356" i="1"/>
  <c r="HY364" i="1"/>
  <c r="HY372" i="1"/>
  <c r="HY380" i="1"/>
  <c r="HY388" i="1"/>
  <c r="HY396" i="1"/>
  <c r="HY404" i="1"/>
  <c r="HY412" i="1"/>
  <c r="HY420" i="1"/>
  <c r="HY428" i="1"/>
  <c r="HY436" i="1"/>
  <c r="HY508" i="1"/>
  <c r="HY11" i="1"/>
  <c r="HY34" i="1"/>
  <c r="HY53" i="1"/>
  <c r="HY75" i="1"/>
  <c r="HY93" i="1"/>
  <c r="HY115" i="1"/>
  <c r="HY137" i="1"/>
  <c r="HY149" i="1"/>
  <c r="HY162" i="1"/>
  <c r="HY176" i="1"/>
  <c r="HY187" i="1"/>
  <c r="HY197" i="1"/>
  <c r="HY205" i="1"/>
  <c r="HY213" i="1"/>
  <c r="HY221" i="1"/>
  <c r="HY229" i="1"/>
  <c r="HY237" i="1"/>
  <c r="HY245" i="1"/>
  <c r="HY253" i="1"/>
  <c r="HY261" i="1"/>
  <c r="HY269" i="1"/>
  <c r="HY277" i="1"/>
  <c r="HY285" i="1"/>
  <c r="HY293" i="1"/>
  <c r="HY301" i="1"/>
  <c r="HY309" i="1"/>
  <c r="HY317" i="1"/>
  <c r="HY325" i="1"/>
  <c r="HY333" i="1"/>
  <c r="HY341" i="1"/>
  <c r="HY349" i="1"/>
  <c r="HY365" i="1"/>
  <c r="HY373" i="1"/>
  <c r="HY389" i="1"/>
  <c r="HY397" i="1"/>
  <c r="HY405" i="1"/>
  <c r="HY413" i="1"/>
  <c r="HY421" i="1"/>
  <c r="HY429" i="1"/>
  <c r="HY437" i="1"/>
  <c r="HY533" i="1"/>
  <c r="HY605" i="1"/>
  <c r="HY18" i="1"/>
  <c r="HY37" i="1"/>
  <c r="HY59" i="1"/>
  <c r="HY82" i="1"/>
  <c r="HY99" i="1"/>
  <c r="HY122" i="1"/>
  <c r="HY139" i="1"/>
  <c r="HY153" i="1"/>
  <c r="HY165" i="1"/>
  <c r="HY178" i="1"/>
  <c r="HY190" i="1"/>
  <c r="HY199" i="1"/>
  <c r="HY207" i="1"/>
  <c r="HY215" i="1"/>
  <c r="HY223" i="1"/>
  <c r="HY231" i="1"/>
  <c r="HY239" i="1"/>
  <c r="HY247" i="1"/>
  <c r="HY255" i="1"/>
  <c r="HY263" i="1"/>
  <c r="HY271" i="1"/>
  <c r="HY279" i="1"/>
  <c r="HY287" i="1"/>
  <c r="HY295" i="1"/>
  <c r="HY303" i="1"/>
  <c r="HY311" i="1"/>
  <c r="HY319" i="1"/>
  <c r="HY327" i="1"/>
  <c r="HY335" i="1"/>
  <c r="HY343" i="1"/>
  <c r="HY351" i="1"/>
  <c r="HY359" i="1"/>
  <c r="HY367" i="1"/>
  <c r="HY375" i="1"/>
  <c r="HY383" i="1"/>
  <c r="HY391" i="1"/>
  <c r="HY399" i="1"/>
  <c r="HY407" i="1"/>
  <c r="HY415" i="1"/>
  <c r="HY423" i="1"/>
  <c r="HY431" i="1"/>
  <c r="HY463" i="1"/>
  <c r="HY551" i="1"/>
  <c r="HY514" i="1"/>
  <c r="HY480" i="1"/>
  <c r="HY472" i="1"/>
  <c r="HY424" i="1"/>
  <c r="HY408" i="1"/>
  <c r="HY392" i="1"/>
  <c r="HY377" i="1"/>
  <c r="HY361" i="1"/>
  <c r="HY346" i="1"/>
  <c r="HY330" i="1"/>
  <c r="HY314" i="1"/>
  <c r="HY298" i="1"/>
  <c r="HY282" i="1"/>
  <c r="HY266" i="1"/>
  <c r="HY250" i="1"/>
  <c r="HY234" i="1"/>
  <c r="HY218" i="1"/>
  <c r="HY202" i="1"/>
  <c r="HY184" i="1"/>
  <c r="HY157" i="1"/>
  <c r="HY130" i="1"/>
  <c r="HY45" i="1"/>
  <c r="IA431" i="1"/>
  <c r="IA367" i="1"/>
  <c r="IA305" i="1"/>
  <c r="IA241" i="1"/>
  <c r="IA175" i="1"/>
  <c r="IA88" i="1"/>
  <c r="IB336" i="1"/>
  <c r="IC111" i="1"/>
  <c r="HZ6" i="1"/>
  <c r="HZ14" i="1"/>
  <c r="HZ22" i="1"/>
  <c r="HZ30" i="1"/>
  <c r="HZ38" i="1"/>
  <c r="HZ46" i="1"/>
  <c r="HZ54" i="1"/>
  <c r="HZ62" i="1"/>
  <c r="HZ70" i="1"/>
  <c r="HZ78" i="1"/>
  <c r="HZ94" i="1"/>
  <c r="HZ102" i="1"/>
  <c r="HZ110" i="1"/>
  <c r="HZ118" i="1"/>
  <c r="HZ126" i="1"/>
  <c r="HZ134" i="1"/>
  <c r="HZ142" i="1"/>
  <c r="HZ150" i="1"/>
  <c r="HZ158" i="1"/>
  <c r="HZ166" i="1"/>
  <c r="HZ174" i="1"/>
  <c r="HZ182" i="1"/>
  <c r="HZ190" i="1"/>
  <c r="HZ198" i="1"/>
  <c r="HZ206" i="1"/>
  <c r="HZ214" i="1"/>
  <c r="HZ222" i="1"/>
  <c r="HZ230" i="1"/>
  <c r="HZ238" i="1"/>
  <c r="HZ246" i="1"/>
  <c r="HZ254" i="1"/>
  <c r="HZ262" i="1"/>
  <c r="HZ270" i="1"/>
  <c r="HZ278" i="1"/>
  <c r="HZ286" i="1"/>
  <c r="HZ294" i="1"/>
  <c r="HZ302" i="1"/>
  <c r="HZ310" i="1"/>
  <c r="HZ318" i="1"/>
  <c r="HZ326" i="1"/>
  <c r="HZ334" i="1"/>
  <c r="HZ342" i="1"/>
  <c r="HZ350" i="1"/>
  <c r="HZ358" i="1"/>
  <c r="HZ366" i="1"/>
  <c r="HZ374" i="1"/>
  <c r="HZ382" i="1"/>
  <c r="HZ390" i="1"/>
  <c r="HZ398" i="1"/>
  <c r="HZ406" i="1"/>
  <c r="HZ414" i="1"/>
  <c r="HZ422" i="1"/>
  <c r="HZ430" i="1"/>
  <c r="HZ438" i="1"/>
  <c r="HZ478" i="1"/>
  <c r="HZ502" i="1"/>
  <c r="HZ7" i="1"/>
  <c r="HZ15" i="1"/>
  <c r="HZ23" i="1"/>
  <c r="HZ31" i="1"/>
  <c r="HZ39" i="1"/>
  <c r="HZ47" i="1"/>
  <c r="HZ55" i="1"/>
  <c r="HZ63" i="1"/>
  <c r="HZ71" i="1"/>
  <c r="HZ79" i="1"/>
  <c r="HZ87" i="1"/>
  <c r="HZ95" i="1"/>
  <c r="HZ103" i="1"/>
  <c r="HZ111" i="1"/>
  <c r="HZ119" i="1"/>
  <c r="HZ127" i="1"/>
  <c r="HZ135" i="1"/>
  <c r="HZ143" i="1"/>
  <c r="HZ151" i="1"/>
  <c r="HZ159" i="1"/>
  <c r="HZ167" i="1"/>
  <c r="HZ175" i="1"/>
  <c r="HZ183" i="1"/>
  <c r="HZ191" i="1"/>
  <c r="HZ199" i="1"/>
  <c r="HZ207" i="1"/>
  <c r="HZ215" i="1"/>
  <c r="HZ223" i="1"/>
  <c r="HZ231" i="1"/>
  <c r="HZ239" i="1"/>
  <c r="HZ247" i="1"/>
  <c r="HZ255" i="1"/>
  <c r="HZ263" i="1"/>
  <c r="HZ271" i="1"/>
  <c r="HZ279" i="1"/>
  <c r="HZ287" i="1"/>
  <c r="HZ295" i="1"/>
  <c r="HZ303" i="1"/>
  <c r="HZ311" i="1"/>
  <c r="HZ319" i="1"/>
  <c r="HZ327" i="1"/>
  <c r="HZ335" i="1"/>
  <c r="HZ343" i="1"/>
  <c r="HZ351" i="1"/>
  <c r="HZ359" i="1"/>
  <c r="HZ367" i="1"/>
  <c r="HZ375" i="1"/>
  <c r="HZ383" i="1"/>
  <c r="HZ391" i="1"/>
  <c r="HZ399" i="1"/>
  <c r="HZ407" i="1"/>
  <c r="HZ415" i="1"/>
  <c r="HZ423" i="1"/>
  <c r="HZ431" i="1"/>
  <c r="HZ463" i="1"/>
  <c r="HZ551" i="1"/>
  <c r="HZ8" i="1"/>
  <c r="HZ16" i="1"/>
  <c r="HZ24" i="1"/>
  <c r="HZ32" i="1"/>
  <c r="HZ40" i="1"/>
  <c r="HZ48" i="1"/>
  <c r="HZ56" i="1"/>
  <c r="HZ64" i="1"/>
  <c r="HZ72" i="1"/>
  <c r="HZ80" i="1"/>
  <c r="HZ88" i="1"/>
  <c r="HZ96" i="1"/>
  <c r="HZ104" i="1"/>
  <c r="HZ112" i="1"/>
  <c r="HZ120" i="1"/>
  <c r="HZ128" i="1"/>
  <c r="HZ136" i="1"/>
  <c r="HZ144" i="1"/>
  <c r="HZ152" i="1"/>
  <c r="HZ160" i="1"/>
  <c r="HZ168" i="1"/>
  <c r="HZ176" i="1"/>
  <c r="HZ184" i="1"/>
  <c r="HZ200" i="1"/>
  <c r="HZ208" i="1"/>
  <c r="HZ216" i="1"/>
  <c r="HZ224" i="1"/>
  <c r="HZ232" i="1"/>
  <c r="HZ240" i="1"/>
  <c r="HZ248" i="1"/>
  <c r="HZ256" i="1"/>
  <c r="HZ264" i="1"/>
  <c r="HZ272" i="1"/>
  <c r="HZ280" i="1"/>
  <c r="HZ288" i="1"/>
  <c r="HZ296" i="1"/>
  <c r="HZ304" i="1"/>
  <c r="HZ312" i="1"/>
  <c r="HZ320" i="1"/>
  <c r="HZ328" i="1"/>
  <c r="HZ336" i="1"/>
  <c r="HZ344" i="1"/>
  <c r="HZ352" i="1"/>
  <c r="HZ360" i="1"/>
  <c r="HZ368" i="1"/>
  <c r="HZ376" i="1"/>
  <c r="HZ384" i="1"/>
  <c r="HZ392" i="1"/>
  <c r="HZ400" i="1"/>
  <c r="HZ408" i="1"/>
  <c r="HZ416" i="1"/>
  <c r="HZ424" i="1"/>
  <c r="HZ432" i="1"/>
  <c r="HZ472" i="1"/>
  <c r="HZ480" i="1"/>
  <c r="HZ512" i="1"/>
  <c r="HZ9" i="1"/>
  <c r="HZ17" i="1"/>
  <c r="HZ25" i="1"/>
  <c r="HZ33" i="1"/>
  <c r="HZ41" i="1"/>
  <c r="HZ49" i="1"/>
  <c r="HZ57" i="1"/>
  <c r="HZ65" i="1"/>
  <c r="HZ73" i="1"/>
  <c r="HZ81" i="1"/>
  <c r="HZ89" i="1"/>
  <c r="HZ97" i="1"/>
  <c r="HZ105" i="1"/>
  <c r="HZ113" i="1"/>
  <c r="HZ121" i="1"/>
  <c r="HZ129" i="1"/>
  <c r="HZ137" i="1"/>
  <c r="HZ145" i="1"/>
  <c r="HZ153" i="1"/>
  <c r="HZ161" i="1"/>
  <c r="HZ169" i="1"/>
  <c r="HZ177" i="1"/>
  <c r="HZ185" i="1"/>
  <c r="HZ193" i="1"/>
  <c r="HZ201" i="1"/>
  <c r="HZ209" i="1"/>
  <c r="HZ217" i="1"/>
  <c r="HZ225" i="1"/>
  <c r="HZ233" i="1"/>
  <c r="HZ241" i="1"/>
  <c r="HZ249" i="1"/>
  <c r="HZ257" i="1"/>
  <c r="HZ265" i="1"/>
  <c r="HZ273" i="1"/>
  <c r="HZ281" i="1"/>
  <c r="HZ289" i="1"/>
  <c r="HZ297" i="1"/>
  <c r="HZ305" i="1"/>
  <c r="HZ313" i="1"/>
  <c r="HZ321" i="1"/>
  <c r="HZ329" i="1"/>
  <c r="HZ337" i="1"/>
  <c r="HZ345" i="1"/>
  <c r="HZ353" i="1"/>
  <c r="HZ361" i="1"/>
  <c r="HZ369" i="1"/>
  <c r="HZ377" i="1"/>
  <c r="HZ385" i="1"/>
  <c r="HZ393" i="1"/>
  <c r="HZ401" i="1"/>
  <c r="HZ409" i="1"/>
  <c r="HZ417" i="1"/>
  <c r="HZ425" i="1"/>
  <c r="HZ433" i="1"/>
  <c r="HZ537" i="1"/>
  <c r="HZ10" i="1"/>
  <c r="HZ18" i="1"/>
  <c r="HZ26" i="1"/>
  <c r="HZ34" i="1"/>
  <c r="HZ42" i="1"/>
  <c r="HZ50" i="1"/>
  <c r="HZ58" i="1"/>
  <c r="HZ66" i="1"/>
  <c r="HZ74" i="1"/>
  <c r="HZ82" i="1"/>
  <c r="HZ90" i="1"/>
  <c r="HZ98" i="1"/>
  <c r="HZ106" i="1"/>
  <c r="HZ114" i="1"/>
  <c r="HZ122" i="1"/>
  <c r="HZ130" i="1"/>
  <c r="HZ138" i="1"/>
  <c r="HZ146" i="1"/>
  <c r="HZ154" i="1"/>
  <c r="HZ162" i="1"/>
  <c r="HZ170" i="1"/>
  <c r="HZ178" i="1"/>
  <c r="HZ186" i="1"/>
  <c r="HZ194" i="1"/>
  <c r="HZ202" i="1"/>
  <c r="HZ210" i="1"/>
  <c r="HZ218" i="1"/>
  <c r="HZ226" i="1"/>
  <c r="HZ234" i="1"/>
  <c r="HZ242" i="1"/>
  <c r="HZ250" i="1"/>
  <c r="HZ258" i="1"/>
  <c r="HZ266" i="1"/>
  <c r="HZ274" i="1"/>
  <c r="HZ282" i="1"/>
  <c r="HZ290" i="1"/>
  <c r="HZ298" i="1"/>
  <c r="HZ306" i="1"/>
  <c r="HZ314" i="1"/>
  <c r="HZ322" i="1"/>
  <c r="HZ330" i="1"/>
  <c r="HZ338" i="1"/>
  <c r="HZ346" i="1"/>
  <c r="HZ354" i="1"/>
  <c r="HZ362" i="1"/>
  <c r="HZ370" i="1"/>
  <c r="HZ378" i="1"/>
  <c r="HZ386" i="1"/>
  <c r="HZ394" i="1"/>
  <c r="HZ402" i="1"/>
  <c r="HZ410" i="1"/>
  <c r="HZ418" i="1"/>
  <c r="HZ426" i="1"/>
  <c r="HZ434" i="1"/>
  <c r="HZ514" i="1"/>
  <c r="HZ11" i="1"/>
  <c r="HZ19" i="1"/>
  <c r="HZ27" i="1"/>
  <c r="HZ43" i="1"/>
  <c r="HZ51" i="1"/>
  <c r="HZ59" i="1"/>
  <c r="HZ67" i="1"/>
  <c r="HZ75" i="1"/>
  <c r="HZ83" i="1"/>
  <c r="HZ91" i="1"/>
  <c r="HZ99" i="1"/>
  <c r="HZ107" i="1"/>
  <c r="HZ115" i="1"/>
  <c r="HZ123" i="1"/>
  <c r="HZ131" i="1"/>
  <c r="HZ139" i="1"/>
  <c r="HZ147" i="1"/>
  <c r="HZ155" i="1"/>
  <c r="HZ163" i="1"/>
  <c r="HZ171" i="1"/>
  <c r="HZ179" i="1"/>
  <c r="HZ187" i="1"/>
  <c r="HZ195" i="1"/>
  <c r="HZ203" i="1"/>
  <c r="HZ211" i="1"/>
  <c r="HZ219" i="1"/>
  <c r="HZ227" i="1"/>
  <c r="HZ235" i="1"/>
  <c r="HZ243" i="1"/>
  <c r="HZ251" i="1"/>
  <c r="HZ259" i="1"/>
  <c r="HZ267" i="1"/>
  <c r="HZ275" i="1"/>
  <c r="HZ283" i="1"/>
  <c r="HZ291" i="1"/>
  <c r="HZ299" i="1"/>
  <c r="HZ307" i="1"/>
  <c r="HZ315" i="1"/>
  <c r="HZ323" i="1"/>
  <c r="HZ331" i="1"/>
  <c r="HZ339" i="1"/>
  <c r="HZ347" i="1"/>
  <c r="HZ355" i="1"/>
  <c r="HZ363" i="1"/>
  <c r="HZ371" i="1"/>
  <c r="HZ379" i="1"/>
  <c r="HZ387" i="1"/>
  <c r="HZ395" i="1"/>
  <c r="HZ411" i="1"/>
  <c r="HZ419" i="1"/>
  <c r="HZ427" i="1"/>
  <c r="HZ435" i="1"/>
  <c r="HZ499" i="1"/>
  <c r="HZ36" i="1"/>
  <c r="HZ68" i="1"/>
  <c r="HZ93" i="1"/>
  <c r="HZ125" i="1"/>
  <c r="HZ157" i="1"/>
  <c r="HZ189" i="1"/>
  <c r="HZ220" i="1"/>
  <c r="HZ252" i="1"/>
  <c r="HZ284" i="1"/>
  <c r="HZ316" i="1"/>
  <c r="HZ348" i="1"/>
  <c r="HZ380" i="1"/>
  <c r="HZ405" i="1"/>
  <c r="HZ437" i="1"/>
  <c r="HZ508" i="1"/>
  <c r="HZ12" i="1"/>
  <c r="HZ37" i="1"/>
  <c r="HZ69" i="1"/>
  <c r="HZ100" i="1"/>
  <c r="HZ132" i="1"/>
  <c r="HZ164" i="1"/>
  <c r="HZ221" i="1"/>
  <c r="HZ253" i="1"/>
  <c r="HZ285" i="1"/>
  <c r="HZ317" i="1"/>
  <c r="HZ349" i="1"/>
  <c r="HZ412" i="1"/>
  <c r="HZ13" i="1"/>
  <c r="HZ44" i="1"/>
  <c r="HZ76" i="1"/>
  <c r="HZ101" i="1"/>
  <c r="HZ133" i="1"/>
  <c r="HZ165" i="1"/>
  <c r="HZ196" i="1"/>
  <c r="HZ228" i="1"/>
  <c r="HZ260" i="1"/>
  <c r="HZ292" i="1"/>
  <c r="HZ324" i="1"/>
  <c r="HZ356" i="1"/>
  <c r="HZ388" i="1"/>
  <c r="HZ20" i="1"/>
  <c r="HZ45" i="1"/>
  <c r="HZ77" i="1"/>
  <c r="HZ108" i="1"/>
  <c r="HZ140" i="1"/>
  <c r="HZ172" i="1"/>
  <c r="HZ197" i="1"/>
  <c r="HZ229" i="1"/>
  <c r="HZ261" i="1"/>
  <c r="HZ293" i="1"/>
  <c r="HZ325" i="1"/>
  <c r="HZ389" i="1"/>
  <c r="HZ420" i="1"/>
  <c r="HZ21" i="1"/>
  <c r="HZ52" i="1"/>
  <c r="HZ84" i="1"/>
  <c r="HZ109" i="1"/>
  <c r="HZ141" i="1"/>
  <c r="HZ173" i="1"/>
  <c r="HZ204" i="1"/>
  <c r="HZ236" i="1"/>
  <c r="HZ268" i="1"/>
  <c r="HZ300" i="1"/>
  <c r="HZ332" i="1"/>
  <c r="HZ364" i="1"/>
  <c r="HZ396" i="1"/>
  <c r="HZ421" i="1"/>
  <c r="HZ180" i="1"/>
  <c r="HZ244" i="1"/>
  <c r="HZ333" i="1"/>
  <c r="HZ397" i="1"/>
  <c r="HZ28" i="1"/>
  <c r="HZ92" i="1"/>
  <c r="HZ181" i="1"/>
  <c r="HZ245" i="1"/>
  <c r="HZ340" i="1"/>
  <c r="HZ29" i="1"/>
  <c r="HZ116" i="1"/>
  <c r="HZ188" i="1"/>
  <c r="HZ269" i="1"/>
  <c r="HZ341" i="1"/>
  <c r="HZ404" i="1"/>
  <c r="HZ605" i="1"/>
  <c r="HZ117" i="1"/>
  <c r="HZ276" i="1"/>
  <c r="HZ53" i="1"/>
  <c r="HZ124" i="1"/>
  <c r="HZ205" i="1"/>
  <c r="HZ277" i="1"/>
  <c r="HZ365" i="1"/>
  <c r="HZ428" i="1"/>
  <c r="HZ533" i="1"/>
  <c r="HZ60" i="1"/>
  <c r="HZ148" i="1"/>
  <c r="HZ212" i="1"/>
  <c r="HZ301" i="1"/>
  <c r="HZ372" i="1"/>
  <c r="HZ429" i="1"/>
  <c r="HZ213" i="1"/>
  <c r="HZ237" i="1"/>
  <c r="HZ436" i="1"/>
  <c r="HZ61" i="1"/>
  <c r="HZ308" i="1"/>
  <c r="HZ85" i="1"/>
  <c r="HZ309" i="1"/>
  <c r="HZ156" i="1"/>
  <c r="HY438" i="1"/>
  <c r="HY422" i="1"/>
  <c r="HY406" i="1"/>
  <c r="HY390" i="1"/>
  <c r="HY376" i="1"/>
  <c r="HY360" i="1"/>
  <c r="HY345" i="1"/>
  <c r="HY329" i="1"/>
  <c r="HY313" i="1"/>
  <c r="HY297" i="1"/>
  <c r="HY281" i="1"/>
  <c r="HY265" i="1"/>
  <c r="HY249" i="1"/>
  <c r="HY233" i="1"/>
  <c r="HY217" i="1"/>
  <c r="HY201" i="1"/>
  <c r="HY181" i="1"/>
  <c r="HY155" i="1"/>
  <c r="HY125" i="1"/>
  <c r="HY85" i="1"/>
  <c r="HY43" i="1"/>
  <c r="IA551" i="1"/>
  <c r="IA425" i="1"/>
  <c r="IA361" i="1"/>
  <c r="IA303" i="1"/>
  <c r="IA239" i="1"/>
  <c r="IA173" i="1"/>
  <c r="IB304" i="1"/>
  <c r="IB93" i="1"/>
  <c r="IA14" i="1"/>
  <c r="IA22" i="1"/>
  <c r="IA30" i="1"/>
  <c r="IA38" i="1"/>
  <c r="IA46" i="1"/>
  <c r="IA54" i="1"/>
  <c r="IA62" i="1"/>
  <c r="IA70" i="1"/>
  <c r="IA78" i="1"/>
  <c r="IA86" i="1"/>
  <c r="IA94" i="1"/>
  <c r="IA102" i="1"/>
  <c r="IA110" i="1"/>
  <c r="IA118" i="1"/>
  <c r="IA126" i="1"/>
  <c r="IA134" i="1"/>
  <c r="IA142" i="1"/>
  <c r="IA7" i="1"/>
  <c r="IA15" i="1"/>
  <c r="IA23" i="1"/>
  <c r="IA31" i="1"/>
  <c r="IA39" i="1"/>
  <c r="IA47" i="1"/>
  <c r="IA55" i="1"/>
  <c r="IA63" i="1"/>
  <c r="IA71" i="1"/>
  <c r="IA79" i="1"/>
  <c r="IA87" i="1"/>
  <c r="IA95" i="1"/>
  <c r="IA103" i="1"/>
  <c r="IA111" i="1"/>
  <c r="IA119" i="1"/>
  <c r="IA127" i="1"/>
  <c r="IA8" i="1"/>
  <c r="IA16" i="1"/>
  <c r="IA24" i="1"/>
  <c r="IA10" i="1"/>
  <c r="IA18" i="1"/>
  <c r="IA26" i="1"/>
  <c r="IA34" i="1"/>
  <c r="IA42" i="1"/>
  <c r="IA50" i="1"/>
  <c r="IA58" i="1"/>
  <c r="IA66" i="1"/>
  <c r="IA74" i="1"/>
  <c r="IA82" i="1"/>
  <c r="IA90" i="1"/>
  <c r="IA98" i="1"/>
  <c r="IA106" i="1"/>
  <c r="IA114" i="1"/>
  <c r="IA122" i="1"/>
  <c r="IA130" i="1"/>
  <c r="IA138" i="1"/>
  <c r="IA11" i="1"/>
  <c r="IA19" i="1"/>
  <c r="IA35" i="1"/>
  <c r="IA43" i="1"/>
  <c r="IA51" i="1"/>
  <c r="IA59" i="1"/>
  <c r="IA67" i="1"/>
  <c r="IA75" i="1"/>
  <c r="IA83" i="1"/>
  <c r="IA91" i="1"/>
  <c r="IA99" i="1"/>
  <c r="IA107" i="1"/>
  <c r="IA115" i="1"/>
  <c r="IA123" i="1"/>
  <c r="IA131" i="1"/>
  <c r="IA147" i="1"/>
  <c r="IA155" i="1"/>
  <c r="IA163" i="1"/>
  <c r="IA171" i="1"/>
  <c r="IA179" i="1"/>
  <c r="IA187" i="1"/>
  <c r="IA12" i="1"/>
  <c r="IA29" i="1"/>
  <c r="IA45" i="1"/>
  <c r="IA61" i="1"/>
  <c r="IA77" i="1"/>
  <c r="IA93" i="1"/>
  <c r="IA109" i="1"/>
  <c r="IA125" i="1"/>
  <c r="IA149" i="1"/>
  <c r="IA158" i="1"/>
  <c r="IA167" i="1"/>
  <c r="IA176" i="1"/>
  <c r="IA185" i="1"/>
  <c r="IA194" i="1"/>
  <c r="IA202" i="1"/>
  <c r="IA210" i="1"/>
  <c r="IA218" i="1"/>
  <c r="IA226" i="1"/>
  <c r="IA234" i="1"/>
  <c r="IA242" i="1"/>
  <c r="IA250" i="1"/>
  <c r="IA258" i="1"/>
  <c r="IA266" i="1"/>
  <c r="IA274" i="1"/>
  <c r="IA282" i="1"/>
  <c r="IA290" i="1"/>
  <c r="IA298" i="1"/>
  <c r="IA306" i="1"/>
  <c r="IA314" i="1"/>
  <c r="IA322" i="1"/>
  <c r="IA330" i="1"/>
  <c r="IA346" i="1"/>
  <c r="IA354" i="1"/>
  <c r="IA362" i="1"/>
  <c r="IA370" i="1"/>
  <c r="IA378" i="1"/>
  <c r="IA386" i="1"/>
  <c r="IA394" i="1"/>
  <c r="IA402" i="1"/>
  <c r="IA410" i="1"/>
  <c r="IA418" i="1"/>
  <c r="IA426" i="1"/>
  <c r="IA434" i="1"/>
  <c r="IA514" i="1"/>
  <c r="IA13" i="1"/>
  <c r="IA32" i="1"/>
  <c r="IA48" i="1"/>
  <c r="IA64" i="1"/>
  <c r="IA80" i="1"/>
  <c r="IA96" i="1"/>
  <c r="IA112" i="1"/>
  <c r="IA128" i="1"/>
  <c r="IA140" i="1"/>
  <c r="IA150" i="1"/>
  <c r="IA159" i="1"/>
  <c r="IA168" i="1"/>
  <c r="IA177" i="1"/>
  <c r="IA186" i="1"/>
  <c r="IA195" i="1"/>
  <c r="IA203" i="1"/>
  <c r="IA211" i="1"/>
  <c r="IA219" i="1"/>
  <c r="IA227" i="1"/>
  <c r="IA235" i="1"/>
  <c r="IA243" i="1"/>
  <c r="IA251" i="1"/>
  <c r="IA259" i="1"/>
  <c r="IA267" i="1"/>
  <c r="IA275" i="1"/>
  <c r="IA283" i="1"/>
  <c r="IA291" i="1"/>
  <c r="IA299" i="1"/>
  <c r="IA307" i="1"/>
  <c r="IA315" i="1"/>
  <c r="IA323" i="1"/>
  <c r="IA331" i="1"/>
  <c r="IA339" i="1"/>
  <c r="IA347" i="1"/>
  <c r="IA355" i="1"/>
  <c r="IA363" i="1"/>
  <c r="IA371" i="1"/>
  <c r="IA379" i="1"/>
  <c r="IA387" i="1"/>
  <c r="IA395" i="1"/>
  <c r="IA403" i="1"/>
  <c r="IA411" i="1"/>
  <c r="IA419" i="1"/>
  <c r="IA427" i="1"/>
  <c r="IA435" i="1"/>
  <c r="IA499" i="1"/>
  <c r="IA17" i="1"/>
  <c r="IA33" i="1"/>
  <c r="IA49" i="1"/>
  <c r="IA65" i="1"/>
  <c r="IA81" i="1"/>
  <c r="IA97" i="1"/>
  <c r="IA113" i="1"/>
  <c r="IA129" i="1"/>
  <c r="IA141" i="1"/>
  <c r="IA151" i="1"/>
  <c r="IA160" i="1"/>
  <c r="IA169" i="1"/>
  <c r="IA178" i="1"/>
  <c r="IA188" i="1"/>
  <c r="IA196" i="1"/>
  <c r="IA204" i="1"/>
  <c r="IA212" i="1"/>
  <c r="IA220" i="1"/>
  <c r="IA228" i="1"/>
  <c r="IA236" i="1"/>
  <c r="IA244" i="1"/>
  <c r="IA252" i="1"/>
  <c r="IA260" i="1"/>
  <c r="IA268" i="1"/>
  <c r="IA276" i="1"/>
  <c r="IA284" i="1"/>
  <c r="IA292" i="1"/>
  <c r="IA300" i="1"/>
  <c r="IA308" i="1"/>
  <c r="IA316" i="1"/>
  <c r="IA324" i="1"/>
  <c r="IA332" i="1"/>
  <c r="IA340" i="1"/>
  <c r="IA348" i="1"/>
  <c r="IA356" i="1"/>
  <c r="IA364" i="1"/>
  <c r="IA372" i="1"/>
  <c r="IA380" i="1"/>
  <c r="IA388" i="1"/>
  <c r="IA396" i="1"/>
  <c r="IA404" i="1"/>
  <c r="IA412" i="1"/>
  <c r="IA420" i="1"/>
  <c r="IA428" i="1"/>
  <c r="IA436" i="1"/>
  <c r="IA508" i="1"/>
  <c r="IA20" i="1"/>
  <c r="IA36" i="1"/>
  <c r="IA52" i="1"/>
  <c r="IA68" i="1"/>
  <c r="IA84" i="1"/>
  <c r="IA100" i="1"/>
  <c r="IA116" i="1"/>
  <c r="IA132" i="1"/>
  <c r="IA143" i="1"/>
  <c r="IA152" i="1"/>
  <c r="IA161" i="1"/>
  <c r="IA170" i="1"/>
  <c r="IA180" i="1"/>
  <c r="IA189" i="1"/>
  <c r="IA197" i="1"/>
  <c r="IA205" i="1"/>
  <c r="IA213" i="1"/>
  <c r="IA221" i="1"/>
  <c r="IA229" i="1"/>
  <c r="IA237" i="1"/>
  <c r="IA245" i="1"/>
  <c r="IA253" i="1"/>
  <c r="IA261" i="1"/>
  <c r="IA269" i="1"/>
  <c r="IA277" i="1"/>
  <c r="IA285" i="1"/>
  <c r="IA293" i="1"/>
  <c r="IA301" i="1"/>
  <c r="IA309" i="1"/>
  <c r="IA317" i="1"/>
  <c r="IA325" i="1"/>
  <c r="IA333" i="1"/>
  <c r="IA341" i="1"/>
  <c r="IA349" i="1"/>
  <c r="IA357" i="1"/>
  <c r="IA365" i="1"/>
  <c r="IA373" i="1"/>
  <c r="IA381" i="1"/>
  <c r="IA389" i="1"/>
  <c r="IA397" i="1"/>
  <c r="IA405" i="1"/>
  <c r="IA413" i="1"/>
  <c r="IA421" i="1"/>
  <c r="IA429" i="1"/>
  <c r="IA437" i="1"/>
  <c r="IA533" i="1"/>
  <c r="IA605" i="1"/>
  <c r="IA21" i="1"/>
  <c r="IA37" i="1"/>
  <c r="IA53" i="1"/>
  <c r="IA69" i="1"/>
  <c r="IA85" i="1"/>
  <c r="IA101" i="1"/>
  <c r="IA117" i="1"/>
  <c r="IA133" i="1"/>
  <c r="IA144" i="1"/>
  <c r="IA153" i="1"/>
  <c r="IA162" i="1"/>
  <c r="IA172" i="1"/>
  <c r="IA181" i="1"/>
  <c r="IA190" i="1"/>
  <c r="IA198" i="1"/>
  <c r="IA206" i="1"/>
  <c r="IA214" i="1"/>
  <c r="IA222" i="1"/>
  <c r="IA230" i="1"/>
  <c r="IA238" i="1"/>
  <c r="IA246" i="1"/>
  <c r="IA254" i="1"/>
  <c r="IA262" i="1"/>
  <c r="IA270" i="1"/>
  <c r="IA278" i="1"/>
  <c r="IA286" i="1"/>
  <c r="IA294" i="1"/>
  <c r="IA302" i="1"/>
  <c r="IA310" i="1"/>
  <c r="IA318" i="1"/>
  <c r="IA326" i="1"/>
  <c r="IA334" i="1"/>
  <c r="IA342" i="1"/>
  <c r="IA350" i="1"/>
  <c r="IA358" i="1"/>
  <c r="IA366" i="1"/>
  <c r="IA374" i="1"/>
  <c r="IA382" i="1"/>
  <c r="IA390" i="1"/>
  <c r="IA398" i="1"/>
  <c r="IA406" i="1"/>
  <c r="IA414" i="1"/>
  <c r="IA422" i="1"/>
  <c r="IA430" i="1"/>
  <c r="IA438" i="1"/>
  <c r="IA478" i="1"/>
  <c r="IA502" i="1"/>
  <c r="IA41" i="1"/>
  <c r="IA57" i="1"/>
  <c r="IA73" i="1"/>
  <c r="IA89" i="1"/>
  <c r="IA105" i="1"/>
  <c r="IA121" i="1"/>
  <c r="IA136" i="1"/>
  <c r="IA146" i="1"/>
  <c r="IA156" i="1"/>
  <c r="IA165" i="1"/>
  <c r="IA174" i="1"/>
  <c r="IA183" i="1"/>
  <c r="IA192" i="1"/>
  <c r="IA200" i="1"/>
  <c r="IA208" i="1"/>
  <c r="IA216" i="1"/>
  <c r="IA224" i="1"/>
  <c r="IA232" i="1"/>
  <c r="IA240" i="1"/>
  <c r="IA248" i="1"/>
  <c r="IA256" i="1"/>
  <c r="IA264" i="1"/>
  <c r="IA272" i="1"/>
  <c r="IA280" i="1"/>
  <c r="IA288" i="1"/>
  <c r="IA296" i="1"/>
  <c r="IA304" i="1"/>
  <c r="IA312" i="1"/>
  <c r="IA320" i="1"/>
  <c r="IA328" i="1"/>
  <c r="IA336" i="1"/>
  <c r="IA344" i="1"/>
  <c r="IA352" i="1"/>
  <c r="IA360" i="1"/>
  <c r="IA368" i="1"/>
  <c r="IA376" i="1"/>
  <c r="IA384" i="1"/>
  <c r="IA392" i="1"/>
  <c r="IA400" i="1"/>
  <c r="IA408" i="1"/>
  <c r="IA416" i="1"/>
  <c r="IA424" i="1"/>
  <c r="IA432" i="1"/>
  <c r="IA472" i="1"/>
  <c r="IA480" i="1"/>
  <c r="IA512" i="1"/>
  <c r="IA40" i="1"/>
  <c r="IA104" i="1"/>
  <c r="IA148" i="1"/>
  <c r="IA184" i="1"/>
  <c r="IA217" i="1"/>
  <c r="IA249" i="1"/>
  <c r="IA281" i="1"/>
  <c r="IA313" i="1"/>
  <c r="IA343" i="1"/>
  <c r="IA375" i="1"/>
  <c r="IA407" i="1"/>
  <c r="IA463" i="1"/>
  <c r="IA44" i="1"/>
  <c r="IA108" i="1"/>
  <c r="IA154" i="1"/>
  <c r="IA191" i="1"/>
  <c r="IA223" i="1"/>
  <c r="IA255" i="1"/>
  <c r="IA287" i="1"/>
  <c r="IA319" i="1"/>
  <c r="IA345" i="1"/>
  <c r="IA377" i="1"/>
  <c r="IA409" i="1"/>
  <c r="IA537" i="1"/>
  <c r="IA56" i="1"/>
  <c r="IA120" i="1"/>
  <c r="IA157" i="1"/>
  <c r="IA193" i="1"/>
  <c r="IA225" i="1"/>
  <c r="IA257" i="1"/>
  <c r="IA289" i="1"/>
  <c r="IA321" i="1"/>
  <c r="IA351" i="1"/>
  <c r="IA383" i="1"/>
  <c r="IA415" i="1"/>
  <c r="IA9" i="1"/>
  <c r="IA72" i="1"/>
  <c r="IA135" i="1"/>
  <c r="IA166" i="1"/>
  <c r="IA201" i="1"/>
  <c r="IA233" i="1"/>
  <c r="IA265" i="1"/>
  <c r="IA297" i="1"/>
  <c r="IA329" i="1"/>
  <c r="IA359" i="1"/>
  <c r="IA391" i="1"/>
  <c r="IA423" i="1"/>
  <c r="HY537" i="1"/>
  <c r="HY512" i="1"/>
  <c r="HY478" i="1"/>
  <c r="HY434" i="1"/>
  <c r="HY418" i="1"/>
  <c r="HY402" i="1"/>
  <c r="HY386" i="1"/>
  <c r="HY374" i="1"/>
  <c r="HY358" i="1"/>
  <c r="HY344" i="1"/>
  <c r="HY328" i="1"/>
  <c r="HY312" i="1"/>
  <c r="HY296" i="1"/>
  <c r="HY280" i="1"/>
  <c r="HY264" i="1"/>
  <c r="HY248" i="1"/>
  <c r="HY232" i="1"/>
  <c r="HY216" i="1"/>
  <c r="HY200" i="1"/>
  <c r="HY179" i="1"/>
  <c r="HY154" i="1"/>
  <c r="HY123" i="1"/>
  <c r="HY83" i="1"/>
  <c r="HY42" i="1"/>
  <c r="IA417" i="1"/>
  <c r="IA353" i="1"/>
  <c r="IA295" i="1"/>
  <c r="IA231" i="1"/>
  <c r="IA164" i="1"/>
  <c r="IA60" i="1"/>
  <c r="IB14" i="1"/>
  <c r="IB22" i="1"/>
  <c r="IB30" i="1"/>
  <c r="IB38" i="1"/>
  <c r="IB46" i="1"/>
  <c r="IB54" i="1"/>
  <c r="IB62" i="1"/>
  <c r="IB70" i="1"/>
  <c r="IB78" i="1"/>
  <c r="IB86" i="1"/>
  <c r="IB94" i="1"/>
  <c r="IB102" i="1"/>
  <c r="IB110" i="1"/>
  <c r="IB118" i="1"/>
  <c r="IB126" i="1"/>
  <c r="IB134" i="1"/>
  <c r="IB142" i="1"/>
  <c r="IB150" i="1"/>
  <c r="IB158" i="1"/>
  <c r="IB166" i="1"/>
  <c r="IB174" i="1"/>
  <c r="IB182" i="1"/>
  <c r="IB190" i="1"/>
  <c r="IB198" i="1"/>
  <c r="IB206" i="1"/>
  <c r="IB214" i="1"/>
  <c r="IB222" i="1"/>
  <c r="IB230" i="1"/>
  <c r="IB238" i="1"/>
  <c r="IB7" i="1"/>
  <c r="IB15" i="1"/>
  <c r="IB23" i="1"/>
  <c r="IB31" i="1"/>
  <c r="IB39" i="1"/>
  <c r="IB47" i="1"/>
  <c r="IB55" i="1"/>
  <c r="IB63" i="1"/>
  <c r="IB71" i="1"/>
  <c r="IB79" i="1"/>
  <c r="IB87" i="1"/>
  <c r="IB95" i="1"/>
  <c r="IB103" i="1"/>
  <c r="IB111" i="1"/>
  <c r="IB119" i="1"/>
  <c r="IB127" i="1"/>
  <c r="IB135" i="1"/>
  <c r="IB143" i="1"/>
  <c r="IB151" i="1"/>
  <c r="IB159" i="1"/>
  <c r="IB167" i="1"/>
  <c r="IB175" i="1"/>
  <c r="IB183" i="1"/>
  <c r="IB191" i="1"/>
  <c r="IB199" i="1"/>
  <c r="IB207" i="1"/>
  <c r="IB215" i="1"/>
  <c r="IB223" i="1"/>
  <c r="IB231" i="1"/>
  <c r="IB239" i="1"/>
  <c r="IB8" i="1"/>
  <c r="IB16" i="1"/>
  <c r="IB24" i="1"/>
  <c r="IB32" i="1"/>
  <c r="IB40" i="1"/>
  <c r="IB48" i="1"/>
  <c r="IB56" i="1"/>
  <c r="IB64" i="1"/>
  <c r="IB72" i="1"/>
  <c r="IB80" i="1"/>
  <c r="IB88" i="1"/>
  <c r="IB96" i="1"/>
  <c r="IB104" i="1"/>
  <c r="IB112" i="1"/>
  <c r="IB120" i="1"/>
  <c r="IB128" i="1"/>
  <c r="IB136" i="1"/>
  <c r="IB144" i="1"/>
  <c r="IB152" i="1"/>
  <c r="IB160" i="1"/>
  <c r="IB168" i="1"/>
  <c r="IB176" i="1"/>
  <c r="IB184" i="1"/>
  <c r="IB192" i="1"/>
  <c r="IB200" i="1"/>
  <c r="IB208" i="1"/>
  <c r="IB216" i="1"/>
  <c r="IB224" i="1"/>
  <c r="IB232" i="1"/>
  <c r="IB240" i="1"/>
  <c r="IB9" i="1"/>
  <c r="IB17" i="1"/>
  <c r="IB25" i="1"/>
  <c r="IB33" i="1"/>
  <c r="IB41" i="1"/>
  <c r="IB49" i="1"/>
  <c r="IB57" i="1"/>
  <c r="IB65" i="1"/>
  <c r="IB10" i="1"/>
  <c r="IB18" i="1"/>
  <c r="IB26" i="1"/>
  <c r="IB34" i="1"/>
  <c r="IB42" i="1"/>
  <c r="IB50" i="1"/>
  <c r="IB58" i="1"/>
  <c r="IB66" i="1"/>
  <c r="IB74" i="1"/>
  <c r="IB82" i="1"/>
  <c r="IB90" i="1"/>
  <c r="IB98" i="1"/>
  <c r="IB106" i="1"/>
  <c r="IB114" i="1"/>
  <c r="IB20" i="1"/>
  <c r="IB43" i="1"/>
  <c r="IB61" i="1"/>
  <c r="IB81" i="1"/>
  <c r="IB97" i="1"/>
  <c r="IB113" i="1"/>
  <c r="IB125" i="1"/>
  <c r="IB153" i="1"/>
  <c r="IB164" i="1"/>
  <c r="IB178" i="1"/>
  <c r="IB189" i="1"/>
  <c r="IB203" i="1"/>
  <c r="IB217" i="1"/>
  <c r="IB228" i="1"/>
  <c r="IB242" i="1"/>
  <c r="IB250" i="1"/>
  <c r="IB258" i="1"/>
  <c r="IB266" i="1"/>
  <c r="IB274" i="1"/>
  <c r="IB282" i="1"/>
  <c r="IB290" i="1"/>
  <c r="IB298" i="1"/>
  <c r="IB306" i="1"/>
  <c r="IB314" i="1"/>
  <c r="IB322" i="1"/>
  <c r="IB330" i="1"/>
  <c r="IB346" i="1"/>
  <c r="IB354" i="1"/>
  <c r="IB362" i="1"/>
  <c r="IB370" i="1"/>
  <c r="IB378" i="1"/>
  <c r="IB386" i="1"/>
  <c r="IB394" i="1"/>
  <c r="IB402" i="1"/>
  <c r="IB410" i="1"/>
  <c r="IB418" i="1"/>
  <c r="IB426" i="1"/>
  <c r="IB434" i="1"/>
  <c r="IB514" i="1"/>
  <c r="IB21" i="1"/>
  <c r="IB44" i="1"/>
  <c r="IB67" i="1"/>
  <c r="IB83" i="1"/>
  <c r="IB99" i="1"/>
  <c r="IB115" i="1"/>
  <c r="IB129" i="1"/>
  <c r="IB140" i="1"/>
  <c r="IB154" i="1"/>
  <c r="IB165" i="1"/>
  <c r="IB179" i="1"/>
  <c r="IB193" i="1"/>
  <c r="IB204" i="1"/>
  <c r="IB218" i="1"/>
  <c r="IB229" i="1"/>
  <c r="IB243" i="1"/>
  <c r="IB251" i="1"/>
  <c r="IB259" i="1"/>
  <c r="IB267" i="1"/>
  <c r="IB283" i="1"/>
  <c r="IB291" i="1"/>
  <c r="IB299" i="1"/>
  <c r="IB307" i="1"/>
  <c r="IB315" i="1"/>
  <c r="IB323" i="1"/>
  <c r="IB331" i="1"/>
  <c r="IB339" i="1"/>
  <c r="IB347" i="1"/>
  <c r="IB355" i="1"/>
  <c r="IB363" i="1"/>
  <c r="IB371" i="1"/>
  <c r="IB379" i="1"/>
  <c r="IB387" i="1"/>
  <c r="IB395" i="1"/>
  <c r="IB403" i="1"/>
  <c r="IB411" i="1"/>
  <c r="IB419" i="1"/>
  <c r="IB427" i="1"/>
  <c r="IB435" i="1"/>
  <c r="IB499" i="1"/>
  <c r="IB45" i="1"/>
  <c r="IB68" i="1"/>
  <c r="IB84" i="1"/>
  <c r="IB100" i="1"/>
  <c r="IB116" i="1"/>
  <c r="IB130" i="1"/>
  <c r="IB141" i="1"/>
  <c r="IB155" i="1"/>
  <c r="IB169" i="1"/>
  <c r="IB180" i="1"/>
  <c r="IB194" i="1"/>
  <c r="IB205" i="1"/>
  <c r="IB219" i="1"/>
  <c r="IB233" i="1"/>
  <c r="IB244" i="1"/>
  <c r="IB252" i="1"/>
  <c r="IB260" i="1"/>
  <c r="IB268" i="1"/>
  <c r="IB276" i="1"/>
  <c r="IB284" i="1"/>
  <c r="IB292" i="1"/>
  <c r="IB300" i="1"/>
  <c r="IB308" i="1"/>
  <c r="IB316" i="1"/>
  <c r="IB324" i="1"/>
  <c r="IB332" i="1"/>
  <c r="IB340" i="1"/>
  <c r="IB348" i="1"/>
  <c r="IB356" i="1"/>
  <c r="IB364" i="1"/>
  <c r="IB372" i="1"/>
  <c r="IB380" i="1"/>
  <c r="IB388" i="1"/>
  <c r="IB396" i="1"/>
  <c r="IB404" i="1"/>
  <c r="IB412" i="1"/>
  <c r="IB420" i="1"/>
  <c r="IB428" i="1"/>
  <c r="IB436" i="1"/>
  <c r="IB508" i="1"/>
  <c r="IB28" i="1"/>
  <c r="IB51" i="1"/>
  <c r="IB69" i="1"/>
  <c r="IB85" i="1"/>
  <c r="IB101" i="1"/>
  <c r="IB117" i="1"/>
  <c r="IB131" i="1"/>
  <c r="IB145" i="1"/>
  <c r="IB156" i="1"/>
  <c r="IB170" i="1"/>
  <c r="IB181" i="1"/>
  <c r="IB195" i="1"/>
  <c r="IB209" i="1"/>
  <c r="IB220" i="1"/>
  <c r="IB234" i="1"/>
  <c r="IB245" i="1"/>
  <c r="IB253" i="1"/>
  <c r="IB261" i="1"/>
  <c r="IB269" i="1"/>
  <c r="IB277" i="1"/>
  <c r="IB285" i="1"/>
  <c r="IB293" i="1"/>
  <c r="IB309" i="1"/>
  <c r="IB317" i="1"/>
  <c r="IB325" i="1"/>
  <c r="IB333" i="1"/>
  <c r="IB341" i="1"/>
  <c r="IB349" i="1"/>
  <c r="IB357" i="1"/>
  <c r="IB365" i="1"/>
  <c r="IB373" i="1"/>
  <c r="IB381" i="1"/>
  <c r="IB389" i="1"/>
  <c r="IB397" i="1"/>
  <c r="IB405" i="1"/>
  <c r="IB413" i="1"/>
  <c r="IB421" i="1"/>
  <c r="IB429" i="1"/>
  <c r="IB437" i="1"/>
  <c r="IB11" i="1"/>
  <c r="IB29" i="1"/>
  <c r="IB52" i="1"/>
  <c r="IB73" i="1"/>
  <c r="IB89" i="1"/>
  <c r="IB105" i="1"/>
  <c r="IB121" i="1"/>
  <c r="IB132" i="1"/>
  <c r="IB146" i="1"/>
  <c r="IB157" i="1"/>
  <c r="IB171" i="1"/>
  <c r="IB185" i="1"/>
  <c r="IB196" i="1"/>
  <c r="IB210" i="1"/>
  <c r="IB221" i="1"/>
  <c r="IB235" i="1"/>
  <c r="IB246" i="1"/>
  <c r="IB254" i="1"/>
  <c r="IB262" i="1"/>
  <c r="IB270" i="1"/>
  <c r="IB278" i="1"/>
  <c r="IB286" i="1"/>
  <c r="IB294" i="1"/>
  <c r="IB302" i="1"/>
  <c r="IB310" i="1"/>
  <c r="IB318" i="1"/>
  <c r="IB326" i="1"/>
  <c r="IB334" i="1"/>
  <c r="IB342" i="1"/>
  <c r="IB350" i="1"/>
  <c r="IB358" i="1"/>
  <c r="IB366" i="1"/>
  <c r="IB374" i="1"/>
  <c r="IB382" i="1"/>
  <c r="IB390" i="1"/>
  <c r="IB398" i="1"/>
  <c r="IB406" i="1"/>
  <c r="IB414" i="1"/>
  <c r="IB422" i="1"/>
  <c r="IB430" i="1"/>
  <c r="IB438" i="1"/>
  <c r="IB478" i="1"/>
  <c r="IB502" i="1"/>
  <c r="IB12" i="1"/>
  <c r="IB35" i="1"/>
  <c r="IB53" i="1"/>
  <c r="IB75" i="1"/>
  <c r="IB91" i="1"/>
  <c r="IB107" i="1"/>
  <c r="IB122" i="1"/>
  <c r="IB133" i="1"/>
  <c r="IB147" i="1"/>
  <c r="IB161" i="1"/>
  <c r="IB172" i="1"/>
  <c r="IB186" i="1"/>
  <c r="IB197" i="1"/>
  <c r="IB211" i="1"/>
  <c r="IB225" i="1"/>
  <c r="IB236" i="1"/>
  <c r="IB247" i="1"/>
  <c r="IB255" i="1"/>
  <c r="IB263" i="1"/>
  <c r="IB271" i="1"/>
  <c r="IB279" i="1"/>
  <c r="IB287" i="1"/>
  <c r="IB295" i="1"/>
  <c r="IB303" i="1"/>
  <c r="IB311" i="1"/>
  <c r="IB319" i="1"/>
  <c r="IB327" i="1"/>
  <c r="IB335" i="1"/>
  <c r="IB343" i="1"/>
  <c r="IB351" i="1"/>
  <c r="IB359" i="1"/>
  <c r="IB367" i="1"/>
  <c r="IB375" i="1"/>
  <c r="IB383" i="1"/>
  <c r="IB391" i="1"/>
  <c r="IB399" i="1"/>
  <c r="IB407" i="1"/>
  <c r="IB415" i="1"/>
  <c r="IB423" i="1"/>
  <c r="IB431" i="1"/>
  <c r="IB463" i="1"/>
  <c r="IB551" i="1"/>
  <c r="IB36" i="1"/>
  <c r="IB108" i="1"/>
  <c r="IB149" i="1"/>
  <c r="IB202" i="1"/>
  <c r="IB249" i="1"/>
  <c r="IB280" i="1"/>
  <c r="IB305" i="1"/>
  <c r="IB337" i="1"/>
  <c r="IB368" i="1"/>
  <c r="IB400" i="1"/>
  <c r="IB432" i="1"/>
  <c r="IB37" i="1"/>
  <c r="IB109" i="1"/>
  <c r="IB162" i="1"/>
  <c r="IB212" i="1"/>
  <c r="IB256" i="1"/>
  <c r="IB281" i="1"/>
  <c r="IB312" i="1"/>
  <c r="IB369" i="1"/>
  <c r="IB401" i="1"/>
  <c r="IB433" i="1"/>
  <c r="IB480" i="1"/>
  <c r="IB605" i="1"/>
  <c r="IB59" i="1"/>
  <c r="IB123" i="1"/>
  <c r="IB163" i="1"/>
  <c r="IB213" i="1"/>
  <c r="IB257" i="1"/>
  <c r="IB288" i="1"/>
  <c r="IB313" i="1"/>
  <c r="IB344" i="1"/>
  <c r="IB376" i="1"/>
  <c r="IB408" i="1"/>
  <c r="IB472" i="1"/>
  <c r="IB533" i="1"/>
  <c r="IB60" i="1"/>
  <c r="IB124" i="1"/>
  <c r="IB173" i="1"/>
  <c r="IB226" i="1"/>
  <c r="IB264" i="1"/>
  <c r="IB289" i="1"/>
  <c r="IB320" i="1"/>
  <c r="IB345" i="1"/>
  <c r="IB377" i="1"/>
  <c r="IB409" i="1"/>
  <c r="IB76" i="1"/>
  <c r="IB137" i="1"/>
  <c r="IB177" i="1"/>
  <c r="IB227" i="1"/>
  <c r="IB265" i="1"/>
  <c r="IB296" i="1"/>
  <c r="IB321" i="1"/>
  <c r="IB352" i="1"/>
  <c r="IB384" i="1"/>
  <c r="IB416" i="1"/>
  <c r="IB19" i="1"/>
  <c r="IB92" i="1"/>
  <c r="IB188" i="1"/>
  <c r="IB241" i="1"/>
  <c r="IB273" i="1"/>
  <c r="IB329" i="1"/>
  <c r="IB360" i="1"/>
  <c r="IB392" i="1"/>
  <c r="IB424" i="1"/>
  <c r="IB512" i="1"/>
  <c r="IB537" i="1"/>
  <c r="IB138" i="1"/>
  <c r="IB361" i="1"/>
  <c r="IB297" i="1"/>
  <c r="IB385" i="1"/>
  <c r="IB148" i="1"/>
  <c r="IB393" i="1"/>
  <c r="IB13" i="1"/>
  <c r="IB201" i="1"/>
  <c r="IB328" i="1"/>
  <c r="IB425" i="1"/>
  <c r="HY502" i="1"/>
  <c r="HY433" i="1"/>
  <c r="HY417" i="1"/>
  <c r="HY401" i="1"/>
  <c r="HY385" i="1"/>
  <c r="HY370" i="1"/>
  <c r="HY342" i="1"/>
  <c r="HY326" i="1"/>
  <c r="HY310" i="1"/>
  <c r="HY294" i="1"/>
  <c r="HY278" i="1"/>
  <c r="HY262" i="1"/>
  <c r="HY246" i="1"/>
  <c r="HY230" i="1"/>
  <c r="HY214" i="1"/>
  <c r="HY198" i="1"/>
  <c r="HY177" i="1"/>
  <c r="HY152" i="1"/>
  <c r="HY117" i="1"/>
  <c r="HY77" i="1"/>
  <c r="HY35" i="1"/>
  <c r="IA401" i="1"/>
  <c r="IA279" i="1"/>
  <c r="IA215" i="1"/>
  <c r="IA145" i="1"/>
  <c r="IA28" i="1"/>
  <c r="IC369" i="1"/>
  <c r="ID7" i="1"/>
  <c r="ID15" i="1"/>
  <c r="ID23" i="1"/>
  <c r="ID31" i="1"/>
  <c r="ID39" i="1"/>
  <c r="ID47" i="1"/>
  <c r="ID55" i="1"/>
  <c r="ID63" i="1"/>
  <c r="ID71" i="1"/>
  <c r="ID79" i="1"/>
  <c r="ID87" i="1"/>
  <c r="ID95" i="1"/>
  <c r="ID103" i="1"/>
  <c r="ID111" i="1"/>
  <c r="ID119" i="1"/>
  <c r="ID127" i="1"/>
  <c r="ID135" i="1"/>
  <c r="ID143" i="1"/>
  <c r="ID151" i="1"/>
  <c r="ID159" i="1"/>
  <c r="ID167" i="1"/>
  <c r="ID175" i="1"/>
  <c r="ID183" i="1"/>
  <c r="ID191" i="1"/>
  <c r="ID199" i="1"/>
  <c r="ID207" i="1"/>
  <c r="ID215" i="1"/>
  <c r="ID223" i="1"/>
  <c r="ID231" i="1"/>
  <c r="ID239" i="1"/>
  <c r="ID247" i="1"/>
  <c r="ID255" i="1"/>
  <c r="ID263" i="1"/>
  <c r="ID271" i="1"/>
  <c r="ID279" i="1"/>
  <c r="ID287" i="1"/>
  <c r="ID295" i="1"/>
  <c r="ID303" i="1"/>
  <c r="ID311" i="1"/>
  <c r="ID319" i="1"/>
  <c r="ID327" i="1"/>
  <c r="ID335" i="1"/>
  <c r="ID343" i="1"/>
  <c r="ID351" i="1"/>
  <c r="ID359" i="1"/>
  <c r="ID367" i="1"/>
  <c r="ID375" i="1"/>
  <c r="ID383" i="1"/>
  <c r="ID391" i="1"/>
  <c r="ID399" i="1"/>
  <c r="ID407" i="1"/>
  <c r="ID415" i="1"/>
  <c r="ID423" i="1"/>
  <c r="ID431" i="1"/>
  <c r="ID463" i="1"/>
  <c r="ID551" i="1"/>
  <c r="ID8" i="1"/>
  <c r="ID16" i="1"/>
  <c r="ID24" i="1"/>
  <c r="ID32" i="1"/>
  <c r="ID40" i="1"/>
  <c r="ID48" i="1"/>
  <c r="ID56" i="1"/>
  <c r="ID64" i="1"/>
  <c r="ID72" i="1"/>
  <c r="ID80" i="1"/>
  <c r="ID88" i="1"/>
  <c r="ID96" i="1"/>
  <c r="ID104" i="1"/>
  <c r="ID112" i="1"/>
  <c r="ID120" i="1"/>
  <c r="ID128" i="1"/>
  <c r="ID136" i="1"/>
  <c r="ID144" i="1"/>
  <c r="ID152" i="1"/>
  <c r="ID160" i="1"/>
  <c r="ID168" i="1"/>
  <c r="ID176" i="1"/>
  <c r="ID184" i="1"/>
  <c r="ID192" i="1"/>
  <c r="ID200" i="1"/>
  <c r="ID208" i="1"/>
  <c r="ID216" i="1"/>
  <c r="ID224" i="1"/>
  <c r="ID232" i="1"/>
  <c r="ID240" i="1"/>
  <c r="ID248" i="1"/>
  <c r="ID256" i="1"/>
  <c r="ID264" i="1"/>
  <c r="ID272" i="1"/>
  <c r="ID280" i="1"/>
  <c r="ID288" i="1"/>
  <c r="ID296" i="1"/>
  <c r="ID304" i="1"/>
  <c r="ID312" i="1"/>
  <c r="ID320" i="1"/>
  <c r="ID328" i="1"/>
  <c r="ID336" i="1"/>
  <c r="ID344" i="1"/>
  <c r="ID352" i="1"/>
  <c r="ID360" i="1"/>
  <c r="ID368" i="1"/>
  <c r="ID376" i="1"/>
  <c r="ID384" i="1"/>
  <c r="ID392" i="1"/>
  <c r="ID400" i="1"/>
  <c r="ID408" i="1"/>
  <c r="ID416" i="1"/>
  <c r="ID424" i="1"/>
  <c r="ID432" i="1"/>
  <c r="ID472" i="1"/>
  <c r="ID480" i="1"/>
  <c r="ID512" i="1"/>
  <c r="ID9" i="1"/>
  <c r="ID17" i="1"/>
  <c r="ID25" i="1"/>
  <c r="ID33" i="1"/>
  <c r="ID41" i="1"/>
  <c r="ID49" i="1"/>
  <c r="ID57" i="1"/>
  <c r="ID65" i="1"/>
  <c r="ID73" i="1"/>
  <c r="ID81" i="1"/>
  <c r="ID89" i="1"/>
  <c r="ID97" i="1"/>
  <c r="ID105" i="1"/>
  <c r="ID113" i="1"/>
  <c r="ID121" i="1"/>
  <c r="ID129" i="1"/>
  <c r="ID137" i="1"/>
  <c r="ID145" i="1"/>
  <c r="ID153" i="1"/>
  <c r="ID161" i="1"/>
  <c r="ID169" i="1"/>
  <c r="ID177" i="1"/>
  <c r="ID185" i="1"/>
  <c r="ID193" i="1"/>
  <c r="ID201" i="1"/>
  <c r="ID209" i="1"/>
  <c r="ID217" i="1"/>
  <c r="ID225" i="1"/>
  <c r="ID233" i="1"/>
  <c r="ID241" i="1"/>
  <c r="ID249" i="1"/>
  <c r="ID257" i="1"/>
  <c r="ID265" i="1"/>
  <c r="ID273" i="1"/>
  <c r="ID281" i="1"/>
  <c r="ID289" i="1"/>
  <c r="ID297" i="1"/>
  <c r="ID305" i="1"/>
  <c r="ID313" i="1"/>
  <c r="ID321" i="1"/>
  <c r="ID329" i="1"/>
  <c r="ID337" i="1"/>
  <c r="ID345" i="1"/>
  <c r="ID353" i="1"/>
  <c r="ID361" i="1"/>
  <c r="ID369" i="1"/>
  <c r="ID377" i="1"/>
  <c r="ID385" i="1"/>
  <c r="ID393" i="1"/>
  <c r="ID401" i="1"/>
  <c r="ID409" i="1"/>
  <c r="ID417" i="1"/>
  <c r="ID425" i="1"/>
  <c r="ID433" i="1"/>
  <c r="ID537" i="1"/>
  <c r="ID10" i="1"/>
  <c r="ID18" i="1"/>
  <c r="ID26" i="1"/>
  <c r="ID34" i="1"/>
  <c r="ID42" i="1"/>
  <c r="ID50" i="1"/>
  <c r="ID58" i="1"/>
  <c r="ID66" i="1"/>
  <c r="ID74" i="1"/>
  <c r="ID82" i="1"/>
  <c r="ID90" i="1"/>
  <c r="ID98" i="1"/>
  <c r="ID106" i="1"/>
  <c r="ID114" i="1"/>
  <c r="ID122" i="1"/>
  <c r="ID130" i="1"/>
  <c r="ID138" i="1"/>
  <c r="ID146" i="1"/>
  <c r="ID154" i="1"/>
  <c r="ID162" i="1"/>
  <c r="ID170" i="1"/>
  <c r="ID178" i="1"/>
  <c r="ID186" i="1"/>
  <c r="ID194" i="1"/>
  <c r="ID202" i="1"/>
  <c r="ID210" i="1"/>
  <c r="ID218" i="1"/>
  <c r="ID226" i="1"/>
  <c r="ID234" i="1"/>
  <c r="ID242" i="1"/>
  <c r="ID250" i="1"/>
  <c r="ID258" i="1"/>
  <c r="ID266" i="1"/>
  <c r="ID274" i="1"/>
  <c r="ID282" i="1"/>
  <c r="ID290" i="1"/>
  <c r="ID298" i="1"/>
  <c r="ID306" i="1"/>
  <c r="ID314" i="1"/>
  <c r="ID322" i="1"/>
  <c r="ID330" i="1"/>
  <c r="ID346" i="1"/>
  <c r="ID354" i="1"/>
  <c r="ID362" i="1"/>
  <c r="ID370" i="1"/>
  <c r="ID378" i="1"/>
  <c r="ID386" i="1"/>
  <c r="ID394" i="1"/>
  <c r="ID402" i="1"/>
  <c r="ID410" i="1"/>
  <c r="ID418" i="1"/>
  <c r="ID426" i="1"/>
  <c r="ID434" i="1"/>
  <c r="ID514" i="1"/>
  <c r="ID11" i="1"/>
  <c r="ID19" i="1"/>
  <c r="ID27" i="1"/>
  <c r="ID35" i="1"/>
  <c r="ID43" i="1"/>
  <c r="ID51" i="1"/>
  <c r="ID59" i="1"/>
  <c r="ID67" i="1"/>
  <c r="ID75" i="1"/>
  <c r="ID83" i="1"/>
  <c r="ID91" i="1"/>
  <c r="ID99" i="1"/>
  <c r="ID107" i="1"/>
  <c r="ID115" i="1"/>
  <c r="ID123" i="1"/>
  <c r="ID131" i="1"/>
  <c r="ID139" i="1"/>
  <c r="ID147" i="1"/>
  <c r="ID155" i="1"/>
  <c r="ID163" i="1"/>
  <c r="ID171" i="1"/>
  <c r="ID179" i="1"/>
  <c r="ID187" i="1"/>
  <c r="ID195" i="1"/>
  <c r="ID203" i="1"/>
  <c r="ID211" i="1"/>
  <c r="ID219" i="1"/>
  <c r="ID227" i="1"/>
  <c r="ID235" i="1"/>
  <c r="ID243" i="1"/>
  <c r="ID251" i="1"/>
  <c r="ID259" i="1"/>
  <c r="ID267" i="1"/>
  <c r="ID275" i="1"/>
  <c r="ID283" i="1"/>
  <c r="ID291" i="1"/>
  <c r="ID299" i="1"/>
  <c r="ID307" i="1"/>
  <c r="ID315" i="1"/>
  <c r="ID323" i="1"/>
  <c r="ID331" i="1"/>
  <c r="ID339" i="1"/>
  <c r="ID347" i="1"/>
  <c r="ID355" i="1"/>
  <c r="ID363" i="1"/>
  <c r="ID371" i="1"/>
  <c r="ID379" i="1"/>
  <c r="ID387" i="1"/>
  <c r="ID395" i="1"/>
  <c r="ID403" i="1"/>
  <c r="ID411" i="1"/>
  <c r="ID419" i="1"/>
  <c r="ID427" i="1"/>
  <c r="ID435" i="1"/>
  <c r="ID499" i="1"/>
  <c r="ID12" i="1"/>
  <c r="ID20" i="1"/>
  <c r="ID28" i="1"/>
  <c r="ID36" i="1"/>
  <c r="ID44" i="1"/>
  <c r="ID52" i="1"/>
  <c r="ID60" i="1"/>
  <c r="ID68" i="1"/>
  <c r="ID76" i="1"/>
  <c r="ID84" i="1"/>
  <c r="ID92" i="1"/>
  <c r="ID100" i="1"/>
  <c r="ID108" i="1"/>
  <c r="ID116" i="1"/>
  <c r="ID124" i="1"/>
  <c r="ID132" i="1"/>
  <c r="ID140" i="1"/>
  <c r="ID148" i="1"/>
  <c r="ID156" i="1"/>
  <c r="ID164" i="1"/>
  <c r="ID172" i="1"/>
  <c r="ID180" i="1"/>
  <c r="ID188" i="1"/>
  <c r="ID196" i="1"/>
  <c r="ID204" i="1"/>
  <c r="ID212" i="1"/>
  <c r="ID220" i="1"/>
  <c r="ID228" i="1"/>
  <c r="ID236" i="1"/>
  <c r="ID244" i="1"/>
  <c r="ID252" i="1"/>
  <c r="ID260" i="1"/>
  <c r="ID268" i="1"/>
  <c r="ID276" i="1"/>
  <c r="ID284" i="1"/>
  <c r="ID292" i="1"/>
  <c r="ID300" i="1"/>
  <c r="ID308" i="1"/>
  <c r="ID316" i="1"/>
  <c r="ID324" i="1"/>
  <c r="ID332" i="1"/>
  <c r="ID340" i="1"/>
  <c r="ID348" i="1"/>
  <c r="ID356" i="1"/>
  <c r="ID364" i="1"/>
  <c r="ID372" i="1"/>
  <c r="ID380" i="1"/>
  <c r="ID388" i="1"/>
  <c r="ID396" i="1"/>
  <c r="ID404" i="1"/>
  <c r="ID412" i="1"/>
  <c r="ID420" i="1"/>
  <c r="ID428" i="1"/>
  <c r="ID436" i="1"/>
  <c r="ID508" i="1"/>
  <c r="ID13" i="1"/>
  <c r="ID21" i="1"/>
  <c r="ID29" i="1"/>
  <c r="ID37" i="1"/>
  <c r="ID45" i="1"/>
  <c r="ID53" i="1"/>
  <c r="ID61" i="1"/>
  <c r="ID69" i="1"/>
  <c r="ID77" i="1"/>
  <c r="ID85" i="1"/>
  <c r="ID93" i="1"/>
  <c r="ID101" i="1"/>
  <c r="ID109" i="1"/>
  <c r="ID117" i="1"/>
  <c r="ID125" i="1"/>
  <c r="ID133" i="1"/>
  <c r="ID141" i="1"/>
  <c r="ID149" i="1"/>
  <c r="ID157" i="1"/>
  <c r="ID165" i="1"/>
  <c r="ID173" i="1"/>
  <c r="ID181" i="1"/>
  <c r="ID189" i="1"/>
  <c r="ID197" i="1"/>
  <c r="ID205" i="1"/>
  <c r="ID213" i="1"/>
  <c r="ID221" i="1"/>
  <c r="ID229" i="1"/>
  <c r="ID237" i="1"/>
  <c r="ID245" i="1"/>
  <c r="ID253" i="1"/>
  <c r="ID261" i="1"/>
  <c r="ID269" i="1"/>
  <c r="ID277" i="1"/>
  <c r="ID285" i="1"/>
  <c r="ID293" i="1"/>
  <c r="ID301" i="1"/>
  <c r="ID309" i="1"/>
  <c r="ID317" i="1"/>
  <c r="ID325" i="1"/>
  <c r="ID333" i="1"/>
  <c r="ID341" i="1"/>
  <c r="ID349" i="1"/>
  <c r="ID365" i="1"/>
  <c r="ID373" i="1"/>
  <c r="ID381" i="1"/>
  <c r="ID389" i="1"/>
  <c r="ID397" i="1"/>
  <c r="ID405" i="1"/>
  <c r="ID413" i="1"/>
  <c r="ID421" i="1"/>
  <c r="ID429" i="1"/>
  <c r="ID437" i="1"/>
  <c r="ID533" i="1"/>
  <c r="ID605" i="1"/>
  <c r="ID14" i="1"/>
  <c r="ID22" i="1"/>
  <c r="ID30" i="1"/>
  <c r="ID38" i="1"/>
  <c r="ID46" i="1"/>
  <c r="ID54" i="1"/>
  <c r="ID62" i="1"/>
  <c r="ID70" i="1"/>
  <c r="ID78" i="1"/>
  <c r="ID86" i="1"/>
  <c r="ID94" i="1"/>
  <c r="ID102" i="1"/>
  <c r="ID110" i="1"/>
  <c r="ID118" i="1"/>
  <c r="ID126" i="1"/>
  <c r="ID134" i="1"/>
  <c r="ID142" i="1"/>
  <c r="ID150" i="1"/>
  <c r="ID158" i="1"/>
  <c r="ID166" i="1"/>
  <c r="ID174" i="1"/>
  <c r="ID182" i="1"/>
  <c r="ID190" i="1"/>
  <c r="ID198" i="1"/>
  <c r="ID206" i="1"/>
  <c r="ID214" i="1"/>
  <c r="ID222" i="1"/>
  <c r="ID230" i="1"/>
  <c r="ID238" i="1"/>
  <c r="ID246" i="1"/>
  <c r="ID254" i="1"/>
  <c r="ID262" i="1"/>
  <c r="ID270" i="1"/>
  <c r="ID278" i="1"/>
  <c r="ID286" i="1"/>
  <c r="ID294" i="1"/>
  <c r="ID302" i="1"/>
  <c r="ID310" i="1"/>
  <c r="ID318" i="1"/>
  <c r="ID326" i="1"/>
  <c r="ID334" i="1"/>
  <c r="ID342" i="1"/>
  <c r="ID350" i="1"/>
  <c r="ID358" i="1"/>
  <c r="ID366" i="1"/>
  <c r="ID374" i="1"/>
  <c r="ID382" i="1"/>
  <c r="ID390" i="1"/>
  <c r="ID398" i="1"/>
  <c r="ID406" i="1"/>
  <c r="ID414" i="1"/>
  <c r="ID422" i="1"/>
  <c r="ID430" i="1"/>
  <c r="ID438" i="1"/>
  <c r="ID478" i="1"/>
  <c r="ID502" i="1"/>
  <c r="FU206" i="1"/>
  <c r="FU103" i="1"/>
  <c r="FU270" i="1"/>
  <c r="FU167" i="1"/>
  <c r="FU67" i="1"/>
  <c r="FU259" i="1"/>
  <c r="FU49" i="1"/>
  <c r="FU245" i="1"/>
  <c r="FU396" i="1"/>
  <c r="FU231" i="1"/>
  <c r="FU131" i="1"/>
  <c r="FA445" i="1"/>
  <c r="FU445" i="1"/>
  <c r="FB437" i="1"/>
  <c r="FU437" i="1"/>
  <c r="FF612" i="1"/>
  <c r="FS612" i="1" s="1"/>
  <c r="FU612" i="1"/>
  <c r="FC580" i="1"/>
  <c r="FU580" i="1"/>
  <c r="FC556" i="1"/>
  <c r="FU556" i="1"/>
  <c r="FD540" i="1"/>
  <c r="FQ540" i="1" s="1"/>
  <c r="FU540" i="1"/>
  <c r="FD524" i="1"/>
  <c r="FQ524" i="1" s="1"/>
  <c r="FU524" i="1"/>
  <c r="FD428" i="1"/>
  <c r="FQ428" i="1" s="1"/>
  <c r="FU428" i="1"/>
  <c r="FC412" i="1"/>
  <c r="FU412" i="1"/>
  <c r="FU352" i="1"/>
  <c r="FB589" i="1"/>
  <c r="FU589" i="1"/>
  <c r="FA565" i="1"/>
  <c r="FU565" i="1"/>
  <c r="FB517" i="1"/>
  <c r="FU517" i="1"/>
  <c r="FB373" i="1"/>
  <c r="FU373" i="1"/>
  <c r="FC619" i="1"/>
  <c r="FU619" i="1"/>
  <c r="FG611" i="1"/>
  <c r="FL611" i="1" s="1"/>
  <c r="FU611" i="1"/>
  <c r="FA603" i="1"/>
  <c r="FU603" i="1"/>
  <c r="FE595" i="1"/>
  <c r="FJ595" i="1" s="1"/>
  <c r="FU595" i="1"/>
  <c r="FA563" i="1"/>
  <c r="FU563" i="1"/>
  <c r="FC555" i="1"/>
  <c r="FU555" i="1"/>
  <c r="FC531" i="1"/>
  <c r="FU531" i="1"/>
  <c r="FA515" i="1"/>
  <c r="FU515" i="1"/>
  <c r="FA475" i="1"/>
  <c r="FU475" i="1"/>
  <c r="FC467" i="1"/>
  <c r="FU467" i="1"/>
  <c r="FA435" i="1"/>
  <c r="FU435" i="1"/>
  <c r="FC395" i="1"/>
  <c r="FU395" i="1"/>
  <c r="FC581" i="1"/>
  <c r="FU581" i="1"/>
  <c r="FA477" i="1"/>
  <c r="FU477" i="1"/>
  <c r="FF610" i="1"/>
  <c r="FS610" i="1" s="1"/>
  <c r="FU610" i="1"/>
  <c r="FC570" i="1"/>
  <c r="FU570" i="1"/>
  <c r="FE562" i="1"/>
  <c r="FR562" i="1" s="1"/>
  <c r="FU562" i="1"/>
  <c r="FF538" i="1"/>
  <c r="FS538" i="1" s="1"/>
  <c r="FU538" i="1"/>
  <c r="FC530" i="1"/>
  <c r="FU530" i="1"/>
  <c r="FD522" i="1"/>
  <c r="FM522" i="1" s="1"/>
  <c r="FU522" i="1"/>
  <c r="FC466" i="1"/>
  <c r="FU466" i="1"/>
  <c r="FD450" i="1"/>
  <c r="FI450" i="1" s="1"/>
  <c r="FU450" i="1"/>
  <c r="FD354" i="1"/>
  <c r="FI354" i="1" s="1"/>
  <c r="FU354" i="1"/>
  <c r="FD330" i="1"/>
  <c r="FQ330" i="1" s="1"/>
  <c r="FU330" i="1"/>
  <c r="FD541" i="1"/>
  <c r="FQ541" i="1" s="1"/>
  <c r="FU541" i="1"/>
  <c r="FD429" i="1"/>
  <c r="FM429" i="1" s="1"/>
  <c r="FU429" i="1"/>
  <c r="FC625" i="1"/>
  <c r="FU625" i="1"/>
  <c r="FB617" i="1"/>
  <c r="FU617" i="1"/>
  <c r="FC609" i="1"/>
  <c r="FU609" i="1"/>
  <c r="FB601" i="1"/>
  <c r="FU601" i="1"/>
  <c r="FC569" i="1"/>
  <c r="FU569" i="1"/>
  <c r="FE561" i="1"/>
  <c r="FR561" i="1" s="1"/>
  <c r="FU561" i="1"/>
  <c r="FB537" i="1"/>
  <c r="FU537" i="1"/>
  <c r="FE529" i="1"/>
  <c r="FR529" i="1" s="1"/>
  <c r="FU529" i="1"/>
  <c r="FC481" i="1"/>
  <c r="FU481" i="1"/>
  <c r="FB473" i="1"/>
  <c r="FU473" i="1"/>
  <c r="FB433" i="1"/>
  <c r="FU433" i="1"/>
  <c r="FC425" i="1"/>
  <c r="FU425" i="1"/>
  <c r="FB409" i="1"/>
  <c r="FU409" i="1"/>
  <c r="FB369" i="1"/>
  <c r="FU369" i="1"/>
  <c r="FB361" i="1"/>
  <c r="FU361" i="1"/>
  <c r="FB345" i="1"/>
  <c r="FU345" i="1"/>
  <c r="FU600" i="1"/>
  <c r="FU536" i="1"/>
  <c r="FU472" i="1"/>
  <c r="FB408" i="1"/>
  <c r="FU408" i="1"/>
  <c r="FB400" i="1"/>
  <c r="FU400" i="1"/>
  <c r="FB344" i="1"/>
  <c r="FU344" i="1"/>
  <c r="FB336" i="1"/>
  <c r="FU336" i="1"/>
  <c r="FB280" i="1"/>
  <c r="FU280" i="1"/>
  <c r="FB272" i="1"/>
  <c r="FU272" i="1"/>
  <c r="FB256" i="1"/>
  <c r="FU256" i="1"/>
  <c r="FD232" i="1"/>
  <c r="FM232" i="1" s="1"/>
  <c r="FU232" i="1"/>
  <c r="FD208" i="1"/>
  <c r="FQ208" i="1" s="1"/>
  <c r="FU208" i="1"/>
  <c r="FB192" i="1"/>
  <c r="FU192" i="1"/>
  <c r="FD136" i="1"/>
  <c r="FI136" i="1" s="1"/>
  <c r="FU136" i="1"/>
  <c r="FB128" i="1"/>
  <c r="FU128" i="1"/>
  <c r="FB88" i="1"/>
  <c r="FU88" i="1"/>
  <c r="FB64" i="1"/>
  <c r="FU64" i="1"/>
  <c r="FB24" i="1"/>
  <c r="FU24" i="1"/>
  <c r="FB16" i="1"/>
  <c r="FU16" i="1"/>
  <c r="FU528" i="1"/>
  <c r="FU464" i="1"/>
  <c r="FB615" i="1"/>
  <c r="FU615" i="1"/>
  <c r="FB575" i="1"/>
  <c r="FU575" i="1"/>
  <c r="FB567" i="1"/>
  <c r="FU567" i="1"/>
  <c r="FB551" i="1"/>
  <c r="FU551" i="1"/>
  <c r="FB511" i="1"/>
  <c r="FU511" i="1"/>
  <c r="FB503" i="1"/>
  <c r="FU503" i="1"/>
  <c r="FB447" i="1"/>
  <c r="FU447" i="1"/>
  <c r="FB439" i="1"/>
  <c r="FU439" i="1"/>
  <c r="FB423" i="1"/>
  <c r="FU423" i="1"/>
  <c r="FC407" i="1"/>
  <c r="FU407" i="1"/>
  <c r="FG383" i="1"/>
  <c r="FT383" i="1" s="1"/>
  <c r="FU383" i="1"/>
  <c r="FB375" i="1"/>
  <c r="FU375" i="1"/>
  <c r="FC367" i="1"/>
  <c r="FU367" i="1"/>
  <c r="FB359" i="1"/>
  <c r="FU359" i="1"/>
  <c r="FC351" i="1"/>
  <c r="FU351" i="1"/>
  <c r="FB311" i="1"/>
  <c r="FU311" i="1"/>
  <c r="FC303" i="1"/>
  <c r="FU303" i="1"/>
  <c r="FC287" i="1"/>
  <c r="FU287" i="1"/>
  <c r="FC263" i="1"/>
  <c r="FU263" i="1"/>
  <c r="FB255" i="1"/>
  <c r="FU255" i="1"/>
  <c r="FU584" i="1"/>
  <c r="FU295" i="1"/>
  <c r="FB614" i="1"/>
  <c r="FU614" i="1"/>
  <c r="FB606" i="1"/>
  <c r="FU606" i="1"/>
  <c r="FD598" i="1"/>
  <c r="FM598" i="1" s="1"/>
  <c r="FU598" i="1"/>
  <c r="FB542" i="1"/>
  <c r="FU542" i="1"/>
  <c r="FC350" i="1"/>
  <c r="FU350" i="1"/>
  <c r="FB334" i="1"/>
  <c r="FU334" i="1"/>
  <c r="FC286" i="1"/>
  <c r="FU286" i="1"/>
  <c r="FU576" i="1"/>
  <c r="FU512" i="1"/>
  <c r="FU448" i="1"/>
  <c r="FB39" i="1"/>
  <c r="FU39" i="1"/>
  <c r="FC31" i="1"/>
  <c r="FU31" i="1"/>
  <c r="FU269" i="1"/>
  <c r="FU205" i="1"/>
  <c r="FU191" i="1"/>
  <c r="FU166" i="1"/>
  <c r="FU127" i="1"/>
  <c r="FU102" i="1"/>
  <c r="FU77" i="1"/>
  <c r="FU63" i="1"/>
  <c r="FD30" i="1"/>
  <c r="FQ30" i="1" s="1"/>
  <c r="FU30" i="1"/>
  <c r="FU404" i="1"/>
  <c r="FU151" i="1"/>
  <c r="FU25" i="1"/>
  <c r="FD61" i="1"/>
  <c r="FQ61" i="1" s="1"/>
  <c r="FU61" i="1"/>
  <c r="FC53" i="1"/>
  <c r="FU53" i="1"/>
  <c r="FU317" i="1"/>
  <c r="FU267" i="1"/>
  <c r="FU111" i="1"/>
  <c r="FD60" i="1"/>
  <c r="FI60" i="1" s="1"/>
  <c r="FU60" i="1"/>
  <c r="FU380" i="1"/>
  <c r="FU135" i="1"/>
  <c r="FU85" i="1"/>
  <c r="FU357" i="1"/>
  <c r="FU347" i="1"/>
  <c r="FU159" i="1"/>
  <c r="FC226" i="1"/>
  <c r="FU226" i="1"/>
  <c r="FF154" i="1"/>
  <c r="FS154" i="1" s="1"/>
  <c r="FU154" i="1"/>
  <c r="FC130" i="1"/>
  <c r="FU130" i="1"/>
  <c r="FU356" i="1"/>
  <c r="FU197" i="1"/>
  <c r="FU183" i="1"/>
  <c r="FU133" i="1"/>
  <c r="FU119" i="1"/>
  <c r="FU94" i="1"/>
  <c r="FD329" i="1"/>
  <c r="FQ329" i="1" s="1"/>
  <c r="FU329" i="1"/>
  <c r="FB305" i="1"/>
  <c r="FU305" i="1"/>
  <c r="FB297" i="1"/>
  <c r="FU297" i="1"/>
  <c r="FD257" i="1"/>
  <c r="FQ257" i="1" s="1"/>
  <c r="FU257" i="1"/>
  <c r="FB241" i="1"/>
  <c r="FU241" i="1"/>
  <c r="FB233" i="1"/>
  <c r="FU233" i="1"/>
  <c r="FD209" i="1"/>
  <c r="FM209" i="1" s="1"/>
  <c r="FU209" i="1"/>
  <c r="FB177" i="1"/>
  <c r="FU177" i="1"/>
  <c r="FB169" i="1"/>
  <c r="FU169" i="1"/>
  <c r="FF153" i="1"/>
  <c r="FK153" i="1" s="1"/>
  <c r="FU153" i="1"/>
  <c r="FC145" i="1"/>
  <c r="FU145" i="1"/>
  <c r="FB105" i="1"/>
  <c r="FU105" i="1"/>
  <c r="FB89" i="1"/>
  <c r="FU89" i="1"/>
  <c r="FC33" i="1"/>
  <c r="FU33" i="1"/>
  <c r="FU323" i="1"/>
  <c r="FU221" i="1"/>
  <c r="FU207" i="1"/>
  <c r="FU157" i="1"/>
  <c r="FU107" i="1"/>
  <c r="FS448" i="1"/>
  <c r="FO448" i="1"/>
  <c r="FR352" i="1"/>
  <c r="FN352" i="1"/>
  <c r="FR207" i="1"/>
  <c r="FN207" i="1"/>
  <c r="FQ159" i="1"/>
  <c r="FM159" i="1"/>
  <c r="FQ135" i="1"/>
  <c r="FM135" i="1"/>
  <c r="FQ111" i="1"/>
  <c r="FM111" i="1"/>
  <c r="FI584" i="1"/>
  <c r="FK448" i="1"/>
  <c r="FI159" i="1"/>
  <c r="FI135" i="1"/>
  <c r="FI111" i="1"/>
  <c r="FR157" i="1"/>
  <c r="FN157" i="1"/>
  <c r="FQ404" i="1"/>
  <c r="FM404" i="1"/>
  <c r="FQ356" i="1"/>
  <c r="FM356" i="1"/>
  <c r="FI404" i="1"/>
  <c r="FI356" i="1"/>
  <c r="FJ352" i="1"/>
  <c r="FM584" i="1"/>
  <c r="FE304" i="1"/>
  <c r="FE152" i="1"/>
  <c r="FE394" i="1"/>
  <c r="FD231" i="1"/>
  <c r="FE55" i="1"/>
  <c r="FB30" i="1"/>
  <c r="FE528" i="1"/>
  <c r="FA437" i="1"/>
  <c r="FE353" i="1"/>
  <c r="FD601" i="1"/>
  <c r="FF541" i="1"/>
  <c r="FC517" i="1"/>
  <c r="FD31" i="1"/>
  <c r="FE393" i="1"/>
  <c r="FE305" i="1"/>
  <c r="FB205" i="1"/>
  <c r="FA620" i="1"/>
  <c r="FG620" i="1"/>
  <c r="FF620" i="1"/>
  <c r="FD620" i="1"/>
  <c r="FB620" i="1"/>
  <c r="FA508" i="1"/>
  <c r="FG508" i="1"/>
  <c r="FF508" i="1"/>
  <c r="FD508" i="1"/>
  <c r="FB508" i="1"/>
  <c r="FE508" i="1"/>
  <c r="FC508" i="1"/>
  <c r="FA476" i="1"/>
  <c r="FG476" i="1"/>
  <c r="FF476" i="1"/>
  <c r="FE476" i="1"/>
  <c r="FB476" i="1"/>
  <c r="FC476" i="1"/>
  <c r="FA452" i="1"/>
  <c r="FG452" i="1"/>
  <c r="FF452" i="1"/>
  <c r="FE452" i="1"/>
  <c r="FB452" i="1"/>
  <c r="FA388" i="1"/>
  <c r="FG388" i="1"/>
  <c r="FE388" i="1"/>
  <c r="FF388" i="1"/>
  <c r="FB388" i="1"/>
  <c r="FD388" i="1"/>
  <c r="FC388" i="1"/>
  <c r="FA324" i="1"/>
  <c r="FG324" i="1"/>
  <c r="FF324" i="1"/>
  <c r="FD324" i="1"/>
  <c r="FB324" i="1"/>
  <c r="FE324" i="1"/>
  <c r="FC324" i="1"/>
  <c r="FA292" i="1"/>
  <c r="FG292" i="1"/>
  <c r="FC292" i="1"/>
  <c r="FF292" i="1"/>
  <c r="FE292" i="1"/>
  <c r="FB292" i="1"/>
  <c r="FD292" i="1"/>
  <c r="FA276" i="1"/>
  <c r="FG276" i="1"/>
  <c r="FF276" i="1"/>
  <c r="FD276" i="1"/>
  <c r="FB276" i="1"/>
  <c r="FE276" i="1"/>
  <c r="FC276" i="1"/>
  <c r="FA252" i="1"/>
  <c r="FG252" i="1"/>
  <c r="FF252" i="1"/>
  <c r="FE252" i="1"/>
  <c r="FD252" i="1"/>
  <c r="FB252" i="1"/>
  <c r="FC252" i="1"/>
  <c r="FA228" i="1"/>
  <c r="FG228" i="1"/>
  <c r="FE228" i="1"/>
  <c r="FC228" i="1"/>
  <c r="FD228" i="1"/>
  <c r="FB228" i="1"/>
  <c r="FF228" i="1"/>
  <c r="FA196" i="1"/>
  <c r="FG196" i="1"/>
  <c r="FC196" i="1"/>
  <c r="FE196" i="1"/>
  <c r="FB196" i="1"/>
  <c r="FF196" i="1"/>
  <c r="FD196" i="1"/>
  <c r="FA164" i="1"/>
  <c r="FG164" i="1"/>
  <c r="FE164" i="1"/>
  <c r="FC164" i="1"/>
  <c r="FB164" i="1"/>
  <c r="FF164" i="1"/>
  <c r="FD164" i="1"/>
  <c r="FA108" i="1"/>
  <c r="FG108" i="1"/>
  <c r="FE108" i="1"/>
  <c r="FF108" i="1"/>
  <c r="FD108" i="1"/>
  <c r="FB108" i="1"/>
  <c r="FA92" i="1"/>
  <c r="FG92" i="1"/>
  <c r="FF92" i="1"/>
  <c r="FC92" i="1"/>
  <c r="FD92" i="1"/>
  <c r="FE92" i="1"/>
  <c r="FB92" i="1"/>
  <c r="FA68" i="1"/>
  <c r="FG68" i="1"/>
  <c r="FE68" i="1"/>
  <c r="FD68" i="1"/>
  <c r="FF68" i="1"/>
  <c r="FB68" i="1"/>
  <c r="FC68" i="1"/>
  <c r="FA44" i="1"/>
  <c r="FG44" i="1"/>
  <c r="FF44" i="1"/>
  <c r="FB44" i="1"/>
  <c r="FE44" i="1"/>
  <c r="FD44" i="1"/>
  <c r="FC44" i="1"/>
  <c r="FF571" i="1"/>
  <c r="FG571" i="1"/>
  <c r="FD571" i="1"/>
  <c r="FE571" i="1"/>
  <c r="FB571" i="1"/>
  <c r="FC571" i="1"/>
  <c r="FA571" i="1"/>
  <c r="FG387" i="1"/>
  <c r="FF387" i="1"/>
  <c r="FE387" i="1"/>
  <c r="FD387" i="1"/>
  <c r="FB387" i="1"/>
  <c r="FC387" i="1"/>
  <c r="FG339" i="1"/>
  <c r="FF339" i="1"/>
  <c r="FE339" i="1"/>
  <c r="FD339" i="1"/>
  <c r="FB339" i="1"/>
  <c r="FA339" i="1"/>
  <c r="FG291" i="1"/>
  <c r="FF291" i="1"/>
  <c r="FE291" i="1"/>
  <c r="FD291" i="1"/>
  <c r="FB291" i="1"/>
  <c r="FC291" i="1"/>
  <c r="FA291" i="1"/>
  <c r="FG251" i="1"/>
  <c r="FF251" i="1"/>
  <c r="FE251" i="1"/>
  <c r="FD251" i="1"/>
  <c r="FB251" i="1"/>
  <c r="FA251" i="1"/>
  <c r="FC251" i="1"/>
  <c r="FG227" i="1"/>
  <c r="FF227" i="1"/>
  <c r="FE227" i="1"/>
  <c r="FD227" i="1"/>
  <c r="FB227" i="1"/>
  <c r="FA227" i="1"/>
  <c r="FG179" i="1"/>
  <c r="FF179" i="1"/>
  <c r="FE179" i="1"/>
  <c r="FD179" i="1"/>
  <c r="FB179" i="1"/>
  <c r="FA179" i="1"/>
  <c r="FC179" i="1"/>
  <c r="FG171" i="1"/>
  <c r="FF171" i="1"/>
  <c r="FE171" i="1"/>
  <c r="FD171" i="1"/>
  <c r="FC171" i="1"/>
  <c r="FA171" i="1"/>
  <c r="FB171" i="1"/>
  <c r="FG123" i="1"/>
  <c r="FF123" i="1"/>
  <c r="FE123" i="1"/>
  <c r="FD123" i="1"/>
  <c r="FC123" i="1"/>
  <c r="FB123" i="1"/>
  <c r="FG75" i="1"/>
  <c r="FF75" i="1"/>
  <c r="FE75" i="1"/>
  <c r="FD75" i="1"/>
  <c r="FC75" i="1"/>
  <c r="FA75" i="1"/>
  <c r="FB75" i="1"/>
  <c r="FF19" i="1"/>
  <c r="FG19" i="1"/>
  <c r="FE19" i="1"/>
  <c r="FD19" i="1"/>
  <c r="FC19" i="1"/>
  <c r="FB19" i="1"/>
  <c r="FA622" i="1"/>
  <c r="FG622" i="1"/>
  <c r="FF622" i="1"/>
  <c r="FC622" i="1"/>
  <c r="FB622" i="1"/>
  <c r="FA614" i="1"/>
  <c r="FF614" i="1"/>
  <c r="FG614" i="1"/>
  <c r="FE614" i="1"/>
  <c r="FC614" i="1"/>
  <c r="FD614" i="1"/>
  <c r="FA606" i="1"/>
  <c r="FG606" i="1"/>
  <c r="FF606" i="1"/>
  <c r="FC606" i="1"/>
  <c r="FD606" i="1"/>
  <c r="FE606" i="1"/>
  <c r="FA598" i="1"/>
  <c r="FG598" i="1"/>
  <c r="FF598" i="1"/>
  <c r="FC598" i="1"/>
  <c r="FB598" i="1"/>
  <c r="FE598" i="1"/>
  <c r="FA590" i="1"/>
  <c r="FG590" i="1"/>
  <c r="FE590" i="1"/>
  <c r="FD590" i="1"/>
  <c r="FF590" i="1"/>
  <c r="FC590" i="1"/>
  <c r="FA582" i="1"/>
  <c r="FF582" i="1"/>
  <c r="FG582" i="1"/>
  <c r="FD582" i="1"/>
  <c r="FC582" i="1"/>
  <c r="FB582" i="1"/>
  <c r="FE582" i="1"/>
  <c r="FA574" i="1"/>
  <c r="FF574" i="1"/>
  <c r="FG574" i="1"/>
  <c r="FC574" i="1"/>
  <c r="FE574" i="1"/>
  <c r="FD574" i="1"/>
  <c r="FB574" i="1"/>
  <c r="FA566" i="1"/>
  <c r="FF566" i="1"/>
  <c r="FE566" i="1"/>
  <c r="FC566" i="1"/>
  <c r="FG566" i="1"/>
  <c r="FB566" i="1"/>
  <c r="FD566" i="1"/>
  <c r="FA558" i="1"/>
  <c r="FG558" i="1"/>
  <c r="FE558" i="1"/>
  <c r="FF558" i="1"/>
  <c r="FC558" i="1"/>
  <c r="FD558" i="1"/>
  <c r="FB558" i="1"/>
  <c r="FA550" i="1"/>
  <c r="FF550" i="1"/>
  <c r="FG550" i="1"/>
  <c r="FC550" i="1"/>
  <c r="FD550" i="1"/>
  <c r="FE550" i="1"/>
  <c r="FA542" i="1"/>
  <c r="FG542" i="1"/>
  <c r="FF542" i="1"/>
  <c r="FE542" i="1"/>
  <c r="FD542" i="1"/>
  <c r="FC542" i="1"/>
  <c r="FA534" i="1"/>
  <c r="FF534" i="1"/>
  <c r="FG534" i="1"/>
  <c r="FC534" i="1"/>
  <c r="FD534" i="1"/>
  <c r="FB534" i="1"/>
  <c r="FE534" i="1"/>
  <c r="FA526" i="1"/>
  <c r="FG526" i="1"/>
  <c r="FE526" i="1"/>
  <c r="FD526" i="1"/>
  <c r="FC526" i="1"/>
  <c r="FF526" i="1"/>
  <c r="FA518" i="1"/>
  <c r="FF518" i="1"/>
  <c r="FG518" i="1"/>
  <c r="FE518" i="1"/>
  <c r="FD518" i="1"/>
  <c r="FC518" i="1"/>
  <c r="FB518" i="1"/>
  <c r="FA510" i="1"/>
  <c r="FG510" i="1"/>
  <c r="FF510" i="1"/>
  <c r="FC510" i="1"/>
  <c r="FD510" i="1"/>
  <c r="FE510" i="1"/>
  <c r="FB510" i="1"/>
  <c r="FA502" i="1"/>
  <c r="FG502" i="1"/>
  <c r="FF502" i="1"/>
  <c r="FE502" i="1"/>
  <c r="FC502" i="1"/>
  <c r="FB502" i="1"/>
  <c r="FA494" i="1"/>
  <c r="FG494" i="1"/>
  <c r="FD494" i="1"/>
  <c r="FC494" i="1"/>
  <c r="FF494" i="1"/>
  <c r="FB494" i="1"/>
  <c r="FE494" i="1"/>
  <c r="FA486" i="1"/>
  <c r="FF486" i="1"/>
  <c r="FG486" i="1"/>
  <c r="FC486" i="1"/>
  <c r="FD486" i="1"/>
  <c r="FA478" i="1"/>
  <c r="FG478" i="1"/>
  <c r="FF478" i="1"/>
  <c r="FC478" i="1"/>
  <c r="FE478" i="1"/>
  <c r="FD478" i="1"/>
  <c r="FA470" i="1"/>
  <c r="FG470" i="1"/>
  <c r="FF470" i="1"/>
  <c r="FC470" i="1"/>
  <c r="FD470" i="1"/>
  <c r="FE470" i="1"/>
  <c r="FB470" i="1"/>
  <c r="FA462" i="1"/>
  <c r="FG462" i="1"/>
  <c r="FE462" i="1"/>
  <c r="FD462" i="1"/>
  <c r="FF462" i="1"/>
  <c r="FC462" i="1"/>
  <c r="FA454" i="1"/>
  <c r="FF454" i="1"/>
  <c r="FG454" i="1"/>
  <c r="FD454" i="1"/>
  <c r="FE454" i="1"/>
  <c r="FC454" i="1"/>
  <c r="FB454" i="1"/>
  <c r="FA446" i="1"/>
  <c r="FF446" i="1"/>
  <c r="FD446" i="1"/>
  <c r="FG446" i="1"/>
  <c r="FC446" i="1"/>
  <c r="FB446" i="1"/>
  <c r="FE446" i="1"/>
  <c r="FA438" i="1"/>
  <c r="FG438" i="1"/>
  <c r="FF438" i="1"/>
  <c r="FE438" i="1"/>
  <c r="FC438" i="1"/>
  <c r="FD438" i="1"/>
  <c r="FB438" i="1"/>
  <c r="FA430" i="1"/>
  <c r="FG430" i="1"/>
  <c r="FE430" i="1"/>
  <c r="FF430" i="1"/>
  <c r="FB430" i="1"/>
  <c r="FD430" i="1"/>
  <c r="FC430" i="1"/>
  <c r="FA422" i="1"/>
  <c r="FG422" i="1"/>
  <c r="FF422" i="1"/>
  <c r="FD422" i="1"/>
  <c r="FE422" i="1"/>
  <c r="FC422" i="1"/>
  <c r="FA414" i="1"/>
  <c r="FG414" i="1"/>
  <c r="FF414" i="1"/>
  <c r="FE414" i="1"/>
  <c r="FD414" i="1"/>
  <c r="FC414" i="1"/>
  <c r="FA406" i="1"/>
  <c r="FG406" i="1"/>
  <c r="FF406" i="1"/>
  <c r="FE406" i="1"/>
  <c r="FB406" i="1"/>
  <c r="FC406" i="1"/>
  <c r="FD406" i="1"/>
  <c r="FA398" i="1"/>
  <c r="FG398" i="1"/>
  <c r="FF398" i="1"/>
  <c r="FE398" i="1"/>
  <c r="FD398" i="1"/>
  <c r="FC398" i="1"/>
  <c r="FA390" i="1"/>
  <c r="FG390" i="1"/>
  <c r="FF390" i="1"/>
  <c r="FD390" i="1"/>
  <c r="FC390" i="1"/>
  <c r="FE390" i="1"/>
  <c r="FB390" i="1"/>
  <c r="FA382" i="1"/>
  <c r="FG382" i="1"/>
  <c r="FF382" i="1"/>
  <c r="FE382" i="1"/>
  <c r="FC382" i="1"/>
  <c r="FB382" i="1"/>
  <c r="FD382" i="1"/>
  <c r="FA374" i="1"/>
  <c r="FG374" i="1"/>
  <c r="FF374" i="1"/>
  <c r="FE374" i="1"/>
  <c r="FD374" i="1"/>
  <c r="FC374" i="1"/>
  <c r="FB374" i="1"/>
  <c r="FA366" i="1"/>
  <c r="FG366" i="1"/>
  <c r="FF366" i="1"/>
  <c r="FE366" i="1"/>
  <c r="FD366" i="1"/>
  <c r="FB366" i="1"/>
  <c r="FA358" i="1"/>
  <c r="FF358" i="1"/>
  <c r="FG358" i="1"/>
  <c r="FE358" i="1"/>
  <c r="FC358" i="1"/>
  <c r="FD358" i="1"/>
  <c r="FA350" i="1"/>
  <c r="FG350" i="1"/>
  <c r="FF350" i="1"/>
  <c r="FE350" i="1"/>
  <c r="FD350" i="1"/>
  <c r="FA342" i="1"/>
  <c r="FF342" i="1"/>
  <c r="FG342" i="1"/>
  <c r="FE342" i="1"/>
  <c r="FC342" i="1"/>
  <c r="FD342" i="1"/>
  <c r="FB342" i="1"/>
  <c r="FA334" i="1"/>
  <c r="FG334" i="1"/>
  <c r="FE334" i="1"/>
  <c r="FD334" i="1"/>
  <c r="FF334" i="1"/>
  <c r="FA326" i="1"/>
  <c r="FG326" i="1"/>
  <c r="FF326" i="1"/>
  <c r="FD326" i="1"/>
  <c r="FC326" i="1"/>
  <c r="FE326" i="1"/>
  <c r="FB326" i="1"/>
  <c r="FA318" i="1"/>
  <c r="FG318" i="1"/>
  <c r="FF318" i="1"/>
  <c r="FE318" i="1"/>
  <c r="FC318" i="1"/>
  <c r="FD318" i="1"/>
  <c r="FB318" i="1"/>
  <c r="FA310" i="1"/>
  <c r="FF310" i="1"/>
  <c r="FE310" i="1"/>
  <c r="FC310" i="1"/>
  <c r="FG310" i="1"/>
  <c r="FB310" i="1"/>
  <c r="FD310" i="1"/>
  <c r="FA302" i="1"/>
  <c r="FG302" i="1"/>
  <c r="FF302" i="1"/>
  <c r="FC302" i="1"/>
  <c r="FD302" i="1"/>
  <c r="FE302" i="1"/>
  <c r="FB302" i="1"/>
  <c r="FA294" i="1"/>
  <c r="FF294" i="1"/>
  <c r="FG294" i="1"/>
  <c r="FE294" i="1"/>
  <c r="FC294" i="1"/>
  <c r="FD294" i="1"/>
  <c r="FA286" i="1"/>
  <c r="FG286" i="1"/>
  <c r="FF286" i="1"/>
  <c r="FD286" i="1"/>
  <c r="FE286" i="1"/>
  <c r="FA278" i="1"/>
  <c r="FF278" i="1"/>
  <c r="FG278" i="1"/>
  <c r="FE278" i="1"/>
  <c r="FD278" i="1"/>
  <c r="FC278" i="1"/>
  <c r="FB278" i="1"/>
  <c r="FA270" i="1"/>
  <c r="FG270" i="1"/>
  <c r="FE270" i="1"/>
  <c r="FD270" i="1"/>
  <c r="FC270" i="1"/>
  <c r="FA262" i="1"/>
  <c r="FG262" i="1"/>
  <c r="FF262" i="1"/>
  <c r="FE262" i="1"/>
  <c r="FD262" i="1"/>
  <c r="FB262" i="1"/>
  <c r="FC262" i="1"/>
  <c r="FA254" i="1"/>
  <c r="FG254" i="1"/>
  <c r="FF254" i="1"/>
  <c r="FE254" i="1"/>
  <c r="FD254" i="1"/>
  <c r="FC254" i="1"/>
  <c r="FB254" i="1"/>
  <c r="FA246" i="1"/>
  <c r="FG246" i="1"/>
  <c r="FF246" i="1"/>
  <c r="FC246" i="1"/>
  <c r="FE246" i="1"/>
  <c r="FD246" i="1"/>
  <c r="FB246" i="1"/>
  <c r="FA238" i="1"/>
  <c r="FG238" i="1"/>
  <c r="FC238" i="1"/>
  <c r="FF238" i="1"/>
  <c r="FD238" i="1"/>
  <c r="FB238" i="1"/>
  <c r="FE238" i="1"/>
  <c r="FA230" i="1"/>
  <c r="FG230" i="1"/>
  <c r="FF230" i="1"/>
  <c r="FE230" i="1"/>
  <c r="FD230" i="1"/>
  <c r="FC230" i="1"/>
  <c r="FA222" i="1"/>
  <c r="FG222" i="1"/>
  <c r="FE222" i="1"/>
  <c r="FF222" i="1"/>
  <c r="FC222" i="1"/>
  <c r="FD222" i="1"/>
  <c r="FA214" i="1"/>
  <c r="FG214" i="1"/>
  <c r="FF214" i="1"/>
  <c r="FE214" i="1"/>
  <c r="FD214" i="1"/>
  <c r="FB214" i="1"/>
  <c r="FC214" i="1"/>
  <c r="FA206" i="1"/>
  <c r="FG206" i="1"/>
  <c r="FE206" i="1"/>
  <c r="FD206" i="1"/>
  <c r="FF206" i="1"/>
  <c r="FA198" i="1"/>
  <c r="FG198" i="1"/>
  <c r="FF198" i="1"/>
  <c r="FE198" i="1"/>
  <c r="FD198" i="1"/>
  <c r="FC198" i="1"/>
  <c r="FB198" i="1"/>
  <c r="FA190" i="1"/>
  <c r="FG190" i="1"/>
  <c r="FF190" i="1"/>
  <c r="FE190" i="1"/>
  <c r="FD190" i="1"/>
  <c r="FB190" i="1"/>
  <c r="FC190" i="1"/>
  <c r="FA182" i="1"/>
  <c r="FF182" i="1"/>
  <c r="FE182" i="1"/>
  <c r="FC182" i="1"/>
  <c r="FD182" i="1"/>
  <c r="FG182" i="1"/>
  <c r="FB182" i="1"/>
  <c r="FA174" i="1"/>
  <c r="FG174" i="1"/>
  <c r="FF174" i="1"/>
  <c r="FC174" i="1"/>
  <c r="FE174" i="1"/>
  <c r="FB174" i="1"/>
  <c r="FD174" i="1"/>
  <c r="FA166" i="1"/>
  <c r="FF166" i="1"/>
  <c r="FG166" i="1"/>
  <c r="FE166" i="1"/>
  <c r="FD166" i="1"/>
  <c r="FC166" i="1"/>
  <c r="FA158" i="1"/>
  <c r="FG158" i="1"/>
  <c r="FE158" i="1"/>
  <c r="FF158" i="1"/>
  <c r="FC158" i="1"/>
  <c r="FA150" i="1"/>
  <c r="FG150" i="1"/>
  <c r="FF150" i="1"/>
  <c r="FC150" i="1"/>
  <c r="FE150" i="1"/>
  <c r="FB150" i="1"/>
  <c r="FD150" i="1"/>
  <c r="FA142" i="1"/>
  <c r="FG142" i="1"/>
  <c r="FE142" i="1"/>
  <c r="FD142" i="1"/>
  <c r="FF142" i="1"/>
  <c r="FC142" i="1"/>
  <c r="FA134" i="1"/>
  <c r="FG134" i="1"/>
  <c r="FF134" i="1"/>
  <c r="FD134" i="1"/>
  <c r="FC134" i="1"/>
  <c r="FB134" i="1"/>
  <c r="FE134" i="1"/>
  <c r="FA126" i="1"/>
  <c r="FF126" i="1"/>
  <c r="FE126" i="1"/>
  <c r="FG126" i="1"/>
  <c r="FD126" i="1"/>
  <c r="FC126" i="1"/>
  <c r="FB126" i="1"/>
  <c r="FA118" i="1"/>
  <c r="FG118" i="1"/>
  <c r="FF118" i="1"/>
  <c r="FC118" i="1"/>
  <c r="FE118" i="1"/>
  <c r="FD118" i="1"/>
  <c r="FB118" i="1"/>
  <c r="FA110" i="1"/>
  <c r="FF110" i="1"/>
  <c r="FE110" i="1"/>
  <c r="FG110" i="1"/>
  <c r="FC110" i="1"/>
  <c r="FB110" i="1"/>
  <c r="FA102" i="1"/>
  <c r="FG102" i="1"/>
  <c r="FF102" i="1"/>
  <c r="FC102" i="1"/>
  <c r="FD102" i="1"/>
  <c r="FA94" i="1"/>
  <c r="FG94" i="1"/>
  <c r="FE94" i="1"/>
  <c r="FD94" i="1"/>
  <c r="FF94" i="1"/>
  <c r="FC94" i="1"/>
  <c r="FA86" i="1"/>
  <c r="FF86" i="1"/>
  <c r="FG86" i="1"/>
  <c r="FE86" i="1"/>
  <c r="FC86" i="1"/>
  <c r="FB86" i="1"/>
  <c r="FA78" i="1"/>
  <c r="FG78" i="1"/>
  <c r="FE78" i="1"/>
  <c r="FF78" i="1"/>
  <c r="FD78" i="1"/>
  <c r="FC78" i="1"/>
  <c r="FA70" i="1"/>
  <c r="FG70" i="1"/>
  <c r="FE70" i="1"/>
  <c r="FF70" i="1"/>
  <c r="FD70" i="1"/>
  <c r="FB70" i="1"/>
  <c r="FA62" i="1"/>
  <c r="FF62" i="1"/>
  <c r="FG62" i="1"/>
  <c r="FE62" i="1"/>
  <c r="FC62" i="1"/>
  <c r="FB62" i="1"/>
  <c r="FD62" i="1"/>
  <c r="FA54" i="1"/>
  <c r="FG54" i="1"/>
  <c r="FE54" i="1"/>
  <c r="FC54" i="1"/>
  <c r="FD54" i="1"/>
  <c r="FF54" i="1"/>
  <c r="FB54" i="1"/>
  <c r="FA46" i="1"/>
  <c r="FG46" i="1"/>
  <c r="FF46" i="1"/>
  <c r="FD46" i="1"/>
  <c r="FE46" i="1"/>
  <c r="FC46" i="1"/>
  <c r="FB46" i="1"/>
  <c r="FA38" i="1"/>
  <c r="FG38" i="1"/>
  <c r="FF38" i="1"/>
  <c r="FD38" i="1"/>
  <c r="FC38" i="1"/>
  <c r="FE38" i="1"/>
  <c r="FA30" i="1"/>
  <c r="FG30" i="1"/>
  <c r="FF30" i="1"/>
  <c r="FE30" i="1"/>
  <c r="FC30" i="1"/>
  <c r="FA22" i="1"/>
  <c r="FG22" i="1"/>
  <c r="FF22" i="1"/>
  <c r="FD22" i="1"/>
  <c r="FE22" i="1"/>
  <c r="FC22" i="1"/>
  <c r="FB22" i="1"/>
  <c r="FA14" i="1"/>
  <c r="FG14" i="1"/>
  <c r="FF14" i="1"/>
  <c r="FD14" i="1"/>
  <c r="FC14" i="1"/>
  <c r="FE14" i="1"/>
  <c r="FA6" i="1"/>
  <c r="FG6" i="1"/>
  <c r="FE6" i="1"/>
  <c r="FB6" i="1"/>
  <c r="FC6" i="1"/>
  <c r="FD6" i="1"/>
  <c r="FF6" i="1"/>
  <c r="FA123" i="1"/>
  <c r="FB486" i="1"/>
  <c r="FB448" i="1"/>
  <c r="FB414" i="1"/>
  <c r="FB383" i="1"/>
  <c r="FB208" i="1"/>
  <c r="FB142" i="1"/>
  <c r="FC305" i="1"/>
  <c r="FC227" i="1"/>
  <c r="FC70" i="1"/>
  <c r="FD622" i="1"/>
  <c r="FD452" i="1"/>
  <c r="FE209" i="1"/>
  <c r="FF270" i="1"/>
  <c r="FE621" i="1"/>
  <c r="FF621" i="1"/>
  <c r="FA621" i="1"/>
  <c r="FB621" i="1"/>
  <c r="FC621" i="1"/>
  <c r="FG613" i="1"/>
  <c r="FE613" i="1"/>
  <c r="FC613" i="1"/>
  <c r="FD613" i="1"/>
  <c r="FB613" i="1"/>
  <c r="FF613" i="1"/>
  <c r="FE605" i="1"/>
  <c r="FG605" i="1"/>
  <c r="FF605" i="1"/>
  <c r="FD605" i="1"/>
  <c r="FB605" i="1"/>
  <c r="FG597" i="1"/>
  <c r="FE597" i="1"/>
  <c r="FF597" i="1"/>
  <c r="FB597" i="1"/>
  <c r="FD597" i="1"/>
  <c r="FA597" i="1"/>
  <c r="FC597" i="1"/>
  <c r="FE589" i="1"/>
  <c r="FF589" i="1"/>
  <c r="FG589" i="1"/>
  <c r="FA589" i="1"/>
  <c r="FD589" i="1"/>
  <c r="FC589" i="1"/>
  <c r="FG581" i="1"/>
  <c r="FE581" i="1"/>
  <c r="FD581" i="1"/>
  <c r="FA581" i="1"/>
  <c r="FF581" i="1"/>
  <c r="FG573" i="1"/>
  <c r="FE573" i="1"/>
  <c r="FD573" i="1"/>
  <c r="FC573" i="1"/>
  <c r="FF573" i="1"/>
  <c r="FB573" i="1"/>
  <c r="FE565" i="1"/>
  <c r="FG565" i="1"/>
  <c r="FF565" i="1"/>
  <c r="FC565" i="1"/>
  <c r="FD565" i="1"/>
  <c r="FG557" i="1"/>
  <c r="FE557" i="1"/>
  <c r="FF557" i="1"/>
  <c r="FD557" i="1"/>
  <c r="FA557" i="1"/>
  <c r="FB557" i="1"/>
  <c r="FC557" i="1"/>
  <c r="FG549" i="1"/>
  <c r="FE549" i="1"/>
  <c r="FF549" i="1"/>
  <c r="FC549" i="1"/>
  <c r="FB549" i="1"/>
  <c r="FA549" i="1"/>
  <c r="FD549" i="1"/>
  <c r="FG541" i="1"/>
  <c r="FE541" i="1"/>
  <c r="FA541" i="1"/>
  <c r="FB541" i="1"/>
  <c r="FG533" i="1"/>
  <c r="FE533" i="1"/>
  <c r="FF533" i="1"/>
  <c r="FD533" i="1"/>
  <c r="FB533" i="1"/>
  <c r="FC533" i="1"/>
  <c r="FG525" i="1"/>
  <c r="FE525" i="1"/>
  <c r="FA525" i="1"/>
  <c r="FF525" i="1"/>
  <c r="FC525" i="1"/>
  <c r="FD525" i="1"/>
  <c r="FG517" i="1"/>
  <c r="FE517" i="1"/>
  <c r="FF517" i="1"/>
  <c r="FD517" i="1"/>
  <c r="FE509" i="1"/>
  <c r="FF509" i="1"/>
  <c r="FD509" i="1"/>
  <c r="FC509" i="1"/>
  <c r="FB509" i="1"/>
  <c r="FG509" i="1"/>
  <c r="FA509" i="1"/>
  <c r="FE501" i="1"/>
  <c r="FF501" i="1"/>
  <c r="FG501" i="1"/>
  <c r="FA501" i="1"/>
  <c r="FC501" i="1"/>
  <c r="FE493" i="1"/>
  <c r="FF493" i="1"/>
  <c r="FA493" i="1"/>
  <c r="FG493" i="1"/>
  <c r="FB493" i="1"/>
  <c r="FD493" i="1"/>
  <c r="FC493" i="1"/>
  <c r="FG485" i="1"/>
  <c r="FE485" i="1"/>
  <c r="FF485" i="1"/>
  <c r="FD485" i="1"/>
  <c r="FC485" i="1"/>
  <c r="FB485" i="1"/>
  <c r="FE477" i="1"/>
  <c r="FG477" i="1"/>
  <c r="FF477" i="1"/>
  <c r="FB477" i="1"/>
  <c r="FG469" i="1"/>
  <c r="FE469" i="1"/>
  <c r="FF469" i="1"/>
  <c r="FD469" i="1"/>
  <c r="FB469" i="1"/>
  <c r="FA469" i="1"/>
  <c r="FC469" i="1"/>
  <c r="FE461" i="1"/>
  <c r="FG461" i="1"/>
  <c r="FF461" i="1"/>
  <c r="FA461" i="1"/>
  <c r="FD461" i="1"/>
  <c r="FC461" i="1"/>
  <c r="FG453" i="1"/>
  <c r="FE453" i="1"/>
  <c r="FD453" i="1"/>
  <c r="FA453" i="1"/>
  <c r="FE445" i="1"/>
  <c r="FG445" i="1"/>
  <c r="FD445" i="1"/>
  <c r="FF445" i="1"/>
  <c r="FC445" i="1"/>
  <c r="FB445" i="1"/>
  <c r="FG437" i="1"/>
  <c r="FE437" i="1"/>
  <c r="FC437" i="1"/>
  <c r="FD437" i="1"/>
  <c r="FF437" i="1"/>
  <c r="FE429" i="1"/>
  <c r="FG429" i="1"/>
  <c r="FF429" i="1"/>
  <c r="FA429" i="1"/>
  <c r="FC429" i="1"/>
  <c r="FB429" i="1"/>
  <c r="FG421" i="1"/>
  <c r="FE421" i="1"/>
  <c r="FF421" i="1"/>
  <c r="FD421" i="1"/>
  <c r="FC421" i="1"/>
  <c r="FB421" i="1"/>
  <c r="FA421" i="1"/>
  <c r="FE413" i="1"/>
  <c r="FG413" i="1"/>
  <c r="FF413" i="1"/>
  <c r="FD413" i="1"/>
  <c r="FA413" i="1"/>
  <c r="FC413" i="1"/>
  <c r="FB413" i="1"/>
  <c r="FE405" i="1"/>
  <c r="FG405" i="1"/>
  <c r="FF405" i="1"/>
  <c r="FB405" i="1"/>
  <c r="FC405" i="1"/>
  <c r="FD405" i="1"/>
  <c r="FE397" i="1"/>
  <c r="FG397" i="1"/>
  <c r="FF397" i="1"/>
  <c r="FD397" i="1"/>
  <c r="FA397" i="1"/>
  <c r="FC397" i="1"/>
  <c r="FG389" i="1"/>
  <c r="FE389" i="1"/>
  <c r="FD389" i="1"/>
  <c r="FF389" i="1"/>
  <c r="FC389" i="1"/>
  <c r="FG381" i="1"/>
  <c r="FE381" i="1"/>
  <c r="FF381" i="1"/>
  <c r="FD381" i="1"/>
  <c r="FC381" i="1"/>
  <c r="FB381" i="1"/>
  <c r="FA381" i="1"/>
  <c r="FG373" i="1"/>
  <c r="FE373" i="1"/>
  <c r="FF373" i="1"/>
  <c r="FD373" i="1"/>
  <c r="FC373" i="1"/>
  <c r="FA373" i="1"/>
  <c r="FE365" i="1"/>
  <c r="FF365" i="1"/>
  <c r="FG365" i="1"/>
  <c r="FA365" i="1"/>
  <c r="FC365" i="1"/>
  <c r="FD365" i="1"/>
  <c r="FB365" i="1"/>
  <c r="FG357" i="1"/>
  <c r="FE357" i="1"/>
  <c r="FB357" i="1"/>
  <c r="FD357" i="1"/>
  <c r="FC357" i="1"/>
  <c r="FE349" i="1"/>
  <c r="FF349" i="1"/>
  <c r="FG349" i="1"/>
  <c r="FD349" i="1"/>
  <c r="FC349" i="1"/>
  <c r="FB349" i="1"/>
  <c r="FG341" i="1"/>
  <c r="FE341" i="1"/>
  <c r="FF341" i="1"/>
  <c r="FD341" i="1"/>
  <c r="FB341" i="1"/>
  <c r="FA341" i="1"/>
  <c r="FC341" i="1"/>
  <c r="FG333" i="1"/>
  <c r="FE333" i="1"/>
  <c r="FF333" i="1"/>
  <c r="FA333" i="1"/>
  <c r="FC333" i="1"/>
  <c r="FD333" i="1"/>
  <c r="FE325" i="1"/>
  <c r="FG325" i="1"/>
  <c r="FD325" i="1"/>
  <c r="FF325" i="1"/>
  <c r="FA325" i="1"/>
  <c r="FC325" i="1"/>
  <c r="FG317" i="1"/>
  <c r="FE317" i="1"/>
  <c r="FD317" i="1"/>
  <c r="FC317" i="1"/>
  <c r="FF317" i="1"/>
  <c r="FB317" i="1"/>
  <c r="FG309" i="1"/>
  <c r="FE309" i="1"/>
  <c r="FF309" i="1"/>
  <c r="FD309" i="1"/>
  <c r="FC309" i="1"/>
  <c r="FE301" i="1"/>
  <c r="FG301" i="1"/>
  <c r="FC301" i="1"/>
  <c r="FD301" i="1"/>
  <c r="FA301" i="1"/>
  <c r="FF301" i="1"/>
  <c r="FB301" i="1"/>
  <c r="FG293" i="1"/>
  <c r="FE293" i="1"/>
  <c r="FC293" i="1"/>
  <c r="FF293" i="1"/>
  <c r="FD293" i="1"/>
  <c r="FB293" i="1"/>
  <c r="FA293" i="1"/>
  <c r="FE285" i="1"/>
  <c r="FG285" i="1"/>
  <c r="FF285" i="1"/>
  <c r="FC285" i="1"/>
  <c r="FA285" i="1"/>
  <c r="FB285" i="1"/>
  <c r="FD285" i="1"/>
  <c r="FG277" i="1"/>
  <c r="FE277" i="1"/>
  <c r="FF277" i="1"/>
  <c r="FD277" i="1"/>
  <c r="FC277" i="1"/>
  <c r="FB277" i="1"/>
  <c r="FE269" i="1"/>
  <c r="FG269" i="1"/>
  <c r="FC269" i="1"/>
  <c r="FA269" i="1"/>
  <c r="FD269" i="1"/>
  <c r="FG261" i="1"/>
  <c r="FE261" i="1"/>
  <c r="FF261" i="1"/>
  <c r="FD261" i="1"/>
  <c r="FC261" i="1"/>
  <c r="FG253" i="1"/>
  <c r="FD253" i="1"/>
  <c r="FF253" i="1"/>
  <c r="FE253" i="1"/>
  <c r="FC253" i="1"/>
  <c r="FB253" i="1"/>
  <c r="FA253" i="1"/>
  <c r="FE245" i="1"/>
  <c r="FF245" i="1"/>
  <c r="FG245" i="1"/>
  <c r="FC245" i="1"/>
  <c r="FD245" i="1"/>
  <c r="FA245" i="1"/>
  <c r="FG237" i="1"/>
  <c r="FC237" i="1"/>
  <c r="FF237" i="1"/>
  <c r="FA237" i="1"/>
  <c r="FB237" i="1"/>
  <c r="FE237" i="1"/>
  <c r="FD237" i="1"/>
  <c r="FG229" i="1"/>
  <c r="FE229" i="1"/>
  <c r="FF229" i="1"/>
  <c r="FC229" i="1"/>
  <c r="FD229" i="1"/>
  <c r="FB229" i="1"/>
  <c r="FG221" i="1"/>
  <c r="FF221" i="1"/>
  <c r="FE221" i="1"/>
  <c r="FC221" i="1"/>
  <c r="FD221" i="1"/>
  <c r="FB221" i="1"/>
  <c r="FE213" i="1"/>
  <c r="FF213" i="1"/>
  <c r="FD213" i="1"/>
  <c r="FB213" i="1"/>
  <c r="FG213" i="1"/>
  <c r="FA213" i="1"/>
  <c r="FC213" i="1"/>
  <c r="FG205" i="1"/>
  <c r="FF205" i="1"/>
  <c r="FE205" i="1"/>
  <c r="FA205" i="1"/>
  <c r="FD205" i="1"/>
  <c r="FE197" i="1"/>
  <c r="FG197" i="1"/>
  <c r="FF197" i="1"/>
  <c r="FD197" i="1"/>
  <c r="FC197" i="1"/>
  <c r="FA197" i="1"/>
  <c r="FG189" i="1"/>
  <c r="FF189" i="1"/>
  <c r="FD189" i="1"/>
  <c r="FA189" i="1"/>
  <c r="FE189" i="1"/>
  <c r="FB189" i="1"/>
  <c r="FE181" i="1"/>
  <c r="FF181" i="1"/>
  <c r="FG181" i="1"/>
  <c r="FD181" i="1"/>
  <c r="FC181" i="1"/>
  <c r="FA181" i="1"/>
  <c r="FG173" i="1"/>
  <c r="FF173" i="1"/>
  <c r="FC173" i="1"/>
  <c r="FE173" i="1"/>
  <c r="FA173" i="1"/>
  <c r="FB173" i="1"/>
  <c r="FD173" i="1"/>
  <c r="FG165" i="1"/>
  <c r="FE165" i="1"/>
  <c r="FC165" i="1"/>
  <c r="FD165" i="1"/>
  <c r="FB165" i="1"/>
  <c r="FF165" i="1"/>
  <c r="FG157" i="1"/>
  <c r="FF157" i="1"/>
  <c r="FD157" i="1"/>
  <c r="FC157" i="1"/>
  <c r="FA157" i="1"/>
  <c r="FB157" i="1"/>
  <c r="FG149" i="1"/>
  <c r="FE149" i="1"/>
  <c r="FF149" i="1"/>
  <c r="FC149" i="1"/>
  <c r="FB149" i="1"/>
  <c r="FA149" i="1"/>
  <c r="FD149" i="1"/>
  <c r="FG141" i="1"/>
  <c r="FF141" i="1"/>
  <c r="FE141" i="1"/>
  <c r="FD141" i="1"/>
  <c r="FA141" i="1"/>
  <c r="FC141" i="1"/>
  <c r="FG133" i="1"/>
  <c r="FE133" i="1"/>
  <c r="FF133" i="1"/>
  <c r="FD133" i="1"/>
  <c r="FA133" i="1"/>
  <c r="FC133" i="1"/>
  <c r="FF125" i="1"/>
  <c r="FG125" i="1"/>
  <c r="FE125" i="1"/>
  <c r="FD125" i="1"/>
  <c r="FC125" i="1"/>
  <c r="FB125" i="1"/>
  <c r="FA125" i="1"/>
  <c r="FG117" i="1"/>
  <c r="FF117" i="1"/>
  <c r="FE117" i="1"/>
  <c r="FD117" i="1"/>
  <c r="FC117" i="1"/>
  <c r="FG109" i="1"/>
  <c r="FF109" i="1"/>
  <c r="FC109" i="1"/>
  <c r="FA109" i="1"/>
  <c r="FD109" i="1"/>
  <c r="FB109" i="1"/>
  <c r="FE109" i="1"/>
  <c r="FF101" i="1"/>
  <c r="FG101" i="1"/>
  <c r="FC101" i="1"/>
  <c r="FD101" i="1"/>
  <c r="FB101" i="1"/>
  <c r="FA101" i="1"/>
  <c r="FG93" i="1"/>
  <c r="FF93" i="1"/>
  <c r="FD93" i="1"/>
  <c r="FE93" i="1"/>
  <c r="FA93" i="1"/>
  <c r="FB93" i="1"/>
  <c r="FF85" i="1"/>
  <c r="FG85" i="1"/>
  <c r="FE85" i="1"/>
  <c r="FB85" i="1"/>
  <c r="FC85" i="1"/>
  <c r="FG77" i="1"/>
  <c r="FF77" i="1"/>
  <c r="FA77" i="1"/>
  <c r="FC77" i="1"/>
  <c r="FE77" i="1"/>
  <c r="FD77" i="1"/>
  <c r="FG69" i="1"/>
  <c r="FF69" i="1"/>
  <c r="FE69" i="1"/>
  <c r="FD69" i="1"/>
  <c r="FA69" i="1"/>
  <c r="FG61" i="1"/>
  <c r="FF61" i="1"/>
  <c r="FE61" i="1"/>
  <c r="FC61" i="1"/>
  <c r="FB61" i="1"/>
  <c r="FG53" i="1"/>
  <c r="FF53" i="1"/>
  <c r="FE53" i="1"/>
  <c r="FD53" i="1"/>
  <c r="FA53" i="1"/>
  <c r="FG45" i="1"/>
  <c r="FF45" i="1"/>
  <c r="FE45" i="1"/>
  <c r="FC45" i="1"/>
  <c r="FA45" i="1"/>
  <c r="FB45" i="1"/>
  <c r="FD45" i="1"/>
  <c r="FG37" i="1"/>
  <c r="FF37" i="1"/>
  <c r="FE37" i="1"/>
  <c r="FD37" i="1"/>
  <c r="FC37" i="1"/>
  <c r="FA37" i="1"/>
  <c r="FB37" i="1"/>
  <c r="FG29" i="1"/>
  <c r="FF29" i="1"/>
  <c r="FE29" i="1"/>
  <c r="FC29" i="1"/>
  <c r="FD29" i="1"/>
  <c r="FA29" i="1"/>
  <c r="FB29" i="1"/>
  <c r="FG21" i="1"/>
  <c r="FF21" i="1"/>
  <c r="FE21" i="1"/>
  <c r="FC21" i="1"/>
  <c r="FB21" i="1"/>
  <c r="FD21" i="1"/>
  <c r="FA21" i="1"/>
  <c r="FG13" i="1"/>
  <c r="FF13" i="1"/>
  <c r="FC13" i="1"/>
  <c r="FA13" i="1"/>
  <c r="FE13" i="1"/>
  <c r="FD13" i="1"/>
  <c r="FA573" i="1"/>
  <c r="FA349" i="1"/>
  <c r="FA229" i="1"/>
  <c r="FA117" i="1"/>
  <c r="FB581" i="1"/>
  <c r="FB550" i="1"/>
  <c r="FB478" i="1"/>
  <c r="FB309" i="1"/>
  <c r="FB206" i="1"/>
  <c r="FB141" i="1"/>
  <c r="FB69" i="1"/>
  <c r="FB38" i="1"/>
  <c r="FC620" i="1"/>
  <c r="FC477" i="1"/>
  <c r="FC423" i="1"/>
  <c r="FC366" i="1"/>
  <c r="FC69" i="1"/>
  <c r="FD621" i="1"/>
  <c r="FD256" i="1"/>
  <c r="FD158" i="1"/>
  <c r="FF269" i="1"/>
  <c r="FA604" i="1"/>
  <c r="FG604" i="1"/>
  <c r="FF604" i="1"/>
  <c r="FD604" i="1"/>
  <c r="FE604" i="1"/>
  <c r="FB604" i="1"/>
  <c r="FC604" i="1"/>
  <c r="FA580" i="1"/>
  <c r="FG580" i="1"/>
  <c r="FE580" i="1"/>
  <c r="FF580" i="1"/>
  <c r="FD580" i="1"/>
  <c r="FB580" i="1"/>
  <c r="FA564" i="1"/>
  <c r="FF564" i="1"/>
  <c r="FD564" i="1"/>
  <c r="FG564" i="1"/>
  <c r="FB564" i="1"/>
  <c r="FC564" i="1"/>
  <c r="FE564" i="1"/>
  <c r="FA540" i="1"/>
  <c r="FG540" i="1"/>
  <c r="FF540" i="1"/>
  <c r="FB540" i="1"/>
  <c r="FE540" i="1"/>
  <c r="FC540" i="1"/>
  <c r="FA516" i="1"/>
  <c r="FG516" i="1"/>
  <c r="FE516" i="1"/>
  <c r="FF516" i="1"/>
  <c r="FB516" i="1"/>
  <c r="FD516" i="1"/>
  <c r="FA500" i="1"/>
  <c r="FG500" i="1"/>
  <c r="FF500" i="1"/>
  <c r="FE500" i="1"/>
  <c r="FD500" i="1"/>
  <c r="FB500" i="1"/>
  <c r="FC500" i="1"/>
  <c r="FA468" i="1"/>
  <c r="FG468" i="1"/>
  <c r="FF468" i="1"/>
  <c r="FE468" i="1"/>
  <c r="FB468" i="1"/>
  <c r="FD468" i="1"/>
  <c r="FC468" i="1"/>
  <c r="FA436" i="1"/>
  <c r="FF436" i="1"/>
  <c r="FE436" i="1"/>
  <c r="FD436" i="1"/>
  <c r="FG436" i="1"/>
  <c r="FC436" i="1"/>
  <c r="FB436" i="1"/>
  <c r="FA340" i="1"/>
  <c r="FF340" i="1"/>
  <c r="FG340" i="1"/>
  <c r="FE340" i="1"/>
  <c r="FB340" i="1"/>
  <c r="FD340" i="1"/>
  <c r="FC340" i="1"/>
  <c r="FA300" i="1"/>
  <c r="FG300" i="1"/>
  <c r="FF300" i="1"/>
  <c r="FD300" i="1"/>
  <c r="FE300" i="1"/>
  <c r="FB300" i="1"/>
  <c r="FC300" i="1"/>
  <c r="FA260" i="1"/>
  <c r="FG260" i="1"/>
  <c r="FF260" i="1"/>
  <c r="FC260" i="1"/>
  <c r="FB260" i="1"/>
  <c r="FD260" i="1"/>
  <c r="FA236" i="1"/>
  <c r="FG236" i="1"/>
  <c r="FF236" i="1"/>
  <c r="FE236" i="1"/>
  <c r="FB236" i="1"/>
  <c r="FC236" i="1"/>
  <c r="FD236" i="1"/>
  <c r="FA204" i="1"/>
  <c r="FG204" i="1"/>
  <c r="FE204" i="1"/>
  <c r="FF204" i="1"/>
  <c r="FD204" i="1"/>
  <c r="FB204" i="1"/>
  <c r="FC204" i="1"/>
  <c r="FA188" i="1"/>
  <c r="FG188" i="1"/>
  <c r="FF188" i="1"/>
  <c r="FE188" i="1"/>
  <c r="FD188" i="1"/>
  <c r="FB188" i="1"/>
  <c r="FA124" i="1"/>
  <c r="FG124" i="1"/>
  <c r="FF124" i="1"/>
  <c r="FE124" i="1"/>
  <c r="FD124" i="1"/>
  <c r="FC124" i="1"/>
  <c r="FB124" i="1"/>
  <c r="FA20" i="1"/>
  <c r="FG20" i="1"/>
  <c r="FF20" i="1"/>
  <c r="FE20" i="1"/>
  <c r="FB20" i="1"/>
  <c r="FD20" i="1"/>
  <c r="FC20" i="1"/>
  <c r="FF587" i="1"/>
  <c r="FG587" i="1"/>
  <c r="FD587" i="1"/>
  <c r="FA587" i="1"/>
  <c r="FB587" i="1"/>
  <c r="FE587" i="1"/>
  <c r="FC587" i="1"/>
  <c r="FF499" i="1"/>
  <c r="FG499" i="1"/>
  <c r="FE499" i="1"/>
  <c r="FD499" i="1"/>
  <c r="FB499" i="1"/>
  <c r="FA499" i="1"/>
  <c r="FC499" i="1"/>
  <c r="FG467" i="1"/>
  <c r="FF467" i="1"/>
  <c r="FE467" i="1"/>
  <c r="FD467" i="1"/>
  <c r="FB467" i="1"/>
  <c r="FA467" i="1"/>
  <c r="FF451" i="1"/>
  <c r="FG451" i="1"/>
  <c r="FE451" i="1"/>
  <c r="FD451" i="1"/>
  <c r="FB451" i="1"/>
  <c r="FA451" i="1"/>
  <c r="FC451" i="1"/>
  <c r="FF427" i="1"/>
  <c r="FE427" i="1"/>
  <c r="FG427" i="1"/>
  <c r="FD427" i="1"/>
  <c r="FC427" i="1"/>
  <c r="FA427" i="1"/>
  <c r="FB427" i="1"/>
  <c r="FF403" i="1"/>
  <c r="FE403" i="1"/>
  <c r="FD403" i="1"/>
  <c r="FG403" i="1"/>
  <c r="FB403" i="1"/>
  <c r="FC403" i="1"/>
  <c r="FA403" i="1"/>
  <c r="FG363" i="1"/>
  <c r="FF363" i="1"/>
  <c r="FE363" i="1"/>
  <c r="FD363" i="1"/>
  <c r="FC363" i="1"/>
  <c r="FA363" i="1"/>
  <c r="FB363" i="1"/>
  <c r="FG315" i="1"/>
  <c r="FF315" i="1"/>
  <c r="FE315" i="1"/>
  <c r="FD315" i="1"/>
  <c r="FB315" i="1"/>
  <c r="FC315" i="1"/>
  <c r="FA315" i="1"/>
  <c r="FG275" i="1"/>
  <c r="FF275" i="1"/>
  <c r="FE275" i="1"/>
  <c r="FD275" i="1"/>
  <c r="FC275" i="1"/>
  <c r="FB275" i="1"/>
  <c r="FA275" i="1"/>
  <c r="FG243" i="1"/>
  <c r="FF243" i="1"/>
  <c r="FE243" i="1"/>
  <c r="FD243" i="1"/>
  <c r="FB243" i="1"/>
  <c r="FA243" i="1"/>
  <c r="FG219" i="1"/>
  <c r="FF219" i="1"/>
  <c r="FE219" i="1"/>
  <c r="FD219" i="1"/>
  <c r="FC219" i="1"/>
  <c r="FB219" i="1"/>
  <c r="FG211" i="1"/>
  <c r="FF211" i="1"/>
  <c r="FE211" i="1"/>
  <c r="FD211" i="1"/>
  <c r="FC211" i="1"/>
  <c r="FB211" i="1"/>
  <c r="FA211" i="1"/>
  <c r="FG195" i="1"/>
  <c r="FF195" i="1"/>
  <c r="FE195" i="1"/>
  <c r="FD195" i="1"/>
  <c r="FB195" i="1"/>
  <c r="FC195" i="1"/>
  <c r="FA195" i="1"/>
  <c r="FG187" i="1"/>
  <c r="FF187" i="1"/>
  <c r="FE187" i="1"/>
  <c r="FD187" i="1"/>
  <c r="FB187" i="1"/>
  <c r="FC187" i="1"/>
  <c r="FG163" i="1"/>
  <c r="FF163" i="1"/>
  <c r="FE163" i="1"/>
  <c r="FD163" i="1"/>
  <c r="FB163" i="1"/>
  <c r="FC163" i="1"/>
  <c r="FG147" i="1"/>
  <c r="FF147" i="1"/>
  <c r="FE147" i="1"/>
  <c r="FD147" i="1"/>
  <c r="FC147" i="1"/>
  <c r="FB147" i="1"/>
  <c r="FA147" i="1"/>
  <c r="FG115" i="1"/>
  <c r="FF115" i="1"/>
  <c r="FE115" i="1"/>
  <c r="FD115" i="1"/>
  <c r="FB115" i="1"/>
  <c r="FA115" i="1"/>
  <c r="FC115" i="1"/>
  <c r="FG83" i="1"/>
  <c r="FF83" i="1"/>
  <c r="FE83" i="1"/>
  <c r="FD83" i="1"/>
  <c r="FC83" i="1"/>
  <c r="FB83" i="1"/>
  <c r="FA83" i="1"/>
  <c r="FF27" i="1"/>
  <c r="FG27" i="1"/>
  <c r="FE27" i="1"/>
  <c r="FD27" i="1"/>
  <c r="FC27" i="1"/>
  <c r="FB27" i="1"/>
  <c r="FA219" i="1"/>
  <c r="FC611" i="1"/>
  <c r="FC516" i="1"/>
  <c r="FF5" i="1"/>
  <c r="FG5" i="1"/>
  <c r="FE5" i="1"/>
  <c r="FD5" i="1"/>
  <c r="FA5" i="1"/>
  <c r="FB5" i="1"/>
  <c r="FC5" i="1"/>
  <c r="FA618" i="1"/>
  <c r="FG618" i="1"/>
  <c r="FF618" i="1"/>
  <c r="FD618" i="1"/>
  <c r="FB618" i="1"/>
  <c r="FE618" i="1"/>
  <c r="FC618" i="1"/>
  <c r="FA610" i="1"/>
  <c r="FG610" i="1"/>
  <c r="FB610" i="1"/>
  <c r="FD610" i="1"/>
  <c r="FE610" i="1"/>
  <c r="FC610" i="1"/>
  <c r="FA602" i="1"/>
  <c r="FG602" i="1"/>
  <c r="FF602" i="1"/>
  <c r="FE602" i="1"/>
  <c r="FB602" i="1"/>
  <c r="FC602" i="1"/>
  <c r="FD602" i="1"/>
  <c r="FA594" i="1"/>
  <c r="FG594" i="1"/>
  <c r="FB594" i="1"/>
  <c r="FF594" i="1"/>
  <c r="FD594" i="1"/>
  <c r="FA586" i="1"/>
  <c r="FG586" i="1"/>
  <c r="FF586" i="1"/>
  <c r="FB586" i="1"/>
  <c r="FE586" i="1"/>
  <c r="FD586" i="1"/>
  <c r="FC586" i="1"/>
  <c r="FA578" i="1"/>
  <c r="FG578" i="1"/>
  <c r="FE578" i="1"/>
  <c r="FF578" i="1"/>
  <c r="FD578" i="1"/>
  <c r="FB578" i="1"/>
  <c r="FC578" i="1"/>
  <c r="FA570" i="1"/>
  <c r="FG570" i="1"/>
  <c r="FF570" i="1"/>
  <c r="FE570" i="1"/>
  <c r="FB570" i="1"/>
  <c r="FD570" i="1"/>
  <c r="FA562" i="1"/>
  <c r="FG562" i="1"/>
  <c r="FD562" i="1"/>
  <c r="FB562" i="1"/>
  <c r="FF562" i="1"/>
  <c r="FC562" i="1"/>
  <c r="FA554" i="1"/>
  <c r="FG554" i="1"/>
  <c r="FF554" i="1"/>
  <c r="FE554" i="1"/>
  <c r="FD554" i="1"/>
  <c r="FB554" i="1"/>
  <c r="FC554" i="1"/>
  <c r="FA546" i="1"/>
  <c r="FG546" i="1"/>
  <c r="FB546" i="1"/>
  <c r="FD546" i="1"/>
  <c r="FE546" i="1"/>
  <c r="FC546" i="1"/>
  <c r="FF546" i="1"/>
  <c r="FA538" i="1"/>
  <c r="FG538" i="1"/>
  <c r="FB538" i="1"/>
  <c r="FE538" i="1"/>
  <c r="FC538" i="1"/>
  <c r="FD538" i="1"/>
  <c r="FA530" i="1"/>
  <c r="FG530" i="1"/>
  <c r="FE530" i="1"/>
  <c r="FF530" i="1"/>
  <c r="FD530" i="1"/>
  <c r="FB530" i="1"/>
  <c r="FA522" i="1"/>
  <c r="FG522" i="1"/>
  <c r="FB522" i="1"/>
  <c r="FF522" i="1"/>
  <c r="FE522" i="1"/>
  <c r="FC522" i="1"/>
  <c r="FA514" i="1"/>
  <c r="FG514" i="1"/>
  <c r="FF514" i="1"/>
  <c r="FB514" i="1"/>
  <c r="FD514" i="1"/>
  <c r="FC514" i="1"/>
  <c r="FE514" i="1"/>
  <c r="FA506" i="1"/>
  <c r="FG506" i="1"/>
  <c r="FF506" i="1"/>
  <c r="FB506" i="1"/>
  <c r="FD506" i="1"/>
  <c r="FE506" i="1"/>
  <c r="FA498" i="1"/>
  <c r="FG498" i="1"/>
  <c r="FE498" i="1"/>
  <c r="FD498" i="1"/>
  <c r="FB498" i="1"/>
  <c r="FC498" i="1"/>
  <c r="FF498" i="1"/>
  <c r="FA490" i="1"/>
  <c r="FG490" i="1"/>
  <c r="FD490" i="1"/>
  <c r="FF490" i="1"/>
  <c r="FB490" i="1"/>
  <c r="FC490" i="1"/>
  <c r="FA482" i="1"/>
  <c r="FG482" i="1"/>
  <c r="FF482" i="1"/>
  <c r="FE482" i="1"/>
  <c r="FD482" i="1"/>
  <c r="FB482" i="1"/>
  <c r="FC482" i="1"/>
  <c r="FA474" i="1"/>
  <c r="FG474" i="1"/>
  <c r="FE474" i="1"/>
  <c r="FB474" i="1"/>
  <c r="FF474" i="1"/>
  <c r="FD474" i="1"/>
  <c r="FC474" i="1"/>
  <c r="FA466" i="1"/>
  <c r="FG466" i="1"/>
  <c r="FF466" i="1"/>
  <c r="FE466" i="1"/>
  <c r="FB466" i="1"/>
  <c r="FD466" i="1"/>
  <c r="FA458" i="1"/>
  <c r="FG458" i="1"/>
  <c r="FB458" i="1"/>
  <c r="FD458" i="1"/>
  <c r="FE458" i="1"/>
  <c r="FF458" i="1"/>
  <c r="FC458" i="1"/>
  <c r="FA450" i="1"/>
  <c r="FF450" i="1"/>
  <c r="FE450" i="1"/>
  <c r="FB450" i="1"/>
  <c r="FG450" i="1"/>
  <c r="FC450" i="1"/>
  <c r="FA442" i="1"/>
  <c r="FG442" i="1"/>
  <c r="FF442" i="1"/>
  <c r="FB442" i="1"/>
  <c r="FD442" i="1"/>
  <c r="FC442" i="1"/>
  <c r="FA434" i="1"/>
  <c r="FF434" i="1"/>
  <c r="FG434" i="1"/>
  <c r="FD434" i="1"/>
  <c r="FB434" i="1"/>
  <c r="FE434" i="1"/>
  <c r="FC434" i="1"/>
  <c r="FA426" i="1"/>
  <c r="FG426" i="1"/>
  <c r="FD426" i="1"/>
  <c r="FF426" i="1"/>
  <c r="FB426" i="1"/>
  <c r="FE426" i="1"/>
  <c r="FC426" i="1"/>
  <c r="FA418" i="1"/>
  <c r="FF418" i="1"/>
  <c r="FG418" i="1"/>
  <c r="FC418" i="1"/>
  <c r="FB418" i="1"/>
  <c r="FE418" i="1"/>
  <c r="FD418" i="1"/>
  <c r="FA410" i="1"/>
  <c r="FG410" i="1"/>
  <c r="FE410" i="1"/>
  <c r="FB410" i="1"/>
  <c r="FD410" i="1"/>
  <c r="FC410" i="1"/>
  <c r="FF410" i="1"/>
  <c r="FA402" i="1"/>
  <c r="FG402" i="1"/>
  <c r="FF402" i="1"/>
  <c r="FB402" i="1"/>
  <c r="FC402" i="1"/>
  <c r="FE402" i="1"/>
  <c r="FA394" i="1"/>
  <c r="FG394" i="1"/>
  <c r="FF394" i="1"/>
  <c r="FB394" i="1"/>
  <c r="FD394" i="1"/>
  <c r="FC394" i="1"/>
  <c r="FA386" i="1"/>
  <c r="FE386" i="1"/>
  <c r="FB386" i="1"/>
  <c r="FF386" i="1"/>
  <c r="FD386" i="1"/>
  <c r="FG386" i="1"/>
  <c r="FC386" i="1"/>
  <c r="FA378" i="1"/>
  <c r="FG378" i="1"/>
  <c r="FF378" i="1"/>
  <c r="FB378" i="1"/>
  <c r="FE378" i="1"/>
  <c r="FC378" i="1"/>
  <c r="FA370" i="1"/>
  <c r="FG370" i="1"/>
  <c r="FF370" i="1"/>
  <c r="FD370" i="1"/>
  <c r="FB370" i="1"/>
  <c r="FE370" i="1"/>
  <c r="FC370" i="1"/>
  <c r="FA362" i="1"/>
  <c r="FG362" i="1"/>
  <c r="FD362" i="1"/>
  <c r="FB362" i="1"/>
  <c r="FE362" i="1"/>
  <c r="FC362" i="1"/>
  <c r="FF362" i="1"/>
  <c r="FA354" i="1"/>
  <c r="FG354" i="1"/>
  <c r="FF354" i="1"/>
  <c r="FC354" i="1"/>
  <c r="FB354" i="1"/>
  <c r="FE354" i="1"/>
  <c r="FA346" i="1"/>
  <c r="FF346" i="1"/>
  <c r="FE346" i="1"/>
  <c r="FG346" i="1"/>
  <c r="FB346" i="1"/>
  <c r="FC346" i="1"/>
  <c r="FD346" i="1"/>
  <c r="FA338" i="1"/>
  <c r="FG338" i="1"/>
  <c r="FE338" i="1"/>
  <c r="FB338" i="1"/>
  <c r="FF338" i="1"/>
  <c r="FD338" i="1"/>
  <c r="FC338" i="1"/>
  <c r="FA330" i="1"/>
  <c r="FG330" i="1"/>
  <c r="FF330" i="1"/>
  <c r="FE330" i="1"/>
  <c r="FB330" i="1"/>
  <c r="FC330" i="1"/>
  <c r="FA322" i="1"/>
  <c r="FG322" i="1"/>
  <c r="FE322" i="1"/>
  <c r="FD322" i="1"/>
  <c r="FB322" i="1"/>
  <c r="FF322" i="1"/>
  <c r="FA314" i="1"/>
  <c r="FG314" i="1"/>
  <c r="FF314" i="1"/>
  <c r="FE314" i="1"/>
  <c r="FB314" i="1"/>
  <c r="FD314" i="1"/>
  <c r="FC314" i="1"/>
  <c r="FA306" i="1"/>
  <c r="FG306" i="1"/>
  <c r="FD306" i="1"/>
  <c r="FF306" i="1"/>
  <c r="FC306" i="1"/>
  <c r="FB306" i="1"/>
  <c r="FE306" i="1"/>
  <c r="FA298" i="1"/>
  <c r="FG298" i="1"/>
  <c r="FF298" i="1"/>
  <c r="FE298" i="1"/>
  <c r="FD298" i="1"/>
  <c r="FB298" i="1"/>
  <c r="FC298" i="1"/>
  <c r="FA290" i="1"/>
  <c r="FG290" i="1"/>
  <c r="FF290" i="1"/>
  <c r="FE290" i="1"/>
  <c r="FB290" i="1"/>
  <c r="FD290" i="1"/>
  <c r="FC290" i="1"/>
  <c r="FA282" i="1"/>
  <c r="FG282" i="1"/>
  <c r="FE282" i="1"/>
  <c r="FF282" i="1"/>
  <c r="FB282" i="1"/>
  <c r="FC282" i="1"/>
  <c r="FA274" i="1"/>
  <c r="FG274" i="1"/>
  <c r="FC274" i="1"/>
  <c r="FD274" i="1"/>
  <c r="FB274" i="1"/>
  <c r="FE274" i="1"/>
  <c r="FF274" i="1"/>
  <c r="FA266" i="1"/>
  <c r="FC266" i="1"/>
  <c r="FG266" i="1"/>
  <c r="FF266" i="1"/>
  <c r="FB266" i="1"/>
  <c r="FD266" i="1"/>
  <c r="FE266" i="1"/>
  <c r="FA258" i="1"/>
  <c r="FG258" i="1"/>
  <c r="FE258" i="1"/>
  <c r="FF258" i="1"/>
  <c r="FC258" i="1"/>
  <c r="FB258" i="1"/>
  <c r="FD258" i="1"/>
  <c r="FA250" i="1"/>
  <c r="FG250" i="1"/>
  <c r="FB250" i="1"/>
  <c r="FD250" i="1"/>
  <c r="FF250" i="1"/>
  <c r="FE250" i="1"/>
  <c r="FA242" i="1"/>
  <c r="FG242" i="1"/>
  <c r="FF242" i="1"/>
  <c r="FE242" i="1"/>
  <c r="FD242" i="1"/>
  <c r="FB242" i="1"/>
  <c r="FC242" i="1"/>
  <c r="FA234" i="1"/>
  <c r="FG234" i="1"/>
  <c r="FF234" i="1"/>
  <c r="FD234" i="1"/>
  <c r="FB234" i="1"/>
  <c r="FC234" i="1"/>
  <c r="FE234" i="1"/>
  <c r="FA226" i="1"/>
  <c r="FG226" i="1"/>
  <c r="FE226" i="1"/>
  <c r="FF226" i="1"/>
  <c r="FD226" i="1"/>
  <c r="FB226" i="1"/>
  <c r="FA218" i="1"/>
  <c r="FG218" i="1"/>
  <c r="FE218" i="1"/>
  <c r="FB218" i="1"/>
  <c r="FD218" i="1"/>
  <c r="FF218" i="1"/>
  <c r="FC218" i="1"/>
  <c r="FA210" i="1"/>
  <c r="FG210" i="1"/>
  <c r="FF210" i="1"/>
  <c r="FC210" i="1"/>
  <c r="FB210" i="1"/>
  <c r="FE210" i="1"/>
  <c r="FD210" i="1"/>
  <c r="FA202" i="1"/>
  <c r="FG202" i="1"/>
  <c r="FF202" i="1"/>
  <c r="FE202" i="1"/>
  <c r="FC202" i="1"/>
  <c r="FB202" i="1"/>
  <c r="FD202" i="1"/>
  <c r="FA194" i="1"/>
  <c r="FE194" i="1"/>
  <c r="FG194" i="1"/>
  <c r="FB194" i="1"/>
  <c r="FF194" i="1"/>
  <c r="FD194" i="1"/>
  <c r="FC194" i="1"/>
  <c r="FA186" i="1"/>
  <c r="FG186" i="1"/>
  <c r="FE186" i="1"/>
  <c r="FF186" i="1"/>
  <c r="FB186" i="1"/>
  <c r="FC186" i="1"/>
  <c r="FD186" i="1"/>
  <c r="FA178" i="1"/>
  <c r="FG178" i="1"/>
  <c r="FF178" i="1"/>
  <c r="FE178" i="1"/>
  <c r="FD178" i="1"/>
  <c r="FB178" i="1"/>
  <c r="FC178" i="1"/>
  <c r="FA170" i="1"/>
  <c r="FG170" i="1"/>
  <c r="FE170" i="1"/>
  <c r="FF170" i="1"/>
  <c r="FD170" i="1"/>
  <c r="FB170" i="1"/>
  <c r="FC170" i="1"/>
  <c r="FA162" i="1"/>
  <c r="FG162" i="1"/>
  <c r="FE162" i="1"/>
  <c r="FF162" i="1"/>
  <c r="FB162" i="1"/>
  <c r="FC162" i="1"/>
  <c r="FD162" i="1"/>
  <c r="FA154" i="1"/>
  <c r="FG154" i="1"/>
  <c r="FE154" i="1"/>
  <c r="FB154" i="1"/>
  <c r="FD154" i="1"/>
  <c r="FC154" i="1"/>
  <c r="FA146" i="1"/>
  <c r="FG146" i="1"/>
  <c r="FF146" i="1"/>
  <c r="FC146" i="1"/>
  <c r="FE146" i="1"/>
  <c r="FB146" i="1"/>
  <c r="FD146" i="1"/>
  <c r="FA138" i="1"/>
  <c r="FG138" i="1"/>
  <c r="FF138" i="1"/>
  <c r="FE138" i="1"/>
  <c r="FC138" i="1"/>
  <c r="FB138" i="1"/>
  <c r="FD138" i="1"/>
  <c r="FA130" i="1"/>
  <c r="FG130" i="1"/>
  <c r="FE130" i="1"/>
  <c r="FB130" i="1"/>
  <c r="FF130" i="1"/>
  <c r="FD130" i="1"/>
  <c r="FA122" i="1"/>
  <c r="FG122" i="1"/>
  <c r="FF122" i="1"/>
  <c r="FE122" i="1"/>
  <c r="FB122" i="1"/>
  <c r="FD122" i="1"/>
  <c r="FC122" i="1"/>
  <c r="FA114" i="1"/>
  <c r="FG114" i="1"/>
  <c r="FE114" i="1"/>
  <c r="FF114" i="1"/>
  <c r="FD114" i="1"/>
  <c r="FB114" i="1"/>
  <c r="FC114" i="1"/>
  <c r="FA106" i="1"/>
  <c r="FG106" i="1"/>
  <c r="FE106" i="1"/>
  <c r="FD106" i="1"/>
  <c r="FF106" i="1"/>
  <c r="FB106" i="1"/>
  <c r="FC106" i="1"/>
  <c r="FA98" i="1"/>
  <c r="FG98" i="1"/>
  <c r="FF98" i="1"/>
  <c r="FE98" i="1"/>
  <c r="FC98" i="1"/>
  <c r="FB98" i="1"/>
  <c r="FD98" i="1"/>
  <c r="FA90" i="1"/>
  <c r="FG90" i="1"/>
  <c r="FF90" i="1"/>
  <c r="FE90" i="1"/>
  <c r="FB90" i="1"/>
  <c r="FD90" i="1"/>
  <c r="FA82" i="1"/>
  <c r="FG82" i="1"/>
  <c r="FE82" i="1"/>
  <c r="FC82" i="1"/>
  <c r="FB82" i="1"/>
  <c r="FD82" i="1"/>
  <c r="FF82" i="1"/>
  <c r="FA74" i="1"/>
  <c r="FG74" i="1"/>
  <c r="FF74" i="1"/>
  <c r="FC74" i="1"/>
  <c r="FB74" i="1"/>
  <c r="FE74" i="1"/>
  <c r="FD74" i="1"/>
  <c r="FA66" i="1"/>
  <c r="FG66" i="1"/>
  <c r="FE66" i="1"/>
  <c r="FF66" i="1"/>
  <c r="FB66" i="1"/>
  <c r="FD66" i="1"/>
  <c r="FC66" i="1"/>
  <c r="FA58" i="1"/>
  <c r="FG58" i="1"/>
  <c r="FF58" i="1"/>
  <c r="FD58" i="1"/>
  <c r="FB58" i="1"/>
  <c r="FE58" i="1"/>
  <c r="FC58" i="1"/>
  <c r="FA50" i="1"/>
  <c r="FG50" i="1"/>
  <c r="FE50" i="1"/>
  <c r="FF50" i="1"/>
  <c r="FC50" i="1"/>
  <c r="FB50" i="1"/>
  <c r="FD50" i="1"/>
  <c r="FA42" i="1"/>
  <c r="FE42" i="1"/>
  <c r="FG42" i="1"/>
  <c r="FB42" i="1"/>
  <c r="FF42" i="1"/>
  <c r="FD42" i="1"/>
  <c r="FC42" i="1"/>
  <c r="FA34" i="1"/>
  <c r="FG34" i="1"/>
  <c r="FF34" i="1"/>
  <c r="FE34" i="1"/>
  <c r="FB34" i="1"/>
  <c r="FC34" i="1"/>
  <c r="FD34" i="1"/>
  <c r="FA26" i="1"/>
  <c r="FG26" i="1"/>
  <c r="FE26" i="1"/>
  <c r="FF26" i="1"/>
  <c r="FD26" i="1"/>
  <c r="FB26" i="1"/>
  <c r="FC26" i="1"/>
  <c r="FA18" i="1"/>
  <c r="FG18" i="1"/>
  <c r="FE18" i="1"/>
  <c r="FC18" i="1"/>
  <c r="FF18" i="1"/>
  <c r="FB18" i="1"/>
  <c r="FD18" i="1"/>
  <c r="FA10" i="1"/>
  <c r="FG10" i="1"/>
  <c r="FF10" i="1"/>
  <c r="FE10" i="1"/>
  <c r="FC10" i="1"/>
  <c r="FB10" i="1"/>
  <c r="FD10" i="1"/>
  <c r="FA533" i="1"/>
  <c r="FA309" i="1"/>
  <c r="FA187" i="1"/>
  <c r="FA61" i="1"/>
  <c r="FB501" i="1"/>
  <c r="FB398" i="1"/>
  <c r="FB333" i="1"/>
  <c r="FB261" i="1"/>
  <c r="FB230" i="1"/>
  <c r="FB158" i="1"/>
  <c r="FB55" i="1"/>
  <c r="FC506" i="1"/>
  <c r="FC453" i="1"/>
  <c r="FC339" i="1"/>
  <c r="FC189" i="1"/>
  <c r="FC108" i="1"/>
  <c r="FD502" i="1"/>
  <c r="FD305" i="1"/>
  <c r="FE622" i="1"/>
  <c r="FE490" i="1"/>
  <c r="FE102" i="1"/>
  <c r="FF453" i="1"/>
  <c r="FG621" i="1"/>
  <c r="FA596" i="1"/>
  <c r="FF596" i="1"/>
  <c r="FG596" i="1"/>
  <c r="FB596" i="1"/>
  <c r="FD596" i="1"/>
  <c r="FE596" i="1"/>
  <c r="FC596" i="1"/>
  <c r="FA532" i="1"/>
  <c r="FF532" i="1"/>
  <c r="FG532" i="1"/>
  <c r="FD532" i="1"/>
  <c r="FB532" i="1"/>
  <c r="FE532" i="1"/>
  <c r="FC532" i="1"/>
  <c r="FA420" i="1"/>
  <c r="FF420" i="1"/>
  <c r="FG420" i="1"/>
  <c r="FC420" i="1"/>
  <c r="FB420" i="1"/>
  <c r="FE420" i="1"/>
  <c r="FD420" i="1"/>
  <c r="FA404" i="1"/>
  <c r="FG404" i="1"/>
  <c r="FF404" i="1"/>
  <c r="FB404" i="1"/>
  <c r="FC404" i="1"/>
  <c r="FE404" i="1"/>
  <c r="FA364" i="1"/>
  <c r="FG364" i="1"/>
  <c r="FF364" i="1"/>
  <c r="FE364" i="1"/>
  <c r="FC364" i="1"/>
  <c r="FD364" i="1"/>
  <c r="FB364" i="1"/>
  <c r="FA316" i="1"/>
  <c r="FG316" i="1"/>
  <c r="FF316" i="1"/>
  <c r="FD316" i="1"/>
  <c r="FE316" i="1"/>
  <c r="FB316" i="1"/>
  <c r="FC316" i="1"/>
  <c r="FA220" i="1"/>
  <c r="FG220" i="1"/>
  <c r="FF220" i="1"/>
  <c r="FC220" i="1"/>
  <c r="FE220" i="1"/>
  <c r="FB220" i="1"/>
  <c r="FD220" i="1"/>
  <c r="FA172" i="1"/>
  <c r="FG172" i="1"/>
  <c r="FF172" i="1"/>
  <c r="FE172" i="1"/>
  <c r="FC172" i="1"/>
  <c r="FB172" i="1"/>
  <c r="FD172" i="1"/>
  <c r="FA140" i="1"/>
  <c r="FG140" i="1"/>
  <c r="FE140" i="1"/>
  <c r="FF140" i="1"/>
  <c r="FD140" i="1"/>
  <c r="FB140" i="1"/>
  <c r="FC140" i="1"/>
  <c r="FA100" i="1"/>
  <c r="FG100" i="1"/>
  <c r="FF100" i="1"/>
  <c r="FC100" i="1"/>
  <c r="FB100" i="1"/>
  <c r="FE100" i="1"/>
  <c r="FD100" i="1"/>
  <c r="FA28" i="1"/>
  <c r="FG28" i="1"/>
  <c r="FC28" i="1"/>
  <c r="FF28" i="1"/>
  <c r="FD28" i="1"/>
  <c r="FB28" i="1"/>
  <c r="FE28" i="1"/>
  <c r="FF619" i="1"/>
  <c r="FD619" i="1"/>
  <c r="FG619" i="1"/>
  <c r="FA619" i="1"/>
  <c r="FB619" i="1"/>
  <c r="FE619" i="1"/>
  <c r="FF507" i="1"/>
  <c r="FE507" i="1"/>
  <c r="FD507" i="1"/>
  <c r="FB507" i="1"/>
  <c r="FG507" i="1"/>
  <c r="FA507" i="1"/>
  <c r="FC507" i="1"/>
  <c r="FF483" i="1"/>
  <c r="FE483" i="1"/>
  <c r="FG483" i="1"/>
  <c r="FD483" i="1"/>
  <c r="FB483" i="1"/>
  <c r="FA483" i="1"/>
  <c r="FC483" i="1"/>
  <c r="FF459" i="1"/>
  <c r="FE459" i="1"/>
  <c r="FG459" i="1"/>
  <c r="FD459" i="1"/>
  <c r="FA459" i="1"/>
  <c r="FB459" i="1"/>
  <c r="FC459" i="1"/>
  <c r="FF443" i="1"/>
  <c r="FE443" i="1"/>
  <c r="FD443" i="1"/>
  <c r="FG443" i="1"/>
  <c r="FB443" i="1"/>
  <c r="FA443" i="1"/>
  <c r="FC443" i="1"/>
  <c r="FG371" i="1"/>
  <c r="FF371" i="1"/>
  <c r="FE371" i="1"/>
  <c r="FD371" i="1"/>
  <c r="FB371" i="1"/>
  <c r="FC371" i="1"/>
  <c r="FA371" i="1"/>
  <c r="FG355" i="1"/>
  <c r="FF355" i="1"/>
  <c r="FE355" i="1"/>
  <c r="FD355" i="1"/>
  <c r="FC355" i="1"/>
  <c r="FB355" i="1"/>
  <c r="FA355" i="1"/>
  <c r="FG307" i="1"/>
  <c r="FF307" i="1"/>
  <c r="FE307" i="1"/>
  <c r="FD307" i="1"/>
  <c r="FC307" i="1"/>
  <c r="FB307" i="1"/>
  <c r="FG259" i="1"/>
  <c r="FF259" i="1"/>
  <c r="FE259" i="1"/>
  <c r="FD259" i="1"/>
  <c r="FC259" i="1"/>
  <c r="FB259" i="1"/>
  <c r="FG139" i="1"/>
  <c r="FF139" i="1"/>
  <c r="FE139" i="1"/>
  <c r="FD139" i="1"/>
  <c r="FA139" i="1"/>
  <c r="FB139" i="1"/>
  <c r="FC139" i="1"/>
  <c r="FG131" i="1"/>
  <c r="FF131" i="1"/>
  <c r="FE131" i="1"/>
  <c r="FD131" i="1"/>
  <c r="FB131" i="1"/>
  <c r="FG99" i="1"/>
  <c r="FF99" i="1"/>
  <c r="FE99" i="1"/>
  <c r="FD99" i="1"/>
  <c r="FC99" i="1"/>
  <c r="FB99" i="1"/>
  <c r="FA99" i="1"/>
  <c r="FF59" i="1"/>
  <c r="FG59" i="1"/>
  <c r="FE59" i="1"/>
  <c r="FD59" i="1"/>
  <c r="FB59" i="1"/>
  <c r="FC59" i="1"/>
  <c r="FA59" i="1"/>
  <c r="FG11" i="1"/>
  <c r="FF11" i="1"/>
  <c r="FE11" i="1"/>
  <c r="FD11" i="1"/>
  <c r="FB11" i="1"/>
  <c r="FA11" i="1"/>
  <c r="FA625" i="1"/>
  <c r="FG625" i="1"/>
  <c r="FF625" i="1"/>
  <c r="FE625" i="1"/>
  <c r="FD625" i="1"/>
  <c r="FA617" i="1"/>
  <c r="FG617" i="1"/>
  <c r="FF617" i="1"/>
  <c r="FD617" i="1"/>
  <c r="FE617" i="1"/>
  <c r="FC617" i="1"/>
  <c r="FA609" i="1"/>
  <c r="FG609" i="1"/>
  <c r="FF609" i="1"/>
  <c r="FD609" i="1"/>
  <c r="FE609" i="1"/>
  <c r="FB609" i="1"/>
  <c r="FA601" i="1"/>
  <c r="FG601" i="1"/>
  <c r="FF601" i="1"/>
  <c r="FE601" i="1"/>
  <c r="FC601" i="1"/>
  <c r="FA593" i="1"/>
  <c r="FF593" i="1"/>
  <c r="FG593" i="1"/>
  <c r="FE593" i="1"/>
  <c r="FD593" i="1"/>
  <c r="FB593" i="1"/>
  <c r="FC593" i="1"/>
  <c r="FA585" i="1"/>
  <c r="FG585" i="1"/>
  <c r="FF585" i="1"/>
  <c r="FE585" i="1"/>
  <c r="FB585" i="1"/>
  <c r="FD585" i="1"/>
  <c r="FC585" i="1"/>
  <c r="FA577" i="1"/>
  <c r="FG577" i="1"/>
  <c r="FF577" i="1"/>
  <c r="FE577" i="1"/>
  <c r="FC577" i="1"/>
  <c r="FB577" i="1"/>
  <c r="FA569" i="1"/>
  <c r="FG569" i="1"/>
  <c r="FF569" i="1"/>
  <c r="FE569" i="1"/>
  <c r="FD569" i="1"/>
  <c r="FB569" i="1"/>
  <c r="FA561" i="1"/>
  <c r="FG561" i="1"/>
  <c r="FF561" i="1"/>
  <c r="FC561" i="1"/>
  <c r="FA553" i="1"/>
  <c r="FF553" i="1"/>
  <c r="FD553" i="1"/>
  <c r="FG553" i="1"/>
  <c r="FE553" i="1"/>
  <c r="FC553" i="1"/>
  <c r="FA545" i="1"/>
  <c r="FG545" i="1"/>
  <c r="FF545" i="1"/>
  <c r="FD545" i="1"/>
  <c r="FE545" i="1"/>
  <c r="FB545" i="1"/>
  <c r="FA537" i="1"/>
  <c r="FE537" i="1"/>
  <c r="FF537" i="1"/>
  <c r="FG537" i="1"/>
  <c r="FC537" i="1"/>
  <c r="FD537" i="1"/>
  <c r="FA529" i="1"/>
  <c r="FF529" i="1"/>
  <c r="FG529" i="1"/>
  <c r="FD529" i="1"/>
  <c r="FB529" i="1"/>
  <c r="FC529" i="1"/>
  <c r="FA521" i="1"/>
  <c r="FF521" i="1"/>
  <c r="FG521" i="1"/>
  <c r="FE521" i="1"/>
  <c r="FD521" i="1"/>
  <c r="FB521" i="1"/>
  <c r="FC521" i="1"/>
  <c r="FA513" i="1"/>
  <c r="FG513" i="1"/>
  <c r="FF513" i="1"/>
  <c r="FE513" i="1"/>
  <c r="FD513" i="1"/>
  <c r="FC513" i="1"/>
  <c r="FB513" i="1"/>
  <c r="FA505" i="1"/>
  <c r="FD505" i="1"/>
  <c r="FE505" i="1"/>
  <c r="FG505" i="1"/>
  <c r="FB505" i="1"/>
  <c r="FF505" i="1"/>
  <c r="FA497" i="1"/>
  <c r="FG497" i="1"/>
  <c r="FF497" i="1"/>
  <c r="FE497" i="1"/>
  <c r="FD497" i="1"/>
  <c r="FC497" i="1"/>
  <c r="FA489" i="1"/>
  <c r="FF489" i="1"/>
  <c r="FG489" i="1"/>
  <c r="FE489" i="1"/>
  <c r="FD489" i="1"/>
  <c r="FC489" i="1"/>
  <c r="FA481" i="1"/>
  <c r="FG481" i="1"/>
  <c r="FF481" i="1"/>
  <c r="FD481" i="1"/>
  <c r="FE481" i="1"/>
  <c r="FB481" i="1"/>
  <c r="FA473" i="1"/>
  <c r="FG473" i="1"/>
  <c r="FF473" i="1"/>
  <c r="FE473" i="1"/>
  <c r="FD473" i="1"/>
  <c r="FC473" i="1"/>
  <c r="FA465" i="1"/>
  <c r="FF465" i="1"/>
  <c r="FG465" i="1"/>
  <c r="FB465" i="1"/>
  <c r="FE465" i="1"/>
  <c r="FD465" i="1"/>
  <c r="FC465" i="1"/>
  <c r="FA457" i="1"/>
  <c r="FF457" i="1"/>
  <c r="FG457" i="1"/>
  <c r="FD457" i="1"/>
  <c r="FE457" i="1"/>
  <c r="FB457" i="1"/>
  <c r="FC457" i="1"/>
  <c r="FA449" i="1"/>
  <c r="FG449" i="1"/>
  <c r="FF449" i="1"/>
  <c r="FE449" i="1"/>
  <c r="FD449" i="1"/>
  <c r="FC449" i="1"/>
  <c r="FB449" i="1"/>
  <c r="FA441" i="1"/>
  <c r="FG441" i="1"/>
  <c r="FF441" i="1"/>
  <c r="FB441" i="1"/>
  <c r="FD441" i="1"/>
  <c r="FA433" i="1"/>
  <c r="FG433" i="1"/>
  <c r="FF433" i="1"/>
  <c r="FE433" i="1"/>
  <c r="FD433" i="1"/>
  <c r="FC433" i="1"/>
  <c r="FA425" i="1"/>
  <c r="FG425" i="1"/>
  <c r="FF425" i="1"/>
  <c r="FE425" i="1"/>
  <c r="FD425" i="1"/>
  <c r="FA417" i="1"/>
  <c r="FG417" i="1"/>
  <c r="FF417" i="1"/>
  <c r="FE417" i="1"/>
  <c r="FD417" i="1"/>
  <c r="FC417" i="1"/>
  <c r="FB417" i="1"/>
  <c r="FA409" i="1"/>
  <c r="FG409" i="1"/>
  <c r="FD409" i="1"/>
  <c r="FC409" i="1"/>
  <c r="FE409" i="1"/>
  <c r="FF409" i="1"/>
  <c r="FA401" i="1"/>
  <c r="FF401" i="1"/>
  <c r="FG401" i="1"/>
  <c r="FE401" i="1"/>
  <c r="FC401" i="1"/>
  <c r="FD401" i="1"/>
  <c r="FB401" i="1"/>
  <c r="FA393" i="1"/>
  <c r="FG393" i="1"/>
  <c r="FF393" i="1"/>
  <c r="FC393" i="1"/>
  <c r="FD393" i="1"/>
  <c r="FB393" i="1"/>
  <c r="FA385" i="1"/>
  <c r="FF385" i="1"/>
  <c r="FE385" i="1"/>
  <c r="FD385" i="1"/>
  <c r="FG385" i="1"/>
  <c r="FC385" i="1"/>
  <c r="FB385" i="1"/>
  <c r="FA377" i="1"/>
  <c r="FG377" i="1"/>
  <c r="FF377" i="1"/>
  <c r="FB377" i="1"/>
  <c r="FE377" i="1"/>
  <c r="FC377" i="1"/>
  <c r="FA369" i="1"/>
  <c r="FG369" i="1"/>
  <c r="FF369" i="1"/>
  <c r="FE369" i="1"/>
  <c r="FD369" i="1"/>
  <c r="FC369" i="1"/>
  <c r="FA361" i="1"/>
  <c r="FF361" i="1"/>
  <c r="FG361" i="1"/>
  <c r="FE361" i="1"/>
  <c r="FD361" i="1"/>
  <c r="FC361" i="1"/>
  <c r="FA353" i="1"/>
  <c r="FG353" i="1"/>
  <c r="FF353" i="1"/>
  <c r="FD353" i="1"/>
  <c r="FB353" i="1"/>
  <c r="FC353" i="1"/>
  <c r="FA345" i="1"/>
  <c r="FG345" i="1"/>
  <c r="FF345" i="1"/>
  <c r="FE345" i="1"/>
  <c r="FC345" i="1"/>
  <c r="FD345" i="1"/>
  <c r="FA337" i="1"/>
  <c r="FF337" i="1"/>
  <c r="FG337" i="1"/>
  <c r="FD337" i="1"/>
  <c r="FC337" i="1"/>
  <c r="FB337" i="1"/>
  <c r="FE337" i="1"/>
  <c r="FA329" i="1"/>
  <c r="FG329" i="1"/>
  <c r="FF329" i="1"/>
  <c r="FE329" i="1"/>
  <c r="FC329" i="1"/>
  <c r="FB329" i="1"/>
  <c r="FA321" i="1"/>
  <c r="FG321" i="1"/>
  <c r="FF321" i="1"/>
  <c r="FE321" i="1"/>
  <c r="FD321" i="1"/>
  <c r="FC321" i="1"/>
  <c r="FB321" i="1"/>
  <c r="FA313" i="1"/>
  <c r="FG313" i="1"/>
  <c r="FF313" i="1"/>
  <c r="FE313" i="1"/>
  <c r="FD313" i="1"/>
  <c r="FB313" i="1"/>
  <c r="FC313" i="1"/>
  <c r="FA305" i="1"/>
  <c r="FF305" i="1"/>
  <c r="FG305" i="1"/>
  <c r="FA297" i="1"/>
  <c r="FG297" i="1"/>
  <c r="FF297" i="1"/>
  <c r="FE297" i="1"/>
  <c r="FD297" i="1"/>
  <c r="FC297" i="1"/>
  <c r="FA289" i="1"/>
  <c r="FG289" i="1"/>
  <c r="FF289" i="1"/>
  <c r="FD289" i="1"/>
  <c r="FB289" i="1"/>
  <c r="FE289" i="1"/>
  <c r="FC289" i="1"/>
  <c r="FA281" i="1"/>
  <c r="FG281" i="1"/>
  <c r="FF281" i="1"/>
  <c r="FC281" i="1"/>
  <c r="FE281" i="1"/>
  <c r="FA273" i="1"/>
  <c r="FG273" i="1"/>
  <c r="FF273" i="1"/>
  <c r="FE273" i="1"/>
  <c r="FB273" i="1"/>
  <c r="FD273" i="1"/>
  <c r="FC273" i="1"/>
  <c r="FA265" i="1"/>
  <c r="FF265" i="1"/>
  <c r="FC265" i="1"/>
  <c r="FG265" i="1"/>
  <c r="FD265" i="1"/>
  <c r="FB265" i="1"/>
  <c r="FE265" i="1"/>
  <c r="FA257" i="1"/>
  <c r="FG257" i="1"/>
  <c r="FF257" i="1"/>
  <c r="FE257" i="1"/>
  <c r="FC257" i="1"/>
  <c r="FB257" i="1"/>
  <c r="FA249" i="1"/>
  <c r="FG249" i="1"/>
  <c r="FE249" i="1"/>
  <c r="FD249" i="1"/>
  <c r="FF249" i="1"/>
  <c r="FC249" i="1"/>
  <c r="FB249" i="1"/>
  <c r="FA241" i="1"/>
  <c r="FG241" i="1"/>
  <c r="FF241" i="1"/>
  <c r="FE241" i="1"/>
  <c r="FD241" i="1"/>
  <c r="FC241" i="1"/>
  <c r="FA233" i="1"/>
  <c r="FG233" i="1"/>
  <c r="FF233" i="1"/>
  <c r="FE233" i="1"/>
  <c r="FD233" i="1"/>
  <c r="FC233" i="1"/>
  <c r="FA225" i="1"/>
  <c r="FG225" i="1"/>
  <c r="FF225" i="1"/>
  <c r="FD225" i="1"/>
  <c r="FE225" i="1"/>
  <c r="FB225" i="1"/>
  <c r="FC225" i="1"/>
  <c r="FA217" i="1"/>
  <c r="FG217" i="1"/>
  <c r="FE217" i="1"/>
  <c r="FD217" i="1"/>
  <c r="FF217" i="1"/>
  <c r="FC217" i="1"/>
  <c r="FA209" i="1"/>
  <c r="FG209" i="1"/>
  <c r="FF209" i="1"/>
  <c r="FC209" i="1"/>
  <c r="FB209" i="1"/>
  <c r="FA201" i="1"/>
  <c r="FG201" i="1"/>
  <c r="FF201" i="1"/>
  <c r="FC201" i="1"/>
  <c r="FD201" i="1"/>
  <c r="FE201" i="1"/>
  <c r="FB201" i="1"/>
  <c r="FA193" i="1"/>
  <c r="FG193" i="1"/>
  <c r="FF193" i="1"/>
  <c r="FC193" i="1"/>
  <c r="FE193" i="1"/>
  <c r="FD193" i="1"/>
  <c r="FB193" i="1"/>
  <c r="FA185" i="1"/>
  <c r="FG185" i="1"/>
  <c r="FE185" i="1"/>
  <c r="FF185" i="1"/>
  <c r="FC185" i="1"/>
  <c r="FB185" i="1"/>
  <c r="FD185" i="1"/>
  <c r="FA177" i="1"/>
  <c r="FG177" i="1"/>
  <c r="FF177" i="1"/>
  <c r="FD177" i="1"/>
  <c r="FE177" i="1"/>
  <c r="FC177" i="1"/>
  <c r="FA169" i="1"/>
  <c r="FG169" i="1"/>
  <c r="FF169" i="1"/>
  <c r="FE169" i="1"/>
  <c r="FD169" i="1"/>
  <c r="FA161" i="1"/>
  <c r="FG161" i="1"/>
  <c r="FF161" i="1"/>
  <c r="FD161" i="1"/>
  <c r="FC161" i="1"/>
  <c r="FB161" i="1"/>
  <c r="FE161" i="1"/>
  <c r="FA153" i="1"/>
  <c r="FG153" i="1"/>
  <c r="FE153" i="1"/>
  <c r="FD153" i="1"/>
  <c r="FC153" i="1"/>
  <c r="FA145" i="1"/>
  <c r="FG145" i="1"/>
  <c r="FF145" i="1"/>
  <c r="FE145" i="1"/>
  <c r="FD145" i="1"/>
  <c r="FB145" i="1"/>
  <c r="FA137" i="1"/>
  <c r="FG137" i="1"/>
  <c r="FF137" i="1"/>
  <c r="FC137" i="1"/>
  <c r="FE137" i="1"/>
  <c r="FB137" i="1"/>
  <c r="FD137" i="1"/>
  <c r="FA129" i="1"/>
  <c r="FG129" i="1"/>
  <c r="FF129" i="1"/>
  <c r="FC129" i="1"/>
  <c r="FD129" i="1"/>
  <c r="FE129" i="1"/>
  <c r="FB129" i="1"/>
  <c r="FA121" i="1"/>
  <c r="FG121" i="1"/>
  <c r="FE121" i="1"/>
  <c r="FF121" i="1"/>
  <c r="FD121" i="1"/>
  <c r="FC121" i="1"/>
  <c r="FB121" i="1"/>
  <c r="FA113" i="1"/>
  <c r="FG113" i="1"/>
  <c r="FF113" i="1"/>
  <c r="FC113" i="1"/>
  <c r="FE113" i="1"/>
  <c r="FD113" i="1"/>
  <c r="FA105" i="1"/>
  <c r="FG105" i="1"/>
  <c r="FE105" i="1"/>
  <c r="FD105" i="1"/>
  <c r="FF105" i="1"/>
  <c r="FC105" i="1"/>
  <c r="FA97" i="1"/>
  <c r="FG97" i="1"/>
  <c r="FF97" i="1"/>
  <c r="FE97" i="1"/>
  <c r="FD97" i="1"/>
  <c r="FC97" i="1"/>
  <c r="FB97" i="1"/>
  <c r="FA89" i="1"/>
  <c r="FG89" i="1"/>
  <c r="FE89" i="1"/>
  <c r="FF89" i="1"/>
  <c r="FC89" i="1"/>
  <c r="FD89" i="1"/>
  <c r="FA81" i="1"/>
  <c r="FG81" i="1"/>
  <c r="FE81" i="1"/>
  <c r="FD81" i="1"/>
  <c r="FB81" i="1"/>
  <c r="FF81" i="1"/>
  <c r="FC81" i="1"/>
  <c r="FA73" i="1"/>
  <c r="FG73" i="1"/>
  <c r="FF73" i="1"/>
  <c r="FD73" i="1"/>
  <c r="FC73" i="1"/>
  <c r="FE73" i="1"/>
  <c r="FB73" i="1"/>
  <c r="FA65" i="1"/>
  <c r="FG65" i="1"/>
  <c r="FD65" i="1"/>
  <c r="FF65" i="1"/>
  <c r="FE65" i="1"/>
  <c r="FC65" i="1"/>
  <c r="FB65" i="1"/>
  <c r="FA57" i="1"/>
  <c r="FG57" i="1"/>
  <c r="FE57" i="1"/>
  <c r="FD57" i="1"/>
  <c r="FF57" i="1"/>
  <c r="FB57" i="1"/>
  <c r="FC57" i="1"/>
  <c r="FA49" i="1"/>
  <c r="FG49" i="1"/>
  <c r="FF49" i="1"/>
  <c r="FD49" i="1"/>
  <c r="FA41" i="1"/>
  <c r="FG41" i="1"/>
  <c r="FD41" i="1"/>
  <c r="FF41" i="1"/>
  <c r="FE41" i="1"/>
  <c r="FC41" i="1"/>
  <c r="FA33" i="1"/>
  <c r="FG33" i="1"/>
  <c r="FF33" i="1"/>
  <c r="FD33" i="1"/>
  <c r="FE33" i="1"/>
  <c r="FB33" i="1"/>
  <c r="FA25" i="1"/>
  <c r="FG25" i="1"/>
  <c r="FD25" i="1"/>
  <c r="FF25" i="1"/>
  <c r="FE25" i="1"/>
  <c r="FC25" i="1"/>
  <c r="FA17" i="1"/>
  <c r="FG17" i="1"/>
  <c r="FD17" i="1"/>
  <c r="FE17" i="1"/>
  <c r="FF17" i="1"/>
  <c r="FB17" i="1"/>
  <c r="FC17" i="1"/>
  <c r="FA9" i="1"/>
  <c r="FG9" i="1"/>
  <c r="FF9" i="1"/>
  <c r="FD9" i="1"/>
  <c r="FC9" i="1"/>
  <c r="FE9" i="1"/>
  <c r="FB9" i="1"/>
  <c r="FA517" i="1"/>
  <c r="FA405" i="1"/>
  <c r="FA307" i="1"/>
  <c r="FA165" i="1"/>
  <c r="FA27" i="1"/>
  <c r="FB565" i="1"/>
  <c r="FB497" i="1"/>
  <c r="FB462" i="1"/>
  <c r="FB425" i="1"/>
  <c r="FB397" i="1"/>
  <c r="FB325" i="1"/>
  <c r="FB294" i="1"/>
  <c r="FB222" i="1"/>
  <c r="FB153" i="1"/>
  <c r="FB53" i="1"/>
  <c r="FC605" i="1"/>
  <c r="FC505" i="1"/>
  <c r="FC452" i="1"/>
  <c r="FC334" i="1"/>
  <c r="FC188" i="1"/>
  <c r="FD577" i="1"/>
  <c r="FD501" i="1"/>
  <c r="FD402" i="1"/>
  <c r="FD304" i="1"/>
  <c r="FD110" i="1"/>
  <c r="FE620" i="1"/>
  <c r="FE486" i="1"/>
  <c r="FE101" i="1"/>
  <c r="FA612" i="1"/>
  <c r="FG612" i="1"/>
  <c r="FE612" i="1"/>
  <c r="FB612" i="1"/>
  <c r="FC612" i="1"/>
  <c r="FD612" i="1"/>
  <c r="FA572" i="1"/>
  <c r="FG572" i="1"/>
  <c r="FF572" i="1"/>
  <c r="FD572" i="1"/>
  <c r="FE572" i="1"/>
  <c r="FB572" i="1"/>
  <c r="FC572" i="1"/>
  <c r="FA548" i="1"/>
  <c r="FG548" i="1"/>
  <c r="FF548" i="1"/>
  <c r="FB548" i="1"/>
  <c r="FC548" i="1"/>
  <c r="FE548" i="1"/>
  <c r="FD548" i="1"/>
  <c r="FA524" i="1"/>
  <c r="FG524" i="1"/>
  <c r="FF524" i="1"/>
  <c r="FB524" i="1"/>
  <c r="FE524" i="1"/>
  <c r="FC524" i="1"/>
  <c r="FA492" i="1"/>
  <c r="FF492" i="1"/>
  <c r="FG492" i="1"/>
  <c r="FB492" i="1"/>
  <c r="FD492" i="1"/>
  <c r="FE492" i="1"/>
  <c r="FA460" i="1"/>
  <c r="FG460" i="1"/>
  <c r="FF460" i="1"/>
  <c r="FD460" i="1"/>
  <c r="FB460" i="1"/>
  <c r="FE460" i="1"/>
  <c r="FC460" i="1"/>
  <c r="FA444" i="1"/>
  <c r="FG444" i="1"/>
  <c r="FF444" i="1"/>
  <c r="FD444" i="1"/>
  <c r="FB444" i="1"/>
  <c r="FC444" i="1"/>
  <c r="FE444" i="1"/>
  <c r="FA428" i="1"/>
  <c r="FF428" i="1"/>
  <c r="FG428" i="1"/>
  <c r="FE428" i="1"/>
  <c r="FC428" i="1"/>
  <c r="FB428" i="1"/>
  <c r="FA412" i="1"/>
  <c r="FG412" i="1"/>
  <c r="FF412" i="1"/>
  <c r="FE412" i="1"/>
  <c r="FD412" i="1"/>
  <c r="FB412" i="1"/>
  <c r="FA396" i="1"/>
  <c r="FG396" i="1"/>
  <c r="FF396" i="1"/>
  <c r="FE396" i="1"/>
  <c r="FD396" i="1"/>
  <c r="FB396" i="1"/>
  <c r="FA356" i="1"/>
  <c r="FG356" i="1"/>
  <c r="FF356" i="1"/>
  <c r="FC356" i="1"/>
  <c r="FB356" i="1"/>
  <c r="FE356" i="1"/>
  <c r="FA332" i="1"/>
  <c r="FG332" i="1"/>
  <c r="FF332" i="1"/>
  <c r="FB332" i="1"/>
  <c r="FE332" i="1"/>
  <c r="FC332" i="1"/>
  <c r="FD332" i="1"/>
  <c r="FA308" i="1"/>
  <c r="FG308" i="1"/>
  <c r="FF308" i="1"/>
  <c r="FE308" i="1"/>
  <c r="FD308" i="1"/>
  <c r="FC308" i="1"/>
  <c r="FB308" i="1"/>
  <c r="FA268" i="1"/>
  <c r="FG268" i="1"/>
  <c r="FF268" i="1"/>
  <c r="FE268" i="1"/>
  <c r="FB268" i="1"/>
  <c r="FD268" i="1"/>
  <c r="FC268" i="1"/>
  <c r="FA244" i="1"/>
  <c r="FG244" i="1"/>
  <c r="FF244" i="1"/>
  <c r="FE244" i="1"/>
  <c r="FD244" i="1"/>
  <c r="FC244" i="1"/>
  <c r="FB244" i="1"/>
  <c r="FA212" i="1"/>
  <c r="FG212" i="1"/>
  <c r="FF212" i="1"/>
  <c r="FE212" i="1"/>
  <c r="FC212" i="1"/>
  <c r="FB212" i="1"/>
  <c r="FD212" i="1"/>
  <c r="FA180" i="1"/>
  <c r="FG180" i="1"/>
  <c r="FF180" i="1"/>
  <c r="FD180" i="1"/>
  <c r="FB180" i="1"/>
  <c r="FE180" i="1"/>
  <c r="FC180" i="1"/>
  <c r="FA156" i="1"/>
  <c r="FG156" i="1"/>
  <c r="FF156" i="1"/>
  <c r="FE156" i="1"/>
  <c r="FC156" i="1"/>
  <c r="FD156" i="1"/>
  <c r="FB156" i="1"/>
  <c r="FA148" i="1"/>
  <c r="FG148" i="1"/>
  <c r="FF148" i="1"/>
  <c r="FC148" i="1"/>
  <c r="FE148" i="1"/>
  <c r="FB148" i="1"/>
  <c r="FD148" i="1"/>
  <c r="FA116" i="1"/>
  <c r="FG116" i="1"/>
  <c r="FF116" i="1"/>
  <c r="FD116" i="1"/>
  <c r="FE116" i="1"/>
  <c r="FB116" i="1"/>
  <c r="FC116" i="1"/>
  <c r="FA84" i="1"/>
  <c r="FG84" i="1"/>
  <c r="FF84" i="1"/>
  <c r="FB84" i="1"/>
  <c r="FD84" i="1"/>
  <c r="FC84" i="1"/>
  <c r="FE84" i="1"/>
  <c r="FA52" i="1"/>
  <c r="FG52" i="1"/>
  <c r="FF52" i="1"/>
  <c r="FE52" i="1"/>
  <c r="FD52" i="1"/>
  <c r="FC52" i="1"/>
  <c r="FB52" i="1"/>
  <c r="FA12" i="1"/>
  <c r="FG12" i="1"/>
  <c r="FF12" i="1"/>
  <c r="FE12" i="1"/>
  <c r="FD12" i="1"/>
  <c r="FB12" i="1"/>
  <c r="FF603" i="1"/>
  <c r="FD603" i="1"/>
  <c r="FG603" i="1"/>
  <c r="FE603" i="1"/>
  <c r="FB603" i="1"/>
  <c r="FC603" i="1"/>
  <c r="FF555" i="1"/>
  <c r="FG555" i="1"/>
  <c r="FD555" i="1"/>
  <c r="FE555" i="1"/>
  <c r="FA555" i="1"/>
  <c r="FB555" i="1"/>
  <c r="FF491" i="1"/>
  <c r="FE491" i="1"/>
  <c r="FD491" i="1"/>
  <c r="FG491" i="1"/>
  <c r="FA491" i="1"/>
  <c r="FB491" i="1"/>
  <c r="FF435" i="1"/>
  <c r="FG435" i="1"/>
  <c r="FE435" i="1"/>
  <c r="FD435" i="1"/>
  <c r="FB435" i="1"/>
  <c r="FC435" i="1"/>
  <c r="FF411" i="1"/>
  <c r="FE411" i="1"/>
  <c r="FG411" i="1"/>
  <c r="FD411" i="1"/>
  <c r="FB411" i="1"/>
  <c r="FC411" i="1"/>
  <c r="FA411" i="1"/>
  <c r="FG395" i="1"/>
  <c r="FF395" i="1"/>
  <c r="FE395" i="1"/>
  <c r="FD395" i="1"/>
  <c r="FA395" i="1"/>
  <c r="FB395" i="1"/>
  <c r="FG331" i="1"/>
  <c r="FF331" i="1"/>
  <c r="FE331" i="1"/>
  <c r="FD331" i="1"/>
  <c r="FA331" i="1"/>
  <c r="FB331" i="1"/>
  <c r="FC331" i="1"/>
  <c r="FG51" i="1"/>
  <c r="FF51" i="1"/>
  <c r="FE51" i="1"/>
  <c r="FD51" i="1"/>
  <c r="FC51" i="1"/>
  <c r="FB51" i="1"/>
  <c r="FA51" i="1"/>
  <c r="FG35" i="1"/>
  <c r="FF35" i="1"/>
  <c r="FE35" i="1"/>
  <c r="FD35" i="1"/>
  <c r="FB35" i="1"/>
  <c r="FA35" i="1"/>
  <c r="FC35" i="1"/>
  <c r="FA624" i="1"/>
  <c r="FE624" i="1"/>
  <c r="FF624" i="1"/>
  <c r="FC624" i="1"/>
  <c r="FB624" i="1"/>
  <c r="FG624" i="1"/>
  <c r="FD624" i="1"/>
  <c r="FA616" i="1"/>
  <c r="FG616" i="1"/>
  <c r="FE616" i="1"/>
  <c r="FD616" i="1"/>
  <c r="FC616" i="1"/>
  <c r="FB616" i="1"/>
  <c r="FF616" i="1"/>
  <c r="FA608" i="1"/>
  <c r="FG608" i="1"/>
  <c r="FD608" i="1"/>
  <c r="FC608" i="1"/>
  <c r="FF608" i="1"/>
  <c r="FE608" i="1"/>
  <c r="FB608" i="1"/>
  <c r="FA600" i="1"/>
  <c r="FG600" i="1"/>
  <c r="FF600" i="1"/>
  <c r="FD600" i="1"/>
  <c r="FE600" i="1"/>
  <c r="FC600" i="1"/>
  <c r="FA592" i="1"/>
  <c r="FG592" i="1"/>
  <c r="FE592" i="1"/>
  <c r="FD592" i="1"/>
  <c r="FF592" i="1"/>
  <c r="FC592" i="1"/>
  <c r="FA584" i="1"/>
  <c r="FG584" i="1"/>
  <c r="FC584" i="1"/>
  <c r="FB584" i="1"/>
  <c r="FF584" i="1"/>
  <c r="FE584" i="1"/>
  <c r="FA576" i="1"/>
  <c r="FG576" i="1"/>
  <c r="FF576" i="1"/>
  <c r="FC576" i="1"/>
  <c r="FE576" i="1"/>
  <c r="FD576" i="1"/>
  <c r="FA568" i="1"/>
  <c r="FG568" i="1"/>
  <c r="FE568" i="1"/>
  <c r="FD568" i="1"/>
  <c r="FC568" i="1"/>
  <c r="FF568" i="1"/>
  <c r="FB568" i="1"/>
  <c r="FA560" i="1"/>
  <c r="FG560" i="1"/>
  <c r="FF560" i="1"/>
  <c r="FC560" i="1"/>
  <c r="FE560" i="1"/>
  <c r="FB560" i="1"/>
  <c r="FA552" i="1"/>
  <c r="FG552" i="1"/>
  <c r="FF552" i="1"/>
  <c r="FE552" i="1"/>
  <c r="FC552" i="1"/>
  <c r="FD552" i="1"/>
  <c r="FB552" i="1"/>
  <c r="FA544" i="1"/>
  <c r="FG544" i="1"/>
  <c r="FD544" i="1"/>
  <c r="FE544" i="1"/>
  <c r="FC544" i="1"/>
  <c r="FB544" i="1"/>
  <c r="FF544" i="1"/>
  <c r="FA536" i="1"/>
  <c r="FG536" i="1"/>
  <c r="FF536" i="1"/>
  <c r="FD536" i="1"/>
  <c r="FE536" i="1"/>
  <c r="FC536" i="1"/>
  <c r="FA528" i="1"/>
  <c r="FG528" i="1"/>
  <c r="FF528" i="1"/>
  <c r="FC528" i="1"/>
  <c r="FD528" i="1"/>
  <c r="FA520" i="1"/>
  <c r="FG520" i="1"/>
  <c r="FF520" i="1"/>
  <c r="FE520" i="1"/>
  <c r="FD520" i="1"/>
  <c r="FC520" i="1"/>
  <c r="FB520" i="1"/>
  <c r="FA512" i="1"/>
  <c r="FG512" i="1"/>
  <c r="FF512" i="1"/>
  <c r="FC512" i="1"/>
  <c r="FD512" i="1"/>
  <c r="FE512" i="1"/>
  <c r="FA504" i="1"/>
  <c r="FG504" i="1"/>
  <c r="FF504" i="1"/>
  <c r="FE504" i="1"/>
  <c r="FC504" i="1"/>
  <c r="FB504" i="1"/>
  <c r="FD504" i="1"/>
  <c r="FA496" i="1"/>
  <c r="FG496" i="1"/>
  <c r="FE496" i="1"/>
  <c r="FD496" i="1"/>
  <c r="FC496" i="1"/>
  <c r="FF496" i="1"/>
  <c r="FB496" i="1"/>
  <c r="FA488" i="1"/>
  <c r="FG488" i="1"/>
  <c r="FE488" i="1"/>
  <c r="FF488" i="1"/>
  <c r="FC488" i="1"/>
  <c r="FD488" i="1"/>
  <c r="FB488" i="1"/>
  <c r="FA480" i="1"/>
  <c r="FD480" i="1"/>
  <c r="FG480" i="1"/>
  <c r="FE480" i="1"/>
  <c r="FC480" i="1"/>
  <c r="FF480" i="1"/>
  <c r="FB480" i="1"/>
  <c r="FA472" i="1"/>
  <c r="FG472" i="1"/>
  <c r="FD472" i="1"/>
  <c r="FF472" i="1"/>
  <c r="FC472" i="1"/>
  <c r="FE472" i="1"/>
  <c r="FA464" i="1"/>
  <c r="FE464" i="1"/>
  <c r="FG464" i="1"/>
  <c r="FF464" i="1"/>
  <c r="FC464" i="1"/>
  <c r="FD464" i="1"/>
  <c r="FA456" i="1"/>
  <c r="FG456" i="1"/>
  <c r="FE456" i="1"/>
  <c r="FC456" i="1"/>
  <c r="FB456" i="1"/>
  <c r="FF456" i="1"/>
  <c r="FD456" i="1"/>
  <c r="FA448" i="1"/>
  <c r="FC448" i="1"/>
  <c r="FE448" i="1"/>
  <c r="FG448" i="1"/>
  <c r="FD448" i="1"/>
  <c r="FA440" i="1"/>
  <c r="FG440" i="1"/>
  <c r="FC440" i="1"/>
  <c r="FF440" i="1"/>
  <c r="FE440" i="1"/>
  <c r="FB440" i="1"/>
  <c r="FD440" i="1"/>
  <c r="FA432" i="1"/>
  <c r="FC432" i="1"/>
  <c r="FF432" i="1"/>
  <c r="FG432" i="1"/>
  <c r="FE432" i="1"/>
  <c r="FD432" i="1"/>
  <c r="FB432" i="1"/>
  <c r="FA424" i="1"/>
  <c r="FG424" i="1"/>
  <c r="FC424" i="1"/>
  <c r="FE424" i="1"/>
  <c r="FF424" i="1"/>
  <c r="FD424" i="1"/>
  <c r="FB424" i="1"/>
  <c r="FA416" i="1"/>
  <c r="FG416" i="1"/>
  <c r="FC416" i="1"/>
  <c r="FF416" i="1"/>
  <c r="FE416" i="1"/>
  <c r="FD416" i="1"/>
  <c r="FB416" i="1"/>
  <c r="FA408" i="1"/>
  <c r="FG408" i="1"/>
  <c r="FC408" i="1"/>
  <c r="FD408" i="1"/>
  <c r="FE408" i="1"/>
  <c r="FF408" i="1"/>
  <c r="FA400" i="1"/>
  <c r="FG400" i="1"/>
  <c r="FC400" i="1"/>
  <c r="FF400" i="1"/>
  <c r="FE400" i="1"/>
  <c r="FD400" i="1"/>
  <c r="FA392" i="1"/>
  <c r="FG392" i="1"/>
  <c r="FC392" i="1"/>
  <c r="FF392" i="1"/>
  <c r="FE392" i="1"/>
  <c r="FD392" i="1"/>
  <c r="FB392" i="1"/>
  <c r="FA384" i="1"/>
  <c r="FG384" i="1"/>
  <c r="FC384" i="1"/>
  <c r="FF384" i="1"/>
  <c r="FE384" i="1"/>
  <c r="FD384" i="1"/>
  <c r="FA376" i="1"/>
  <c r="FC376" i="1"/>
  <c r="FG376" i="1"/>
  <c r="FF376" i="1"/>
  <c r="FD376" i="1"/>
  <c r="FB376" i="1"/>
  <c r="FE376" i="1"/>
  <c r="FA368" i="1"/>
  <c r="FG368" i="1"/>
  <c r="FC368" i="1"/>
  <c r="FE368" i="1"/>
  <c r="FD368" i="1"/>
  <c r="FB368" i="1"/>
  <c r="FF368" i="1"/>
  <c r="FA360" i="1"/>
  <c r="FG360" i="1"/>
  <c r="FC360" i="1"/>
  <c r="FE360" i="1"/>
  <c r="FD360" i="1"/>
  <c r="FB360" i="1"/>
  <c r="FA352" i="1"/>
  <c r="FG352" i="1"/>
  <c r="FC352" i="1"/>
  <c r="FD352" i="1"/>
  <c r="FF352" i="1"/>
  <c r="FB352" i="1"/>
  <c r="FA344" i="1"/>
  <c r="FG344" i="1"/>
  <c r="FC344" i="1"/>
  <c r="FD344" i="1"/>
  <c r="FF344" i="1"/>
  <c r="FE344" i="1"/>
  <c r="FA336" i="1"/>
  <c r="FG336" i="1"/>
  <c r="FC336" i="1"/>
  <c r="FE336" i="1"/>
  <c r="FF336" i="1"/>
  <c r="FD336" i="1"/>
  <c r="FA328" i="1"/>
  <c r="FC328" i="1"/>
  <c r="FG328" i="1"/>
  <c r="FF328" i="1"/>
  <c r="FD328" i="1"/>
  <c r="FE328" i="1"/>
  <c r="FB328" i="1"/>
  <c r="FA320" i="1"/>
  <c r="FG320" i="1"/>
  <c r="FC320" i="1"/>
  <c r="FE320" i="1"/>
  <c r="FF320" i="1"/>
  <c r="FD320" i="1"/>
  <c r="FA312" i="1"/>
  <c r="FG312" i="1"/>
  <c r="FC312" i="1"/>
  <c r="FD312" i="1"/>
  <c r="FF312" i="1"/>
  <c r="FB312" i="1"/>
  <c r="FE312" i="1"/>
  <c r="FA304" i="1"/>
  <c r="FG304" i="1"/>
  <c r="FC304" i="1"/>
  <c r="FF304" i="1"/>
  <c r="FB304" i="1"/>
  <c r="FA296" i="1"/>
  <c r="FG296" i="1"/>
  <c r="FC296" i="1"/>
  <c r="FF296" i="1"/>
  <c r="FE296" i="1"/>
  <c r="FD296" i="1"/>
  <c r="FB296" i="1"/>
  <c r="FA288" i="1"/>
  <c r="FC288" i="1"/>
  <c r="FD288" i="1"/>
  <c r="FF288" i="1"/>
  <c r="FG288" i="1"/>
  <c r="FB288" i="1"/>
  <c r="FE288" i="1"/>
  <c r="FA280" i="1"/>
  <c r="FG280" i="1"/>
  <c r="FC280" i="1"/>
  <c r="FF280" i="1"/>
  <c r="FE280" i="1"/>
  <c r="FD280" i="1"/>
  <c r="FA272" i="1"/>
  <c r="FG272" i="1"/>
  <c r="FC272" i="1"/>
  <c r="FE272" i="1"/>
  <c r="FD272" i="1"/>
  <c r="FF272" i="1"/>
  <c r="FA264" i="1"/>
  <c r="FG264" i="1"/>
  <c r="FC264" i="1"/>
  <c r="FF264" i="1"/>
  <c r="FE264" i="1"/>
  <c r="FD264" i="1"/>
  <c r="FB264" i="1"/>
  <c r="FA256" i="1"/>
  <c r="FG256" i="1"/>
  <c r="FC256" i="1"/>
  <c r="FE256" i="1"/>
  <c r="FF256" i="1"/>
  <c r="FA248" i="1"/>
  <c r="FG248" i="1"/>
  <c r="FC248" i="1"/>
  <c r="FF248" i="1"/>
  <c r="FE248" i="1"/>
  <c r="FB248" i="1"/>
  <c r="FD248" i="1"/>
  <c r="FA240" i="1"/>
  <c r="FG240" i="1"/>
  <c r="FE240" i="1"/>
  <c r="FC240" i="1"/>
  <c r="FF240" i="1"/>
  <c r="FD240" i="1"/>
  <c r="FB240" i="1"/>
  <c r="FA232" i="1"/>
  <c r="FG232" i="1"/>
  <c r="FF232" i="1"/>
  <c r="FC232" i="1"/>
  <c r="FE232" i="1"/>
  <c r="FB232" i="1"/>
  <c r="FA224" i="1"/>
  <c r="FG224" i="1"/>
  <c r="FE224" i="1"/>
  <c r="FC224" i="1"/>
  <c r="FF224" i="1"/>
  <c r="FD224" i="1"/>
  <c r="FB224" i="1"/>
  <c r="FA216" i="1"/>
  <c r="FG216" i="1"/>
  <c r="FC216" i="1"/>
  <c r="FD216" i="1"/>
  <c r="FF216" i="1"/>
  <c r="FE216" i="1"/>
  <c r="FA208" i="1"/>
  <c r="FE208" i="1"/>
  <c r="FC208" i="1"/>
  <c r="FF208" i="1"/>
  <c r="FG208" i="1"/>
  <c r="FA200" i="1"/>
  <c r="FG200" i="1"/>
  <c r="FF200" i="1"/>
  <c r="FC200" i="1"/>
  <c r="FE200" i="1"/>
  <c r="FB200" i="1"/>
  <c r="FD200" i="1"/>
  <c r="FA192" i="1"/>
  <c r="FG192" i="1"/>
  <c r="FC192" i="1"/>
  <c r="FE192" i="1"/>
  <c r="FF192" i="1"/>
  <c r="FD192" i="1"/>
  <c r="FA184" i="1"/>
  <c r="FG184" i="1"/>
  <c r="FC184" i="1"/>
  <c r="FF184" i="1"/>
  <c r="FE184" i="1"/>
  <c r="FB184" i="1"/>
  <c r="FA176" i="1"/>
  <c r="FG176" i="1"/>
  <c r="FE176" i="1"/>
  <c r="FC176" i="1"/>
  <c r="FF176" i="1"/>
  <c r="FD176" i="1"/>
  <c r="FB176" i="1"/>
  <c r="FA168" i="1"/>
  <c r="FG168" i="1"/>
  <c r="FF168" i="1"/>
  <c r="FC168" i="1"/>
  <c r="FE168" i="1"/>
  <c r="FD168" i="1"/>
  <c r="FB168" i="1"/>
  <c r="FA160" i="1"/>
  <c r="FG160" i="1"/>
  <c r="FE160" i="1"/>
  <c r="FC160" i="1"/>
  <c r="FF160" i="1"/>
  <c r="FD160" i="1"/>
  <c r="FB160" i="1"/>
  <c r="FA152" i="1"/>
  <c r="FG152" i="1"/>
  <c r="FC152" i="1"/>
  <c r="FD152" i="1"/>
  <c r="FF152" i="1"/>
  <c r="FA144" i="1"/>
  <c r="FG144" i="1"/>
  <c r="FE144" i="1"/>
  <c r="FC144" i="1"/>
  <c r="FF144" i="1"/>
  <c r="FD144" i="1"/>
  <c r="FA136" i="1"/>
  <c r="FG136" i="1"/>
  <c r="FF136" i="1"/>
  <c r="FC136" i="1"/>
  <c r="FB136" i="1"/>
  <c r="FE136" i="1"/>
  <c r="FA128" i="1"/>
  <c r="FC128" i="1"/>
  <c r="FF128" i="1"/>
  <c r="FE128" i="1"/>
  <c r="FG128" i="1"/>
  <c r="FD128" i="1"/>
  <c r="FA120" i="1"/>
  <c r="FG120" i="1"/>
  <c r="FC120" i="1"/>
  <c r="FF120" i="1"/>
  <c r="FE120" i="1"/>
  <c r="FD120" i="1"/>
  <c r="FB120" i="1"/>
  <c r="FA112" i="1"/>
  <c r="FG112" i="1"/>
  <c r="FE112" i="1"/>
  <c r="FF112" i="1"/>
  <c r="FC112" i="1"/>
  <c r="FB112" i="1"/>
  <c r="FD112" i="1"/>
  <c r="FA104" i="1"/>
  <c r="FG104" i="1"/>
  <c r="FF104" i="1"/>
  <c r="FC104" i="1"/>
  <c r="FE104" i="1"/>
  <c r="FD104" i="1"/>
  <c r="FB104" i="1"/>
  <c r="FA96" i="1"/>
  <c r="FG96" i="1"/>
  <c r="FE96" i="1"/>
  <c r="FC96" i="1"/>
  <c r="FF96" i="1"/>
  <c r="FD96" i="1"/>
  <c r="FB96" i="1"/>
  <c r="FA88" i="1"/>
  <c r="FG88" i="1"/>
  <c r="FF88" i="1"/>
  <c r="FC88" i="1"/>
  <c r="FE88" i="1"/>
  <c r="FD88" i="1"/>
  <c r="FA80" i="1"/>
  <c r="FG80" i="1"/>
  <c r="FE80" i="1"/>
  <c r="FC80" i="1"/>
  <c r="FD80" i="1"/>
  <c r="FF80" i="1"/>
  <c r="FA72" i="1"/>
  <c r="FG72" i="1"/>
  <c r="FF72" i="1"/>
  <c r="FC72" i="1"/>
  <c r="FE72" i="1"/>
  <c r="FD72" i="1"/>
  <c r="FB72" i="1"/>
  <c r="FA64" i="1"/>
  <c r="FC64" i="1"/>
  <c r="FF64" i="1"/>
  <c r="FG64" i="1"/>
  <c r="FE64" i="1"/>
  <c r="FD64" i="1"/>
  <c r="FA56" i="1"/>
  <c r="FG56" i="1"/>
  <c r="FC56" i="1"/>
  <c r="FF56" i="1"/>
  <c r="FD56" i="1"/>
  <c r="FB56" i="1"/>
  <c r="FE56" i="1"/>
  <c r="FA48" i="1"/>
  <c r="FG48" i="1"/>
  <c r="FE48" i="1"/>
  <c r="FF48" i="1"/>
  <c r="FC48" i="1"/>
  <c r="FD48" i="1"/>
  <c r="FB48" i="1"/>
  <c r="FA40" i="1"/>
  <c r="FG40" i="1"/>
  <c r="FE40" i="1"/>
  <c r="FF40" i="1"/>
  <c r="FC40" i="1"/>
  <c r="FD40" i="1"/>
  <c r="FB40" i="1"/>
  <c r="FA32" i="1"/>
  <c r="FG32" i="1"/>
  <c r="FE32" i="1"/>
  <c r="FC32" i="1"/>
  <c r="FF32" i="1"/>
  <c r="FB32" i="1"/>
  <c r="FD32" i="1"/>
  <c r="FA24" i="1"/>
  <c r="FG24" i="1"/>
  <c r="FF24" i="1"/>
  <c r="FC24" i="1"/>
  <c r="FE24" i="1"/>
  <c r="FD24" i="1"/>
  <c r="FA16" i="1"/>
  <c r="FG16" i="1"/>
  <c r="FE16" i="1"/>
  <c r="FC16" i="1"/>
  <c r="FF16" i="1"/>
  <c r="FD16" i="1"/>
  <c r="FA8" i="1"/>
  <c r="FG8" i="1"/>
  <c r="FF8" i="1"/>
  <c r="FE8" i="1"/>
  <c r="FC8" i="1"/>
  <c r="FD8" i="1"/>
  <c r="FB8" i="1"/>
  <c r="FA613" i="1"/>
  <c r="FA389" i="1"/>
  <c r="FA277" i="1"/>
  <c r="FA163" i="1"/>
  <c r="FA19" i="1"/>
  <c r="FB592" i="1"/>
  <c r="FB561" i="1"/>
  <c r="FB526" i="1"/>
  <c r="FB489" i="1"/>
  <c r="FB461" i="1"/>
  <c r="FB389" i="1"/>
  <c r="FB358" i="1"/>
  <c r="FB320" i="1"/>
  <c r="FB286" i="1"/>
  <c r="FB217" i="1"/>
  <c r="FB152" i="1"/>
  <c r="FB117" i="1"/>
  <c r="FB80" i="1"/>
  <c r="FB49" i="1"/>
  <c r="FB14" i="1"/>
  <c r="FC595" i="1"/>
  <c r="FC545" i="1"/>
  <c r="FC492" i="1"/>
  <c r="FC441" i="1"/>
  <c r="FC250" i="1"/>
  <c r="FC169" i="1"/>
  <c r="FC93" i="1"/>
  <c r="FC12" i="1"/>
  <c r="FD561" i="1"/>
  <c r="FD477" i="1"/>
  <c r="FD378" i="1"/>
  <c r="FD282" i="1"/>
  <c r="FD184" i="1"/>
  <c r="FD86" i="1"/>
  <c r="FE442" i="1"/>
  <c r="FE260" i="1"/>
  <c r="FF360" i="1"/>
  <c r="FA588" i="1"/>
  <c r="FG588" i="1"/>
  <c r="FF588" i="1"/>
  <c r="FB588" i="1"/>
  <c r="FE588" i="1"/>
  <c r="FD588" i="1"/>
  <c r="FC588" i="1"/>
  <c r="FA556" i="1"/>
  <c r="FG556" i="1"/>
  <c r="FF556" i="1"/>
  <c r="FD556" i="1"/>
  <c r="FE556" i="1"/>
  <c r="FB556" i="1"/>
  <c r="FA484" i="1"/>
  <c r="FG484" i="1"/>
  <c r="FF484" i="1"/>
  <c r="FE484" i="1"/>
  <c r="FD484" i="1"/>
  <c r="FB484" i="1"/>
  <c r="FC484" i="1"/>
  <c r="FA380" i="1"/>
  <c r="FG380" i="1"/>
  <c r="FF380" i="1"/>
  <c r="FE380" i="1"/>
  <c r="FD380" i="1"/>
  <c r="FB380" i="1"/>
  <c r="FA372" i="1"/>
  <c r="FG372" i="1"/>
  <c r="FF372" i="1"/>
  <c r="FE372" i="1"/>
  <c r="FD372" i="1"/>
  <c r="FC372" i="1"/>
  <c r="FB372" i="1"/>
  <c r="FA348" i="1"/>
  <c r="FG348" i="1"/>
  <c r="FF348" i="1"/>
  <c r="FE348" i="1"/>
  <c r="FD348" i="1"/>
  <c r="FB348" i="1"/>
  <c r="FC348" i="1"/>
  <c r="FA284" i="1"/>
  <c r="FG284" i="1"/>
  <c r="FF284" i="1"/>
  <c r="FE284" i="1"/>
  <c r="FC284" i="1"/>
  <c r="FB284" i="1"/>
  <c r="FD284" i="1"/>
  <c r="FA132" i="1"/>
  <c r="FG132" i="1"/>
  <c r="FB132" i="1"/>
  <c r="FF132" i="1"/>
  <c r="FD132" i="1"/>
  <c r="FE132" i="1"/>
  <c r="FC132" i="1"/>
  <c r="FA76" i="1"/>
  <c r="FG76" i="1"/>
  <c r="FE76" i="1"/>
  <c r="FF76" i="1"/>
  <c r="FC76" i="1"/>
  <c r="FB76" i="1"/>
  <c r="FD76" i="1"/>
  <c r="FA60" i="1"/>
  <c r="FG60" i="1"/>
  <c r="FF60" i="1"/>
  <c r="FE60" i="1"/>
  <c r="FB60" i="1"/>
  <c r="FC60" i="1"/>
  <c r="FA36" i="1"/>
  <c r="FG36" i="1"/>
  <c r="FF36" i="1"/>
  <c r="FE36" i="1"/>
  <c r="FD36" i="1"/>
  <c r="FC36" i="1"/>
  <c r="FB36" i="1"/>
  <c r="FF611" i="1"/>
  <c r="FD611" i="1"/>
  <c r="FB611" i="1"/>
  <c r="FE611" i="1"/>
  <c r="FA611" i="1"/>
  <c r="FG595" i="1"/>
  <c r="FF595" i="1"/>
  <c r="FD595" i="1"/>
  <c r="FB595" i="1"/>
  <c r="FA595" i="1"/>
  <c r="FF579" i="1"/>
  <c r="FG579" i="1"/>
  <c r="FD579" i="1"/>
  <c r="FE579" i="1"/>
  <c r="FB579" i="1"/>
  <c r="FA579" i="1"/>
  <c r="FC579" i="1"/>
  <c r="FF563" i="1"/>
  <c r="FG563" i="1"/>
  <c r="FD563" i="1"/>
  <c r="FB563" i="1"/>
  <c r="FC563" i="1"/>
  <c r="FE563" i="1"/>
  <c r="FF547" i="1"/>
  <c r="FG547" i="1"/>
  <c r="FD547" i="1"/>
  <c r="FE547" i="1"/>
  <c r="FB547" i="1"/>
  <c r="FA547" i="1"/>
  <c r="FC547" i="1"/>
  <c r="FF539" i="1"/>
  <c r="FG539" i="1"/>
  <c r="FD539" i="1"/>
  <c r="FB539" i="1"/>
  <c r="FE539" i="1"/>
  <c r="FA539" i="1"/>
  <c r="FC539" i="1"/>
  <c r="FG531" i="1"/>
  <c r="FF531" i="1"/>
  <c r="FD531" i="1"/>
  <c r="FE531" i="1"/>
  <c r="FB531" i="1"/>
  <c r="FA531" i="1"/>
  <c r="FF523" i="1"/>
  <c r="FE523" i="1"/>
  <c r="FD523" i="1"/>
  <c r="FG523" i="1"/>
  <c r="FA523" i="1"/>
  <c r="FB523" i="1"/>
  <c r="FC523" i="1"/>
  <c r="FF515" i="1"/>
  <c r="FG515" i="1"/>
  <c r="FE515" i="1"/>
  <c r="FD515" i="1"/>
  <c r="FB515" i="1"/>
  <c r="FC515" i="1"/>
  <c r="FF475" i="1"/>
  <c r="FE475" i="1"/>
  <c r="FD475" i="1"/>
  <c r="FG475" i="1"/>
  <c r="FB475" i="1"/>
  <c r="FC475" i="1"/>
  <c r="FF419" i="1"/>
  <c r="FE419" i="1"/>
  <c r="FD419" i="1"/>
  <c r="FG419" i="1"/>
  <c r="FC419" i="1"/>
  <c r="FB419" i="1"/>
  <c r="FA419" i="1"/>
  <c r="FG379" i="1"/>
  <c r="FF379" i="1"/>
  <c r="FE379" i="1"/>
  <c r="FD379" i="1"/>
  <c r="FB379" i="1"/>
  <c r="FA379" i="1"/>
  <c r="FG347" i="1"/>
  <c r="FF347" i="1"/>
  <c r="FE347" i="1"/>
  <c r="FD347" i="1"/>
  <c r="FB347" i="1"/>
  <c r="FC347" i="1"/>
  <c r="FG323" i="1"/>
  <c r="FF323" i="1"/>
  <c r="FE323" i="1"/>
  <c r="FD323" i="1"/>
  <c r="FB323" i="1"/>
  <c r="FA323" i="1"/>
  <c r="FG299" i="1"/>
  <c r="FF299" i="1"/>
  <c r="FE299" i="1"/>
  <c r="FD299" i="1"/>
  <c r="FA299" i="1"/>
  <c r="FB299" i="1"/>
  <c r="FC299" i="1"/>
  <c r="FG283" i="1"/>
  <c r="FF283" i="1"/>
  <c r="FE283" i="1"/>
  <c r="FD283" i="1"/>
  <c r="FC283" i="1"/>
  <c r="FB283" i="1"/>
  <c r="FA283" i="1"/>
  <c r="FG267" i="1"/>
  <c r="FF267" i="1"/>
  <c r="FE267" i="1"/>
  <c r="FD267" i="1"/>
  <c r="FA267" i="1"/>
  <c r="FB267" i="1"/>
  <c r="FG235" i="1"/>
  <c r="FF235" i="1"/>
  <c r="FE235" i="1"/>
  <c r="FD235" i="1"/>
  <c r="FA235" i="1"/>
  <c r="FB235" i="1"/>
  <c r="FC235" i="1"/>
  <c r="FG203" i="1"/>
  <c r="FF203" i="1"/>
  <c r="FE203" i="1"/>
  <c r="FD203" i="1"/>
  <c r="FA203" i="1"/>
  <c r="FB203" i="1"/>
  <c r="FC203" i="1"/>
  <c r="FG155" i="1"/>
  <c r="FF155" i="1"/>
  <c r="FE155" i="1"/>
  <c r="FD155" i="1"/>
  <c r="FC155" i="1"/>
  <c r="FB155" i="1"/>
  <c r="FA155" i="1"/>
  <c r="FG107" i="1"/>
  <c r="FF107" i="1"/>
  <c r="FE107" i="1"/>
  <c r="FD107" i="1"/>
  <c r="FA107" i="1"/>
  <c r="FB107" i="1"/>
  <c r="FG91" i="1"/>
  <c r="FF91" i="1"/>
  <c r="FE91" i="1"/>
  <c r="FD91" i="1"/>
  <c r="FC91" i="1"/>
  <c r="FB91" i="1"/>
  <c r="FA91" i="1"/>
  <c r="FG67" i="1"/>
  <c r="FF67" i="1"/>
  <c r="FE67" i="1"/>
  <c r="FD67" i="1"/>
  <c r="FB67" i="1"/>
  <c r="FC67" i="1"/>
  <c r="FG43" i="1"/>
  <c r="FF43" i="1"/>
  <c r="FE43" i="1"/>
  <c r="FD43" i="1"/>
  <c r="FB43" i="1"/>
  <c r="FA43" i="1"/>
  <c r="FC43" i="1"/>
  <c r="FA623" i="1"/>
  <c r="FG623" i="1"/>
  <c r="FF623" i="1"/>
  <c r="FE623" i="1"/>
  <c r="FC623" i="1"/>
  <c r="FB623" i="1"/>
  <c r="FD623" i="1"/>
  <c r="FA615" i="1"/>
  <c r="FG615" i="1"/>
  <c r="FF615" i="1"/>
  <c r="FE615" i="1"/>
  <c r="FD615" i="1"/>
  <c r="FC615" i="1"/>
  <c r="FA607" i="1"/>
  <c r="FG607" i="1"/>
  <c r="FF607" i="1"/>
  <c r="FE607" i="1"/>
  <c r="FC607" i="1"/>
  <c r="FB607" i="1"/>
  <c r="FD607" i="1"/>
  <c r="FA599" i="1"/>
  <c r="FG599" i="1"/>
  <c r="FF599" i="1"/>
  <c r="FE599" i="1"/>
  <c r="FD599" i="1"/>
  <c r="FC599" i="1"/>
  <c r="FB599" i="1"/>
  <c r="FA591" i="1"/>
  <c r="FG591" i="1"/>
  <c r="FF591" i="1"/>
  <c r="FE591" i="1"/>
  <c r="FD591" i="1"/>
  <c r="FC591" i="1"/>
  <c r="FB591" i="1"/>
  <c r="FA583" i="1"/>
  <c r="FG583" i="1"/>
  <c r="FF583" i="1"/>
  <c r="FE583" i="1"/>
  <c r="FC583" i="1"/>
  <c r="FD583" i="1"/>
  <c r="FB583" i="1"/>
  <c r="FA575" i="1"/>
  <c r="FG575" i="1"/>
  <c r="FF575" i="1"/>
  <c r="FE575" i="1"/>
  <c r="FC575" i="1"/>
  <c r="FD575" i="1"/>
  <c r="FA567" i="1"/>
  <c r="FG567" i="1"/>
  <c r="FF567" i="1"/>
  <c r="FE567" i="1"/>
  <c r="FD567" i="1"/>
  <c r="FC567" i="1"/>
  <c r="FA559" i="1"/>
  <c r="FG559" i="1"/>
  <c r="FF559" i="1"/>
  <c r="FE559" i="1"/>
  <c r="FC559" i="1"/>
  <c r="FB559" i="1"/>
  <c r="FD559" i="1"/>
  <c r="FA551" i="1"/>
  <c r="FG551" i="1"/>
  <c r="FF551" i="1"/>
  <c r="FE551" i="1"/>
  <c r="FC551" i="1"/>
  <c r="FD551" i="1"/>
  <c r="FA543" i="1"/>
  <c r="FG543" i="1"/>
  <c r="FF543" i="1"/>
  <c r="FE543" i="1"/>
  <c r="FD543" i="1"/>
  <c r="FC543" i="1"/>
  <c r="FB543" i="1"/>
  <c r="FA535" i="1"/>
  <c r="FG535" i="1"/>
  <c r="FF535" i="1"/>
  <c r="FE535" i="1"/>
  <c r="FD535" i="1"/>
  <c r="FC535" i="1"/>
  <c r="FB535" i="1"/>
  <c r="FA527" i="1"/>
  <c r="FG527" i="1"/>
  <c r="FF527" i="1"/>
  <c r="FE527" i="1"/>
  <c r="FD527" i="1"/>
  <c r="FC527" i="1"/>
  <c r="FB527" i="1"/>
  <c r="FA519" i="1"/>
  <c r="FG519" i="1"/>
  <c r="FF519" i="1"/>
  <c r="FE519" i="1"/>
  <c r="FD519" i="1"/>
  <c r="FC519" i="1"/>
  <c r="FB519" i="1"/>
  <c r="FA511" i="1"/>
  <c r="FG511" i="1"/>
  <c r="FF511" i="1"/>
  <c r="FE511" i="1"/>
  <c r="FC511" i="1"/>
  <c r="FD511" i="1"/>
  <c r="FA503" i="1"/>
  <c r="FG503" i="1"/>
  <c r="FF503" i="1"/>
  <c r="FE503" i="1"/>
  <c r="FC503" i="1"/>
  <c r="FD503" i="1"/>
  <c r="FA495" i="1"/>
  <c r="FG495" i="1"/>
  <c r="FF495" i="1"/>
  <c r="FE495" i="1"/>
  <c r="FD495" i="1"/>
  <c r="FC495" i="1"/>
  <c r="FB495" i="1"/>
  <c r="FA487" i="1"/>
  <c r="FG487" i="1"/>
  <c r="FF487" i="1"/>
  <c r="FE487" i="1"/>
  <c r="FC487" i="1"/>
  <c r="FD487" i="1"/>
  <c r="FA479" i="1"/>
  <c r="FG479" i="1"/>
  <c r="FF479" i="1"/>
  <c r="FE479" i="1"/>
  <c r="FC479" i="1"/>
  <c r="FB479" i="1"/>
  <c r="FD479" i="1"/>
  <c r="FA471" i="1"/>
  <c r="FG471" i="1"/>
  <c r="FF471" i="1"/>
  <c r="FE471" i="1"/>
  <c r="FD471" i="1"/>
  <c r="FC471" i="1"/>
  <c r="FB471" i="1"/>
  <c r="FA463" i="1"/>
  <c r="FG463" i="1"/>
  <c r="FF463" i="1"/>
  <c r="FE463" i="1"/>
  <c r="FD463" i="1"/>
  <c r="FC463" i="1"/>
  <c r="FB463" i="1"/>
  <c r="FA455" i="1"/>
  <c r="FG455" i="1"/>
  <c r="FF455" i="1"/>
  <c r="FE455" i="1"/>
  <c r="FC455" i="1"/>
  <c r="FB455" i="1"/>
  <c r="FD455" i="1"/>
  <c r="FA447" i="1"/>
  <c r="FG447" i="1"/>
  <c r="FF447" i="1"/>
  <c r="FE447" i="1"/>
  <c r="FD447" i="1"/>
  <c r="FC447" i="1"/>
  <c r="FA439" i="1"/>
  <c r="FG439" i="1"/>
  <c r="FF439" i="1"/>
  <c r="FE439" i="1"/>
  <c r="FD439" i="1"/>
  <c r="FA431" i="1"/>
  <c r="FG431" i="1"/>
  <c r="FF431" i="1"/>
  <c r="FE431" i="1"/>
  <c r="FC431" i="1"/>
  <c r="FB431" i="1"/>
  <c r="FD431" i="1"/>
  <c r="FA423" i="1"/>
  <c r="FG423" i="1"/>
  <c r="FF423" i="1"/>
  <c r="FE423" i="1"/>
  <c r="FD423" i="1"/>
  <c r="FA415" i="1"/>
  <c r="FG415" i="1"/>
  <c r="FF415" i="1"/>
  <c r="FE415" i="1"/>
  <c r="FC415" i="1"/>
  <c r="FB415" i="1"/>
  <c r="FD415" i="1"/>
  <c r="FA407" i="1"/>
  <c r="FG407" i="1"/>
  <c r="FF407" i="1"/>
  <c r="FE407" i="1"/>
  <c r="FD407" i="1"/>
  <c r="FB407" i="1"/>
  <c r="FA399" i="1"/>
  <c r="FG399" i="1"/>
  <c r="FF399" i="1"/>
  <c r="FE399" i="1"/>
  <c r="FD399" i="1"/>
  <c r="FC399" i="1"/>
  <c r="FB399" i="1"/>
  <c r="FA391" i="1"/>
  <c r="FG391" i="1"/>
  <c r="FF391" i="1"/>
  <c r="FE391" i="1"/>
  <c r="FC391" i="1"/>
  <c r="FD391" i="1"/>
  <c r="FB391" i="1"/>
  <c r="FA383" i="1"/>
  <c r="FF383" i="1"/>
  <c r="FE383" i="1"/>
  <c r="FC383" i="1"/>
  <c r="FD383" i="1"/>
  <c r="FA375" i="1"/>
  <c r="FF375" i="1"/>
  <c r="FG375" i="1"/>
  <c r="FE375" i="1"/>
  <c r="FD375" i="1"/>
  <c r="FC375" i="1"/>
  <c r="FA367" i="1"/>
  <c r="FF367" i="1"/>
  <c r="FE367" i="1"/>
  <c r="FD367" i="1"/>
  <c r="FB367" i="1"/>
  <c r="FA359" i="1"/>
  <c r="FG359" i="1"/>
  <c r="FF359" i="1"/>
  <c r="FE359" i="1"/>
  <c r="FD359" i="1"/>
  <c r="FC359" i="1"/>
  <c r="FA351" i="1"/>
  <c r="FF351" i="1"/>
  <c r="FG351" i="1"/>
  <c r="FE351" i="1"/>
  <c r="FD351" i="1"/>
  <c r="FB351" i="1"/>
  <c r="FA343" i="1"/>
  <c r="FG343" i="1"/>
  <c r="FF343" i="1"/>
  <c r="FE343" i="1"/>
  <c r="FD343" i="1"/>
  <c r="FC343" i="1"/>
  <c r="FB343" i="1"/>
  <c r="FA335" i="1"/>
  <c r="FG335" i="1"/>
  <c r="FF335" i="1"/>
  <c r="FE335" i="1"/>
  <c r="FD335" i="1"/>
  <c r="FC335" i="1"/>
  <c r="FB335" i="1"/>
  <c r="FA327" i="1"/>
  <c r="FG327" i="1"/>
  <c r="FF327" i="1"/>
  <c r="FE327" i="1"/>
  <c r="FC327" i="1"/>
  <c r="FD327" i="1"/>
  <c r="FB327" i="1"/>
  <c r="FA319" i="1"/>
  <c r="FF319" i="1"/>
  <c r="FE319" i="1"/>
  <c r="FG319" i="1"/>
  <c r="FC319" i="1"/>
  <c r="FD319" i="1"/>
  <c r="FA311" i="1"/>
  <c r="FG311" i="1"/>
  <c r="FF311" i="1"/>
  <c r="FE311" i="1"/>
  <c r="FC311" i="1"/>
  <c r="FD311" i="1"/>
  <c r="FA303" i="1"/>
  <c r="FF303" i="1"/>
  <c r="FE303" i="1"/>
  <c r="FG303" i="1"/>
  <c r="FD303" i="1"/>
  <c r="FB303" i="1"/>
  <c r="FA295" i="1"/>
  <c r="FG295" i="1"/>
  <c r="FF295" i="1"/>
  <c r="FE295" i="1"/>
  <c r="FC295" i="1"/>
  <c r="FD295" i="1"/>
  <c r="FA287" i="1"/>
  <c r="FF287" i="1"/>
  <c r="FE287" i="1"/>
  <c r="FG287" i="1"/>
  <c r="FD287" i="1"/>
  <c r="FB287" i="1"/>
  <c r="FA279" i="1"/>
  <c r="FG279" i="1"/>
  <c r="FF279" i="1"/>
  <c r="FE279" i="1"/>
  <c r="FD279" i="1"/>
  <c r="FC279" i="1"/>
  <c r="FB279" i="1"/>
  <c r="FA271" i="1"/>
  <c r="FG271" i="1"/>
  <c r="FF271" i="1"/>
  <c r="FE271" i="1"/>
  <c r="FD271" i="1"/>
  <c r="FC271" i="1"/>
  <c r="FB271" i="1"/>
  <c r="FA263" i="1"/>
  <c r="FG263" i="1"/>
  <c r="FF263" i="1"/>
  <c r="FE263" i="1"/>
  <c r="FD263" i="1"/>
  <c r="FB263" i="1"/>
  <c r="FA255" i="1"/>
  <c r="FF255" i="1"/>
  <c r="FG255" i="1"/>
  <c r="FC255" i="1"/>
  <c r="FD255" i="1"/>
  <c r="FA247" i="1"/>
  <c r="FF247" i="1"/>
  <c r="FG247" i="1"/>
  <c r="FC247" i="1"/>
  <c r="FE247" i="1"/>
  <c r="FD247" i="1"/>
  <c r="FA239" i="1"/>
  <c r="FF239" i="1"/>
  <c r="FG239" i="1"/>
  <c r="FE239" i="1"/>
  <c r="FD239" i="1"/>
  <c r="FC239" i="1"/>
  <c r="FB239" i="1"/>
  <c r="FA231" i="1"/>
  <c r="FG231" i="1"/>
  <c r="FF231" i="1"/>
  <c r="FE231" i="1"/>
  <c r="FC231" i="1"/>
  <c r="FA223" i="1"/>
  <c r="FF223" i="1"/>
  <c r="FE223" i="1"/>
  <c r="FC223" i="1"/>
  <c r="FB223" i="1"/>
  <c r="FG223" i="1"/>
  <c r="FD223" i="1"/>
  <c r="FA215" i="1"/>
  <c r="FG215" i="1"/>
  <c r="FF215" i="1"/>
  <c r="FE215" i="1"/>
  <c r="FD215" i="1"/>
  <c r="FC215" i="1"/>
  <c r="FB215" i="1"/>
  <c r="FA207" i="1"/>
  <c r="FF207" i="1"/>
  <c r="FG207" i="1"/>
  <c r="FD207" i="1"/>
  <c r="FC207" i="1"/>
  <c r="FB207" i="1"/>
  <c r="FA199" i="1"/>
  <c r="FG199" i="1"/>
  <c r="FF199" i="1"/>
  <c r="FE199" i="1"/>
  <c r="FC199" i="1"/>
  <c r="FB199" i="1"/>
  <c r="FD199" i="1"/>
  <c r="FA191" i="1"/>
  <c r="FG191" i="1"/>
  <c r="FF191" i="1"/>
  <c r="FC191" i="1"/>
  <c r="FD191" i="1"/>
  <c r="FE191" i="1"/>
  <c r="FA183" i="1"/>
  <c r="FF183" i="1"/>
  <c r="FG183" i="1"/>
  <c r="FE183" i="1"/>
  <c r="FC183" i="1"/>
  <c r="FA175" i="1"/>
  <c r="FG175" i="1"/>
  <c r="FF175" i="1"/>
  <c r="FC175" i="1"/>
  <c r="FE175" i="1"/>
  <c r="FB175" i="1"/>
  <c r="FD175" i="1"/>
  <c r="FA167" i="1"/>
  <c r="FG167" i="1"/>
  <c r="FF167" i="1"/>
  <c r="FE167" i="1"/>
  <c r="FD167" i="1"/>
  <c r="FA159" i="1"/>
  <c r="FG159" i="1"/>
  <c r="FF159" i="1"/>
  <c r="FC159" i="1"/>
  <c r="FB159" i="1"/>
  <c r="FE159" i="1"/>
  <c r="FA151" i="1"/>
  <c r="FF151" i="1"/>
  <c r="FG151" i="1"/>
  <c r="FE151" i="1"/>
  <c r="FD151" i="1"/>
  <c r="FB151" i="1"/>
  <c r="FA143" i="1"/>
  <c r="FG143" i="1"/>
  <c r="FF143" i="1"/>
  <c r="FD143" i="1"/>
  <c r="FE143" i="1"/>
  <c r="FC143" i="1"/>
  <c r="FB143" i="1"/>
  <c r="FA135" i="1"/>
  <c r="FG135" i="1"/>
  <c r="FF135" i="1"/>
  <c r="FE135" i="1"/>
  <c r="FC135" i="1"/>
  <c r="FB135" i="1"/>
  <c r="FA127" i="1"/>
  <c r="FF127" i="1"/>
  <c r="FE127" i="1"/>
  <c r="FC127" i="1"/>
  <c r="FG127" i="1"/>
  <c r="FD127" i="1"/>
  <c r="FA119" i="1"/>
  <c r="FG119" i="1"/>
  <c r="FF119" i="1"/>
  <c r="FC119" i="1"/>
  <c r="FE119" i="1"/>
  <c r="FD119" i="1"/>
  <c r="FA111" i="1"/>
  <c r="FF111" i="1"/>
  <c r="FG111" i="1"/>
  <c r="FE111" i="1"/>
  <c r="FC111" i="1"/>
  <c r="FB111" i="1"/>
  <c r="FA103" i="1"/>
  <c r="FF103" i="1"/>
  <c r="FE103" i="1"/>
  <c r="FG103" i="1"/>
  <c r="FD103" i="1"/>
  <c r="FC103" i="1"/>
  <c r="FA95" i="1"/>
  <c r="FG95" i="1"/>
  <c r="FF95" i="1"/>
  <c r="FE95" i="1"/>
  <c r="FD95" i="1"/>
  <c r="FB95" i="1"/>
  <c r="FC95" i="1"/>
  <c r="FA87" i="1"/>
  <c r="FF87" i="1"/>
  <c r="FG87" i="1"/>
  <c r="FE87" i="1"/>
  <c r="FD87" i="1"/>
  <c r="FC87" i="1"/>
  <c r="FB87" i="1"/>
  <c r="FA79" i="1"/>
  <c r="FG79" i="1"/>
  <c r="FF79" i="1"/>
  <c r="FD79" i="1"/>
  <c r="FC79" i="1"/>
  <c r="FE79" i="1"/>
  <c r="FB79" i="1"/>
  <c r="FA71" i="1"/>
  <c r="FF71" i="1"/>
  <c r="FE71" i="1"/>
  <c r="FG71" i="1"/>
  <c r="FD71" i="1"/>
  <c r="FB71" i="1"/>
  <c r="FC71" i="1"/>
  <c r="FA63" i="1"/>
  <c r="FG63" i="1"/>
  <c r="FF63" i="1"/>
  <c r="FC63" i="1"/>
  <c r="FE63" i="1"/>
  <c r="FD63" i="1"/>
  <c r="FA55" i="1"/>
  <c r="FG55" i="1"/>
  <c r="FF55" i="1"/>
  <c r="FC55" i="1"/>
  <c r="FD55" i="1"/>
  <c r="FA47" i="1"/>
  <c r="FG47" i="1"/>
  <c r="FE47" i="1"/>
  <c r="FF47" i="1"/>
  <c r="FD47" i="1"/>
  <c r="FB47" i="1"/>
  <c r="FC47" i="1"/>
  <c r="FA39" i="1"/>
  <c r="FG39" i="1"/>
  <c r="FE39" i="1"/>
  <c r="FF39" i="1"/>
  <c r="FD39" i="1"/>
  <c r="FC39" i="1"/>
  <c r="FA31" i="1"/>
  <c r="FG31" i="1"/>
  <c r="FE31" i="1"/>
  <c r="FF31" i="1"/>
  <c r="FB31" i="1"/>
  <c r="FA23" i="1"/>
  <c r="FG23" i="1"/>
  <c r="FE23" i="1"/>
  <c r="FF23" i="1"/>
  <c r="FD23" i="1"/>
  <c r="FC23" i="1"/>
  <c r="FB23" i="1"/>
  <c r="FA15" i="1"/>
  <c r="FG15" i="1"/>
  <c r="FE15" i="1"/>
  <c r="FF15" i="1"/>
  <c r="FD15" i="1"/>
  <c r="FC15" i="1"/>
  <c r="FB15" i="1"/>
  <c r="FA7" i="1"/>
  <c r="FG7" i="1"/>
  <c r="FE7" i="1"/>
  <c r="FF7" i="1"/>
  <c r="FB7" i="1"/>
  <c r="FC7" i="1"/>
  <c r="FD7" i="1"/>
  <c r="FA605" i="1"/>
  <c r="FA485" i="1"/>
  <c r="FA387" i="1"/>
  <c r="FA261" i="1"/>
  <c r="FA131" i="1"/>
  <c r="FB625" i="1"/>
  <c r="FB590" i="1"/>
  <c r="FB553" i="1"/>
  <c r="FB525" i="1"/>
  <c r="FB487" i="1"/>
  <c r="FB453" i="1"/>
  <c r="FB422" i="1"/>
  <c r="FB384" i="1"/>
  <c r="FB350" i="1"/>
  <c r="FB319" i="1"/>
  <c r="FB281" i="1"/>
  <c r="FB247" i="1"/>
  <c r="FB216" i="1"/>
  <c r="FB181" i="1"/>
  <c r="FB144" i="1"/>
  <c r="FB113" i="1"/>
  <c r="FB78" i="1"/>
  <c r="FB41" i="1"/>
  <c r="FB13" i="1"/>
  <c r="FC594" i="1"/>
  <c r="FC541" i="1"/>
  <c r="FC491" i="1"/>
  <c r="FC439" i="1"/>
  <c r="FC379" i="1"/>
  <c r="FC322" i="1"/>
  <c r="FC243" i="1"/>
  <c r="FC167" i="1"/>
  <c r="FC90" i="1"/>
  <c r="FC11" i="1"/>
  <c r="FD560" i="1"/>
  <c r="FD476" i="1"/>
  <c r="FD377" i="1"/>
  <c r="FD281" i="1"/>
  <c r="FD183" i="1"/>
  <c r="FD85" i="1"/>
  <c r="FE594" i="1"/>
  <c r="FE441" i="1"/>
  <c r="FE255" i="1"/>
  <c r="FE49" i="1"/>
  <c r="FF357" i="1"/>
  <c r="FG367" i="1"/>
  <c r="BQ24" i="1"/>
  <c r="BV24" i="1" s="1"/>
  <c r="AD24" i="1"/>
  <c r="AE24" i="1"/>
  <c r="AB24" i="1"/>
  <c r="AA24" i="1"/>
  <c r="AC24" i="1"/>
  <c r="Z503" i="1"/>
  <c r="DI503" i="1" s="1"/>
  <c r="Z289" i="1"/>
  <c r="DI289" i="1" s="1"/>
  <c r="Z72" i="1"/>
  <c r="DI72" i="1" s="1"/>
  <c r="Z609" i="1"/>
  <c r="DI609" i="1" s="1"/>
  <c r="Z470" i="1"/>
  <c r="DI470" i="1" s="1"/>
  <c r="Z246" i="1"/>
  <c r="DI246" i="1" s="1"/>
  <c r="Z14" i="1"/>
  <c r="DI14" i="1" s="1"/>
  <c r="Z608" i="1"/>
  <c r="DI608" i="1" s="1"/>
  <c r="Z456" i="1"/>
  <c r="DI456" i="1" s="1"/>
  <c r="Z241" i="1"/>
  <c r="DI241" i="1" s="1"/>
  <c r="Z8" i="1"/>
  <c r="DI8" i="1" s="1"/>
  <c r="Z582" i="1"/>
  <c r="DI582" i="1" s="1"/>
  <c r="Z416" i="1"/>
  <c r="DI416" i="1" s="1"/>
  <c r="Z184" i="1"/>
  <c r="DI184" i="1" s="1"/>
  <c r="Z573" i="1"/>
  <c r="DI573" i="1" s="1"/>
  <c r="Z414" i="1"/>
  <c r="DI414" i="1" s="1"/>
  <c r="Z182" i="1"/>
  <c r="DI182" i="1" s="1"/>
  <c r="Z544" i="1"/>
  <c r="DI544" i="1" s="1"/>
  <c r="Z353" i="1"/>
  <c r="DI353" i="1" s="1"/>
  <c r="Z136" i="1"/>
  <c r="DI136" i="1" s="1"/>
  <c r="Z543" i="1"/>
  <c r="DI543" i="1" s="1"/>
  <c r="Z352" i="1"/>
  <c r="DI352" i="1" s="1"/>
  <c r="Z120" i="1"/>
  <c r="DI120" i="1" s="1"/>
  <c r="Z504" i="1"/>
  <c r="DI504" i="1" s="1"/>
  <c r="Z305" i="1"/>
  <c r="DI305" i="1" s="1"/>
  <c r="Z73" i="1"/>
  <c r="DI73" i="1" s="1"/>
  <c r="Z607" i="1"/>
  <c r="DI607" i="1" s="1"/>
  <c r="Z569" i="1"/>
  <c r="DI569" i="1" s="1"/>
  <c r="Z534" i="1"/>
  <c r="DI534" i="1" s="1"/>
  <c r="Z502" i="1"/>
  <c r="DI502" i="1" s="1"/>
  <c r="Z455" i="1"/>
  <c r="DI455" i="1" s="1"/>
  <c r="Z398" i="1"/>
  <c r="DI398" i="1" s="1"/>
  <c r="Z350" i="1"/>
  <c r="DI350" i="1" s="1"/>
  <c r="Z288" i="1"/>
  <c r="DI288" i="1" s="1"/>
  <c r="Z225" i="1"/>
  <c r="DI225" i="1" s="1"/>
  <c r="Z177" i="1"/>
  <c r="DI177" i="1" s="1"/>
  <c r="Z118" i="1"/>
  <c r="DI118" i="1" s="1"/>
  <c r="Z56" i="1"/>
  <c r="DI56" i="1" s="1"/>
  <c r="Z6" i="1"/>
  <c r="DI6" i="1" s="1"/>
  <c r="Z598" i="1"/>
  <c r="DI598" i="1" s="1"/>
  <c r="Z568" i="1"/>
  <c r="DI568" i="1" s="1"/>
  <c r="Z533" i="1"/>
  <c r="DI533" i="1" s="1"/>
  <c r="Z488" i="1"/>
  <c r="DI488" i="1" s="1"/>
  <c r="Z454" i="1"/>
  <c r="DI454" i="1" s="1"/>
  <c r="Z393" i="1"/>
  <c r="DI393" i="1" s="1"/>
  <c r="Z334" i="1"/>
  <c r="DI334" i="1" s="1"/>
  <c r="Z286" i="1"/>
  <c r="DI286" i="1" s="1"/>
  <c r="Z224" i="1"/>
  <c r="DI224" i="1" s="1"/>
  <c r="Z161" i="1"/>
  <c r="DI161" i="1" s="1"/>
  <c r="Z113" i="1"/>
  <c r="DI113" i="1" s="1"/>
  <c r="Z54" i="1"/>
  <c r="DI54" i="1" s="1"/>
  <c r="Z597" i="1"/>
  <c r="DI597" i="1" s="1"/>
  <c r="Z559" i="1"/>
  <c r="DI559" i="1" s="1"/>
  <c r="Z529" i="1"/>
  <c r="DI529" i="1" s="1"/>
  <c r="Z487" i="1"/>
  <c r="DI487" i="1" s="1"/>
  <c r="Z440" i="1"/>
  <c r="DI440" i="1" s="1"/>
  <c r="Z392" i="1"/>
  <c r="DI392" i="1" s="1"/>
  <c r="Z329" i="1"/>
  <c r="DI329" i="1" s="1"/>
  <c r="Z270" i="1"/>
  <c r="DI270" i="1" s="1"/>
  <c r="Z222" i="1"/>
  <c r="DI222" i="1" s="1"/>
  <c r="Z160" i="1"/>
  <c r="DI160" i="1" s="1"/>
  <c r="Z97" i="1"/>
  <c r="DI97" i="1" s="1"/>
  <c r="Z49" i="1"/>
  <c r="DI49" i="1" s="1"/>
  <c r="Z623" i="1"/>
  <c r="DI623" i="1" s="1"/>
  <c r="Z593" i="1"/>
  <c r="DI593" i="1" s="1"/>
  <c r="Z558" i="1"/>
  <c r="DI558" i="1" s="1"/>
  <c r="Z520" i="1"/>
  <c r="DI520" i="1" s="1"/>
  <c r="Z486" i="1"/>
  <c r="DI486" i="1" s="1"/>
  <c r="Z438" i="1"/>
  <c r="DI438" i="1" s="1"/>
  <c r="Z376" i="1"/>
  <c r="DI376" i="1" s="1"/>
  <c r="Z328" i="1"/>
  <c r="DI328" i="1" s="1"/>
  <c r="Z265" i="1"/>
  <c r="DI265" i="1" s="1"/>
  <c r="Z206" i="1"/>
  <c r="DI206" i="1" s="1"/>
  <c r="Z158" i="1"/>
  <c r="DI158" i="1" s="1"/>
  <c r="Z96" i="1"/>
  <c r="DI96" i="1" s="1"/>
  <c r="Z33" i="1"/>
  <c r="DI33" i="1" s="1"/>
  <c r="Z622" i="1"/>
  <c r="DI622" i="1" s="1"/>
  <c r="Z584" i="1"/>
  <c r="DI584" i="1" s="1"/>
  <c r="Z557" i="1"/>
  <c r="DI557" i="1" s="1"/>
  <c r="Z519" i="1"/>
  <c r="DI519" i="1" s="1"/>
  <c r="Z472" i="1"/>
  <c r="DI472" i="1" s="1"/>
  <c r="Z433" i="1"/>
  <c r="DI433" i="1" s="1"/>
  <c r="Z374" i="1"/>
  <c r="DI374" i="1" s="1"/>
  <c r="Z312" i="1"/>
  <c r="DI312" i="1" s="1"/>
  <c r="Z264" i="1"/>
  <c r="DI264" i="1" s="1"/>
  <c r="Z201" i="1"/>
  <c r="DI201" i="1" s="1"/>
  <c r="Z142" i="1"/>
  <c r="DI142" i="1" s="1"/>
  <c r="Z94" i="1"/>
  <c r="DI94" i="1" s="1"/>
  <c r="Z32" i="1"/>
  <c r="DI32" i="1" s="1"/>
  <c r="Z621" i="1"/>
  <c r="DI621" i="1" s="1"/>
  <c r="Z583" i="1"/>
  <c r="DI583" i="1" s="1"/>
  <c r="Z545" i="1"/>
  <c r="DI545" i="1" s="1"/>
  <c r="Z518" i="1"/>
  <c r="DI518" i="1" s="1"/>
  <c r="Z471" i="1"/>
  <c r="DI471" i="1" s="1"/>
  <c r="Z417" i="1"/>
  <c r="DI417" i="1" s="1"/>
  <c r="Z369" i="1"/>
  <c r="DI369" i="1" s="1"/>
  <c r="Z310" i="1"/>
  <c r="DI310" i="1" s="1"/>
  <c r="Z248" i="1"/>
  <c r="DI248" i="1" s="1"/>
  <c r="Z200" i="1"/>
  <c r="DI200" i="1" s="1"/>
  <c r="Z137" i="1"/>
  <c r="DI137" i="1" s="1"/>
  <c r="Z78" i="1"/>
  <c r="DI78" i="1" s="1"/>
  <c r="Z30" i="1"/>
  <c r="DI30" i="1" s="1"/>
  <c r="Z617" i="1"/>
  <c r="DI617" i="1" s="1"/>
  <c r="Z606" i="1"/>
  <c r="DI606" i="1" s="1"/>
  <c r="Z592" i="1"/>
  <c r="DI592" i="1" s="1"/>
  <c r="Z581" i="1"/>
  <c r="DI581" i="1" s="1"/>
  <c r="Z567" i="1"/>
  <c r="DI567" i="1" s="1"/>
  <c r="Z553" i="1"/>
  <c r="DI553" i="1" s="1"/>
  <c r="Z542" i="1"/>
  <c r="DI542" i="1" s="1"/>
  <c r="Z528" i="1"/>
  <c r="DI528" i="1" s="1"/>
  <c r="Z513" i="1"/>
  <c r="DI513" i="1" s="1"/>
  <c r="Z497" i="1"/>
  <c r="DI497" i="1" s="1"/>
  <c r="Z481" i="1"/>
  <c r="DI481" i="1" s="1"/>
  <c r="Z465" i="1"/>
  <c r="DI465" i="1" s="1"/>
  <c r="Z449" i="1"/>
  <c r="DI449" i="1" s="1"/>
  <c r="Z432" i="1"/>
  <c r="DI432" i="1" s="1"/>
  <c r="Z409" i="1"/>
  <c r="DI409" i="1" s="1"/>
  <c r="Z390" i="1"/>
  <c r="DI390" i="1" s="1"/>
  <c r="Z368" i="1"/>
  <c r="DI368" i="1" s="1"/>
  <c r="Z345" i="1"/>
  <c r="DI345" i="1" s="1"/>
  <c r="Z326" i="1"/>
  <c r="DI326" i="1" s="1"/>
  <c r="Z304" i="1"/>
  <c r="DI304" i="1" s="1"/>
  <c r="Z281" i="1"/>
  <c r="DI281" i="1" s="1"/>
  <c r="Z262" i="1"/>
  <c r="DI262" i="1" s="1"/>
  <c r="Z240" i="1"/>
  <c r="DI240" i="1" s="1"/>
  <c r="Z217" i="1"/>
  <c r="DI217" i="1" s="1"/>
  <c r="Z198" i="1"/>
  <c r="DI198" i="1" s="1"/>
  <c r="Z176" i="1"/>
  <c r="DI176" i="1" s="1"/>
  <c r="Z153" i="1"/>
  <c r="DI153" i="1" s="1"/>
  <c r="Z134" i="1"/>
  <c r="DI134" i="1" s="1"/>
  <c r="Z112" i="1"/>
  <c r="DI112" i="1" s="1"/>
  <c r="Z89" i="1"/>
  <c r="DI89" i="1" s="1"/>
  <c r="Z70" i="1"/>
  <c r="DI70" i="1" s="1"/>
  <c r="Z48" i="1"/>
  <c r="DI48" i="1" s="1"/>
  <c r="Z25" i="1"/>
  <c r="DI25" i="1" s="1"/>
  <c r="Z616" i="1"/>
  <c r="DI616" i="1" s="1"/>
  <c r="Z605" i="1"/>
  <c r="DI605" i="1" s="1"/>
  <c r="Z591" i="1"/>
  <c r="DI591" i="1" s="1"/>
  <c r="Z577" i="1"/>
  <c r="DI577" i="1" s="1"/>
  <c r="Z566" i="1"/>
  <c r="DI566" i="1" s="1"/>
  <c r="Z552" i="1"/>
  <c r="DI552" i="1" s="1"/>
  <c r="Z541" i="1"/>
  <c r="DI541" i="1" s="1"/>
  <c r="Z527" i="1"/>
  <c r="DI527" i="1" s="1"/>
  <c r="Z512" i="1"/>
  <c r="DI512" i="1" s="1"/>
  <c r="Z496" i="1"/>
  <c r="DI496" i="1" s="1"/>
  <c r="Z480" i="1"/>
  <c r="DI480" i="1" s="1"/>
  <c r="Z464" i="1"/>
  <c r="DI464" i="1" s="1"/>
  <c r="Z448" i="1"/>
  <c r="DI448" i="1" s="1"/>
  <c r="Z430" i="1"/>
  <c r="DI430" i="1" s="1"/>
  <c r="Z408" i="1"/>
  <c r="DI408" i="1" s="1"/>
  <c r="Z385" i="1"/>
  <c r="DI385" i="1" s="1"/>
  <c r="Z366" i="1"/>
  <c r="DI366" i="1" s="1"/>
  <c r="Z344" i="1"/>
  <c r="DI344" i="1" s="1"/>
  <c r="Z321" i="1"/>
  <c r="DI321" i="1" s="1"/>
  <c r="Z302" i="1"/>
  <c r="DI302" i="1" s="1"/>
  <c r="Z280" i="1"/>
  <c r="DI280" i="1" s="1"/>
  <c r="Z257" i="1"/>
  <c r="DI257" i="1" s="1"/>
  <c r="Z238" i="1"/>
  <c r="DI238" i="1" s="1"/>
  <c r="Z216" i="1"/>
  <c r="DI216" i="1" s="1"/>
  <c r="Z193" i="1"/>
  <c r="DI193" i="1" s="1"/>
  <c r="Z174" i="1"/>
  <c r="DI174" i="1" s="1"/>
  <c r="Z152" i="1"/>
  <c r="DI152" i="1" s="1"/>
  <c r="Z129" i="1"/>
  <c r="DI129" i="1" s="1"/>
  <c r="Z110" i="1"/>
  <c r="DI110" i="1" s="1"/>
  <c r="Z88" i="1"/>
  <c r="DI88" i="1" s="1"/>
  <c r="Z65" i="1"/>
  <c r="DI65" i="1" s="1"/>
  <c r="Z46" i="1"/>
  <c r="DI46" i="1" s="1"/>
  <c r="Z9" i="1"/>
  <c r="DI9" i="1" s="1"/>
  <c r="Z10" i="1"/>
  <c r="DI10" i="1" s="1"/>
  <c r="Z18" i="1"/>
  <c r="DI18" i="1" s="1"/>
  <c r="Z26" i="1"/>
  <c r="DI26" i="1" s="1"/>
  <c r="Z34" i="1"/>
  <c r="DI34" i="1" s="1"/>
  <c r="Z42" i="1"/>
  <c r="DI42" i="1" s="1"/>
  <c r="Z50" i="1"/>
  <c r="DI50" i="1" s="1"/>
  <c r="Z58" i="1"/>
  <c r="DI58" i="1" s="1"/>
  <c r="Z66" i="1"/>
  <c r="DI66" i="1" s="1"/>
  <c r="Z74" i="1"/>
  <c r="DI74" i="1" s="1"/>
  <c r="Z82" i="1"/>
  <c r="DI82" i="1" s="1"/>
  <c r="Z90" i="1"/>
  <c r="DI90" i="1" s="1"/>
  <c r="Z98" i="1"/>
  <c r="DI98" i="1" s="1"/>
  <c r="Z106" i="1"/>
  <c r="DI106" i="1" s="1"/>
  <c r="Z114" i="1"/>
  <c r="DI114" i="1" s="1"/>
  <c r="Z122" i="1"/>
  <c r="DI122" i="1" s="1"/>
  <c r="Z130" i="1"/>
  <c r="DI130" i="1" s="1"/>
  <c r="Z138" i="1"/>
  <c r="DI138" i="1" s="1"/>
  <c r="Z146" i="1"/>
  <c r="DI146" i="1" s="1"/>
  <c r="Z154" i="1"/>
  <c r="DI154" i="1" s="1"/>
  <c r="Z162" i="1"/>
  <c r="DI162" i="1" s="1"/>
  <c r="Z170" i="1"/>
  <c r="DI170" i="1" s="1"/>
  <c r="Z178" i="1"/>
  <c r="DI178" i="1" s="1"/>
  <c r="Z186" i="1"/>
  <c r="DI186" i="1" s="1"/>
  <c r="Z194" i="1"/>
  <c r="DI194" i="1" s="1"/>
  <c r="Z202" i="1"/>
  <c r="DI202" i="1" s="1"/>
  <c r="Z210" i="1"/>
  <c r="DI210" i="1" s="1"/>
  <c r="Z218" i="1"/>
  <c r="DI218" i="1" s="1"/>
  <c r="Z226" i="1"/>
  <c r="DI226" i="1" s="1"/>
  <c r="Z234" i="1"/>
  <c r="DI234" i="1" s="1"/>
  <c r="Z242" i="1"/>
  <c r="DI242" i="1" s="1"/>
  <c r="Z250" i="1"/>
  <c r="DI250" i="1" s="1"/>
  <c r="Z258" i="1"/>
  <c r="DI258" i="1" s="1"/>
  <c r="Z266" i="1"/>
  <c r="DI266" i="1" s="1"/>
  <c r="Z274" i="1"/>
  <c r="DI274" i="1" s="1"/>
  <c r="Z282" i="1"/>
  <c r="DI282" i="1" s="1"/>
  <c r="Z290" i="1"/>
  <c r="DI290" i="1" s="1"/>
  <c r="Z298" i="1"/>
  <c r="DI298" i="1" s="1"/>
  <c r="Z306" i="1"/>
  <c r="DI306" i="1" s="1"/>
  <c r="Z314" i="1"/>
  <c r="DI314" i="1" s="1"/>
  <c r="Z322" i="1"/>
  <c r="DI322" i="1" s="1"/>
  <c r="Z330" i="1"/>
  <c r="DI330" i="1" s="1"/>
  <c r="Z338" i="1"/>
  <c r="DI338" i="1" s="1"/>
  <c r="Z346" i="1"/>
  <c r="DI346" i="1" s="1"/>
  <c r="Z354" i="1"/>
  <c r="DI354" i="1" s="1"/>
  <c r="Z362" i="1"/>
  <c r="DI362" i="1" s="1"/>
  <c r="Z370" i="1"/>
  <c r="DI370" i="1" s="1"/>
  <c r="Z378" i="1"/>
  <c r="DI378" i="1" s="1"/>
  <c r="Z386" i="1"/>
  <c r="DI386" i="1" s="1"/>
  <c r="Z394" i="1"/>
  <c r="DI394" i="1" s="1"/>
  <c r="Z402" i="1"/>
  <c r="DI402" i="1" s="1"/>
  <c r="Z410" i="1"/>
  <c r="DI410" i="1" s="1"/>
  <c r="Z418" i="1"/>
  <c r="DI418" i="1" s="1"/>
  <c r="Z426" i="1"/>
  <c r="DI426" i="1" s="1"/>
  <c r="Z434" i="1"/>
  <c r="DI434" i="1" s="1"/>
  <c r="Z442" i="1"/>
  <c r="DI442" i="1" s="1"/>
  <c r="Z450" i="1"/>
  <c r="DI450" i="1" s="1"/>
  <c r="Z458" i="1"/>
  <c r="DI458" i="1" s="1"/>
  <c r="Z466" i="1"/>
  <c r="DI466" i="1" s="1"/>
  <c r="Z474" i="1"/>
  <c r="DI474" i="1" s="1"/>
  <c r="Z482" i="1"/>
  <c r="DI482" i="1" s="1"/>
  <c r="Z490" i="1"/>
  <c r="DI490" i="1" s="1"/>
  <c r="Z498" i="1"/>
  <c r="DI498" i="1" s="1"/>
  <c r="Z506" i="1"/>
  <c r="DI506" i="1" s="1"/>
  <c r="Z514" i="1"/>
  <c r="DI514" i="1" s="1"/>
  <c r="Z522" i="1"/>
  <c r="DI522" i="1" s="1"/>
  <c r="Z530" i="1"/>
  <c r="DI530" i="1" s="1"/>
  <c r="Z538" i="1"/>
  <c r="DI538" i="1" s="1"/>
  <c r="Z546" i="1"/>
  <c r="DI546" i="1" s="1"/>
  <c r="Z554" i="1"/>
  <c r="DI554" i="1" s="1"/>
  <c r="Z562" i="1"/>
  <c r="DI562" i="1" s="1"/>
  <c r="Z570" i="1"/>
  <c r="DI570" i="1" s="1"/>
  <c r="Z578" i="1"/>
  <c r="DI578" i="1" s="1"/>
  <c r="Z586" i="1"/>
  <c r="DI586" i="1" s="1"/>
  <c r="Z594" i="1"/>
  <c r="DI594" i="1" s="1"/>
  <c r="Z602" i="1"/>
  <c r="DI602" i="1" s="1"/>
  <c r="Z610" i="1"/>
  <c r="DI610" i="1" s="1"/>
  <c r="Z618" i="1"/>
  <c r="DI618" i="1" s="1"/>
  <c r="Z5" i="1"/>
  <c r="DI5" i="1" s="1"/>
  <c r="Z11" i="1"/>
  <c r="DI11" i="1" s="1"/>
  <c r="Z19" i="1"/>
  <c r="DI19" i="1" s="1"/>
  <c r="Z27" i="1"/>
  <c r="DI27" i="1" s="1"/>
  <c r="Z35" i="1"/>
  <c r="DI35" i="1" s="1"/>
  <c r="Z43" i="1"/>
  <c r="DI43" i="1" s="1"/>
  <c r="Z51" i="1"/>
  <c r="DI51" i="1" s="1"/>
  <c r="Z59" i="1"/>
  <c r="DI59" i="1" s="1"/>
  <c r="Z67" i="1"/>
  <c r="DI67" i="1" s="1"/>
  <c r="Z75" i="1"/>
  <c r="DI75" i="1" s="1"/>
  <c r="Z83" i="1"/>
  <c r="DI83" i="1" s="1"/>
  <c r="Z91" i="1"/>
  <c r="DI91" i="1" s="1"/>
  <c r="Z99" i="1"/>
  <c r="DI99" i="1" s="1"/>
  <c r="Z107" i="1"/>
  <c r="DI107" i="1" s="1"/>
  <c r="Z115" i="1"/>
  <c r="DI115" i="1" s="1"/>
  <c r="Z123" i="1"/>
  <c r="DI123" i="1" s="1"/>
  <c r="Z131" i="1"/>
  <c r="DI131" i="1" s="1"/>
  <c r="Z139" i="1"/>
  <c r="DI139" i="1" s="1"/>
  <c r="Z147" i="1"/>
  <c r="DI147" i="1" s="1"/>
  <c r="Z155" i="1"/>
  <c r="DI155" i="1" s="1"/>
  <c r="Z163" i="1"/>
  <c r="DI163" i="1" s="1"/>
  <c r="Z171" i="1"/>
  <c r="DI171" i="1" s="1"/>
  <c r="Z179" i="1"/>
  <c r="DI179" i="1" s="1"/>
  <c r="Z187" i="1"/>
  <c r="DI187" i="1" s="1"/>
  <c r="Z195" i="1"/>
  <c r="DI195" i="1" s="1"/>
  <c r="Z203" i="1"/>
  <c r="DI203" i="1" s="1"/>
  <c r="Z211" i="1"/>
  <c r="DI211" i="1" s="1"/>
  <c r="Z219" i="1"/>
  <c r="DI219" i="1" s="1"/>
  <c r="Z227" i="1"/>
  <c r="DI227" i="1" s="1"/>
  <c r="Z235" i="1"/>
  <c r="DI235" i="1" s="1"/>
  <c r="Z243" i="1"/>
  <c r="DI243" i="1" s="1"/>
  <c r="Z251" i="1"/>
  <c r="DI251" i="1" s="1"/>
  <c r="Z259" i="1"/>
  <c r="DI259" i="1" s="1"/>
  <c r="Z267" i="1"/>
  <c r="DI267" i="1" s="1"/>
  <c r="Z275" i="1"/>
  <c r="DI275" i="1" s="1"/>
  <c r="Z283" i="1"/>
  <c r="DI283" i="1" s="1"/>
  <c r="Z291" i="1"/>
  <c r="DI291" i="1" s="1"/>
  <c r="Z299" i="1"/>
  <c r="DI299" i="1" s="1"/>
  <c r="Z307" i="1"/>
  <c r="DI307" i="1" s="1"/>
  <c r="Z315" i="1"/>
  <c r="DI315" i="1" s="1"/>
  <c r="Z323" i="1"/>
  <c r="DI323" i="1" s="1"/>
  <c r="Z331" i="1"/>
  <c r="DI331" i="1" s="1"/>
  <c r="Z339" i="1"/>
  <c r="DI339" i="1" s="1"/>
  <c r="Z347" i="1"/>
  <c r="DI347" i="1" s="1"/>
  <c r="Z355" i="1"/>
  <c r="DI355" i="1" s="1"/>
  <c r="Z363" i="1"/>
  <c r="DI363" i="1" s="1"/>
  <c r="Z371" i="1"/>
  <c r="DI371" i="1" s="1"/>
  <c r="Z379" i="1"/>
  <c r="DI379" i="1" s="1"/>
  <c r="Z387" i="1"/>
  <c r="DI387" i="1" s="1"/>
  <c r="Z395" i="1"/>
  <c r="DI395" i="1" s="1"/>
  <c r="Z403" i="1"/>
  <c r="DI403" i="1" s="1"/>
  <c r="Z411" i="1"/>
  <c r="DI411" i="1" s="1"/>
  <c r="Z419" i="1"/>
  <c r="DI419" i="1" s="1"/>
  <c r="Z427" i="1"/>
  <c r="DI427" i="1" s="1"/>
  <c r="Z435" i="1"/>
  <c r="DI435" i="1" s="1"/>
  <c r="Z443" i="1"/>
  <c r="DI443" i="1" s="1"/>
  <c r="Z451" i="1"/>
  <c r="DI451" i="1" s="1"/>
  <c r="Z459" i="1"/>
  <c r="DI459" i="1" s="1"/>
  <c r="Z467" i="1"/>
  <c r="DI467" i="1" s="1"/>
  <c r="Z475" i="1"/>
  <c r="DI475" i="1" s="1"/>
  <c r="Z483" i="1"/>
  <c r="DI483" i="1" s="1"/>
  <c r="Z491" i="1"/>
  <c r="DI491" i="1" s="1"/>
  <c r="Z499" i="1"/>
  <c r="DI499" i="1" s="1"/>
  <c r="Z507" i="1"/>
  <c r="DI507" i="1" s="1"/>
  <c r="Z515" i="1"/>
  <c r="DI515" i="1" s="1"/>
  <c r="Z523" i="1"/>
  <c r="DI523" i="1" s="1"/>
  <c r="Z531" i="1"/>
  <c r="DI531" i="1" s="1"/>
  <c r="Z539" i="1"/>
  <c r="DI539" i="1" s="1"/>
  <c r="Z547" i="1"/>
  <c r="DI547" i="1" s="1"/>
  <c r="Z555" i="1"/>
  <c r="DI555" i="1" s="1"/>
  <c r="Z563" i="1"/>
  <c r="DI563" i="1" s="1"/>
  <c r="Z571" i="1"/>
  <c r="DI571" i="1" s="1"/>
  <c r="Z579" i="1"/>
  <c r="DI579" i="1" s="1"/>
  <c r="Z587" i="1"/>
  <c r="DI587" i="1" s="1"/>
  <c r="Z595" i="1"/>
  <c r="DI595" i="1" s="1"/>
  <c r="Z603" i="1"/>
  <c r="DI603" i="1" s="1"/>
  <c r="Z611" i="1"/>
  <c r="DI611" i="1" s="1"/>
  <c r="Z619" i="1"/>
  <c r="DI619" i="1" s="1"/>
  <c r="Z12" i="1"/>
  <c r="DI12" i="1" s="1"/>
  <c r="Z20" i="1"/>
  <c r="DI20" i="1" s="1"/>
  <c r="Z28" i="1"/>
  <c r="DI28" i="1" s="1"/>
  <c r="Z36" i="1"/>
  <c r="DI36" i="1" s="1"/>
  <c r="Z44" i="1"/>
  <c r="DI44" i="1" s="1"/>
  <c r="Z52" i="1"/>
  <c r="DI52" i="1" s="1"/>
  <c r="Z60" i="1"/>
  <c r="DI60" i="1" s="1"/>
  <c r="Z68" i="1"/>
  <c r="DI68" i="1" s="1"/>
  <c r="Z76" i="1"/>
  <c r="DI76" i="1" s="1"/>
  <c r="Z84" i="1"/>
  <c r="DI84" i="1" s="1"/>
  <c r="Z92" i="1"/>
  <c r="DI92" i="1" s="1"/>
  <c r="Z100" i="1"/>
  <c r="DI100" i="1" s="1"/>
  <c r="Z108" i="1"/>
  <c r="DI108" i="1" s="1"/>
  <c r="Z116" i="1"/>
  <c r="DI116" i="1" s="1"/>
  <c r="Z124" i="1"/>
  <c r="DI124" i="1" s="1"/>
  <c r="Z132" i="1"/>
  <c r="DI132" i="1" s="1"/>
  <c r="Z140" i="1"/>
  <c r="DI140" i="1" s="1"/>
  <c r="Z148" i="1"/>
  <c r="DI148" i="1" s="1"/>
  <c r="Z156" i="1"/>
  <c r="DI156" i="1" s="1"/>
  <c r="Z164" i="1"/>
  <c r="DI164" i="1" s="1"/>
  <c r="Z172" i="1"/>
  <c r="DI172" i="1" s="1"/>
  <c r="Z180" i="1"/>
  <c r="DI180" i="1" s="1"/>
  <c r="Z188" i="1"/>
  <c r="DI188" i="1" s="1"/>
  <c r="Z196" i="1"/>
  <c r="DI196" i="1" s="1"/>
  <c r="Z204" i="1"/>
  <c r="DI204" i="1" s="1"/>
  <c r="Z212" i="1"/>
  <c r="DI212" i="1" s="1"/>
  <c r="Z220" i="1"/>
  <c r="DI220" i="1" s="1"/>
  <c r="Z228" i="1"/>
  <c r="DI228" i="1" s="1"/>
  <c r="Z236" i="1"/>
  <c r="DI236" i="1" s="1"/>
  <c r="Z244" i="1"/>
  <c r="DI244" i="1" s="1"/>
  <c r="Z252" i="1"/>
  <c r="DI252" i="1" s="1"/>
  <c r="Z260" i="1"/>
  <c r="DI260" i="1" s="1"/>
  <c r="Z268" i="1"/>
  <c r="DI268" i="1" s="1"/>
  <c r="Z276" i="1"/>
  <c r="DI276" i="1" s="1"/>
  <c r="Z284" i="1"/>
  <c r="DI284" i="1" s="1"/>
  <c r="Z292" i="1"/>
  <c r="DI292" i="1" s="1"/>
  <c r="Z300" i="1"/>
  <c r="DI300" i="1" s="1"/>
  <c r="Z308" i="1"/>
  <c r="DI308" i="1" s="1"/>
  <c r="Z316" i="1"/>
  <c r="DI316" i="1" s="1"/>
  <c r="Z324" i="1"/>
  <c r="DI324" i="1" s="1"/>
  <c r="Z332" i="1"/>
  <c r="DI332" i="1" s="1"/>
  <c r="Z340" i="1"/>
  <c r="DI340" i="1" s="1"/>
  <c r="Z348" i="1"/>
  <c r="DI348" i="1" s="1"/>
  <c r="Z356" i="1"/>
  <c r="DI356" i="1" s="1"/>
  <c r="Z364" i="1"/>
  <c r="DI364" i="1" s="1"/>
  <c r="Z372" i="1"/>
  <c r="DI372" i="1" s="1"/>
  <c r="Z380" i="1"/>
  <c r="DI380" i="1" s="1"/>
  <c r="Z388" i="1"/>
  <c r="DI388" i="1" s="1"/>
  <c r="Z396" i="1"/>
  <c r="DI396" i="1" s="1"/>
  <c r="Z404" i="1"/>
  <c r="DI404" i="1" s="1"/>
  <c r="Z412" i="1"/>
  <c r="DI412" i="1" s="1"/>
  <c r="Z420" i="1"/>
  <c r="DI420" i="1" s="1"/>
  <c r="Z428" i="1"/>
  <c r="DI428" i="1" s="1"/>
  <c r="Z436" i="1"/>
  <c r="DI436" i="1" s="1"/>
  <c r="Z444" i="1"/>
  <c r="DI444" i="1" s="1"/>
  <c r="Z452" i="1"/>
  <c r="DI452" i="1" s="1"/>
  <c r="Z460" i="1"/>
  <c r="DI460" i="1" s="1"/>
  <c r="Z468" i="1"/>
  <c r="DI468" i="1" s="1"/>
  <c r="Z476" i="1"/>
  <c r="DI476" i="1" s="1"/>
  <c r="Z484" i="1"/>
  <c r="DI484" i="1" s="1"/>
  <c r="Z492" i="1"/>
  <c r="DI492" i="1" s="1"/>
  <c r="Z500" i="1"/>
  <c r="DI500" i="1" s="1"/>
  <c r="Z508" i="1"/>
  <c r="DI508" i="1" s="1"/>
  <c r="Z516" i="1"/>
  <c r="DI516" i="1" s="1"/>
  <c r="Z524" i="1"/>
  <c r="DI524" i="1" s="1"/>
  <c r="Z532" i="1"/>
  <c r="DI532" i="1" s="1"/>
  <c r="Z540" i="1"/>
  <c r="DI540" i="1" s="1"/>
  <c r="Z548" i="1"/>
  <c r="DI548" i="1" s="1"/>
  <c r="Z556" i="1"/>
  <c r="DI556" i="1" s="1"/>
  <c r="Z564" i="1"/>
  <c r="DI564" i="1" s="1"/>
  <c r="Z572" i="1"/>
  <c r="DI572" i="1" s="1"/>
  <c r="Z580" i="1"/>
  <c r="DI580" i="1" s="1"/>
  <c r="Z588" i="1"/>
  <c r="DI588" i="1" s="1"/>
  <c r="Z596" i="1"/>
  <c r="DI596" i="1" s="1"/>
  <c r="Z604" i="1"/>
  <c r="DI604" i="1" s="1"/>
  <c r="Z612" i="1"/>
  <c r="DI612" i="1" s="1"/>
  <c r="Z620" i="1"/>
  <c r="DI620" i="1" s="1"/>
  <c r="Z13" i="1"/>
  <c r="DI13" i="1" s="1"/>
  <c r="Z21" i="1"/>
  <c r="DI21" i="1" s="1"/>
  <c r="Z29" i="1"/>
  <c r="DI29" i="1" s="1"/>
  <c r="Z37" i="1"/>
  <c r="DI37" i="1" s="1"/>
  <c r="Z45" i="1"/>
  <c r="DI45" i="1" s="1"/>
  <c r="Z53" i="1"/>
  <c r="DI53" i="1" s="1"/>
  <c r="Z61" i="1"/>
  <c r="DI61" i="1" s="1"/>
  <c r="Z69" i="1"/>
  <c r="DI69" i="1" s="1"/>
  <c r="Z77" i="1"/>
  <c r="DI77" i="1" s="1"/>
  <c r="Z85" i="1"/>
  <c r="DI85" i="1" s="1"/>
  <c r="Z93" i="1"/>
  <c r="DI93" i="1" s="1"/>
  <c r="Z101" i="1"/>
  <c r="DI101" i="1" s="1"/>
  <c r="Z109" i="1"/>
  <c r="DI109" i="1" s="1"/>
  <c r="Z117" i="1"/>
  <c r="DI117" i="1" s="1"/>
  <c r="Z125" i="1"/>
  <c r="DI125" i="1" s="1"/>
  <c r="Z133" i="1"/>
  <c r="DI133" i="1" s="1"/>
  <c r="Z141" i="1"/>
  <c r="DI141" i="1" s="1"/>
  <c r="Z149" i="1"/>
  <c r="DI149" i="1" s="1"/>
  <c r="Z157" i="1"/>
  <c r="DI157" i="1" s="1"/>
  <c r="Z165" i="1"/>
  <c r="DI165" i="1" s="1"/>
  <c r="Z173" i="1"/>
  <c r="DI173" i="1" s="1"/>
  <c r="Z181" i="1"/>
  <c r="DI181" i="1" s="1"/>
  <c r="Z189" i="1"/>
  <c r="DI189" i="1" s="1"/>
  <c r="Z197" i="1"/>
  <c r="DI197" i="1" s="1"/>
  <c r="Z205" i="1"/>
  <c r="DI205" i="1" s="1"/>
  <c r="Z213" i="1"/>
  <c r="DI213" i="1" s="1"/>
  <c r="Z221" i="1"/>
  <c r="DI221" i="1" s="1"/>
  <c r="Z229" i="1"/>
  <c r="DI229" i="1" s="1"/>
  <c r="Z237" i="1"/>
  <c r="DI237" i="1" s="1"/>
  <c r="Z245" i="1"/>
  <c r="DI245" i="1" s="1"/>
  <c r="Z253" i="1"/>
  <c r="DI253" i="1" s="1"/>
  <c r="Z261" i="1"/>
  <c r="DI261" i="1" s="1"/>
  <c r="Z269" i="1"/>
  <c r="DI269" i="1" s="1"/>
  <c r="Z277" i="1"/>
  <c r="DI277" i="1" s="1"/>
  <c r="Z285" i="1"/>
  <c r="DI285" i="1" s="1"/>
  <c r="Z293" i="1"/>
  <c r="DI293" i="1" s="1"/>
  <c r="Z301" i="1"/>
  <c r="DI301" i="1" s="1"/>
  <c r="Z309" i="1"/>
  <c r="DI309" i="1" s="1"/>
  <c r="Z317" i="1"/>
  <c r="DI317" i="1" s="1"/>
  <c r="Z325" i="1"/>
  <c r="DI325" i="1" s="1"/>
  <c r="Z333" i="1"/>
  <c r="DI333" i="1" s="1"/>
  <c r="Z341" i="1"/>
  <c r="DI341" i="1" s="1"/>
  <c r="Z349" i="1"/>
  <c r="DI349" i="1" s="1"/>
  <c r="Z357" i="1"/>
  <c r="DI357" i="1" s="1"/>
  <c r="Z365" i="1"/>
  <c r="DI365" i="1" s="1"/>
  <c r="Z373" i="1"/>
  <c r="DI373" i="1" s="1"/>
  <c r="Z381" i="1"/>
  <c r="DI381" i="1" s="1"/>
  <c r="Z389" i="1"/>
  <c r="DI389" i="1" s="1"/>
  <c r="Z397" i="1"/>
  <c r="DI397" i="1" s="1"/>
  <c r="Z405" i="1"/>
  <c r="DI405" i="1" s="1"/>
  <c r="Z413" i="1"/>
  <c r="DI413" i="1" s="1"/>
  <c r="Z421" i="1"/>
  <c r="DI421" i="1" s="1"/>
  <c r="Z429" i="1"/>
  <c r="DI429" i="1" s="1"/>
  <c r="Z437" i="1"/>
  <c r="DI437" i="1" s="1"/>
  <c r="Z445" i="1"/>
  <c r="DI445" i="1" s="1"/>
  <c r="Z453" i="1"/>
  <c r="DI453" i="1" s="1"/>
  <c r="Z461" i="1"/>
  <c r="DI461" i="1" s="1"/>
  <c r="Z469" i="1"/>
  <c r="DI469" i="1" s="1"/>
  <c r="Z477" i="1"/>
  <c r="DI477" i="1" s="1"/>
  <c r="Z485" i="1"/>
  <c r="DI485" i="1" s="1"/>
  <c r="Z493" i="1"/>
  <c r="DI493" i="1" s="1"/>
  <c r="Z501" i="1"/>
  <c r="DI501" i="1" s="1"/>
  <c r="Z509" i="1"/>
  <c r="DI509" i="1" s="1"/>
  <c r="Z517" i="1"/>
  <c r="DI517" i="1" s="1"/>
  <c r="Z7" i="1"/>
  <c r="DI7" i="1" s="1"/>
  <c r="Z15" i="1"/>
  <c r="DI15" i="1" s="1"/>
  <c r="Z23" i="1"/>
  <c r="DI23" i="1" s="1"/>
  <c r="Z31" i="1"/>
  <c r="DI31" i="1" s="1"/>
  <c r="Z39" i="1"/>
  <c r="DI39" i="1" s="1"/>
  <c r="Z47" i="1"/>
  <c r="DI47" i="1" s="1"/>
  <c r="Z55" i="1"/>
  <c r="DI55" i="1" s="1"/>
  <c r="Z63" i="1"/>
  <c r="DI63" i="1" s="1"/>
  <c r="Z71" i="1"/>
  <c r="DI71" i="1" s="1"/>
  <c r="Z79" i="1"/>
  <c r="DI79" i="1" s="1"/>
  <c r="Z87" i="1"/>
  <c r="DI87" i="1" s="1"/>
  <c r="Z95" i="1"/>
  <c r="DI95" i="1" s="1"/>
  <c r="Z103" i="1"/>
  <c r="DI103" i="1" s="1"/>
  <c r="Z111" i="1"/>
  <c r="DI111" i="1" s="1"/>
  <c r="Z119" i="1"/>
  <c r="DI119" i="1" s="1"/>
  <c r="Z127" i="1"/>
  <c r="DI127" i="1" s="1"/>
  <c r="Z135" i="1"/>
  <c r="DI135" i="1" s="1"/>
  <c r="Z143" i="1"/>
  <c r="DI143" i="1" s="1"/>
  <c r="Z151" i="1"/>
  <c r="DI151" i="1" s="1"/>
  <c r="Z159" i="1"/>
  <c r="DI159" i="1" s="1"/>
  <c r="Z167" i="1"/>
  <c r="DI167" i="1" s="1"/>
  <c r="Z175" i="1"/>
  <c r="DI175" i="1" s="1"/>
  <c r="Z183" i="1"/>
  <c r="DI183" i="1" s="1"/>
  <c r="Z191" i="1"/>
  <c r="DI191" i="1" s="1"/>
  <c r="Z199" i="1"/>
  <c r="DI199" i="1" s="1"/>
  <c r="Z207" i="1"/>
  <c r="DI207" i="1" s="1"/>
  <c r="Z215" i="1"/>
  <c r="DI215" i="1" s="1"/>
  <c r="Z223" i="1"/>
  <c r="DI223" i="1" s="1"/>
  <c r="Z231" i="1"/>
  <c r="DI231" i="1" s="1"/>
  <c r="Z239" i="1"/>
  <c r="DI239" i="1" s="1"/>
  <c r="Z247" i="1"/>
  <c r="DI247" i="1" s="1"/>
  <c r="Z255" i="1"/>
  <c r="DI255" i="1" s="1"/>
  <c r="Z263" i="1"/>
  <c r="DI263" i="1" s="1"/>
  <c r="Z271" i="1"/>
  <c r="DI271" i="1" s="1"/>
  <c r="Z279" i="1"/>
  <c r="DI279" i="1" s="1"/>
  <c r="Z287" i="1"/>
  <c r="DI287" i="1" s="1"/>
  <c r="Z295" i="1"/>
  <c r="DI295" i="1" s="1"/>
  <c r="Z303" i="1"/>
  <c r="DI303" i="1" s="1"/>
  <c r="Z311" i="1"/>
  <c r="DI311" i="1" s="1"/>
  <c r="Z319" i="1"/>
  <c r="DI319" i="1" s="1"/>
  <c r="Z327" i="1"/>
  <c r="DI327" i="1" s="1"/>
  <c r="Z335" i="1"/>
  <c r="DI335" i="1" s="1"/>
  <c r="Z343" i="1"/>
  <c r="DI343" i="1" s="1"/>
  <c r="Z351" i="1"/>
  <c r="DI351" i="1" s="1"/>
  <c r="Z359" i="1"/>
  <c r="DI359" i="1" s="1"/>
  <c r="Z367" i="1"/>
  <c r="DI367" i="1" s="1"/>
  <c r="Z375" i="1"/>
  <c r="DI375" i="1" s="1"/>
  <c r="Z383" i="1"/>
  <c r="DI383" i="1" s="1"/>
  <c r="Z391" i="1"/>
  <c r="DI391" i="1" s="1"/>
  <c r="Z399" i="1"/>
  <c r="DI399" i="1" s="1"/>
  <c r="Z407" i="1"/>
  <c r="DI407" i="1" s="1"/>
  <c r="Z415" i="1"/>
  <c r="DI415" i="1" s="1"/>
  <c r="Z423" i="1"/>
  <c r="DI423" i="1" s="1"/>
  <c r="Z431" i="1"/>
  <c r="DI431" i="1" s="1"/>
  <c r="Z439" i="1"/>
  <c r="DI439" i="1" s="1"/>
  <c r="Z615" i="1"/>
  <c r="DI615" i="1" s="1"/>
  <c r="Z601" i="1"/>
  <c r="DI601" i="1" s="1"/>
  <c r="Z590" i="1"/>
  <c r="DI590" i="1" s="1"/>
  <c r="Z576" i="1"/>
  <c r="DI576" i="1" s="1"/>
  <c r="Z565" i="1"/>
  <c r="DI565" i="1" s="1"/>
  <c r="Z551" i="1"/>
  <c r="DI551" i="1" s="1"/>
  <c r="Z537" i="1"/>
  <c r="DI537" i="1" s="1"/>
  <c r="Z526" i="1"/>
  <c r="DI526" i="1" s="1"/>
  <c r="Z511" i="1"/>
  <c r="DI511" i="1" s="1"/>
  <c r="Z495" i="1"/>
  <c r="DI495" i="1" s="1"/>
  <c r="Z479" i="1"/>
  <c r="DI479" i="1" s="1"/>
  <c r="Z463" i="1"/>
  <c r="DI463" i="1" s="1"/>
  <c r="Z447" i="1"/>
  <c r="DI447" i="1" s="1"/>
  <c r="Z425" i="1"/>
  <c r="DI425" i="1" s="1"/>
  <c r="Z406" i="1"/>
  <c r="DI406" i="1" s="1"/>
  <c r="Z384" i="1"/>
  <c r="DI384" i="1" s="1"/>
  <c r="Z361" i="1"/>
  <c r="DI361" i="1" s="1"/>
  <c r="Z342" i="1"/>
  <c r="DI342" i="1" s="1"/>
  <c r="Z320" i="1"/>
  <c r="DI320" i="1" s="1"/>
  <c r="Z297" i="1"/>
  <c r="DI297" i="1" s="1"/>
  <c r="Z278" i="1"/>
  <c r="DI278" i="1" s="1"/>
  <c r="Z256" i="1"/>
  <c r="DI256" i="1" s="1"/>
  <c r="Z233" i="1"/>
  <c r="DI233" i="1" s="1"/>
  <c r="Z214" i="1"/>
  <c r="DI214" i="1" s="1"/>
  <c r="Z192" i="1"/>
  <c r="DI192" i="1" s="1"/>
  <c r="Z169" i="1"/>
  <c r="DI169" i="1" s="1"/>
  <c r="Z150" i="1"/>
  <c r="DI150" i="1" s="1"/>
  <c r="Z128" i="1"/>
  <c r="DI128" i="1" s="1"/>
  <c r="Z105" i="1"/>
  <c r="DI105" i="1" s="1"/>
  <c r="Z86" i="1"/>
  <c r="DI86" i="1" s="1"/>
  <c r="Z64" i="1"/>
  <c r="DI64" i="1" s="1"/>
  <c r="Z41" i="1"/>
  <c r="DI41" i="1" s="1"/>
  <c r="Z22" i="1"/>
  <c r="DI22" i="1" s="1"/>
  <c r="Z625" i="1"/>
  <c r="DI625" i="1" s="1"/>
  <c r="Z614" i="1"/>
  <c r="DI614" i="1" s="1"/>
  <c r="Z600" i="1"/>
  <c r="DI600" i="1" s="1"/>
  <c r="Z589" i="1"/>
  <c r="DI589" i="1" s="1"/>
  <c r="Z575" i="1"/>
  <c r="DI575" i="1" s="1"/>
  <c r="Z561" i="1"/>
  <c r="DI561" i="1" s="1"/>
  <c r="Z550" i="1"/>
  <c r="DI550" i="1" s="1"/>
  <c r="Z536" i="1"/>
  <c r="DI536" i="1" s="1"/>
  <c r="Z525" i="1"/>
  <c r="DI525" i="1" s="1"/>
  <c r="Z510" i="1"/>
  <c r="DI510" i="1" s="1"/>
  <c r="Z494" i="1"/>
  <c r="DI494" i="1" s="1"/>
  <c r="Z478" i="1"/>
  <c r="DI478" i="1" s="1"/>
  <c r="Z462" i="1"/>
  <c r="DI462" i="1" s="1"/>
  <c r="Z446" i="1"/>
  <c r="DI446" i="1" s="1"/>
  <c r="Z424" i="1"/>
  <c r="DI424" i="1" s="1"/>
  <c r="Z401" i="1"/>
  <c r="DI401" i="1" s="1"/>
  <c r="Z382" i="1"/>
  <c r="DI382" i="1" s="1"/>
  <c r="Z360" i="1"/>
  <c r="DI360" i="1" s="1"/>
  <c r="Z337" i="1"/>
  <c r="DI337" i="1" s="1"/>
  <c r="Z318" i="1"/>
  <c r="DI318" i="1" s="1"/>
  <c r="Z296" i="1"/>
  <c r="DI296" i="1" s="1"/>
  <c r="Z273" i="1"/>
  <c r="DI273" i="1" s="1"/>
  <c r="Z254" i="1"/>
  <c r="DI254" i="1" s="1"/>
  <c r="Z232" i="1"/>
  <c r="DI232" i="1" s="1"/>
  <c r="Z209" i="1"/>
  <c r="DI209" i="1" s="1"/>
  <c r="Z190" i="1"/>
  <c r="DI190" i="1" s="1"/>
  <c r="Z168" i="1"/>
  <c r="DI168" i="1" s="1"/>
  <c r="Z145" i="1"/>
  <c r="DI145" i="1" s="1"/>
  <c r="Z126" i="1"/>
  <c r="DI126" i="1" s="1"/>
  <c r="Z104" i="1"/>
  <c r="DI104" i="1" s="1"/>
  <c r="Z81" i="1"/>
  <c r="DI81" i="1" s="1"/>
  <c r="Z62" i="1"/>
  <c r="DI62" i="1" s="1"/>
  <c r="Z40" i="1"/>
  <c r="DI40" i="1" s="1"/>
  <c r="Z17" i="1"/>
  <c r="DI17" i="1" s="1"/>
  <c r="Z624" i="1"/>
  <c r="DI624" i="1" s="1"/>
  <c r="Z613" i="1"/>
  <c r="DI613" i="1" s="1"/>
  <c r="Z599" i="1"/>
  <c r="DI599" i="1" s="1"/>
  <c r="Z585" i="1"/>
  <c r="DI585" i="1" s="1"/>
  <c r="Z574" i="1"/>
  <c r="DI574" i="1" s="1"/>
  <c r="Z560" i="1"/>
  <c r="DI560" i="1" s="1"/>
  <c r="Z549" i="1"/>
  <c r="DI549" i="1" s="1"/>
  <c r="Z535" i="1"/>
  <c r="DI535" i="1" s="1"/>
  <c r="Z521" i="1"/>
  <c r="DI521" i="1" s="1"/>
  <c r="Z505" i="1"/>
  <c r="DI505" i="1" s="1"/>
  <c r="Z489" i="1"/>
  <c r="DI489" i="1" s="1"/>
  <c r="Z473" i="1"/>
  <c r="DI473" i="1" s="1"/>
  <c r="Z457" i="1"/>
  <c r="DI457" i="1" s="1"/>
  <c r="Z441" i="1"/>
  <c r="DI441" i="1" s="1"/>
  <c r="Z422" i="1"/>
  <c r="DI422" i="1" s="1"/>
  <c r="Z400" i="1"/>
  <c r="DI400" i="1" s="1"/>
  <c r="Z377" i="1"/>
  <c r="DI377" i="1" s="1"/>
  <c r="Z358" i="1"/>
  <c r="DI358" i="1" s="1"/>
  <c r="Z336" i="1"/>
  <c r="DI336" i="1" s="1"/>
  <c r="Z313" i="1"/>
  <c r="DI313" i="1" s="1"/>
  <c r="Z294" i="1"/>
  <c r="DI294" i="1" s="1"/>
  <c r="Z272" i="1"/>
  <c r="DI272" i="1" s="1"/>
  <c r="Z249" i="1"/>
  <c r="DI249" i="1" s="1"/>
  <c r="Z230" i="1"/>
  <c r="DI230" i="1" s="1"/>
  <c r="Z208" i="1"/>
  <c r="DI208" i="1" s="1"/>
  <c r="Z185" i="1"/>
  <c r="DI185" i="1" s="1"/>
  <c r="Z166" i="1"/>
  <c r="DI166" i="1" s="1"/>
  <c r="Z144" i="1"/>
  <c r="DI144" i="1" s="1"/>
  <c r="Z121" i="1"/>
  <c r="DI121" i="1" s="1"/>
  <c r="Z102" i="1"/>
  <c r="DI102" i="1" s="1"/>
  <c r="Z80" i="1"/>
  <c r="DI80" i="1" s="1"/>
  <c r="Z57" i="1"/>
  <c r="DI57" i="1" s="1"/>
  <c r="Z38" i="1"/>
  <c r="DI38" i="1" s="1"/>
  <c r="Z16" i="1"/>
  <c r="DI16" i="1" s="1"/>
  <c r="L350" i="1"/>
  <c r="L542" i="1"/>
  <c r="L430" i="1"/>
  <c r="L334" i="1"/>
  <c r="L622" i="1"/>
  <c r="L526" i="1"/>
  <c r="L422" i="1"/>
  <c r="L310" i="1"/>
  <c r="L614" i="1"/>
  <c r="L502" i="1"/>
  <c r="L414" i="1"/>
  <c r="L302" i="1"/>
  <c r="L606" i="1"/>
  <c r="L494" i="1"/>
  <c r="L398" i="1"/>
  <c r="L294" i="1"/>
  <c r="L590" i="1"/>
  <c r="L486" i="1"/>
  <c r="L374" i="1"/>
  <c r="L286" i="1"/>
  <c r="L550" i="1"/>
  <c r="L566" i="1"/>
  <c r="L478" i="1"/>
  <c r="L366" i="1"/>
  <c r="L270" i="1"/>
  <c r="L438" i="1"/>
  <c r="L558" i="1"/>
  <c r="L462" i="1"/>
  <c r="L358" i="1"/>
  <c r="G38" i="1"/>
  <c r="L7" i="1"/>
  <c r="L15" i="1"/>
  <c r="L23" i="1"/>
  <c r="L31" i="1"/>
  <c r="L39" i="1"/>
  <c r="L47" i="1"/>
  <c r="L55" i="1"/>
  <c r="L63" i="1"/>
  <c r="L71" i="1"/>
  <c r="L79" i="1"/>
  <c r="L87" i="1"/>
  <c r="L95" i="1"/>
  <c r="L103" i="1"/>
  <c r="L111" i="1"/>
  <c r="L119" i="1"/>
  <c r="L127" i="1"/>
  <c r="L135" i="1"/>
  <c r="L143" i="1"/>
  <c r="L151" i="1"/>
  <c r="L159" i="1"/>
  <c r="L167" i="1"/>
  <c r="L175" i="1"/>
  <c r="L183" i="1"/>
  <c r="L191" i="1"/>
  <c r="L199" i="1"/>
  <c r="L207" i="1"/>
  <c r="L215" i="1"/>
  <c r="L223" i="1"/>
  <c r="L231" i="1"/>
  <c r="L239" i="1"/>
  <c r="L247" i="1"/>
  <c r="L255" i="1"/>
  <c r="L263" i="1"/>
  <c r="L271" i="1"/>
  <c r="L279" i="1"/>
  <c r="L287" i="1"/>
  <c r="L295" i="1"/>
  <c r="L303" i="1"/>
  <c r="L311" i="1"/>
  <c r="L319" i="1"/>
  <c r="L327" i="1"/>
  <c r="L335" i="1"/>
  <c r="L343" i="1"/>
  <c r="L351" i="1"/>
  <c r="L359" i="1"/>
  <c r="L367" i="1"/>
  <c r="L375" i="1"/>
  <c r="L383" i="1"/>
  <c r="L391" i="1"/>
  <c r="L399" i="1"/>
  <c r="L407" i="1"/>
  <c r="L415" i="1"/>
  <c r="L423" i="1"/>
  <c r="L431" i="1"/>
  <c r="L439" i="1"/>
  <c r="L447" i="1"/>
  <c r="L455" i="1"/>
  <c r="L463" i="1"/>
  <c r="L471" i="1"/>
  <c r="L479" i="1"/>
  <c r="L487" i="1"/>
  <c r="L495" i="1"/>
  <c r="L503" i="1"/>
  <c r="L511" i="1"/>
  <c r="L519" i="1"/>
  <c r="L527" i="1"/>
  <c r="L535" i="1"/>
  <c r="L543" i="1"/>
  <c r="L551" i="1"/>
  <c r="L559" i="1"/>
  <c r="L567" i="1"/>
  <c r="L575" i="1"/>
  <c r="L583" i="1"/>
  <c r="L591" i="1"/>
  <c r="L599" i="1"/>
  <c r="L607" i="1"/>
  <c r="L615" i="1"/>
  <c r="L623" i="1"/>
  <c r="L8" i="1"/>
  <c r="L16" i="1"/>
  <c r="L24" i="1"/>
  <c r="L32" i="1"/>
  <c r="L40" i="1"/>
  <c r="L48" i="1"/>
  <c r="L56" i="1"/>
  <c r="L64" i="1"/>
  <c r="L72" i="1"/>
  <c r="L80" i="1"/>
  <c r="L88" i="1"/>
  <c r="L96" i="1"/>
  <c r="L104" i="1"/>
  <c r="L112" i="1"/>
  <c r="L120" i="1"/>
  <c r="L128" i="1"/>
  <c r="L136" i="1"/>
  <c r="L144" i="1"/>
  <c r="L152" i="1"/>
  <c r="L160" i="1"/>
  <c r="L168" i="1"/>
  <c r="L176" i="1"/>
  <c r="L184" i="1"/>
  <c r="L192" i="1"/>
  <c r="L200" i="1"/>
  <c r="L208" i="1"/>
  <c r="L216" i="1"/>
  <c r="L224" i="1"/>
  <c r="L232" i="1"/>
  <c r="L240" i="1"/>
  <c r="L248" i="1"/>
  <c r="L256" i="1"/>
  <c r="L264" i="1"/>
  <c r="L272" i="1"/>
  <c r="L280" i="1"/>
  <c r="L288" i="1"/>
  <c r="L296" i="1"/>
  <c r="L304" i="1"/>
  <c r="L312" i="1"/>
  <c r="L320" i="1"/>
  <c r="L328" i="1"/>
  <c r="L336" i="1"/>
  <c r="L344" i="1"/>
  <c r="L352" i="1"/>
  <c r="L360" i="1"/>
  <c r="L368" i="1"/>
  <c r="L376" i="1"/>
  <c r="L384" i="1"/>
  <c r="L392" i="1"/>
  <c r="L400" i="1"/>
  <c r="L408" i="1"/>
  <c r="L416" i="1"/>
  <c r="L424" i="1"/>
  <c r="L432" i="1"/>
  <c r="L440" i="1"/>
  <c r="L448" i="1"/>
  <c r="L456" i="1"/>
  <c r="L464" i="1"/>
  <c r="L472" i="1"/>
  <c r="L480" i="1"/>
  <c r="L488" i="1"/>
  <c r="L496" i="1"/>
  <c r="L504" i="1"/>
  <c r="L512" i="1"/>
  <c r="L520" i="1"/>
  <c r="L528" i="1"/>
  <c r="L536" i="1"/>
  <c r="L544" i="1"/>
  <c r="L552" i="1"/>
  <c r="L560" i="1"/>
  <c r="L568" i="1"/>
  <c r="L576" i="1"/>
  <c r="L584" i="1"/>
  <c r="L592" i="1"/>
  <c r="L600" i="1"/>
  <c r="L608" i="1"/>
  <c r="L616" i="1"/>
  <c r="L624" i="1"/>
  <c r="L38" i="1"/>
  <c r="L62" i="1"/>
  <c r="L78" i="1"/>
  <c r="L118" i="1"/>
  <c r="L166" i="1"/>
  <c r="L198" i="1"/>
  <c r="L230" i="1"/>
  <c r="L9" i="1"/>
  <c r="L17" i="1"/>
  <c r="L25" i="1"/>
  <c r="L33" i="1"/>
  <c r="L41" i="1"/>
  <c r="L49" i="1"/>
  <c r="L57" i="1"/>
  <c r="L65" i="1"/>
  <c r="L73" i="1"/>
  <c r="L81" i="1"/>
  <c r="L89" i="1"/>
  <c r="L97" i="1"/>
  <c r="L105" i="1"/>
  <c r="L113" i="1"/>
  <c r="L121" i="1"/>
  <c r="L129" i="1"/>
  <c r="L137" i="1"/>
  <c r="L145" i="1"/>
  <c r="L153" i="1"/>
  <c r="L161" i="1"/>
  <c r="L169" i="1"/>
  <c r="L177" i="1"/>
  <c r="L185" i="1"/>
  <c r="L193" i="1"/>
  <c r="L201" i="1"/>
  <c r="L209" i="1"/>
  <c r="L217" i="1"/>
  <c r="L225" i="1"/>
  <c r="L233" i="1"/>
  <c r="L241" i="1"/>
  <c r="L249" i="1"/>
  <c r="L257" i="1"/>
  <c r="L265" i="1"/>
  <c r="L273" i="1"/>
  <c r="L281" i="1"/>
  <c r="L289" i="1"/>
  <c r="L297" i="1"/>
  <c r="L305" i="1"/>
  <c r="L313" i="1"/>
  <c r="L321" i="1"/>
  <c r="L329" i="1"/>
  <c r="L337" i="1"/>
  <c r="L345" i="1"/>
  <c r="L353" i="1"/>
  <c r="L361" i="1"/>
  <c r="L369" i="1"/>
  <c r="L377" i="1"/>
  <c r="L385" i="1"/>
  <c r="L393" i="1"/>
  <c r="L401" i="1"/>
  <c r="L409" i="1"/>
  <c r="L417" i="1"/>
  <c r="L425" i="1"/>
  <c r="L433" i="1"/>
  <c r="L441" i="1"/>
  <c r="L449" i="1"/>
  <c r="L457" i="1"/>
  <c r="L465" i="1"/>
  <c r="L473" i="1"/>
  <c r="L481" i="1"/>
  <c r="L489" i="1"/>
  <c r="L497" i="1"/>
  <c r="L505" i="1"/>
  <c r="L513" i="1"/>
  <c r="L521" i="1"/>
  <c r="L529" i="1"/>
  <c r="L537" i="1"/>
  <c r="L545" i="1"/>
  <c r="L553" i="1"/>
  <c r="L561" i="1"/>
  <c r="L569" i="1"/>
  <c r="L577" i="1"/>
  <c r="L585" i="1"/>
  <c r="L593" i="1"/>
  <c r="L601" i="1"/>
  <c r="L609" i="1"/>
  <c r="L617" i="1"/>
  <c r="L625" i="1"/>
  <c r="L54" i="1"/>
  <c r="L102" i="1"/>
  <c r="L142" i="1"/>
  <c r="L190" i="1"/>
  <c r="L238" i="1"/>
  <c r="L10" i="1"/>
  <c r="L18" i="1"/>
  <c r="L26" i="1"/>
  <c r="L34" i="1"/>
  <c r="L42" i="1"/>
  <c r="L50" i="1"/>
  <c r="L58" i="1"/>
  <c r="L66" i="1"/>
  <c r="L74" i="1"/>
  <c r="L82" i="1"/>
  <c r="L90" i="1"/>
  <c r="L98" i="1"/>
  <c r="L106" i="1"/>
  <c r="L114" i="1"/>
  <c r="L122" i="1"/>
  <c r="L130" i="1"/>
  <c r="L138" i="1"/>
  <c r="L146" i="1"/>
  <c r="L154" i="1"/>
  <c r="L162" i="1"/>
  <c r="L170" i="1"/>
  <c r="L178" i="1"/>
  <c r="L186" i="1"/>
  <c r="L194" i="1"/>
  <c r="L202" i="1"/>
  <c r="L210" i="1"/>
  <c r="L218" i="1"/>
  <c r="L226" i="1"/>
  <c r="L234" i="1"/>
  <c r="L242" i="1"/>
  <c r="L250" i="1"/>
  <c r="L258" i="1"/>
  <c r="L266" i="1"/>
  <c r="L274" i="1"/>
  <c r="L282" i="1"/>
  <c r="L290" i="1"/>
  <c r="L298" i="1"/>
  <c r="L306" i="1"/>
  <c r="L314" i="1"/>
  <c r="L322" i="1"/>
  <c r="L330" i="1"/>
  <c r="L338" i="1"/>
  <c r="L346" i="1"/>
  <c r="L354" i="1"/>
  <c r="L362" i="1"/>
  <c r="L370" i="1"/>
  <c r="L378" i="1"/>
  <c r="L386" i="1"/>
  <c r="L394" i="1"/>
  <c r="L402" i="1"/>
  <c r="L410" i="1"/>
  <c r="L418" i="1"/>
  <c r="L426" i="1"/>
  <c r="L434" i="1"/>
  <c r="L442" i="1"/>
  <c r="L450" i="1"/>
  <c r="L458" i="1"/>
  <c r="L466" i="1"/>
  <c r="L474" i="1"/>
  <c r="L482" i="1"/>
  <c r="L490" i="1"/>
  <c r="L498" i="1"/>
  <c r="L506" i="1"/>
  <c r="L514" i="1"/>
  <c r="L522" i="1"/>
  <c r="L530" i="1"/>
  <c r="L538" i="1"/>
  <c r="L546" i="1"/>
  <c r="L554" i="1"/>
  <c r="L562" i="1"/>
  <c r="L570" i="1"/>
  <c r="L578" i="1"/>
  <c r="L586" i="1"/>
  <c r="L594" i="1"/>
  <c r="L602" i="1"/>
  <c r="L610" i="1"/>
  <c r="L618" i="1"/>
  <c r="L6" i="1"/>
  <c r="L22" i="1"/>
  <c r="L86" i="1"/>
  <c r="L158" i="1"/>
  <c r="L222" i="1"/>
  <c r="L11" i="1"/>
  <c r="L19" i="1"/>
  <c r="L27" i="1"/>
  <c r="L35" i="1"/>
  <c r="L43" i="1"/>
  <c r="L51" i="1"/>
  <c r="L59" i="1"/>
  <c r="L67" i="1"/>
  <c r="L75" i="1"/>
  <c r="L83" i="1"/>
  <c r="L91" i="1"/>
  <c r="L99" i="1"/>
  <c r="L107" i="1"/>
  <c r="L115" i="1"/>
  <c r="L123" i="1"/>
  <c r="L131" i="1"/>
  <c r="L139" i="1"/>
  <c r="L147" i="1"/>
  <c r="L155" i="1"/>
  <c r="L163" i="1"/>
  <c r="L171" i="1"/>
  <c r="L179" i="1"/>
  <c r="L187" i="1"/>
  <c r="L195" i="1"/>
  <c r="L203" i="1"/>
  <c r="L211" i="1"/>
  <c r="L219" i="1"/>
  <c r="L227" i="1"/>
  <c r="L235" i="1"/>
  <c r="L243" i="1"/>
  <c r="L251" i="1"/>
  <c r="L259" i="1"/>
  <c r="L267" i="1"/>
  <c r="L275" i="1"/>
  <c r="L283" i="1"/>
  <c r="L291" i="1"/>
  <c r="L299" i="1"/>
  <c r="L307" i="1"/>
  <c r="L315" i="1"/>
  <c r="L323" i="1"/>
  <c r="L331" i="1"/>
  <c r="L339" i="1"/>
  <c r="L347" i="1"/>
  <c r="L355" i="1"/>
  <c r="L363" i="1"/>
  <c r="L371" i="1"/>
  <c r="L379" i="1"/>
  <c r="L387" i="1"/>
  <c r="L395" i="1"/>
  <c r="L403" i="1"/>
  <c r="L411" i="1"/>
  <c r="L419" i="1"/>
  <c r="L427" i="1"/>
  <c r="L435" i="1"/>
  <c r="L443" i="1"/>
  <c r="L451" i="1"/>
  <c r="L459" i="1"/>
  <c r="L467" i="1"/>
  <c r="L475" i="1"/>
  <c r="L483" i="1"/>
  <c r="L491" i="1"/>
  <c r="L499" i="1"/>
  <c r="L507" i="1"/>
  <c r="L515" i="1"/>
  <c r="L523" i="1"/>
  <c r="L531" i="1"/>
  <c r="L539" i="1"/>
  <c r="L547" i="1"/>
  <c r="L555" i="1"/>
  <c r="L563" i="1"/>
  <c r="L571" i="1"/>
  <c r="L579" i="1"/>
  <c r="L587" i="1"/>
  <c r="L595" i="1"/>
  <c r="L603" i="1"/>
  <c r="L611" i="1"/>
  <c r="L619" i="1"/>
  <c r="L14" i="1"/>
  <c r="L110" i="1"/>
  <c r="L12" i="1"/>
  <c r="L20" i="1"/>
  <c r="L28" i="1"/>
  <c r="L36" i="1"/>
  <c r="L44" i="1"/>
  <c r="L52" i="1"/>
  <c r="L60" i="1"/>
  <c r="L68" i="1"/>
  <c r="L76" i="1"/>
  <c r="L84" i="1"/>
  <c r="L92" i="1"/>
  <c r="L100" i="1"/>
  <c r="L108" i="1"/>
  <c r="L116" i="1"/>
  <c r="L124" i="1"/>
  <c r="L132" i="1"/>
  <c r="L140" i="1"/>
  <c r="L148" i="1"/>
  <c r="L156" i="1"/>
  <c r="L164" i="1"/>
  <c r="L172" i="1"/>
  <c r="L180" i="1"/>
  <c r="L188" i="1"/>
  <c r="L196" i="1"/>
  <c r="L204" i="1"/>
  <c r="L212" i="1"/>
  <c r="L220" i="1"/>
  <c r="L228" i="1"/>
  <c r="L236" i="1"/>
  <c r="L244" i="1"/>
  <c r="L252" i="1"/>
  <c r="L260" i="1"/>
  <c r="L268" i="1"/>
  <c r="L276" i="1"/>
  <c r="L284" i="1"/>
  <c r="L292" i="1"/>
  <c r="L300" i="1"/>
  <c r="L308" i="1"/>
  <c r="L316" i="1"/>
  <c r="L324" i="1"/>
  <c r="L332" i="1"/>
  <c r="L340" i="1"/>
  <c r="L348" i="1"/>
  <c r="L356" i="1"/>
  <c r="L364" i="1"/>
  <c r="L372" i="1"/>
  <c r="L380" i="1"/>
  <c r="L388" i="1"/>
  <c r="L396" i="1"/>
  <c r="L404" i="1"/>
  <c r="L412" i="1"/>
  <c r="L420" i="1"/>
  <c r="L428" i="1"/>
  <c r="L436" i="1"/>
  <c r="L444" i="1"/>
  <c r="L452" i="1"/>
  <c r="L460" i="1"/>
  <c r="L468" i="1"/>
  <c r="L476" i="1"/>
  <c r="L484" i="1"/>
  <c r="L492" i="1"/>
  <c r="L500" i="1"/>
  <c r="L508" i="1"/>
  <c r="L516" i="1"/>
  <c r="L524" i="1"/>
  <c r="L532" i="1"/>
  <c r="L540" i="1"/>
  <c r="L548" i="1"/>
  <c r="L556" i="1"/>
  <c r="L564" i="1"/>
  <c r="L572" i="1"/>
  <c r="L580" i="1"/>
  <c r="L588" i="1"/>
  <c r="L596" i="1"/>
  <c r="L604" i="1"/>
  <c r="L612" i="1"/>
  <c r="L620" i="1"/>
  <c r="L517" i="1"/>
  <c r="L621" i="1"/>
  <c r="L30" i="1"/>
  <c r="L70" i="1"/>
  <c r="L94" i="1"/>
  <c r="L126" i="1"/>
  <c r="L174" i="1"/>
  <c r="L214" i="1"/>
  <c r="L13" i="1"/>
  <c r="L21" i="1"/>
  <c r="L29" i="1"/>
  <c r="L37" i="1"/>
  <c r="L45" i="1"/>
  <c r="L53" i="1"/>
  <c r="L61" i="1"/>
  <c r="L69" i="1"/>
  <c r="L77" i="1"/>
  <c r="L85" i="1"/>
  <c r="L93" i="1"/>
  <c r="L101" i="1"/>
  <c r="L109" i="1"/>
  <c r="L117" i="1"/>
  <c r="L125" i="1"/>
  <c r="L133" i="1"/>
  <c r="L141" i="1"/>
  <c r="L149" i="1"/>
  <c r="L157" i="1"/>
  <c r="L165" i="1"/>
  <c r="L173" i="1"/>
  <c r="L181" i="1"/>
  <c r="L189" i="1"/>
  <c r="L197" i="1"/>
  <c r="L205" i="1"/>
  <c r="L213" i="1"/>
  <c r="L221" i="1"/>
  <c r="L229" i="1"/>
  <c r="L237" i="1"/>
  <c r="L245" i="1"/>
  <c r="L253" i="1"/>
  <c r="L261" i="1"/>
  <c r="L269" i="1"/>
  <c r="L277" i="1"/>
  <c r="L285" i="1"/>
  <c r="L293" i="1"/>
  <c r="L301" i="1"/>
  <c r="L309" i="1"/>
  <c r="L317" i="1"/>
  <c r="L325" i="1"/>
  <c r="L333" i="1"/>
  <c r="L341" i="1"/>
  <c r="L349" i="1"/>
  <c r="L357" i="1"/>
  <c r="L365" i="1"/>
  <c r="L373" i="1"/>
  <c r="L381" i="1"/>
  <c r="L389" i="1"/>
  <c r="L397" i="1"/>
  <c r="L405" i="1"/>
  <c r="L413" i="1"/>
  <c r="L421" i="1"/>
  <c r="L429" i="1"/>
  <c r="L437" i="1"/>
  <c r="L445" i="1"/>
  <c r="L453" i="1"/>
  <c r="L461" i="1"/>
  <c r="L469" i="1"/>
  <c r="L477" i="1"/>
  <c r="L485" i="1"/>
  <c r="L493" i="1"/>
  <c r="L501" i="1"/>
  <c r="L509" i="1"/>
  <c r="L525" i="1"/>
  <c r="L533" i="1"/>
  <c r="L541" i="1"/>
  <c r="L549" i="1"/>
  <c r="L557" i="1"/>
  <c r="L565" i="1"/>
  <c r="L573" i="1"/>
  <c r="L581" i="1"/>
  <c r="L589" i="1"/>
  <c r="L597" i="1"/>
  <c r="L605" i="1"/>
  <c r="L613" i="1"/>
  <c r="L46" i="1"/>
  <c r="L134" i="1"/>
  <c r="L182" i="1"/>
  <c r="L206" i="1"/>
  <c r="L254" i="1"/>
  <c r="L598" i="1"/>
  <c r="L534" i="1"/>
  <c r="L470" i="1"/>
  <c r="L406" i="1"/>
  <c r="L342" i="1"/>
  <c r="L278" i="1"/>
  <c r="L582" i="1"/>
  <c r="L518" i="1"/>
  <c r="L454" i="1"/>
  <c r="L390" i="1"/>
  <c r="L326" i="1"/>
  <c r="L262" i="1"/>
  <c r="L574" i="1"/>
  <c r="L510" i="1"/>
  <c r="L446" i="1"/>
  <c r="L382" i="1"/>
  <c r="L318" i="1"/>
  <c r="L246" i="1"/>
  <c r="G601" i="1"/>
  <c r="G573" i="1"/>
  <c r="G502" i="1"/>
  <c r="G390" i="1"/>
  <c r="G294" i="1"/>
  <c r="G190" i="1"/>
  <c r="G94" i="1"/>
  <c r="G541" i="1"/>
  <c r="G230" i="1"/>
  <c r="G318" i="1"/>
  <c r="G625" i="1"/>
  <c r="G598" i="1"/>
  <c r="G558" i="1"/>
  <c r="G486" i="1"/>
  <c r="G382" i="1"/>
  <c r="G286" i="1"/>
  <c r="G182" i="1"/>
  <c r="G70" i="1"/>
  <c r="G518" i="1"/>
  <c r="G118" i="1"/>
  <c r="G310" i="1"/>
  <c r="G619" i="1"/>
  <c r="G595" i="1"/>
  <c r="G557" i="1"/>
  <c r="G478" i="1"/>
  <c r="G374" i="1"/>
  <c r="G262" i="1"/>
  <c r="G166" i="1"/>
  <c r="G62" i="1"/>
  <c r="G611" i="1"/>
  <c r="G438" i="1"/>
  <c r="G30" i="1"/>
  <c r="G609" i="1"/>
  <c r="G222" i="1"/>
  <c r="G603" i="1"/>
  <c r="G510" i="1"/>
  <c r="G198" i="1"/>
  <c r="G617" i="1"/>
  <c r="G593" i="1"/>
  <c r="G550" i="1"/>
  <c r="G454" i="1"/>
  <c r="G358" i="1"/>
  <c r="G254" i="1"/>
  <c r="G158" i="1"/>
  <c r="G54" i="1"/>
  <c r="G585" i="1"/>
  <c r="G326" i="1"/>
  <c r="G126" i="1"/>
  <c r="G582" i="1"/>
  <c r="G422" i="1"/>
  <c r="G574" i="1"/>
  <c r="G414" i="1"/>
  <c r="G102" i="1"/>
  <c r="G614" i="1"/>
  <c r="G587" i="1"/>
  <c r="G542" i="1"/>
  <c r="G446" i="1"/>
  <c r="G350" i="1"/>
  <c r="G246" i="1"/>
  <c r="G134" i="1"/>
  <c r="G7" i="1"/>
  <c r="G15" i="1"/>
  <c r="G23" i="1"/>
  <c r="G31" i="1"/>
  <c r="G39" i="1"/>
  <c r="G47" i="1"/>
  <c r="G55" i="1"/>
  <c r="G63" i="1"/>
  <c r="G71" i="1"/>
  <c r="G79" i="1"/>
  <c r="G87" i="1"/>
  <c r="G95" i="1"/>
  <c r="G103" i="1"/>
  <c r="G111" i="1"/>
  <c r="G119" i="1"/>
  <c r="G127" i="1"/>
  <c r="G135" i="1"/>
  <c r="G143" i="1"/>
  <c r="G151" i="1"/>
  <c r="G159" i="1"/>
  <c r="G167" i="1"/>
  <c r="G175" i="1"/>
  <c r="G183" i="1"/>
  <c r="G191" i="1"/>
  <c r="G199" i="1"/>
  <c r="G207" i="1"/>
  <c r="G215" i="1"/>
  <c r="G223" i="1"/>
  <c r="G231" i="1"/>
  <c r="G239" i="1"/>
  <c r="G247" i="1"/>
  <c r="G255" i="1"/>
  <c r="G263" i="1"/>
  <c r="G271" i="1"/>
  <c r="G279" i="1"/>
  <c r="G287" i="1"/>
  <c r="G295" i="1"/>
  <c r="G303" i="1"/>
  <c r="G311" i="1"/>
  <c r="G319" i="1"/>
  <c r="G327" i="1"/>
  <c r="G335" i="1"/>
  <c r="G343" i="1"/>
  <c r="G351" i="1"/>
  <c r="G359" i="1"/>
  <c r="G367" i="1"/>
  <c r="G375" i="1"/>
  <c r="G383" i="1"/>
  <c r="G391" i="1"/>
  <c r="G399" i="1"/>
  <c r="G407" i="1"/>
  <c r="G415" i="1"/>
  <c r="G423" i="1"/>
  <c r="G431" i="1"/>
  <c r="G439" i="1"/>
  <c r="G447" i="1"/>
  <c r="G455" i="1"/>
  <c r="G463" i="1"/>
  <c r="G471" i="1"/>
  <c r="G479" i="1"/>
  <c r="G487" i="1"/>
  <c r="G495" i="1"/>
  <c r="G503" i="1"/>
  <c r="G511" i="1"/>
  <c r="G519" i="1"/>
  <c r="G527" i="1"/>
  <c r="G535" i="1"/>
  <c r="G543" i="1"/>
  <c r="G551" i="1"/>
  <c r="G559" i="1"/>
  <c r="G567" i="1"/>
  <c r="G575" i="1"/>
  <c r="G583" i="1"/>
  <c r="G591" i="1"/>
  <c r="G599" i="1"/>
  <c r="G607" i="1"/>
  <c r="G615" i="1"/>
  <c r="G623" i="1"/>
  <c r="G8" i="1"/>
  <c r="G16" i="1"/>
  <c r="G24" i="1"/>
  <c r="G32" i="1"/>
  <c r="G40" i="1"/>
  <c r="G48" i="1"/>
  <c r="G56" i="1"/>
  <c r="G64" i="1"/>
  <c r="G72" i="1"/>
  <c r="G80" i="1"/>
  <c r="G88" i="1"/>
  <c r="G96" i="1"/>
  <c r="G104" i="1"/>
  <c r="G112" i="1"/>
  <c r="G120" i="1"/>
  <c r="G128" i="1"/>
  <c r="G136" i="1"/>
  <c r="G144" i="1"/>
  <c r="G152" i="1"/>
  <c r="G160" i="1"/>
  <c r="G168" i="1"/>
  <c r="G176" i="1"/>
  <c r="G184" i="1"/>
  <c r="G192" i="1"/>
  <c r="G200" i="1"/>
  <c r="G208" i="1"/>
  <c r="G216" i="1"/>
  <c r="G224" i="1"/>
  <c r="G232" i="1"/>
  <c r="G240" i="1"/>
  <c r="G248" i="1"/>
  <c r="G256" i="1"/>
  <c r="G264" i="1"/>
  <c r="G272" i="1"/>
  <c r="G280" i="1"/>
  <c r="G288" i="1"/>
  <c r="G296" i="1"/>
  <c r="G304" i="1"/>
  <c r="G312" i="1"/>
  <c r="G320" i="1"/>
  <c r="G328" i="1"/>
  <c r="G336" i="1"/>
  <c r="G344" i="1"/>
  <c r="G352" i="1"/>
  <c r="G360" i="1"/>
  <c r="G368" i="1"/>
  <c r="G376" i="1"/>
  <c r="G384" i="1"/>
  <c r="G392" i="1"/>
  <c r="G400" i="1"/>
  <c r="G408" i="1"/>
  <c r="G416" i="1"/>
  <c r="G424" i="1"/>
  <c r="G432" i="1"/>
  <c r="G440" i="1"/>
  <c r="G448" i="1"/>
  <c r="G456" i="1"/>
  <c r="G464" i="1"/>
  <c r="G472" i="1"/>
  <c r="G480" i="1"/>
  <c r="G488" i="1"/>
  <c r="G496" i="1"/>
  <c r="G504" i="1"/>
  <c r="G512" i="1"/>
  <c r="G520" i="1"/>
  <c r="G528" i="1"/>
  <c r="G536" i="1"/>
  <c r="G544" i="1"/>
  <c r="G552" i="1"/>
  <c r="G560" i="1"/>
  <c r="G568" i="1"/>
  <c r="G576" i="1"/>
  <c r="G584" i="1"/>
  <c r="G592" i="1"/>
  <c r="G600" i="1"/>
  <c r="G608" i="1"/>
  <c r="G616" i="1"/>
  <c r="G624" i="1"/>
  <c r="G9" i="1"/>
  <c r="G17" i="1"/>
  <c r="G25" i="1"/>
  <c r="G33" i="1"/>
  <c r="G41" i="1"/>
  <c r="G49" i="1"/>
  <c r="G57" i="1"/>
  <c r="G65" i="1"/>
  <c r="G73" i="1"/>
  <c r="G81" i="1"/>
  <c r="G89" i="1"/>
  <c r="G97" i="1"/>
  <c r="G105" i="1"/>
  <c r="G113" i="1"/>
  <c r="G121" i="1"/>
  <c r="G129" i="1"/>
  <c r="G137" i="1"/>
  <c r="G145" i="1"/>
  <c r="G153" i="1"/>
  <c r="G161" i="1"/>
  <c r="G169" i="1"/>
  <c r="G177" i="1"/>
  <c r="G185" i="1"/>
  <c r="G193" i="1"/>
  <c r="G201" i="1"/>
  <c r="G209" i="1"/>
  <c r="G217" i="1"/>
  <c r="G225" i="1"/>
  <c r="G233" i="1"/>
  <c r="G241" i="1"/>
  <c r="G249" i="1"/>
  <c r="G257" i="1"/>
  <c r="G265" i="1"/>
  <c r="G273" i="1"/>
  <c r="G281" i="1"/>
  <c r="G289" i="1"/>
  <c r="G297" i="1"/>
  <c r="G305" i="1"/>
  <c r="G313" i="1"/>
  <c r="G321" i="1"/>
  <c r="G329" i="1"/>
  <c r="G337" i="1"/>
  <c r="G345" i="1"/>
  <c r="G353" i="1"/>
  <c r="G361" i="1"/>
  <c r="G369" i="1"/>
  <c r="G377" i="1"/>
  <c r="G385" i="1"/>
  <c r="G393" i="1"/>
  <c r="G401" i="1"/>
  <c r="G409" i="1"/>
  <c r="G417" i="1"/>
  <c r="G425" i="1"/>
  <c r="G433" i="1"/>
  <c r="G441" i="1"/>
  <c r="G449" i="1"/>
  <c r="G457" i="1"/>
  <c r="G465" i="1"/>
  <c r="G473" i="1"/>
  <c r="G481" i="1"/>
  <c r="G489" i="1"/>
  <c r="G497" i="1"/>
  <c r="G505" i="1"/>
  <c r="G513" i="1"/>
  <c r="G521" i="1"/>
  <c r="G529" i="1"/>
  <c r="G537" i="1"/>
  <c r="G545" i="1"/>
  <c r="G553" i="1"/>
  <c r="G561" i="1"/>
  <c r="G569" i="1"/>
  <c r="G577" i="1"/>
  <c r="G10" i="1"/>
  <c r="G18" i="1"/>
  <c r="G26" i="1"/>
  <c r="G34" i="1"/>
  <c r="G42" i="1"/>
  <c r="G50" i="1"/>
  <c r="G58" i="1"/>
  <c r="G66" i="1"/>
  <c r="G74" i="1"/>
  <c r="G82" i="1"/>
  <c r="G90" i="1"/>
  <c r="G98" i="1"/>
  <c r="G106" i="1"/>
  <c r="G114" i="1"/>
  <c r="G122" i="1"/>
  <c r="G130" i="1"/>
  <c r="G138" i="1"/>
  <c r="G146" i="1"/>
  <c r="G154" i="1"/>
  <c r="G162" i="1"/>
  <c r="G170" i="1"/>
  <c r="G178" i="1"/>
  <c r="G186" i="1"/>
  <c r="G194" i="1"/>
  <c r="G202" i="1"/>
  <c r="G210" i="1"/>
  <c r="G218" i="1"/>
  <c r="G226" i="1"/>
  <c r="G234" i="1"/>
  <c r="G242" i="1"/>
  <c r="G250" i="1"/>
  <c r="G258" i="1"/>
  <c r="G266" i="1"/>
  <c r="G274" i="1"/>
  <c r="G282" i="1"/>
  <c r="G290" i="1"/>
  <c r="G298" i="1"/>
  <c r="G306" i="1"/>
  <c r="G314" i="1"/>
  <c r="G322" i="1"/>
  <c r="G330" i="1"/>
  <c r="G338" i="1"/>
  <c r="G346" i="1"/>
  <c r="G354" i="1"/>
  <c r="G362" i="1"/>
  <c r="G370" i="1"/>
  <c r="G378" i="1"/>
  <c r="G386" i="1"/>
  <c r="G394" i="1"/>
  <c r="G402" i="1"/>
  <c r="G410" i="1"/>
  <c r="G418" i="1"/>
  <c r="G426" i="1"/>
  <c r="G434" i="1"/>
  <c r="G442" i="1"/>
  <c r="G450" i="1"/>
  <c r="G458" i="1"/>
  <c r="G466" i="1"/>
  <c r="G474" i="1"/>
  <c r="G482" i="1"/>
  <c r="G490" i="1"/>
  <c r="G498" i="1"/>
  <c r="G506" i="1"/>
  <c r="G514" i="1"/>
  <c r="G522" i="1"/>
  <c r="G530" i="1"/>
  <c r="G538" i="1"/>
  <c r="G546" i="1"/>
  <c r="G554" i="1"/>
  <c r="G562" i="1"/>
  <c r="G570" i="1"/>
  <c r="G578" i="1"/>
  <c r="G586" i="1"/>
  <c r="G594" i="1"/>
  <c r="G602" i="1"/>
  <c r="G610" i="1"/>
  <c r="G618" i="1"/>
  <c r="G6" i="1"/>
  <c r="G11" i="1"/>
  <c r="G19" i="1"/>
  <c r="G27" i="1"/>
  <c r="G35" i="1"/>
  <c r="G43" i="1"/>
  <c r="G51" i="1"/>
  <c r="G59" i="1"/>
  <c r="G67" i="1"/>
  <c r="G75" i="1"/>
  <c r="G83" i="1"/>
  <c r="G91" i="1"/>
  <c r="G99" i="1"/>
  <c r="G107" i="1"/>
  <c r="G115" i="1"/>
  <c r="G123" i="1"/>
  <c r="G131" i="1"/>
  <c r="G139" i="1"/>
  <c r="G147" i="1"/>
  <c r="G155" i="1"/>
  <c r="G163" i="1"/>
  <c r="G171" i="1"/>
  <c r="G179" i="1"/>
  <c r="G187" i="1"/>
  <c r="G195" i="1"/>
  <c r="G203" i="1"/>
  <c r="G211" i="1"/>
  <c r="G219" i="1"/>
  <c r="G227" i="1"/>
  <c r="G235" i="1"/>
  <c r="G243" i="1"/>
  <c r="G251" i="1"/>
  <c r="G259" i="1"/>
  <c r="G267" i="1"/>
  <c r="G275" i="1"/>
  <c r="G283" i="1"/>
  <c r="G291" i="1"/>
  <c r="G299" i="1"/>
  <c r="G307" i="1"/>
  <c r="G315" i="1"/>
  <c r="G323" i="1"/>
  <c r="G331" i="1"/>
  <c r="G339" i="1"/>
  <c r="G347" i="1"/>
  <c r="G355" i="1"/>
  <c r="G363" i="1"/>
  <c r="G371" i="1"/>
  <c r="G379" i="1"/>
  <c r="G387" i="1"/>
  <c r="G395" i="1"/>
  <c r="G403" i="1"/>
  <c r="G411" i="1"/>
  <c r="G419" i="1"/>
  <c r="G427" i="1"/>
  <c r="G435" i="1"/>
  <c r="G443" i="1"/>
  <c r="G451" i="1"/>
  <c r="G459" i="1"/>
  <c r="G467" i="1"/>
  <c r="G475" i="1"/>
  <c r="G483" i="1"/>
  <c r="G491" i="1"/>
  <c r="G499" i="1"/>
  <c r="G507" i="1"/>
  <c r="G515" i="1"/>
  <c r="G523" i="1"/>
  <c r="G531" i="1"/>
  <c r="G539" i="1"/>
  <c r="G547" i="1"/>
  <c r="G555" i="1"/>
  <c r="G563" i="1"/>
  <c r="G571" i="1"/>
  <c r="G579" i="1"/>
  <c r="G12" i="1"/>
  <c r="G20" i="1"/>
  <c r="G28" i="1"/>
  <c r="G36" i="1"/>
  <c r="G44" i="1"/>
  <c r="G52" i="1"/>
  <c r="G60" i="1"/>
  <c r="G68" i="1"/>
  <c r="G76" i="1"/>
  <c r="G84" i="1"/>
  <c r="G92" i="1"/>
  <c r="G100" i="1"/>
  <c r="G108" i="1"/>
  <c r="G116" i="1"/>
  <c r="G124" i="1"/>
  <c r="G132" i="1"/>
  <c r="G140" i="1"/>
  <c r="G148" i="1"/>
  <c r="G156" i="1"/>
  <c r="G164" i="1"/>
  <c r="G172" i="1"/>
  <c r="G180" i="1"/>
  <c r="G188" i="1"/>
  <c r="G196" i="1"/>
  <c r="G204" i="1"/>
  <c r="G212" i="1"/>
  <c r="G220" i="1"/>
  <c r="G228" i="1"/>
  <c r="G236" i="1"/>
  <c r="G244" i="1"/>
  <c r="G252" i="1"/>
  <c r="G260" i="1"/>
  <c r="G268" i="1"/>
  <c r="G276" i="1"/>
  <c r="G284" i="1"/>
  <c r="G292" i="1"/>
  <c r="G300" i="1"/>
  <c r="G308" i="1"/>
  <c r="G316" i="1"/>
  <c r="G324" i="1"/>
  <c r="G332" i="1"/>
  <c r="G340" i="1"/>
  <c r="G348" i="1"/>
  <c r="G356" i="1"/>
  <c r="G364" i="1"/>
  <c r="G372" i="1"/>
  <c r="G380" i="1"/>
  <c r="G388" i="1"/>
  <c r="G396" i="1"/>
  <c r="G404" i="1"/>
  <c r="G412" i="1"/>
  <c r="G420" i="1"/>
  <c r="G428" i="1"/>
  <c r="G436" i="1"/>
  <c r="G444" i="1"/>
  <c r="G452" i="1"/>
  <c r="G460" i="1"/>
  <c r="G468" i="1"/>
  <c r="G476" i="1"/>
  <c r="G484" i="1"/>
  <c r="G492" i="1"/>
  <c r="G500" i="1"/>
  <c r="G508" i="1"/>
  <c r="G516" i="1"/>
  <c r="G524" i="1"/>
  <c r="G532" i="1"/>
  <c r="G540" i="1"/>
  <c r="G548" i="1"/>
  <c r="G556" i="1"/>
  <c r="G564" i="1"/>
  <c r="G572" i="1"/>
  <c r="G580" i="1"/>
  <c r="G588" i="1"/>
  <c r="G596" i="1"/>
  <c r="G604" i="1"/>
  <c r="G612" i="1"/>
  <c r="G620" i="1"/>
  <c r="G13" i="1"/>
  <c r="G21" i="1"/>
  <c r="G29" i="1"/>
  <c r="G37" i="1"/>
  <c r="G45" i="1"/>
  <c r="G53" i="1"/>
  <c r="G61" i="1"/>
  <c r="G69" i="1"/>
  <c r="G77" i="1"/>
  <c r="G85" i="1"/>
  <c r="G93" i="1"/>
  <c r="G101" i="1"/>
  <c r="G109" i="1"/>
  <c r="G117" i="1"/>
  <c r="G125" i="1"/>
  <c r="G133" i="1"/>
  <c r="G141" i="1"/>
  <c r="G149" i="1"/>
  <c r="G157" i="1"/>
  <c r="G165" i="1"/>
  <c r="G173" i="1"/>
  <c r="G181" i="1"/>
  <c r="G189" i="1"/>
  <c r="G197" i="1"/>
  <c r="G205" i="1"/>
  <c r="G213" i="1"/>
  <c r="G221" i="1"/>
  <c r="G229" i="1"/>
  <c r="G237" i="1"/>
  <c r="G245" i="1"/>
  <c r="G253" i="1"/>
  <c r="G261" i="1"/>
  <c r="G269" i="1"/>
  <c r="G277" i="1"/>
  <c r="G285" i="1"/>
  <c r="G293" i="1"/>
  <c r="G301" i="1"/>
  <c r="G309" i="1"/>
  <c r="G317" i="1"/>
  <c r="G325" i="1"/>
  <c r="G333" i="1"/>
  <c r="G341" i="1"/>
  <c r="G349" i="1"/>
  <c r="G357" i="1"/>
  <c r="G365" i="1"/>
  <c r="G373" i="1"/>
  <c r="G381" i="1"/>
  <c r="G389" i="1"/>
  <c r="G397" i="1"/>
  <c r="G405" i="1"/>
  <c r="G413" i="1"/>
  <c r="G421" i="1"/>
  <c r="G429" i="1"/>
  <c r="G437" i="1"/>
  <c r="G445" i="1"/>
  <c r="G453" i="1"/>
  <c r="G461" i="1"/>
  <c r="G469" i="1"/>
  <c r="G477" i="1"/>
  <c r="G485" i="1"/>
  <c r="G493" i="1"/>
  <c r="G501" i="1"/>
  <c r="G509" i="1"/>
  <c r="G517" i="1"/>
  <c r="G525" i="1"/>
  <c r="G533" i="1"/>
  <c r="G613" i="1"/>
  <c r="G597" i="1"/>
  <c r="G581" i="1"/>
  <c r="G549" i="1"/>
  <c r="G494" i="1"/>
  <c r="G430" i="1"/>
  <c r="G366" i="1"/>
  <c r="G302" i="1"/>
  <c r="G238" i="1"/>
  <c r="G174" i="1"/>
  <c r="G110" i="1"/>
  <c r="G46" i="1"/>
  <c r="G622" i="1"/>
  <c r="G606" i="1"/>
  <c r="G590" i="1"/>
  <c r="G566" i="1"/>
  <c r="G534" i="1"/>
  <c r="G470" i="1"/>
  <c r="G406" i="1"/>
  <c r="G342" i="1"/>
  <c r="G278" i="1"/>
  <c r="G214" i="1"/>
  <c r="G150" i="1"/>
  <c r="G86" i="1"/>
  <c r="G22" i="1"/>
  <c r="G621" i="1"/>
  <c r="G605" i="1"/>
  <c r="G589" i="1"/>
  <c r="G565" i="1"/>
  <c r="G526" i="1"/>
  <c r="G462" i="1"/>
  <c r="G398" i="1"/>
  <c r="G334" i="1"/>
  <c r="G270" i="1"/>
  <c r="G206" i="1"/>
  <c r="G142" i="1"/>
  <c r="G78" i="1"/>
  <c r="G14" i="1"/>
  <c r="H7" i="2"/>
  <c r="I7" i="2" s="1"/>
  <c r="H40" i="2"/>
  <c r="I40" i="2" s="1"/>
  <c r="H30" i="2"/>
  <c r="J30" i="2" s="1"/>
  <c r="K30" i="2" s="1"/>
  <c r="H5" i="2"/>
  <c r="I5" i="2" s="1"/>
  <c r="H6" i="2"/>
  <c r="I6" i="2" s="1"/>
  <c r="H66" i="2"/>
  <c r="I66" i="2" s="1"/>
  <c r="H18" i="2"/>
  <c r="I18" i="2" s="1"/>
  <c r="H101" i="2"/>
  <c r="H89" i="2"/>
  <c r="I89" i="2" s="1"/>
  <c r="H77" i="2"/>
  <c r="I77" i="2" s="1"/>
  <c r="H65" i="2"/>
  <c r="H53" i="2"/>
  <c r="I53" i="2" s="1"/>
  <c r="H41" i="2"/>
  <c r="H29" i="2"/>
  <c r="I29" i="2" s="1"/>
  <c r="H17" i="2"/>
  <c r="H99" i="2"/>
  <c r="H87" i="2"/>
  <c r="I87" i="2" s="1"/>
  <c r="H75" i="2"/>
  <c r="I75" i="2" s="1"/>
  <c r="H63" i="2"/>
  <c r="I63" i="2" s="1"/>
  <c r="H51" i="2"/>
  <c r="I51" i="2" s="1"/>
  <c r="H39" i="2"/>
  <c r="I39" i="2" s="1"/>
  <c r="H27" i="2"/>
  <c r="I27" i="2" s="1"/>
  <c r="H15" i="2"/>
  <c r="I15" i="2" s="1"/>
  <c r="H28" i="2"/>
  <c r="H98" i="2"/>
  <c r="I98" i="2" s="1"/>
  <c r="H86" i="2"/>
  <c r="I86" i="2" s="1"/>
  <c r="H74" i="2"/>
  <c r="H62" i="2"/>
  <c r="I62" i="2" s="1"/>
  <c r="H50" i="2"/>
  <c r="I50" i="2" s="1"/>
  <c r="H38" i="2"/>
  <c r="I38" i="2" s="1"/>
  <c r="H26" i="2"/>
  <c r="I26" i="2" s="1"/>
  <c r="H14" i="2"/>
  <c r="I14" i="2" s="1"/>
  <c r="H90" i="2"/>
  <c r="I90" i="2" s="1"/>
  <c r="H97" i="2"/>
  <c r="H85" i="2"/>
  <c r="I85" i="2" s="1"/>
  <c r="H73" i="2"/>
  <c r="I73" i="2" s="1"/>
  <c r="H61" i="2"/>
  <c r="I61" i="2" s="1"/>
  <c r="H49" i="2"/>
  <c r="I49" i="2" s="1"/>
  <c r="H37" i="2"/>
  <c r="I37" i="2" s="1"/>
  <c r="H25" i="2"/>
  <c r="I25" i="2" s="1"/>
  <c r="H13" i="2"/>
  <c r="H76" i="2"/>
  <c r="I76" i="2" s="1"/>
  <c r="H96" i="2"/>
  <c r="I96" i="2" s="1"/>
  <c r="H84" i="2"/>
  <c r="H72" i="2"/>
  <c r="I72" i="2" s="1"/>
  <c r="H60" i="2"/>
  <c r="I60" i="2" s="1"/>
  <c r="H48" i="2"/>
  <c r="H36" i="2"/>
  <c r="I36" i="2" s="1"/>
  <c r="H24" i="2"/>
  <c r="I24" i="2" s="1"/>
  <c r="H12" i="2"/>
  <c r="H42" i="2"/>
  <c r="I42" i="2" s="1"/>
  <c r="H95" i="2"/>
  <c r="I95" i="2" s="1"/>
  <c r="H83" i="2"/>
  <c r="I83" i="2" s="1"/>
  <c r="H71" i="2"/>
  <c r="H59" i="2"/>
  <c r="I59" i="2" s="1"/>
  <c r="H47" i="2"/>
  <c r="I47" i="2" s="1"/>
  <c r="H35" i="2"/>
  <c r="I35" i="2" s="1"/>
  <c r="H23" i="2"/>
  <c r="I23" i="2" s="1"/>
  <c r="H11" i="2"/>
  <c r="H54" i="2"/>
  <c r="I54" i="2" s="1"/>
  <c r="H100" i="2"/>
  <c r="I100" i="2" s="1"/>
  <c r="H64" i="2"/>
  <c r="I64" i="2" s="1"/>
  <c r="H52" i="2"/>
  <c r="I52" i="2" s="1"/>
  <c r="H16" i="2"/>
  <c r="H94" i="2"/>
  <c r="I94" i="2" s="1"/>
  <c r="H82" i="2"/>
  <c r="I82" i="2" s="1"/>
  <c r="H70" i="2"/>
  <c r="I70" i="2" s="1"/>
  <c r="H58" i="2"/>
  <c r="I58" i="2" s="1"/>
  <c r="H46" i="2"/>
  <c r="H34" i="2"/>
  <c r="I34" i="2" s="1"/>
  <c r="H22" i="2"/>
  <c r="I22" i="2" s="1"/>
  <c r="H10" i="2"/>
  <c r="I10" i="2" s="1"/>
  <c r="H88" i="2"/>
  <c r="H93" i="2"/>
  <c r="I93" i="2" s="1"/>
  <c r="H81" i="2"/>
  <c r="I81" i="2" s="1"/>
  <c r="H69" i="2"/>
  <c r="I69" i="2" s="1"/>
  <c r="H57" i="2"/>
  <c r="I57" i="2" s="1"/>
  <c r="H45" i="2"/>
  <c r="I45" i="2" s="1"/>
  <c r="H33" i="2"/>
  <c r="I33" i="2" s="1"/>
  <c r="H21" i="2"/>
  <c r="I21" i="2" s="1"/>
  <c r="H9" i="2"/>
  <c r="H78" i="2"/>
  <c r="I78" i="2" s="1"/>
  <c r="H102" i="2"/>
  <c r="I102" i="2" s="1"/>
  <c r="H92" i="2"/>
  <c r="I92" i="2" s="1"/>
  <c r="H80" i="2"/>
  <c r="I80" i="2" s="1"/>
  <c r="H68" i="2"/>
  <c r="I68" i="2" s="1"/>
  <c r="H56" i="2"/>
  <c r="I56" i="2" s="1"/>
  <c r="H44" i="2"/>
  <c r="H32" i="2"/>
  <c r="H20" i="2"/>
  <c r="I20" i="2" s="1"/>
  <c r="H8" i="2"/>
  <c r="I8" i="2" s="1"/>
  <c r="H4" i="2"/>
  <c r="H91" i="2"/>
  <c r="I91" i="2" s="1"/>
  <c r="H79" i="2"/>
  <c r="I79" i="2" s="1"/>
  <c r="H67" i="2"/>
  <c r="I67" i="2" s="1"/>
  <c r="H55" i="2"/>
  <c r="H43" i="2"/>
  <c r="I43" i="2" s="1"/>
  <c r="H31" i="2"/>
  <c r="I31" i="2" s="1"/>
  <c r="H19" i="2"/>
  <c r="H103" i="2"/>
  <c r="II236" i="1" l="1"/>
  <c r="II502" i="1"/>
  <c r="IH245" i="1"/>
  <c r="IR245" i="1" s="1"/>
  <c r="IF17" i="1"/>
  <c r="IM17" i="1" s="1"/>
  <c r="IG170" i="1"/>
  <c r="IQ170" i="1" s="1"/>
  <c r="IF47" i="1"/>
  <c r="IP47" i="1" s="1"/>
  <c r="IF122" i="1"/>
  <c r="IM122" i="1" s="1"/>
  <c r="IF170" i="1"/>
  <c r="IP170" i="1" s="1"/>
  <c r="II245" i="1"/>
  <c r="IG17" i="1"/>
  <c r="IQ17" i="1" s="1"/>
  <c r="IF462" i="1"/>
  <c r="IP462" i="1" s="1"/>
  <c r="IG47" i="1"/>
  <c r="IN47" i="1" s="1"/>
  <c r="IH122" i="1"/>
  <c r="IR122" i="1" s="1"/>
  <c r="IH170" i="1"/>
  <c r="IO170" i="1" s="1"/>
  <c r="IG462" i="1"/>
  <c r="IQ462" i="1" s="1"/>
  <c r="IH17" i="1"/>
  <c r="IR17" i="1" s="1"/>
  <c r="IG122" i="1"/>
  <c r="IQ122" i="1" s="1"/>
  <c r="IH47" i="1"/>
  <c r="IR47" i="1" s="1"/>
  <c r="IH462" i="1"/>
  <c r="IO462" i="1" s="1"/>
  <c r="II558" i="1"/>
  <c r="IF149" i="1"/>
  <c r="IP149" i="1" s="1"/>
  <c r="IF558" i="1"/>
  <c r="IP558" i="1" s="1"/>
  <c r="IG149" i="1"/>
  <c r="IN149" i="1" s="1"/>
  <c r="IH149" i="1"/>
  <c r="IR149" i="1" s="1"/>
  <c r="IF245" i="1"/>
  <c r="IP245" i="1" s="1"/>
  <c r="IH558" i="1"/>
  <c r="IL558" i="1" s="1"/>
  <c r="IF358" i="1"/>
  <c r="IP358" i="1" s="1"/>
  <c r="IH262" i="1"/>
  <c r="IR262" i="1" s="1"/>
  <c r="IF406" i="1"/>
  <c r="IP406" i="1" s="1"/>
  <c r="IF478" i="1"/>
  <c r="IP478" i="1" s="1"/>
  <c r="II310" i="1"/>
  <c r="IG227" i="1"/>
  <c r="IK227" i="1" s="1"/>
  <c r="IF326" i="1"/>
  <c r="IP326" i="1" s="1"/>
  <c r="IF270" i="1"/>
  <c r="IJ270" i="1" s="1"/>
  <c r="IH438" i="1"/>
  <c r="IR438" i="1" s="1"/>
  <c r="II358" i="1"/>
  <c r="IF160" i="1"/>
  <c r="IP160" i="1" s="1"/>
  <c r="IH414" i="1"/>
  <c r="IL414" i="1" s="1"/>
  <c r="IH278" i="1"/>
  <c r="IR278" i="1" s="1"/>
  <c r="II478" i="1"/>
  <c r="IG310" i="1"/>
  <c r="IQ310" i="1" s="1"/>
  <c r="IG478" i="1"/>
  <c r="IQ478" i="1" s="1"/>
  <c r="IH218" i="1"/>
  <c r="IR218" i="1" s="1"/>
  <c r="IF342" i="1"/>
  <c r="IM342" i="1" s="1"/>
  <c r="IH318" i="1"/>
  <c r="IO318" i="1" s="1"/>
  <c r="IH342" i="1"/>
  <c r="IO342" i="1" s="1"/>
  <c r="IF414" i="1"/>
  <c r="IP414" i="1" s="1"/>
  <c r="IF191" i="1"/>
  <c r="IM191" i="1" s="1"/>
  <c r="II350" i="1"/>
  <c r="IG191" i="1"/>
  <c r="IQ191" i="1" s="1"/>
  <c r="IH209" i="1"/>
  <c r="IR209" i="1" s="1"/>
  <c r="IG414" i="1"/>
  <c r="IQ414" i="1" s="1"/>
  <c r="II160" i="1"/>
  <c r="IG278" i="1"/>
  <c r="IN278" i="1" s="1"/>
  <c r="IF278" i="1"/>
  <c r="IM278" i="1" s="1"/>
  <c r="IF209" i="1"/>
  <c r="IP209" i="1" s="1"/>
  <c r="IF218" i="1"/>
  <c r="IP218" i="1" s="1"/>
  <c r="IG218" i="1"/>
  <c r="IQ218" i="1" s="1"/>
  <c r="IF310" i="1"/>
  <c r="IM310" i="1" s="1"/>
  <c r="IG236" i="1"/>
  <c r="IK236" i="1" s="1"/>
  <c r="II209" i="1"/>
  <c r="IG350" i="1"/>
  <c r="IQ350" i="1" s="1"/>
  <c r="II422" i="1"/>
  <c r="IG502" i="1"/>
  <c r="IN502" i="1" s="1"/>
  <c r="IG294" i="1"/>
  <c r="IK294" i="1" s="1"/>
  <c r="IH350" i="1"/>
  <c r="IR350" i="1" s="1"/>
  <c r="IG422" i="1"/>
  <c r="IQ422" i="1" s="1"/>
  <c r="IH502" i="1"/>
  <c r="IR502" i="1" s="1"/>
  <c r="IF438" i="1"/>
  <c r="IP438" i="1" s="1"/>
  <c r="IF422" i="1"/>
  <c r="IP422" i="1" s="1"/>
  <c r="IH358" i="1"/>
  <c r="IR358" i="1" s="1"/>
  <c r="IF318" i="1"/>
  <c r="IP318" i="1" s="1"/>
  <c r="IH160" i="1"/>
  <c r="IR160" i="1" s="1"/>
  <c r="IH191" i="1"/>
  <c r="IR191" i="1" s="1"/>
  <c r="II262" i="1"/>
  <c r="IG318" i="1"/>
  <c r="IN318" i="1" s="1"/>
  <c r="IG262" i="1"/>
  <c r="IQ262" i="1" s="1"/>
  <c r="IG534" i="1"/>
  <c r="IQ534" i="1" s="1"/>
  <c r="II326" i="1"/>
  <c r="IG302" i="1"/>
  <c r="IQ302" i="1" s="1"/>
  <c r="IG326" i="1"/>
  <c r="IQ326" i="1" s="1"/>
  <c r="IH302" i="1"/>
  <c r="IR302" i="1" s="1"/>
  <c r="II566" i="1"/>
  <c r="IF302" i="1"/>
  <c r="IP302" i="1" s="1"/>
  <c r="II590" i="1"/>
  <c r="IH470" i="1"/>
  <c r="IO470" i="1" s="1"/>
  <c r="IF390" i="1"/>
  <c r="IP390" i="1" s="1"/>
  <c r="IG72" i="1"/>
  <c r="IN72" i="1" s="1"/>
  <c r="IH574" i="1"/>
  <c r="IR574" i="1" s="1"/>
  <c r="IF598" i="1"/>
  <c r="IP598" i="1" s="1"/>
  <c r="IH390" i="1"/>
  <c r="IR390" i="1" s="1"/>
  <c r="II72" i="1"/>
  <c r="IH598" i="1"/>
  <c r="IO598" i="1" s="1"/>
  <c r="IG598" i="1"/>
  <c r="IQ598" i="1" s="1"/>
  <c r="IF366" i="1"/>
  <c r="IM366" i="1" s="1"/>
  <c r="IG390" i="1"/>
  <c r="IN390" i="1" s="1"/>
  <c r="IH534" i="1"/>
  <c r="IR534" i="1" s="1"/>
  <c r="IF382" i="1"/>
  <c r="IP382" i="1" s="1"/>
  <c r="IG446" i="1"/>
  <c r="IQ446" i="1" s="1"/>
  <c r="IH486" i="1"/>
  <c r="IO486" i="1" s="1"/>
  <c r="II446" i="1"/>
  <c r="IH566" i="1"/>
  <c r="IR566" i="1" s="1"/>
  <c r="IH510" i="1"/>
  <c r="IL510" i="1" s="1"/>
  <c r="IH582" i="1"/>
  <c r="IR582" i="1" s="1"/>
  <c r="IH526" i="1"/>
  <c r="IR526" i="1" s="1"/>
  <c r="IG382" i="1"/>
  <c r="IQ382" i="1" s="1"/>
  <c r="IF486" i="1"/>
  <c r="IP486" i="1" s="1"/>
  <c r="II382" i="1"/>
  <c r="IH446" i="1"/>
  <c r="IO446" i="1" s="1"/>
  <c r="IH518" i="1"/>
  <c r="IO518" i="1" s="1"/>
  <c r="IG342" i="1"/>
  <c r="IN342" i="1" s="1"/>
  <c r="IG470" i="1"/>
  <c r="IN470" i="1" s="1"/>
  <c r="IH33" i="1"/>
  <c r="IO33" i="1" s="1"/>
  <c r="IH85" i="1"/>
  <c r="IR85" i="1" s="1"/>
  <c r="IH270" i="1"/>
  <c r="IR270" i="1" s="1"/>
  <c r="II470" i="1"/>
  <c r="IH590" i="1"/>
  <c r="IR590" i="1" s="1"/>
  <c r="IF374" i="1"/>
  <c r="IM374" i="1" s="1"/>
  <c r="IF574" i="1"/>
  <c r="IP574" i="1" s="1"/>
  <c r="IF590" i="1"/>
  <c r="IM590" i="1" s="1"/>
  <c r="II534" i="1"/>
  <c r="IG574" i="1"/>
  <c r="IQ574" i="1" s="1"/>
  <c r="IF454" i="1"/>
  <c r="IM454" i="1" s="1"/>
  <c r="IG366" i="1"/>
  <c r="IK366" i="1" s="1"/>
  <c r="IG398" i="1"/>
  <c r="IN398" i="1" s="1"/>
  <c r="II454" i="1"/>
  <c r="IG550" i="1"/>
  <c r="IN550" i="1" s="1"/>
  <c r="II606" i="1"/>
  <c r="IF526" i="1"/>
  <c r="IP526" i="1" s="1"/>
  <c r="IF510" i="1"/>
  <c r="IP510" i="1" s="1"/>
  <c r="IH366" i="1"/>
  <c r="IR366" i="1" s="1"/>
  <c r="IH406" i="1"/>
  <c r="IR406" i="1" s="1"/>
  <c r="IG510" i="1"/>
  <c r="IQ510" i="1" s="1"/>
  <c r="II582" i="1"/>
  <c r="IH606" i="1"/>
  <c r="IR606" i="1" s="1"/>
  <c r="II526" i="1"/>
  <c r="IF566" i="1"/>
  <c r="IP566" i="1" s="1"/>
  <c r="II8" i="1"/>
  <c r="IH72" i="1"/>
  <c r="IR72" i="1" s="1"/>
  <c r="II294" i="1"/>
  <c r="IG406" i="1"/>
  <c r="IK406" i="1" s="1"/>
  <c r="II430" i="1"/>
  <c r="II486" i="1"/>
  <c r="IG582" i="1"/>
  <c r="IQ582" i="1" s="1"/>
  <c r="IG622" i="1"/>
  <c r="IQ622" i="1" s="1"/>
  <c r="IF294" i="1"/>
  <c r="IP294" i="1" s="1"/>
  <c r="II438" i="1"/>
  <c r="IF21" i="1"/>
  <c r="IM21" i="1" s="1"/>
  <c r="IF494" i="1"/>
  <c r="IP494" i="1" s="1"/>
  <c r="II374" i="1"/>
  <c r="IH454" i="1"/>
  <c r="IO454" i="1" s="1"/>
  <c r="II494" i="1"/>
  <c r="IG8" i="1"/>
  <c r="IQ8" i="1" s="1"/>
  <c r="II33" i="1"/>
  <c r="II58" i="1"/>
  <c r="II85" i="1"/>
  <c r="IH227" i="1"/>
  <c r="IR227" i="1" s="1"/>
  <c r="II270" i="1"/>
  <c r="IG430" i="1"/>
  <c r="IQ430" i="1" s="1"/>
  <c r="IH550" i="1"/>
  <c r="IL550" i="1" s="1"/>
  <c r="IG606" i="1"/>
  <c r="IQ606" i="1" s="1"/>
  <c r="IH254" i="1"/>
  <c r="IR254" i="1" s="1"/>
  <c r="IF622" i="1"/>
  <c r="IJ622" i="1" s="1"/>
  <c r="IF518" i="1"/>
  <c r="IP518" i="1" s="1"/>
  <c r="IG21" i="1"/>
  <c r="IQ21" i="1" s="1"/>
  <c r="IG97" i="1"/>
  <c r="IN97" i="1" s="1"/>
  <c r="IF200" i="1"/>
  <c r="IP200" i="1" s="1"/>
  <c r="II254" i="1"/>
  <c r="IF97" i="1"/>
  <c r="IP97" i="1" s="1"/>
  <c r="II227" i="1"/>
  <c r="IF254" i="1"/>
  <c r="IM254" i="1" s="1"/>
  <c r="IF550" i="1"/>
  <c r="IP550" i="1" s="1"/>
  <c r="IF334" i="1"/>
  <c r="IP334" i="1" s="1"/>
  <c r="IF542" i="1"/>
  <c r="IP542" i="1" s="1"/>
  <c r="IH21" i="1"/>
  <c r="IR21" i="1" s="1"/>
  <c r="IH97" i="1"/>
  <c r="IR97" i="1" s="1"/>
  <c r="IH136" i="1"/>
  <c r="IL136" i="1" s="1"/>
  <c r="IF181" i="1"/>
  <c r="IP181" i="1" s="1"/>
  <c r="IH200" i="1"/>
  <c r="IR200" i="1" s="1"/>
  <c r="IG374" i="1"/>
  <c r="IK374" i="1" s="1"/>
  <c r="IH398" i="1"/>
  <c r="IR398" i="1" s="1"/>
  <c r="IG542" i="1"/>
  <c r="IN542" i="1" s="1"/>
  <c r="II614" i="1"/>
  <c r="IF286" i="1"/>
  <c r="IP286" i="1" s="1"/>
  <c r="II622" i="1"/>
  <c r="IF614" i="1"/>
  <c r="IP614" i="1" s="1"/>
  <c r="IF136" i="1"/>
  <c r="IP136" i="1" s="1"/>
  <c r="IG181" i="1"/>
  <c r="IN181" i="1" s="1"/>
  <c r="IG200" i="1"/>
  <c r="IQ200" i="1" s="1"/>
  <c r="II286" i="1"/>
  <c r="IG334" i="1"/>
  <c r="IK334" i="1" s="1"/>
  <c r="II398" i="1"/>
  <c r="IH494" i="1"/>
  <c r="IR494" i="1" s="1"/>
  <c r="II518" i="1"/>
  <c r="II542" i="1"/>
  <c r="IG614" i="1"/>
  <c r="IQ614" i="1" s="1"/>
  <c r="IH8" i="1"/>
  <c r="IL8" i="1" s="1"/>
  <c r="IF33" i="1"/>
  <c r="IP33" i="1" s="1"/>
  <c r="IF58" i="1"/>
  <c r="IJ58" i="1" s="1"/>
  <c r="IF85" i="1"/>
  <c r="IP85" i="1" s="1"/>
  <c r="IG136" i="1"/>
  <c r="IQ136" i="1" s="1"/>
  <c r="IH181" i="1"/>
  <c r="IR181" i="1" s="1"/>
  <c r="IG286" i="1"/>
  <c r="IQ286" i="1" s="1"/>
  <c r="IH334" i="1"/>
  <c r="IL334" i="1" s="1"/>
  <c r="IF430" i="1"/>
  <c r="IP430" i="1" s="1"/>
  <c r="II503" i="1"/>
  <c r="IH503" i="1"/>
  <c r="IG503" i="1"/>
  <c r="IF503" i="1"/>
  <c r="II211" i="1"/>
  <c r="IH211" i="1"/>
  <c r="IF211" i="1"/>
  <c r="IG211" i="1"/>
  <c r="II600" i="1"/>
  <c r="IG600" i="1"/>
  <c r="IH600" i="1"/>
  <c r="IF600" i="1"/>
  <c r="II329" i="1"/>
  <c r="IG329" i="1"/>
  <c r="IH329" i="1"/>
  <c r="IF329" i="1"/>
  <c r="II53" i="1"/>
  <c r="IH53" i="1"/>
  <c r="IG53" i="1"/>
  <c r="IF53" i="1"/>
  <c r="II426" i="1"/>
  <c r="IH426" i="1"/>
  <c r="IF426" i="1"/>
  <c r="IG426" i="1"/>
  <c r="II105" i="1"/>
  <c r="IH105" i="1"/>
  <c r="IG105" i="1"/>
  <c r="IF105" i="1"/>
  <c r="II587" i="1"/>
  <c r="IH587" i="1"/>
  <c r="IG587" i="1"/>
  <c r="IF587" i="1"/>
  <c r="II84" i="1"/>
  <c r="IH84" i="1"/>
  <c r="IG84" i="1"/>
  <c r="IF84" i="1"/>
  <c r="II133" i="1"/>
  <c r="IH133" i="1"/>
  <c r="IF133" i="1"/>
  <c r="IG133" i="1"/>
  <c r="II412" i="1"/>
  <c r="IH412" i="1"/>
  <c r="IG412" i="1"/>
  <c r="IF412" i="1"/>
  <c r="II18" i="1"/>
  <c r="IH18" i="1"/>
  <c r="IF18" i="1"/>
  <c r="IG18" i="1"/>
  <c r="II469" i="1"/>
  <c r="IH469" i="1"/>
  <c r="IG469" i="1"/>
  <c r="IF469" i="1"/>
  <c r="IR374" i="1"/>
  <c r="IO374" i="1"/>
  <c r="IL374" i="1"/>
  <c r="IP470" i="1"/>
  <c r="IM470" i="1"/>
  <c r="IJ470" i="1"/>
  <c r="II87" i="1"/>
  <c r="IH87" i="1"/>
  <c r="IG87" i="1"/>
  <c r="IF87" i="1"/>
  <c r="II183" i="1"/>
  <c r="IH183" i="1"/>
  <c r="IG183" i="1"/>
  <c r="IF183" i="1"/>
  <c r="II255" i="1"/>
  <c r="IH255" i="1"/>
  <c r="IG255" i="1"/>
  <c r="IF255" i="1"/>
  <c r="II319" i="1"/>
  <c r="IH319" i="1"/>
  <c r="IG319" i="1"/>
  <c r="IF319" i="1"/>
  <c r="II383" i="1"/>
  <c r="IH383" i="1"/>
  <c r="IG383" i="1"/>
  <c r="IF383" i="1"/>
  <c r="II447" i="1"/>
  <c r="IH447" i="1"/>
  <c r="IG447" i="1"/>
  <c r="IF447" i="1"/>
  <c r="II511" i="1"/>
  <c r="IH511" i="1"/>
  <c r="IG511" i="1"/>
  <c r="IF511" i="1"/>
  <c r="II575" i="1"/>
  <c r="IH575" i="1"/>
  <c r="IG575" i="1"/>
  <c r="IF575" i="1"/>
  <c r="II37" i="1"/>
  <c r="IH37" i="1"/>
  <c r="IG37" i="1"/>
  <c r="IF37" i="1"/>
  <c r="II138" i="1"/>
  <c r="IH138" i="1"/>
  <c r="IG138" i="1"/>
  <c r="IF138" i="1"/>
  <c r="II220" i="1"/>
  <c r="IH220" i="1"/>
  <c r="IG220" i="1"/>
  <c r="IF220" i="1"/>
  <c r="II288" i="1"/>
  <c r="IG288" i="1"/>
  <c r="IH288" i="1"/>
  <c r="IF288" i="1"/>
  <c r="II352" i="1"/>
  <c r="IG352" i="1"/>
  <c r="IH352" i="1"/>
  <c r="IF352" i="1"/>
  <c r="II416" i="1"/>
  <c r="IH416" i="1"/>
  <c r="IF416" i="1"/>
  <c r="IG416" i="1"/>
  <c r="II480" i="1"/>
  <c r="IH480" i="1"/>
  <c r="IF480" i="1"/>
  <c r="IG480" i="1"/>
  <c r="IH544" i="1"/>
  <c r="II544" i="1"/>
  <c r="IG544" i="1"/>
  <c r="IF544" i="1"/>
  <c r="IH608" i="1"/>
  <c r="II608" i="1"/>
  <c r="IG608" i="1"/>
  <c r="IF608" i="1"/>
  <c r="II13" i="1"/>
  <c r="IH13" i="1"/>
  <c r="IG13" i="1"/>
  <c r="IF13" i="1"/>
  <c r="II114" i="1"/>
  <c r="IH114" i="1"/>
  <c r="IG114" i="1"/>
  <c r="IF114" i="1"/>
  <c r="II203" i="1"/>
  <c r="IH203" i="1"/>
  <c r="IG203" i="1"/>
  <c r="IF203" i="1"/>
  <c r="II273" i="1"/>
  <c r="IG273" i="1"/>
  <c r="IF273" i="1"/>
  <c r="IH273" i="1"/>
  <c r="II337" i="1"/>
  <c r="IG337" i="1"/>
  <c r="IF337" i="1"/>
  <c r="IH337" i="1"/>
  <c r="II401" i="1"/>
  <c r="IF401" i="1"/>
  <c r="IH401" i="1"/>
  <c r="IG401" i="1"/>
  <c r="II465" i="1"/>
  <c r="IF465" i="1"/>
  <c r="IH465" i="1"/>
  <c r="IG465" i="1"/>
  <c r="II529" i="1"/>
  <c r="IF529" i="1"/>
  <c r="IH529" i="1"/>
  <c r="IG529" i="1"/>
  <c r="II593" i="1"/>
  <c r="IH593" i="1"/>
  <c r="IG593" i="1"/>
  <c r="IF593" i="1"/>
  <c r="II65" i="1"/>
  <c r="IH65" i="1"/>
  <c r="IG65" i="1"/>
  <c r="IF65" i="1"/>
  <c r="II165" i="1"/>
  <c r="IH165" i="1"/>
  <c r="IG165" i="1"/>
  <c r="IF165" i="1"/>
  <c r="II241" i="1"/>
  <c r="IG241" i="1"/>
  <c r="IH241" i="1"/>
  <c r="IF241" i="1"/>
  <c r="II306" i="1"/>
  <c r="IH306" i="1"/>
  <c r="IG306" i="1"/>
  <c r="IF306" i="1"/>
  <c r="II370" i="1"/>
  <c r="IH370" i="1"/>
  <c r="IG370" i="1"/>
  <c r="IF370" i="1"/>
  <c r="II434" i="1"/>
  <c r="IH434" i="1"/>
  <c r="IF434" i="1"/>
  <c r="IG434" i="1"/>
  <c r="II498" i="1"/>
  <c r="IH498" i="1"/>
  <c r="IF498" i="1"/>
  <c r="IG498" i="1"/>
  <c r="II562" i="1"/>
  <c r="IH562" i="1"/>
  <c r="IF562" i="1"/>
  <c r="IG562" i="1"/>
  <c r="II5" i="1"/>
  <c r="IG5" i="1"/>
  <c r="IF5" i="1"/>
  <c r="IH5" i="1"/>
  <c r="II16" i="1"/>
  <c r="IG16" i="1"/>
  <c r="IF16" i="1"/>
  <c r="IH16" i="1"/>
  <c r="II119" i="1"/>
  <c r="IH119" i="1"/>
  <c r="IG119" i="1"/>
  <c r="IF119" i="1"/>
  <c r="II205" i="1"/>
  <c r="IH205" i="1"/>
  <c r="IG205" i="1"/>
  <c r="IF205" i="1"/>
  <c r="II275" i="1"/>
  <c r="IH275" i="1"/>
  <c r="IG275" i="1"/>
  <c r="IF275" i="1"/>
  <c r="II339" i="1"/>
  <c r="IH339" i="1"/>
  <c r="IG339" i="1"/>
  <c r="IF339" i="1"/>
  <c r="II403" i="1"/>
  <c r="IH403" i="1"/>
  <c r="IG403" i="1"/>
  <c r="IF403" i="1"/>
  <c r="II467" i="1"/>
  <c r="IH467" i="1"/>
  <c r="IG467" i="1"/>
  <c r="IF467" i="1"/>
  <c r="II531" i="1"/>
  <c r="IH531" i="1"/>
  <c r="IG531" i="1"/>
  <c r="IF531" i="1"/>
  <c r="II595" i="1"/>
  <c r="IH595" i="1"/>
  <c r="IG595" i="1"/>
  <c r="IF595" i="1"/>
  <c r="IG214" i="1"/>
  <c r="II214" i="1"/>
  <c r="IH214" i="1"/>
  <c r="IF214" i="1"/>
  <c r="IG150" i="1"/>
  <c r="II150" i="1"/>
  <c r="IH150" i="1"/>
  <c r="IF150" i="1"/>
  <c r="IG86" i="1"/>
  <c r="II86" i="1"/>
  <c r="IH86" i="1"/>
  <c r="IF86" i="1"/>
  <c r="IG22" i="1"/>
  <c r="II22" i="1"/>
  <c r="IH22" i="1"/>
  <c r="IF22" i="1"/>
  <c r="II140" i="1"/>
  <c r="IH140" i="1"/>
  <c r="IG140" i="1"/>
  <c r="IF140" i="1"/>
  <c r="II76" i="1"/>
  <c r="IH76" i="1"/>
  <c r="IG76" i="1"/>
  <c r="IF76" i="1"/>
  <c r="II12" i="1"/>
  <c r="IH12" i="1"/>
  <c r="IG12" i="1"/>
  <c r="IF12" i="1"/>
  <c r="IG91" i="1"/>
  <c r="II91" i="1"/>
  <c r="IH91" i="1"/>
  <c r="IF91" i="1"/>
  <c r="IG27" i="1"/>
  <c r="II27" i="1"/>
  <c r="IH27" i="1"/>
  <c r="IF27" i="1"/>
  <c r="II42" i="1"/>
  <c r="IH42" i="1"/>
  <c r="IF42" i="1"/>
  <c r="IG42" i="1"/>
  <c r="II145" i="1"/>
  <c r="IH145" i="1"/>
  <c r="IG145" i="1"/>
  <c r="IF145" i="1"/>
  <c r="II225" i="1"/>
  <c r="IG225" i="1"/>
  <c r="IH225" i="1"/>
  <c r="IF225" i="1"/>
  <c r="II292" i="1"/>
  <c r="IH292" i="1"/>
  <c r="IF292" i="1"/>
  <c r="IG292" i="1"/>
  <c r="II356" i="1"/>
  <c r="IH356" i="1"/>
  <c r="IF356" i="1"/>
  <c r="IG356" i="1"/>
  <c r="II420" i="1"/>
  <c r="IH420" i="1"/>
  <c r="IG420" i="1"/>
  <c r="IF420" i="1"/>
  <c r="II484" i="1"/>
  <c r="IH484" i="1"/>
  <c r="IG484" i="1"/>
  <c r="IF484" i="1"/>
  <c r="II548" i="1"/>
  <c r="IH548" i="1"/>
  <c r="IG548" i="1"/>
  <c r="IF548" i="1"/>
  <c r="II612" i="1"/>
  <c r="IH612" i="1"/>
  <c r="IG612" i="1"/>
  <c r="IF612" i="1"/>
  <c r="IP398" i="1"/>
  <c r="IJ398" i="1"/>
  <c r="IM398" i="1"/>
  <c r="II32" i="1"/>
  <c r="IG32" i="1"/>
  <c r="IH32" i="1"/>
  <c r="IF32" i="1"/>
  <c r="II135" i="1"/>
  <c r="IH135" i="1"/>
  <c r="IG135" i="1"/>
  <c r="IF135" i="1"/>
  <c r="II217" i="1"/>
  <c r="IG217" i="1"/>
  <c r="IF217" i="1"/>
  <c r="IH217" i="1"/>
  <c r="II285" i="1"/>
  <c r="IH285" i="1"/>
  <c r="IG285" i="1"/>
  <c r="IF285" i="1"/>
  <c r="II349" i="1"/>
  <c r="IH349" i="1"/>
  <c r="IG349" i="1"/>
  <c r="IF349" i="1"/>
  <c r="II413" i="1"/>
  <c r="IH413" i="1"/>
  <c r="IG413" i="1"/>
  <c r="IF413" i="1"/>
  <c r="II477" i="1"/>
  <c r="IH477" i="1"/>
  <c r="IG477" i="1"/>
  <c r="IF477" i="1"/>
  <c r="II541" i="1"/>
  <c r="IH541" i="1"/>
  <c r="IG541" i="1"/>
  <c r="IF541" i="1"/>
  <c r="II605" i="1"/>
  <c r="IH605" i="1"/>
  <c r="IG605" i="1"/>
  <c r="IF605" i="1"/>
  <c r="IQ111" i="1"/>
  <c r="IN111" i="1"/>
  <c r="IK111" i="1"/>
  <c r="IQ160" i="1"/>
  <c r="IN160" i="1"/>
  <c r="IK160" i="1"/>
  <c r="IR382" i="1"/>
  <c r="IO382" i="1"/>
  <c r="IL382" i="1"/>
  <c r="IR422" i="1"/>
  <c r="IO422" i="1"/>
  <c r="IL422" i="1"/>
  <c r="IQ494" i="1"/>
  <c r="IN494" i="1"/>
  <c r="IK494" i="1"/>
  <c r="IQ518" i="1"/>
  <c r="IN518" i="1"/>
  <c r="IK518" i="1"/>
  <c r="IR542" i="1"/>
  <c r="IO542" i="1"/>
  <c r="IL542" i="1"/>
  <c r="IR614" i="1"/>
  <c r="IO614" i="1"/>
  <c r="IL614" i="1"/>
  <c r="II280" i="1"/>
  <c r="IG280" i="1"/>
  <c r="IF280" i="1"/>
  <c r="IH280" i="1"/>
  <c r="II393" i="1"/>
  <c r="IH393" i="1"/>
  <c r="IF393" i="1"/>
  <c r="IG393" i="1"/>
  <c r="II154" i="1"/>
  <c r="IH154" i="1"/>
  <c r="IG154" i="1"/>
  <c r="IF154" i="1"/>
  <c r="II331" i="1"/>
  <c r="IH331" i="1"/>
  <c r="IG331" i="1"/>
  <c r="IF331" i="1"/>
  <c r="IG158" i="1"/>
  <c r="IH158" i="1"/>
  <c r="II158" i="1"/>
  <c r="IF158" i="1"/>
  <c r="IG99" i="1"/>
  <c r="II99" i="1"/>
  <c r="IH99" i="1"/>
  <c r="IF99" i="1"/>
  <c r="II348" i="1"/>
  <c r="IH348" i="1"/>
  <c r="IG348" i="1"/>
  <c r="IF348" i="1"/>
  <c r="II604" i="1"/>
  <c r="IH604" i="1"/>
  <c r="IG604" i="1"/>
  <c r="IF604" i="1"/>
  <c r="II597" i="1"/>
  <c r="IH597" i="1"/>
  <c r="IG597" i="1"/>
  <c r="IF597" i="1"/>
  <c r="IR326" i="1"/>
  <c r="IO326" i="1"/>
  <c r="IL326" i="1"/>
  <c r="IP582" i="1"/>
  <c r="IM582" i="1"/>
  <c r="IJ582" i="1"/>
  <c r="II98" i="1"/>
  <c r="IH98" i="1"/>
  <c r="IG98" i="1"/>
  <c r="IF98" i="1"/>
  <c r="II192" i="1"/>
  <c r="IG192" i="1"/>
  <c r="IF192" i="1"/>
  <c r="IH192" i="1"/>
  <c r="II263" i="1"/>
  <c r="IH263" i="1"/>
  <c r="IG263" i="1"/>
  <c r="IF263" i="1"/>
  <c r="II327" i="1"/>
  <c r="IH327" i="1"/>
  <c r="IG327" i="1"/>
  <c r="IF327" i="1"/>
  <c r="II391" i="1"/>
  <c r="IH391" i="1"/>
  <c r="IG391" i="1"/>
  <c r="IF391" i="1"/>
  <c r="II455" i="1"/>
  <c r="IH455" i="1"/>
  <c r="IG455" i="1"/>
  <c r="IF455" i="1"/>
  <c r="II519" i="1"/>
  <c r="IH519" i="1"/>
  <c r="IG519" i="1"/>
  <c r="IF519" i="1"/>
  <c r="II583" i="1"/>
  <c r="IH583" i="1"/>
  <c r="IG583" i="1"/>
  <c r="IF583" i="1"/>
  <c r="II49" i="1"/>
  <c r="IH49" i="1"/>
  <c r="IG49" i="1"/>
  <c r="IF49" i="1"/>
  <c r="II152" i="1"/>
  <c r="IG152" i="1"/>
  <c r="IF152" i="1"/>
  <c r="IH152" i="1"/>
  <c r="II229" i="1"/>
  <c r="IH229" i="1"/>
  <c r="IG229" i="1"/>
  <c r="IF229" i="1"/>
  <c r="II296" i="1"/>
  <c r="IG296" i="1"/>
  <c r="IF296" i="1"/>
  <c r="IH296" i="1"/>
  <c r="II360" i="1"/>
  <c r="IG360" i="1"/>
  <c r="IF360" i="1"/>
  <c r="IH360" i="1"/>
  <c r="II424" i="1"/>
  <c r="IF424" i="1"/>
  <c r="IH424" i="1"/>
  <c r="IG424" i="1"/>
  <c r="IF488" i="1"/>
  <c r="IH488" i="1"/>
  <c r="IG488" i="1"/>
  <c r="II488" i="1"/>
  <c r="IH552" i="1"/>
  <c r="IG552" i="1"/>
  <c r="II552" i="1"/>
  <c r="IF552" i="1"/>
  <c r="IH616" i="1"/>
  <c r="IG616" i="1"/>
  <c r="II616" i="1"/>
  <c r="IF616" i="1"/>
  <c r="IP350" i="1"/>
  <c r="IM350" i="1"/>
  <c r="IJ350" i="1"/>
  <c r="II25" i="1"/>
  <c r="IH25" i="1"/>
  <c r="IG25" i="1"/>
  <c r="IF25" i="1"/>
  <c r="II128" i="1"/>
  <c r="IG128" i="1"/>
  <c r="IH128" i="1"/>
  <c r="IF128" i="1"/>
  <c r="II212" i="1"/>
  <c r="IH212" i="1"/>
  <c r="IG212" i="1"/>
  <c r="IF212" i="1"/>
  <c r="II281" i="1"/>
  <c r="IG281" i="1"/>
  <c r="IF281" i="1"/>
  <c r="IH281" i="1"/>
  <c r="II345" i="1"/>
  <c r="IG345" i="1"/>
  <c r="IF345" i="1"/>
  <c r="IH345" i="1"/>
  <c r="II409" i="1"/>
  <c r="IF409" i="1"/>
  <c r="IG409" i="1"/>
  <c r="IH409" i="1"/>
  <c r="II473" i="1"/>
  <c r="IF473" i="1"/>
  <c r="IG473" i="1"/>
  <c r="IH473" i="1"/>
  <c r="II537" i="1"/>
  <c r="IG537" i="1"/>
  <c r="IH537" i="1"/>
  <c r="IF537" i="1"/>
  <c r="II601" i="1"/>
  <c r="IG601" i="1"/>
  <c r="IH601" i="1"/>
  <c r="IF601" i="1"/>
  <c r="II79" i="1"/>
  <c r="IH79" i="1"/>
  <c r="IG79" i="1"/>
  <c r="IF79" i="1"/>
  <c r="II176" i="1"/>
  <c r="IG176" i="1"/>
  <c r="IF176" i="1"/>
  <c r="IH176" i="1"/>
  <c r="II250" i="1"/>
  <c r="IH250" i="1"/>
  <c r="IF250" i="1"/>
  <c r="IG250" i="1"/>
  <c r="II314" i="1"/>
  <c r="IH314" i="1"/>
  <c r="IF314" i="1"/>
  <c r="IG314" i="1"/>
  <c r="II378" i="1"/>
  <c r="IH378" i="1"/>
  <c r="IF378" i="1"/>
  <c r="IG378" i="1"/>
  <c r="II442" i="1"/>
  <c r="IH442" i="1"/>
  <c r="IF442" i="1"/>
  <c r="IG442" i="1"/>
  <c r="II506" i="1"/>
  <c r="IH506" i="1"/>
  <c r="IF506" i="1"/>
  <c r="IG506" i="1"/>
  <c r="II570" i="1"/>
  <c r="IH570" i="1"/>
  <c r="IF570" i="1"/>
  <c r="IG570" i="1"/>
  <c r="II29" i="1"/>
  <c r="IH29" i="1"/>
  <c r="IG29" i="1"/>
  <c r="IF29" i="1"/>
  <c r="II130" i="1"/>
  <c r="IH130" i="1"/>
  <c r="IF130" i="1"/>
  <c r="IG130" i="1"/>
  <c r="II215" i="1"/>
  <c r="IH215" i="1"/>
  <c r="IG215" i="1"/>
  <c r="IF215" i="1"/>
  <c r="II283" i="1"/>
  <c r="IH283" i="1"/>
  <c r="IF283" i="1"/>
  <c r="IG283" i="1"/>
  <c r="II347" i="1"/>
  <c r="IH347" i="1"/>
  <c r="IF347" i="1"/>
  <c r="IG347" i="1"/>
  <c r="II411" i="1"/>
  <c r="IH411" i="1"/>
  <c r="IG411" i="1"/>
  <c r="IF411" i="1"/>
  <c r="II475" i="1"/>
  <c r="IH475" i="1"/>
  <c r="IG475" i="1"/>
  <c r="IF475" i="1"/>
  <c r="II539" i="1"/>
  <c r="IH539" i="1"/>
  <c r="IG539" i="1"/>
  <c r="IF539" i="1"/>
  <c r="II603" i="1"/>
  <c r="IH603" i="1"/>
  <c r="IG603" i="1"/>
  <c r="IF603" i="1"/>
  <c r="IG206" i="1"/>
  <c r="II206" i="1"/>
  <c r="IH206" i="1"/>
  <c r="IF206" i="1"/>
  <c r="IG142" i="1"/>
  <c r="II142" i="1"/>
  <c r="IH142" i="1"/>
  <c r="IF142" i="1"/>
  <c r="IG78" i="1"/>
  <c r="II78" i="1"/>
  <c r="IH78" i="1"/>
  <c r="IF78" i="1"/>
  <c r="IG14" i="1"/>
  <c r="II14" i="1"/>
  <c r="IH14" i="1"/>
  <c r="IF14" i="1"/>
  <c r="II132" i="1"/>
  <c r="IH132" i="1"/>
  <c r="IF132" i="1"/>
  <c r="IG132" i="1"/>
  <c r="II68" i="1"/>
  <c r="IH68" i="1"/>
  <c r="IF68" i="1"/>
  <c r="IG68" i="1"/>
  <c r="II147" i="1"/>
  <c r="IH147" i="1"/>
  <c r="IF147" i="1"/>
  <c r="IG147" i="1"/>
  <c r="IG83" i="1"/>
  <c r="II83" i="1"/>
  <c r="IH83" i="1"/>
  <c r="IF83" i="1"/>
  <c r="IG19" i="1"/>
  <c r="II19" i="1"/>
  <c r="IH19" i="1"/>
  <c r="IF19" i="1"/>
  <c r="II56" i="1"/>
  <c r="IG56" i="1"/>
  <c r="IF56" i="1"/>
  <c r="IH56" i="1"/>
  <c r="II157" i="1"/>
  <c r="IH157" i="1"/>
  <c r="IG157" i="1"/>
  <c r="IF157" i="1"/>
  <c r="II234" i="1"/>
  <c r="IH234" i="1"/>
  <c r="IF234" i="1"/>
  <c r="IG234" i="1"/>
  <c r="II300" i="1"/>
  <c r="IH300" i="1"/>
  <c r="IG300" i="1"/>
  <c r="IF300" i="1"/>
  <c r="II364" i="1"/>
  <c r="IH364" i="1"/>
  <c r="IG364" i="1"/>
  <c r="IF364" i="1"/>
  <c r="II428" i="1"/>
  <c r="IH428" i="1"/>
  <c r="IG428" i="1"/>
  <c r="IF428" i="1"/>
  <c r="II492" i="1"/>
  <c r="IH492" i="1"/>
  <c r="IG492" i="1"/>
  <c r="IF492" i="1"/>
  <c r="II556" i="1"/>
  <c r="IH556" i="1"/>
  <c r="IG556" i="1"/>
  <c r="IF556" i="1"/>
  <c r="II620" i="1"/>
  <c r="IH620" i="1"/>
  <c r="IG620" i="1"/>
  <c r="IF620" i="1"/>
  <c r="II45" i="1"/>
  <c r="IH45" i="1"/>
  <c r="IF45" i="1"/>
  <c r="IG45" i="1"/>
  <c r="II146" i="1"/>
  <c r="IH146" i="1"/>
  <c r="IF146" i="1"/>
  <c r="IG146" i="1"/>
  <c r="II226" i="1"/>
  <c r="IH226" i="1"/>
  <c r="IG226" i="1"/>
  <c r="IF226" i="1"/>
  <c r="II293" i="1"/>
  <c r="IH293" i="1"/>
  <c r="IF293" i="1"/>
  <c r="IG293" i="1"/>
  <c r="II357" i="1"/>
  <c r="IH357" i="1"/>
  <c r="IF357" i="1"/>
  <c r="IG357" i="1"/>
  <c r="II421" i="1"/>
  <c r="IH421" i="1"/>
  <c r="IG421" i="1"/>
  <c r="IF421" i="1"/>
  <c r="II485" i="1"/>
  <c r="IH485" i="1"/>
  <c r="IG485" i="1"/>
  <c r="IF485" i="1"/>
  <c r="II549" i="1"/>
  <c r="IH549" i="1"/>
  <c r="IG549" i="1"/>
  <c r="IF549" i="1"/>
  <c r="II613" i="1"/>
  <c r="IH613" i="1"/>
  <c r="IG613" i="1"/>
  <c r="IF613" i="1"/>
  <c r="IP8" i="1"/>
  <c r="IM8" i="1"/>
  <c r="IJ8" i="1"/>
  <c r="IQ33" i="1"/>
  <c r="IN33" i="1"/>
  <c r="IK33" i="1"/>
  <c r="IQ58" i="1"/>
  <c r="IN58" i="1"/>
  <c r="IK58" i="1"/>
  <c r="IQ85" i="1"/>
  <c r="IN85" i="1"/>
  <c r="IK85" i="1"/>
  <c r="IR111" i="1"/>
  <c r="IO111" i="1"/>
  <c r="IL111" i="1"/>
  <c r="IP227" i="1"/>
  <c r="IM227" i="1"/>
  <c r="IJ227" i="1"/>
  <c r="IQ245" i="1"/>
  <c r="IN245" i="1"/>
  <c r="IK245" i="1"/>
  <c r="IQ270" i="1"/>
  <c r="IN270" i="1"/>
  <c r="IK270" i="1"/>
  <c r="IR286" i="1"/>
  <c r="IO286" i="1"/>
  <c r="IL286" i="1"/>
  <c r="IR310" i="1"/>
  <c r="IO310" i="1"/>
  <c r="IL310" i="1"/>
  <c r="IR430" i="1"/>
  <c r="IO430" i="1"/>
  <c r="IL430" i="1"/>
  <c r="IQ454" i="1"/>
  <c r="IN454" i="1"/>
  <c r="IK454" i="1"/>
  <c r="IQ526" i="1"/>
  <c r="IN526" i="1"/>
  <c r="IK526" i="1"/>
  <c r="IR622" i="1"/>
  <c r="IO622" i="1"/>
  <c r="IL622" i="1"/>
  <c r="II73" i="1"/>
  <c r="IH73" i="1"/>
  <c r="IG73" i="1"/>
  <c r="IF73" i="1"/>
  <c r="II439" i="1"/>
  <c r="IH439" i="1"/>
  <c r="IG439" i="1"/>
  <c r="IF439" i="1"/>
  <c r="II127" i="1"/>
  <c r="IH127" i="1"/>
  <c r="IG127" i="1"/>
  <c r="IF127" i="1"/>
  <c r="II472" i="1"/>
  <c r="IF472" i="1"/>
  <c r="IG472" i="1"/>
  <c r="IH472" i="1"/>
  <c r="II194" i="1"/>
  <c r="IH194" i="1"/>
  <c r="IF194" i="1"/>
  <c r="IG194" i="1"/>
  <c r="II585" i="1"/>
  <c r="IH585" i="1"/>
  <c r="IG585" i="1"/>
  <c r="IF585" i="1"/>
  <c r="II362" i="1"/>
  <c r="IH362" i="1"/>
  <c r="IG362" i="1"/>
  <c r="IF362" i="1"/>
  <c r="II523" i="1"/>
  <c r="IH523" i="1"/>
  <c r="IG523" i="1"/>
  <c r="IF523" i="1"/>
  <c r="IG30" i="1"/>
  <c r="II30" i="1"/>
  <c r="IH30" i="1"/>
  <c r="IF30" i="1"/>
  <c r="II31" i="1"/>
  <c r="IH31" i="1"/>
  <c r="IG31" i="1"/>
  <c r="IF31" i="1"/>
  <c r="II476" i="1"/>
  <c r="IH476" i="1"/>
  <c r="IG476" i="1"/>
  <c r="IF476" i="1"/>
  <c r="II121" i="1"/>
  <c r="IH121" i="1"/>
  <c r="IG121" i="1"/>
  <c r="IF121" i="1"/>
  <c r="II405" i="1"/>
  <c r="IH405" i="1"/>
  <c r="IG405" i="1"/>
  <c r="IF405" i="1"/>
  <c r="II9" i="1"/>
  <c r="IH9" i="1"/>
  <c r="IG9" i="1"/>
  <c r="IF9" i="1"/>
  <c r="II112" i="1"/>
  <c r="IG112" i="1"/>
  <c r="IF112" i="1"/>
  <c r="IH112" i="1"/>
  <c r="II201" i="1"/>
  <c r="IG201" i="1"/>
  <c r="IH201" i="1"/>
  <c r="IF201" i="1"/>
  <c r="II271" i="1"/>
  <c r="IH271" i="1"/>
  <c r="IG271" i="1"/>
  <c r="IF271" i="1"/>
  <c r="II335" i="1"/>
  <c r="IH335" i="1"/>
  <c r="IG335" i="1"/>
  <c r="IF335" i="1"/>
  <c r="II399" i="1"/>
  <c r="IH399" i="1"/>
  <c r="IG399" i="1"/>
  <c r="IF399" i="1"/>
  <c r="II463" i="1"/>
  <c r="IH463" i="1"/>
  <c r="IG463" i="1"/>
  <c r="IF463" i="1"/>
  <c r="II527" i="1"/>
  <c r="IH527" i="1"/>
  <c r="IG527" i="1"/>
  <c r="IF527" i="1"/>
  <c r="II591" i="1"/>
  <c r="IH591" i="1"/>
  <c r="IG591" i="1"/>
  <c r="IF591" i="1"/>
  <c r="II63" i="1"/>
  <c r="IH63" i="1"/>
  <c r="IG63" i="1"/>
  <c r="IF63" i="1"/>
  <c r="II162" i="1"/>
  <c r="IH162" i="1"/>
  <c r="IG162" i="1"/>
  <c r="IF162" i="1"/>
  <c r="II239" i="1"/>
  <c r="IH239" i="1"/>
  <c r="IG239" i="1"/>
  <c r="IF239" i="1"/>
  <c r="II304" i="1"/>
  <c r="IG304" i="1"/>
  <c r="IF304" i="1"/>
  <c r="IH304" i="1"/>
  <c r="II368" i="1"/>
  <c r="IG368" i="1"/>
  <c r="IF368" i="1"/>
  <c r="IH368" i="1"/>
  <c r="II432" i="1"/>
  <c r="IF432" i="1"/>
  <c r="IG432" i="1"/>
  <c r="IH432" i="1"/>
  <c r="II496" i="1"/>
  <c r="IF496" i="1"/>
  <c r="IG496" i="1"/>
  <c r="IH496" i="1"/>
  <c r="II560" i="1"/>
  <c r="IG560" i="1"/>
  <c r="IH560" i="1"/>
  <c r="IF560" i="1"/>
  <c r="II624" i="1"/>
  <c r="IG624" i="1"/>
  <c r="IF624" i="1"/>
  <c r="IH624" i="1"/>
  <c r="II39" i="1"/>
  <c r="IH39" i="1"/>
  <c r="IG39" i="1"/>
  <c r="IF39" i="1"/>
  <c r="II141" i="1"/>
  <c r="IH141" i="1"/>
  <c r="IG141" i="1"/>
  <c r="IF141" i="1"/>
  <c r="II221" i="1"/>
  <c r="IH221" i="1"/>
  <c r="IG221" i="1"/>
  <c r="IF221" i="1"/>
  <c r="II289" i="1"/>
  <c r="IG289" i="1"/>
  <c r="IH289" i="1"/>
  <c r="IF289" i="1"/>
  <c r="II353" i="1"/>
  <c r="IG353" i="1"/>
  <c r="IH353" i="1"/>
  <c r="IF353" i="1"/>
  <c r="II417" i="1"/>
  <c r="IH417" i="1"/>
  <c r="IF417" i="1"/>
  <c r="IG417" i="1"/>
  <c r="II481" i="1"/>
  <c r="IH481" i="1"/>
  <c r="IF481" i="1"/>
  <c r="IG481" i="1"/>
  <c r="II545" i="1"/>
  <c r="IH545" i="1"/>
  <c r="IG545" i="1"/>
  <c r="IF545" i="1"/>
  <c r="II609" i="1"/>
  <c r="IH609" i="1"/>
  <c r="IG609" i="1"/>
  <c r="IF609" i="1"/>
  <c r="IM478" i="1"/>
  <c r="II90" i="1"/>
  <c r="IH90" i="1"/>
  <c r="IF90" i="1"/>
  <c r="IG90" i="1"/>
  <c r="II186" i="1"/>
  <c r="IH186" i="1"/>
  <c r="IF186" i="1"/>
  <c r="IG186" i="1"/>
  <c r="II258" i="1"/>
  <c r="IH258" i="1"/>
  <c r="IF258" i="1"/>
  <c r="IG258" i="1"/>
  <c r="II322" i="1"/>
  <c r="IH322" i="1"/>
  <c r="IF322" i="1"/>
  <c r="IG322" i="1"/>
  <c r="II386" i="1"/>
  <c r="IH386" i="1"/>
  <c r="IF386" i="1"/>
  <c r="IG386" i="1"/>
  <c r="II450" i="1"/>
  <c r="IH450" i="1"/>
  <c r="IF450" i="1"/>
  <c r="IG450" i="1"/>
  <c r="II514" i="1"/>
  <c r="IH514" i="1"/>
  <c r="IF514" i="1"/>
  <c r="IG514" i="1"/>
  <c r="II578" i="1"/>
  <c r="IH578" i="1"/>
  <c r="IF578" i="1"/>
  <c r="IG578" i="1"/>
  <c r="II41" i="1"/>
  <c r="IH41" i="1"/>
  <c r="IG41" i="1"/>
  <c r="IF41" i="1"/>
  <c r="II144" i="1"/>
  <c r="IG144" i="1"/>
  <c r="IF144" i="1"/>
  <c r="IH144" i="1"/>
  <c r="II224" i="1"/>
  <c r="IG224" i="1"/>
  <c r="IH224" i="1"/>
  <c r="IF224" i="1"/>
  <c r="II291" i="1"/>
  <c r="IH291" i="1"/>
  <c r="IF291" i="1"/>
  <c r="IG291" i="1"/>
  <c r="II355" i="1"/>
  <c r="IH355" i="1"/>
  <c r="IF355" i="1"/>
  <c r="IG355" i="1"/>
  <c r="II419" i="1"/>
  <c r="IH419" i="1"/>
  <c r="IG419" i="1"/>
  <c r="IF419" i="1"/>
  <c r="II483" i="1"/>
  <c r="IH483" i="1"/>
  <c r="IG483" i="1"/>
  <c r="IF483" i="1"/>
  <c r="II547" i="1"/>
  <c r="IH547" i="1"/>
  <c r="IG547" i="1"/>
  <c r="IF547" i="1"/>
  <c r="II611" i="1"/>
  <c r="IH611" i="1"/>
  <c r="IG611" i="1"/>
  <c r="IF611" i="1"/>
  <c r="IG198" i="1"/>
  <c r="II198" i="1"/>
  <c r="IH198" i="1"/>
  <c r="IF198" i="1"/>
  <c r="IG134" i="1"/>
  <c r="II134" i="1"/>
  <c r="IH134" i="1"/>
  <c r="IF134" i="1"/>
  <c r="IG70" i="1"/>
  <c r="II70" i="1"/>
  <c r="IH70" i="1"/>
  <c r="IF70" i="1"/>
  <c r="IG6" i="1"/>
  <c r="II6" i="1"/>
  <c r="IH6" i="1"/>
  <c r="IF6" i="1"/>
  <c r="II124" i="1"/>
  <c r="IH124" i="1"/>
  <c r="IG124" i="1"/>
  <c r="IF124" i="1"/>
  <c r="II60" i="1"/>
  <c r="IH60" i="1"/>
  <c r="IG60" i="1"/>
  <c r="IF60" i="1"/>
  <c r="II139" i="1"/>
  <c r="IH139" i="1"/>
  <c r="IG139" i="1"/>
  <c r="IF139" i="1"/>
  <c r="IG75" i="1"/>
  <c r="II75" i="1"/>
  <c r="IH75" i="1"/>
  <c r="IF75" i="1"/>
  <c r="IG11" i="1"/>
  <c r="II11" i="1"/>
  <c r="IH11" i="1"/>
  <c r="IF11" i="1"/>
  <c r="II69" i="1"/>
  <c r="IH69" i="1"/>
  <c r="IG69" i="1"/>
  <c r="IF69" i="1"/>
  <c r="II168" i="1"/>
  <c r="IG168" i="1"/>
  <c r="IF168" i="1"/>
  <c r="IH168" i="1"/>
  <c r="II243" i="1"/>
  <c r="IH243" i="1"/>
  <c r="IG243" i="1"/>
  <c r="IF243" i="1"/>
  <c r="II308" i="1"/>
  <c r="IH308" i="1"/>
  <c r="IG308" i="1"/>
  <c r="IF308" i="1"/>
  <c r="II372" i="1"/>
  <c r="IH372" i="1"/>
  <c r="IG372" i="1"/>
  <c r="IF372" i="1"/>
  <c r="II436" i="1"/>
  <c r="IH436" i="1"/>
  <c r="IG436" i="1"/>
  <c r="IF436" i="1"/>
  <c r="II500" i="1"/>
  <c r="IH500" i="1"/>
  <c r="IG500" i="1"/>
  <c r="IF500" i="1"/>
  <c r="II564" i="1"/>
  <c r="IH564" i="1"/>
  <c r="IG564" i="1"/>
  <c r="IF564" i="1"/>
  <c r="II57" i="1"/>
  <c r="IH57" i="1"/>
  <c r="IG57" i="1"/>
  <c r="IF57" i="1"/>
  <c r="II159" i="1"/>
  <c r="IH159" i="1"/>
  <c r="IF159" i="1"/>
  <c r="IG159" i="1"/>
  <c r="II235" i="1"/>
  <c r="IH235" i="1"/>
  <c r="IF235" i="1"/>
  <c r="IG235" i="1"/>
  <c r="II301" i="1"/>
  <c r="IH301" i="1"/>
  <c r="IG301" i="1"/>
  <c r="IF301" i="1"/>
  <c r="II365" i="1"/>
  <c r="IH365" i="1"/>
  <c r="IG365" i="1"/>
  <c r="IF365" i="1"/>
  <c r="II429" i="1"/>
  <c r="IH429" i="1"/>
  <c r="IG429" i="1"/>
  <c r="IF429" i="1"/>
  <c r="II493" i="1"/>
  <c r="IH493" i="1"/>
  <c r="IG493" i="1"/>
  <c r="IF493" i="1"/>
  <c r="II557" i="1"/>
  <c r="IH557" i="1"/>
  <c r="IG557" i="1"/>
  <c r="IF557" i="1"/>
  <c r="II621" i="1"/>
  <c r="IH621" i="1"/>
  <c r="IG621" i="1"/>
  <c r="IF621" i="1"/>
  <c r="IR58" i="1"/>
  <c r="IO58" i="1"/>
  <c r="IL58" i="1"/>
  <c r="IQ358" i="1"/>
  <c r="IN358" i="1"/>
  <c r="IK358" i="1"/>
  <c r="II23" i="1"/>
  <c r="IH23" i="1"/>
  <c r="IG23" i="1"/>
  <c r="IF23" i="1"/>
  <c r="II125" i="1"/>
  <c r="IH125" i="1"/>
  <c r="IG125" i="1"/>
  <c r="IF125" i="1"/>
  <c r="II210" i="1"/>
  <c r="IH210" i="1"/>
  <c r="IF210" i="1"/>
  <c r="IG210" i="1"/>
  <c r="II279" i="1"/>
  <c r="IH279" i="1"/>
  <c r="IG279" i="1"/>
  <c r="IF279" i="1"/>
  <c r="II343" i="1"/>
  <c r="IH343" i="1"/>
  <c r="IG343" i="1"/>
  <c r="IF343" i="1"/>
  <c r="II407" i="1"/>
  <c r="IH407" i="1"/>
  <c r="IG407" i="1"/>
  <c r="IF407" i="1"/>
  <c r="II471" i="1"/>
  <c r="IH471" i="1"/>
  <c r="IG471" i="1"/>
  <c r="IF471" i="1"/>
  <c r="II535" i="1"/>
  <c r="IH535" i="1"/>
  <c r="IG535" i="1"/>
  <c r="IF535" i="1"/>
  <c r="II599" i="1"/>
  <c r="IH599" i="1"/>
  <c r="IG599" i="1"/>
  <c r="IF599" i="1"/>
  <c r="II74" i="1"/>
  <c r="IH74" i="1"/>
  <c r="IG74" i="1"/>
  <c r="IF74" i="1"/>
  <c r="II173" i="1"/>
  <c r="IH173" i="1"/>
  <c r="IG173" i="1"/>
  <c r="IF173" i="1"/>
  <c r="II248" i="1"/>
  <c r="IG248" i="1"/>
  <c r="IF248" i="1"/>
  <c r="IH248" i="1"/>
  <c r="II312" i="1"/>
  <c r="IG312" i="1"/>
  <c r="IF312" i="1"/>
  <c r="IH312" i="1"/>
  <c r="II376" i="1"/>
  <c r="IF376" i="1"/>
  <c r="IH376" i="1"/>
  <c r="IG376" i="1"/>
  <c r="II440" i="1"/>
  <c r="IF440" i="1"/>
  <c r="IH440" i="1"/>
  <c r="IG440" i="1"/>
  <c r="IF504" i="1"/>
  <c r="II504" i="1"/>
  <c r="IH504" i="1"/>
  <c r="IG504" i="1"/>
  <c r="II568" i="1"/>
  <c r="IH568" i="1"/>
  <c r="IG568" i="1"/>
  <c r="IF568" i="1"/>
  <c r="II50" i="1"/>
  <c r="IH50" i="1"/>
  <c r="IG50" i="1"/>
  <c r="IF50" i="1"/>
  <c r="II153" i="1"/>
  <c r="IG153" i="1"/>
  <c r="IF153" i="1"/>
  <c r="IH153" i="1"/>
  <c r="II231" i="1"/>
  <c r="IH231" i="1"/>
  <c r="IG231" i="1"/>
  <c r="IF231" i="1"/>
  <c r="II297" i="1"/>
  <c r="IG297" i="1"/>
  <c r="IF297" i="1"/>
  <c r="IH297" i="1"/>
  <c r="II361" i="1"/>
  <c r="IG361" i="1"/>
  <c r="IF361" i="1"/>
  <c r="IH361" i="1"/>
  <c r="II425" i="1"/>
  <c r="IF425" i="1"/>
  <c r="IH425" i="1"/>
  <c r="IG425" i="1"/>
  <c r="II489" i="1"/>
  <c r="IF489" i="1"/>
  <c r="IH489" i="1"/>
  <c r="IG489" i="1"/>
  <c r="II553" i="1"/>
  <c r="IH553" i="1"/>
  <c r="IG553" i="1"/>
  <c r="IF553" i="1"/>
  <c r="II617" i="1"/>
  <c r="IH617" i="1"/>
  <c r="IG617" i="1"/>
  <c r="IF617" i="1"/>
  <c r="II104" i="1"/>
  <c r="IG104" i="1"/>
  <c r="IF104" i="1"/>
  <c r="IH104" i="1"/>
  <c r="II195" i="1"/>
  <c r="IH195" i="1"/>
  <c r="IF195" i="1"/>
  <c r="IG195" i="1"/>
  <c r="II266" i="1"/>
  <c r="IH266" i="1"/>
  <c r="IG266" i="1"/>
  <c r="IF266" i="1"/>
  <c r="II330" i="1"/>
  <c r="IH330" i="1"/>
  <c r="IG330" i="1"/>
  <c r="IF330" i="1"/>
  <c r="II394" i="1"/>
  <c r="IH394" i="1"/>
  <c r="IF394" i="1"/>
  <c r="IG394" i="1"/>
  <c r="II458" i="1"/>
  <c r="IH458" i="1"/>
  <c r="IF458" i="1"/>
  <c r="IG458" i="1"/>
  <c r="II522" i="1"/>
  <c r="IH522" i="1"/>
  <c r="IF522" i="1"/>
  <c r="IG522" i="1"/>
  <c r="II586" i="1"/>
  <c r="IH586" i="1"/>
  <c r="IF586" i="1"/>
  <c r="IG586" i="1"/>
  <c r="II55" i="1"/>
  <c r="IH55" i="1"/>
  <c r="IG55" i="1"/>
  <c r="IF55" i="1"/>
  <c r="II155" i="1"/>
  <c r="IH155" i="1"/>
  <c r="IG155" i="1"/>
  <c r="IF155" i="1"/>
  <c r="II233" i="1"/>
  <c r="IG233" i="1"/>
  <c r="IF233" i="1"/>
  <c r="IH233" i="1"/>
  <c r="II299" i="1"/>
  <c r="IH299" i="1"/>
  <c r="IG299" i="1"/>
  <c r="IF299" i="1"/>
  <c r="II363" i="1"/>
  <c r="IH363" i="1"/>
  <c r="IG363" i="1"/>
  <c r="IF363" i="1"/>
  <c r="II427" i="1"/>
  <c r="IH427" i="1"/>
  <c r="IG427" i="1"/>
  <c r="IF427" i="1"/>
  <c r="II491" i="1"/>
  <c r="IH491" i="1"/>
  <c r="IG491" i="1"/>
  <c r="IF491" i="1"/>
  <c r="II555" i="1"/>
  <c r="IH555" i="1"/>
  <c r="IG555" i="1"/>
  <c r="IF555" i="1"/>
  <c r="II619" i="1"/>
  <c r="IH619" i="1"/>
  <c r="IG619" i="1"/>
  <c r="IF619" i="1"/>
  <c r="IG190" i="1"/>
  <c r="II190" i="1"/>
  <c r="IH190" i="1"/>
  <c r="IF190" i="1"/>
  <c r="IG126" i="1"/>
  <c r="II126" i="1"/>
  <c r="IF126" i="1"/>
  <c r="IH126" i="1"/>
  <c r="IG62" i="1"/>
  <c r="II62" i="1"/>
  <c r="IF62" i="1"/>
  <c r="IH62" i="1"/>
  <c r="II180" i="1"/>
  <c r="IH180" i="1"/>
  <c r="IG180" i="1"/>
  <c r="IF180" i="1"/>
  <c r="II116" i="1"/>
  <c r="IH116" i="1"/>
  <c r="IG116" i="1"/>
  <c r="IF116" i="1"/>
  <c r="II52" i="1"/>
  <c r="IH52" i="1"/>
  <c r="IG52" i="1"/>
  <c r="IF52" i="1"/>
  <c r="II131" i="1"/>
  <c r="IH131" i="1"/>
  <c r="IF131" i="1"/>
  <c r="IG131" i="1"/>
  <c r="IG67" i="1"/>
  <c r="II67" i="1"/>
  <c r="IH67" i="1"/>
  <c r="IF67" i="1"/>
  <c r="II81" i="1"/>
  <c r="IH81" i="1"/>
  <c r="IG81" i="1"/>
  <c r="IF81" i="1"/>
  <c r="II178" i="1"/>
  <c r="IH178" i="1"/>
  <c r="IG178" i="1"/>
  <c r="IF178" i="1"/>
  <c r="II252" i="1"/>
  <c r="IH252" i="1"/>
  <c r="IG252" i="1"/>
  <c r="IF252" i="1"/>
  <c r="II316" i="1"/>
  <c r="IH316" i="1"/>
  <c r="IG316" i="1"/>
  <c r="IF316" i="1"/>
  <c r="II380" i="1"/>
  <c r="IH380" i="1"/>
  <c r="IG380" i="1"/>
  <c r="IF380" i="1"/>
  <c r="II444" i="1"/>
  <c r="IH444" i="1"/>
  <c r="IG444" i="1"/>
  <c r="IF444" i="1"/>
  <c r="II508" i="1"/>
  <c r="IH508" i="1"/>
  <c r="IG508" i="1"/>
  <c r="IF508" i="1"/>
  <c r="II572" i="1"/>
  <c r="IH572" i="1"/>
  <c r="IG572" i="1"/>
  <c r="IF572" i="1"/>
  <c r="II71" i="1"/>
  <c r="IH71" i="1"/>
  <c r="IG71" i="1"/>
  <c r="IF71" i="1"/>
  <c r="II169" i="1"/>
  <c r="IG169" i="1"/>
  <c r="IF169" i="1"/>
  <c r="IH169" i="1"/>
  <c r="II244" i="1"/>
  <c r="IH244" i="1"/>
  <c r="IG244" i="1"/>
  <c r="IF244" i="1"/>
  <c r="II309" i="1"/>
  <c r="IH309" i="1"/>
  <c r="IG309" i="1"/>
  <c r="IF309" i="1"/>
  <c r="II373" i="1"/>
  <c r="IH373" i="1"/>
  <c r="IG373" i="1"/>
  <c r="IF373" i="1"/>
  <c r="II437" i="1"/>
  <c r="IH437" i="1"/>
  <c r="IG437" i="1"/>
  <c r="IF437" i="1"/>
  <c r="II501" i="1"/>
  <c r="IH501" i="1"/>
  <c r="IG501" i="1"/>
  <c r="IF501" i="1"/>
  <c r="II565" i="1"/>
  <c r="IH565" i="1"/>
  <c r="IG565" i="1"/>
  <c r="IF565" i="1"/>
  <c r="IQ209" i="1"/>
  <c r="IN209" i="1"/>
  <c r="IK209" i="1"/>
  <c r="IR294" i="1"/>
  <c r="IO294" i="1"/>
  <c r="IL294" i="1"/>
  <c r="IR478" i="1"/>
  <c r="IO478" i="1"/>
  <c r="IL478" i="1"/>
  <c r="II171" i="1"/>
  <c r="IH171" i="1"/>
  <c r="IF171" i="1"/>
  <c r="IG171" i="1"/>
  <c r="II375" i="1"/>
  <c r="IH375" i="1"/>
  <c r="IG375" i="1"/>
  <c r="IF375" i="1"/>
  <c r="II24" i="1"/>
  <c r="IG24" i="1"/>
  <c r="IF24" i="1"/>
  <c r="IH24" i="1"/>
  <c r="II536" i="1"/>
  <c r="IG536" i="1"/>
  <c r="IH536" i="1"/>
  <c r="IF536" i="1"/>
  <c r="II265" i="1"/>
  <c r="IG265" i="1"/>
  <c r="IH265" i="1"/>
  <c r="IF265" i="1"/>
  <c r="II490" i="1"/>
  <c r="IH490" i="1"/>
  <c r="IF490" i="1"/>
  <c r="IG490" i="1"/>
  <c r="II196" i="1"/>
  <c r="IH196" i="1"/>
  <c r="IF196" i="1"/>
  <c r="IG196" i="1"/>
  <c r="II395" i="1"/>
  <c r="IH395" i="1"/>
  <c r="IG395" i="1"/>
  <c r="IF395" i="1"/>
  <c r="IG94" i="1"/>
  <c r="II94" i="1"/>
  <c r="IF94" i="1"/>
  <c r="IH94" i="1"/>
  <c r="IG35" i="1"/>
  <c r="II35" i="1"/>
  <c r="IH35" i="1"/>
  <c r="IF35" i="1"/>
  <c r="II277" i="1"/>
  <c r="IH277" i="1"/>
  <c r="IG277" i="1"/>
  <c r="IF277" i="1"/>
  <c r="II34" i="1"/>
  <c r="IH34" i="1"/>
  <c r="IG34" i="1"/>
  <c r="IF34" i="1"/>
  <c r="II137" i="1"/>
  <c r="IH137" i="1"/>
  <c r="IG137" i="1"/>
  <c r="IF137" i="1"/>
  <c r="II219" i="1"/>
  <c r="IH219" i="1"/>
  <c r="IG219" i="1"/>
  <c r="IF219" i="1"/>
  <c r="II287" i="1"/>
  <c r="IH287" i="1"/>
  <c r="IG287" i="1"/>
  <c r="IF287" i="1"/>
  <c r="II351" i="1"/>
  <c r="IH351" i="1"/>
  <c r="IG351" i="1"/>
  <c r="IF351" i="1"/>
  <c r="II415" i="1"/>
  <c r="IH415" i="1"/>
  <c r="IG415" i="1"/>
  <c r="IF415" i="1"/>
  <c r="II479" i="1"/>
  <c r="IH479" i="1"/>
  <c r="IG479" i="1"/>
  <c r="IF479" i="1"/>
  <c r="II543" i="1"/>
  <c r="IH543" i="1"/>
  <c r="IG543" i="1"/>
  <c r="IF543" i="1"/>
  <c r="II607" i="1"/>
  <c r="IH607" i="1"/>
  <c r="IG607" i="1"/>
  <c r="IF607" i="1"/>
  <c r="II88" i="1"/>
  <c r="IG88" i="1"/>
  <c r="IF88" i="1"/>
  <c r="IH88" i="1"/>
  <c r="II184" i="1"/>
  <c r="IG184" i="1"/>
  <c r="IF184" i="1"/>
  <c r="IH184" i="1"/>
  <c r="II256" i="1"/>
  <c r="IG256" i="1"/>
  <c r="IF256" i="1"/>
  <c r="IH256" i="1"/>
  <c r="II320" i="1"/>
  <c r="IG320" i="1"/>
  <c r="IF320" i="1"/>
  <c r="IH320" i="1"/>
  <c r="II384" i="1"/>
  <c r="IF384" i="1"/>
  <c r="IH384" i="1"/>
  <c r="IG384" i="1"/>
  <c r="II448" i="1"/>
  <c r="IF448" i="1"/>
  <c r="IH448" i="1"/>
  <c r="IG448" i="1"/>
  <c r="IF512" i="1"/>
  <c r="II512" i="1"/>
  <c r="IH512" i="1"/>
  <c r="IG512" i="1"/>
  <c r="II576" i="1"/>
  <c r="IH576" i="1"/>
  <c r="IG576" i="1"/>
  <c r="IF576" i="1"/>
  <c r="IP446" i="1"/>
  <c r="IM446" i="1"/>
  <c r="IJ446" i="1"/>
  <c r="II64" i="1"/>
  <c r="IG64" i="1"/>
  <c r="IH64" i="1"/>
  <c r="IF64" i="1"/>
  <c r="II163" i="1"/>
  <c r="IH163" i="1"/>
  <c r="IG163" i="1"/>
  <c r="IF163" i="1"/>
  <c r="II240" i="1"/>
  <c r="IG240" i="1"/>
  <c r="IF240" i="1"/>
  <c r="IH240" i="1"/>
  <c r="II305" i="1"/>
  <c r="IG305" i="1"/>
  <c r="IH305" i="1"/>
  <c r="IF305" i="1"/>
  <c r="II369" i="1"/>
  <c r="IG369" i="1"/>
  <c r="IH369" i="1"/>
  <c r="IF369" i="1"/>
  <c r="II433" i="1"/>
  <c r="IH433" i="1"/>
  <c r="IF433" i="1"/>
  <c r="IG433" i="1"/>
  <c r="II497" i="1"/>
  <c r="IH497" i="1"/>
  <c r="IF497" i="1"/>
  <c r="IG497" i="1"/>
  <c r="II561" i="1"/>
  <c r="IH561" i="1"/>
  <c r="IG561" i="1"/>
  <c r="IF561" i="1"/>
  <c r="II625" i="1"/>
  <c r="IH625" i="1"/>
  <c r="IG625" i="1"/>
  <c r="IF625" i="1"/>
  <c r="II15" i="1"/>
  <c r="IH15" i="1"/>
  <c r="IG15" i="1"/>
  <c r="IF15" i="1"/>
  <c r="II117" i="1"/>
  <c r="IH117" i="1"/>
  <c r="IG117" i="1"/>
  <c r="IF117" i="1"/>
  <c r="II204" i="1"/>
  <c r="IH204" i="1"/>
  <c r="IG204" i="1"/>
  <c r="IF204" i="1"/>
  <c r="II274" i="1"/>
  <c r="IH274" i="1"/>
  <c r="IG274" i="1"/>
  <c r="IF274" i="1"/>
  <c r="II338" i="1"/>
  <c r="IH338" i="1"/>
  <c r="IG338" i="1"/>
  <c r="IF338" i="1"/>
  <c r="II402" i="1"/>
  <c r="IH402" i="1"/>
  <c r="IF402" i="1"/>
  <c r="IG402" i="1"/>
  <c r="II466" i="1"/>
  <c r="IH466" i="1"/>
  <c r="IF466" i="1"/>
  <c r="IG466" i="1"/>
  <c r="II530" i="1"/>
  <c r="IH530" i="1"/>
  <c r="IF530" i="1"/>
  <c r="IG530" i="1"/>
  <c r="II594" i="1"/>
  <c r="IH594" i="1"/>
  <c r="IF594" i="1"/>
  <c r="IG594" i="1"/>
  <c r="II66" i="1"/>
  <c r="IH66" i="1"/>
  <c r="IF66" i="1"/>
  <c r="IG66" i="1"/>
  <c r="II167" i="1"/>
  <c r="IH167" i="1"/>
  <c r="IG167" i="1"/>
  <c r="IF167" i="1"/>
  <c r="II242" i="1"/>
  <c r="IH242" i="1"/>
  <c r="IG242" i="1"/>
  <c r="IF242" i="1"/>
  <c r="II307" i="1"/>
  <c r="IH307" i="1"/>
  <c r="IG307" i="1"/>
  <c r="IF307" i="1"/>
  <c r="II371" i="1"/>
  <c r="IH371" i="1"/>
  <c r="IG371" i="1"/>
  <c r="IF371" i="1"/>
  <c r="II435" i="1"/>
  <c r="IH435" i="1"/>
  <c r="IG435" i="1"/>
  <c r="IF435" i="1"/>
  <c r="II499" i="1"/>
  <c r="IH499" i="1"/>
  <c r="IG499" i="1"/>
  <c r="IF499" i="1"/>
  <c r="II563" i="1"/>
  <c r="IH563" i="1"/>
  <c r="IG563" i="1"/>
  <c r="IF563" i="1"/>
  <c r="IG246" i="1"/>
  <c r="IH246" i="1"/>
  <c r="IF246" i="1"/>
  <c r="II246" i="1"/>
  <c r="IG182" i="1"/>
  <c r="IH182" i="1"/>
  <c r="IF182" i="1"/>
  <c r="II182" i="1"/>
  <c r="IG118" i="1"/>
  <c r="IH118" i="1"/>
  <c r="IF118" i="1"/>
  <c r="II118" i="1"/>
  <c r="IG54" i="1"/>
  <c r="IH54" i="1"/>
  <c r="II54" i="1"/>
  <c r="IF54" i="1"/>
  <c r="II172" i="1"/>
  <c r="IH172" i="1"/>
  <c r="IF172" i="1"/>
  <c r="IG172" i="1"/>
  <c r="II108" i="1"/>
  <c r="IH108" i="1"/>
  <c r="IF108" i="1"/>
  <c r="IG108" i="1"/>
  <c r="II44" i="1"/>
  <c r="IH44" i="1"/>
  <c r="IF44" i="1"/>
  <c r="IG44" i="1"/>
  <c r="II123" i="1"/>
  <c r="IH123" i="1"/>
  <c r="IG123" i="1"/>
  <c r="IF123" i="1"/>
  <c r="IG59" i="1"/>
  <c r="II59" i="1"/>
  <c r="IH59" i="1"/>
  <c r="IF59" i="1"/>
  <c r="II95" i="1"/>
  <c r="IH95" i="1"/>
  <c r="IG95" i="1"/>
  <c r="IF95" i="1"/>
  <c r="II188" i="1"/>
  <c r="IH188" i="1"/>
  <c r="IG188" i="1"/>
  <c r="IF188" i="1"/>
  <c r="II260" i="1"/>
  <c r="IH260" i="1"/>
  <c r="IF260" i="1"/>
  <c r="IG260" i="1"/>
  <c r="II324" i="1"/>
  <c r="IH324" i="1"/>
  <c r="IF324" i="1"/>
  <c r="IG324" i="1"/>
  <c r="II388" i="1"/>
  <c r="IH388" i="1"/>
  <c r="IG388" i="1"/>
  <c r="IF388" i="1"/>
  <c r="II452" i="1"/>
  <c r="IH452" i="1"/>
  <c r="IG452" i="1"/>
  <c r="IF452" i="1"/>
  <c r="II516" i="1"/>
  <c r="IH516" i="1"/>
  <c r="IG516" i="1"/>
  <c r="IF516" i="1"/>
  <c r="II580" i="1"/>
  <c r="IH580" i="1"/>
  <c r="IG580" i="1"/>
  <c r="IF580" i="1"/>
  <c r="II82" i="1"/>
  <c r="IH82" i="1"/>
  <c r="IF82" i="1"/>
  <c r="IG82" i="1"/>
  <c r="II179" i="1"/>
  <c r="IH179" i="1"/>
  <c r="IG179" i="1"/>
  <c r="IF179" i="1"/>
  <c r="II253" i="1"/>
  <c r="IH253" i="1"/>
  <c r="IG253" i="1"/>
  <c r="IF253" i="1"/>
  <c r="II317" i="1"/>
  <c r="IH317" i="1"/>
  <c r="IG317" i="1"/>
  <c r="IF317" i="1"/>
  <c r="II381" i="1"/>
  <c r="IH381" i="1"/>
  <c r="IG381" i="1"/>
  <c r="IF381" i="1"/>
  <c r="II445" i="1"/>
  <c r="IH445" i="1"/>
  <c r="IG445" i="1"/>
  <c r="IF445" i="1"/>
  <c r="II509" i="1"/>
  <c r="IH509" i="1"/>
  <c r="IG509" i="1"/>
  <c r="IF509" i="1"/>
  <c r="II573" i="1"/>
  <c r="IH573" i="1"/>
  <c r="IG573" i="1"/>
  <c r="IF573" i="1"/>
  <c r="IP111" i="1"/>
  <c r="IM111" i="1"/>
  <c r="IJ111" i="1"/>
  <c r="IQ438" i="1"/>
  <c r="IN438" i="1"/>
  <c r="IK438" i="1"/>
  <c r="IR462" i="1"/>
  <c r="II311" i="1"/>
  <c r="IH311" i="1"/>
  <c r="IG311" i="1"/>
  <c r="IF311" i="1"/>
  <c r="II567" i="1"/>
  <c r="IH567" i="1"/>
  <c r="IG567" i="1"/>
  <c r="IF567" i="1"/>
  <c r="II408" i="1"/>
  <c r="IF408" i="1"/>
  <c r="IG408" i="1"/>
  <c r="IH408" i="1"/>
  <c r="II103" i="1"/>
  <c r="IH103" i="1"/>
  <c r="IG103" i="1"/>
  <c r="IF103" i="1"/>
  <c r="II457" i="1"/>
  <c r="IH457" i="1"/>
  <c r="IF457" i="1"/>
  <c r="IG457" i="1"/>
  <c r="II232" i="1"/>
  <c r="IG232" i="1"/>
  <c r="IF232" i="1"/>
  <c r="IH232" i="1"/>
  <c r="II618" i="1"/>
  <c r="IH618" i="1"/>
  <c r="IF618" i="1"/>
  <c r="IG618" i="1"/>
  <c r="II459" i="1"/>
  <c r="IH459" i="1"/>
  <c r="IG459" i="1"/>
  <c r="IF459" i="1"/>
  <c r="II148" i="1"/>
  <c r="IH148" i="1"/>
  <c r="IG148" i="1"/>
  <c r="IF148" i="1"/>
  <c r="II216" i="1"/>
  <c r="IG216" i="1"/>
  <c r="IF216" i="1"/>
  <c r="IH216" i="1"/>
  <c r="II533" i="1"/>
  <c r="IH533" i="1"/>
  <c r="IG533" i="1"/>
  <c r="IF533" i="1"/>
  <c r="II48" i="1"/>
  <c r="IG48" i="1"/>
  <c r="IF48" i="1"/>
  <c r="IH48" i="1"/>
  <c r="II151" i="1"/>
  <c r="IH151" i="1"/>
  <c r="IG151" i="1"/>
  <c r="IF151" i="1"/>
  <c r="II228" i="1"/>
  <c r="IH228" i="1"/>
  <c r="IG228" i="1"/>
  <c r="IF228" i="1"/>
  <c r="II295" i="1"/>
  <c r="IH295" i="1"/>
  <c r="IG295" i="1"/>
  <c r="IF295" i="1"/>
  <c r="II359" i="1"/>
  <c r="IH359" i="1"/>
  <c r="IG359" i="1"/>
  <c r="IF359" i="1"/>
  <c r="II423" i="1"/>
  <c r="IH423" i="1"/>
  <c r="IG423" i="1"/>
  <c r="IF423" i="1"/>
  <c r="II487" i="1"/>
  <c r="IH487" i="1"/>
  <c r="IG487" i="1"/>
  <c r="IF487" i="1"/>
  <c r="II551" i="1"/>
  <c r="IH551" i="1"/>
  <c r="IG551" i="1"/>
  <c r="IF551" i="1"/>
  <c r="II615" i="1"/>
  <c r="IH615" i="1"/>
  <c r="IG615" i="1"/>
  <c r="IF615" i="1"/>
  <c r="II101" i="1"/>
  <c r="IH101" i="1"/>
  <c r="IG101" i="1"/>
  <c r="IF101" i="1"/>
  <c r="II193" i="1"/>
  <c r="IG193" i="1"/>
  <c r="IF193" i="1"/>
  <c r="IH193" i="1"/>
  <c r="II264" i="1"/>
  <c r="IG264" i="1"/>
  <c r="IH264" i="1"/>
  <c r="IF264" i="1"/>
  <c r="II328" i="1"/>
  <c r="IG328" i="1"/>
  <c r="IH328" i="1"/>
  <c r="IF328" i="1"/>
  <c r="II392" i="1"/>
  <c r="IH392" i="1"/>
  <c r="IF392" i="1"/>
  <c r="IG392" i="1"/>
  <c r="II456" i="1"/>
  <c r="IH456" i="1"/>
  <c r="IF456" i="1"/>
  <c r="IG456" i="1"/>
  <c r="IH520" i="1"/>
  <c r="IG520" i="1"/>
  <c r="II520" i="1"/>
  <c r="IF520" i="1"/>
  <c r="IH584" i="1"/>
  <c r="IG584" i="1"/>
  <c r="II584" i="1"/>
  <c r="IF584" i="1"/>
  <c r="II77" i="1"/>
  <c r="IH77" i="1"/>
  <c r="IG77" i="1"/>
  <c r="IF77" i="1"/>
  <c r="II175" i="1"/>
  <c r="IH175" i="1"/>
  <c r="IG175" i="1"/>
  <c r="IF175" i="1"/>
  <c r="II249" i="1"/>
  <c r="IG249" i="1"/>
  <c r="IF249" i="1"/>
  <c r="IH249" i="1"/>
  <c r="II313" i="1"/>
  <c r="IG313" i="1"/>
  <c r="IF313" i="1"/>
  <c r="IH313" i="1"/>
  <c r="II377" i="1"/>
  <c r="IG377" i="1"/>
  <c r="IF377" i="1"/>
  <c r="IH377" i="1"/>
  <c r="II441" i="1"/>
  <c r="IF441" i="1"/>
  <c r="IH441" i="1"/>
  <c r="IG441" i="1"/>
  <c r="II505" i="1"/>
  <c r="IF505" i="1"/>
  <c r="IH505" i="1"/>
  <c r="IG505" i="1"/>
  <c r="II569" i="1"/>
  <c r="IH569" i="1"/>
  <c r="IG569" i="1"/>
  <c r="IF569" i="1"/>
  <c r="II26" i="1"/>
  <c r="IH26" i="1"/>
  <c r="IF26" i="1"/>
  <c r="IG26" i="1"/>
  <c r="II129" i="1"/>
  <c r="IH129" i="1"/>
  <c r="IG129" i="1"/>
  <c r="IF129" i="1"/>
  <c r="II213" i="1"/>
  <c r="IH213" i="1"/>
  <c r="IG213" i="1"/>
  <c r="IF213" i="1"/>
  <c r="II282" i="1"/>
  <c r="IH282" i="1"/>
  <c r="IF282" i="1"/>
  <c r="IG282" i="1"/>
  <c r="II346" i="1"/>
  <c r="IH346" i="1"/>
  <c r="IF346" i="1"/>
  <c r="IG346" i="1"/>
  <c r="II410" i="1"/>
  <c r="IH410" i="1"/>
  <c r="IF410" i="1"/>
  <c r="IG410" i="1"/>
  <c r="II474" i="1"/>
  <c r="IH474" i="1"/>
  <c r="IF474" i="1"/>
  <c r="IG474" i="1"/>
  <c r="II538" i="1"/>
  <c r="IH538" i="1"/>
  <c r="IF538" i="1"/>
  <c r="IG538" i="1"/>
  <c r="II602" i="1"/>
  <c r="IH602" i="1"/>
  <c r="IF602" i="1"/>
  <c r="IG602" i="1"/>
  <c r="IP502" i="1"/>
  <c r="IM502" i="1"/>
  <c r="IJ502" i="1"/>
  <c r="II80" i="1"/>
  <c r="IG80" i="1"/>
  <c r="IF80" i="1"/>
  <c r="IH80" i="1"/>
  <c r="II177" i="1"/>
  <c r="IG177" i="1"/>
  <c r="IH177" i="1"/>
  <c r="IF177" i="1"/>
  <c r="II251" i="1"/>
  <c r="IH251" i="1"/>
  <c r="IG251" i="1"/>
  <c r="IF251" i="1"/>
  <c r="II315" i="1"/>
  <c r="IH315" i="1"/>
  <c r="IF315" i="1"/>
  <c r="IG315" i="1"/>
  <c r="II379" i="1"/>
  <c r="IH379" i="1"/>
  <c r="IG379" i="1"/>
  <c r="IF379" i="1"/>
  <c r="II443" i="1"/>
  <c r="IH443" i="1"/>
  <c r="IG443" i="1"/>
  <c r="IF443" i="1"/>
  <c r="II507" i="1"/>
  <c r="IH507" i="1"/>
  <c r="IG507" i="1"/>
  <c r="IF507" i="1"/>
  <c r="II571" i="1"/>
  <c r="IH571" i="1"/>
  <c r="IG571" i="1"/>
  <c r="IF571" i="1"/>
  <c r="IG238" i="1"/>
  <c r="II238" i="1"/>
  <c r="IH238" i="1"/>
  <c r="IF238" i="1"/>
  <c r="IG174" i="1"/>
  <c r="II174" i="1"/>
  <c r="IH174" i="1"/>
  <c r="IF174" i="1"/>
  <c r="IG110" i="1"/>
  <c r="IH110" i="1"/>
  <c r="II110" i="1"/>
  <c r="IF110" i="1"/>
  <c r="IG46" i="1"/>
  <c r="IH46" i="1"/>
  <c r="II46" i="1"/>
  <c r="IF46" i="1"/>
  <c r="II164" i="1"/>
  <c r="IH164" i="1"/>
  <c r="IG164" i="1"/>
  <c r="IF164" i="1"/>
  <c r="II100" i="1"/>
  <c r="IH100" i="1"/>
  <c r="IG100" i="1"/>
  <c r="IF100" i="1"/>
  <c r="II36" i="1"/>
  <c r="IH36" i="1"/>
  <c r="IG36" i="1"/>
  <c r="IF36" i="1"/>
  <c r="II115" i="1"/>
  <c r="IH115" i="1"/>
  <c r="IG115" i="1"/>
  <c r="IF115" i="1"/>
  <c r="IG51" i="1"/>
  <c r="II51" i="1"/>
  <c r="IH51" i="1"/>
  <c r="IF51" i="1"/>
  <c r="II106" i="1"/>
  <c r="IH106" i="1"/>
  <c r="IF106" i="1"/>
  <c r="IG106" i="1"/>
  <c r="II197" i="1"/>
  <c r="IH197" i="1"/>
  <c r="IF197" i="1"/>
  <c r="IG197" i="1"/>
  <c r="II268" i="1"/>
  <c r="IH268" i="1"/>
  <c r="IG268" i="1"/>
  <c r="IF268" i="1"/>
  <c r="II332" i="1"/>
  <c r="IH332" i="1"/>
  <c r="IG332" i="1"/>
  <c r="IF332" i="1"/>
  <c r="II396" i="1"/>
  <c r="IH396" i="1"/>
  <c r="IG396" i="1"/>
  <c r="IF396" i="1"/>
  <c r="II460" i="1"/>
  <c r="IH460" i="1"/>
  <c r="IG460" i="1"/>
  <c r="IF460" i="1"/>
  <c r="II524" i="1"/>
  <c r="IH524" i="1"/>
  <c r="IG524" i="1"/>
  <c r="IF524" i="1"/>
  <c r="II588" i="1"/>
  <c r="IH588" i="1"/>
  <c r="IG588" i="1"/>
  <c r="IF588" i="1"/>
  <c r="II96" i="1"/>
  <c r="IG96" i="1"/>
  <c r="IH96" i="1"/>
  <c r="IF96" i="1"/>
  <c r="II189" i="1"/>
  <c r="IH189" i="1"/>
  <c r="IG189" i="1"/>
  <c r="IF189" i="1"/>
  <c r="II261" i="1"/>
  <c r="IH261" i="1"/>
  <c r="IF261" i="1"/>
  <c r="IG261" i="1"/>
  <c r="II325" i="1"/>
  <c r="IH325" i="1"/>
  <c r="IF325" i="1"/>
  <c r="IG325" i="1"/>
  <c r="II389" i="1"/>
  <c r="IH389" i="1"/>
  <c r="IG389" i="1"/>
  <c r="IF389" i="1"/>
  <c r="II453" i="1"/>
  <c r="IH453" i="1"/>
  <c r="IG453" i="1"/>
  <c r="IF453" i="1"/>
  <c r="II517" i="1"/>
  <c r="IH517" i="1"/>
  <c r="IG517" i="1"/>
  <c r="IF517" i="1"/>
  <c r="II581" i="1"/>
  <c r="IH581" i="1"/>
  <c r="IG581" i="1"/>
  <c r="IF581" i="1"/>
  <c r="IP72" i="1"/>
  <c r="IM72" i="1"/>
  <c r="IJ72" i="1"/>
  <c r="IP236" i="1"/>
  <c r="IM236" i="1"/>
  <c r="IJ236" i="1"/>
  <c r="IN486" i="1"/>
  <c r="IQ486" i="1"/>
  <c r="IK486" i="1"/>
  <c r="IQ558" i="1"/>
  <c r="IN558" i="1"/>
  <c r="IK558" i="1"/>
  <c r="II247" i="1"/>
  <c r="IH247" i="1"/>
  <c r="IG247" i="1"/>
  <c r="IF247" i="1"/>
  <c r="II344" i="1"/>
  <c r="IG344" i="1"/>
  <c r="IF344" i="1"/>
  <c r="IH344" i="1"/>
  <c r="II521" i="1"/>
  <c r="IH521" i="1"/>
  <c r="IF521" i="1"/>
  <c r="IG521" i="1"/>
  <c r="II298" i="1"/>
  <c r="IH298" i="1"/>
  <c r="IG298" i="1"/>
  <c r="IF298" i="1"/>
  <c r="II554" i="1"/>
  <c r="IH554" i="1"/>
  <c r="IF554" i="1"/>
  <c r="IG554" i="1"/>
  <c r="II267" i="1"/>
  <c r="IH267" i="1"/>
  <c r="IG267" i="1"/>
  <c r="IF267" i="1"/>
  <c r="IG222" i="1"/>
  <c r="IH222" i="1"/>
  <c r="II222" i="1"/>
  <c r="IF222" i="1"/>
  <c r="II20" i="1"/>
  <c r="IH20" i="1"/>
  <c r="IG20" i="1"/>
  <c r="IF20" i="1"/>
  <c r="II284" i="1"/>
  <c r="IH284" i="1"/>
  <c r="IG284" i="1"/>
  <c r="IF284" i="1"/>
  <c r="II540" i="1"/>
  <c r="IH540" i="1"/>
  <c r="IG540" i="1"/>
  <c r="IF540" i="1"/>
  <c r="II208" i="1"/>
  <c r="IG208" i="1"/>
  <c r="IF208" i="1"/>
  <c r="IH208" i="1"/>
  <c r="II341" i="1"/>
  <c r="IH341" i="1"/>
  <c r="IG341" i="1"/>
  <c r="IF341" i="1"/>
  <c r="IP606" i="1"/>
  <c r="IM606" i="1"/>
  <c r="IJ606" i="1"/>
  <c r="II61" i="1"/>
  <c r="IH61" i="1"/>
  <c r="IG61" i="1"/>
  <c r="IF61" i="1"/>
  <c r="II161" i="1"/>
  <c r="IG161" i="1"/>
  <c r="IH161" i="1"/>
  <c r="IF161" i="1"/>
  <c r="II237" i="1"/>
  <c r="IH237" i="1"/>
  <c r="IG237" i="1"/>
  <c r="IF237" i="1"/>
  <c r="II303" i="1"/>
  <c r="IH303" i="1"/>
  <c r="IG303" i="1"/>
  <c r="IF303" i="1"/>
  <c r="II367" i="1"/>
  <c r="IH367" i="1"/>
  <c r="IG367" i="1"/>
  <c r="IF367" i="1"/>
  <c r="II431" i="1"/>
  <c r="IH431" i="1"/>
  <c r="IG431" i="1"/>
  <c r="IF431" i="1"/>
  <c r="II495" i="1"/>
  <c r="IH495" i="1"/>
  <c r="IG495" i="1"/>
  <c r="IF495" i="1"/>
  <c r="II559" i="1"/>
  <c r="IH559" i="1"/>
  <c r="IG559" i="1"/>
  <c r="IF559" i="1"/>
  <c r="II623" i="1"/>
  <c r="IH623" i="1"/>
  <c r="IG623" i="1"/>
  <c r="IF623" i="1"/>
  <c r="II10" i="1"/>
  <c r="IH10" i="1"/>
  <c r="IG10" i="1"/>
  <c r="IF10" i="1"/>
  <c r="II113" i="1"/>
  <c r="IH113" i="1"/>
  <c r="IG113" i="1"/>
  <c r="IF113" i="1"/>
  <c r="II202" i="1"/>
  <c r="IH202" i="1"/>
  <c r="IG202" i="1"/>
  <c r="IF202" i="1"/>
  <c r="II272" i="1"/>
  <c r="IG272" i="1"/>
  <c r="IF272" i="1"/>
  <c r="IH272" i="1"/>
  <c r="II336" i="1"/>
  <c r="IG336" i="1"/>
  <c r="IF336" i="1"/>
  <c r="IH336" i="1"/>
  <c r="II400" i="1"/>
  <c r="IF400" i="1"/>
  <c r="IH400" i="1"/>
  <c r="IG400" i="1"/>
  <c r="II464" i="1"/>
  <c r="IF464" i="1"/>
  <c r="IH464" i="1"/>
  <c r="IG464" i="1"/>
  <c r="II528" i="1"/>
  <c r="IH528" i="1"/>
  <c r="IG528" i="1"/>
  <c r="IF528" i="1"/>
  <c r="II592" i="1"/>
  <c r="IH592" i="1"/>
  <c r="IG592" i="1"/>
  <c r="IF592" i="1"/>
  <c r="IP534" i="1"/>
  <c r="IM534" i="1"/>
  <c r="IJ534" i="1"/>
  <c r="II89" i="1"/>
  <c r="IH89" i="1"/>
  <c r="IG89" i="1"/>
  <c r="IF89" i="1"/>
  <c r="II185" i="1"/>
  <c r="IG185" i="1"/>
  <c r="IF185" i="1"/>
  <c r="IH185" i="1"/>
  <c r="II257" i="1"/>
  <c r="IG257" i="1"/>
  <c r="IF257" i="1"/>
  <c r="IH257" i="1"/>
  <c r="II321" i="1"/>
  <c r="IG321" i="1"/>
  <c r="IF321" i="1"/>
  <c r="IH321" i="1"/>
  <c r="II385" i="1"/>
  <c r="IF385" i="1"/>
  <c r="IH385" i="1"/>
  <c r="IG385" i="1"/>
  <c r="II449" i="1"/>
  <c r="IF449" i="1"/>
  <c r="IH449" i="1"/>
  <c r="IG449" i="1"/>
  <c r="II513" i="1"/>
  <c r="IF513" i="1"/>
  <c r="IH513" i="1"/>
  <c r="IG513" i="1"/>
  <c r="II577" i="1"/>
  <c r="IH577" i="1"/>
  <c r="IG577" i="1"/>
  <c r="IF577" i="1"/>
  <c r="II40" i="1"/>
  <c r="IG40" i="1"/>
  <c r="IF40" i="1"/>
  <c r="IH40" i="1"/>
  <c r="II143" i="1"/>
  <c r="IH143" i="1"/>
  <c r="IG143" i="1"/>
  <c r="IF143" i="1"/>
  <c r="II223" i="1"/>
  <c r="IH223" i="1"/>
  <c r="IF223" i="1"/>
  <c r="IG223" i="1"/>
  <c r="II290" i="1"/>
  <c r="IH290" i="1"/>
  <c r="IF290" i="1"/>
  <c r="IG290" i="1"/>
  <c r="II354" i="1"/>
  <c r="IH354" i="1"/>
  <c r="IF354" i="1"/>
  <c r="IG354" i="1"/>
  <c r="II418" i="1"/>
  <c r="IH418" i="1"/>
  <c r="IF418" i="1"/>
  <c r="IG418" i="1"/>
  <c r="II482" i="1"/>
  <c r="IH482" i="1"/>
  <c r="IF482" i="1"/>
  <c r="IG482" i="1"/>
  <c r="II546" i="1"/>
  <c r="IH546" i="1"/>
  <c r="IF546" i="1"/>
  <c r="IG546" i="1"/>
  <c r="II610" i="1"/>
  <c r="IH610" i="1"/>
  <c r="IF610" i="1"/>
  <c r="IG610" i="1"/>
  <c r="IP262" i="1"/>
  <c r="IM262" i="1"/>
  <c r="IJ262" i="1"/>
  <c r="II93" i="1"/>
  <c r="IH93" i="1"/>
  <c r="IG93" i="1"/>
  <c r="IF93" i="1"/>
  <c r="II187" i="1"/>
  <c r="IH187" i="1"/>
  <c r="IG187" i="1"/>
  <c r="IF187" i="1"/>
  <c r="II259" i="1"/>
  <c r="IH259" i="1"/>
  <c r="IF259" i="1"/>
  <c r="IG259" i="1"/>
  <c r="II323" i="1"/>
  <c r="IH323" i="1"/>
  <c r="IF323" i="1"/>
  <c r="IG323" i="1"/>
  <c r="II387" i="1"/>
  <c r="IH387" i="1"/>
  <c r="IG387" i="1"/>
  <c r="IF387" i="1"/>
  <c r="II451" i="1"/>
  <c r="IH451" i="1"/>
  <c r="IG451" i="1"/>
  <c r="IF451" i="1"/>
  <c r="II515" i="1"/>
  <c r="IH515" i="1"/>
  <c r="IG515" i="1"/>
  <c r="IF515" i="1"/>
  <c r="II579" i="1"/>
  <c r="IH579" i="1"/>
  <c r="IG579" i="1"/>
  <c r="IF579" i="1"/>
  <c r="IG230" i="1"/>
  <c r="IH230" i="1"/>
  <c r="II230" i="1"/>
  <c r="IF230" i="1"/>
  <c r="IG166" i="1"/>
  <c r="IH166" i="1"/>
  <c r="II166" i="1"/>
  <c r="IF166" i="1"/>
  <c r="IG102" i="1"/>
  <c r="IH102" i="1"/>
  <c r="II102" i="1"/>
  <c r="IF102" i="1"/>
  <c r="IG38" i="1"/>
  <c r="IH38" i="1"/>
  <c r="II38" i="1"/>
  <c r="IF38" i="1"/>
  <c r="II156" i="1"/>
  <c r="IH156" i="1"/>
  <c r="IG156" i="1"/>
  <c r="IF156" i="1"/>
  <c r="II92" i="1"/>
  <c r="IH92" i="1"/>
  <c r="IG92" i="1"/>
  <c r="IF92" i="1"/>
  <c r="II28" i="1"/>
  <c r="IH28" i="1"/>
  <c r="IG28" i="1"/>
  <c r="IF28" i="1"/>
  <c r="II107" i="1"/>
  <c r="IH107" i="1"/>
  <c r="IF107" i="1"/>
  <c r="IG107" i="1"/>
  <c r="IG43" i="1"/>
  <c r="II43" i="1"/>
  <c r="IH43" i="1"/>
  <c r="IF43" i="1"/>
  <c r="II120" i="1"/>
  <c r="IG120" i="1"/>
  <c r="IF120" i="1"/>
  <c r="IH120" i="1"/>
  <c r="II207" i="1"/>
  <c r="IH207" i="1"/>
  <c r="IG207" i="1"/>
  <c r="IF207" i="1"/>
  <c r="II276" i="1"/>
  <c r="IH276" i="1"/>
  <c r="IG276" i="1"/>
  <c r="IF276" i="1"/>
  <c r="II340" i="1"/>
  <c r="IH340" i="1"/>
  <c r="IG340" i="1"/>
  <c r="IF340" i="1"/>
  <c r="II404" i="1"/>
  <c r="IH404" i="1"/>
  <c r="IG404" i="1"/>
  <c r="IF404" i="1"/>
  <c r="II468" i="1"/>
  <c r="IH468" i="1"/>
  <c r="IG468" i="1"/>
  <c r="IF468" i="1"/>
  <c r="II532" i="1"/>
  <c r="IH532" i="1"/>
  <c r="IG532" i="1"/>
  <c r="IF532" i="1"/>
  <c r="II596" i="1"/>
  <c r="IH596" i="1"/>
  <c r="IG596" i="1"/>
  <c r="IF596" i="1"/>
  <c r="IH7" i="1"/>
  <c r="IG7" i="1"/>
  <c r="II7" i="1"/>
  <c r="IF7" i="1"/>
  <c r="II109" i="1"/>
  <c r="IH109" i="1"/>
  <c r="IG109" i="1"/>
  <c r="IF109" i="1"/>
  <c r="II199" i="1"/>
  <c r="IH199" i="1"/>
  <c r="IG199" i="1"/>
  <c r="IF199" i="1"/>
  <c r="II269" i="1"/>
  <c r="IH269" i="1"/>
  <c r="IG269" i="1"/>
  <c r="IF269" i="1"/>
  <c r="II333" i="1"/>
  <c r="IH333" i="1"/>
  <c r="IG333" i="1"/>
  <c r="IF333" i="1"/>
  <c r="II397" i="1"/>
  <c r="IH397" i="1"/>
  <c r="IG397" i="1"/>
  <c r="IF397" i="1"/>
  <c r="II461" i="1"/>
  <c r="IH461" i="1"/>
  <c r="IG461" i="1"/>
  <c r="IF461" i="1"/>
  <c r="II525" i="1"/>
  <c r="IH525" i="1"/>
  <c r="IG525" i="1"/>
  <c r="IF525" i="1"/>
  <c r="II589" i="1"/>
  <c r="IH589" i="1"/>
  <c r="IG589" i="1"/>
  <c r="IF589" i="1"/>
  <c r="IR236" i="1"/>
  <c r="IO236" i="1"/>
  <c r="IL236" i="1"/>
  <c r="IQ254" i="1"/>
  <c r="IN254" i="1"/>
  <c r="IK254" i="1"/>
  <c r="IQ566" i="1"/>
  <c r="IN566" i="1"/>
  <c r="IK566" i="1"/>
  <c r="IQ590" i="1"/>
  <c r="IN590" i="1"/>
  <c r="IK590" i="1"/>
  <c r="FK538" i="1"/>
  <c r="FO538" i="1"/>
  <c r="FS153" i="1"/>
  <c r="FJ529" i="1"/>
  <c r="FP611" i="1"/>
  <c r="FQ429" i="1"/>
  <c r="FI429" i="1"/>
  <c r="FQ450" i="1"/>
  <c r="FT611" i="1"/>
  <c r="FN529" i="1"/>
  <c r="FM450" i="1"/>
  <c r="FI428" i="1"/>
  <c r="FM428" i="1"/>
  <c r="FM136" i="1"/>
  <c r="FQ136" i="1"/>
  <c r="FR595" i="1"/>
  <c r="FN561" i="1"/>
  <c r="FP383" i="1"/>
  <c r="FM541" i="1"/>
  <c r="FL383" i="1"/>
  <c r="FK154" i="1"/>
  <c r="FO154" i="1"/>
  <c r="FQ522" i="1"/>
  <c r="FI330" i="1"/>
  <c r="FM330" i="1"/>
  <c r="FO153" i="1"/>
  <c r="FI522" i="1"/>
  <c r="FN595" i="1"/>
  <c r="FJ561" i="1"/>
  <c r="FQ209" i="1"/>
  <c r="FK612" i="1"/>
  <c r="FI257" i="1"/>
  <c r="FI541" i="1"/>
  <c r="FI30" i="1"/>
  <c r="FM30" i="1"/>
  <c r="FJ562" i="1"/>
  <c r="FI329" i="1"/>
  <c r="FO612" i="1"/>
  <c r="FN562" i="1"/>
  <c r="FM329" i="1"/>
  <c r="FM208" i="1"/>
  <c r="FQ232" i="1"/>
  <c r="FI232" i="1"/>
  <c r="FI540" i="1"/>
  <c r="FM540" i="1"/>
  <c r="FQ598" i="1"/>
  <c r="FI208" i="1"/>
  <c r="FI598" i="1"/>
  <c r="FM257" i="1"/>
  <c r="FM524" i="1"/>
  <c r="FI524" i="1"/>
  <c r="FK610" i="1"/>
  <c r="FI61" i="1"/>
  <c r="FO610" i="1"/>
  <c r="FM60" i="1"/>
  <c r="FM61" i="1"/>
  <c r="FQ60" i="1"/>
  <c r="FI209" i="1"/>
  <c r="FM354" i="1"/>
  <c r="FQ354" i="1"/>
  <c r="FR7" i="1"/>
  <c r="FN7" i="1"/>
  <c r="FJ7" i="1"/>
  <c r="FQ95" i="1"/>
  <c r="FM95" i="1"/>
  <c r="FI95" i="1"/>
  <c r="FR159" i="1"/>
  <c r="FN159" i="1"/>
  <c r="FJ159" i="1"/>
  <c r="FS423" i="1"/>
  <c r="FO423" i="1"/>
  <c r="FK423" i="1"/>
  <c r="FQ527" i="1"/>
  <c r="FM527" i="1"/>
  <c r="FI527" i="1"/>
  <c r="FR551" i="1"/>
  <c r="FN551" i="1"/>
  <c r="FJ551" i="1"/>
  <c r="FT623" i="1"/>
  <c r="FP623" i="1"/>
  <c r="FL623" i="1"/>
  <c r="FQ419" i="1"/>
  <c r="FM419" i="1"/>
  <c r="FI419" i="1"/>
  <c r="FT76" i="1"/>
  <c r="FP76" i="1"/>
  <c r="FL76" i="1"/>
  <c r="FR40" i="1"/>
  <c r="FN40" i="1"/>
  <c r="FJ40" i="1"/>
  <c r="FT72" i="1"/>
  <c r="FP72" i="1"/>
  <c r="FL72" i="1"/>
  <c r="FS144" i="1"/>
  <c r="FO144" i="1"/>
  <c r="FK144" i="1"/>
  <c r="FR176" i="1"/>
  <c r="FN176" i="1"/>
  <c r="FJ176" i="1"/>
  <c r="FR216" i="1"/>
  <c r="FN216" i="1"/>
  <c r="FJ216" i="1"/>
  <c r="FS240" i="1"/>
  <c r="FO240" i="1"/>
  <c r="FK240" i="1"/>
  <c r="FR328" i="1"/>
  <c r="FN328" i="1"/>
  <c r="FJ328" i="1"/>
  <c r="FQ344" i="1"/>
  <c r="FM344" i="1"/>
  <c r="FI344" i="1"/>
  <c r="FQ440" i="1"/>
  <c r="FM440" i="1"/>
  <c r="FI440" i="1"/>
  <c r="FT480" i="1"/>
  <c r="FP480" i="1"/>
  <c r="FL480" i="1"/>
  <c r="FS504" i="1"/>
  <c r="FO504" i="1"/>
  <c r="FK504" i="1"/>
  <c r="FR592" i="1"/>
  <c r="FN592" i="1"/>
  <c r="FJ592" i="1"/>
  <c r="FT600" i="1"/>
  <c r="FP600" i="1"/>
  <c r="FL600" i="1"/>
  <c r="FS35" i="1"/>
  <c r="FO35" i="1"/>
  <c r="FK35" i="1"/>
  <c r="FS51" i="1"/>
  <c r="FO51" i="1"/>
  <c r="FK51" i="1"/>
  <c r="FQ180" i="1"/>
  <c r="FM180" i="1"/>
  <c r="FI180" i="1"/>
  <c r="FS356" i="1"/>
  <c r="FO356" i="1"/>
  <c r="FK356" i="1"/>
  <c r="FR548" i="1"/>
  <c r="FN548" i="1"/>
  <c r="FJ548" i="1"/>
  <c r="FS73" i="1"/>
  <c r="FO73" i="1"/>
  <c r="FK73" i="1"/>
  <c r="FT201" i="1"/>
  <c r="FP201" i="1"/>
  <c r="FL201" i="1"/>
  <c r="FR257" i="1"/>
  <c r="FN257" i="1"/>
  <c r="FJ257" i="1"/>
  <c r="FT281" i="1"/>
  <c r="FP281" i="1"/>
  <c r="FL281" i="1"/>
  <c r="FT289" i="1"/>
  <c r="FP289" i="1"/>
  <c r="FL289" i="1"/>
  <c r="FQ313" i="1"/>
  <c r="FM313" i="1"/>
  <c r="FI313" i="1"/>
  <c r="FT353" i="1"/>
  <c r="FP353" i="1"/>
  <c r="FL353" i="1"/>
  <c r="FQ401" i="1"/>
  <c r="FM401" i="1"/>
  <c r="FI401" i="1"/>
  <c r="FT433" i="1"/>
  <c r="FP433" i="1"/>
  <c r="FL433" i="1"/>
  <c r="FR505" i="1"/>
  <c r="FN505" i="1"/>
  <c r="FJ505" i="1"/>
  <c r="FS529" i="1"/>
  <c r="FO529" i="1"/>
  <c r="FK529" i="1"/>
  <c r="FS569" i="1"/>
  <c r="FO569" i="1"/>
  <c r="FK569" i="1"/>
  <c r="FR11" i="1"/>
  <c r="FN11" i="1"/>
  <c r="FJ11" i="1"/>
  <c r="FT131" i="1"/>
  <c r="FP131" i="1"/>
  <c r="FL131" i="1"/>
  <c r="FQ364" i="1"/>
  <c r="FM364" i="1"/>
  <c r="FI364" i="1"/>
  <c r="FQ596" i="1"/>
  <c r="FM596" i="1"/>
  <c r="FI596" i="1"/>
  <c r="FS26" i="1"/>
  <c r="FO26" i="1"/>
  <c r="FK26" i="1"/>
  <c r="FQ58" i="1"/>
  <c r="FM58" i="1"/>
  <c r="FI58" i="1"/>
  <c r="FS122" i="1"/>
  <c r="FO122" i="1"/>
  <c r="FK122" i="1"/>
  <c r="FR266" i="1"/>
  <c r="FN266" i="1"/>
  <c r="FJ266" i="1"/>
  <c r="FS274" i="1"/>
  <c r="FO274" i="1"/>
  <c r="FK274" i="1"/>
  <c r="FQ314" i="1"/>
  <c r="FM314" i="1"/>
  <c r="FI314" i="1"/>
  <c r="FQ362" i="1"/>
  <c r="FM362" i="1"/>
  <c r="FI362" i="1"/>
  <c r="FQ482" i="1"/>
  <c r="FM482" i="1"/>
  <c r="FI482" i="1"/>
  <c r="FS506" i="1"/>
  <c r="FO506" i="1"/>
  <c r="FK506" i="1"/>
  <c r="FQ586" i="1"/>
  <c r="FM586" i="1"/>
  <c r="FI586" i="1"/>
  <c r="FT275" i="1"/>
  <c r="FP275" i="1"/>
  <c r="FL275" i="1"/>
  <c r="FQ236" i="1"/>
  <c r="FM236" i="1"/>
  <c r="FI236" i="1"/>
  <c r="FT69" i="1"/>
  <c r="FP69" i="1"/>
  <c r="FL69" i="1"/>
  <c r="FQ101" i="1"/>
  <c r="FI101" i="1"/>
  <c r="FM101" i="1"/>
  <c r="FS197" i="1"/>
  <c r="FO197" i="1"/>
  <c r="FK197" i="1"/>
  <c r="FQ237" i="1"/>
  <c r="FM237" i="1"/>
  <c r="FI237" i="1"/>
  <c r="FQ261" i="1"/>
  <c r="FM261" i="1"/>
  <c r="FI261" i="1"/>
  <c r="FT349" i="1"/>
  <c r="FP349" i="1"/>
  <c r="FL349" i="1"/>
  <c r="FQ421" i="1"/>
  <c r="FI421" i="1"/>
  <c r="FM421" i="1"/>
  <c r="FR477" i="1"/>
  <c r="FN477" i="1"/>
  <c r="FJ477" i="1"/>
  <c r="FT509" i="1"/>
  <c r="FP509" i="1"/>
  <c r="FL509" i="1"/>
  <c r="FT533" i="1"/>
  <c r="FP533" i="1"/>
  <c r="FL533" i="1"/>
  <c r="FT581" i="1"/>
  <c r="FP581" i="1"/>
  <c r="FL581" i="1"/>
  <c r="FS86" i="1"/>
  <c r="FO86" i="1"/>
  <c r="FK86" i="1"/>
  <c r="FQ118" i="1"/>
  <c r="FM118" i="1"/>
  <c r="FI118" i="1"/>
  <c r="FR278" i="1"/>
  <c r="FN278" i="1"/>
  <c r="FJ278" i="1"/>
  <c r="FQ350" i="1"/>
  <c r="FM350" i="1"/>
  <c r="FI350" i="1"/>
  <c r="FR358" i="1"/>
  <c r="FN358" i="1"/>
  <c r="FJ358" i="1"/>
  <c r="FS382" i="1"/>
  <c r="FO382" i="1"/>
  <c r="FK382" i="1"/>
  <c r="FS390" i="1"/>
  <c r="FO390" i="1"/>
  <c r="FK390" i="1"/>
  <c r="FT518" i="1"/>
  <c r="FP518" i="1"/>
  <c r="FL518" i="1"/>
  <c r="FS534" i="1"/>
  <c r="FO534" i="1"/>
  <c r="FK534" i="1"/>
  <c r="FR598" i="1"/>
  <c r="FN598" i="1"/>
  <c r="FJ598" i="1"/>
  <c r="FR614" i="1"/>
  <c r="FN614" i="1"/>
  <c r="FJ614" i="1"/>
  <c r="FS622" i="1"/>
  <c r="FO622" i="1"/>
  <c r="FK622" i="1"/>
  <c r="FS108" i="1"/>
  <c r="FO108" i="1"/>
  <c r="FK108" i="1"/>
  <c r="FR252" i="1"/>
  <c r="FN252" i="1"/>
  <c r="FJ252" i="1"/>
  <c r="FS388" i="1"/>
  <c r="FO388" i="1"/>
  <c r="FK388" i="1"/>
  <c r="FQ55" i="1"/>
  <c r="FM55" i="1"/>
  <c r="FI55" i="1"/>
  <c r="FT71" i="1"/>
  <c r="FP71" i="1"/>
  <c r="FL71" i="1"/>
  <c r="FR87" i="1"/>
  <c r="FN87" i="1"/>
  <c r="FJ87" i="1"/>
  <c r="FS175" i="1"/>
  <c r="FO175" i="1"/>
  <c r="FK175" i="1"/>
  <c r="FS255" i="1"/>
  <c r="FO255" i="1"/>
  <c r="FK255" i="1"/>
  <c r="FT359" i="1"/>
  <c r="FP359" i="1"/>
  <c r="FL359" i="1"/>
  <c r="FQ399" i="1"/>
  <c r="FM399" i="1"/>
  <c r="FI399" i="1"/>
  <c r="FQ455" i="1"/>
  <c r="FM455" i="1"/>
  <c r="FI455" i="1"/>
  <c r="FS551" i="1"/>
  <c r="FO551" i="1"/>
  <c r="FK551" i="1"/>
  <c r="FT575" i="1"/>
  <c r="FP575" i="1"/>
  <c r="FL575" i="1"/>
  <c r="FS379" i="1"/>
  <c r="FO379" i="1"/>
  <c r="FK379" i="1"/>
  <c r="FR563" i="1"/>
  <c r="FN563" i="1"/>
  <c r="FJ563" i="1"/>
  <c r="FR16" i="1"/>
  <c r="FN16" i="1"/>
  <c r="FJ16" i="1"/>
  <c r="FT152" i="1"/>
  <c r="FP152" i="1"/>
  <c r="FL152" i="1"/>
  <c r="FS248" i="1"/>
  <c r="FO248" i="1"/>
  <c r="FK248" i="1"/>
  <c r="FS320" i="1"/>
  <c r="FO320" i="1"/>
  <c r="FK320" i="1"/>
  <c r="FQ424" i="1"/>
  <c r="FM424" i="1"/>
  <c r="FI424" i="1"/>
  <c r="FT472" i="1"/>
  <c r="FP472" i="1"/>
  <c r="FL472" i="1"/>
  <c r="FT496" i="1"/>
  <c r="FP496" i="1"/>
  <c r="FL496" i="1"/>
  <c r="FQ552" i="1"/>
  <c r="FM552" i="1"/>
  <c r="FI552" i="1"/>
  <c r="FT592" i="1"/>
  <c r="FP592" i="1"/>
  <c r="FL592" i="1"/>
  <c r="FT35" i="1"/>
  <c r="FP35" i="1"/>
  <c r="FL35" i="1"/>
  <c r="FR603" i="1"/>
  <c r="FN603" i="1"/>
  <c r="FJ603" i="1"/>
  <c r="FS180" i="1"/>
  <c r="FO180" i="1"/>
  <c r="FK180" i="1"/>
  <c r="FT356" i="1"/>
  <c r="FP356" i="1"/>
  <c r="FL356" i="1"/>
  <c r="FR492" i="1"/>
  <c r="FN492" i="1"/>
  <c r="FJ492" i="1"/>
  <c r="FR41" i="1"/>
  <c r="FN41" i="1"/>
  <c r="FJ41" i="1"/>
  <c r="FT81" i="1"/>
  <c r="FP81" i="1"/>
  <c r="FL81" i="1"/>
  <c r="FQ153" i="1"/>
  <c r="FM153" i="1"/>
  <c r="FI153" i="1"/>
  <c r="FQ233" i="1"/>
  <c r="FM233" i="1"/>
  <c r="FI233" i="1"/>
  <c r="FQ249" i="1"/>
  <c r="FM249" i="1"/>
  <c r="FI249" i="1"/>
  <c r="FR321" i="1"/>
  <c r="FN321" i="1"/>
  <c r="FJ321" i="1"/>
  <c r="FQ393" i="1"/>
  <c r="FM393" i="1"/>
  <c r="FI393" i="1"/>
  <c r="FR489" i="1"/>
  <c r="FN489" i="1"/>
  <c r="FJ489" i="1"/>
  <c r="FQ505" i="1"/>
  <c r="FM505" i="1"/>
  <c r="FI505" i="1"/>
  <c r="FS11" i="1"/>
  <c r="FO11" i="1"/>
  <c r="FK11" i="1"/>
  <c r="FR18" i="1"/>
  <c r="FN18" i="1"/>
  <c r="FJ18" i="1"/>
  <c r="FT42" i="1"/>
  <c r="FP42" i="1"/>
  <c r="FL42" i="1"/>
  <c r="FS74" i="1"/>
  <c r="FO74" i="1"/>
  <c r="FK74" i="1"/>
  <c r="FT90" i="1"/>
  <c r="FP90" i="1"/>
  <c r="FL90" i="1"/>
  <c r="FT106" i="1"/>
  <c r="FP106" i="1"/>
  <c r="FL106" i="1"/>
  <c r="FR250" i="1"/>
  <c r="FN250" i="1"/>
  <c r="FJ250" i="1"/>
  <c r="FR274" i="1"/>
  <c r="FN274" i="1"/>
  <c r="FJ274" i="1"/>
  <c r="FQ298" i="1"/>
  <c r="FM298" i="1"/>
  <c r="FI298" i="1"/>
  <c r="FQ322" i="1"/>
  <c r="FM322" i="1"/>
  <c r="FI322" i="1"/>
  <c r="FS330" i="1"/>
  <c r="FO330" i="1"/>
  <c r="FK330" i="1"/>
  <c r="FS410" i="1"/>
  <c r="FO410" i="1"/>
  <c r="FK410" i="1"/>
  <c r="FT514" i="1"/>
  <c r="FP514" i="1"/>
  <c r="FL514" i="1"/>
  <c r="FR586" i="1"/>
  <c r="FN586" i="1"/>
  <c r="FJ586" i="1"/>
  <c r="FT610" i="1"/>
  <c r="FP610" i="1"/>
  <c r="FL610" i="1"/>
  <c r="FQ27" i="1"/>
  <c r="FM27" i="1"/>
  <c r="FI27" i="1"/>
  <c r="FT219" i="1"/>
  <c r="FP219" i="1"/>
  <c r="FL219" i="1"/>
  <c r="FT436" i="1"/>
  <c r="FP436" i="1"/>
  <c r="FL436" i="1"/>
  <c r="FS516" i="1"/>
  <c r="FO516" i="1"/>
  <c r="FK516" i="1"/>
  <c r="FT604" i="1"/>
  <c r="FP604" i="1"/>
  <c r="FL604" i="1"/>
  <c r="FQ13" i="1"/>
  <c r="FM13" i="1"/>
  <c r="FI13" i="1"/>
  <c r="FS125" i="1"/>
  <c r="FO125" i="1"/>
  <c r="FK125" i="1"/>
  <c r="FQ181" i="1"/>
  <c r="FI181" i="1"/>
  <c r="FM181" i="1"/>
  <c r="FR269" i="1"/>
  <c r="FJ269" i="1"/>
  <c r="FN269" i="1"/>
  <c r="FS341" i="1"/>
  <c r="FO341" i="1"/>
  <c r="FK341" i="1"/>
  <c r="FT429" i="1"/>
  <c r="FP429" i="1"/>
  <c r="FL429" i="1"/>
  <c r="FR525" i="1"/>
  <c r="FJ525" i="1"/>
  <c r="FN525" i="1"/>
  <c r="FS621" i="1"/>
  <c r="FO621" i="1"/>
  <c r="FK621" i="1"/>
  <c r="FQ38" i="1"/>
  <c r="FM38" i="1"/>
  <c r="FI38" i="1"/>
  <c r="FT78" i="1"/>
  <c r="FP78" i="1"/>
  <c r="FL78" i="1"/>
  <c r="FR118" i="1"/>
  <c r="FN118" i="1"/>
  <c r="FJ118" i="1"/>
  <c r="FR478" i="1"/>
  <c r="FN478" i="1"/>
  <c r="FJ478" i="1"/>
  <c r="FT510" i="1"/>
  <c r="FP510" i="1"/>
  <c r="FL510" i="1"/>
  <c r="FR582" i="1"/>
  <c r="FN582" i="1"/>
  <c r="FJ582" i="1"/>
  <c r="FT614" i="1"/>
  <c r="FP614" i="1"/>
  <c r="FL614" i="1"/>
  <c r="FR108" i="1"/>
  <c r="FN108" i="1"/>
  <c r="FJ108" i="1"/>
  <c r="FS276" i="1"/>
  <c r="FO276" i="1"/>
  <c r="FK276" i="1"/>
  <c r="FR528" i="1"/>
  <c r="FN528" i="1"/>
  <c r="FJ528" i="1"/>
  <c r="FT7" i="1"/>
  <c r="FP7" i="1"/>
  <c r="FL7" i="1"/>
  <c r="FT23" i="1"/>
  <c r="FP23" i="1"/>
  <c r="FL23" i="1"/>
  <c r="FR71" i="1"/>
  <c r="FN71" i="1"/>
  <c r="FJ71" i="1"/>
  <c r="FT87" i="1"/>
  <c r="FP87" i="1"/>
  <c r="FL87" i="1"/>
  <c r="FT223" i="1"/>
  <c r="FP223" i="1"/>
  <c r="FL223" i="1"/>
  <c r="FQ295" i="1"/>
  <c r="FM295" i="1"/>
  <c r="FI295" i="1"/>
  <c r="FS335" i="1"/>
  <c r="FO335" i="1"/>
  <c r="FK335" i="1"/>
  <c r="FR391" i="1"/>
  <c r="FN391" i="1"/>
  <c r="FJ391" i="1"/>
  <c r="FS407" i="1"/>
  <c r="FO407" i="1"/>
  <c r="FK407" i="1"/>
  <c r="FM495" i="1"/>
  <c r="FQ495" i="1"/>
  <c r="FI495" i="1"/>
  <c r="FR519" i="1"/>
  <c r="FN519" i="1"/>
  <c r="FJ519" i="1"/>
  <c r="FS535" i="1"/>
  <c r="FO535" i="1"/>
  <c r="FK535" i="1"/>
  <c r="FT567" i="1"/>
  <c r="FP567" i="1"/>
  <c r="FL567" i="1"/>
  <c r="FQ623" i="1"/>
  <c r="FM623" i="1"/>
  <c r="FI623" i="1"/>
  <c r="FQ283" i="1"/>
  <c r="FM283" i="1"/>
  <c r="FI283" i="1"/>
  <c r="FT379" i="1"/>
  <c r="FL379" i="1"/>
  <c r="FP379" i="1"/>
  <c r="FT36" i="1"/>
  <c r="FP36" i="1"/>
  <c r="FL36" i="1"/>
  <c r="FQ588" i="1"/>
  <c r="FM588" i="1"/>
  <c r="FI588" i="1"/>
  <c r="FQ88" i="1"/>
  <c r="FM88" i="1"/>
  <c r="FI88" i="1"/>
  <c r="FT128" i="1"/>
  <c r="FP128" i="1"/>
  <c r="FL128" i="1"/>
  <c r="FS232" i="1"/>
  <c r="FO232" i="1"/>
  <c r="FK232" i="1"/>
  <c r="FS328" i="1"/>
  <c r="FO328" i="1"/>
  <c r="FK328" i="1"/>
  <c r="FR408" i="1"/>
  <c r="FN408" i="1"/>
  <c r="FJ408" i="1"/>
  <c r="FR432" i="1"/>
  <c r="FN432" i="1"/>
  <c r="FJ432" i="1"/>
  <c r="FR456" i="1"/>
  <c r="FN456" i="1"/>
  <c r="FJ456" i="1"/>
  <c r="FR536" i="1"/>
  <c r="FN536" i="1"/>
  <c r="FJ536" i="1"/>
  <c r="FT584" i="1"/>
  <c r="FP584" i="1"/>
  <c r="FL584" i="1"/>
  <c r="FT116" i="1"/>
  <c r="FL116" i="1"/>
  <c r="FP116" i="1"/>
  <c r="FT156" i="1"/>
  <c r="FP156" i="1"/>
  <c r="FL156" i="1"/>
  <c r="FT332" i="1"/>
  <c r="FP332" i="1"/>
  <c r="FL332" i="1"/>
  <c r="FR612" i="1"/>
  <c r="FN612" i="1"/>
  <c r="FJ612" i="1"/>
  <c r="FQ304" i="1"/>
  <c r="FM304" i="1"/>
  <c r="FI304" i="1"/>
  <c r="FR129" i="1"/>
  <c r="FN129" i="1"/>
  <c r="FJ129" i="1"/>
  <c r="FR153" i="1"/>
  <c r="FN153" i="1"/>
  <c r="FJ153" i="1"/>
  <c r="FS217" i="1"/>
  <c r="FO217" i="1"/>
  <c r="FK217" i="1"/>
  <c r="FT257" i="1"/>
  <c r="FP257" i="1"/>
  <c r="FL257" i="1"/>
  <c r="FS265" i="1"/>
  <c r="FO265" i="1"/>
  <c r="FK265" i="1"/>
  <c r="FS313" i="1"/>
  <c r="FO313" i="1"/>
  <c r="FK313" i="1"/>
  <c r="FS321" i="1"/>
  <c r="FO321" i="1"/>
  <c r="FK321" i="1"/>
  <c r="FR553" i="1"/>
  <c r="FN553" i="1"/>
  <c r="FJ553" i="1"/>
  <c r="FR609" i="1"/>
  <c r="FJ609" i="1"/>
  <c r="FN609" i="1"/>
  <c r="FT99" i="1"/>
  <c r="FL99" i="1"/>
  <c r="FP99" i="1"/>
  <c r="FS28" i="1"/>
  <c r="FO28" i="1"/>
  <c r="FK28" i="1"/>
  <c r="FT420" i="1"/>
  <c r="FP420" i="1"/>
  <c r="FL420" i="1"/>
  <c r="FT596" i="1"/>
  <c r="FP596" i="1"/>
  <c r="FL596" i="1"/>
  <c r="FR622" i="1"/>
  <c r="FN622" i="1"/>
  <c r="FJ622" i="1"/>
  <c r="FT26" i="1"/>
  <c r="FP26" i="1"/>
  <c r="FL26" i="1"/>
  <c r="FR42" i="1"/>
  <c r="FN42" i="1"/>
  <c r="FJ42" i="1"/>
  <c r="FT66" i="1"/>
  <c r="FP66" i="1"/>
  <c r="FL66" i="1"/>
  <c r="FQ162" i="1"/>
  <c r="FM162" i="1"/>
  <c r="FI162" i="1"/>
  <c r="FR298" i="1"/>
  <c r="FN298" i="1"/>
  <c r="FJ298" i="1"/>
  <c r="FT338" i="1"/>
  <c r="FP338" i="1"/>
  <c r="FL338" i="1"/>
  <c r="FR434" i="1"/>
  <c r="FN434" i="1"/>
  <c r="FJ434" i="1"/>
  <c r="FQ458" i="1"/>
  <c r="FM458" i="1"/>
  <c r="FI458" i="1"/>
  <c r="FS482" i="1"/>
  <c r="FO482" i="1"/>
  <c r="FK482" i="1"/>
  <c r="FT506" i="1"/>
  <c r="FP506" i="1"/>
  <c r="FL506" i="1"/>
  <c r="FS578" i="1"/>
  <c r="FO578" i="1"/>
  <c r="FK578" i="1"/>
  <c r="FT602" i="1"/>
  <c r="FP602" i="1"/>
  <c r="FL602" i="1"/>
  <c r="FR115" i="1"/>
  <c r="FN115" i="1"/>
  <c r="FJ115" i="1"/>
  <c r="FT211" i="1"/>
  <c r="FP211" i="1"/>
  <c r="FL211" i="1"/>
  <c r="FR587" i="1"/>
  <c r="FN587" i="1"/>
  <c r="FJ587" i="1"/>
  <c r="FQ204" i="1"/>
  <c r="FM204" i="1"/>
  <c r="FI204" i="1"/>
  <c r="FQ436" i="1"/>
  <c r="FM436" i="1"/>
  <c r="FI436" i="1"/>
  <c r="FR516" i="1"/>
  <c r="FN516" i="1"/>
  <c r="FJ516" i="1"/>
  <c r="FR53" i="1"/>
  <c r="FN53" i="1"/>
  <c r="FJ53" i="1"/>
  <c r="FQ77" i="1"/>
  <c r="FM77" i="1"/>
  <c r="FI77" i="1"/>
  <c r="FQ93" i="1"/>
  <c r="FM93" i="1"/>
  <c r="FI93" i="1"/>
  <c r="FS109" i="1"/>
  <c r="FO109" i="1"/>
  <c r="FK109" i="1"/>
  <c r="FR197" i="1"/>
  <c r="FN197" i="1"/>
  <c r="FJ197" i="1"/>
  <c r="FQ229" i="1"/>
  <c r="FI229" i="1"/>
  <c r="FM229" i="1"/>
  <c r="FQ325" i="1"/>
  <c r="FM325" i="1"/>
  <c r="FI325" i="1"/>
  <c r="FR349" i="1"/>
  <c r="FN349" i="1"/>
  <c r="FJ349" i="1"/>
  <c r="FS397" i="1"/>
  <c r="FO397" i="1"/>
  <c r="FK397" i="1"/>
  <c r="FT405" i="1"/>
  <c r="FP405" i="1"/>
  <c r="FL405" i="1"/>
  <c r="FR429" i="1"/>
  <c r="FN429" i="1"/>
  <c r="FJ429" i="1"/>
  <c r="FQ453" i="1"/>
  <c r="FM453" i="1"/>
  <c r="FI453" i="1"/>
  <c r="FR469" i="1"/>
  <c r="FN469" i="1"/>
  <c r="FJ469" i="1"/>
  <c r="FT517" i="1"/>
  <c r="FP517" i="1"/>
  <c r="FL517" i="1"/>
  <c r="FQ557" i="1"/>
  <c r="FI557" i="1"/>
  <c r="FM557" i="1"/>
  <c r="FT565" i="1"/>
  <c r="FP565" i="1"/>
  <c r="FL565" i="1"/>
  <c r="FR30" i="1"/>
  <c r="FN30" i="1"/>
  <c r="FJ30" i="1"/>
  <c r="FR54" i="1"/>
  <c r="FN54" i="1"/>
  <c r="FJ54" i="1"/>
  <c r="FT62" i="1"/>
  <c r="FP62" i="1"/>
  <c r="FL62" i="1"/>
  <c r="FQ102" i="1"/>
  <c r="FM102" i="1"/>
  <c r="FI102" i="1"/>
  <c r="FT110" i="1"/>
  <c r="FP110" i="1"/>
  <c r="FL110" i="1"/>
  <c r="FQ134" i="1"/>
  <c r="FM134" i="1"/>
  <c r="FI134" i="1"/>
  <c r="FR142" i="1"/>
  <c r="FN142" i="1"/>
  <c r="FJ142" i="1"/>
  <c r="FS150" i="1"/>
  <c r="FO150" i="1"/>
  <c r="FK150" i="1"/>
  <c r="FS238" i="1"/>
  <c r="FO238" i="1"/>
  <c r="FK238" i="1"/>
  <c r="FR254" i="1"/>
  <c r="FN254" i="1"/>
  <c r="FJ254" i="1"/>
  <c r="FR262" i="1"/>
  <c r="FN262" i="1"/>
  <c r="FJ262" i="1"/>
  <c r="FT270" i="1"/>
  <c r="FP270" i="1"/>
  <c r="FL270" i="1"/>
  <c r="FS278" i="1"/>
  <c r="FO278" i="1"/>
  <c r="FK278" i="1"/>
  <c r="FQ310" i="1"/>
  <c r="FM310" i="1"/>
  <c r="FI310" i="1"/>
  <c r="FS334" i="1"/>
  <c r="FO334" i="1"/>
  <c r="FK334" i="1"/>
  <c r="FS350" i="1"/>
  <c r="FO350" i="1"/>
  <c r="FK350" i="1"/>
  <c r="FT390" i="1"/>
  <c r="FP390" i="1"/>
  <c r="FL390" i="1"/>
  <c r="FQ430" i="1"/>
  <c r="FM430" i="1"/>
  <c r="FI430" i="1"/>
  <c r="FQ438" i="1"/>
  <c r="FM438" i="1"/>
  <c r="FI438" i="1"/>
  <c r="FS462" i="1"/>
  <c r="FO462" i="1"/>
  <c r="FK462" i="1"/>
  <c r="FQ470" i="1"/>
  <c r="FM470" i="1"/>
  <c r="FI470" i="1"/>
  <c r="FS486" i="1"/>
  <c r="FO486" i="1"/>
  <c r="FK486" i="1"/>
  <c r="FT494" i="1"/>
  <c r="FP494" i="1"/>
  <c r="FL494" i="1"/>
  <c r="FR550" i="1"/>
  <c r="FN550" i="1"/>
  <c r="FJ550" i="1"/>
  <c r="FQ558" i="1"/>
  <c r="FM558" i="1"/>
  <c r="FI558" i="1"/>
  <c r="FQ574" i="1"/>
  <c r="FM574" i="1"/>
  <c r="FI574" i="1"/>
  <c r="FS590" i="1"/>
  <c r="FO590" i="1"/>
  <c r="FK590" i="1"/>
  <c r="FS606" i="1"/>
  <c r="FO606" i="1"/>
  <c r="FK606" i="1"/>
  <c r="FS614" i="1"/>
  <c r="FO614" i="1"/>
  <c r="FK614" i="1"/>
  <c r="FQ339" i="1"/>
  <c r="FM339" i="1"/>
  <c r="FI339" i="1"/>
  <c r="FR387" i="1"/>
  <c r="FJ387" i="1"/>
  <c r="FN387" i="1"/>
  <c r="FQ571" i="1"/>
  <c r="FM571" i="1"/>
  <c r="FI571" i="1"/>
  <c r="FS44" i="1"/>
  <c r="FO44" i="1"/>
  <c r="FK44" i="1"/>
  <c r="FR68" i="1"/>
  <c r="FN68" i="1"/>
  <c r="FJ68" i="1"/>
  <c r="FS92" i="1"/>
  <c r="FO92" i="1"/>
  <c r="FK92" i="1"/>
  <c r="FT164" i="1"/>
  <c r="FL164" i="1"/>
  <c r="FP164" i="1"/>
  <c r="FT196" i="1"/>
  <c r="FP196" i="1"/>
  <c r="FL196" i="1"/>
  <c r="FT228" i="1"/>
  <c r="FP228" i="1"/>
  <c r="FL228" i="1"/>
  <c r="FT252" i="1"/>
  <c r="FP252" i="1"/>
  <c r="FL252" i="1"/>
  <c r="FT276" i="1"/>
  <c r="FP276" i="1"/>
  <c r="FL276" i="1"/>
  <c r="FT292" i="1"/>
  <c r="FP292" i="1"/>
  <c r="FL292" i="1"/>
  <c r="FT324" i="1"/>
  <c r="FP324" i="1"/>
  <c r="FL324" i="1"/>
  <c r="FT388" i="1"/>
  <c r="FP388" i="1"/>
  <c r="FL388" i="1"/>
  <c r="FR393" i="1"/>
  <c r="FN393" i="1"/>
  <c r="FJ393" i="1"/>
  <c r="FR594" i="1"/>
  <c r="FN594" i="1"/>
  <c r="FJ594" i="1"/>
  <c r="FQ39" i="1"/>
  <c r="FM39" i="1"/>
  <c r="FI39" i="1"/>
  <c r="FQ47" i="1"/>
  <c r="FM47" i="1"/>
  <c r="FI47" i="1"/>
  <c r="FS55" i="1"/>
  <c r="FO55" i="1"/>
  <c r="FK55" i="1"/>
  <c r="FS71" i="1"/>
  <c r="FO71" i="1"/>
  <c r="FK71" i="1"/>
  <c r="FS87" i="1"/>
  <c r="FO87" i="1"/>
  <c r="FK87" i="1"/>
  <c r="FT95" i="1"/>
  <c r="FP95" i="1"/>
  <c r="FL95" i="1"/>
  <c r="FS103" i="1"/>
  <c r="FO103" i="1"/>
  <c r="FK103" i="1"/>
  <c r="FQ127" i="1"/>
  <c r="FM127" i="1"/>
  <c r="FI127" i="1"/>
  <c r="FR143" i="1"/>
  <c r="FN143" i="1"/>
  <c r="FJ143" i="1"/>
  <c r="FR151" i="1"/>
  <c r="FN151" i="1"/>
  <c r="FJ151" i="1"/>
  <c r="FS159" i="1"/>
  <c r="FO159" i="1"/>
  <c r="FK159" i="1"/>
  <c r="FT167" i="1"/>
  <c r="FP167" i="1"/>
  <c r="FL167" i="1"/>
  <c r="FR191" i="1"/>
  <c r="FN191" i="1"/>
  <c r="FJ191" i="1"/>
  <c r="FQ215" i="1"/>
  <c r="FM215" i="1"/>
  <c r="FI215" i="1"/>
  <c r="FR231" i="1"/>
  <c r="FN231" i="1"/>
  <c r="FJ231" i="1"/>
  <c r="FT239" i="1"/>
  <c r="FP239" i="1"/>
  <c r="FL239" i="1"/>
  <c r="FS247" i="1"/>
  <c r="FO247" i="1"/>
  <c r="FK247" i="1"/>
  <c r="FT303" i="1"/>
  <c r="FP303" i="1"/>
  <c r="FL303" i="1"/>
  <c r="FS311" i="1"/>
  <c r="FO311" i="1"/>
  <c r="FK311" i="1"/>
  <c r="FS319" i="1"/>
  <c r="FO319" i="1"/>
  <c r="FK319" i="1"/>
  <c r="FT343" i="1"/>
  <c r="FP343" i="1"/>
  <c r="FL343" i="1"/>
  <c r="FQ375" i="1"/>
  <c r="FM375" i="1"/>
  <c r="FI375" i="1"/>
  <c r="FR383" i="1"/>
  <c r="FN383" i="1"/>
  <c r="FJ383" i="1"/>
  <c r="FS391" i="1"/>
  <c r="FO391" i="1"/>
  <c r="FK391" i="1"/>
  <c r="FS399" i="1"/>
  <c r="FO399" i="1"/>
  <c r="FK399" i="1"/>
  <c r="FT407" i="1"/>
  <c r="FP407" i="1"/>
  <c r="FL407" i="1"/>
  <c r="FQ447" i="1"/>
  <c r="FM447" i="1"/>
  <c r="FI447" i="1"/>
  <c r="FQ463" i="1"/>
  <c r="FM463" i="1"/>
  <c r="FI463" i="1"/>
  <c r="FQ471" i="1"/>
  <c r="FM471" i="1"/>
  <c r="FI471" i="1"/>
  <c r="FR487" i="1"/>
  <c r="FN487" i="1"/>
  <c r="FJ487" i="1"/>
  <c r="FR495" i="1"/>
  <c r="FN495" i="1"/>
  <c r="FJ495" i="1"/>
  <c r="FS503" i="1"/>
  <c r="FO503" i="1"/>
  <c r="FK503" i="1"/>
  <c r="FS519" i="1"/>
  <c r="FO519" i="1"/>
  <c r="FK519" i="1"/>
  <c r="FT527" i="1"/>
  <c r="FP527" i="1"/>
  <c r="FL527" i="1"/>
  <c r="FT535" i="1"/>
  <c r="FP535" i="1"/>
  <c r="FL535" i="1"/>
  <c r="FT559" i="1"/>
  <c r="FP559" i="1"/>
  <c r="FL559" i="1"/>
  <c r="FQ607" i="1"/>
  <c r="FM607" i="1"/>
  <c r="FI607" i="1"/>
  <c r="FQ107" i="1"/>
  <c r="FM107" i="1"/>
  <c r="FI107" i="1"/>
  <c r="FQ155" i="1"/>
  <c r="FM155" i="1"/>
  <c r="FI155" i="1"/>
  <c r="FQ203" i="1"/>
  <c r="FM203" i="1"/>
  <c r="FI203" i="1"/>
  <c r="FQ235" i="1"/>
  <c r="FM235" i="1"/>
  <c r="FI235" i="1"/>
  <c r="FR267" i="1"/>
  <c r="FN267" i="1"/>
  <c r="FJ267" i="1"/>
  <c r="FR283" i="1"/>
  <c r="FN283" i="1"/>
  <c r="FJ283" i="1"/>
  <c r="FR299" i="1"/>
  <c r="FN299" i="1"/>
  <c r="FJ299" i="1"/>
  <c r="FS323" i="1"/>
  <c r="FO323" i="1"/>
  <c r="FK323" i="1"/>
  <c r="FT347" i="1"/>
  <c r="FP347" i="1"/>
  <c r="FL347" i="1"/>
  <c r="FR539" i="1"/>
  <c r="FN539" i="1"/>
  <c r="FJ539" i="1"/>
  <c r="FR579" i="1"/>
  <c r="FN579" i="1"/>
  <c r="FJ579" i="1"/>
  <c r="FS595" i="1"/>
  <c r="FO595" i="1"/>
  <c r="FK595" i="1"/>
  <c r="FQ76" i="1"/>
  <c r="FM76" i="1"/>
  <c r="FI76" i="1"/>
  <c r="FQ284" i="1"/>
  <c r="FM284" i="1"/>
  <c r="FI284" i="1"/>
  <c r="FR556" i="1"/>
  <c r="FN556" i="1"/>
  <c r="FJ556" i="1"/>
  <c r="FR588" i="1"/>
  <c r="FN588" i="1"/>
  <c r="FJ588" i="1"/>
  <c r="FR442" i="1"/>
  <c r="FN442" i="1"/>
  <c r="FJ442" i="1"/>
  <c r="FT8" i="1"/>
  <c r="FP8" i="1"/>
  <c r="FL8" i="1"/>
  <c r="FS80" i="1"/>
  <c r="FO80" i="1"/>
  <c r="FK80" i="1"/>
  <c r="FR88" i="1"/>
  <c r="FN88" i="1"/>
  <c r="FJ88" i="1"/>
  <c r="FS96" i="1"/>
  <c r="FO96" i="1"/>
  <c r="FK96" i="1"/>
  <c r="FR104" i="1"/>
  <c r="FN104" i="1"/>
  <c r="FJ104" i="1"/>
  <c r="FR120" i="1"/>
  <c r="FN120" i="1"/>
  <c r="FJ120" i="1"/>
  <c r="FR128" i="1"/>
  <c r="FN128" i="1"/>
  <c r="FJ128" i="1"/>
  <c r="FS136" i="1"/>
  <c r="FO136" i="1"/>
  <c r="FK136" i="1"/>
  <c r="FT144" i="1"/>
  <c r="FP144" i="1"/>
  <c r="FL144" i="1"/>
  <c r="FQ192" i="1"/>
  <c r="FM192" i="1"/>
  <c r="FI192" i="1"/>
  <c r="FS208" i="1"/>
  <c r="FO208" i="1"/>
  <c r="FK208" i="1"/>
  <c r="FR224" i="1"/>
  <c r="FN224" i="1"/>
  <c r="FJ224" i="1"/>
  <c r="FT232" i="1"/>
  <c r="FP232" i="1"/>
  <c r="FL232" i="1"/>
  <c r="FT240" i="1"/>
  <c r="FP240" i="1"/>
  <c r="FL240" i="1"/>
  <c r="FT248" i="1"/>
  <c r="FP248" i="1"/>
  <c r="FL248" i="1"/>
  <c r="FQ280" i="1"/>
  <c r="FM280" i="1"/>
  <c r="FI280" i="1"/>
  <c r="FQ296" i="1"/>
  <c r="FM296" i="1"/>
  <c r="FI296" i="1"/>
  <c r="FS304" i="1"/>
  <c r="FO304" i="1"/>
  <c r="FK304" i="1"/>
  <c r="FQ312" i="1"/>
  <c r="FM312" i="1"/>
  <c r="FI312" i="1"/>
  <c r="FT328" i="1"/>
  <c r="FP328" i="1"/>
  <c r="FL328" i="1"/>
  <c r="FT336" i="1"/>
  <c r="FP336" i="1"/>
  <c r="FL336" i="1"/>
  <c r="FS368" i="1"/>
  <c r="FO368" i="1"/>
  <c r="FK368" i="1"/>
  <c r="FR376" i="1"/>
  <c r="FN376" i="1"/>
  <c r="FJ376" i="1"/>
  <c r="FQ384" i="1"/>
  <c r="FM384" i="1"/>
  <c r="FI384" i="1"/>
  <c r="FQ392" i="1"/>
  <c r="FM392" i="1"/>
  <c r="FI392" i="1"/>
  <c r="FR400" i="1"/>
  <c r="FN400" i="1"/>
  <c r="FJ400" i="1"/>
  <c r="FQ408" i="1"/>
  <c r="FM408" i="1"/>
  <c r="FI408" i="1"/>
  <c r="FS416" i="1"/>
  <c r="FO416" i="1"/>
  <c r="FK416" i="1"/>
  <c r="FR424" i="1"/>
  <c r="FN424" i="1"/>
  <c r="FJ424" i="1"/>
  <c r="FT432" i="1"/>
  <c r="FP432" i="1"/>
  <c r="FL432" i="1"/>
  <c r="FS440" i="1"/>
  <c r="FO440" i="1"/>
  <c r="FK440" i="1"/>
  <c r="FT456" i="1"/>
  <c r="FP456" i="1"/>
  <c r="FL456" i="1"/>
  <c r="FQ528" i="1"/>
  <c r="FM528" i="1"/>
  <c r="FI528" i="1"/>
  <c r="FQ536" i="1"/>
  <c r="FI536" i="1"/>
  <c r="FM536" i="1"/>
  <c r="FR544" i="1"/>
  <c r="FN544" i="1"/>
  <c r="FJ544" i="1"/>
  <c r="FR552" i="1"/>
  <c r="FN552" i="1"/>
  <c r="FJ552" i="1"/>
  <c r="FS560" i="1"/>
  <c r="FO560" i="1"/>
  <c r="FK560" i="1"/>
  <c r="FR568" i="1"/>
  <c r="FN568" i="1"/>
  <c r="FJ568" i="1"/>
  <c r="FT576" i="1"/>
  <c r="FP576" i="1"/>
  <c r="FL576" i="1"/>
  <c r="FS616" i="1"/>
  <c r="FO616" i="1"/>
  <c r="FK616" i="1"/>
  <c r="FQ624" i="1"/>
  <c r="FM624" i="1"/>
  <c r="FI624" i="1"/>
  <c r="FT491" i="1"/>
  <c r="FP491" i="1"/>
  <c r="FL491" i="1"/>
  <c r="FQ555" i="1"/>
  <c r="FM555" i="1"/>
  <c r="FI555" i="1"/>
  <c r="FQ603" i="1"/>
  <c r="FM603" i="1"/>
  <c r="FI603" i="1"/>
  <c r="FT12" i="1"/>
  <c r="FP12" i="1"/>
  <c r="FL12" i="1"/>
  <c r="FT84" i="1"/>
  <c r="FP84" i="1"/>
  <c r="FL84" i="1"/>
  <c r="FT148" i="1"/>
  <c r="FP148" i="1"/>
  <c r="FL148" i="1"/>
  <c r="FT212" i="1"/>
  <c r="FP212" i="1"/>
  <c r="FL212" i="1"/>
  <c r="FT308" i="1"/>
  <c r="FP308" i="1"/>
  <c r="FL308" i="1"/>
  <c r="FS524" i="1"/>
  <c r="FO524" i="1"/>
  <c r="FK524" i="1"/>
  <c r="FS548" i="1"/>
  <c r="FO548" i="1"/>
  <c r="FK548" i="1"/>
  <c r="FS572" i="1"/>
  <c r="FO572" i="1"/>
  <c r="FK572" i="1"/>
  <c r="FT612" i="1"/>
  <c r="FP612" i="1"/>
  <c r="FL612" i="1"/>
  <c r="FQ402" i="1"/>
  <c r="FM402" i="1"/>
  <c r="FI402" i="1"/>
  <c r="FR9" i="1"/>
  <c r="FN9" i="1"/>
  <c r="FJ9" i="1"/>
  <c r="FR25" i="1"/>
  <c r="FN25" i="1"/>
  <c r="FJ25" i="1"/>
  <c r="FQ33" i="1"/>
  <c r="FM33" i="1"/>
  <c r="FI33" i="1"/>
  <c r="FQ41" i="1"/>
  <c r="FM41" i="1"/>
  <c r="FI41" i="1"/>
  <c r="FR113" i="1"/>
  <c r="FN113" i="1"/>
  <c r="FJ113" i="1"/>
  <c r="FQ121" i="1"/>
  <c r="FM121" i="1"/>
  <c r="FI121" i="1"/>
  <c r="FQ129" i="1"/>
  <c r="FM129" i="1"/>
  <c r="FI129" i="1"/>
  <c r="FR137" i="1"/>
  <c r="FN137" i="1"/>
  <c r="FJ137" i="1"/>
  <c r="FR145" i="1"/>
  <c r="FN145" i="1"/>
  <c r="FJ145" i="1"/>
  <c r="FT153" i="1"/>
  <c r="FP153" i="1"/>
  <c r="FL153" i="1"/>
  <c r="FT161" i="1"/>
  <c r="FP161" i="1"/>
  <c r="FL161" i="1"/>
  <c r="FQ185" i="1"/>
  <c r="FM185" i="1"/>
  <c r="FI185" i="1"/>
  <c r="FQ217" i="1"/>
  <c r="FM217" i="1"/>
  <c r="FI217" i="1"/>
  <c r="FQ225" i="1"/>
  <c r="FM225" i="1"/>
  <c r="FI225" i="1"/>
  <c r="FS233" i="1"/>
  <c r="FO233" i="1"/>
  <c r="FK233" i="1"/>
  <c r="FT241" i="1"/>
  <c r="FP241" i="1"/>
  <c r="FL241" i="1"/>
  <c r="FT249" i="1"/>
  <c r="FP249" i="1"/>
  <c r="FL249" i="1"/>
  <c r="FS305" i="1"/>
  <c r="FO305" i="1"/>
  <c r="FK305" i="1"/>
  <c r="FT313" i="1"/>
  <c r="FP313" i="1"/>
  <c r="FL313" i="1"/>
  <c r="FT321" i="1"/>
  <c r="FP321" i="1"/>
  <c r="FL321" i="1"/>
  <c r="FQ369" i="1"/>
  <c r="FM369" i="1"/>
  <c r="FI369" i="1"/>
  <c r="FQ385" i="1"/>
  <c r="FM385" i="1"/>
  <c r="FI385" i="1"/>
  <c r="FS393" i="1"/>
  <c r="FO393" i="1"/>
  <c r="FK393" i="1"/>
  <c r="FT401" i="1"/>
  <c r="FP401" i="1"/>
  <c r="FL401" i="1"/>
  <c r="FT409" i="1"/>
  <c r="FP409" i="1"/>
  <c r="FL409" i="1"/>
  <c r="FT417" i="1"/>
  <c r="FP417" i="1"/>
  <c r="FL417" i="1"/>
  <c r="FQ441" i="1"/>
  <c r="FM441" i="1"/>
  <c r="FI441" i="1"/>
  <c r="FQ449" i="1"/>
  <c r="FM449" i="1"/>
  <c r="FI449" i="1"/>
  <c r="FR457" i="1"/>
  <c r="FN457" i="1"/>
  <c r="FJ457" i="1"/>
  <c r="FR465" i="1"/>
  <c r="FN465" i="1"/>
  <c r="FJ465" i="1"/>
  <c r="FR473" i="1"/>
  <c r="FN473" i="1"/>
  <c r="FJ473" i="1"/>
  <c r="FS481" i="1"/>
  <c r="FO481" i="1"/>
  <c r="FK481" i="1"/>
  <c r="FS489" i="1"/>
  <c r="FO489" i="1"/>
  <c r="FK489" i="1"/>
  <c r="FQ537" i="1"/>
  <c r="FM537" i="1"/>
  <c r="FI537" i="1"/>
  <c r="FR545" i="1"/>
  <c r="FN545" i="1"/>
  <c r="FJ545" i="1"/>
  <c r="FT553" i="1"/>
  <c r="FP553" i="1"/>
  <c r="FL553" i="1"/>
  <c r="FM609" i="1"/>
  <c r="FQ609" i="1"/>
  <c r="FI609" i="1"/>
  <c r="FS617" i="1"/>
  <c r="FO617" i="1"/>
  <c r="FK617" i="1"/>
  <c r="FQ307" i="1"/>
  <c r="FM307" i="1"/>
  <c r="FI307" i="1"/>
  <c r="FQ355" i="1"/>
  <c r="FM355" i="1"/>
  <c r="FI355" i="1"/>
  <c r="FQ371" i="1"/>
  <c r="FM371" i="1"/>
  <c r="FI371" i="1"/>
  <c r="FT443" i="1"/>
  <c r="FP443" i="1"/>
  <c r="FL443" i="1"/>
  <c r="FQ459" i="1"/>
  <c r="FM459" i="1"/>
  <c r="FI459" i="1"/>
  <c r="FQ483" i="1"/>
  <c r="FM483" i="1"/>
  <c r="FI483" i="1"/>
  <c r="FT619" i="1"/>
  <c r="FP619" i="1"/>
  <c r="FL619" i="1"/>
  <c r="FS100" i="1"/>
  <c r="FO100" i="1"/>
  <c r="FK100" i="1"/>
  <c r="FR140" i="1"/>
  <c r="FN140" i="1"/>
  <c r="FJ140" i="1"/>
  <c r="FS172" i="1"/>
  <c r="FO172" i="1"/>
  <c r="FK172" i="1"/>
  <c r="FS220" i="1"/>
  <c r="FO220" i="1"/>
  <c r="FK220" i="1"/>
  <c r="FS316" i="1"/>
  <c r="FO316" i="1"/>
  <c r="FK316" i="1"/>
  <c r="FS404" i="1"/>
  <c r="FO404" i="1"/>
  <c r="FK404" i="1"/>
  <c r="FS420" i="1"/>
  <c r="FO420" i="1"/>
  <c r="FK420" i="1"/>
  <c r="FS532" i="1"/>
  <c r="FO532" i="1"/>
  <c r="FK532" i="1"/>
  <c r="FS596" i="1"/>
  <c r="FO596" i="1"/>
  <c r="FK596" i="1"/>
  <c r="FQ305" i="1"/>
  <c r="FM305" i="1"/>
  <c r="FI305" i="1"/>
  <c r="FQ138" i="1"/>
  <c r="FI138" i="1"/>
  <c r="FM138" i="1"/>
  <c r="FQ146" i="1"/>
  <c r="FM146" i="1"/>
  <c r="FI146" i="1"/>
  <c r="FQ194" i="1"/>
  <c r="FM194" i="1"/>
  <c r="FI194" i="1"/>
  <c r="FR210" i="1"/>
  <c r="FN210" i="1"/>
  <c r="FJ210" i="1"/>
  <c r="FS218" i="1"/>
  <c r="FO218" i="1"/>
  <c r="FK218" i="1"/>
  <c r="FQ226" i="1"/>
  <c r="FM226" i="1"/>
  <c r="FI226" i="1"/>
  <c r="FQ242" i="1"/>
  <c r="FM242" i="1"/>
  <c r="FI242" i="1"/>
  <c r="FQ250" i="1"/>
  <c r="FM250" i="1"/>
  <c r="FI250" i="1"/>
  <c r="FS258" i="1"/>
  <c r="FO258" i="1"/>
  <c r="FK258" i="1"/>
  <c r="FS266" i="1"/>
  <c r="FO266" i="1"/>
  <c r="FK266" i="1"/>
  <c r="FQ274" i="1"/>
  <c r="FM274" i="1"/>
  <c r="FI274" i="1"/>
  <c r="FR282" i="1"/>
  <c r="FN282" i="1"/>
  <c r="FJ282" i="1"/>
  <c r="FS290" i="1"/>
  <c r="FO290" i="1"/>
  <c r="FK290" i="1"/>
  <c r="FS298" i="1"/>
  <c r="FK298" i="1"/>
  <c r="FO298" i="1"/>
  <c r="FQ306" i="1"/>
  <c r="FM306" i="1"/>
  <c r="FI306" i="1"/>
  <c r="FS314" i="1"/>
  <c r="FO314" i="1"/>
  <c r="FK314" i="1"/>
  <c r="FT322" i="1"/>
  <c r="FP322" i="1"/>
  <c r="FL322" i="1"/>
  <c r="FQ410" i="1"/>
  <c r="FM410" i="1"/>
  <c r="FI410" i="1"/>
  <c r="FN450" i="1"/>
  <c r="FR450" i="1"/>
  <c r="FJ450" i="1"/>
  <c r="FT466" i="1"/>
  <c r="FP466" i="1"/>
  <c r="FL466" i="1"/>
  <c r="FT474" i="1"/>
  <c r="FP474" i="1"/>
  <c r="FL474" i="1"/>
  <c r="FR546" i="1"/>
  <c r="FN546" i="1"/>
  <c r="FJ546" i="1"/>
  <c r="FQ554" i="1"/>
  <c r="FM554" i="1"/>
  <c r="FI554" i="1"/>
  <c r="FS570" i="1"/>
  <c r="FO570" i="1"/>
  <c r="FK570" i="1"/>
  <c r="FR578" i="1"/>
  <c r="FN578" i="1"/>
  <c r="FJ578" i="1"/>
  <c r="FT27" i="1"/>
  <c r="FP27" i="1"/>
  <c r="FL27" i="1"/>
  <c r="FS83" i="1"/>
  <c r="FK83" i="1"/>
  <c r="FO83" i="1"/>
  <c r="FS115" i="1"/>
  <c r="FO115" i="1"/>
  <c r="FK115" i="1"/>
  <c r="FS147" i="1"/>
  <c r="FO147" i="1"/>
  <c r="FK147" i="1"/>
  <c r="FT163" i="1"/>
  <c r="FL163" i="1"/>
  <c r="FP163" i="1"/>
  <c r="FQ124" i="1"/>
  <c r="FM124" i="1"/>
  <c r="FI124" i="1"/>
  <c r="FR188" i="1"/>
  <c r="FN188" i="1"/>
  <c r="FJ188" i="1"/>
  <c r="FS204" i="1"/>
  <c r="FO204" i="1"/>
  <c r="FK204" i="1"/>
  <c r="FR236" i="1"/>
  <c r="FN236" i="1"/>
  <c r="FJ236" i="1"/>
  <c r="FS260" i="1"/>
  <c r="FO260" i="1"/>
  <c r="FK260" i="1"/>
  <c r="FT340" i="1"/>
  <c r="FP340" i="1"/>
  <c r="FL340" i="1"/>
  <c r="FR436" i="1"/>
  <c r="FN436" i="1"/>
  <c r="FJ436" i="1"/>
  <c r="FS468" i="1"/>
  <c r="FO468" i="1"/>
  <c r="FK468" i="1"/>
  <c r="FS500" i="1"/>
  <c r="FO500" i="1"/>
  <c r="FK500" i="1"/>
  <c r="FT516" i="1"/>
  <c r="FP516" i="1"/>
  <c r="FL516" i="1"/>
  <c r="FQ37" i="1"/>
  <c r="FM37" i="1"/>
  <c r="FI37" i="1"/>
  <c r="FS53" i="1"/>
  <c r="FO53" i="1"/>
  <c r="FK53" i="1"/>
  <c r="FR77" i="1"/>
  <c r="FN77" i="1"/>
  <c r="FJ77" i="1"/>
  <c r="FR85" i="1"/>
  <c r="FN85" i="1"/>
  <c r="FJ85" i="1"/>
  <c r="FS93" i="1"/>
  <c r="FO93" i="1"/>
  <c r="FK93" i="1"/>
  <c r="FS101" i="1"/>
  <c r="FO101" i="1"/>
  <c r="FK101" i="1"/>
  <c r="FT109" i="1"/>
  <c r="FP109" i="1"/>
  <c r="FL109" i="1"/>
  <c r="FS181" i="1"/>
  <c r="FO181" i="1"/>
  <c r="FK181" i="1"/>
  <c r="FT189" i="1"/>
  <c r="FP189" i="1"/>
  <c r="FL189" i="1"/>
  <c r="FQ221" i="1"/>
  <c r="FI221" i="1"/>
  <c r="FM221" i="1"/>
  <c r="FT245" i="1"/>
  <c r="FP245" i="1"/>
  <c r="FL245" i="1"/>
  <c r="FS253" i="1"/>
  <c r="FO253" i="1"/>
  <c r="FK253" i="1"/>
  <c r="FT261" i="1"/>
  <c r="FP261" i="1"/>
  <c r="FL261" i="1"/>
  <c r="FS301" i="1"/>
  <c r="FO301" i="1"/>
  <c r="FK301" i="1"/>
  <c r="FQ309" i="1"/>
  <c r="FI309" i="1"/>
  <c r="FM309" i="1"/>
  <c r="FQ317" i="1"/>
  <c r="FM317" i="1"/>
  <c r="FI317" i="1"/>
  <c r="FT325" i="1"/>
  <c r="FP325" i="1"/>
  <c r="FL325" i="1"/>
  <c r="FT333" i="1"/>
  <c r="FP333" i="1"/>
  <c r="FL333" i="1"/>
  <c r="FT341" i="1"/>
  <c r="FP341" i="1"/>
  <c r="FL341" i="1"/>
  <c r="FQ365" i="1"/>
  <c r="FM365" i="1"/>
  <c r="FI365" i="1"/>
  <c r="FQ389" i="1"/>
  <c r="FM389" i="1"/>
  <c r="FI389" i="1"/>
  <c r="FT397" i="1"/>
  <c r="FP397" i="1"/>
  <c r="FL397" i="1"/>
  <c r="FR405" i="1"/>
  <c r="FJ405" i="1"/>
  <c r="FN405" i="1"/>
  <c r="FR413" i="1"/>
  <c r="FN413" i="1"/>
  <c r="FJ413" i="1"/>
  <c r="FT421" i="1"/>
  <c r="FP421" i="1"/>
  <c r="FL421" i="1"/>
  <c r="FR453" i="1"/>
  <c r="FN453" i="1"/>
  <c r="FJ453" i="1"/>
  <c r="FR461" i="1"/>
  <c r="FN461" i="1"/>
  <c r="FJ461" i="1"/>
  <c r="FT469" i="1"/>
  <c r="FP469" i="1"/>
  <c r="FL469" i="1"/>
  <c r="FT501" i="1"/>
  <c r="FP501" i="1"/>
  <c r="FL501" i="1"/>
  <c r="FQ509" i="1"/>
  <c r="FM509" i="1"/>
  <c r="FI509" i="1"/>
  <c r="FS549" i="1"/>
  <c r="FO549" i="1"/>
  <c r="FK549" i="1"/>
  <c r="FS557" i="1"/>
  <c r="FO557" i="1"/>
  <c r="FK557" i="1"/>
  <c r="FR565" i="1"/>
  <c r="FN565" i="1"/>
  <c r="FJ565" i="1"/>
  <c r="FQ589" i="1"/>
  <c r="FI589" i="1"/>
  <c r="FM589" i="1"/>
  <c r="FQ597" i="1"/>
  <c r="FM597" i="1"/>
  <c r="FI597" i="1"/>
  <c r="FS605" i="1"/>
  <c r="FO605" i="1"/>
  <c r="FK605" i="1"/>
  <c r="FR613" i="1"/>
  <c r="FN613" i="1"/>
  <c r="FJ613" i="1"/>
  <c r="FQ6" i="1"/>
  <c r="FM6" i="1"/>
  <c r="FI6" i="1"/>
  <c r="FR22" i="1"/>
  <c r="FN22" i="1"/>
  <c r="FJ22" i="1"/>
  <c r="FS30" i="1"/>
  <c r="FO30" i="1"/>
  <c r="FK30" i="1"/>
  <c r="FS62" i="1"/>
  <c r="FO62" i="1"/>
  <c r="FK62" i="1"/>
  <c r="FR110" i="1"/>
  <c r="FN110" i="1"/>
  <c r="FJ110" i="1"/>
  <c r="FS118" i="1"/>
  <c r="FO118" i="1"/>
  <c r="FK118" i="1"/>
  <c r="FR126" i="1"/>
  <c r="FN126" i="1"/>
  <c r="FJ126" i="1"/>
  <c r="FS134" i="1"/>
  <c r="FO134" i="1"/>
  <c r="FK134" i="1"/>
  <c r="FT142" i="1"/>
  <c r="FP142" i="1"/>
  <c r="FL142" i="1"/>
  <c r="FT150" i="1"/>
  <c r="FP150" i="1"/>
  <c r="FL150" i="1"/>
  <c r="FQ174" i="1"/>
  <c r="FM174" i="1"/>
  <c r="FI174" i="1"/>
  <c r="FS206" i="1"/>
  <c r="FO206" i="1"/>
  <c r="FK206" i="1"/>
  <c r="FQ214" i="1"/>
  <c r="FM214" i="1"/>
  <c r="FI214" i="1"/>
  <c r="FS222" i="1"/>
  <c r="FO222" i="1"/>
  <c r="FK222" i="1"/>
  <c r="FS246" i="1"/>
  <c r="FO246" i="1"/>
  <c r="FK246" i="1"/>
  <c r="FS254" i="1"/>
  <c r="FO254" i="1"/>
  <c r="FK254" i="1"/>
  <c r="FS262" i="1"/>
  <c r="FO262" i="1"/>
  <c r="FK262" i="1"/>
  <c r="FQ294" i="1"/>
  <c r="FM294" i="1"/>
  <c r="FI294" i="1"/>
  <c r="FR302" i="1"/>
  <c r="FN302" i="1"/>
  <c r="FJ302" i="1"/>
  <c r="FQ318" i="1"/>
  <c r="FM318" i="1"/>
  <c r="FI318" i="1"/>
  <c r="FR326" i="1"/>
  <c r="FN326" i="1"/>
  <c r="FJ326" i="1"/>
  <c r="FQ334" i="1"/>
  <c r="FM334" i="1"/>
  <c r="FI334" i="1"/>
  <c r="FR342" i="1"/>
  <c r="FN342" i="1"/>
  <c r="FJ342" i="1"/>
  <c r="FT350" i="1"/>
  <c r="FP350" i="1"/>
  <c r="FL350" i="1"/>
  <c r="FS358" i="1"/>
  <c r="FO358" i="1"/>
  <c r="FK358" i="1"/>
  <c r="FQ406" i="1"/>
  <c r="FM406" i="1"/>
  <c r="FI406" i="1"/>
  <c r="FR422" i="1"/>
  <c r="FN422" i="1"/>
  <c r="FJ422" i="1"/>
  <c r="FR454" i="1"/>
  <c r="FN454" i="1"/>
  <c r="FJ454" i="1"/>
  <c r="FQ462" i="1"/>
  <c r="FM462" i="1"/>
  <c r="FI462" i="1"/>
  <c r="FS478" i="1"/>
  <c r="FO478" i="1"/>
  <c r="FK478" i="1"/>
  <c r="FR534" i="1"/>
  <c r="FN534" i="1"/>
  <c r="FJ534" i="1"/>
  <c r="FQ550" i="1"/>
  <c r="FM550" i="1"/>
  <c r="FI550" i="1"/>
  <c r="FT566" i="1"/>
  <c r="FP566" i="1"/>
  <c r="FL566" i="1"/>
  <c r="FR574" i="1"/>
  <c r="FN574" i="1"/>
  <c r="FJ574" i="1"/>
  <c r="FQ590" i="1"/>
  <c r="FM590" i="1"/>
  <c r="FI590" i="1"/>
  <c r="FT606" i="1"/>
  <c r="FP606" i="1"/>
  <c r="FL606" i="1"/>
  <c r="FQ227" i="1"/>
  <c r="FM227" i="1"/>
  <c r="FI227" i="1"/>
  <c r="FQ251" i="1"/>
  <c r="FM251" i="1"/>
  <c r="FI251" i="1"/>
  <c r="FQ291" i="1"/>
  <c r="FM291" i="1"/>
  <c r="FI291" i="1"/>
  <c r="FR339" i="1"/>
  <c r="FN339" i="1"/>
  <c r="FJ339" i="1"/>
  <c r="FS387" i="1"/>
  <c r="FO387" i="1"/>
  <c r="FK387" i="1"/>
  <c r="FT571" i="1"/>
  <c r="FP571" i="1"/>
  <c r="FL571" i="1"/>
  <c r="FT44" i="1"/>
  <c r="FP44" i="1"/>
  <c r="FL44" i="1"/>
  <c r="FT92" i="1"/>
  <c r="FP92" i="1"/>
  <c r="FL92" i="1"/>
  <c r="FT108" i="1"/>
  <c r="FP108" i="1"/>
  <c r="FL108" i="1"/>
  <c r="FR508" i="1"/>
  <c r="FN508" i="1"/>
  <c r="FJ508" i="1"/>
  <c r="FQ620" i="1"/>
  <c r="FM620" i="1"/>
  <c r="FI620" i="1"/>
  <c r="FQ31" i="1"/>
  <c r="FM31" i="1"/>
  <c r="FI31" i="1"/>
  <c r="FR55" i="1"/>
  <c r="FN55" i="1"/>
  <c r="FJ55" i="1"/>
  <c r="FR49" i="1"/>
  <c r="FN49" i="1"/>
  <c r="FJ49" i="1"/>
  <c r="FR15" i="1"/>
  <c r="FN15" i="1"/>
  <c r="FJ15" i="1"/>
  <c r="FR63" i="1"/>
  <c r="FN63" i="1"/>
  <c r="FJ63" i="1"/>
  <c r="FT111" i="1"/>
  <c r="FP111" i="1"/>
  <c r="FL111" i="1"/>
  <c r="FS183" i="1"/>
  <c r="FO183" i="1"/>
  <c r="FK183" i="1"/>
  <c r="FT279" i="1"/>
  <c r="FP279" i="1"/>
  <c r="FL279" i="1"/>
  <c r="FS359" i="1"/>
  <c r="FO359" i="1"/>
  <c r="FK359" i="1"/>
  <c r="FQ391" i="1"/>
  <c r="FM391" i="1"/>
  <c r="FI391" i="1"/>
  <c r="FQ519" i="1"/>
  <c r="FM519" i="1"/>
  <c r="FI519" i="1"/>
  <c r="FT599" i="1"/>
  <c r="FP599" i="1"/>
  <c r="FL599" i="1"/>
  <c r="FR379" i="1"/>
  <c r="FN379" i="1"/>
  <c r="FJ379" i="1"/>
  <c r="FS36" i="1"/>
  <c r="FO36" i="1"/>
  <c r="FK36" i="1"/>
  <c r="FQ477" i="1"/>
  <c r="FI477" i="1"/>
  <c r="FM477" i="1"/>
  <c r="FS24" i="1"/>
  <c r="FO24" i="1"/>
  <c r="FK24" i="1"/>
  <c r="FR48" i="1"/>
  <c r="FN48" i="1"/>
  <c r="FJ48" i="1"/>
  <c r="FT184" i="1"/>
  <c r="FP184" i="1"/>
  <c r="FL184" i="1"/>
  <c r="FQ224" i="1"/>
  <c r="FM224" i="1"/>
  <c r="FI224" i="1"/>
  <c r="FT360" i="1"/>
  <c r="FP360" i="1"/>
  <c r="FL360" i="1"/>
  <c r="FT512" i="1"/>
  <c r="FP512" i="1"/>
  <c r="FL512" i="1"/>
  <c r="FS331" i="1"/>
  <c r="FO331" i="1"/>
  <c r="FK331" i="1"/>
  <c r="FR308" i="1"/>
  <c r="FN308" i="1"/>
  <c r="FJ308" i="1"/>
  <c r="FR620" i="1"/>
  <c r="FN620" i="1"/>
  <c r="FJ620" i="1"/>
  <c r="FT97" i="1"/>
  <c r="FP97" i="1"/>
  <c r="FL97" i="1"/>
  <c r="FO169" i="1"/>
  <c r="FS169" i="1"/>
  <c r="FK169" i="1"/>
  <c r="FR273" i="1"/>
  <c r="FN273" i="1"/>
  <c r="FJ273" i="1"/>
  <c r="FS513" i="1"/>
  <c r="FO513" i="1"/>
  <c r="FK513" i="1"/>
  <c r="FT585" i="1"/>
  <c r="FP585" i="1"/>
  <c r="FL585" i="1"/>
  <c r="FR625" i="1"/>
  <c r="FN625" i="1"/>
  <c r="FJ625" i="1"/>
  <c r="FR34" i="1"/>
  <c r="FN34" i="1"/>
  <c r="FJ34" i="1"/>
  <c r="FS66" i="1"/>
  <c r="FO66" i="1"/>
  <c r="FK66" i="1"/>
  <c r="FR106" i="1"/>
  <c r="FN106" i="1"/>
  <c r="FJ106" i="1"/>
  <c r="FT138" i="1"/>
  <c r="FP138" i="1"/>
  <c r="FL138" i="1"/>
  <c r="FQ290" i="1"/>
  <c r="FM290" i="1"/>
  <c r="FI290" i="1"/>
  <c r="FS370" i="1"/>
  <c r="FO370" i="1"/>
  <c r="FK370" i="1"/>
  <c r="FS490" i="1"/>
  <c r="FO490" i="1"/>
  <c r="FK490" i="1"/>
  <c r="FQ570" i="1"/>
  <c r="FM570" i="1"/>
  <c r="FI570" i="1"/>
  <c r="FR602" i="1"/>
  <c r="FN602" i="1"/>
  <c r="FJ602" i="1"/>
  <c r="FS618" i="1"/>
  <c r="FO618" i="1"/>
  <c r="FK618" i="1"/>
  <c r="FR187" i="1"/>
  <c r="FN187" i="1"/>
  <c r="FJ187" i="1"/>
  <c r="FR211" i="1"/>
  <c r="FN211" i="1"/>
  <c r="FJ211" i="1"/>
  <c r="FT243" i="1"/>
  <c r="FP243" i="1"/>
  <c r="FL243" i="1"/>
  <c r="FS427" i="1"/>
  <c r="FO427" i="1"/>
  <c r="FK427" i="1"/>
  <c r="FQ260" i="1"/>
  <c r="FM260" i="1"/>
  <c r="FI260" i="1"/>
  <c r="FT125" i="1"/>
  <c r="FP125" i="1"/>
  <c r="FL125" i="1"/>
  <c r="FR285" i="1"/>
  <c r="FN285" i="1"/>
  <c r="FJ285" i="1"/>
  <c r="FT357" i="1"/>
  <c r="FP357" i="1"/>
  <c r="FL357" i="1"/>
  <c r="FT381" i="1"/>
  <c r="FP381" i="1"/>
  <c r="FL381" i="1"/>
  <c r="FQ413" i="1"/>
  <c r="FI413" i="1"/>
  <c r="FM413" i="1"/>
  <c r="FR46" i="1"/>
  <c r="FN46" i="1"/>
  <c r="FJ46" i="1"/>
  <c r="FQ54" i="1"/>
  <c r="FM54" i="1"/>
  <c r="FI54" i="1"/>
  <c r="FS166" i="1"/>
  <c r="FO166" i="1"/>
  <c r="FK166" i="1"/>
  <c r="FT190" i="1"/>
  <c r="FP190" i="1"/>
  <c r="FL190" i="1"/>
  <c r="FQ270" i="1"/>
  <c r="FM270" i="1"/>
  <c r="FI270" i="1"/>
  <c r="FS366" i="1"/>
  <c r="FO366" i="1"/>
  <c r="FK366" i="1"/>
  <c r="FT406" i="1"/>
  <c r="FP406" i="1"/>
  <c r="FL406" i="1"/>
  <c r="FT75" i="1"/>
  <c r="FP75" i="1"/>
  <c r="FL75" i="1"/>
  <c r="FQ560" i="1"/>
  <c r="FM560" i="1"/>
  <c r="FI560" i="1"/>
  <c r="FR95" i="1"/>
  <c r="FN95" i="1"/>
  <c r="FJ95" i="1"/>
  <c r="FT263" i="1"/>
  <c r="FP263" i="1"/>
  <c r="FL263" i="1"/>
  <c r="FR327" i="1"/>
  <c r="FN327" i="1"/>
  <c r="FJ327" i="1"/>
  <c r="FQ383" i="1"/>
  <c r="FM383" i="1"/>
  <c r="FI383" i="1"/>
  <c r="FR511" i="1"/>
  <c r="FN511" i="1"/>
  <c r="FJ511" i="1"/>
  <c r="FT607" i="1"/>
  <c r="FP607" i="1"/>
  <c r="FL607" i="1"/>
  <c r="FQ611" i="1"/>
  <c r="FM611" i="1"/>
  <c r="FI611" i="1"/>
  <c r="FQ561" i="1"/>
  <c r="FM561" i="1"/>
  <c r="FI561" i="1"/>
  <c r="FT56" i="1"/>
  <c r="FP56" i="1"/>
  <c r="FL56" i="1"/>
  <c r="FQ112" i="1"/>
  <c r="FM112" i="1"/>
  <c r="FI112" i="1"/>
  <c r="FQ128" i="1"/>
  <c r="FM128" i="1"/>
  <c r="FI128" i="1"/>
  <c r="FT160" i="1"/>
  <c r="FP160" i="1"/>
  <c r="FL160" i="1"/>
  <c r="FS216" i="1"/>
  <c r="FO216" i="1"/>
  <c r="FK216" i="1"/>
  <c r="FT256" i="1"/>
  <c r="FP256" i="1"/>
  <c r="FL256" i="1"/>
  <c r="FR336" i="1"/>
  <c r="FN336" i="1"/>
  <c r="FJ336" i="1"/>
  <c r="FT448" i="1"/>
  <c r="FP448" i="1"/>
  <c r="FL448" i="1"/>
  <c r="FS12" i="1"/>
  <c r="FO12" i="1"/>
  <c r="FK12" i="1"/>
  <c r="FS84" i="1"/>
  <c r="FO84" i="1"/>
  <c r="FK84" i="1"/>
  <c r="FS156" i="1"/>
  <c r="FO156" i="1"/>
  <c r="FK156" i="1"/>
  <c r="FS332" i="1"/>
  <c r="FO332" i="1"/>
  <c r="FK332" i="1"/>
  <c r="FR524" i="1"/>
  <c r="FN524" i="1"/>
  <c r="FJ524" i="1"/>
  <c r="FT57" i="1"/>
  <c r="FP57" i="1"/>
  <c r="FL57" i="1"/>
  <c r="FS257" i="1"/>
  <c r="FO257" i="1"/>
  <c r="FK257" i="1"/>
  <c r="FT345" i="1"/>
  <c r="FP345" i="1"/>
  <c r="FL345" i="1"/>
  <c r="FT425" i="1"/>
  <c r="FP425" i="1"/>
  <c r="FL425" i="1"/>
  <c r="FT513" i="1"/>
  <c r="FP513" i="1"/>
  <c r="FL513" i="1"/>
  <c r="FT569" i="1"/>
  <c r="FP569" i="1"/>
  <c r="FL569" i="1"/>
  <c r="FT59" i="1"/>
  <c r="FP59" i="1"/>
  <c r="FL59" i="1"/>
  <c r="FS10" i="1"/>
  <c r="FO10" i="1"/>
  <c r="FK10" i="1"/>
  <c r="FR50" i="1"/>
  <c r="FN50" i="1"/>
  <c r="FJ50" i="1"/>
  <c r="FR82" i="1"/>
  <c r="FN82" i="1"/>
  <c r="FJ82" i="1"/>
  <c r="FR234" i="1"/>
  <c r="FN234" i="1"/>
  <c r="FJ234" i="1"/>
  <c r="FT362" i="1"/>
  <c r="FP362" i="1"/>
  <c r="FL362" i="1"/>
  <c r="FQ418" i="1"/>
  <c r="FM418" i="1"/>
  <c r="FI418" i="1"/>
  <c r="FR458" i="1"/>
  <c r="FN458" i="1"/>
  <c r="FJ458" i="1"/>
  <c r="FQ490" i="1"/>
  <c r="FM490" i="1"/>
  <c r="FI490" i="1"/>
  <c r="FT618" i="1"/>
  <c r="FP618" i="1"/>
  <c r="FL618" i="1"/>
  <c r="FQ115" i="1"/>
  <c r="FM115" i="1"/>
  <c r="FI115" i="1"/>
  <c r="FS187" i="1"/>
  <c r="FO187" i="1"/>
  <c r="FK187" i="1"/>
  <c r="FQ564" i="1"/>
  <c r="FM564" i="1"/>
  <c r="FI564" i="1"/>
  <c r="FQ53" i="1"/>
  <c r="FI53" i="1"/>
  <c r="FM53" i="1"/>
  <c r="FS325" i="1"/>
  <c r="FO325" i="1"/>
  <c r="FK325" i="1"/>
  <c r="FS333" i="1"/>
  <c r="FO333" i="1"/>
  <c r="FK333" i="1"/>
  <c r="FS421" i="1"/>
  <c r="FO421" i="1"/>
  <c r="FK421" i="1"/>
  <c r="FR246" i="1"/>
  <c r="FN246" i="1"/>
  <c r="FJ246" i="1"/>
  <c r="FR270" i="1"/>
  <c r="FN270" i="1"/>
  <c r="FJ270" i="1"/>
  <c r="FR350" i="1"/>
  <c r="FN350" i="1"/>
  <c r="FJ350" i="1"/>
  <c r="FT382" i="1"/>
  <c r="FP382" i="1"/>
  <c r="FL382" i="1"/>
  <c r="FR470" i="1"/>
  <c r="FN470" i="1"/>
  <c r="FJ470" i="1"/>
  <c r="FS518" i="1"/>
  <c r="FO518" i="1"/>
  <c r="FK518" i="1"/>
  <c r="FQ566" i="1"/>
  <c r="FM566" i="1"/>
  <c r="FI566" i="1"/>
  <c r="FR164" i="1"/>
  <c r="FN164" i="1"/>
  <c r="FJ164" i="1"/>
  <c r="FR228" i="1"/>
  <c r="FN228" i="1"/>
  <c r="FJ228" i="1"/>
  <c r="FT15" i="1"/>
  <c r="FP15" i="1"/>
  <c r="FL15" i="1"/>
  <c r="FS63" i="1"/>
  <c r="FO63" i="1"/>
  <c r="FK63" i="1"/>
  <c r="FR239" i="1"/>
  <c r="FN239" i="1"/>
  <c r="FJ239" i="1"/>
  <c r="FR311" i="1"/>
  <c r="FN311" i="1"/>
  <c r="FJ311" i="1"/>
  <c r="FS343" i="1"/>
  <c r="FO343" i="1"/>
  <c r="FK343" i="1"/>
  <c r="FT431" i="1"/>
  <c r="FP431" i="1"/>
  <c r="FL431" i="1"/>
  <c r="FS511" i="1"/>
  <c r="FO511" i="1"/>
  <c r="FK511" i="1"/>
  <c r="FT551" i="1"/>
  <c r="FP551" i="1"/>
  <c r="FL551" i="1"/>
  <c r="FR323" i="1"/>
  <c r="FN323" i="1"/>
  <c r="FJ323" i="1"/>
  <c r="FT16" i="1"/>
  <c r="FP16" i="1"/>
  <c r="FL16" i="1"/>
  <c r="FQ104" i="1"/>
  <c r="FM104" i="1"/>
  <c r="FI104" i="1"/>
  <c r="FM120" i="1"/>
  <c r="FQ120" i="1"/>
  <c r="FI120" i="1"/>
  <c r="FR320" i="1"/>
  <c r="FN320" i="1"/>
  <c r="FJ320" i="1"/>
  <c r="FR448" i="1"/>
  <c r="FN448" i="1"/>
  <c r="FJ448" i="1"/>
  <c r="FS576" i="1"/>
  <c r="FO576" i="1"/>
  <c r="FK576" i="1"/>
  <c r="FQ572" i="1"/>
  <c r="FM572" i="1"/>
  <c r="FI572" i="1"/>
  <c r="FR33" i="1"/>
  <c r="FN33" i="1"/>
  <c r="FJ33" i="1"/>
  <c r="FQ145" i="1"/>
  <c r="FM145" i="1"/>
  <c r="FI145" i="1"/>
  <c r="FS241" i="1"/>
  <c r="FO241" i="1"/>
  <c r="FK241" i="1"/>
  <c r="FR377" i="1"/>
  <c r="FN377" i="1"/>
  <c r="FJ377" i="1"/>
  <c r="FQ409" i="1"/>
  <c r="FM409" i="1"/>
  <c r="FI409" i="1"/>
  <c r="FQ465" i="1"/>
  <c r="FM465" i="1"/>
  <c r="FI465" i="1"/>
  <c r="FT497" i="1"/>
  <c r="FP497" i="1"/>
  <c r="FL497" i="1"/>
  <c r="FT561" i="1"/>
  <c r="FP561" i="1"/>
  <c r="FL561" i="1"/>
  <c r="FT625" i="1"/>
  <c r="FP625" i="1"/>
  <c r="FL625" i="1"/>
  <c r="FS140" i="1"/>
  <c r="FO140" i="1"/>
  <c r="FK140" i="1"/>
  <c r="FQ316" i="1"/>
  <c r="FM316" i="1"/>
  <c r="FI316" i="1"/>
  <c r="FT18" i="1"/>
  <c r="FP18" i="1"/>
  <c r="FL18" i="1"/>
  <c r="FT74" i="1"/>
  <c r="FP74" i="1"/>
  <c r="FL74" i="1"/>
  <c r="FQ186" i="1"/>
  <c r="FM186" i="1"/>
  <c r="FI186" i="1"/>
  <c r="FQ210" i="1"/>
  <c r="FM210" i="1"/>
  <c r="FI210" i="1"/>
  <c r="FS282" i="1"/>
  <c r="FO282" i="1"/>
  <c r="FK282" i="1"/>
  <c r="FR314" i="1"/>
  <c r="FN314" i="1"/>
  <c r="FJ314" i="1"/>
  <c r="FT330" i="1"/>
  <c r="FP330" i="1"/>
  <c r="FL330" i="1"/>
  <c r="FT498" i="1"/>
  <c r="FP498" i="1"/>
  <c r="FL498" i="1"/>
  <c r="FQ538" i="1"/>
  <c r="FM538" i="1"/>
  <c r="FI538" i="1"/>
  <c r="FR570" i="1"/>
  <c r="FN570" i="1"/>
  <c r="FJ570" i="1"/>
  <c r="FT594" i="1"/>
  <c r="FP594" i="1"/>
  <c r="FL594" i="1"/>
  <c r="FR83" i="1"/>
  <c r="FN83" i="1"/>
  <c r="FJ83" i="1"/>
  <c r="FR147" i="1"/>
  <c r="FN147" i="1"/>
  <c r="FJ147" i="1"/>
  <c r="FT195" i="1"/>
  <c r="FP195" i="1"/>
  <c r="FL195" i="1"/>
  <c r="FQ188" i="1"/>
  <c r="FM188" i="1"/>
  <c r="FI188" i="1"/>
  <c r="FR468" i="1"/>
  <c r="FN468" i="1"/>
  <c r="FJ468" i="1"/>
  <c r="FT540" i="1"/>
  <c r="FP540" i="1"/>
  <c r="FL540" i="1"/>
  <c r="FR173" i="1"/>
  <c r="FN173" i="1"/>
  <c r="FJ173" i="1"/>
  <c r="FT181" i="1"/>
  <c r="FP181" i="1"/>
  <c r="FL181" i="1"/>
  <c r="FR261" i="1"/>
  <c r="FN261" i="1"/>
  <c r="FJ261" i="1"/>
  <c r="FR333" i="1"/>
  <c r="FN333" i="1"/>
  <c r="FJ333" i="1"/>
  <c r="FR341" i="1"/>
  <c r="FN341" i="1"/>
  <c r="FJ341" i="1"/>
  <c r="FT413" i="1"/>
  <c r="FL413" i="1"/>
  <c r="FP413" i="1"/>
  <c r="FR421" i="1"/>
  <c r="FN421" i="1"/>
  <c r="FJ421" i="1"/>
  <c r="FT461" i="1"/>
  <c r="FP461" i="1"/>
  <c r="FL461" i="1"/>
  <c r="FQ493" i="1"/>
  <c r="FM493" i="1"/>
  <c r="FI493" i="1"/>
  <c r="FT525" i="1"/>
  <c r="FP525" i="1"/>
  <c r="FL525" i="1"/>
  <c r="FT573" i="1"/>
  <c r="FP573" i="1"/>
  <c r="FL573" i="1"/>
  <c r="FQ605" i="1"/>
  <c r="FI605" i="1"/>
  <c r="FM605" i="1"/>
  <c r="FR621" i="1"/>
  <c r="FN621" i="1"/>
  <c r="FJ621" i="1"/>
  <c r="FO6" i="1"/>
  <c r="FS6" i="1"/>
  <c r="FK6" i="1"/>
  <c r="FN14" i="1"/>
  <c r="FR14" i="1"/>
  <c r="FJ14" i="1"/>
  <c r="FS38" i="1"/>
  <c r="FO38" i="1"/>
  <c r="FK38" i="1"/>
  <c r="FS46" i="1"/>
  <c r="FO46" i="1"/>
  <c r="FK46" i="1"/>
  <c r="FT70" i="1"/>
  <c r="FP70" i="1"/>
  <c r="FL70" i="1"/>
  <c r="FT126" i="1"/>
  <c r="FP126" i="1"/>
  <c r="FL126" i="1"/>
  <c r="FQ85" i="1"/>
  <c r="FM85" i="1"/>
  <c r="FI85" i="1"/>
  <c r="FQ7" i="1"/>
  <c r="FM7" i="1"/>
  <c r="FI7" i="1"/>
  <c r="FS39" i="1"/>
  <c r="FO39" i="1"/>
  <c r="FK39" i="1"/>
  <c r="FS47" i="1"/>
  <c r="FO47" i="1"/>
  <c r="FK47" i="1"/>
  <c r="FT63" i="1"/>
  <c r="FP63" i="1"/>
  <c r="FL63" i="1"/>
  <c r="FT79" i="1"/>
  <c r="FP79" i="1"/>
  <c r="FL79" i="1"/>
  <c r="FQ119" i="1"/>
  <c r="FM119" i="1"/>
  <c r="FI119" i="1"/>
  <c r="FT127" i="1"/>
  <c r="FP127" i="1"/>
  <c r="FL127" i="1"/>
  <c r="FR135" i="1"/>
  <c r="FN135" i="1"/>
  <c r="FJ135" i="1"/>
  <c r="FQ143" i="1"/>
  <c r="FM143" i="1"/>
  <c r="FI143" i="1"/>
  <c r="FT151" i="1"/>
  <c r="FP151" i="1"/>
  <c r="FL151" i="1"/>
  <c r="FT159" i="1"/>
  <c r="FP159" i="1"/>
  <c r="FL159" i="1"/>
  <c r="FQ191" i="1"/>
  <c r="FM191" i="1"/>
  <c r="FI191" i="1"/>
  <c r="FQ207" i="1"/>
  <c r="FM207" i="1"/>
  <c r="FI207" i="1"/>
  <c r="FS231" i="1"/>
  <c r="FO231" i="1"/>
  <c r="FK231" i="1"/>
  <c r="FS239" i="1"/>
  <c r="FO239" i="1"/>
  <c r="FK239" i="1"/>
  <c r="FQ287" i="1"/>
  <c r="FM287" i="1"/>
  <c r="FI287" i="1"/>
  <c r="FR295" i="1"/>
  <c r="FN295" i="1"/>
  <c r="FJ295" i="1"/>
  <c r="FR303" i="1"/>
  <c r="FN303" i="1"/>
  <c r="FJ303" i="1"/>
  <c r="FT311" i="1"/>
  <c r="FP311" i="1"/>
  <c r="FL311" i="1"/>
  <c r="FT327" i="1"/>
  <c r="FP327" i="1"/>
  <c r="FL327" i="1"/>
  <c r="FT335" i="1"/>
  <c r="FP335" i="1"/>
  <c r="FL335" i="1"/>
  <c r="FR375" i="1"/>
  <c r="FN375" i="1"/>
  <c r="FJ375" i="1"/>
  <c r="FS383" i="1"/>
  <c r="FO383" i="1"/>
  <c r="FK383" i="1"/>
  <c r="FT399" i="1"/>
  <c r="FP399" i="1"/>
  <c r="FL399" i="1"/>
  <c r="FT415" i="1"/>
  <c r="FP415" i="1"/>
  <c r="FL415" i="1"/>
  <c r="FQ431" i="1"/>
  <c r="FM431" i="1"/>
  <c r="FI431" i="1"/>
  <c r="FQ439" i="1"/>
  <c r="FM439" i="1"/>
  <c r="FI439" i="1"/>
  <c r="FR447" i="1"/>
  <c r="FN447" i="1"/>
  <c r="FJ447" i="1"/>
  <c r="FR455" i="1"/>
  <c r="FN455" i="1"/>
  <c r="FJ455" i="1"/>
  <c r="FR463" i="1"/>
  <c r="FN463" i="1"/>
  <c r="FJ463" i="1"/>
  <c r="FR471" i="1"/>
  <c r="FN471" i="1"/>
  <c r="FJ471" i="1"/>
  <c r="FR479" i="1"/>
  <c r="FN479" i="1"/>
  <c r="FJ479" i="1"/>
  <c r="FS487" i="1"/>
  <c r="FO487" i="1"/>
  <c r="FK487" i="1"/>
  <c r="FS495" i="1"/>
  <c r="FO495" i="1"/>
  <c r="FK495" i="1"/>
  <c r="FT511" i="1"/>
  <c r="FP511" i="1"/>
  <c r="FL511" i="1"/>
  <c r="FT519" i="1"/>
  <c r="FP519" i="1"/>
  <c r="FL519" i="1"/>
  <c r="FT543" i="1"/>
  <c r="FP543" i="1"/>
  <c r="FL543" i="1"/>
  <c r="FQ575" i="1"/>
  <c r="FM575" i="1"/>
  <c r="FI575" i="1"/>
  <c r="FQ583" i="1"/>
  <c r="FM583" i="1"/>
  <c r="FI583" i="1"/>
  <c r="FM615" i="1"/>
  <c r="FQ615" i="1"/>
  <c r="FI615" i="1"/>
  <c r="FQ67" i="1"/>
  <c r="FM67" i="1"/>
  <c r="FI67" i="1"/>
  <c r="FQ91" i="1"/>
  <c r="FM91" i="1"/>
  <c r="FI91" i="1"/>
  <c r="FR107" i="1"/>
  <c r="FN107" i="1"/>
  <c r="FJ107" i="1"/>
  <c r="FR155" i="1"/>
  <c r="FN155" i="1"/>
  <c r="FJ155" i="1"/>
  <c r="FR203" i="1"/>
  <c r="FN203" i="1"/>
  <c r="FJ203" i="1"/>
  <c r="FR235" i="1"/>
  <c r="FN235" i="1"/>
  <c r="FJ235" i="1"/>
  <c r="FS267" i="1"/>
  <c r="FO267" i="1"/>
  <c r="FK267" i="1"/>
  <c r="FS283" i="1"/>
  <c r="FO283" i="1"/>
  <c r="FK283" i="1"/>
  <c r="FS299" i="1"/>
  <c r="FO299" i="1"/>
  <c r="FK299" i="1"/>
  <c r="FT323" i="1"/>
  <c r="FP323" i="1"/>
  <c r="FL323" i="1"/>
  <c r="FR531" i="1"/>
  <c r="FN531" i="1"/>
  <c r="FJ531" i="1"/>
  <c r="FR547" i="1"/>
  <c r="FN547" i="1"/>
  <c r="FJ547" i="1"/>
  <c r="FQ563" i="1"/>
  <c r="FM563" i="1"/>
  <c r="FI563" i="1"/>
  <c r="FQ579" i="1"/>
  <c r="FM579" i="1"/>
  <c r="FI579" i="1"/>
  <c r="FT595" i="1"/>
  <c r="FP595" i="1"/>
  <c r="FL595" i="1"/>
  <c r="FR132" i="1"/>
  <c r="FN132" i="1"/>
  <c r="FJ132" i="1"/>
  <c r="FQ380" i="1"/>
  <c r="FM380" i="1"/>
  <c r="FI380" i="1"/>
  <c r="FQ484" i="1"/>
  <c r="FM484" i="1"/>
  <c r="FI484" i="1"/>
  <c r="FQ556" i="1"/>
  <c r="FM556" i="1"/>
  <c r="FI556" i="1"/>
  <c r="FQ86" i="1"/>
  <c r="FM86" i="1"/>
  <c r="FI86" i="1"/>
  <c r="FQ32" i="1"/>
  <c r="FM32" i="1"/>
  <c r="FI32" i="1"/>
  <c r="FR56" i="1"/>
  <c r="FN56" i="1"/>
  <c r="FJ56" i="1"/>
  <c r="FQ64" i="1"/>
  <c r="FM64" i="1"/>
  <c r="FI64" i="1"/>
  <c r="FQ72" i="1"/>
  <c r="FM72" i="1"/>
  <c r="FI72" i="1"/>
  <c r="FQ80" i="1"/>
  <c r="FM80" i="1"/>
  <c r="FI80" i="1"/>
  <c r="FS112" i="1"/>
  <c r="FO112" i="1"/>
  <c r="FK112" i="1"/>
  <c r="FS120" i="1"/>
  <c r="FO120" i="1"/>
  <c r="FK120" i="1"/>
  <c r="FS128" i="1"/>
  <c r="FO128" i="1"/>
  <c r="FK128" i="1"/>
  <c r="FT136" i="1"/>
  <c r="FP136" i="1"/>
  <c r="FL136" i="1"/>
  <c r="FS192" i="1"/>
  <c r="FO192" i="1"/>
  <c r="FK192" i="1"/>
  <c r="FR200" i="1"/>
  <c r="FN200" i="1"/>
  <c r="FJ200" i="1"/>
  <c r="FT216" i="1"/>
  <c r="FP216" i="1"/>
  <c r="FL216" i="1"/>
  <c r="FT224" i="1"/>
  <c r="FP224" i="1"/>
  <c r="FL224" i="1"/>
  <c r="FS272" i="1"/>
  <c r="FO272" i="1"/>
  <c r="FK272" i="1"/>
  <c r="FR280" i="1"/>
  <c r="FN280" i="1"/>
  <c r="FJ280" i="1"/>
  <c r="FT288" i="1"/>
  <c r="FP288" i="1"/>
  <c r="FL288" i="1"/>
  <c r="FR296" i="1"/>
  <c r="FN296" i="1"/>
  <c r="FJ296" i="1"/>
  <c r="FT320" i="1"/>
  <c r="FP320" i="1"/>
  <c r="FL320" i="1"/>
  <c r="FR384" i="1"/>
  <c r="FN384" i="1"/>
  <c r="FJ384" i="1"/>
  <c r="FR392" i="1"/>
  <c r="FN392" i="1"/>
  <c r="FJ392" i="1"/>
  <c r="FS400" i="1"/>
  <c r="FO400" i="1"/>
  <c r="FK400" i="1"/>
  <c r="FS432" i="1"/>
  <c r="FO432" i="1"/>
  <c r="FK432" i="1"/>
  <c r="FQ504" i="1"/>
  <c r="FM504" i="1"/>
  <c r="FI504" i="1"/>
  <c r="FR512" i="1"/>
  <c r="FN512" i="1"/>
  <c r="FJ512" i="1"/>
  <c r="FS536" i="1"/>
  <c r="FO536" i="1"/>
  <c r="FK536" i="1"/>
  <c r="FQ544" i="1"/>
  <c r="FM544" i="1"/>
  <c r="FI544" i="1"/>
  <c r="FS552" i="1"/>
  <c r="FO552" i="1"/>
  <c r="FK552" i="1"/>
  <c r="FT560" i="1"/>
  <c r="FP560" i="1"/>
  <c r="FL560" i="1"/>
  <c r="FT568" i="1"/>
  <c r="FP568" i="1"/>
  <c r="FL568" i="1"/>
  <c r="FR608" i="1"/>
  <c r="FN608" i="1"/>
  <c r="FJ608" i="1"/>
  <c r="FT624" i="1"/>
  <c r="FP624" i="1"/>
  <c r="FL624" i="1"/>
  <c r="FQ435" i="1"/>
  <c r="FM435" i="1"/>
  <c r="FI435" i="1"/>
  <c r="FQ491" i="1"/>
  <c r="FM491" i="1"/>
  <c r="FI491" i="1"/>
  <c r="FT555" i="1"/>
  <c r="FP555" i="1"/>
  <c r="FL555" i="1"/>
  <c r="FS603" i="1"/>
  <c r="FO603" i="1"/>
  <c r="FK603" i="1"/>
  <c r="FQ412" i="1"/>
  <c r="FM412" i="1"/>
  <c r="FI412" i="1"/>
  <c r="FR428" i="1"/>
  <c r="FN428" i="1"/>
  <c r="FJ428" i="1"/>
  <c r="FQ444" i="1"/>
  <c r="FM444" i="1"/>
  <c r="FI444" i="1"/>
  <c r="FQ460" i="1"/>
  <c r="FM460" i="1"/>
  <c r="FI460" i="1"/>
  <c r="FT492" i="1"/>
  <c r="FP492" i="1"/>
  <c r="FL492" i="1"/>
  <c r="FT524" i="1"/>
  <c r="FP524" i="1"/>
  <c r="FL524" i="1"/>
  <c r="FT548" i="1"/>
  <c r="FP548" i="1"/>
  <c r="FL548" i="1"/>
  <c r="FT572" i="1"/>
  <c r="FP572" i="1"/>
  <c r="FL572" i="1"/>
  <c r="FQ501" i="1"/>
  <c r="FI501" i="1"/>
  <c r="FM501" i="1"/>
  <c r="FS17" i="1"/>
  <c r="FO17" i="1"/>
  <c r="FK17" i="1"/>
  <c r="FS25" i="1"/>
  <c r="FO25" i="1"/>
  <c r="FK25" i="1"/>
  <c r="FS33" i="1"/>
  <c r="FO33" i="1"/>
  <c r="FK33" i="1"/>
  <c r="FT41" i="1"/>
  <c r="FP41" i="1"/>
  <c r="FL41" i="1"/>
  <c r="FQ89" i="1"/>
  <c r="FM89" i="1"/>
  <c r="FI89" i="1"/>
  <c r="FS105" i="1"/>
  <c r="FO105" i="1"/>
  <c r="FK105" i="1"/>
  <c r="FS121" i="1"/>
  <c r="FO121" i="1"/>
  <c r="FK121" i="1"/>
  <c r="FS145" i="1"/>
  <c r="FO145" i="1"/>
  <c r="FK145" i="1"/>
  <c r="FQ193" i="1"/>
  <c r="FM193" i="1"/>
  <c r="FI193" i="1"/>
  <c r="FR201" i="1"/>
  <c r="FN201" i="1"/>
  <c r="FJ201" i="1"/>
  <c r="FR217" i="1"/>
  <c r="FN217" i="1"/>
  <c r="FJ217" i="1"/>
  <c r="FS225" i="1"/>
  <c r="FO225" i="1"/>
  <c r="FK225" i="1"/>
  <c r="FT233" i="1"/>
  <c r="FP233" i="1"/>
  <c r="FL233" i="1"/>
  <c r="FR289" i="1"/>
  <c r="FN289" i="1"/>
  <c r="FJ289" i="1"/>
  <c r="FQ297" i="1"/>
  <c r="FM297" i="1"/>
  <c r="FI297" i="1"/>
  <c r="FQ361" i="1"/>
  <c r="FM361" i="1"/>
  <c r="FI361" i="1"/>
  <c r="FR369" i="1"/>
  <c r="FN369" i="1"/>
  <c r="FJ369" i="1"/>
  <c r="FS377" i="1"/>
  <c r="FO377" i="1"/>
  <c r="FK377" i="1"/>
  <c r="FR385" i="1"/>
  <c r="FN385" i="1"/>
  <c r="FJ385" i="1"/>
  <c r="FT393" i="1"/>
  <c r="FP393" i="1"/>
  <c r="FL393" i="1"/>
  <c r="FS401" i="1"/>
  <c r="FO401" i="1"/>
  <c r="FK401" i="1"/>
  <c r="FR449" i="1"/>
  <c r="FN449" i="1"/>
  <c r="FJ449" i="1"/>
  <c r="FQ457" i="1"/>
  <c r="FM457" i="1"/>
  <c r="FI457" i="1"/>
  <c r="FS473" i="1"/>
  <c r="FO473" i="1"/>
  <c r="FK473" i="1"/>
  <c r="FT481" i="1"/>
  <c r="FP481" i="1"/>
  <c r="FL481" i="1"/>
  <c r="FQ545" i="1"/>
  <c r="FM545" i="1"/>
  <c r="FI545" i="1"/>
  <c r="FQ553" i="1"/>
  <c r="FM553" i="1"/>
  <c r="FI553" i="1"/>
  <c r="FQ585" i="1"/>
  <c r="FM585" i="1"/>
  <c r="FI585" i="1"/>
  <c r="FR601" i="1"/>
  <c r="FN601" i="1"/>
  <c r="FJ601" i="1"/>
  <c r="FS609" i="1"/>
  <c r="FK609" i="1"/>
  <c r="FO609" i="1"/>
  <c r="FT617" i="1"/>
  <c r="FP617" i="1"/>
  <c r="FL617" i="1"/>
  <c r="FQ259" i="1"/>
  <c r="FM259" i="1"/>
  <c r="FI259" i="1"/>
  <c r="FR307" i="1"/>
  <c r="FN307" i="1"/>
  <c r="FJ307" i="1"/>
  <c r="FR355" i="1"/>
  <c r="FN355" i="1"/>
  <c r="FJ355" i="1"/>
  <c r="FR371" i="1"/>
  <c r="FN371" i="1"/>
  <c r="FJ371" i="1"/>
  <c r="FQ443" i="1"/>
  <c r="FM443" i="1"/>
  <c r="FI443" i="1"/>
  <c r="FT459" i="1"/>
  <c r="FP459" i="1"/>
  <c r="FL459" i="1"/>
  <c r="FT483" i="1"/>
  <c r="FP483" i="1"/>
  <c r="FL483" i="1"/>
  <c r="FQ507" i="1"/>
  <c r="FM507" i="1"/>
  <c r="FI507" i="1"/>
  <c r="FQ619" i="1"/>
  <c r="FM619" i="1"/>
  <c r="FI619" i="1"/>
  <c r="FT100" i="1"/>
  <c r="FL100" i="1"/>
  <c r="FP100" i="1"/>
  <c r="FT140" i="1"/>
  <c r="FP140" i="1"/>
  <c r="FL140" i="1"/>
  <c r="FT172" i="1"/>
  <c r="FP172" i="1"/>
  <c r="FL172" i="1"/>
  <c r="FT220" i="1"/>
  <c r="FP220" i="1"/>
  <c r="FL220" i="1"/>
  <c r="FT316" i="1"/>
  <c r="FP316" i="1"/>
  <c r="FL316" i="1"/>
  <c r="FS364" i="1"/>
  <c r="FO364" i="1"/>
  <c r="FK364" i="1"/>
  <c r="FT404" i="1"/>
  <c r="FP404" i="1"/>
  <c r="FL404" i="1"/>
  <c r="FQ502" i="1"/>
  <c r="FM502" i="1"/>
  <c r="FI502" i="1"/>
  <c r="FQ98" i="1"/>
  <c r="FM98" i="1"/>
  <c r="FI98" i="1"/>
  <c r="FQ130" i="1"/>
  <c r="FM130" i="1"/>
  <c r="FI130" i="1"/>
  <c r="FQ154" i="1"/>
  <c r="FM154" i="1"/>
  <c r="FI154" i="1"/>
  <c r="FQ170" i="1"/>
  <c r="FM170" i="1"/>
  <c r="FI170" i="1"/>
  <c r="FQ178" i="1"/>
  <c r="FM178" i="1"/>
  <c r="FI178" i="1"/>
  <c r="FS194" i="1"/>
  <c r="FO194" i="1"/>
  <c r="FK194" i="1"/>
  <c r="FQ218" i="1"/>
  <c r="FM218" i="1"/>
  <c r="FI218" i="1"/>
  <c r="FS226" i="1"/>
  <c r="FO226" i="1"/>
  <c r="FK226" i="1"/>
  <c r="FQ234" i="1"/>
  <c r="FM234" i="1"/>
  <c r="FI234" i="1"/>
  <c r="FR242" i="1"/>
  <c r="FN242" i="1"/>
  <c r="FJ242" i="1"/>
  <c r="FR258" i="1"/>
  <c r="FN258" i="1"/>
  <c r="FJ258" i="1"/>
  <c r="FT266" i="1"/>
  <c r="FP266" i="1"/>
  <c r="FL266" i="1"/>
  <c r="FT282" i="1"/>
  <c r="FP282" i="1"/>
  <c r="FL282" i="1"/>
  <c r="FT290" i="1"/>
  <c r="FP290" i="1"/>
  <c r="FL290" i="1"/>
  <c r="FT298" i="1"/>
  <c r="FP298" i="1"/>
  <c r="FL298" i="1"/>
  <c r="FT306" i="1"/>
  <c r="FP306" i="1"/>
  <c r="FL306" i="1"/>
  <c r="FT314" i="1"/>
  <c r="FP314" i="1"/>
  <c r="FL314" i="1"/>
  <c r="FS362" i="1"/>
  <c r="FO362" i="1"/>
  <c r="FK362" i="1"/>
  <c r="FT386" i="1"/>
  <c r="FP386" i="1"/>
  <c r="FL386" i="1"/>
  <c r="FQ394" i="1"/>
  <c r="FM394" i="1"/>
  <c r="FI394" i="1"/>
  <c r="FS426" i="1"/>
  <c r="FO426" i="1"/>
  <c r="FK426" i="1"/>
  <c r="FQ434" i="1"/>
  <c r="FM434" i="1"/>
  <c r="FI434" i="1"/>
  <c r="FS442" i="1"/>
  <c r="FO442" i="1"/>
  <c r="FK442" i="1"/>
  <c r="FS450" i="1"/>
  <c r="FO450" i="1"/>
  <c r="FK450" i="1"/>
  <c r="FT482" i="1"/>
  <c r="FP482" i="1"/>
  <c r="FL482" i="1"/>
  <c r="FR514" i="1"/>
  <c r="FN514" i="1"/>
  <c r="FJ514" i="1"/>
  <c r="FQ530" i="1"/>
  <c r="FM530" i="1"/>
  <c r="FI530" i="1"/>
  <c r="FR538" i="1"/>
  <c r="FN538" i="1"/>
  <c r="FJ538" i="1"/>
  <c r="FQ546" i="1"/>
  <c r="FM546" i="1"/>
  <c r="FI546" i="1"/>
  <c r="FR554" i="1"/>
  <c r="FN554" i="1"/>
  <c r="FJ554" i="1"/>
  <c r="FQ562" i="1"/>
  <c r="FM562" i="1"/>
  <c r="FI562" i="1"/>
  <c r="FT570" i="1"/>
  <c r="FP570" i="1"/>
  <c r="FL570" i="1"/>
  <c r="FT578" i="1"/>
  <c r="FP578" i="1"/>
  <c r="FL578" i="1"/>
  <c r="FS586" i="1"/>
  <c r="FO586" i="1"/>
  <c r="FK586" i="1"/>
  <c r="FS27" i="1"/>
  <c r="FO27" i="1"/>
  <c r="FK27" i="1"/>
  <c r="FT83" i="1"/>
  <c r="FP83" i="1"/>
  <c r="FL83" i="1"/>
  <c r="FT115" i="1"/>
  <c r="FP115" i="1"/>
  <c r="FL115" i="1"/>
  <c r="FT147" i="1"/>
  <c r="FP147" i="1"/>
  <c r="FL147" i="1"/>
  <c r="FQ467" i="1"/>
  <c r="FM467" i="1"/>
  <c r="FI467" i="1"/>
  <c r="FQ499" i="1"/>
  <c r="FM499" i="1"/>
  <c r="FI499" i="1"/>
  <c r="FR20" i="1"/>
  <c r="FN20" i="1"/>
  <c r="FJ20" i="1"/>
  <c r="FR124" i="1"/>
  <c r="FN124" i="1"/>
  <c r="FJ124" i="1"/>
  <c r="FS188" i="1"/>
  <c r="FO188" i="1"/>
  <c r="FK188" i="1"/>
  <c r="FN204" i="1"/>
  <c r="FR204" i="1"/>
  <c r="FJ204" i="1"/>
  <c r="FS236" i="1"/>
  <c r="FO236" i="1"/>
  <c r="FK236" i="1"/>
  <c r="FT260" i="1"/>
  <c r="FP260" i="1"/>
  <c r="FL260" i="1"/>
  <c r="FS300" i="1"/>
  <c r="FO300" i="1"/>
  <c r="FK300" i="1"/>
  <c r="FS340" i="1"/>
  <c r="FO340" i="1"/>
  <c r="FK340" i="1"/>
  <c r="FS436" i="1"/>
  <c r="FO436" i="1"/>
  <c r="FK436" i="1"/>
  <c r="FT468" i="1"/>
  <c r="FP468" i="1"/>
  <c r="FL468" i="1"/>
  <c r="FT500" i="1"/>
  <c r="FP500" i="1"/>
  <c r="FL500" i="1"/>
  <c r="FS269" i="1"/>
  <c r="FO269" i="1"/>
  <c r="FK269" i="1"/>
  <c r="FR21" i="1"/>
  <c r="FN21" i="1"/>
  <c r="FJ21" i="1"/>
  <c r="FR29" i="1"/>
  <c r="FN29" i="1"/>
  <c r="FJ29" i="1"/>
  <c r="FR37" i="1"/>
  <c r="FN37" i="1"/>
  <c r="FJ37" i="1"/>
  <c r="FR45" i="1"/>
  <c r="FN45" i="1"/>
  <c r="FJ45" i="1"/>
  <c r="FT53" i="1"/>
  <c r="FP53" i="1"/>
  <c r="FL53" i="1"/>
  <c r="FT85" i="1"/>
  <c r="FP85" i="1"/>
  <c r="FL85" i="1"/>
  <c r="FT93" i="1"/>
  <c r="FP93" i="1"/>
  <c r="FL93" i="1"/>
  <c r="FQ141" i="1"/>
  <c r="FM141" i="1"/>
  <c r="FI141" i="1"/>
  <c r="FQ157" i="1"/>
  <c r="FM157" i="1"/>
  <c r="FI157" i="1"/>
  <c r="FR165" i="1"/>
  <c r="FN165" i="1"/>
  <c r="FJ165" i="1"/>
  <c r="FS173" i="1"/>
  <c r="FO173" i="1"/>
  <c r="FK173" i="1"/>
  <c r="FR181" i="1"/>
  <c r="FN181" i="1"/>
  <c r="FJ181" i="1"/>
  <c r="FQ205" i="1"/>
  <c r="FM205" i="1"/>
  <c r="FI205" i="1"/>
  <c r="FT213" i="1"/>
  <c r="FP213" i="1"/>
  <c r="FL213" i="1"/>
  <c r="FS229" i="1"/>
  <c r="FO229" i="1"/>
  <c r="FK229" i="1"/>
  <c r="FS237" i="1"/>
  <c r="FO237" i="1"/>
  <c r="FK237" i="1"/>
  <c r="FS245" i="1"/>
  <c r="FO245" i="1"/>
  <c r="FK245" i="1"/>
  <c r="FQ253" i="1"/>
  <c r="FM253" i="1"/>
  <c r="FI253" i="1"/>
  <c r="FQ293" i="1"/>
  <c r="FI293" i="1"/>
  <c r="FM293" i="1"/>
  <c r="FS309" i="1"/>
  <c r="FO309" i="1"/>
  <c r="FK309" i="1"/>
  <c r="FR317" i="1"/>
  <c r="FN317" i="1"/>
  <c r="FJ317" i="1"/>
  <c r="FR325" i="1"/>
  <c r="FN325" i="1"/>
  <c r="FJ325" i="1"/>
  <c r="FQ373" i="1"/>
  <c r="FM373" i="1"/>
  <c r="FI373" i="1"/>
  <c r="FQ381" i="1"/>
  <c r="FM381" i="1"/>
  <c r="FI381" i="1"/>
  <c r="FR389" i="1"/>
  <c r="FN389" i="1"/>
  <c r="FJ389" i="1"/>
  <c r="FS437" i="1"/>
  <c r="FO437" i="1"/>
  <c r="FK437" i="1"/>
  <c r="FS445" i="1"/>
  <c r="FO445" i="1"/>
  <c r="FK445" i="1"/>
  <c r="FT453" i="1"/>
  <c r="FP453" i="1"/>
  <c r="FL453" i="1"/>
  <c r="FQ485" i="1"/>
  <c r="FM485" i="1"/>
  <c r="FI485" i="1"/>
  <c r="FT493" i="1"/>
  <c r="FP493" i="1"/>
  <c r="FL493" i="1"/>
  <c r="FS501" i="1"/>
  <c r="FO501" i="1"/>
  <c r="FK501" i="1"/>
  <c r="FS509" i="1"/>
  <c r="FO509" i="1"/>
  <c r="FK509" i="1"/>
  <c r="FQ525" i="1"/>
  <c r="FI525" i="1"/>
  <c r="FM525" i="1"/>
  <c r="FR541" i="1"/>
  <c r="FN541" i="1"/>
  <c r="FJ541" i="1"/>
  <c r="FR549" i="1"/>
  <c r="FN549" i="1"/>
  <c r="FJ549" i="1"/>
  <c r="FR557" i="1"/>
  <c r="FN557" i="1"/>
  <c r="FJ557" i="1"/>
  <c r="FS581" i="1"/>
  <c r="FO581" i="1"/>
  <c r="FK581" i="1"/>
  <c r="FT605" i="1"/>
  <c r="FP605" i="1"/>
  <c r="FL605" i="1"/>
  <c r="FT613" i="1"/>
  <c r="FP613" i="1"/>
  <c r="FL613" i="1"/>
  <c r="FS270" i="1"/>
  <c r="FO270" i="1"/>
  <c r="FK270" i="1"/>
  <c r="FQ14" i="1"/>
  <c r="FM14" i="1"/>
  <c r="FI14" i="1"/>
  <c r="FQ22" i="1"/>
  <c r="FM22" i="1"/>
  <c r="FI22" i="1"/>
  <c r="FT30" i="1"/>
  <c r="FP30" i="1"/>
  <c r="FL30" i="1"/>
  <c r="FT38" i="1"/>
  <c r="FP38" i="1"/>
  <c r="FL38" i="1"/>
  <c r="FT46" i="1"/>
  <c r="FP46" i="1"/>
  <c r="FL46" i="1"/>
  <c r="FT54" i="1"/>
  <c r="FP54" i="1"/>
  <c r="FL54" i="1"/>
  <c r="FS94" i="1"/>
  <c r="FO94" i="1"/>
  <c r="FK94" i="1"/>
  <c r="FS102" i="1"/>
  <c r="FO102" i="1"/>
  <c r="FK102" i="1"/>
  <c r="FT118" i="1"/>
  <c r="FP118" i="1"/>
  <c r="FL118" i="1"/>
  <c r="FS126" i="1"/>
  <c r="FO126" i="1"/>
  <c r="FK126" i="1"/>
  <c r="FT134" i="1"/>
  <c r="FP134" i="1"/>
  <c r="FL134" i="1"/>
  <c r="FT182" i="1"/>
  <c r="FP182" i="1"/>
  <c r="FL182" i="1"/>
  <c r="FM206" i="1"/>
  <c r="FQ206" i="1"/>
  <c r="FI206" i="1"/>
  <c r="FR214" i="1"/>
  <c r="FN214" i="1"/>
  <c r="FJ214" i="1"/>
  <c r="FR222" i="1"/>
  <c r="FN222" i="1"/>
  <c r="FJ222" i="1"/>
  <c r="FS230" i="1"/>
  <c r="FO230" i="1"/>
  <c r="FK230" i="1"/>
  <c r="FT238" i="1"/>
  <c r="FP238" i="1"/>
  <c r="FL238" i="1"/>
  <c r="FT246" i="1"/>
  <c r="FP246" i="1"/>
  <c r="FL246" i="1"/>
  <c r="FT262" i="1"/>
  <c r="FP262" i="1"/>
  <c r="FL262" i="1"/>
  <c r="FQ302" i="1"/>
  <c r="FM302" i="1"/>
  <c r="FI302" i="1"/>
  <c r="FT310" i="1"/>
  <c r="FP310" i="1"/>
  <c r="FL310" i="1"/>
  <c r="FR334" i="1"/>
  <c r="FN334" i="1"/>
  <c r="FJ334" i="1"/>
  <c r="FT342" i="1"/>
  <c r="FP342" i="1"/>
  <c r="FL342" i="1"/>
  <c r="FQ382" i="1"/>
  <c r="FM382" i="1"/>
  <c r="FI382" i="1"/>
  <c r="FM414" i="1"/>
  <c r="FQ414" i="1"/>
  <c r="FI414" i="1"/>
  <c r="FQ422" i="1"/>
  <c r="FM422" i="1"/>
  <c r="FI422" i="1"/>
  <c r="FS430" i="1"/>
  <c r="FO430" i="1"/>
  <c r="FK430" i="1"/>
  <c r="FR438" i="1"/>
  <c r="FN438" i="1"/>
  <c r="FJ438" i="1"/>
  <c r="FT446" i="1"/>
  <c r="FP446" i="1"/>
  <c r="FL446" i="1"/>
  <c r="FQ454" i="1"/>
  <c r="FM454" i="1"/>
  <c r="FI454" i="1"/>
  <c r="FR462" i="1"/>
  <c r="FN462" i="1"/>
  <c r="FJ462" i="1"/>
  <c r="FS470" i="1"/>
  <c r="FO470" i="1"/>
  <c r="FK470" i="1"/>
  <c r="FS526" i="1"/>
  <c r="FO526" i="1"/>
  <c r="FK526" i="1"/>
  <c r="FM542" i="1"/>
  <c r="FQ542" i="1"/>
  <c r="FI542" i="1"/>
  <c r="FS558" i="1"/>
  <c r="FO558" i="1"/>
  <c r="FK558" i="1"/>
  <c r="FQ582" i="1"/>
  <c r="FM582" i="1"/>
  <c r="FI582" i="1"/>
  <c r="FR590" i="1"/>
  <c r="FN590" i="1"/>
  <c r="FJ590" i="1"/>
  <c r="FS598" i="1"/>
  <c r="FO598" i="1"/>
  <c r="FK598" i="1"/>
  <c r="FQ123" i="1"/>
  <c r="FM123" i="1"/>
  <c r="FI123" i="1"/>
  <c r="FQ171" i="1"/>
  <c r="FM171" i="1"/>
  <c r="FI171" i="1"/>
  <c r="FQ179" i="1"/>
  <c r="FM179" i="1"/>
  <c r="FI179" i="1"/>
  <c r="FR227" i="1"/>
  <c r="FN227" i="1"/>
  <c r="FJ227" i="1"/>
  <c r="FR251" i="1"/>
  <c r="FN251" i="1"/>
  <c r="FJ251" i="1"/>
  <c r="FR291" i="1"/>
  <c r="FN291" i="1"/>
  <c r="FJ291" i="1"/>
  <c r="FS339" i="1"/>
  <c r="FO339" i="1"/>
  <c r="FK339" i="1"/>
  <c r="FT387" i="1"/>
  <c r="FP387" i="1"/>
  <c r="FL387" i="1"/>
  <c r="FS571" i="1"/>
  <c r="FO571" i="1"/>
  <c r="FK571" i="1"/>
  <c r="FT68" i="1"/>
  <c r="FP68" i="1"/>
  <c r="FL68" i="1"/>
  <c r="FS620" i="1"/>
  <c r="FO620" i="1"/>
  <c r="FK620" i="1"/>
  <c r="FQ231" i="1"/>
  <c r="FM231" i="1"/>
  <c r="FI231" i="1"/>
  <c r="FR23" i="1"/>
  <c r="FN23" i="1"/>
  <c r="FJ23" i="1"/>
  <c r="FT119" i="1"/>
  <c r="FP119" i="1"/>
  <c r="FL119" i="1"/>
  <c r="FT255" i="1"/>
  <c r="FP255" i="1"/>
  <c r="FL255" i="1"/>
  <c r="FQ311" i="1"/>
  <c r="FM311" i="1"/>
  <c r="FI311" i="1"/>
  <c r="FQ343" i="1"/>
  <c r="FM343" i="1"/>
  <c r="FI343" i="1"/>
  <c r="FQ407" i="1"/>
  <c r="FM407" i="1"/>
  <c r="FI407" i="1"/>
  <c r="FT439" i="1"/>
  <c r="FP439" i="1"/>
  <c r="FL439" i="1"/>
  <c r="FQ503" i="1"/>
  <c r="FM503" i="1"/>
  <c r="FI503" i="1"/>
  <c r="FR559" i="1"/>
  <c r="FN559" i="1"/>
  <c r="FJ559" i="1"/>
  <c r="FS515" i="1"/>
  <c r="FO515" i="1"/>
  <c r="FK515" i="1"/>
  <c r="FT60" i="1"/>
  <c r="FP60" i="1"/>
  <c r="FL60" i="1"/>
  <c r="FT484" i="1"/>
  <c r="FP484" i="1"/>
  <c r="FL484" i="1"/>
  <c r="FT272" i="1"/>
  <c r="FP272" i="1"/>
  <c r="FL272" i="1"/>
  <c r="FQ320" i="1"/>
  <c r="FM320" i="1"/>
  <c r="FI320" i="1"/>
  <c r="FQ448" i="1"/>
  <c r="FM448" i="1"/>
  <c r="FI448" i="1"/>
  <c r="FR488" i="1"/>
  <c r="FN488" i="1"/>
  <c r="FJ488" i="1"/>
  <c r="FT520" i="1"/>
  <c r="FP520" i="1"/>
  <c r="FL520" i="1"/>
  <c r="FS568" i="1"/>
  <c r="FO568" i="1"/>
  <c r="FK568" i="1"/>
  <c r="FR624" i="1"/>
  <c r="FN624" i="1"/>
  <c r="FJ624" i="1"/>
  <c r="FR12" i="1"/>
  <c r="FN12" i="1"/>
  <c r="FJ12" i="1"/>
  <c r="FR244" i="1"/>
  <c r="FN244" i="1"/>
  <c r="FJ244" i="1"/>
  <c r="FR57" i="1"/>
  <c r="FN57" i="1"/>
  <c r="FJ57" i="1"/>
  <c r="FR81" i="1"/>
  <c r="FN81" i="1"/>
  <c r="FJ81" i="1"/>
  <c r="FT193" i="1"/>
  <c r="FP193" i="1"/>
  <c r="FL193" i="1"/>
  <c r="FS249" i="1"/>
  <c r="FO249" i="1"/>
  <c r="FK249" i="1"/>
  <c r="FS345" i="1"/>
  <c r="FO345" i="1"/>
  <c r="FK345" i="1"/>
  <c r="FR409" i="1"/>
  <c r="FN409" i="1"/>
  <c r="FJ409" i="1"/>
  <c r="FT521" i="1"/>
  <c r="FP521" i="1"/>
  <c r="FL521" i="1"/>
  <c r="FR59" i="1"/>
  <c r="FN59" i="1"/>
  <c r="FJ59" i="1"/>
  <c r="FS50" i="1"/>
  <c r="FO50" i="1"/>
  <c r="FK50" i="1"/>
  <c r="FS90" i="1"/>
  <c r="FO90" i="1"/>
  <c r="FK90" i="1"/>
  <c r="FT130" i="1"/>
  <c r="FP130" i="1"/>
  <c r="FL130" i="1"/>
  <c r="FT378" i="1"/>
  <c r="FP378" i="1"/>
  <c r="FL378" i="1"/>
  <c r="FS474" i="1"/>
  <c r="FO474" i="1"/>
  <c r="FK474" i="1"/>
  <c r="FS403" i="1"/>
  <c r="FO403" i="1"/>
  <c r="FK403" i="1"/>
  <c r="FT564" i="1"/>
  <c r="FP564" i="1"/>
  <c r="FL564" i="1"/>
  <c r="FS117" i="1"/>
  <c r="FO117" i="1"/>
  <c r="FK117" i="1"/>
  <c r="FT293" i="1"/>
  <c r="FP293" i="1"/>
  <c r="FL293" i="1"/>
  <c r="FR365" i="1"/>
  <c r="FN365" i="1"/>
  <c r="FJ365" i="1"/>
  <c r="FT437" i="1"/>
  <c r="FP437" i="1"/>
  <c r="FL437" i="1"/>
  <c r="FS517" i="1"/>
  <c r="FO517" i="1"/>
  <c r="FK517" i="1"/>
  <c r="FS142" i="1"/>
  <c r="FO142" i="1"/>
  <c r="FK142" i="1"/>
  <c r="FR150" i="1"/>
  <c r="FN150" i="1"/>
  <c r="FJ150" i="1"/>
  <c r="FT198" i="1"/>
  <c r="FP198" i="1"/>
  <c r="FL198" i="1"/>
  <c r="FT286" i="1"/>
  <c r="FP286" i="1"/>
  <c r="FL286" i="1"/>
  <c r="FS374" i="1"/>
  <c r="FO374" i="1"/>
  <c r="FK374" i="1"/>
  <c r="FS502" i="1"/>
  <c r="FO502" i="1"/>
  <c r="FK502" i="1"/>
  <c r="FQ606" i="1"/>
  <c r="FM606" i="1"/>
  <c r="FI606" i="1"/>
  <c r="FS68" i="1"/>
  <c r="FO68" i="1"/>
  <c r="FK68" i="1"/>
  <c r="FQ79" i="1"/>
  <c r="FM79" i="1"/>
  <c r="FI79" i="1"/>
  <c r="FR103" i="1"/>
  <c r="FN103" i="1"/>
  <c r="FJ103" i="1"/>
  <c r="FQ239" i="1"/>
  <c r="FM239" i="1"/>
  <c r="FI239" i="1"/>
  <c r="FR335" i="1"/>
  <c r="FN335" i="1"/>
  <c r="FJ335" i="1"/>
  <c r="FR343" i="1"/>
  <c r="FN343" i="1"/>
  <c r="FJ343" i="1"/>
  <c r="FT423" i="1"/>
  <c r="FP423" i="1"/>
  <c r="FL423" i="1"/>
  <c r="FQ487" i="1"/>
  <c r="FM487" i="1"/>
  <c r="FI487" i="1"/>
  <c r="FR543" i="1"/>
  <c r="FN543" i="1"/>
  <c r="FJ543" i="1"/>
  <c r="FR419" i="1"/>
  <c r="FN419" i="1"/>
  <c r="FJ419" i="1"/>
  <c r="FT132" i="1"/>
  <c r="FP132" i="1"/>
  <c r="FL132" i="1"/>
  <c r="FT32" i="1"/>
  <c r="FP32" i="1"/>
  <c r="FL32" i="1"/>
  <c r="FS224" i="1"/>
  <c r="FO224" i="1"/>
  <c r="FK224" i="1"/>
  <c r="FQ416" i="1"/>
  <c r="FM416" i="1"/>
  <c r="FI416" i="1"/>
  <c r="FT488" i="1"/>
  <c r="FP488" i="1"/>
  <c r="FL488" i="1"/>
  <c r="FT331" i="1"/>
  <c r="FL331" i="1"/>
  <c r="FP331" i="1"/>
  <c r="FS268" i="1"/>
  <c r="FO268" i="1"/>
  <c r="FK268" i="1"/>
  <c r="FN444" i="1"/>
  <c r="FR444" i="1"/>
  <c r="FJ444" i="1"/>
  <c r="FT65" i="1"/>
  <c r="FP65" i="1"/>
  <c r="FL65" i="1"/>
  <c r="FQ137" i="1"/>
  <c r="FM137" i="1"/>
  <c r="FI137" i="1"/>
  <c r="FQ161" i="1"/>
  <c r="FM161" i="1"/>
  <c r="FI161" i="1"/>
  <c r="FR241" i="1"/>
  <c r="FN241" i="1"/>
  <c r="FJ241" i="1"/>
  <c r="FR313" i="1"/>
  <c r="FN313" i="1"/>
  <c r="FJ313" i="1"/>
  <c r="FT337" i="1"/>
  <c r="FP337" i="1"/>
  <c r="FL337" i="1"/>
  <c r="FR481" i="1"/>
  <c r="FN481" i="1"/>
  <c r="FJ481" i="1"/>
  <c r="FS625" i="1"/>
  <c r="FO625" i="1"/>
  <c r="FK625" i="1"/>
  <c r="FR220" i="1"/>
  <c r="FN220" i="1"/>
  <c r="FJ220" i="1"/>
  <c r="FQ532" i="1"/>
  <c r="FM532" i="1"/>
  <c r="FI532" i="1"/>
  <c r="FS34" i="1"/>
  <c r="FO34" i="1"/>
  <c r="FK34" i="1"/>
  <c r="FT98" i="1"/>
  <c r="FP98" i="1"/>
  <c r="FL98" i="1"/>
  <c r="FQ266" i="1"/>
  <c r="FM266" i="1"/>
  <c r="FI266" i="1"/>
  <c r="FT450" i="1"/>
  <c r="FP450" i="1"/>
  <c r="FL450" i="1"/>
  <c r="FQ578" i="1"/>
  <c r="FM578" i="1"/>
  <c r="FI578" i="1"/>
  <c r="FP5" i="1"/>
  <c r="FT5" i="1"/>
  <c r="FL5" i="1"/>
  <c r="FS211" i="1"/>
  <c r="FO211" i="1"/>
  <c r="FK211" i="1"/>
  <c r="FR300" i="1"/>
  <c r="FN300" i="1"/>
  <c r="FJ300" i="1"/>
  <c r="FS540" i="1"/>
  <c r="FO540" i="1"/>
  <c r="FK540" i="1"/>
  <c r="FQ21" i="1"/>
  <c r="FM21" i="1"/>
  <c r="FI21" i="1"/>
  <c r="FT197" i="1"/>
  <c r="FP197" i="1"/>
  <c r="FL197" i="1"/>
  <c r="FR237" i="1"/>
  <c r="FN237" i="1"/>
  <c r="FJ237" i="1"/>
  <c r="FS405" i="1"/>
  <c r="FO405" i="1"/>
  <c r="FK405" i="1"/>
  <c r="FR70" i="1"/>
  <c r="FN70" i="1"/>
  <c r="FJ70" i="1"/>
  <c r="FQ142" i="1"/>
  <c r="FM142" i="1"/>
  <c r="FI142" i="1"/>
  <c r="FQ230" i="1"/>
  <c r="FM230" i="1"/>
  <c r="FI230" i="1"/>
  <c r="FQ254" i="1"/>
  <c r="FM254" i="1"/>
  <c r="FI254" i="1"/>
  <c r="FT366" i="1"/>
  <c r="FP366" i="1"/>
  <c r="FL366" i="1"/>
  <c r="FT486" i="1"/>
  <c r="FP486" i="1"/>
  <c r="FL486" i="1"/>
  <c r="FT622" i="1"/>
  <c r="FP622" i="1"/>
  <c r="FL622" i="1"/>
  <c r="FQ387" i="1"/>
  <c r="FM387" i="1"/>
  <c r="FI387" i="1"/>
  <c r="FS252" i="1"/>
  <c r="FO252" i="1"/>
  <c r="FK252" i="1"/>
  <c r="FS95" i="1"/>
  <c r="FO95" i="1"/>
  <c r="FK95" i="1"/>
  <c r="FS351" i="1"/>
  <c r="FO351" i="1"/>
  <c r="FK351" i="1"/>
  <c r="FS347" i="1"/>
  <c r="FO347" i="1"/>
  <c r="FK347" i="1"/>
  <c r="FS611" i="1"/>
  <c r="FO611" i="1"/>
  <c r="FK611" i="1"/>
  <c r="FR144" i="1"/>
  <c r="FN144" i="1"/>
  <c r="FJ144" i="1"/>
  <c r="FQ200" i="1"/>
  <c r="FM200" i="1"/>
  <c r="FI200" i="1"/>
  <c r="FR240" i="1"/>
  <c r="FN240" i="1"/>
  <c r="FJ240" i="1"/>
  <c r="FS312" i="1"/>
  <c r="FO312" i="1"/>
  <c r="FK312" i="1"/>
  <c r="FS424" i="1"/>
  <c r="FO424" i="1"/>
  <c r="FK424" i="1"/>
  <c r="FR464" i="1"/>
  <c r="FN464" i="1"/>
  <c r="FJ464" i="1"/>
  <c r="FT603" i="1"/>
  <c r="FP603" i="1"/>
  <c r="FL603" i="1"/>
  <c r="FT268" i="1"/>
  <c r="FP268" i="1"/>
  <c r="FL268" i="1"/>
  <c r="FR460" i="1"/>
  <c r="FN460" i="1"/>
  <c r="FJ460" i="1"/>
  <c r="FS41" i="1"/>
  <c r="FO41" i="1"/>
  <c r="FK41" i="1"/>
  <c r="FN233" i="1"/>
  <c r="FR233" i="1"/>
  <c r="FJ233" i="1"/>
  <c r="FR249" i="1"/>
  <c r="FN249" i="1"/>
  <c r="FJ249" i="1"/>
  <c r="FT305" i="1"/>
  <c r="FP305" i="1"/>
  <c r="FL305" i="1"/>
  <c r="FT385" i="1"/>
  <c r="FP385" i="1"/>
  <c r="FL385" i="1"/>
  <c r="FS417" i="1"/>
  <c r="FO417" i="1"/>
  <c r="FK417" i="1"/>
  <c r="FQ481" i="1"/>
  <c r="FI481" i="1"/>
  <c r="FM481" i="1"/>
  <c r="FT11" i="1"/>
  <c r="FP11" i="1"/>
  <c r="FL11" i="1"/>
  <c r="FT507" i="1"/>
  <c r="FP507" i="1"/>
  <c r="FL507" i="1"/>
  <c r="FR364" i="1"/>
  <c r="FN364" i="1"/>
  <c r="FJ364" i="1"/>
  <c r="FT10" i="1"/>
  <c r="FP10" i="1"/>
  <c r="FL10" i="1"/>
  <c r="FT50" i="1"/>
  <c r="FP50" i="1"/>
  <c r="FL50" i="1"/>
  <c r="FQ202" i="1"/>
  <c r="FM202" i="1"/>
  <c r="FI202" i="1"/>
  <c r="FS306" i="1"/>
  <c r="FO306" i="1"/>
  <c r="FK306" i="1"/>
  <c r="FT354" i="1"/>
  <c r="FP354" i="1"/>
  <c r="FL354" i="1"/>
  <c r="FR402" i="1"/>
  <c r="FJ402" i="1"/>
  <c r="FN402" i="1"/>
  <c r="FR426" i="1"/>
  <c r="FN426" i="1"/>
  <c r="FJ426" i="1"/>
  <c r="FR474" i="1"/>
  <c r="FN474" i="1"/>
  <c r="FJ474" i="1"/>
  <c r="FR27" i="1"/>
  <c r="FN27" i="1"/>
  <c r="FJ27" i="1"/>
  <c r="FT187" i="1"/>
  <c r="FP187" i="1"/>
  <c r="FL187" i="1"/>
  <c r="FQ300" i="1"/>
  <c r="FM300" i="1"/>
  <c r="FI300" i="1"/>
  <c r="FT61" i="1"/>
  <c r="FP61" i="1"/>
  <c r="FL61" i="1"/>
  <c r="FR230" i="1"/>
  <c r="FN230" i="1"/>
  <c r="FJ230" i="1"/>
  <c r="FQ183" i="1"/>
  <c r="FM183" i="1"/>
  <c r="FI183" i="1"/>
  <c r="FS31" i="1"/>
  <c r="FO31" i="1"/>
  <c r="FK31" i="1"/>
  <c r="FR39" i="1"/>
  <c r="FN39" i="1"/>
  <c r="FJ39" i="1"/>
  <c r="FR47" i="1"/>
  <c r="FN47" i="1"/>
  <c r="FJ47" i="1"/>
  <c r="FT55" i="1"/>
  <c r="FP55" i="1"/>
  <c r="FL55" i="1"/>
  <c r="FR119" i="1"/>
  <c r="FN119" i="1"/>
  <c r="FJ119" i="1"/>
  <c r="FS135" i="1"/>
  <c r="FO135" i="1"/>
  <c r="FK135" i="1"/>
  <c r="FS143" i="1"/>
  <c r="FO143" i="1"/>
  <c r="FK143" i="1"/>
  <c r="FS151" i="1"/>
  <c r="FO151" i="1"/>
  <c r="FK151" i="1"/>
  <c r="FQ175" i="1"/>
  <c r="FM175" i="1"/>
  <c r="FI175" i="1"/>
  <c r="FR199" i="1"/>
  <c r="FN199" i="1"/>
  <c r="FJ199" i="1"/>
  <c r="FT207" i="1"/>
  <c r="FP207" i="1"/>
  <c r="FL207" i="1"/>
  <c r="FR215" i="1"/>
  <c r="FN215" i="1"/>
  <c r="FJ215" i="1"/>
  <c r="FR223" i="1"/>
  <c r="FN223" i="1"/>
  <c r="FJ223" i="1"/>
  <c r="FT231" i="1"/>
  <c r="FP231" i="1"/>
  <c r="FL231" i="1"/>
  <c r="FQ263" i="1"/>
  <c r="FM263" i="1"/>
  <c r="FI263" i="1"/>
  <c r="FQ271" i="1"/>
  <c r="FM271" i="1"/>
  <c r="FI271" i="1"/>
  <c r="FQ279" i="1"/>
  <c r="FM279" i="1"/>
  <c r="FI279" i="1"/>
  <c r="FT287" i="1"/>
  <c r="FP287" i="1"/>
  <c r="FL287" i="1"/>
  <c r="FS295" i="1"/>
  <c r="FO295" i="1"/>
  <c r="FK295" i="1"/>
  <c r="FS303" i="1"/>
  <c r="FO303" i="1"/>
  <c r="FK303" i="1"/>
  <c r="FQ367" i="1"/>
  <c r="FM367" i="1"/>
  <c r="FI367" i="1"/>
  <c r="FT375" i="1"/>
  <c r="FP375" i="1"/>
  <c r="FL375" i="1"/>
  <c r="FT391" i="1"/>
  <c r="FP391" i="1"/>
  <c r="FL391" i="1"/>
  <c r="FS447" i="1"/>
  <c r="FO447" i="1"/>
  <c r="FK447" i="1"/>
  <c r="FS455" i="1"/>
  <c r="FO455" i="1"/>
  <c r="FK455" i="1"/>
  <c r="FS463" i="1"/>
  <c r="FO463" i="1"/>
  <c r="FK463" i="1"/>
  <c r="FS471" i="1"/>
  <c r="FO471" i="1"/>
  <c r="FK471" i="1"/>
  <c r="FT487" i="1"/>
  <c r="FP487" i="1"/>
  <c r="FL487" i="1"/>
  <c r="FT503" i="1"/>
  <c r="FP503" i="1"/>
  <c r="FL503" i="1"/>
  <c r="FQ559" i="1"/>
  <c r="FM559" i="1"/>
  <c r="FI559" i="1"/>
  <c r="FQ591" i="1"/>
  <c r="FM591" i="1"/>
  <c r="FI591" i="1"/>
  <c r="FQ599" i="1"/>
  <c r="FM599" i="1"/>
  <c r="FI599" i="1"/>
  <c r="FR615" i="1"/>
  <c r="FN615" i="1"/>
  <c r="FJ615" i="1"/>
  <c r="FQ43" i="1"/>
  <c r="FM43" i="1"/>
  <c r="FI43" i="1"/>
  <c r="FN67" i="1"/>
  <c r="FR67" i="1"/>
  <c r="FJ67" i="1"/>
  <c r="FR91" i="1"/>
  <c r="FN91" i="1"/>
  <c r="FJ91" i="1"/>
  <c r="FS107" i="1"/>
  <c r="FO107" i="1"/>
  <c r="FK107" i="1"/>
  <c r="FS155" i="1"/>
  <c r="FO155" i="1"/>
  <c r="FK155" i="1"/>
  <c r="FS203" i="1"/>
  <c r="FO203" i="1"/>
  <c r="FK203" i="1"/>
  <c r="FS235" i="1"/>
  <c r="FO235" i="1"/>
  <c r="FK235" i="1"/>
  <c r="FT267" i="1"/>
  <c r="FP267" i="1"/>
  <c r="FL267" i="1"/>
  <c r="FT283" i="1"/>
  <c r="FP283" i="1"/>
  <c r="FL283" i="1"/>
  <c r="FT299" i="1"/>
  <c r="FP299" i="1"/>
  <c r="FL299" i="1"/>
  <c r="FM515" i="1"/>
  <c r="FQ515" i="1"/>
  <c r="FI515" i="1"/>
  <c r="FT523" i="1"/>
  <c r="FP523" i="1"/>
  <c r="FL523" i="1"/>
  <c r="FQ531" i="1"/>
  <c r="FM531" i="1"/>
  <c r="FI531" i="1"/>
  <c r="FQ539" i="1"/>
  <c r="FM539" i="1"/>
  <c r="FI539" i="1"/>
  <c r="FQ547" i="1"/>
  <c r="FM547" i="1"/>
  <c r="FI547" i="1"/>
  <c r="FT563" i="1"/>
  <c r="FP563" i="1"/>
  <c r="FL563" i="1"/>
  <c r="FT579" i="1"/>
  <c r="FP579" i="1"/>
  <c r="FL579" i="1"/>
  <c r="FQ132" i="1"/>
  <c r="FM132" i="1"/>
  <c r="FI132" i="1"/>
  <c r="FQ348" i="1"/>
  <c r="FM348" i="1"/>
  <c r="FI348" i="1"/>
  <c r="FQ372" i="1"/>
  <c r="FM372" i="1"/>
  <c r="FI372" i="1"/>
  <c r="FR380" i="1"/>
  <c r="FN380" i="1"/>
  <c r="FJ380" i="1"/>
  <c r="FR484" i="1"/>
  <c r="FN484" i="1"/>
  <c r="FJ484" i="1"/>
  <c r="FS556" i="1"/>
  <c r="FO556" i="1"/>
  <c r="FK556" i="1"/>
  <c r="FS588" i="1"/>
  <c r="FO588" i="1"/>
  <c r="FK588" i="1"/>
  <c r="FQ184" i="1"/>
  <c r="FM184" i="1"/>
  <c r="FI184" i="1"/>
  <c r="FQ24" i="1"/>
  <c r="FM24" i="1"/>
  <c r="FI24" i="1"/>
  <c r="FQ40" i="1"/>
  <c r="FM40" i="1"/>
  <c r="FI40" i="1"/>
  <c r="FQ48" i="1"/>
  <c r="FM48" i="1"/>
  <c r="FI48" i="1"/>
  <c r="FR64" i="1"/>
  <c r="FN64" i="1"/>
  <c r="FJ64" i="1"/>
  <c r="FR72" i="1"/>
  <c r="FN72" i="1"/>
  <c r="FJ72" i="1"/>
  <c r="FS88" i="1"/>
  <c r="FO88" i="1"/>
  <c r="FK88" i="1"/>
  <c r="FR96" i="1"/>
  <c r="FN96" i="1"/>
  <c r="FJ96" i="1"/>
  <c r="FS104" i="1"/>
  <c r="FO104" i="1"/>
  <c r="FK104" i="1"/>
  <c r="FR112" i="1"/>
  <c r="FN112" i="1"/>
  <c r="FJ112" i="1"/>
  <c r="FQ160" i="1"/>
  <c r="FM160" i="1"/>
  <c r="FI160" i="1"/>
  <c r="FQ168" i="1"/>
  <c r="FM168" i="1"/>
  <c r="FI168" i="1"/>
  <c r="FQ176" i="1"/>
  <c r="FM176" i="1"/>
  <c r="FI176" i="1"/>
  <c r="FR184" i="1"/>
  <c r="FN184" i="1"/>
  <c r="FJ184" i="1"/>
  <c r="FR192" i="1"/>
  <c r="FN192" i="1"/>
  <c r="FJ192" i="1"/>
  <c r="FR208" i="1"/>
  <c r="FN208" i="1"/>
  <c r="FJ208" i="1"/>
  <c r="FQ264" i="1"/>
  <c r="FM264" i="1"/>
  <c r="FI264" i="1"/>
  <c r="FQ272" i="1"/>
  <c r="FM272" i="1"/>
  <c r="FI272" i="1"/>
  <c r="FS280" i="1"/>
  <c r="FO280" i="1"/>
  <c r="FK280" i="1"/>
  <c r="FS288" i="1"/>
  <c r="FO288" i="1"/>
  <c r="FK288" i="1"/>
  <c r="FS296" i="1"/>
  <c r="FO296" i="1"/>
  <c r="FK296" i="1"/>
  <c r="FT304" i="1"/>
  <c r="FP304" i="1"/>
  <c r="FL304" i="1"/>
  <c r="FT312" i="1"/>
  <c r="FP312" i="1"/>
  <c r="FL312" i="1"/>
  <c r="FQ360" i="1"/>
  <c r="FM360" i="1"/>
  <c r="FI360" i="1"/>
  <c r="FQ368" i="1"/>
  <c r="FM368" i="1"/>
  <c r="FI368" i="1"/>
  <c r="FQ376" i="1"/>
  <c r="FM376" i="1"/>
  <c r="FI376" i="1"/>
  <c r="FS384" i="1"/>
  <c r="FO384" i="1"/>
  <c r="FK384" i="1"/>
  <c r="FS392" i="1"/>
  <c r="FO392" i="1"/>
  <c r="FK392" i="1"/>
  <c r="FT408" i="1"/>
  <c r="FP408" i="1"/>
  <c r="FL408" i="1"/>
  <c r="FT416" i="1"/>
  <c r="FP416" i="1"/>
  <c r="FL416" i="1"/>
  <c r="FT424" i="1"/>
  <c r="FP424" i="1"/>
  <c r="FL424" i="1"/>
  <c r="FT440" i="1"/>
  <c r="FP440" i="1"/>
  <c r="FL440" i="1"/>
  <c r="FR472" i="1"/>
  <c r="FN472" i="1"/>
  <c r="FJ472" i="1"/>
  <c r="FS480" i="1"/>
  <c r="FO480" i="1"/>
  <c r="FK480" i="1"/>
  <c r="FQ488" i="1"/>
  <c r="FM488" i="1"/>
  <c r="FI488" i="1"/>
  <c r="FO496" i="1"/>
  <c r="FS496" i="1"/>
  <c r="FK496" i="1"/>
  <c r="FQ512" i="1"/>
  <c r="FM512" i="1"/>
  <c r="FI512" i="1"/>
  <c r="FQ520" i="1"/>
  <c r="FM520" i="1"/>
  <c r="FI520" i="1"/>
  <c r="FS528" i="1"/>
  <c r="FO528" i="1"/>
  <c r="FK528" i="1"/>
  <c r="FT536" i="1"/>
  <c r="FP536" i="1"/>
  <c r="FL536" i="1"/>
  <c r="FT544" i="1"/>
  <c r="FP544" i="1"/>
  <c r="FL544" i="1"/>
  <c r="FT552" i="1"/>
  <c r="FP552" i="1"/>
  <c r="FL552" i="1"/>
  <c r="FR600" i="1"/>
  <c r="FN600" i="1"/>
  <c r="FJ600" i="1"/>
  <c r="FS608" i="1"/>
  <c r="FO608" i="1"/>
  <c r="FK608" i="1"/>
  <c r="FQ395" i="1"/>
  <c r="FM395" i="1"/>
  <c r="FI395" i="1"/>
  <c r="FQ411" i="1"/>
  <c r="FM411" i="1"/>
  <c r="FI411" i="1"/>
  <c r="FR435" i="1"/>
  <c r="FN435" i="1"/>
  <c r="FJ435" i="1"/>
  <c r="FR491" i="1"/>
  <c r="FN491" i="1"/>
  <c r="FJ491" i="1"/>
  <c r="FS555" i="1"/>
  <c r="FO555" i="1"/>
  <c r="FK555" i="1"/>
  <c r="FR84" i="1"/>
  <c r="FN84" i="1"/>
  <c r="FJ84" i="1"/>
  <c r="FQ148" i="1"/>
  <c r="FM148" i="1"/>
  <c r="FI148" i="1"/>
  <c r="FQ212" i="1"/>
  <c r="FM212" i="1"/>
  <c r="FI212" i="1"/>
  <c r="FQ332" i="1"/>
  <c r="FM332" i="1"/>
  <c r="FI332" i="1"/>
  <c r="FR356" i="1"/>
  <c r="FN356" i="1"/>
  <c r="FJ356" i="1"/>
  <c r="FQ396" i="1"/>
  <c r="FM396" i="1"/>
  <c r="FI396" i="1"/>
  <c r="FR412" i="1"/>
  <c r="FN412" i="1"/>
  <c r="FJ412" i="1"/>
  <c r="FT428" i="1"/>
  <c r="FP428" i="1"/>
  <c r="FL428" i="1"/>
  <c r="FS460" i="1"/>
  <c r="FO460" i="1"/>
  <c r="FK460" i="1"/>
  <c r="FS492" i="1"/>
  <c r="FO492" i="1"/>
  <c r="FK492" i="1"/>
  <c r="FQ577" i="1"/>
  <c r="FM577" i="1"/>
  <c r="FI577" i="1"/>
  <c r="FQ9" i="1"/>
  <c r="FM9" i="1"/>
  <c r="FI9" i="1"/>
  <c r="FR17" i="1"/>
  <c r="FN17" i="1"/>
  <c r="FJ17" i="1"/>
  <c r="FQ25" i="1"/>
  <c r="FM25" i="1"/>
  <c r="FI25" i="1"/>
  <c r="FT33" i="1"/>
  <c r="FP33" i="1"/>
  <c r="FL33" i="1"/>
  <c r="FR73" i="1"/>
  <c r="FN73" i="1"/>
  <c r="FJ73" i="1"/>
  <c r="FS81" i="1"/>
  <c r="FO81" i="1"/>
  <c r="FK81" i="1"/>
  <c r="FQ97" i="1"/>
  <c r="FM97" i="1"/>
  <c r="FI97" i="1"/>
  <c r="FQ105" i="1"/>
  <c r="FM105" i="1"/>
  <c r="FI105" i="1"/>
  <c r="FS113" i="1"/>
  <c r="FO113" i="1"/>
  <c r="FK113" i="1"/>
  <c r="FR121" i="1"/>
  <c r="FN121" i="1"/>
  <c r="FJ121" i="1"/>
  <c r="FS129" i="1"/>
  <c r="FO129" i="1"/>
  <c r="FK129" i="1"/>
  <c r="FS137" i="1"/>
  <c r="FO137" i="1"/>
  <c r="FK137" i="1"/>
  <c r="FT145" i="1"/>
  <c r="FP145" i="1"/>
  <c r="FL145" i="1"/>
  <c r="FR177" i="1"/>
  <c r="FN177" i="1"/>
  <c r="FJ177" i="1"/>
  <c r="FR193" i="1"/>
  <c r="FN193" i="1"/>
  <c r="FJ193" i="1"/>
  <c r="FQ201" i="1"/>
  <c r="FI201" i="1"/>
  <c r="FM201" i="1"/>
  <c r="FS209" i="1"/>
  <c r="FO209" i="1"/>
  <c r="FK209" i="1"/>
  <c r="FT217" i="1"/>
  <c r="FP217" i="1"/>
  <c r="FL217" i="1"/>
  <c r="FT225" i="1"/>
  <c r="FP225" i="1"/>
  <c r="FL225" i="1"/>
  <c r="FR265" i="1"/>
  <c r="FN265" i="1"/>
  <c r="FJ265" i="1"/>
  <c r="FR281" i="1"/>
  <c r="FN281" i="1"/>
  <c r="FJ281" i="1"/>
  <c r="FR297" i="1"/>
  <c r="FN297" i="1"/>
  <c r="FJ297" i="1"/>
  <c r="FR337" i="1"/>
  <c r="FN337" i="1"/>
  <c r="FJ337" i="1"/>
  <c r="FQ345" i="1"/>
  <c r="FM345" i="1"/>
  <c r="FI345" i="1"/>
  <c r="FR361" i="1"/>
  <c r="FN361" i="1"/>
  <c r="FJ361" i="1"/>
  <c r="FS369" i="1"/>
  <c r="FO369" i="1"/>
  <c r="FK369" i="1"/>
  <c r="FT377" i="1"/>
  <c r="FP377" i="1"/>
  <c r="FL377" i="1"/>
  <c r="FS385" i="1"/>
  <c r="FO385" i="1"/>
  <c r="FK385" i="1"/>
  <c r="FQ433" i="1"/>
  <c r="FM433" i="1"/>
  <c r="FI433" i="1"/>
  <c r="FS441" i="1"/>
  <c r="FO441" i="1"/>
  <c r="FK441" i="1"/>
  <c r="FS449" i="1"/>
  <c r="FO449" i="1"/>
  <c r="FK449" i="1"/>
  <c r="FT457" i="1"/>
  <c r="FP457" i="1"/>
  <c r="FL457" i="1"/>
  <c r="FT465" i="1"/>
  <c r="FP465" i="1"/>
  <c r="FL465" i="1"/>
  <c r="FT473" i="1"/>
  <c r="FP473" i="1"/>
  <c r="FL473" i="1"/>
  <c r="FS505" i="1"/>
  <c r="FO505" i="1"/>
  <c r="FK505" i="1"/>
  <c r="FT537" i="1"/>
  <c r="FP537" i="1"/>
  <c r="FL537" i="1"/>
  <c r="FS545" i="1"/>
  <c r="FO545" i="1"/>
  <c r="FK545" i="1"/>
  <c r="FS553" i="1"/>
  <c r="FO553" i="1"/>
  <c r="FK553" i="1"/>
  <c r="FQ593" i="1"/>
  <c r="FM593" i="1"/>
  <c r="FI593" i="1"/>
  <c r="FO601" i="1"/>
  <c r="FS601" i="1"/>
  <c r="FK601" i="1"/>
  <c r="FT609" i="1"/>
  <c r="FP609" i="1"/>
  <c r="FL609" i="1"/>
  <c r="FQ131" i="1"/>
  <c r="FM131" i="1"/>
  <c r="FI131" i="1"/>
  <c r="FQ139" i="1"/>
  <c r="FM139" i="1"/>
  <c r="FI139" i="1"/>
  <c r="FR259" i="1"/>
  <c r="FN259" i="1"/>
  <c r="FJ259" i="1"/>
  <c r="FS307" i="1"/>
  <c r="FO307" i="1"/>
  <c r="FK307" i="1"/>
  <c r="FS355" i="1"/>
  <c r="FO355" i="1"/>
  <c r="FK355" i="1"/>
  <c r="FS371" i="1"/>
  <c r="FO371" i="1"/>
  <c r="FK371" i="1"/>
  <c r="FR443" i="1"/>
  <c r="FN443" i="1"/>
  <c r="FJ443" i="1"/>
  <c r="FR459" i="1"/>
  <c r="FN459" i="1"/>
  <c r="FJ459" i="1"/>
  <c r="FR483" i="1"/>
  <c r="FN483" i="1"/>
  <c r="FJ483" i="1"/>
  <c r="FR507" i="1"/>
  <c r="FN507" i="1"/>
  <c r="FJ507" i="1"/>
  <c r="FS619" i="1"/>
  <c r="FO619" i="1"/>
  <c r="FK619" i="1"/>
  <c r="FT28" i="1"/>
  <c r="FP28" i="1"/>
  <c r="FL28" i="1"/>
  <c r="FT364" i="1"/>
  <c r="FP364" i="1"/>
  <c r="FL364" i="1"/>
  <c r="FQ10" i="1"/>
  <c r="FM10" i="1"/>
  <c r="FI10" i="1"/>
  <c r="FQ18" i="1"/>
  <c r="FM18" i="1"/>
  <c r="FI18" i="1"/>
  <c r="FQ34" i="1"/>
  <c r="FM34" i="1"/>
  <c r="FI34" i="1"/>
  <c r="FQ50" i="1"/>
  <c r="FM50" i="1"/>
  <c r="FI50" i="1"/>
  <c r="FQ74" i="1"/>
  <c r="FM74" i="1"/>
  <c r="FI74" i="1"/>
  <c r="FS82" i="1"/>
  <c r="FO82" i="1"/>
  <c r="FK82" i="1"/>
  <c r="FQ90" i="1"/>
  <c r="FM90" i="1"/>
  <c r="FI90" i="1"/>
  <c r="FQ122" i="1"/>
  <c r="FM122" i="1"/>
  <c r="FI122" i="1"/>
  <c r="FS130" i="1"/>
  <c r="FO130" i="1"/>
  <c r="FK130" i="1"/>
  <c r="FR146" i="1"/>
  <c r="FN146" i="1"/>
  <c r="FJ146" i="1"/>
  <c r="FS162" i="1"/>
  <c r="FO162" i="1"/>
  <c r="FK162" i="1"/>
  <c r="FS170" i="1"/>
  <c r="FO170" i="1"/>
  <c r="FK170" i="1"/>
  <c r="FR178" i="1"/>
  <c r="FN178" i="1"/>
  <c r="FJ178" i="1"/>
  <c r="FS186" i="1"/>
  <c r="FO186" i="1"/>
  <c r="FK186" i="1"/>
  <c r="FR202" i="1"/>
  <c r="FN202" i="1"/>
  <c r="FJ202" i="1"/>
  <c r="FR226" i="1"/>
  <c r="FN226" i="1"/>
  <c r="FJ226" i="1"/>
  <c r="FS234" i="1"/>
  <c r="FO234" i="1"/>
  <c r="FK234" i="1"/>
  <c r="FS242" i="1"/>
  <c r="FO242" i="1"/>
  <c r="FK242" i="1"/>
  <c r="FT250" i="1"/>
  <c r="FP250" i="1"/>
  <c r="FL250" i="1"/>
  <c r="FT258" i="1"/>
  <c r="FP258" i="1"/>
  <c r="FL258" i="1"/>
  <c r="FT274" i="1"/>
  <c r="FP274" i="1"/>
  <c r="FL274" i="1"/>
  <c r="FQ346" i="1"/>
  <c r="FM346" i="1"/>
  <c r="FI346" i="1"/>
  <c r="FR354" i="1"/>
  <c r="FN354" i="1"/>
  <c r="FJ354" i="1"/>
  <c r="FR370" i="1"/>
  <c r="FN370" i="1"/>
  <c r="FJ370" i="1"/>
  <c r="FR378" i="1"/>
  <c r="FJ378" i="1"/>
  <c r="FN378" i="1"/>
  <c r="FQ386" i="1"/>
  <c r="FM386" i="1"/>
  <c r="FI386" i="1"/>
  <c r="FS402" i="1"/>
  <c r="FO402" i="1"/>
  <c r="FK402" i="1"/>
  <c r="FR410" i="1"/>
  <c r="FN410" i="1"/>
  <c r="FJ410" i="1"/>
  <c r="FT418" i="1"/>
  <c r="FP418" i="1"/>
  <c r="FL418" i="1"/>
  <c r="FQ426" i="1"/>
  <c r="FM426" i="1"/>
  <c r="FI426" i="1"/>
  <c r="FT434" i="1"/>
  <c r="FP434" i="1"/>
  <c r="FL434" i="1"/>
  <c r="FT458" i="1"/>
  <c r="FP458" i="1"/>
  <c r="FL458" i="1"/>
  <c r="FS498" i="1"/>
  <c r="FO498" i="1"/>
  <c r="FK498" i="1"/>
  <c r="FR506" i="1"/>
  <c r="FN506" i="1"/>
  <c r="FJ506" i="1"/>
  <c r="FR522" i="1"/>
  <c r="FN522" i="1"/>
  <c r="FJ522" i="1"/>
  <c r="FS530" i="1"/>
  <c r="FO530" i="1"/>
  <c r="FK530" i="1"/>
  <c r="FS554" i="1"/>
  <c r="FO554" i="1"/>
  <c r="FK554" i="1"/>
  <c r="FT562" i="1"/>
  <c r="FP562" i="1"/>
  <c r="FL562" i="1"/>
  <c r="FT586" i="1"/>
  <c r="FP586" i="1"/>
  <c r="FL586" i="1"/>
  <c r="FQ602" i="1"/>
  <c r="FM602" i="1"/>
  <c r="FI602" i="1"/>
  <c r="FN618" i="1"/>
  <c r="FR618" i="1"/>
  <c r="FJ618" i="1"/>
  <c r="FQ243" i="1"/>
  <c r="FM243" i="1"/>
  <c r="FI243" i="1"/>
  <c r="FM275" i="1"/>
  <c r="FQ275" i="1"/>
  <c r="FI275" i="1"/>
  <c r="FM315" i="1"/>
  <c r="FQ315" i="1"/>
  <c r="FI315" i="1"/>
  <c r="FQ363" i="1"/>
  <c r="FM363" i="1"/>
  <c r="FI363" i="1"/>
  <c r="FT403" i="1"/>
  <c r="FP403" i="1"/>
  <c r="FL403" i="1"/>
  <c r="FQ427" i="1"/>
  <c r="FM427" i="1"/>
  <c r="FI427" i="1"/>
  <c r="FQ451" i="1"/>
  <c r="FM451" i="1"/>
  <c r="FI451" i="1"/>
  <c r="FR467" i="1"/>
  <c r="FN467" i="1"/>
  <c r="FJ467" i="1"/>
  <c r="FR499" i="1"/>
  <c r="FN499" i="1"/>
  <c r="FJ499" i="1"/>
  <c r="FQ587" i="1"/>
  <c r="FM587" i="1"/>
  <c r="FI587" i="1"/>
  <c r="FS20" i="1"/>
  <c r="FO20" i="1"/>
  <c r="FK20" i="1"/>
  <c r="FT188" i="1"/>
  <c r="FP188" i="1"/>
  <c r="FL188" i="1"/>
  <c r="FT204" i="1"/>
  <c r="FP204" i="1"/>
  <c r="FL204" i="1"/>
  <c r="FT236" i="1"/>
  <c r="FP236" i="1"/>
  <c r="FL236" i="1"/>
  <c r="FT300" i="1"/>
  <c r="FP300" i="1"/>
  <c r="FL300" i="1"/>
  <c r="FR564" i="1"/>
  <c r="FN564" i="1"/>
  <c r="FJ564" i="1"/>
  <c r="FQ158" i="1"/>
  <c r="FM158" i="1"/>
  <c r="FI158" i="1"/>
  <c r="FS13" i="1"/>
  <c r="FO13" i="1"/>
  <c r="FK13" i="1"/>
  <c r="FS21" i="1"/>
  <c r="FO21" i="1"/>
  <c r="FK21" i="1"/>
  <c r="FS29" i="1"/>
  <c r="FO29" i="1"/>
  <c r="FK29" i="1"/>
  <c r="FS37" i="1"/>
  <c r="FO37" i="1"/>
  <c r="FK37" i="1"/>
  <c r="FS45" i="1"/>
  <c r="FO45" i="1"/>
  <c r="FK45" i="1"/>
  <c r="FQ69" i="1"/>
  <c r="FM69" i="1"/>
  <c r="FI69" i="1"/>
  <c r="FS85" i="1"/>
  <c r="FO85" i="1"/>
  <c r="FK85" i="1"/>
  <c r="FR109" i="1"/>
  <c r="FN109" i="1"/>
  <c r="FJ109" i="1"/>
  <c r="FQ133" i="1"/>
  <c r="FM133" i="1"/>
  <c r="FI133" i="1"/>
  <c r="FR141" i="1"/>
  <c r="FJ141" i="1"/>
  <c r="FN141" i="1"/>
  <c r="FS149" i="1"/>
  <c r="FO149" i="1"/>
  <c r="FK149" i="1"/>
  <c r="FS157" i="1"/>
  <c r="FO157" i="1"/>
  <c r="FK157" i="1"/>
  <c r="FT165" i="1"/>
  <c r="FP165" i="1"/>
  <c r="FL165" i="1"/>
  <c r="FT173" i="1"/>
  <c r="FP173" i="1"/>
  <c r="FL173" i="1"/>
  <c r="FR221" i="1"/>
  <c r="FN221" i="1"/>
  <c r="FJ221" i="1"/>
  <c r="FR229" i="1"/>
  <c r="FN229" i="1"/>
  <c r="FJ229" i="1"/>
  <c r="FR245" i="1"/>
  <c r="FN245" i="1"/>
  <c r="FJ245" i="1"/>
  <c r="FT253" i="1"/>
  <c r="FP253" i="1"/>
  <c r="FL253" i="1"/>
  <c r="FQ269" i="1"/>
  <c r="FM269" i="1"/>
  <c r="FI269" i="1"/>
  <c r="FQ277" i="1"/>
  <c r="FM277" i="1"/>
  <c r="FI277" i="1"/>
  <c r="FS293" i="1"/>
  <c r="FO293" i="1"/>
  <c r="FK293" i="1"/>
  <c r="FQ301" i="1"/>
  <c r="FM301" i="1"/>
  <c r="FI301" i="1"/>
  <c r="FR309" i="1"/>
  <c r="FN309" i="1"/>
  <c r="FJ309" i="1"/>
  <c r="FT317" i="1"/>
  <c r="FP317" i="1"/>
  <c r="FL317" i="1"/>
  <c r="FQ357" i="1"/>
  <c r="FI357" i="1"/>
  <c r="FM357" i="1"/>
  <c r="FS373" i="1"/>
  <c r="FO373" i="1"/>
  <c r="FK373" i="1"/>
  <c r="FS381" i="1"/>
  <c r="FO381" i="1"/>
  <c r="FK381" i="1"/>
  <c r="FT389" i="1"/>
  <c r="FP389" i="1"/>
  <c r="FL389" i="1"/>
  <c r="FR397" i="1"/>
  <c r="FN397" i="1"/>
  <c r="FJ397" i="1"/>
  <c r="FQ437" i="1"/>
  <c r="FM437" i="1"/>
  <c r="FI437" i="1"/>
  <c r="FQ445" i="1"/>
  <c r="FM445" i="1"/>
  <c r="FI445" i="1"/>
  <c r="FS485" i="1"/>
  <c r="FO485" i="1"/>
  <c r="FK485" i="1"/>
  <c r="FR501" i="1"/>
  <c r="FN501" i="1"/>
  <c r="FJ501" i="1"/>
  <c r="FR509" i="1"/>
  <c r="FN509" i="1"/>
  <c r="FJ509" i="1"/>
  <c r="FQ533" i="1"/>
  <c r="FM533" i="1"/>
  <c r="FI533" i="1"/>
  <c r="FT541" i="1"/>
  <c r="FL541" i="1"/>
  <c r="FP541" i="1"/>
  <c r="FT549" i="1"/>
  <c r="FP549" i="1"/>
  <c r="FL549" i="1"/>
  <c r="FT557" i="1"/>
  <c r="FP557" i="1"/>
  <c r="FL557" i="1"/>
  <c r="FT589" i="1"/>
  <c r="FP589" i="1"/>
  <c r="FL589" i="1"/>
  <c r="FS597" i="1"/>
  <c r="FO597" i="1"/>
  <c r="FK597" i="1"/>
  <c r="FR605" i="1"/>
  <c r="FN605" i="1"/>
  <c r="FJ605" i="1"/>
  <c r="FR209" i="1"/>
  <c r="FN209" i="1"/>
  <c r="FJ209" i="1"/>
  <c r="FS14" i="1"/>
  <c r="FO14" i="1"/>
  <c r="FK14" i="1"/>
  <c r="FO22" i="1"/>
  <c r="FS22" i="1"/>
  <c r="FK22" i="1"/>
  <c r="FQ94" i="1"/>
  <c r="FM94" i="1"/>
  <c r="FI94" i="1"/>
  <c r="FT102" i="1"/>
  <c r="FP102" i="1"/>
  <c r="FL102" i="1"/>
  <c r="FS110" i="1"/>
  <c r="FO110" i="1"/>
  <c r="FK110" i="1"/>
  <c r="FQ166" i="1"/>
  <c r="FM166" i="1"/>
  <c r="FI166" i="1"/>
  <c r="FR174" i="1"/>
  <c r="FN174" i="1"/>
  <c r="FJ174" i="1"/>
  <c r="FQ182" i="1"/>
  <c r="FM182" i="1"/>
  <c r="FI182" i="1"/>
  <c r="FQ190" i="1"/>
  <c r="FM190" i="1"/>
  <c r="FI190" i="1"/>
  <c r="FQ198" i="1"/>
  <c r="FM198" i="1"/>
  <c r="FI198" i="1"/>
  <c r="FR206" i="1"/>
  <c r="FN206" i="1"/>
  <c r="FJ206" i="1"/>
  <c r="FS214" i="1"/>
  <c r="FO214" i="1"/>
  <c r="FK214" i="1"/>
  <c r="FT222" i="1"/>
  <c r="FP222" i="1"/>
  <c r="FL222" i="1"/>
  <c r="FT230" i="1"/>
  <c r="FP230" i="1"/>
  <c r="FL230" i="1"/>
  <c r="FT254" i="1"/>
  <c r="FP254" i="1"/>
  <c r="FL254" i="1"/>
  <c r="FR286" i="1"/>
  <c r="FN286" i="1"/>
  <c r="FJ286" i="1"/>
  <c r="FR294" i="1"/>
  <c r="FN294" i="1"/>
  <c r="FJ294" i="1"/>
  <c r="FR318" i="1"/>
  <c r="FN318" i="1"/>
  <c r="FJ318" i="1"/>
  <c r="FQ326" i="1"/>
  <c r="FM326" i="1"/>
  <c r="FI326" i="1"/>
  <c r="FT334" i="1"/>
  <c r="FP334" i="1"/>
  <c r="FL334" i="1"/>
  <c r="FS342" i="1"/>
  <c r="FO342" i="1"/>
  <c r="FK342" i="1"/>
  <c r="FR390" i="1"/>
  <c r="FN390" i="1"/>
  <c r="FJ390" i="1"/>
  <c r="FQ398" i="1"/>
  <c r="FM398" i="1"/>
  <c r="FI398" i="1"/>
  <c r="FR414" i="1"/>
  <c r="FN414" i="1"/>
  <c r="FJ414" i="1"/>
  <c r="FS422" i="1"/>
  <c r="FO422" i="1"/>
  <c r="FK422" i="1"/>
  <c r="FR430" i="1"/>
  <c r="FN430" i="1"/>
  <c r="FJ430" i="1"/>
  <c r="FS438" i="1"/>
  <c r="FO438" i="1"/>
  <c r="FK438" i="1"/>
  <c r="FQ446" i="1"/>
  <c r="FM446" i="1"/>
  <c r="FI446" i="1"/>
  <c r="FT454" i="1"/>
  <c r="FP454" i="1"/>
  <c r="FL454" i="1"/>
  <c r="FT462" i="1"/>
  <c r="FP462" i="1"/>
  <c r="FL462" i="1"/>
  <c r="FT470" i="1"/>
  <c r="FP470" i="1"/>
  <c r="FL470" i="1"/>
  <c r="FT478" i="1"/>
  <c r="FP478" i="1"/>
  <c r="FL478" i="1"/>
  <c r="FR494" i="1"/>
  <c r="FN494" i="1"/>
  <c r="FJ494" i="1"/>
  <c r="FR510" i="1"/>
  <c r="FN510" i="1"/>
  <c r="FJ510" i="1"/>
  <c r="FQ534" i="1"/>
  <c r="FM534" i="1"/>
  <c r="FI534" i="1"/>
  <c r="FR542" i="1"/>
  <c r="FN542" i="1"/>
  <c r="FJ542" i="1"/>
  <c r="FT550" i="1"/>
  <c r="FP550" i="1"/>
  <c r="FL550" i="1"/>
  <c r="FR558" i="1"/>
  <c r="FN558" i="1"/>
  <c r="FJ558" i="1"/>
  <c r="FR566" i="1"/>
  <c r="FN566" i="1"/>
  <c r="FJ566" i="1"/>
  <c r="FT574" i="1"/>
  <c r="FP574" i="1"/>
  <c r="FL574" i="1"/>
  <c r="FT582" i="1"/>
  <c r="FP582" i="1"/>
  <c r="FL582" i="1"/>
  <c r="FT590" i="1"/>
  <c r="FP590" i="1"/>
  <c r="FL590" i="1"/>
  <c r="FT598" i="1"/>
  <c r="FP598" i="1"/>
  <c r="FL598" i="1"/>
  <c r="FQ19" i="1"/>
  <c r="FM19" i="1"/>
  <c r="FI19" i="1"/>
  <c r="FQ75" i="1"/>
  <c r="FM75" i="1"/>
  <c r="FI75" i="1"/>
  <c r="FR123" i="1"/>
  <c r="FN123" i="1"/>
  <c r="FJ123" i="1"/>
  <c r="FR171" i="1"/>
  <c r="FN171" i="1"/>
  <c r="FJ171" i="1"/>
  <c r="FR179" i="1"/>
  <c r="FN179" i="1"/>
  <c r="FJ179" i="1"/>
  <c r="FS227" i="1"/>
  <c r="FO227" i="1"/>
  <c r="FK227" i="1"/>
  <c r="FS251" i="1"/>
  <c r="FO251" i="1"/>
  <c r="FK251" i="1"/>
  <c r="FS291" i="1"/>
  <c r="FO291" i="1"/>
  <c r="FK291" i="1"/>
  <c r="FT339" i="1"/>
  <c r="FP339" i="1"/>
  <c r="FL339" i="1"/>
  <c r="FQ164" i="1"/>
  <c r="FM164" i="1"/>
  <c r="FI164" i="1"/>
  <c r="FQ196" i="1"/>
  <c r="FM196" i="1"/>
  <c r="FI196" i="1"/>
  <c r="FS228" i="1"/>
  <c r="FO228" i="1"/>
  <c r="FK228" i="1"/>
  <c r="FQ292" i="1"/>
  <c r="FM292" i="1"/>
  <c r="FI292" i="1"/>
  <c r="FR476" i="1"/>
  <c r="FN476" i="1"/>
  <c r="FJ476" i="1"/>
  <c r="FQ508" i="1"/>
  <c r="FM508" i="1"/>
  <c r="FI508" i="1"/>
  <c r="FT620" i="1"/>
  <c r="FP620" i="1"/>
  <c r="FL620" i="1"/>
  <c r="FS541" i="1"/>
  <c r="FO541" i="1"/>
  <c r="FK541" i="1"/>
  <c r="FR394" i="1"/>
  <c r="FN394" i="1"/>
  <c r="FJ394" i="1"/>
  <c r="FM476" i="1"/>
  <c r="FQ476" i="1"/>
  <c r="FI476" i="1"/>
  <c r="FT31" i="1"/>
  <c r="FP31" i="1"/>
  <c r="FL31" i="1"/>
  <c r="FQ71" i="1"/>
  <c r="FM71" i="1"/>
  <c r="FI71" i="1"/>
  <c r="FQ87" i="1"/>
  <c r="FM87" i="1"/>
  <c r="FI87" i="1"/>
  <c r="FT103" i="1"/>
  <c r="FP103" i="1"/>
  <c r="FL103" i="1"/>
  <c r="FR351" i="1"/>
  <c r="FN351" i="1"/>
  <c r="FJ351" i="1"/>
  <c r="FQ535" i="1"/>
  <c r="FM535" i="1"/>
  <c r="FI535" i="1"/>
  <c r="FS567" i="1"/>
  <c r="FO567" i="1"/>
  <c r="FK567" i="1"/>
  <c r="FT43" i="1"/>
  <c r="FP43" i="1"/>
  <c r="FL43" i="1"/>
  <c r="FQ347" i="1"/>
  <c r="FM347" i="1"/>
  <c r="FI347" i="1"/>
  <c r="FR475" i="1"/>
  <c r="FJ475" i="1"/>
  <c r="FN475" i="1"/>
  <c r="FT284" i="1"/>
  <c r="FP284" i="1"/>
  <c r="FL284" i="1"/>
  <c r="FR32" i="1"/>
  <c r="FN32" i="1"/>
  <c r="FJ32" i="1"/>
  <c r="FR136" i="1"/>
  <c r="FN136" i="1"/>
  <c r="FJ136" i="1"/>
  <c r="FR160" i="1"/>
  <c r="FN160" i="1"/>
  <c r="FJ160" i="1"/>
  <c r="FS168" i="1"/>
  <c r="FO168" i="1"/>
  <c r="FK168" i="1"/>
  <c r="FR232" i="1"/>
  <c r="FN232" i="1"/>
  <c r="FJ232" i="1"/>
  <c r="FR312" i="1"/>
  <c r="FN312" i="1"/>
  <c r="FJ312" i="1"/>
  <c r="FT368" i="1"/>
  <c r="FP368" i="1"/>
  <c r="FL368" i="1"/>
  <c r="FQ472" i="1"/>
  <c r="FM472" i="1"/>
  <c r="FI472" i="1"/>
  <c r="FR496" i="1"/>
  <c r="FN496" i="1"/>
  <c r="FJ496" i="1"/>
  <c r="FS544" i="1"/>
  <c r="FO544" i="1"/>
  <c r="FK544" i="1"/>
  <c r="FT616" i="1"/>
  <c r="FP616" i="1"/>
  <c r="FL616" i="1"/>
  <c r="FS411" i="1"/>
  <c r="FO411" i="1"/>
  <c r="FK411" i="1"/>
  <c r="FR52" i="1"/>
  <c r="FN52" i="1"/>
  <c r="FJ52" i="1"/>
  <c r="FR156" i="1"/>
  <c r="FN156" i="1"/>
  <c r="FJ156" i="1"/>
  <c r="FR268" i="1"/>
  <c r="FN268" i="1"/>
  <c r="FJ268" i="1"/>
  <c r="FS49" i="1"/>
  <c r="FO49" i="1"/>
  <c r="FK49" i="1"/>
  <c r="FT89" i="1"/>
  <c r="FP89" i="1"/>
  <c r="FL89" i="1"/>
  <c r="FT177" i="1"/>
  <c r="FP177" i="1"/>
  <c r="FL177" i="1"/>
  <c r="FQ321" i="1"/>
  <c r="FM321" i="1"/>
  <c r="FI321" i="1"/>
  <c r="FQ337" i="1"/>
  <c r="FM337" i="1"/>
  <c r="FI337" i="1"/>
  <c r="FS425" i="1"/>
  <c r="FO425" i="1"/>
  <c r="FK425" i="1"/>
  <c r="FR497" i="1"/>
  <c r="FN497" i="1"/>
  <c r="FJ497" i="1"/>
  <c r="FT577" i="1"/>
  <c r="FP577" i="1"/>
  <c r="FL577" i="1"/>
  <c r="FR99" i="1"/>
  <c r="FN99" i="1"/>
  <c r="FJ99" i="1"/>
  <c r="FR102" i="1"/>
  <c r="FN102" i="1"/>
  <c r="FJ102" i="1"/>
  <c r="FS98" i="1"/>
  <c r="FO98" i="1"/>
  <c r="FK98" i="1"/>
  <c r="FT146" i="1"/>
  <c r="FP146" i="1"/>
  <c r="FL146" i="1"/>
  <c r="FQ258" i="1"/>
  <c r="FM258" i="1"/>
  <c r="FI258" i="1"/>
  <c r="FR330" i="1"/>
  <c r="FJ330" i="1"/>
  <c r="FN330" i="1"/>
  <c r="FT346" i="1"/>
  <c r="FP346" i="1"/>
  <c r="FL346" i="1"/>
  <c r="FN386" i="1"/>
  <c r="FR386" i="1"/>
  <c r="FJ386" i="1"/>
  <c r="FS514" i="1"/>
  <c r="FO514" i="1"/>
  <c r="FK514" i="1"/>
  <c r="FQ163" i="1"/>
  <c r="FM163" i="1"/>
  <c r="FI163" i="1"/>
  <c r="FN195" i="1"/>
  <c r="FR195" i="1"/>
  <c r="FJ195" i="1"/>
  <c r="FT315" i="1"/>
  <c r="FP315" i="1"/>
  <c r="FL315" i="1"/>
  <c r="FS451" i="1"/>
  <c r="FO451" i="1"/>
  <c r="FK451" i="1"/>
  <c r="FQ340" i="1"/>
  <c r="FM340" i="1"/>
  <c r="FI340" i="1"/>
  <c r="FR580" i="1"/>
  <c r="FN580" i="1"/>
  <c r="FJ580" i="1"/>
  <c r="FR61" i="1"/>
  <c r="FN61" i="1"/>
  <c r="FJ61" i="1"/>
  <c r="FS165" i="1"/>
  <c r="FO165" i="1"/>
  <c r="FK165" i="1"/>
  <c r="FT205" i="1"/>
  <c r="FP205" i="1"/>
  <c r="FL205" i="1"/>
  <c r="FT269" i="1"/>
  <c r="FP269" i="1"/>
  <c r="FL269" i="1"/>
  <c r="FR301" i="1"/>
  <c r="FN301" i="1"/>
  <c r="FJ301" i="1"/>
  <c r="FS429" i="1"/>
  <c r="FO429" i="1"/>
  <c r="FK429" i="1"/>
  <c r="FQ469" i="1"/>
  <c r="FM469" i="1"/>
  <c r="FI469" i="1"/>
  <c r="FQ573" i="1"/>
  <c r="FI573" i="1"/>
  <c r="FM573" i="1"/>
  <c r="FT597" i="1"/>
  <c r="FP597" i="1"/>
  <c r="FL597" i="1"/>
  <c r="FS70" i="1"/>
  <c r="FO70" i="1"/>
  <c r="FK70" i="1"/>
  <c r="FR158" i="1"/>
  <c r="FN158" i="1"/>
  <c r="FJ158" i="1"/>
  <c r="FS182" i="1"/>
  <c r="FO182" i="1"/>
  <c r="FK182" i="1"/>
  <c r="FQ246" i="1"/>
  <c r="FM246" i="1"/>
  <c r="FI246" i="1"/>
  <c r="FT302" i="1"/>
  <c r="FP302" i="1"/>
  <c r="FL302" i="1"/>
  <c r="FT398" i="1"/>
  <c r="FP398" i="1"/>
  <c r="FL398" i="1"/>
  <c r="FQ478" i="1"/>
  <c r="FM478" i="1"/>
  <c r="FI478" i="1"/>
  <c r="FS510" i="1"/>
  <c r="FO510" i="1"/>
  <c r="FK510" i="1"/>
  <c r="FT526" i="1"/>
  <c r="FP526" i="1"/>
  <c r="FL526" i="1"/>
  <c r="FS19" i="1"/>
  <c r="FO19" i="1"/>
  <c r="FK19" i="1"/>
  <c r="FR44" i="1"/>
  <c r="FN44" i="1"/>
  <c r="FJ44" i="1"/>
  <c r="FQ92" i="1"/>
  <c r="FM92" i="1"/>
  <c r="FI92" i="1"/>
  <c r="FR196" i="1"/>
  <c r="FN196" i="1"/>
  <c r="FJ196" i="1"/>
  <c r="FQ276" i="1"/>
  <c r="FM276" i="1"/>
  <c r="FI276" i="1"/>
  <c r="FS292" i="1"/>
  <c r="FO292" i="1"/>
  <c r="FK292" i="1"/>
  <c r="FQ324" i="1"/>
  <c r="FM324" i="1"/>
  <c r="FI324" i="1"/>
  <c r="FT452" i="1"/>
  <c r="FP452" i="1"/>
  <c r="FL452" i="1"/>
  <c r="FR255" i="1"/>
  <c r="FN255" i="1"/>
  <c r="FJ255" i="1"/>
  <c r="FS111" i="1"/>
  <c r="FO111" i="1"/>
  <c r="FK111" i="1"/>
  <c r="FQ223" i="1"/>
  <c r="FM223" i="1"/>
  <c r="FI223" i="1"/>
  <c r="FT319" i="1"/>
  <c r="FP319" i="1"/>
  <c r="FL319" i="1"/>
  <c r="FR415" i="1"/>
  <c r="FN415" i="1"/>
  <c r="FJ415" i="1"/>
  <c r="FR527" i="1"/>
  <c r="FN527" i="1"/>
  <c r="FJ527" i="1"/>
  <c r="FT583" i="1"/>
  <c r="FP583" i="1"/>
  <c r="FL583" i="1"/>
  <c r="FQ323" i="1"/>
  <c r="FM323" i="1"/>
  <c r="FI323" i="1"/>
  <c r="FS475" i="1"/>
  <c r="FO475" i="1"/>
  <c r="FK475" i="1"/>
  <c r="FS360" i="1"/>
  <c r="FO360" i="1"/>
  <c r="FK360" i="1"/>
  <c r="FT40" i="1"/>
  <c r="FP40" i="1"/>
  <c r="FL40" i="1"/>
  <c r="FT176" i="1"/>
  <c r="FP176" i="1"/>
  <c r="FL176" i="1"/>
  <c r="FT264" i="1"/>
  <c r="FP264" i="1"/>
  <c r="FL264" i="1"/>
  <c r="FQ328" i="1"/>
  <c r="FM328" i="1"/>
  <c r="FI328" i="1"/>
  <c r="FT352" i="1"/>
  <c r="FP352" i="1"/>
  <c r="FL352" i="1"/>
  <c r="FQ432" i="1"/>
  <c r="FM432" i="1"/>
  <c r="FI432" i="1"/>
  <c r="FT464" i="1"/>
  <c r="FP464" i="1"/>
  <c r="FL464" i="1"/>
  <c r="FQ480" i="1"/>
  <c r="FM480" i="1"/>
  <c r="FI480" i="1"/>
  <c r="FT504" i="1"/>
  <c r="FP504" i="1"/>
  <c r="FL504" i="1"/>
  <c r="FR560" i="1"/>
  <c r="FN560" i="1"/>
  <c r="FJ560" i="1"/>
  <c r="FS116" i="1"/>
  <c r="FO116" i="1"/>
  <c r="FK116" i="1"/>
  <c r="FS308" i="1"/>
  <c r="FO308" i="1"/>
  <c r="FK308" i="1"/>
  <c r="FN572" i="1"/>
  <c r="FR572" i="1"/>
  <c r="FJ572" i="1"/>
  <c r="FQ110" i="1"/>
  <c r="FM110" i="1"/>
  <c r="FI110" i="1"/>
  <c r="FT73" i="1"/>
  <c r="FP73" i="1"/>
  <c r="FL73" i="1"/>
  <c r="FT169" i="1"/>
  <c r="FP169" i="1"/>
  <c r="FL169" i="1"/>
  <c r="FS273" i="1"/>
  <c r="FO273" i="1"/>
  <c r="FK273" i="1"/>
  <c r="FS329" i="1"/>
  <c r="FO329" i="1"/>
  <c r="FK329" i="1"/>
  <c r="FR417" i="1"/>
  <c r="FN417" i="1"/>
  <c r="FJ417" i="1"/>
  <c r="FS497" i="1"/>
  <c r="FO497" i="1"/>
  <c r="FK497" i="1"/>
  <c r="FS521" i="1"/>
  <c r="FO521" i="1"/>
  <c r="FK521" i="1"/>
  <c r="FS561" i="1"/>
  <c r="FO561" i="1"/>
  <c r="FK561" i="1"/>
  <c r="FS99" i="1"/>
  <c r="FO99" i="1"/>
  <c r="FK99" i="1"/>
  <c r="FQ28" i="1"/>
  <c r="FM28" i="1"/>
  <c r="FI28" i="1"/>
  <c r="FQ140" i="1"/>
  <c r="FM140" i="1"/>
  <c r="FI140" i="1"/>
  <c r="FR490" i="1"/>
  <c r="FN490" i="1"/>
  <c r="FJ490" i="1"/>
  <c r="FS58" i="1"/>
  <c r="FO58" i="1"/>
  <c r="FK58" i="1"/>
  <c r="FT114" i="1"/>
  <c r="FP114" i="1"/>
  <c r="FL114" i="1"/>
  <c r="FR338" i="1"/>
  <c r="FN338" i="1"/>
  <c r="FJ338" i="1"/>
  <c r="FR346" i="1"/>
  <c r="FN346" i="1"/>
  <c r="FJ346" i="1"/>
  <c r="FR466" i="1"/>
  <c r="FN466" i="1"/>
  <c r="FJ466" i="1"/>
  <c r="FR498" i="1"/>
  <c r="FN498" i="1"/>
  <c r="FJ498" i="1"/>
  <c r="FT522" i="1"/>
  <c r="FP522" i="1"/>
  <c r="FL522" i="1"/>
  <c r="FQ83" i="1"/>
  <c r="FM83" i="1"/>
  <c r="FI83" i="1"/>
  <c r="FQ147" i="1"/>
  <c r="FM147" i="1"/>
  <c r="FI147" i="1"/>
  <c r="FS195" i="1"/>
  <c r="FO195" i="1"/>
  <c r="FK195" i="1"/>
  <c r="FT580" i="1"/>
  <c r="FP580" i="1"/>
  <c r="FL580" i="1"/>
  <c r="FS61" i="1"/>
  <c r="FO61" i="1"/>
  <c r="FK61" i="1"/>
  <c r="FT117" i="1"/>
  <c r="FP117" i="1"/>
  <c r="FL117" i="1"/>
  <c r="FQ149" i="1"/>
  <c r="FM149" i="1"/>
  <c r="FI149" i="1"/>
  <c r="FS261" i="1"/>
  <c r="FO261" i="1"/>
  <c r="FK261" i="1"/>
  <c r="FS349" i="1"/>
  <c r="FO349" i="1"/>
  <c r="FK349" i="1"/>
  <c r="FQ397" i="1"/>
  <c r="FM397" i="1"/>
  <c r="FI397" i="1"/>
  <c r="FS461" i="1"/>
  <c r="FO461" i="1"/>
  <c r="FK461" i="1"/>
  <c r="FS565" i="1"/>
  <c r="FO565" i="1"/>
  <c r="FK565" i="1"/>
  <c r="FQ126" i="1"/>
  <c r="FM126" i="1"/>
  <c r="FI126" i="1"/>
  <c r="FT174" i="1"/>
  <c r="FP174" i="1"/>
  <c r="FL174" i="1"/>
  <c r="FT278" i="1"/>
  <c r="FP278" i="1"/>
  <c r="FL278" i="1"/>
  <c r="FT374" i="1"/>
  <c r="FP374" i="1"/>
  <c r="FL374" i="1"/>
  <c r="FR446" i="1"/>
  <c r="FN446" i="1"/>
  <c r="FJ446" i="1"/>
  <c r="FM494" i="1"/>
  <c r="FQ494" i="1"/>
  <c r="FI494" i="1"/>
  <c r="FN571" i="1"/>
  <c r="FR571" i="1"/>
  <c r="FJ571" i="1"/>
  <c r="FQ68" i="1"/>
  <c r="FM68" i="1"/>
  <c r="FI68" i="1"/>
  <c r="FR388" i="1"/>
  <c r="FN388" i="1"/>
  <c r="FJ388" i="1"/>
  <c r="FR305" i="1"/>
  <c r="FN305" i="1"/>
  <c r="FJ305" i="1"/>
  <c r="FR441" i="1"/>
  <c r="FN441" i="1"/>
  <c r="FJ441" i="1"/>
  <c r="FS79" i="1"/>
  <c r="FO79" i="1"/>
  <c r="FK79" i="1"/>
  <c r="FQ151" i="1"/>
  <c r="FM151" i="1"/>
  <c r="FI151" i="1"/>
  <c r="FT175" i="1"/>
  <c r="FP175" i="1"/>
  <c r="FL175" i="1"/>
  <c r="FQ199" i="1"/>
  <c r="FM199" i="1"/>
  <c r="FI199" i="1"/>
  <c r="FT247" i="1"/>
  <c r="FP247" i="1"/>
  <c r="FL247" i="1"/>
  <c r="FQ303" i="1"/>
  <c r="FM303" i="1"/>
  <c r="FI303" i="1"/>
  <c r="FR319" i="1"/>
  <c r="FN319" i="1"/>
  <c r="FJ319" i="1"/>
  <c r="FS327" i="1"/>
  <c r="FO327" i="1"/>
  <c r="FK327" i="1"/>
  <c r="FR399" i="1"/>
  <c r="FN399" i="1"/>
  <c r="FJ399" i="1"/>
  <c r="FS415" i="1"/>
  <c r="FO415" i="1"/>
  <c r="FK415" i="1"/>
  <c r="FR503" i="1"/>
  <c r="FN503" i="1"/>
  <c r="FJ503" i="1"/>
  <c r="FS527" i="1"/>
  <c r="FO527" i="1"/>
  <c r="FK527" i="1"/>
  <c r="FS543" i="1"/>
  <c r="FO543" i="1"/>
  <c r="FK543" i="1"/>
  <c r="FS559" i="1"/>
  <c r="FO559" i="1"/>
  <c r="FK559" i="1"/>
  <c r="FQ267" i="1"/>
  <c r="FM267" i="1"/>
  <c r="FI267" i="1"/>
  <c r="FQ299" i="1"/>
  <c r="FM299" i="1"/>
  <c r="FI299" i="1"/>
  <c r="FS419" i="1"/>
  <c r="FO419" i="1"/>
  <c r="FK419" i="1"/>
  <c r="FQ595" i="1"/>
  <c r="FM595" i="1"/>
  <c r="FI595" i="1"/>
  <c r="FR260" i="1"/>
  <c r="FN260" i="1"/>
  <c r="FJ260" i="1"/>
  <c r="FS8" i="1"/>
  <c r="FO8" i="1"/>
  <c r="FK8" i="1"/>
  <c r="FQ96" i="1"/>
  <c r="FM96" i="1"/>
  <c r="FI96" i="1"/>
  <c r="FT208" i="1"/>
  <c r="FP208" i="1"/>
  <c r="FL208" i="1"/>
  <c r="FQ216" i="1"/>
  <c r="FM216" i="1"/>
  <c r="FI216" i="1"/>
  <c r="FR288" i="1"/>
  <c r="FN288" i="1"/>
  <c r="FJ288" i="1"/>
  <c r="FT344" i="1"/>
  <c r="FP344" i="1"/>
  <c r="FL344" i="1"/>
  <c r="FQ400" i="1"/>
  <c r="FM400" i="1"/>
  <c r="FI400" i="1"/>
  <c r="FR416" i="1"/>
  <c r="FN416" i="1"/>
  <c r="FJ416" i="1"/>
  <c r="FR440" i="1"/>
  <c r="FN440" i="1"/>
  <c r="FJ440" i="1"/>
  <c r="FQ568" i="1"/>
  <c r="FI568" i="1"/>
  <c r="FM568" i="1"/>
  <c r="FR555" i="1"/>
  <c r="FN555" i="1"/>
  <c r="FJ555" i="1"/>
  <c r="FT52" i="1"/>
  <c r="FP52" i="1"/>
  <c r="FL52" i="1"/>
  <c r="FT180" i="1"/>
  <c r="FP180" i="1"/>
  <c r="FL180" i="1"/>
  <c r="FT244" i="1"/>
  <c r="FP244" i="1"/>
  <c r="FL244" i="1"/>
  <c r="FQ492" i="1"/>
  <c r="FM492" i="1"/>
  <c r="FI492" i="1"/>
  <c r="FQ113" i="1"/>
  <c r="FM113" i="1"/>
  <c r="FI113" i="1"/>
  <c r="FS161" i="1"/>
  <c r="FO161" i="1"/>
  <c r="FK161" i="1"/>
  <c r="FR225" i="1"/>
  <c r="FN225" i="1"/>
  <c r="FJ225" i="1"/>
  <c r="FT273" i="1"/>
  <c r="FP273" i="1"/>
  <c r="FL273" i="1"/>
  <c r="FT329" i="1"/>
  <c r="FP329" i="1"/>
  <c r="FL329" i="1"/>
  <c r="FS337" i="1"/>
  <c r="FO337" i="1"/>
  <c r="FK337" i="1"/>
  <c r="FR401" i="1"/>
  <c r="FN401" i="1"/>
  <c r="FJ401" i="1"/>
  <c r="FQ473" i="1"/>
  <c r="FM473" i="1"/>
  <c r="FI473" i="1"/>
  <c r="FT489" i="1"/>
  <c r="FP489" i="1"/>
  <c r="FL489" i="1"/>
  <c r="FQ617" i="1"/>
  <c r="FI617" i="1"/>
  <c r="FM617" i="1"/>
  <c r="FS59" i="1"/>
  <c r="FK59" i="1"/>
  <c r="FO59" i="1"/>
  <c r="FR172" i="1"/>
  <c r="FN172" i="1"/>
  <c r="FJ172" i="1"/>
  <c r="FT532" i="1"/>
  <c r="FP532" i="1"/>
  <c r="FL532" i="1"/>
  <c r="FT34" i="1"/>
  <c r="FP34" i="1"/>
  <c r="FL34" i="1"/>
  <c r="FT58" i="1"/>
  <c r="FP58" i="1"/>
  <c r="FL58" i="1"/>
  <c r="FT82" i="1"/>
  <c r="FP82" i="1"/>
  <c r="FL82" i="1"/>
  <c r="FS250" i="1"/>
  <c r="FO250" i="1"/>
  <c r="FK250" i="1"/>
  <c r="FR290" i="1"/>
  <c r="FN290" i="1"/>
  <c r="FJ290" i="1"/>
  <c r="FR322" i="1"/>
  <c r="FN322" i="1"/>
  <c r="FJ322" i="1"/>
  <c r="FS346" i="1"/>
  <c r="FO346" i="1"/>
  <c r="FK346" i="1"/>
  <c r="FR418" i="1"/>
  <c r="FN418" i="1"/>
  <c r="FJ418" i="1"/>
  <c r="FQ442" i="1"/>
  <c r="FM442" i="1"/>
  <c r="FI442" i="1"/>
  <c r="FS466" i="1"/>
  <c r="FO466" i="1"/>
  <c r="FK466" i="1"/>
  <c r="FT490" i="1"/>
  <c r="FP490" i="1"/>
  <c r="FL490" i="1"/>
  <c r="FS562" i="1"/>
  <c r="FO562" i="1"/>
  <c r="FK562" i="1"/>
  <c r="FK5" i="1"/>
  <c r="FO5" i="1"/>
  <c r="FS5" i="1"/>
  <c r="FS163" i="1"/>
  <c r="FO163" i="1"/>
  <c r="FK163" i="1"/>
  <c r="FQ20" i="1"/>
  <c r="FM20" i="1"/>
  <c r="FI20" i="1"/>
  <c r="FR340" i="1"/>
  <c r="FN340" i="1"/>
  <c r="FJ340" i="1"/>
  <c r="FR500" i="1"/>
  <c r="FN500" i="1"/>
  <c r="FJ500" i="1"/>
  <c r="FS564" i="1"/>
  <c r="FO564" i="1"/>
  <c r="FK564" i="1"/>
  <c r="FR13" i="1"/>
  <c r="FN13" i="1"/>
  <c r="FJ13" i="1"/>
  <c r="FQ29" i="1"/>
  <c r="FI29" i="1"/>
  <c r="FM29" i="1"/>
  <c r="FT101" i="1"/>
  <c r="FP101" i="1"/>
  <c r="FL101" i="1"/>
  <c r="FQ165" i="1"/>
  <c r="FI165" i="1"/>
  <c r="FM165" i="1"/>
  <c r="FS189" i="1"/>
  <c r="FO189" i="1"/>
  <c r="FK189" i="1"/>
  <c r="FR253" i="1"/>
  <c r="FN253" i="1"/>
  <c r="FJ253" i="1"/>
  <c r="FQ285" i="1"/>
  <c r="FI285" i="1"/>
  <c r="FM285" i="1"/>
  <c r="FS389" i="1"/>
  <c r="FO389" i="1"/>
  <c r="FK389" i="1"/>
  <c r="FT367" i="1"/>
  <c r="FP367" i="1"/>
  <c r="FL367" i="1"/>
  <c r="FQ281" i="1"/>
  <c r="FM281" i="1"/>
  <c r="FI281" i="1"/>
  <c r="FQ15" i="1"/>
  <c r="FM15" i="1"/>
  <c r="FI15" i="1"/>
  <c r="FQ23" i="1"/>
  <c r="FM23" i="1"/>
  <c r="FI23" i="1"/>
  <c r="FR31" i="1"/>
  <c r="FN31" i="1"/>
  <c r="FJ31" i="1"/>
  <c r="FR127" i="1"/>
  <c r="FN127" i="1"/>
  <c r="FJ127" i="1"/>
  <c r="FT135" i="1"/>
  <c r="FP135" i="1"/>
  <c r="FL135" i="1"/>
  <c r="FR183" i="1"/>
  <c r="FN183" i="1"/>
  <c r="FJ183" i="1"/>
  <c r="FS191" i="1"/>
  <c r="FO191" i="1"/>
  <c r="FK191" i="1"/>
  <c r="FS199" i="1"/>
  <c r="FO199" i="1"/>
  <c r="FK199" i="1"/>
  <c r="FS207" i="1"/>
  <c r="FO207" i="1"/>
  <c r="FK207" i="1"/>
  <c r="FS215" i="1"/>
  <c r="FO215" i="1"/>
  <c r="FK215" i="1"/>
  <c r="FS223" i="1"/>
  <c r="FO223" i="1"/>
  <c r="FK223" i="1"/>
  <c r="FQ255" i="1"/>
  <c r="FM255" i="1"/>
  <c r="FI255" i="1"/>
  <c r="FR263" i="1"/>
  <c r="FN263" i="1"/>
  <c r="FJ263" i="1"/>
  <c r="FR271" i="1"/>
  <c r="FN271" i="1"/>
  <c r="FJ271" i="1"/>
  <c r="FR279" i="1"/>
  <c r="FN279" i="1"/>
  <c r="FJ279" i="1"/>
  <c r="FR287" i="1"/>
  <c r="FN287" i="1"/>
  <c r="FJ287" i="1"/>
  <c r="FQ359" i="1"/>
  <c r="FM359" i="1"/>
  <c r="FI359" i="1"/>
  <c r="FR367" i="1"/>
  <c r="FN367" i="1"/>
  <c r="FJ367" i="1"/>
  <c r="FS375" i="1"/>
  <c r="FO375" i="1"/>
  <c r="FK375" i="1"/>
  <c r="FM415" i="1"/>
  <c r="FQ415" i="1"/>
  <c r="FI415" i="1"/>
  <c r="FQ423" i="1"/>
  <c r="FM423" i="1"/>
  <c r="FI423" i="1"/>
  <c r="FR439" i="1"/>
  <c r="FN439" i="1"/>
  <c r="FJ439" i="1"/>
  <c r="FT463" i="1"/>
  <c r="FP463" i="1"/>
  <c r="FL463" i="1"/>
  <c r="FT471" i="1"/>
  <c r="FP471" i="1"/>
  <c r="FL471" i="1"/>
  <c r="FS479" i="1"/>
  <c r="FO479" i="1"/>
  <c r="FK479" i="1"/>
  <c r="FT495" i="1"/>
  <c r="FP495" i="1"/>
  <c r="FL495" i="1"/>
  <c r="FQ551" i="1"/>
  <c r="FM551" i="1"/>
  <c r="FI551" i="1"/>
  <c r="FM567" i="1"/>
  <c r="FI567" i="1"/>
  <c r="FQ567" i="1"/>
  <c r="FR575" i="1"/>
  <c r="FN575" i="1"/>
  <c r="FJ575" i="1"/>
  <c r="FR583" i="1"/>
  <c r="FN583" i="1"/>
  <c r="FJ583" i="1"/>
  <c r="FR591" i="1"/>
  <c r="FN591" i="1"/>
  <c r="FJ591" i="1"/>
  <c r="FR599" i="1"/>
  <c r="FN599" i="1"/>
  <c r="FJ599" i="1"/>
  <c r="FR607" i="1"/>
  <c r="FN607" i="1"/>
  <c r="FJ607" i="1"/>
  <c r="FS615" i="1"/>
  <c r="FO615" i="1"/>
  <c r="FK615" i="1"/>
  <c r="FR623" i="1"/>
  <c r="FN623" i="1"/>
  <c r="FJ623" i="1"/>
  <c r="FR43" i="1"/>
  <c r="FN43" i="1"/>
  <c r="FJ43" i="1"/>
  <c r="FS67" i="1"/>
  <c r="FK67" i="1"/>
  <c r="FO67" i="1"/>
  <c r="FS91" i="1"/>
  <c r="FK91" i="1"/>
  <c r="FO91" i="1"/>
  <c r="FT107" i="1"/>
  <c r="FP107" i="1"/>
  <c r="FL107" i="1"/>
  <c r="FT155" i="1"/>
  <c r="FP155" i="1"/>
  <c r="FL155" i="1"/>
  <c r="FT203" i="1"/>
  <c r="FP203" i="1"/>
  <c r="FL203" i="1"/>
  <c r="FT235" i="1"/>
  <c r="FP235" i="1"/>
  <c r="FL235" i="1"/>
  <c r="FT475" i="1"/>
  <c r="FP475" i="1"/>
  <c r="FL475" i="1"/>
  <c r="FR515" i="1"/>
  <c r="FN515" i="1"/>
  <c r="FJ515" i="1"/>
  <c r="FM523" i="1"/>
  <c r="FQ523" i="1"/>
  <c r="FI523" i="1"/>
  <c r="FS531" i="1"/>
  <c r="FO531" i="1"/>
  <c r="FK531" i="1"/>
  <c r="FT539" i="1"/>
  <c r="FP539" i="1"/>
  <c r="FL539" i="1"/>
  <c r="FT547" i="1"/>
  <c r="FP547" i="1"/>
  <c r="FL547" i="1"/>
  <c r="FS563" i="1"/>
  <c r="FO563" i="1"/>
  <c r="FK563" i="1"/>
  <c r="FS579" i="1"/>
  <c r="FO579" i="1"/>
  <c r="FK579" i="1"/>
  <c r="FQ36" i="1"/>
  <c r="FM36" i="1"/>
  <c r="FI36" i="1"/>
  <c r="FR60" i="1"/>
  <c r="FN60" i="1"/>
  <c r="FJ60" i="1"/>
  <c r="FS76" i="1"/>
  <c r="FO76" i="1"/>
  <c r="FK76" i="1"/>
  <c r="FS132" i="1"/>
  <c r="FO132" i="1"/>
  <c r="FK132" i="1"/>
  <c r="FR284" i="1"/>
  <c r="FN284" i="1"/>
  <c r="FJ284" i="1"/>
  <c r="FR348" i="1"/>
  <c r="FN348" i="1"/>
  <c r="FJ348" i="1"/>
  <c r="FR372" i="1"/>
  <c r="FN372" i="1"/>
  <c r="FJ372" i="1"/>
  <c r="FS380" i="1"/>
  <c r="FO380" i="1"/>
  <c r="FK380" i="1"/>
  <c r="FS484" i="1"/>
  <c r="FO484" i="1"/>
  <c r="FK484" i="1"/>
  <c r="FT556" i="1"/>
  <c r="FP556" i="1"/>
  <c r="FL556" i="1"/>
  <c r="FT588" i="1"/>
  <c r="FP588" i="1"/>
  <c r="FL588" i="1"/>
  <c r="FQ282" i="1"/>
  <c r="FM282" i="1"/>
  <c r="FI282" i="1"/>
  <c r="FQ16" i="1"/>
  <c r="FM16" i="1"/>
  <c r="FI16" i="1"/>
  <c r="FR24" i="1"/>
  <c r="FN24" i="1"/>
  <c r="FJ24" i="1"/>
  <c r="FS32" i="1"/>
  <c r="FO32" i="1"/>
  <c r="FK32" i="1"/>
  <c r="FQ56" i="1"/>
  <c r="FM56" i="1"/>
  <c r="FI56" i="1"/>
  <c r="FT64" i="1"/>
  <c r="FP64" i="1"/>
  <c r="FL64" i="1"/>
  <c r="FR80" i="1"/>
  <c r="FN80" i="1"/>
  <c r="FJ80" i="1"/>
  <c r="FT88" i="1"/>
  <c r="FP88" i="1"/>
  <c r="FL88" i="1"/>
  <c r="FT96" i="1"/>
  <c r="FP96" i="1"/>
  <c r="FL96" i="1"/>
  <c r="FT104" i="1"/>
  <c r="FP104" i="1"/>
  <c r="FL104" i="1"/>
  <c r="FT112" i="1"/>
  <c r="FP112" i="1"/>
  <c r="FL112" i="1"/>
  <c r="FT120" i="1"/>
  <c r="FP120" i="1"/>
  <c r="FL120" i="1"/>
  <c r="FS152" i="1"/>
  <c r="FO152" i="1"/>
  <c r="FK152" i="1"/>
  <c r="FS160" i="1"/>
  <c r="FO160" i="1"/>
  <c r="FK160" i="1"/>
  <c r="FR168" i="1"/>
  <c r="FN168" i="1"/>
  <c r="FJ168" i="1"/>
  <c r="FS176" i="1"/>
  <c r="FO176" i="1"/>
  <c r="FK176" i="1"/>
  <c r="FS184" i="1"/>
  <c r="FO184" i="1"/>
  <c r="FK184" i="1"/>
  <c r="FS200" i="1"/>
  <c r="FO200" i="1"/>
  <c r="FK200" i="1"/>
  <c r="FQ248" i="1"/>
  <c r="FM248" i="1"/>
  <c r="FI248" i="1"/>
  <c r="FS256" i="1"/>
  <c r="FO256" i="1"/>
  <c r="FK256" i="1"/>
  <c r="FR264" i="1"/>
  <c r="FN264" i="1"/>
  <c r="FJ264" i="1"/>
  <c r="FR272" i="1"/>
  <c r="FN272" i="1"/>
  <c r="FJ272" i="1"/>
  <c r="FQ288" i="1"/>
  <c r="FM288" i="1"/>
  <c r="FI288" i="1"/>
  <c r="FR344" i="1"/>
  <c r="FN344" i="1"/>
  <c r="FJ344" i="1"/>
  <c r="FS352" i="1"/>
  <c r="FO352" i="1"/>
  <c r="FK352" i="1"/>
  <c r="FR360" i="1"/>
  <c r="FN360" i="1"/>
  <c r="FJ360" i="1"/>
  <c r="FR368" i="1"/>
  <c r="FN368" i="1"/>
  <c r="FJ368" i="1"/>
  <c r="FS376" i="1"/>
  <c r="FO376" i="1"/>
  <c r="FK376" i="1"/>
  <c r="FT400" i="1"/>
  <c r="FP400" i="1"/>
  <c r="FL400" i="1"/>
  <c r="FQ456" i="1"/>
  <c r="FM456" i="1"/>
  <c r="FI456" i="1"/>
  <c r="FQ464" i="1"/>
  <c r="FM464" i="1"/>
  <c r="FI464" i="1"/>
  <c r="FR520" i="1"/>
  <c r="FN520" i="1"/>
  <c r="FJ520" i="1"/>
  <c r="FT528" i="1"/>
  <c r="FP528" i="1"/>
  <c r="FL528" i="1"/>
  <c r="FR584" i="1"/>
  <c r="FN584" i="1"/>
  <c r="FJ584" i="1"/>
  <c r="FS592" i="1"/>
  <c r="FO592" i="1"/>
  <c r="FK592" i="1"/>
  <c r="FQ600" i="1"/>
  <c r="FM600" i="1"/>
  <c r="FI600" i="1"/>
  <c r="FQ616" i="1"/>
  <c r="FI616" i="1"/>
  <c r="FM616" i="1"/>
  <c r="FQ35" i="1"/>
  <c r="FM35" i="1"/>
  <c r="FI35" i="1"/>
  <c r="FQ51" i="1"/>
  <c r="FM51" i="1"/>
  <c r="FI51" i="1"/>
  <c r="FQ331" i="1"/>
  <c r="FM331" i="1"/>
  <c r="FI331" i="1"/>
  <c r="FR395" i="1"/>
  <c r="FN395" i="1"/>
  <c r="FJ395" i="1"/>
  <c r="FT411" i="1"/>
  <c r="FP411" i="1"/>
  <c r="FL411" i="1"/>
  <c r="FT435" i="1"/>
  <c r="FP435" i="1"/>
  <c r="FL435" i="1"/>
  <c r="FS491" i="1"/>
  <c r="FO491" i="1"/>
  <c r="FK491" i="1"/>
  <c r="FQ156" i="1"/>
  <c r="FM156" i="1"/>
  <c r="FI156" i="1"/>
  <c r="FR180" i="1"/>
  <c r="FN180" i="1"/>
  <c r="FJ180" i="1"/>
  <c r="FQ268" i="1"/>
  <c r="FM268" i="1"/>
  <c r="FI268" i="1"/>
  <c r="FR396" i="1"/>
  <c r="FN396" i="1"/>
  <c r="FJ396" i="1"/>
  <c r="FS412" i="1"/>
  <c r="FO412" i="1"/>
  <c r="FK412" i="1"/>
  <c r="FS428" i="1"/>
  <c r="FO428" i="1"/>
  <c r="FK428" i="1"/>
  <c r="FS444" i="1"/>
  <c r="FO444" i="1"/>
  <c r="FK444" i="1"/>
  <c r="FT460" i="1"/>
  <c r="FP460" i="1"/>
  <c r="FL460" i="1"/>
  <c r="FR101" i="1"/>
  <c r="FN101" i="1"/>
  <c r="FJ101" i="1"/>
  <c r="FS9" i="1"/>
  <c r="FO9" i="1"/>
  <c r="FK9" i="1"/>
  <c r="FQ17" i="1"/>
  <c r="FI17" i="1"/>
  <c r="FM17" i="1"/>
  <c r="FT25" i="1"/>
  <c r="FP25" i="1"/>
  <c r="FL25" i="1"/>
  <c r="FS57" i="1"/>
  <c r="FO57" i="1"/>
  <c r="FK57" i="1"/>
  <c r="FR65" i="1"/>
  <c r="FN65" i="1"/>
  <c r="FJ65" i="1"/>
  <c r="FS89" i="1"/>
  <c r="FO89" i="1"/>
  <c r="FK89" i="1"/>
  <c r="FR97" i="1"/>
  <c r="FN97" i="1"/>
  <c r="FJ97" i="1"/>
  <c r="FR105" i="1"/>
  <c r="FN105" i="1"/>
  <c r="FJ105" i="1"/>
  <c r="FT113" i="1"/>
  <c r="FP113" i="1"/>
  <c r="FL113" i="1"/>
  <c r="FT121" i="1"/>
  <c r="FP121" i="1"/>
  <c r="FL121" i="1"/>
  <c r="FT129" i="1"/>
  <c r="FP129" i="1"/>
  <c r="FL129" i="1"/>
  <c r="FT137" i="1"/>
  <c r="FP137" i="1"/>
  <c r="FL137" i="1"/>
  <c r="FR161" i="1"/>
  <c r="FN161" i="1"/>
  <c r="FJ161" i="1"/>
  <c r="FQ169" i="1"/>
  <c r="FM169" i="1"/>
  <c r="FI169" i="1"/>
  <c r="FQ177" i="1"/>
  <c r="FM177" i="1"/>
  <c r="FI177" i="1"/>
  <c r="FS185" i="1"/>
  <c r="FO185" i="1"/>
  <c r="FK185" i="1"/>
  <c r="FT209" i="1"/>
  <c r="FP209" i="1"/>
  <c r="FL209" i="1"/>
  <c r="FQ273" i="1"/>
  <c r="FM273" i="1"/>
  <c r="FI273" i="1"/>
  <c r="FQ289" i="1"/>
  <c r="FM289" i="1"/>
  <c r="FI289" i="1"/>
  <c r="FS297" i="1"/>
  <c r="FO297" i="1"/>
  <c r="FK297" i="1"/>
  <c r="FQ353" i="1"/>
  <c r="FM353" i="1"/>
  <c r="FI353" i="1"/>
  <c r="FT361" i="1"/>
  <c r="FP361" i="1"/>
  <c r="FL361" i="1"/>
  <c r="FT369" i="1"/>
  <c r="FP369" i="1"/>
  <c r="FL369" i="1"/>
  <c r="FQ425" i="1"/>
  <c r="FM425" i="1"/>
  <c r="FI425" i="1"/>
  <c r="FR433" i="1"/>
  <c r="FN433" i="1"/>
  <c r="FJ433" i="1"/>
  <c r="FT441" i="1"/>
  <c r="FP441" i="1"/>
  <c r="FL441" i="1"/>
  <c r="FT449" i="1"/>
  <c r="FP449" i="1"/>
  <c r="FL449" i="1"/>
  <c r="FS457" i="1"/>
  <c r="FO457" i="1"/>
  <c r="FK457" i="1"/>
  <c r="FS465" i="1"/>
  <c r="FO465" i="1"/>
  <c r="FK465" i="1"/>
  <c r="FQ513" i="1"/>
  <c r="FM513" i="1"/>
  <c r="FI513" i="1"/>
  <c r="FQ521" i="1"/>
  <c r="FM521" i="1"/>
  <c r="FI521" i="1"/>
  <c r="FQ529" i="1"/>
  <c r="FM529" i="1"/>
  <c r="FI529" i="1"/>
  <c r="FS537" i="1"/>
  <c r="FO537" i="1"/>
  <c r="FK537" i="1"/>
  <c r="FT545" i="1"/>
  <c r="FP545" i="1"/>
  <c r="FL545" i="1"/>
  <c r="FQ569" i="1"/>
  <c r="FI569" i="1"/>
  <c r="FM569" i="1"/>
  <c r="FR577" i="1"/>
  <c r="FN577" i="1"/>
  <c r="FJ577" i="1"/>
  <c r="FR585" i="1"/>
  <c r="FJ585" i="1"/>
  <c r="FN585" i="1"/>
  <c r="FR593" i="1"/>
  <c r="FN593" i="1"/>
  <c r="FJ593" i="1"/>
  <c r="FT601" i="1"/>
  <c r="FP601" i="1"/>
  <c r="FL601" i="1"/>
  <c r="FR131" i="1"/>
  <c r="FN131" i="1"/>
  <c r="FJ131" i="1"/>
  <c r="FR139" i="1"/>
  <c r="FN139" i="1"/>
  <c r="FJ139" i="1"/>
  <c r="FS259" i="1"/>
  <c r="FO259" i="1"/>
  <c r="FK259" i="1"/>
  <c r="FT307" i="1"/>
  <c r="FP307" i="1"/>
  <c r="FL307" i="1"/>
  <c r="FT355" i="1"/>
  <c r="FP355" i="1"/>
  <c r="FL355" i="1"/>
  <c r="FT371" i="1"/>
  <c r="FP371" i="1"/>
  <c r="FL371" i="1"/>
  <c r="FS443" i="1"/>
  <c r="FO443" i="1"/>
  <c r="FK443" i="1"/>
  <c r="FS459" i="1"/>
  <c r="FO459" i="1"/>
  <c r="FK459" i="1"/>
  <c r="FS483" i="1"/>
  <c r="FO483" i="1"/>
  <c r="FK483" i="1"/>
  <c r="FS507" i="1"/>
  <c r="FO507" i="1"/>
  <c r="FK507" i="1"/>
  <c r="FQ420" i="1"/>
  <c r="FM420" i="1"/>
  <c r="FI420" i="1"/>
  <c r="FT621" i="1"/>
  <c r="FP621" i="1"/>
  <c r="FL621" i="1"/>
  <c r="FQ42" i="1"/>
  <c r="FM42" i="1"/>
  <c r="FI42" i="1"/>
  <c r="FR58" i="1"/>
  <c r="FN58" i="1"/>
  <c r="FJ58" i="1"/>
  <c r="FQ66" i="1"/>
  <c r="FM66" i="1"/>
  <c r="FI66" i="1"/>
  <c r="FR74" i="1"/>
  <c r="FN74" i="1"/>
  <c r="FJ74" i="1"/>
  <c r="FQ82" i="1"/>
  <c r="FM82" i="1"/>
  <c r="FI82" i="1"/>
  <c r="FS106" i="1"/>
  <c r="FO106" i="1"/>
  <c r="FK106" i="1"/>
  <c r="FQ114" i="1"/>
  <c r="FM114" i="1"/>
  <c r="FI114" i="1"/>
  <c r="FR138" i="1"/>
  <c r="FN138" i="1"/>
  <c r="FJ138" i="1"/>
  <c r="FR154" i="1"/>
  <c r="FN154" i="1"/>
  <c r="FJ154" i="1"/>
  <c r="FR162" i="1"/>
  <c r="FN162" i="1"/>
  <c r="FJ162" i="1"/>
  <c r="FR170" i="1"/>
  <c r="FN170" i="1"/>
  <c r="FJ170" i="1"/>
  <c r="FS178" i="1"/>
  <c r="FO178" i="1"/>
  <c r="FK178" i="1"/>
  <c r="FR186" i="1"/>
  <c r="FN186" i="1"/>
  <c r="FJ186" i="1"/>
  <c r="FT194" i="1"/>
  <c r="FP194" i="1"/>
  <c r="FL194" i="1"/>
  <c r="FS202" i="1"/>
  <c r="FO202" i="1"/>
  <c r="FK202" i="1"/>
  <c r="FO210" i="1"/>
  <c r="FS210" i="1"/>
  <c r="FK210" i="1"/>
  <c r="FR218" i="1"/>
  <c r="FN218" i="1"/>
  <c r="FJ218" i="1"/>
  <c r="FT226" i="1"/>
  <c r="FP226" i="1"/>
  <c r="FL226" i="1"/>
  <c r="FT234" i="1"/>
  <c r="FP234" i="1"/>
  <c r="FL234" i="1"/>
  <c r="FT242" i="1"/>
  <c r="FP242" i="1"/>
  <c r="FL242" i="1"/>
  <c r="FQ338" i="1"/>
  <c r="FM338" i="1"/>
  <c r="FI338" i="1"/>
  <c r="FR362" i="1"/>
  <c r="FN362" i="1"/>
  <c r="FJ362" i="1"/>
  <c r="FS386" i="1"/>
  <c r="FO386" i="1"/>
  <c r="FK386" i="1"/>
  <c r="FS394" i="1"/>
  <c r="FO394" i="1"/>
  <c r="FK394" i="1"/>
  <c r="FT410" i="1"/>
  <c r="FP410" i="1"/>
  <c r="FL410" i="1"/>
  <c r="FS418" i="1"/>
  <c r="FK418" i="1"/>
  <c r="FO418" i="1"/>
  <c r="FT426" i="1"/>
  <c r="FP426" i="1"/>
  <c r="FL426" i="1"/>
  <c r="FS434" i="1"/>
  <c r="FO434" i="1"/>
  <c r="FK434" i="1"/>
  <c r="FT442" i="1"/>
  <c r="FP442" i="1"/>
  <c r="FL442" i="1"/>
  <c r="FQ506" i="1"/>
  <c r="FM506" i="1"/>
  <c r="FI506" i="1"/>
  <c r="FQ514" i="1"/>
  <c r="FM514" i="1"/>
  <c r="FI514" i="1"/>
  <c r="FS522" i="1"/>
  <c r="FO522" i="1"/>
  <c r="FK522" i="1"/>
  <c r="FR530" i="1"/>
  <c r="FN530" i="1"/>
  <c r="FJ530" i="1"/>
  <c r="FT538" i="1"/>
  <c r="FP538" i="1"/>
  <c r="FL538" i="1"/>
  <c r="FT546" i="1"/>
  <c r="FP546" i="1"/>
  <c r="FL546" i="1"/>
  <c r="FT554" i="1"/>
  <c r="FP554" i="1"/>
  <c r="FL554" i="1"/>
  <c r="FR610" i="1"/>
  <c r="FN610" i="1"/>
  <c r="FJ610" i="1"/>
  <c r="FQ219" i="1"/>
  <c r="FM219" i="1"/>
  <c r="FI219" i="1"/>
  <c r="FR243" i="1"/>
  <c r="FN243" i="1"/>
  <c r="FJ243" i="1"/>
  <c r="FR275" i="1"/>
  <c r="FN275" i="1"/>
  <c r="FJ275" i="1"/>
  <c r="FR315" i="1"/>
  <c r="FN315" i="1"/>
  <c r="FJ315" i="1"/>
  <c r="FR363" i="1"/>
  <c r="FN363" i="1"/>
  <c r="FJ363" i="1"/>
  <c r="FQ403" i="1"/>
  <c r="FM403" i="1"/>
  <c r="FI403" i="1"/>
  <c r="FT427" i="1"/>
  <c r="FL427" i="1"/>
  <c r="FP427" i="1"/>
  <c r="FR451" i="1"/>
  <c r="FJ451" i="1"/>
  <c r="FN451" i="1"/>
  <c r="FS467" i="1"/>
  <c r="FO467" i="1"/>
  <c r="FK467" i="1"/>
  <c r="FT499" i="1"/>
  <c r="FP499" i="1"/>
  <c r="FL499" i="1"/>
  <c r="FT587" i="1"/>
  <c r="FP587" i="1"/>
  <c r="FL587" i="1"/>
  <c r="FS124" i="1"/>
  <c r="FO124" i="1"/>
  <c r="FK124" i="1"/>
  <c r="FQ580" i="1"/>
  <c r="FM580" i="1"/>
  <c r="FI580" i="1"/>
  <c r="FR604" i="1"/>
  <c r="FN604" i="1"/>
  <c r="FJ604" i="1"/>
  <c r="FQ256" i="1"/>
  <c r="FM256" i="1"/>
  <c r="FI256" i="1"/>
  <c r="FT13" i="1"/>
  <c r="FP13" i="1"/>
  <c r="FL13" i="1"/>
  <c r="FT21" i="1"/>
  <c r="FP21" i="1"/>
  <c r="FL21" i="1"/>
  <c r="FT29" i="1"/>
  <c r="FP29" i="1"/>
  <c r="FL29" i="1"/>
  <c r="FT37" i="1"/>
  <c r="FP37" i="1"/>
  <c r="FL37" i="1"/>
  <c r="FT45" i="1"/>
  <c r="FP45" i="1"/>
  <c r="FL45" i="1"/>
  <c r="FR69" i="1"/>
  <c r="FN69" i="1"/>
  <c r="FJ69" i="1"/>
  <c r="FS77" i="1"/>
  <c r="FO77" i="1"/>
  <c r="FK77" i="1"/>
  <c r="FQ117" i="1"/>
  <c r="FI117" i="1"/>
  <c r="FM117" i="1"/>
  <c r="FM125" i="1"/>
  <c r="FQ125" i="1"/>
  <c r="FI125" i="1"/>
  <c r="FS133" i="1"/>
  <c r="FO133" i="1"/>
  <c r="FK133" i="1"/>
  <c r="FS141" i="1"/>
  <c r="FO141" i="1"/>
  <c r="FK141" i="1"/>
  <c r="FR149" i="1"/>
  <c r="FN149" i="1"/>
  <c r="FJ149" i="1"/>
  <c r="FT157" i="1"/>
  <c r="FP157" i="1"/>
  <c r="FL157" i="1"/>
  <c r="FR205" i="1"/>
  <c r="FN205" i="1"/>
  <c r="FJ205" i="1"/>
  <c r="FQ213" i="1"/>
  <c r="FM213" i="1"/>
  <c r="FI213" i="1"/>
  <c r="FS221" i="1"/>
  <c r="FO221" i="1"/>
  <c r="FK221" i="1"/>
  <c r="FT229" i="1"/>
  <c r="FP229" i="1"/>
  <c r="FL229" i="1"/>
  <c r="FT237" i="1"/>
  <c r="FP237" i="1"/>
  <c r="FL237" i="1"/>
  <c r="FS277" i="1"/>
  <c r="FO277" i="1"/>
  <c r="FK277" i="1"/>
  <c r="FS285" i="1"/>
  <c r="FO285" i="1"/>
  <c r="FK285" i="1"/>
  <c r="FT309" i="1"/>
  <c r="FP309" i="1"/>
  <c r="FL309" i="1"/>
  <c r="FQ333" i="1"/>
  <c r="FM333" i="1"/>
  <c r="FI333" i="1"/>
  <c r="FT365" i="1"/>
  <c r="FP365" i="1"/>
  <c r="FL365" i="1"/>
  <c r="FR373" i="1"/>
  <c r="FN373" i="1"/>
  <c r="FJ373" i="1"/>
  <c r="FR381" i="1"/>
  <c r="FN381" i="1"/>
  <c r="FJ381" i="1"/>
  <c r="FQ405" i="1"/>
  <c r="FM405" i="1"/>
  <c r="FI405" i="1"/>
  <c r="FT445" i="1"/>
  <c r="FP445" i="1"/>
  <c r="FL445" i="1"/>
  <c r="FS477" i="1"/>
  <c r="FO477" i="1"/>
  <c r="FK477" i="1"/>
  <c r="FR485" i="1"/>
  <c r="FN485" i="1"/>
  <c r="FJ485" i="1"/>
  <c r="FS493" i="1"/>
  <c r="FO493" i="1"/>
  <c r="FK493" i="1"/>
  <c r="FS525" i="1"/>
  <c r="FO525" i="1"/>
  <c r="FK525" i="1"/>
  <c r="FS533" i="1"/>
  <c r="FO533" i="1"/>
  <c r="FK533" i="1"/>
  <c r="FS573" i="1"/>
  <c r="FO573" i="1"/>
  <c r="FK573" i="1"/>
  <c r="FQ581" i="1"/>
  <c r="FM581" i="1"/>
  <c r="FI581" i="1"/>
  <c r="FS589" i="1"/>
  <c r="FO589" i="1"/>
  <c r="FK589" i="1"/>
  <c r="FQ452" i="1"/>
  <c r="FM452" i="1"/>
  <c r="FI452" i="1"/>
  <c r="FR6" i="1"/>
  <c r="FN6" i="1"/>
  <c r="FJ6" i="1"/>
  <c r="FT14" i="1"/>
  <c r="FP14" i="1"/>
  <c r="FL14" i="1"/>
  <c r="FQ62" i="1"/>
  <c r="FM62" i="1"/>
  <c r="FI62" i="1"/>
  <c r="FQ78" i="1"/>
  <c r="FM78" i="1"/>
  <c r="FI78" i="1"/>
  <c r="FR86" i="1"/>
  <c r="FN86" i="1"/>
  <c r="FJ86" i="1"/>
  <c r="FR94" i="1"/>
  <c r="FN94" i="1"/>
  <c r="FJ94" i="1"/>
  <c r="FQ150" i="1"/>
  <c r="FM150" i="1"/>
  <c r="FI150" i="1"/>
  <c r="FR166" i="1"/>
  <c r="FN166" i="1"/>
  <c r="FJ166" i="1"/>
  <c r="FR190" i="1"/>
  <c r="FN190" i="1"/>
  <c r="FJ190" i="1"/>
  <c r="FR198" i="1"/>
  <c r="FN198" i="1"/>
  <c r="FJ198" i="1"/>
  <c r="FT206" i="1"/>
  <c r="FP206" i="1"/>
  <c r="FL206" i="1"/>
  <c r="FT214" i="1"/>
  <c r="FP214" i="1"/>
  <c r="FL214" i="1"/>
  <c r="FQ286" i="1"/>
  <c r="FM286" i="1"/>
  <c r="FI286" i="1"/>
  <c r="FT294" i="1"/>
  <c r="FP294" i="1"/>
  <c r="FL294" i="1"/>
  <c r="FS302" i="1"/>
  <c r="FO302" i="1"/>
  <c r="FK302" i="1"/>
  <c r="FR310" i="1"/>
  <c r="FN310" i="1"/>
  <c r="FJ310" i="1"/>
  <c r="FS318" i="1"/>
  <c r="FO318" i="1"/>
  <c r="FK318" i="1"/>
  <c r="FS326" i="1"/>
  <c r="FO326" i="1"/>
  <c r="FK326" i="1"/>
  <c r="FQ358" i="1"/>
  <c r="FM358" i="1"/>
  <c r="FI358" i="1"/>
  <c r="FQ366" i="1"/>
  <c r="FM366" i="1"/>
  <c r="FI366" i="1"/>
  <c r="FQ374" i="1"/>
  <c r="FM374" i="1"/>
  <c r="FI374" i="1"/>
  <c r="FR398" i="1"/>
  <c r="FN398" i="1"/>
  <c r="FJ398" i="1"/>
  <c r="FR406" i="1"/>
  <c r="FN406" i="1"/>
  <c r="FJ406" i="1"/>
  <c r="FS414" i="1"/>
  <c r="FO414" i="1"/>
  <c r="FK414" i="1"/>
  <c r="FT422" i="1"/>
  <c r="FP422" i="1"/>
  <c r="FL422" i="1"/>
  <c r="FT430" i="1"/>
  <c r="FP430" i="1"/>
  <c r="FL430" i="1"/>
  <c r="FT438" i="1"/>
  <c r="FP438" i="1"/>
  <c r="FL438" i="1"/>
  <c r="FS446" i="1"/>
  <c r="FO446" i="1"/>
  <c r="FK446" i="1"/>
  <c r="FS454" i="1"/>
  <c r="FO454" i="1"/>
  <c r="FK454" i="1"/>
  <c r="FQ510" i="1"/>
  <c r="FM510" i="1"/>
  <c r="FI510" i="1"/>
  <c r="FQ518" i="1"/>
  <c r="FM518" i="1"/>
  <c r="FI518" i="1"/>
  <c r="FQ526" i="1"/>
  <c r="FM526" i="1"/>
  <c r="FI526" i="1"/>
  <c r="FS542" i="1"/>
  <c r="FO542" i="1"/>
  <c r="FK542" i="1"/>
  <c r="FS550" i="1"/>
  <c r="FO550" i="1"/>
  <c r="FK550" i="1"/>
  <c r="FS566" i="1"/>
  <c r="FO566" i="1"/>
  <c r="FK566" i="1"/>
  <c r="FS574" i="1"/>
  <c r="FO574" i="1"/>
  <c r="FK574" i="1"/>
  <c r="FS582" i="1"/>
  <c r="FO582" i="1"/>
  <c r="FK582" i="1"/>
  <c r="FQ614" i="1"/>
  <c r="FM614" i="1"/>
  <c r="FI614" i="1"/>
  <c r="FR19" i="1"/>
  <c r="FN19" i="1"/>
  <c r="FJ19" i="1"/>
  <c r="FR75" i="1"/>
  <c r="FN75" i="1"/>
  <c r="FJ75" i="1"/>
  <c r="FS123" i="1"/>
  <c r="FO123" i="1"/>
  <c r="FK123" i="1"/>
  <c r="FS171" i="1"/>
  <c r="FO171" i="1"/>
  <c r="FK171" i="1"/>
  <c r="FS179" i="1"/>
  <c r="FO179" i="1"/>
  <c r="FK179" i="1"/>
  <c r="FT227" i="1"/>
  <c r="FL227" i="1"/>
  <c r="FP227" i="1"/>
  <c r="FT251" i="1"/>
  <c r="FP251" i="1"/>
  <c r="FL251" i="1"/>
  <c r="FT291" i="1"/>
  <c r="FP291" i="1"/>
  <c r="FL291" i="1"/>
  <c r="FS164" i="1"/>
  <c r="FO164" i="1"/>
  <c r="FK164" i="1"/>
  <c r="FS196" i="1"/>
  <c r="FO196" i="1"/>
  <c r="FK196" i="1"/>
  <c r="FR276" i="1"/>
  <c r="FN276" i="1"/>
  <c r="FJ276" i="1"/>
  <c r="FR324" i="1"/>
  <c r="FN324" i="1"/>
  <c r="FJ324" i="1"/>
  <c r="FQ388" i="1"/>
  <c r="FM388" i="1"/>
  <c r="FI388" i="1"/>
  <c r="FR452" i="1"/>
  <c r="FN452" i="1"/>
  <c r="FJ452" i="1"/>
  <c r="FS476" i="1"/>
  <c r="FO476" i="1"/>
  <c r="FK476" i="1"/>
  <c r="FS508" i="1"/>
  <c r="FO508" i="1"/>
  <c r="FK508" i="1"/>
  <c r="FQ601" i="1"/>
  <c r="FM601" i="1"/>
  <c r="FI601" i="1"/>
  <c r="FR152" i="1"/>
  <c r="FN152" i="1"/>
  <c r="FJ152" i="1"/>
  <c r="FR167" i="1"/>
  <c r="FN167" i="1"/>
  <c r="FJ167" i="1"/>
  <c r="FR247" i="1"/>
  <c r="FN247" i="1"/>
  <c r="FJ247" i="1"/>
  <c r="FQ335" i="1"/>
  <c r="FM335" i="1"/>
  <c r="FI335" i="1"/>
  <c r="FS431" i="1"/>
  <c r="FO431" i="1"/>
  <c r="FK431" i="1"/>
  <c r="FQ543" i="1"/>
  <c r="FM543" i="1"/>
  <c r="FI543" i="1"/>
  <c r="FT591" i="1"/>
  <c r="FP591" i="1"/>
  <c r="FL591" i="1"/>
  <c r="FS523" i="1"/>
  <c r="FO523" i="1"/>
  <c r="FK523" i="1"/>
  <c r="FT348" i="1"/>
  <c r="FP348" i="1"/>
  <c r="FL348" i="1"/>
  <c r="FR248" i="1"/>
  <c r="FN248" i="1"/>
  <c r="FJ248" i="1"/>
  <c r="FS336" i="1"/>
  <c r="FO336" i="1"/>
  <c r="FK336" i="1"/>
  <c r="FS464" i="1"/>
  <c r="FO464" i="1"/>
  <c r="FK464" i="1"/>
  <c r="FR576" i="1"/>
  <c r="FN576" i="1"/>
  <c r="FJ576" i="1"/>
  <c r="FT608" i="1"/>
  <c r="FP608" i="1"/>
  <c r="FL608" i="1"/>
  <c r="FT395" i="1"/>
  <c r="FP395" i="1"/>
  <c r="FL395" i="1"/>
  <c r="FQ116" i="1"/>
  <c r="FM116" i="1"/>
  <c r="FI116" i="1"/>
  <c r="FR212" i="1"/>
  <c r="FN212" i="1"/>
  <c r="FJ212" i="1"/>
  <c r="FT396" i="1"/>
  <c r="FP396" i="1"/>
  <c r="FL396" i="1"/>
  <c r="FQ65" i="1"/>
  <c r="FM65" i="1"/>
  <c r="FI65" i="1"/>
  <c r="FT185" i="1"/>
  <c r="FP185" i="1"/>
  <c r="FL185" i="1"/>
  <c r="FQ241" i="1"/>
  <c r="FM241" i="1"/>
  <c r="FI241" i="1"/>
  <c r="FT265" i="1"/>
  <c r="FP265" i="1"/>
  <c r="FL265" i="1"/>
  <c r="FR329" i="1"/>
  <c r="FN329" i="1"/>
  <c r="FJ329" i="1"/>
  <c r="FQ417" i="1"/>
  <c r="FM417" i="1"/>
  <c r="FI417" i="1"/>
  <c r="FQ489" i="1"/>
  <c r="FM489" i="1"/>
  <c r="FI489" i="1"/>
  <c r="FS593" i="1"/>
  <c r="FO593" i="1"/>
  <c r="FK593" i="1"/>
  <c r="FT139" i="1"/>
  <c r="FP139" i="1"/>
  <c r="FL139" i="1"/>
  <c r="FR619" i="1"/>
  <c r="FN619" i="1"/>
  <c r="FJ619" i="1"/>
  <c r="FR100" i="1"/>
  <c r="FN100" i="1"/>
  <c r="FJ100" i="1"/>
  <c r="FR10" i="1"/>
  <c r="FN10" i="1"/>
  <c r="FJ10" i="1"/>
  <c r="FR114" i="1"/>
  <c r="FN114" i="1"/>
  <c r="FJ114" i="1"/>
  <c r="FS354" i="1"/>
  <c r="FO354" i="1"/>
  <c r="FK354" i="1"/>
  <c r="FS458" i="1"/>
  <c r="FO458" i="1"/>
  <c r="FK458" i="1"/>
  <c r="FQ498" i="1"/>
  <c r="FM498" i="1"/>
  <c r="FI498" i="1"/>
  <c r="FS594" i="1"/>
  <c r="FO594" i="1"/>
  <c r="FK594" i="1"/>
  <c r="FR5" i="1"/>
  <c r="FJ5" i="1"/>
  <c r="FN5" i="1"/>
  <c r="FS219" i="1"/>
  <c r="FO219" i="1"/>
  <c r="FK219" i="1"/>
  <c r="FT363" i="1"/>
  <c r="FP363" i="1"/>
  <c r="FL363" i="1"/>
  <c r="FM468" i="1"/>
  <c r="FQ468" i="1"/>
  <c r="FI468" i="1"/>
  <c r="FS604" i="1"/>
  <c r="FO604" i="1"/>
  <c r="FK604" i="1"/>
  <c r="FQ45" i="1"/>
  <c r="FM45" i="1"/>
  <c r="FI45" i="1"/>
  <c r="FT133" i="1"/>
  <c r="FP133" i="1"/>
  <c r="FL133" i="1"/>
  <c r="FR213" i="1"/>
  <c r="FN213" i="1"/>
  <c r="FJ213" i="1"/>
  <c r="FT277" i="1"/>
  <c r="FP277" i="1"/>
  <c r="FL277" i="1"/>
  <c r="FM341" i="1"/>
  <c r="FI341" i="1"/>
  <c r="FQ341" i="1"/>
  <c r="FR78" i="1"/>
  <c r="FN78" i="1"/>
  <c r="FJ78" i="1"/>
  <c r="FS167" i="1"/>
  <c r="FO167" i="1"/>
  <c r="FK167" i="1"/>
  <c r="FT271" i="1"/>
  <c r="FP271" i="1"/>
  <c r="FL271" i="1"/>
  <c r="FT351" i="1"/>
  <c r="FP351" i="1"/>
  <c r="FL351" i="1"/>
  <c r="FR407" i="1"/>
  <c r="FN407" i="1"/>
  <c r="FJ407" i="1"/>
  <c r="FQ479" i="1"/>
  <c r="FM479" i="1"/>
  <c r="FI479" i="1"/>
  <c r="FR535" i="1"/>
  <c r="FN535" i="1"/>
  <c r="FJ535" i="1"/>
  <c r="FR347" i="1"/>
  <c r="FN347" i="1"/>
  <c r="FJ347" i="1"/>
  <c r="FT372" i="1"/>
  <c r="FP372" i="1"/>
  <c r="FL372" i="1"/>
  <c r="FR8" i="1"/>
  <c r="FN8" i="1"/>
  <c r="FJ8" i="1"/>
  <c r="FT24" i="1"/>
  <c r="FP24" i="1"/>
  <c r="FL24" i="1"/>
  <c r="FT48" i="1"/>
  <c r="FP48" i="1"/>
  <c r="FL48" i="1"/>
  <c r="FT168" i="1"/>
  <c r="FP168" i="1"/>
  <c r="FL168" i="1"/>
  <c r="FS408" i="1"/>
  <c r="FO408" i="1"/>
  <c r="FK408" i="1"/>
  <c r="FT51" i="1"/>
  <c r="FP51" i="1"/>
  <c r="FL51" i="1"/>
  <c r="FS52" i="1"/>
  <c r="FO52" i="1"/>
  <c r="FK52" i="1"/>
  <c r="FS148" i="1"/>
  <c r="FO148" i="1"/>
  <c r="FK148" i="1"/>
  <c r="FS212" i="1"/>
  <c r="FO212" i="1"/>
  <c r="FK212" i="1"/>
  <c r="FS244" i="1"/>
  <c r="FO244" i="1"/>
  <c r="FK244" i="1"/>
  <c r="FT49" i="1"/>
  <c r="FP49" i="1"/>
  <c r="FL49" i="1"/>
  <c r="FR617" i="1"/>
  <c r="FN617" i="1"/>
  <c r="FJ617" i="1"/>
  <c r="FR316" i="1"/>
  <c r="FN316" i="1"/>
  <c r="FJ316" i="1"/>
  <c r="FR26" i="1"/>
  <c r="FN26" i="1"/>
  <c r="FJ26" i="1"/>
  <c r="FR66" i="1"/>
  <c r="FN66" i="1"/>
  <c r="FJ66" i="1"/>
  <c r="FT122" i="1"/>
  <c r="FP122" i="1"/>
  <c r="FL122" i="1"/>
  <c r="FT370" i="1"/>
  <c r="FP370" i="1"/>
  <c r="FL370" i="1"/>
  <c r="FR482" i="1"/>
  <c r="FN482" i="1"/>
  <c r="FJ482" i="1"/>
  <c r="FS546" i="1"/>
  <c r="FK546" i="1"/>
  <c r="FO546" i="1"/>
  <c r="FO602" i="1"/>
  <c r="FS602" i="1"/>
  <c r="FK602" i="1"/>
  <c r="FR163" i="1"/>
  <c r="FN163" i="1"/>
  <c r="FJ163" i="1"/>
  <c r="FQ500" i="1"/>
  <c r="FM500" i="1"/>
  <c r="FI500" i="1"/>
  <c r="FR93" i="1"/>
  <c r="FN93" i="1"/>
  <c r="FJ93" i="1"/>
  <c r="FQ189" i="1"/>
  <c r="FM189" i="1"/>
  <c r="FI189" i="1"/>
  <c r="FQ245" i="1"/>
  <c r="FI245" i="1"/>
  <c r="FM245" i="1"/>
  <c r="FS317" i="1"/>
  <c r="FO317" i="1"/>
  <c r="FK317" i="1"/>
  <c r="FS413" i="1"/>
  <c r="FO413" i="1"/>
  <c r="FK413" i="1"/>
  <c r="FS469" i="1"/>
  <c r="FO469" i="1"/>
  <c r="FK469" i="1"/>
  <c r="FR517" i="1"/>
  <c r="FN517" i="1"/>
  <c r="FJ517" i="1"/>
  <c r="FR573" i="1"/>
  <c r="FN573" i="1"/>
  <c r="FJ573" i="1"/>
  <c r="FQ613" i="1"/>
  <c r="FM613" i="1"/>
  <c r="FI613" i="1"/>
  <c r="FQ46" i="1"/>
  <c r="FM46" i="1"/>
  <c r="FI46" i="1"/>
  <c r="FR62" i="1"/>
  <c r="FN62" i="1"/>
  <c r="FJ62" i="1"/>
  <c r="FT158" i="1"/>
  <c r="FP158" i="1"/>
  <c r="FL158" i="1"/>
  <c r="FQ222" i="1"/>
  <c r="FM222" i="1"/>
  <c r="FI222" i="1"/>
  <c r="FM238" i="1"/>
  <c r="FI238" i="1"/>
  <c r="FQ238" i="1"/>
  <c r="FQ262" i="1"/>
  <c r="FM262" i="1"/>
  <c r="FI262" i="1"/>
  <c r="FQ342" i="1"/>
  <c r="FM342" i="1"/>
  <c r="FI342" i="1"/>
  <c r="FT358" i="1"/>
  <c r="FP358" i="1"/>
  <c r="FL358" i="1"/>
  <c r="FT502" i="1"/>
  <c r="FP502" i="1"/>
  <c r="FL502" i="1"/>
  <c r="FS324" i="1"/>
  <c r="FO324" i="1"/>
  <c r="FK324" i="1"/>
  <c r="FS357" i="1"/>
  <c r="FO357" i="1"/>
  <c r="FK357" i="1"/>
  <c r="FQ377" i="1"/>
  <c r="FM377" i="1"/>
  <c r="FI377" i="1"/>
  <c r="FS7" i="1"/>
  <c r="FO7" i="1"/>
  <c r="FK7" i="1"/>
  <c r="FS15" i="1"/>
  <c r="FO15" i="1"/>
  <c r="FK15" i="1"/>
  <c r="FS23" i="1"/>
  <c r="FO23" i="1"/>
  <c r="FK23" i="1"/>
  <c r="FT39" i="1"/>
  <c r="FP39" i="1"/>
  <c r="FL39" i="1"/>
  <c r="FT47" i="1"/>
  <c r="FP47" i="1"/>
  <c r="FL47" i="1"/>
  <c r="FQ63" i="1"/>
  <c r="FM63" i="1"/>
  <c r="FI63" i="1"/>
  <c r="FR79" i="1"/>
  <c r="FN79" i="1"/>
  <c r="FJ79" i="1"/>
  <c r="FQ103" i="1"/>
  <c r="FM103" i="1"/>
  <c r="FI103" i="1"/>
  <c r="FR111" i="1"/>
  <c r="FN111" i="1"/>
  <c r="FJ111" i="1"/>
  <c r="FS119" i="1"/>
  <c r="FO119" i="1"/>
  <c r="FK119" i="1"/>
  <c r="FS127" i="1"/>
  <c r="FO127" i="1"/>
  <c r="FK127" i="1"/>
  <c r="FT143" i="1"/>
  <c r="FP143" i="1"/>
  <c r="FL143" i="1"/>
  <c r="FQ167" i="1"/>
  <c r="FM167" i="1"/>
  <c r="FI167" i="1"/>
  <c r="FR175" i="1"/>
  <c r="FN175" i="1"/>
  <c r="FJ175" i="1"/>
  <c r="FT183" i="1"/>
  <c r="FP183" i="1"/>
  <c r="FL183" i="1"/>
  <c r="FT191" i="1"/>
  <c r="FP191" i="1"/>
  <c r="FL191" i="1"/>
  <c r="FT199" i="1"/>
  <c r="FP199" i="1"/>
  <c r="FL199" i="1"/>
  <c r="FT215" i="1"/>
  <c r="FP215" i="1"/>
  <c r="FL215" i="1"/>
  <c r="FM247" i="1"/>
  <c r="FI247" i="1"/>
  <c r="FQ247" i="1"/>
  <c r="FS263" i="1"/>
  <c r="FO263" i="1"/>
  <c r="FK263" i="1"/>
  <c r="FS271" i="1"/>
  <c r="FO271" i="1"/>
  <c r="FK271" i="1"/>
  <c r="FS279" i="1"/>
  <c r="FO279" i="1"/>
  <c r="FK279" i="1"/>
  <c r="FS287" i="1"/>
  <c r="FO287" i="1"/>
  <c r="FK287" i="1"/>
  <c r="FT295" i="1"/>
  <c r="FP295" i="1"/>
  <c r="FL295" i="1"/>
  <c r="FQ319" i="1"/>
  <c r="FM319" i="1"/>
  <c r="FI319" i="1"/>
  <c r="FQ327" i="1"/>
  <c r="FM327" i="1"/>
  <c r="FI327" i="1"/>
  <c r="FQ351" i="1"/>
  <c r="FM351" i="1"/>
  <c r="FI351" i="1"/>
  <c r="FR359" i="1"/>
  <c r="FN359" i="1"/>
  <c r="FJ359" i="1"/>
  <c r="FS367" i="1"/>
  <c r="FO367" i="1"/>
  <c r="FK367" i="1"/>
  <c r="FR423" i="1"/>
  <c r="FN423" i="1"/>
  <c r="FJ423" i="1"/>
  <c r="FR431" i="1"/>
  <c r="FN431" i="1"/>
  <c r="FJ431" i="1"/>
  <c r="FS439" i="1"/>
  <c r="FO439" i="1"/>
  <c r="FK439" i="1"/>
  <c r="FT447" i="1"/>
  <c r="FP447" i="1"/>
  <c r="FL447" i="1"/>
  <c r="FT455" i="1"/>
  <c r="FP455" i="1"/>
  <c r="FL455" i="1"/>
  <c r="FT479" i="1"/>
  <c r="FP479" i="1"/>
  <c r="FL479" i="1"/>
  <c r="FQ511" i="1"/>
  <c r="FM511" i="1"/>
  <c r="FI511" i="1"/>
  <c r="FR567" i="1"/>
  <c r="FN567" i="1"/>
  <c r="FJ567" i="1"/>
  <c r="FS575" i="1"/>
  <c r="FO575" i="1"/>
  <c r="FK575" i="1"/>
  <c r="FS583" i="1"/>
  <c r="FO583" i="1"/>
  <c r="FK583" i="1"/>
  <c r="FO591" i="1"/>
  <c r="FS591" i="1"/>
  <c r="FK591" i="1"/>
  <c r="FS599" i="1"/>
  <c r="FO599" i="1"/>
  <c r="FK599" i="1"/>
  <c r="FS607" i="1"/>
  <c r="FO607" i="1"/>
  <c r="FK607" i="1"/>
  <c r="FT615" i="1"/>
  <c r="FP615" i="1"/>
  <c r="FL615" i="1"/>
  <c r="FS623" i="1"/>
  <c r="FO623" i="1"/>
  <c r="FK623" i="1"/>
  <c r="FS43" i="1"/>
  <c r="FO43" i="1"/>
  <c r="FK43" i="1"/>
  <c r="FT67" i="1"/>
  <c r="FP67" i="1"/>
  <c r="FL67" i="1"/>
  <c r="FT91" i="1"/>
  <c r="FP91" i="1"/>
  <c r="FL91" i="1"/>
  <c r="FM379" i="1"/>
  <c r="FQ379" i="1"/>
  <c r="FI379" i="1"/>
  <c r="FT419" i="1"/>
  <c r="FP419" i="1"/>
  <c r="FL419" i="1"/>
  <c r="FQ475" i="1"/>
  <c r="FM475" i="1"/>
  <c r="FI475" i="1"/>
  <c r="FT515" i="1"/>
  <c r="FP515" i="1"/>
  <c r="FL515" i="1"/>
  <c r="FR523" i="1"/>
  <c r="FN523" i="1"/>
  <c r="FJ523" i="1"/>
  <c r="FT531" i="1"/>
  <c r="FP531" i="1"/>
  <c r="FL531" i="1"/>
  <c r="FS539" i="1"/>
  <c r="FO539" i="1"/>
  <c r="FK539" i="1"/>
  <c r="FS547" i="1"/>
  <c r="FO547" i="1"/>
  <c r="FK547" i="1"/>
  <c r="FR611" i="1"/>
  <c r="FN611" i="1"/>
  <c r="FJ611" i="1"/>
  <c r="FR36" i="1"/>
  <c r="FN36" i="1"/>
  <c r="FJ36" i="1"/>
  <c r="FS60" i="1"/>
  <c r="FO60" i="1"/>
  <c r="FK60" i="1"/>
  <c r="FR76" i="1"/>
  <c r="FN76" i="1"/>
  <c r="FJ76" i="1"/>
  <c r="FS284" i="1"/>
  <c r="FO284" i="1"/>
  <c r="FK284" i="1"/>
  <c r="FS348" i="1"/>
  <c r="FO348" i="1"/>
  <c r="FK348" i="1"/>
  <c r="FS372" i="1"/>
  <c r="FO372" i="1"/>
  <c r="FK372" i="1"/>
  <c r="FT380" i="1"/>
  <c r="FL380" i="1"/>
  <c r="FP380" i="1"/>
  <c r="FQ378" i="1"/>
  <c r="FM378" i="1"/>
  <c r="FI378" i="1"/>
  <c r="FQ8" i="1"/>
  <c r="FM8" i="1"/>
  <c r="FI8" i="1"/>
  <c r="FS16" i="1"/>
  <c r="FO16" i="1"/>
  <c r="FK16" i="1"/>
  <c r="FS40" i="1"/>
  <c r="FO40" i="1"/>
  <c r="FK40" i="1"/>
  <c r="FS48" i="1"/>
  <c r="FO48" i="1"/>
  <c r="FK48" i="1"/>
  <c r="FS56" i="1"/>
  <c r="FO56" i="1"/>
  <c r="FK56" i="1"/>
  <c r="FS64" i="1"/>
  <c r="FO64" i="1"/>
  <c r="FK64" i="1"/>
  <c r="FS72" i="1"/>
  <c r="FO72" i="1"/>
  <c r="FK72" i="1"/>
  <c r="FT80" i="1"/>
  <c r="FP80" i="1"/>
  <c r="FL80" i="1"/>
  <c r="FQ144" i="1"/>
  <c r="FM144" i="1"/>
  <c r="FI144" i="1"/>
  <c r="FQ152" i="1"/>
  <c r="FM152" i="1"/>
  <c r="FI152" i="1"/>
  <c r="FT192" i="1"/>
  <c r="FP192" i="1"/>
  <c r="FL192" i="1"/>
  <c r="FT200" i="1"/>
  <c r="FP200" i="1"/>
  <c r="FL200" i="1"/>
  <c r="FQ240" i="1"/>
  <c r="FM240" i="1"/>
  <c r="FI240" i="1"/>
  <c r="FR256" i="1"/>
  <c r="FN256" i="1"/>
  <c r="FJ256" i="1"/>
  <c r="FS264" i="1"/>
  <c r="FO264" i="1"/>
  <c r="FK264" i="1"/>
  <c r="FT280" i="1"/>
  <c r="FP280" i="1"/>
  <c r="FL280" i="1"/>
  <c r="FT296" i="1"/>
  <c r="FP296" i="1"/>
  <c r="FL296" i="1"/>
  <c r="FQ336" i="1"/>
  <c r="FM336" i="1"/>
  <c r="FI336" i="1"/>
  <c r="FS344" i="1"/>
  <c r="FO344" i="1"/>
  <c r="FK344" i="1"/>
  <c r="FQ352" i="1"/>
  <c r="FM352" i="1"/>
  <c r="FI352" i="1"/>
  <c r="FT376" i="1"/>
  <c r="FP376" i="1"/>
  <c r="FL376" i="1"/>
  <c r="FT384" i="1"/>
  <c r="FP384" i="1"/>
  <c r="FL384" i="1"/>
  <c r="FT392" i="1"/>
  <c r="FP392" i="1"/>
  <c r="FL392" i="1"/>
  <c r="FS456" i="1"/>
  <c r="FO456" i="1"/>
  <c r="FK456" i="1"/>
  <c r="FS472" i="1"/>
  <c r="FO472" i="1"/>
  <c r="FK472" i="1"/>
  <c r="FR480" i="1"/>
  <c r="FN480" i="1"/>
  <c r="FJ480" i="1"/>
  <c r="FS488" i="1"/>
  <c r="FO488" i="1"/>
  <c r="FK488" i="1"/>
  <c r="FQ496" i="1"/>
  <c r="FM496" i="1"/>
  <c r="FI496" i="1"/>
  <c r="FR504" i="1"/>
  <c r="FN504" i="1"/>
  <c r="FJ504" i="1"/>
  <c r="FS512" i="1"/>
  <c r="FO512" i="1"/>
  <c r="FK512" i="1"/>
  <c r="FS520" i="1"/>
  <c r="FO520" i="1"/>
  <c r="FK520" i="1"/>
  <c r="FQ576" i="1"/>
  <c r="FM576" i="1"/>
  <c r="FI576" i="1"/>
  <c r="FS584" i="1"/>
  <c r="FO584" i="1"/>
  <c r="FK584" i="1"/>
  <c r="FQ592" i="1"/>
  <c r="FM592" i="1"/>
  <c r="FI592" i="1"/>
  <c r="FS600" i="1"/>
  <c r="FO600" i="1"/>
  <c r="FK600" i="1"/>
  <c r="FQ608" i="1"/>
  <c r="FM608" i="1"/>
  <c r="FI608" i="1"/>
  <c r="FR616" i="1"/>
  <c r="FN616" i="1"/>
  <c r="FJ616" i="1"/>
  <c r="FS624" i="1"/>
  <c r="FO624" i="1"/>
  <c r="FK624" i="1"/>
  <c r="FR35" i="1"/>
  <c r="FN35" i="1"/>
  <c r="FJ35" i="1"/>
  <c r="FR51" i="1"/>
  <c r="FN51" i="1"/>
  <c r="FJ51" i="1"/>
  <c r="FR331" i="1"/>
  <c r="FN331" i="1"/>
  <c r="FJ331" i="1"/>
  <c r="FS395" i="1"/>
  <c r="FO395" i="1"/>
  <c r="FK395" i="1"/>
  <c r="FR411" i="1"/>
  <c r="FN411" i="1"/>
  <c r="FJ411" i="1"/>
  <c r="FS435" i="1"/>
  <c r="FO435" i="1"/>
  <c r="FK435" i="1"/>
  <c r="FQ12" i="1"/>
  <c r="FM12" i="1"/>
  <c r="FI12" i="1"/>
  <c r="FQ52" i="1"/>
  <c r="FM52" i="1"/>
  <c r="FI52" i="1"/>
  <c r="FQ84" i="1"/>
  <c r="FM84" i="1"/>
  <c r="FI84" i="1"/>
  <c r="FR116" i="1"/>
  <c r="FN116" i="1"/>
  <c r="FJ116" i="1"/>
  <c r="FR148" i="1"/>
  <c r="FN148" i="1"/>
  <c r="FJ148" i="1"/>
  <c r="FQ244" i="1"/>
  <c r="FM244" i="1"/>
  <c r="FI244" i="1"/>
  <c r="FQ308" i="1"/>
  <c r="FM308" i="1"/>
  <c r="FI308" i="1"/>
  <c r="FR332" i="1"/>
  <c r="FN332" i="1"/>
  <c r="FJ332" i="1"/>
  <c r="FS396" i="1"/>
  <c r="FO396" i="1"/>
  <c r="FK396" i="1"/>
  <c r="FT412" i="1"/>
  <c r="FP412" i="1"/>
  <c r="FL412" i="1"/>
  <c r="FT444" i="1"/>
  <c r="FP444" i="1"/>
  <c r="FL444" i="1"/>
  <c r="FQ548" i="1"/>
  <c r="FM548" i="1"/>
  <c r="FI548" i="1"/>
  <c r="FQ612" i="1"/>
  <c r="FM612" i="1"/>
  <c r="FI612" i="1"/>
  <c r="FR486" i="1"/>
  <c r="FN486" i="1"/>
  <c r="FJ486" i="1"/>
  <c r="FT9" i="1"/>
  <c r="FP9" i="1"/>
  <c r="FL9" i="1"/>
  <c r="FT17" i="1"/>
  <c r="FP17" i="1"/>
  <c r="FL17" i="1"/>
  <c r="FQ49" i="1"/>
  <c r="FM49" i="1"/>
  <c r="FI49" i="1"/>
  <c r="FQ57" i="1"/>
  <c r="FM57" i="1"/>
  <c r="FI57" i="1"/>
  <c r="FS65" i="1"/>
  <c r="FO65" i="1"/>
  <c r="FK65" i="1"/>
  <c r="FQ73" i="1"/>
  <c r="FM73" i="1"/>
  <c r="FI73" i="1"/>
  <c r="FQ81" i="1"/>
  <c r="FI81" i="1"/>
  <c r="FM81" i="1"/>
  <c r="FR89" i="1"/>
  <c r="FN89" i="1"/>
  <c r="FJ89" i="1"/>
  <c r="FS97" i="1"/>
  <c r="FO97" i="1"/>
  <c r="FK97" i="1"/>
  <c r="FT105" i="1"/>
  <c r="FP105" i="1"/>
  <c r="FL105" i="1"/>
  <c r="FN169" i="1"/>
  <c r="FR169" i="1"/>
  <c r="FJ169" i="1"/>
  <c r="FS177" i="1"/>
  <c r="FO177" i="1"/>
  <c r="FK177" i="1"/>
  <c r="FR185" i="1"/>
  <c r="FN185" i="1"/>
  <c r="FJ185" i="1"/>
  <c r="FS193" i="1"/>
  <c r="FO193" i="1"/>
  <c r="FK193" i="1"/>
  <c r="FS201" i="1"/>
  <c r="FO201" i="1"/>
  <c r="FK201" i="1"/>
  <c r="FQ265" i="1"/>
  <c r="FM265" i="1"/>
  <c r="FI265" i="1"/>
  <c r="FS281" i="1"/>
  <c r="FO281" i="1"/>
  <c r="FK281" i="1"/>
  <c r="FS289" i="1"/>
  <c r="FO289" i="1"/>
  <c r="FK289" i="1"/>
  <c r="FT297" i="1"/>
  <c r="FP297" i="1"/>
  <c r="FL297" i="1"/>
  <c r="FR345" i="1"/>
  <c r="FN345" i="1"/>
  <c r="FJ345" i="1"/>
  <c r="FS353" i="1"/>
  <c r="FO353" i="1"/>
  <c r="FK353" i="1"/>
  <c r="FS361" i="1"/>
  <c r="FO361" i="1"/>
  <c r="FK361" i="1"/>
  <c r="FS409" i="1"/>
  <c r="FO409" i="1"/>
  <c r="FK409" i="1"/>
  <c r="FR425" i="1"/>
  <c r="FN425" i="1"/>
  <c r="FJ425" i="1"/>
  <c r="FS433" i="1"/>
  <c r="FO433" i="1"/>
  <c r="FK433" i="1"/>
  <c r="FQ497" i="1"/>
  <c r="FM497" i="1"/>
  <c r="FI497" i="1"/>
  <c r="FT505" i="1"/>
  <c r="FP505" i="1"/>
  <c r="FL505" i="1"/>
  <c r="FR513" i="1"/>
  <c r="FN513" i="1"/>
  <c r="FJ513" i="1"/>
  <c r="FR521" i="1"/>
  <c r="FJ521" i="1"/>
  <c r="FN521" i="1"/>
  <c r="FT529" i="1"/>
  <c r="FP529" i="1"/>
  <c r="FL529" i="1"/>
  <c r="FR537" i="1"/>
  <c r="FN537" i="1"/>
  <c r="FJ537" i="1"/>
  <c r="FR569" i="1"/>
  <c r="FN569" i="1"/>
  <c r="FJ569" i="1"/>
  <c r="FS577" i="1"/>
  <c r="FO577" i="1"/>
  <c r="FK577" i="1"/>
  <c r="FS585" i="1"/>
  <c r="FO585" i="1"/>
  <c r="FK585" i="1"/>
  <c r="FT593" i="1"/>
  <c r="FP593" i="1"/>
  <c r="FL593" i="1"/>
  <c r="FQ625" i="1"/>
  <c r="FM625" i="1"/>
  <c r="FI625" i="1"/>
  <c r="FQ11" i="1"/>
  <c r="FM11" i="1"/>
  <c r="FI11" i="1"/>
  <c r="FQ59" i="1"/>
  <c r="FM59" i="1"/>
  <c r="FI59" i="1"/>
  <c r="FQ99" i="1"/>
  <c r="FM99" i="1"/>
  <c r="FI99" i="1"/>
  <c r="FS131" i="1"/>
  <c r="FO131" i="1"/>
  <c r="FK131" i="1"/>
  <c r="FS139" i="1"/>
  <c r="FO139" i="1"/>
  <c r="FK139" i="1"/>
  <c r="FT259" i="1"/>
  <c r="FP259" i="1"/>
  <c r="FL259" i="1"/>
  <c r="FR28" i="1"/>
  <c r="FN28" i="1"/>
  <c r="FJ28" i="1"/>
  <c r="FQ100" i="1"/>
  <c r="FM100" i="1"/>
  <c r="FI100" i="1"/>
  <c r="FQ172" i="1"/>
  <c r="FM172" i="1"/>
  <c r="FI172" i="1"/>
  <c r="FQ220" i="1"/>
  <c r="FM220" i="1"/>
  <c r="FI220" i="1"/>
  <c r="FR404" i="1"/>
  <c r="FN404" i="1"/>
  <c r="FJ404" i="1"/>
  <c r="FR420" i="1"/>
  <c r="FN420" i="1"/>
  <c r="FJ420" i="1"/>
  <c r="FR532" i="1"/>
  <c r="FN532" i="1"/>
  <c r="FJ532" i="1"/>
  <c r="FR596" i="1"/>
  <c r="FN596" i="1"/>
  <c r="FJ596" i="1"/>
  <c r="FS453" i="1"/>
  <c r="FO453" i="1"/>
  <c r="FK453" i="1"/>
  <c r="FS18" i="1"/>
  <c r="FO18" i="1"/>
  <c r="FK18" i="1"/>
  <c r="FQ26" i="1"/>
  <c r="FM26" i="1"/>
  <c r="FI26" i="1"/>
  <c r="FS42" i="1"/>
  <c r="FO42" i="1"/>
  <c r="FK42" i="1"/>
  <c r="FR90" i="1"/>
  <c r="FN90" i="1"/>
  <c r="FJ90" i="1"/>
  <c r="FR98" i="1"/>
  <c r="FN98" i="1"/>
  <c r="FJ98" i="1"/>
  <c r="FQ106" i="1"/>
  <c r="FM106" i="1"/>
  <c r="FI106" i="1"/>
  <c r="FS114" i="1"/>
  <c r="FO114" i="1"/>
  <c r="FK114" i="1"/>
  <c r="FR122" i="1"/>
  <c r="FN122" i="1"/>
  <c r="FJ122" i="1"/>
  <c r="FR130" i="1"/>
  <c r="FN130" i="1"/>
  <c r="FJ130" i="1"/>
  <c r="FS138" i="1"/>
  <c r="FO138" i="1"/>
  <c r="FK138" i="1"/>
  <c r="FS146" i="1"/>
  <c r="FO146" i="1"/>
  <c r="FK146" i="1"/>
  <c r="FT154" i="1"/>
  <c r="FP154" i="1"/>
  <c r="FL154" i="1"/>
  <c r="FT162" i="1"/>
  <c r="FP162" i="1"/>
  <c r="FL162" i="1"/>
  <c r="FT170" i="1"/>
  <c r="FP170" i="1"/>
  <c r="FL170" i="1"/>
  <c r="FT178" i="1"/>
  <c r="FP178" i="1"/>
  <c r="FL178" i="1"/>
  <c r="FT186" i="1"/>
  <c r="FP186" i="1"/>
  <c r="FL186" i="1"/>
  <c r="FR194" i="1"/>
  <c r="FN194" i="1"/>
  <c r="FJ194" i="1"/>
  <c r="FT202" i="1"/>
  <c r="FP202" i="1"/>
  <c r="FL202" i="1"/>
  <c r="FT210" i="1"/>
  <c r="FP210" i="1"/>
  <c r="FL210" i="1"/>
  <c r="FT218" i="1"/>
  <c r="FP218" i="1"/>
  <c r="FL218" i="1"/>
  <c r="FR306" i="1"/>
  <c r="FN306" i="1"/>
  <c r="FJ306" i="1"/>
  <c r="FO322" i="1"/>
  <c r="FS322" i="1"/>
  <c r="FK322" i="1"/>
  <c r="FS338" i="1"/>
  <c r="FO338" i="1"/>
  <c r="FK338" i="1"/>
  <c r="FQ370" i="1"/>
  <c r="FI370" i="1"/>
  <c r="FM370" i="1"/>
  <c r="FS378" i="1"/>
  <c r="FO378" i="1"/>
  <c r="FK378" i="1"/>
  <c r="FT394" i="1"/>
  <c r="FP394" i="1"/>
  <c r="FL394" i="1"/>
  <c r="FT402" i="1"/>
  <c r="FP402" i="1"/>
  <c r="FL402" i="1"/>
  <c r="FQ466" i="1"/>
  <c r="FM466" i="1"/>
  <c r="FI466" i="1"/>
  <c r="FQ474" i="1"/>
  <c r="FM474" i="1"/>
  <c r="FI474" i="1"/>
  <c r="FT530" i="1"/>
  <c r="FP530" i="1"/>
  <c r="FL530" i="1"/>
  <c r="FQ594" i="1"/>
  <c r="FM594" i="1"/>
  <c r="FI594" i="1"/>
  <c r="FQ610" i="1"/>
  <c r="FM610" i="1"/>
  <c r="FI610" i="1"/>
  <c r="FQ618" i="1"/>
  <c r="FM618" i="1"/>
  <c r="FI618" i="1"/>
  <c r="FQ5" i="1"/>
  <c r="FI5" i="1"/>
  <c r="FM5" i="1"/>
  <c r="FQ187" i="1"/>
  <c r="FM187" i="1"/>
  <c r="FI187" i="1"/>
  <c r="FQ195" i="1"/>
  <c r="FM195" i="1"/>
  <c r="FI195" i="1"/>
  <c r="FQ211" i="1"/>
  <c r="FM211" i="1"/>
  <c r="FI211" i="1"/>
  <c r="FR219" i="1"/>
  <c r="FN219" i="1"/>
  <c r="FJ219" i="1"/>
  <c r="FS243" i="1"/>
  <c r="FO243" i="1"/>
  <c r="FK243" i="1"/>
  <c r="FS275" i="1"/>
  <c r="FO275" i="1"/>
  <c r="FK275" i="1"/>
  <c r="FS315" i="1"/>
  <c r="FO315" i="1"/>
  <c r="FK315" i="1"/>
  <c r="FS363" i="1"/>
  <c r="FO363" i="1"/>
  <c r="FK363" i="1"/>
  <c r="FN403" i="1"/>
  <c r="FR403" i="1"/>
  <c r="FJ403" i="1"/>
  <c r="FR427" i="1"/>
  <c r="FN427" i="1"/>
  <c r="FJ427" i="1"/>
  <c r="FT451" i="1"/>
  <c r="FP451" i="1"/>
  <c r="FL451" i="1"/>
  <c r="FT467" i="1"/>
  <c r="FP467" i="1"/>
  <c r="FL467" i="1"/>
  <c r="FS499" i="1"/>
  <c r="FO499" i="1"/>
  <c r="FK499" i="1"/>
  <c r="FS587" i="1"/>
  <c r="FO587" i="1"/>
  <c r="FK587" i="1"/>
  <c r="FT20" i="1"/>
  <c r="FP20" i="1"/>
  <c r="FL20" i="1"/>
  <c r="FT124" i="1"/>
  <c r="FP124" i="1"/>
  <c r="FL124" i="1"/>
  <c r="FQ516" i="1"/>
  <c r="FM516" i="1"/>
  <c r="FI516" i="1"/>
  <c r="FR540" i="1"/>
  <c r="FN540" i="1"/>
  <c r="FJ540" i="1"/>
  <c r="FS580" i="1"/>
  <c r="FO580" i="1"/>
  <c r="FK580" i="1"/>
  <c r="FQ604" i="1"/>
  <c r="FM604" i="1"/>
  <c r="FI604" i="1"/>
  <c r="FQ621" i="1"/>
  <c r="FM621" i="1"/>
  <c r="FI621" i="1"/>
  <c r="FS69" i="1"/>
  <c r="FO69" i="1"/>
  <c r="FK69" i="1"/>
  <c r="FT77" i="1"/>
  <c r="FP77" i="1"/>
  <c r="FL77" i="1"/>
  <c r="FQ109" i="1"/>
  <c r="FM109" i="1"/>
  <c r="FI109" i="1"/>
  <c r="FR117" i="1"/>
  <c r="FN117" i="1"/>
  <c r="FJ117" i="1"/>
  <c r="FR125" i="1"/>
  <c r="FN125" i="1"/>
  <c r="FJ125" i="1"/>
  <c r="FR133" i="1"/>
  <c r="FN133" i="1"/>
  <c r="FJ133" i="1"/>
  <c r="FT141" i="1"/>
  <c r="FP141" i="1"/>
  <c r="FL141" i="1"/>
  <c r="FT149" i="1"/>
  <c r="FP149" i="1"/>
  <c r="FL149" i="1"/>
  <c r="FQ173" i="1"/>
  <c r="FM173" i="1"/>
  <c r="FI173" i="1"/>
  <c r="FR189" i="1"/>
  <c r="FN189" i="1"/>
  <c r="FJ189" i="1"/>
  <c r="FQ197" i="1"/>
  <c r="FM197" i="1"/>
  <c r="FI197" i="1"/>
  <c r="FS205" i="1"/>
  <c r="FO205" i="1"/>
  <c r="FK205" i="1"/>
  <c r="FS213" i="1"/>
  <c r="FO213" i="1"/>
  <c r="FK213" i="1"/>
  <c r="FT221" i="1"/>
  <c r="FL221" i="1"/>
  <c r="FP221" i="1"/>
  <c r="FR277" i="1"/>
  <c r="FN277" i="1"/>
  <c r="FJ277" i="1"/>
  <c r="FT285" i="1"/>
  <c r="FL285" i="1"/>
  <c r="FP285" i="1"/>
  <c r="FR293" i="1"/>
  <c r="FN293" i="1"/>
  <c r="FJ293" i="1"/>
  <c r="FT301" i="1"/>
  <c r="FP301" i="1"/>
  <c r="FL301" i="1"/>
  <c r="FQ349" i="1"/>
  <c r="FI349" i="1"/>
  <c r="FM349" i="1"/>
  <c r="FR357" i="1"/>
  <c r="FN357" i="1"/>
  <c r="FJ357" i="1"/>
  <c r="FS365" i="1"/>
  <c r="FO365" i="1"/>
  <c r="FK365" i="1"/>
  <c r="FT373" i="1"/>
  <c r="FP373" i="1"/>
  <c r="FL373" i="1"/>
  <c r="FR437" i="1"/>
  <c r="FN437" i="1"/>
  <c r="FJ437" i="1"/>
  <c r="FR445" i="1"/>
  <c r="FN445" i="1"/>
  <c r="FJ445" i="1"/>
  <c r="FQ461" i="1"/>
  <c r="FM461" i="1"/>
  <c r="FI461" i="1"/>
  <c r="FT477" i="1"/>
  <c r="FP477" i="1"/>
  <c r="FL477" i="1"/>
  <c r="FT485" i="1"/>
  <c r="FP485" i="1"/>
  <c r="FL485" i="1"/>
  <c r="FR493" i="1"/>
  <c r="FN493" i="1"/>
  <c r="FJ493" i="1"/>
  <c r="FQ517" i="1"/>
  <c r="FM517" i="1"/>
  <c r="FI517" i="1"/>
  <c r="FR533" i="1"/>
  <c r="FN533" i="1"/>
  <c r="FJ533" i="1"/>
  <c r="FM549" i="1"/>
  <c r="FI549" i="1"/>
  <c r="FQ549" i="1"/>
  <c r="FQ565" i="1"/>
  <c r="FM565" i="1"/>
  <c r="FI565" i="1"/>
  <c r="FR581" i="1"/>
  <c r="FN581" i="1"/>
  <c r="FJ581" i="1"/>
  <c r="FR589" i="1"/>
  <c r="FJ589" i="1"/>
  <c r="FN589" i="1"/>
  <c r="FR597" i="1"/>
  <c r="FN597" i="1"/>
  <c r="FJ597" i="1"/>
  <c r="FS613" i="1"/>
  <c r="FO613" i="1"/>
  <c r="FK613" i="1"/>
  <c r="FQ622" i="1"/>
  <c r="FM622" i="1"/>
  <c r="FI622" i="1"/>
  <c r="FT6" i="1"/>
  <c r="FP6" i="1"/>
  <c r="FL6" i="1"/>
  <c r="FT22" i="1"/>
  <c r="FP22" i="1"/>
  <c r="FL22" i="1"/>
  <c r="FR38" i="1"/>
  <c r="FN38" i="1"/>
  <c r="FJ38" i="1"/>
  <c r="FS54" i="1"/>
  <c r="FO54" i="1"/>
  <c r="FK54" i="1"/>
  <c r="FQ70" i="1"/>
  <c r="FM70" i="1"/>
  <c r="FI70" i="1"/>
  <c r="FS78" i="1"/>
  <c r="FO78" i="1"/>
  <c r="FK78" i="1"/>
  <c r="FT86" i="1"/>
  <c r="FP86" i="1"/>
  <c r="FL86" i="1"/>
  <c r="FT94" i="1"/>
  <c r="FP94" i="1"/>
  <c r="FL94" i="1"/>
  <c r="FR134" i="1"/>
  <c r="FN134" i="1"/>
  <c r="FJ134" i="1"/>
  <c r="FS158" i="1"/>
  <c r="FO158" i="1"/>
  <c r="FK158" i="1"/>
  <c r="FT166" i="1"/>
  <c r="FP166" i="1"/>
  <c r="FL166" i="1"/>
  <c r="FS174" i="1"/>
  <c r="FO174" i="1"/>
  <c r="FK174" i="1"/>
  <c r="FR182" i="1"/>
  <c r="FN182" i="1"/>
  <c r="FJ182" i="1"/>
  <c r="FS190" i="1"/>
  <c r="FO190" i="1"/>
  <c r="FK190" i="1"/>
  <c r="FS198" i="1"/>
  <c r="FO198" i="1"/>
  <c r="FK198" i="1"/>
  <c r="FR238" i="1"/>
  <c r="FN238" i="1"/>
  <c r="FJ238" i="1"/>
  <c r="FQ278" i="1"/>
  <c r="FM278" i="1"/>
  <c r="FI278" i="1"/>
  <c r="FS286" i="1"/>
  <c r="FO286" i="1"/>
  <c r="FK286" i="1"/>
  <c r="FS294" i="1"/>
  <c r="FO294" i="1"/>
  <c r="FK294" i="1"/>
  <c r="FS310" i="1"/>
  <c r="FO310" i="1"/>
  <c r="FK310" i="1"/>
  <c r="FT318" i="1"/>
  <c r="FP318" i="1"/>
  <c r="FL318" i="1"/>
  <c r="FT326" i="1"/>
  <c r="FP326" i="1"/>
  <c r="FL326" i="1"/>
  <c r="FR366" i="1"/>
  <c r="FN366" i="1"/>
  <c r="FJ366" i="1"/>
  <c r="FR374" i="1"/>
  <c r="FN374" i="1"/>
  <c r="FJ374" i="1"/>
  <c r="FR382" i="1"/>
  <c r="FN382" i="1"/>
  <c r="FJ382" i="1"/>
  <c r="FQ390" i="1"/>
  <c r="FM390" i="1"/>
  <c r="FI390" i="1"/>
  <c r="FS398" i="1"/>
  <c r="FO398" i="1"/>
  <c r="FK398" i="1"/>
  <c r="FS406" i="1"/>
  <c r="FO406" i="1"/>
  <c r="FK406" i="1"/>
  <c r="FT414" i="1"/>
  <c r="FP414" i="1"/>
  <c r="FL414" i="1"/>
  <c r="FQ486" i="1"/>
  <c r="FM486" i="1"/>
  <c r="FI486" i="1"/>
  <c r="FS494" i="1"/>
  <c r="FO494" i="1"/>
  <c r="FK494" i="1"/>
  <c r="FR502" i="1"/>
  <c r="FN502" i="1"/>
  <c r="FJ502" i="1"/>
  <c r="FR518" i="1"/>
  <c r="FN518" i="1"/>
  <c r="FJ518" i="1"/>
  <c r="FR526" i="1"/>
  <c r="FN526" i="1"/>
  <c r="FJ526" i="1"/>
  <c r="FT534" i="1"/>
  <c r="FP534" i="1"/>
  <c r="FL534" i="1"/>
  <c r="FT542" i="1"/>
  <c r="FP542" i="1"/>
  <c r="FL542" i="1"/>
  <c r="FT558" i="1"/>
  <c r="FP558" i="1"/>
  <c r="FL558" i="1"/>
  <c r="FR606" i="1"/>
  <c r="FN606" i="1"/>
  <c r="FJ606" i="1"/>
  <c r="FT19" i="1"/>
  <c r="FP19" i="1"/>
  <c r="FL19" i="1"/>
  <c r="FS75" i="1"/>
  <c r="FK75" i="1"/>
  <c r="FO75" i="1"/>
  <c r="FT123" i="1"/>
  <c r="FP123" i="1"/>
  <c r="FL123" i="1"/>
  <c r="FT171" i="1"/>
  <c r="FP171" i="1"/>
  <c r="FL171" i="1"/>
  <c r="FT179" i="1"/>
  <c r="FP179" i="1"/>
  <c r="FL179" i="1"/>
  <c r="FQ44" i="1"/>
  <c r="FM44" i="1"/>
  <c r="FI44" i="1"/>
  <c r="FN92" i="1"/>
  <c r="FR92" i="1"/>
  <c r="FJ92" i="1"/>
  <c r="FQ108" i="1"/>
  <c r="FM108" i="1"/>
  <c r="FI108" i="1"/>
  <c r="FQ228" i="1"/>
  <c r="FM228" i="1"/>
  <c r="FI228" i="1"/>
  <c r="FQ252" i="1"/>
  <c r="FM252" i="1"/>
  <c r="FI252" i="1"/>
  <c r="FN292" i="1"/>
  <c r="FR292" i="1"/>
  <c r="FJ292" i="1"/>
  <c r="FS452" i="1"/>
  <c r="FO452" i="1"/>
  <c r="FK452" i="1"/>
  <c r="FT476" i="1"/>
  <c r="FP476" i="1"/>
  <c r="FL476" i="1"/>
  <c r="FT508" i="1"/>
  <c r="FP508" i="1"/>
  <c r="FL508" i="1"/>
  <c r="FR353" i="1"/>
  <c r="FN353" i="1"/>
  <c r="FJ353" i="1"/>
  <c r="FR304" i="1"/>
  <c r="FN304" i="1"/>
  <c r="FJ304" i="1"/>
  <c r="BT24" i="1"/>
  <c r="BU24" i="1"/>
  <c r="BS24" i="1"/>
  <c r="BR24" i="1"/>
  <c r="AE5" i="1"/>
  <c r="BQ510" i="1"/>
  <c r="BU510" i="1" s="1"/>
  <c r="AA510" i="1"/>
  <c r="AB510" i="1"/>
  <c r="AC510" i="1"/>
  <c r="AD510" i="1"/>
  <c r="AE510" i="1"/>
  <c r="BQ207" i="1"/>
  <c r="BR207" i="1" s="1"/>
  <c r="AA207" i="1"/>
  <c r="AB207" i="1"/>
  <c r="AC207" i="1"/>
  <c r="AD207" i="1"/>
  <c r="AE207" i="1"/>
  <c r="BQ85" i="1"/>
  <c r="BV85" i="1" s="1"/>
  <c r="AC85" i="1"/>
  <c r="AD85" i="1"/>
  <c r="AE85" i="1"/>
  <c r="AA85" i="1"/>
  <c r="AB85" i="1"/>
  <c r="BQ611" i="1"/>
  <c r="AE611" i="1"/>
  <c r="AA611" i="1"/>
  <c r="AD611" i="1"/>
  <c r="AB611" i="1"/>
  <c r="AC611" i="1"/>
  <c r="BQ227" i="1"/>
  <c r="BS227" i="1" s="1"/>
  <c r="AE227" i="1"/>
  <c r="AA227" i="1"/>
  <c r="AD227" i="1"/>
  <c r="AB227" i="1"/>
  <c r="AC227" i="1"/>
  <c r="BQ466" i="1"/>
  <c r="BV466" i="1" s="1"/>
  <c r="AB466" i="1"/>
  <c r="AC466" i="1"/>
  <c r="AD466" i="1"/>
  <c r="AE466" i="1"/>
  <c r="AA466" i="1"/>
  <c r="BQ18" i="1"/>
  <c r="AB18" i="1"/>
  <c r="AC18" i="1"/>
  <c r="AD18" i="1"/>
  <c r="AE18" i="1"/>
  <c r="AA18" i="1"/>
  <c r="BQ134" i="1"/>
  <c r="BT134" i="1" s="1"/>
  <c r="AA134" i="1"/>
  <c r="AB134" i="1"/>
  <c r="AC134" i="1"/>
  <c r="AD134" i="1"/>
  <c r="AE134" i="1"/>
  <c r="BQ533" i="1"/>
  <c r="AC533" i="1"/>
  <c r="AD533" i="1"/>
  <c r="AE533" i="1"/>
  <c r="AA533" i="1"/>
  <c r="AB533" i="1"/>
  <c r="BQ230" i="1"/>
  <c r="AA230" i="1"/>
  <c r="AB230" i="1"/>
  <c r="AC230" i="1"/>
  <c r="AE230" i="1"/>
  <c r="AD230" i="1"/>
  <c r="BQ190" i="1"/>
  <c r="AA190" i="1"/>
  <c r="AB190" i="1"/>
  <c r="AC190" i="1"/>
  <c r="AD190" i="1"/>
  <c r="AE190" i="1"/>
  <c r="BQ479" i="1"/>
  <c r="AA479" i="1"/>
  <c r="AB479" i="1"/>
  <c r="AC479" i="1"/>
  <c r="AD479" i="1"/>
  <c r="AE479" i="1"/>
  <c r="BQ143" i="1"/>
  <c r="BV143" i="1" s="1"/>
  <c r="AA143" i="1"/>
  <c r="AB143" i="1"/>
  <c r="AC143" i="1"/>
  <c r="AD143" i="1"/>
  <c r="AE143" i="1"/>
  <c r="BQ341" i="1"/>
  <c r="AC341" i="1"/>
  <c r="AD341" i="1"/>
  <c r="AE341" i="1"/>
  <c r="AA341" i="1"/>
  <c r="AB341" i="1"/>
  <c r="BQ572" i="1"/>
  <c r="AA572" i="1"/>
  <c r="AB572" i="1"/>
  <c r="AC572" i="1"/>
  <c r="AD572" i="1"/>
  <c r="AE572" i="1"/>
  <c r="BQ252" i="1"/>
  <c r="AA252" i="1"/>
  <c r="AB252" i="1"/>
  <c r="AC252" i="1"/>
  <c r="AD252" i="1"/>
  <c r="AE252" i="1"/>
  <c r="BQ483" i="1"/>
  <c r="BV483" i="1" s="1"/>
  <c r="AE483" i="1"/>
  <c r="AA483" i="1"/>
  <c r="AD483" i="1"/>
  <c r="AB483" i="1"/>
  <c r="AC483" i="1"/>
  <c r="BQ163" i="1"/>
  <c r="AE163" i="1"/>
  <c r="AA163" i="1"/>
  <c r="AD163" i="1"/>
  <c r="AB163" i="1"/>
  <c r="AC163" i="1"/>
  <c r="BQ402" i="1"/>
  <c r="AB402" i="1"/>
  <c r="AC402" i="1"/>
  <c r="AD402" i="1"/>
  <c r="AE402" i="1"/>
  <c r="AA402" i="1"/>
  <c r="BQ146" i="1"/>
  <c r="AB146" i="1"/>
  <c r="AC146" i="1"/>
  <c r="AD146" i="1"/>
  <c r="AE146" i="1"/>
  <c r="AA146" i="1"/>
  <c r="BQ480" i="1"/>
  <c r="AD480" i="1"/>
  <c r="AE480" i="1"/>
  <c r="AA480" i="1"/>
  <c r="AB480" i="1"/>
  <c r="AC480" i="1"/>
  <c r="BQ581" i="1"/>
  <c r="BT581" i="1" s="1"/>
  <c r="AC581" i="1"/>
  <c r="AD581" i="1"/>
  <c r="AE581" i="1"/>
  <c r="AA581" i="1"/>
  <c r="AB581" i="1"/>
  <c r="BQ433" i="1"/>
  <c r="AA433" i="1"/>
  <c r="AB433" i="1"/>
  <c r="AC433" i="1"/>
  <c r="AD433" i="1"/>
  <c r="AE433" i="1"/>
  <c r="BQ241" i="1"/>
  <c r="AA241" i="1"/>
  <c r="AB241" i="1"/>
  <c r="AC241" i="1"/>
  <c r="AD241" i="1"/>
  <c r="AE241" i="1"/>
  <c r="BQ80" i="1"/>
  <c r="BV80" i="1" s="1"/>
  <c r="AD80" i="1"/>
  <c r="AE80" i="1"/>
  <c r="AB80" i="1"/>
  <c r="AA80" i="1"/>
  <c r="AC80" i="1"/>
  <c r="BQ549" i="1"/>
  <c r="BS549" i="1" s="1"/>
  <c r="AC549" i="1"/>
  <c r="AD549" i="1"/>
  <c r="AE549" i="1"/>
  <c r="AA549" i="1"/>
  <c r="AB549" i="1"/>
  <c r="BQ625" i="1"/>
  <c r="BV625" i="1" s="1"/>
  <c r="AA625" i="1"/>
  <c r="AB625" i="1"/>
  <c r="AC625" i="1"/>
  <c r="AD625" i="1"/>
  <c r="AE625" i="1"/>
  <c r="BQ495" i="1"/>
  <c r="BR495" i="1" s="1"/>
  <c r="AA495" i="1"/>
  <c r="AB495" i="1"/>
  <c r="AC495" i="1"/>
  <c r="AD495" i="1"/>
  <c r="AE495" i="1"/>
  <c r="BQ263" i="1"/>
  <c r="BV263" i="1" s="1"/>
  <c r="AA263" i="1"/>
  <c r="AB263" i="1"/>
  <c r="AC263" i="1"/>
  <c r="AD263" i="1"/>
  <c r="AE263" i="1"/>
  <c r="BQ199" i="1"/>
  <c r="AA199" i="1"/>
  <c r="AB199" i="1"/>
  <c r="AC199" i="1"/>
  <c r="AD199" i="1"/>
  <c r="AE199" i="1"/>
  <c r="BQ397" i="1"/>
  <c r="AC397" i="1"/>
  <c r="AD397" i="1"/>
  <c r="AE397" i="1"/>
  <c r="AB397" i="1"/>
  <c r="AA397" i="1"/>
  <c r="BQ205" i="1"/>
  <c r="BV205" i="1" s="1"/>
  <c r="AC205" i="1"/>
  <c r="AD205" i="1"/>
  <c r="AE205" i="1"/>
  <c r="AB205" i="1"/>
  <c r="AA205" i="1"/>
  <c r="BQ564" i="1"/>
  <c r="BV564" i="1" s="1"/>
  <c r="AA564" i="1"/>
  <c r="AB564" i="1"/>
  <c r="AC564" i="1"/>
  <c r="AD564" i="1"/>
  <c r="AE564" i="1"/>
  <c r="BQ372" i="1"/>
  <c r="AA372" i="1"/>
  <c r="AB372" i="1"/>
  <c r="AC372" i="1"/>
  <c r="AD372" i="1"/>
  <c r="AE372" i="1"/>
  <c r="BQ180" i="1"/>
  <c r="AA180" i="1"/>
  <c r="AB180" i="1"/>
  <c r="AC180" i="1"/>
  <c r="AD180" i="1"/>
  <c r="AE180" i="1"/>
  <c r="BQ539" i="1"/>
  <c r="BS539" i="1" s="1"/>
  <c r="AE539" i="1"/>
  <c r="AA539" i="1"/>
  <c r="AC539" i="1"/>
  <c r="AD539" i="1"/>
  <c r="AB539" i="1"/>
  <c r="BQ347" i="1"/>
  <c r="BV347" i="1" s="1"/>
  <c r="AE347" i="1"/>
  <c r="AA347" i="1"/>
  <c r="AC347" i="1"/>
  <c r="AD347" i="1"/>
  <c r="AB347" i="1"/>
  <c r="BQ91" i="1"/>
  <c r="AE91" i="1"/>
  <c r="AA91" i="1"/>
  <c r="AC91" i="1"/>
  <c r="AB91" i="1"/>
  <c r="AD91" i="1"/>
  <c r="BQ586" i="1"/>
  <c r="AB586" i="1"/>
  <c r="AC586" i="1"/>
  <c r="AD586" i="1"/>
  <c r="AE586" i="1"/>
  <c r="AA586" i="1"/>
  <c r="BQ330" i="1"/>
  <c r="BT330" i="1" s="1"/>
  <c r="AB330" i="1"/>
  <c r="AC330" i="1"/>
  <c r="AD330" i="1"/>
  <c r="AE330" i="1"/>
  <c r="AA330" i="1"/>
  <c r="BQ74" i="1"/>
  <c r="BV74" i="1" s="1"/>
  <c r="AB74" i="1"/>
  <c r="AC74" i="1"/>
  <c r="AD74" i="1"/>
  <c r="AE74" i="1"/>
  <c r="AA74" i="1"/>
  <c r="BQ344" i="1"/>
  <c r="AD344" i="1"/>
  <c r="AE344" i="1"/>
  <c r="AA344" i="1"/>
  <c r="AB344" i="1"/>
  <c r="AC344" i="1"/>
  <c r="BQ153" i="1"/>
  <c r="BV153" i="1" s="1"/>
  <c r="AA153" i="1"/>
  <c r="AB153" i="1"/>
  <c r="AC153" i="1"/>
  <c r="AD153" i="1"/>
  <c r="AE153" i="1"/>
  <c r="BQ481" i="1"/>
  <c r="AA481" i="1"/>
  <c r="AB481" i="1"/>
  <c r="AC481" i="1"/>
  <c r="AE481" i="1"/>
  <c r="AD481" i="1"/>
  <c r="BQ472" i="1"/>
  <c r="BR472" i="1" s="1"/>
  <c r="AD472" i="1"/>
  <c r="AE472" i="1"/>
  <c r="AA472" i="1"/>
  <c r="AB472" i="1"/>
  <c r="AC472" i="1"/>
  <c r="BQ392" i="1"/>
  <c r="AD392" i="1"/>
  <c r="AE392" i="1"/>
  <c r="AB392" i="1"/>
  <c r="AA392" i="1"/>
  <c r="AC392" i="1"/>
  <c r="BQ568" i="1"/>
  <c r="BV568" i="1" s="1"/>
  <c r="AD568" i="1"/>
  <c r="AE568" i="1"/>
  <c r="AB568" i="1"/>
  <c r="AA568" i="1"/>
  <c r="AC568" i="1"/>
  <c r="BQ503" i="1"/>
  <c r="BV503" i="1" s="1"/>
  <c r="AA503" i="1"/>
  <c r="AB503" i="1"/>
  <c r="AC503" i="1"/>
  <c r="AD503" i="1"/>
  <c r="AE503" i="1"/>
  <c r="BQ560" i="1"/>
  <c r="BR560" i="1" s="1"/>
  <c r="AD560" i="1"/>
  <c r="AE560" i="1"/>
  <c r="AC560" i="1"/>
  <c r="AA560" i="1"/>
  <c r="AB560" i="1"/>
  <c r="BQ536" i="1"/>
  <c r="AD536" i="1"/>
  <c r="AE536" i="1"/>
  <c r="AA536" i="1"/>
  <c r="AB536" i="1"/>
  <c r="AC536" i="1"/>
  <c r="BQ361" i="1"/>
  <c r="AA361" i="1"/>
  <c r="AB361" i="1"/>
  <c r="AC361" i="1"/>
  <c r="AD361" i="1"/>
  <c r="AE361" i="1"/>
  <c r="BQ255" i="1"/>
  <c r="AA255" i="1"/>
  <c r="AB255" i="1"/>
  <c r="AC255" i="1"/>
  <c r="AD255" i="1"/>
  <c r="AE255" i="1"/>
  <c r="BQ453" i="1"/>
  <c r="BR453" i="1" s="1"/>
  <c r="AC453" i="1"/>
  <c r="AD453" i="1"/>
  <c r="AE453" i="1"/>
  <c r="AA453" i="1"/>
  <c r="AB453" i="1"/>
  <c r="BQ261" i="1"/>
  <c r="AC261" i="1"/>
  <c r="AD261" i="1"/>
  <c r="AE261" i="1"/>
  <c r="AA261" i="1"/>
  <c r="AB261" i="1"/>
  <c r="BQ556" i="1"/>
  <c r="AA556" i="1"/>
  <c r="AB556" i="1"/>
  <c r="AC556" i="1"/>
  <c r="AD556" i="1"/>
  <c r="AE556" i="1"/>
  <c r="BQ300" i="1"/>
  <c r="BV300" i="1" s="1"/>
  <c r="AA300" i="1"/>
  <c r="AB300" i="1"/>
  <c r="AC300" i="1"/>
  <c r="AD300" i="1"/>
  <c r="AE300" i="1"/>
  <c r="BQ108" i="1"/>
  <c r="BT108" i="1" s="1"/>
  <c r="AA108" i="1"/>
  <c r="AB108" i="1"/>
  <c r="AC108" i="1"/>
  <c r="AD108" i="1"/>
  <c r="AE108" i="1"/>
  <c r="BQ403" i="1"/>
  <c r="BV403" i="1" s="1"/>
  <c r="AE403" i="1"/>
  <c r="AA403" i="1"/>
  <c r="AB403" i="1"/>
  <c r="AC403" i="1"/>
  <c r="AD403" i="1"/>
  <c r="BQ83" i="1"/>
  <c r="BV83" i="1" s="1"/>
  <c r="AE83" i="1"/>
  <c r="AA83" i="1"/>
  <c r="AC83" i="1"/>
  <c r="AB83" i="1"/>
  <c r="AD83" i="1"/>
  <c r="BQ386" i="1"/>
  <c r="AB386" i="1"/>
  <c r="AC386" i="1"/>
  <c r="AD386" i="1"/>
  <c r="AE386" i="1"/>
  <c r="AA386" i="1"/>
  <c r="BQ258" i="1"/>
  <c r="BV258" i="1" s="1"/>
  <c r="AB258" i="1"/>
  <c r="AC258" i="1"/>
  <c r="AD258" i="1"/>
  <c r="AE258" i="1"/>
  <c r="AA258" i="1"/>
  <c r="BQ193" i="1"/>
  <c r="BR193" i="1" s="1"/>
  <c r="AA193" i="1"/>
  <c r="AB193" i="1"/>
  <c r="AC193" i="1"/>
  <c r="AE193" i="1"/>
  <c r="AD193" i="1"/>
  <c r="BQ616" i="1"/>
  <c r="AD616" i="1"/>
  <c r="AE616" i="1"/>
  <c r="AB616" i="1"/>
  <c r="AC616" i="1"/>
  <c r="AA616" i="1"/>
  <c r="BQ497" i="1"/>
  <c r="AA497" i="1"/>
  <c r="AB497" i="1"/>
  <c r="AC497" i="1"/>
  <c r="AD497" i="1"/>
  <c r="AE497" i="1"/>
  <c r="BQ94" i="1"/>
  <c r="BV94" i="1" s="1"/>
  <c r="AA94" i="1"/>
  <c r="AB94" i="1"/>
  <c r="AD94" i="1"/>
  <c r="AC94" i="1"/>
  <c r="AE94" i="1"/>
  <c r="BQ623" i="1"/>
  <c r="BV623" i="1" s="1"/>
  <c r="AA623" i="1"/>
  <c r="AB623" i="1"/>
  <c r="AC623" i="1"/>
  <c r="AD623" i="1"/>
  <c r="AE623" i="1"/>
  <c r="BQ440" i="1"/>
  <c r="BU440" i="1" s="1"/>
  <c r="AD440" i="1"/>
  <c r="AE440" i="1"/>
  <c r="AB440" i="1"/>
  <c r="AA440" i="1"/>
  <c r="AC440" i="1"/>
  <c r="BQ598" i="1"/>
  <c r="BT598" i="1" s="1"/>
  <c r="AA598" i="1"/>
  <c r="AB598" i="1"/>
  <c r="AE598" i="1"/>
  <c r="AC598" i="1"/>
  <c r="AD598" i="1"/>
  <c r="AP24" i="1"/>
  <c r="AL24" i="1"/>
  <c r="AH24" i="1"/>
  <c r="BQ121" i="1"/>
  <c r="BR121" i="1" s="1"/>
  <c r="AA121" i="1"/>
  <c r="AB121" i="1"/>
  <c r="AC121" i="1"/>
  <c r="AE121" i="1"/>
  <c r="AD121" i="1"/>
  <c r="BQ294" i="1"/>
  <c r="BR294" i="1" s="1"/>
  <c r="AA294" i="1"/>
  <c r="AB294" i="1"/>
  <c r="AC294" i="1"/>
  <c r="AE294" i="1"/>
  <c r="AD294" i="1"/>
  <c r="BQ457" i="1"/>
  <c r="BU457" i="1" s="1"/>
  <c r="AA457" i="1"/>
  <c r="AB457" i="1"/>
  <c r="AC457" i="1"/>
  <c r="AD457" i="1"/>
  <c r="AE457" i="1"/>
  <c r="BQ574" i="1"/>
  <c r="BV574" i="1" s="1"/>
  <c r="AA574" i="1"/>
  <c r="AB574" i="1"/>
  <c r="AC574" i="1"/>
  <c r="AD574" i="1"/>
  <c r="AE574" i="1"/>
  <c r="BQ81" i="1"/>
  <c r="BT81" i="1" s="1"/>
  <c r="AA81" i="1"/>
  <c r="AB81" i="1"/>
  <c r="AC81" i="1"/>
  <c r="AE81" i="1"/>
  <c r="AD81" i="1"/>
  <c r="BQ254" i="1"/>
  <c r="BV254" i="1" s="1"/>
  <c r="AA254" i="1"/>
  <c r="AB254" i="1"/>
  <c r="AC254" i="1"/>
  <c r="AD254" i="1"/>
  <c r="AE254" i="1"/>
  <c r="BQ424" i="1"/>
  <c r="BV424" i="1" s="1"/>
  <c r="AD424" i="1"/>
  <c r="AE424" i="1"/>
  <c r="AB424" i="1"/>
  <c r="AC424" i="1"/>
  <c r="AA424" i="1"/>
  <c r="BQ550" i="1"/>
  <c r="BR550" i="1" s="1"/>
  <c r="AA550" i="1"/>
  <c r="AB550" i="1"/>
  <c r="AC550" i="1"/>
  <c r="AE550" i="1"/>
  <c r="AD550" i="1"/>
  <c r="BQ41" i="1"/>
  <c r="BS41" i="1" s="1"/>
  <c r="AA41" i="1"/>
  <c r="AB41" i="1"/>
  <c r="AC41" i="1"/>
  <c r="AE41" i="1"/>
  <c r="AD41" i="1"/>
  <c r="BQ214" i="1"/>
  <c r="BR214" i="1" s="1"/>
  <c r="AA214" i="1"/>
  <c r="AB214" i="1"/>
  <c r="AE214" i="1"/>
  <c r="AC214" i="1"/>
  <c r="AD214" i="1"/>
  <c r="BQ384" i="1"/>
  <c r="BT384" i="1" s="1"/>
  <c r="AD384" i="1"/>
  <c r="AE384" i="1"/>
  <c r="AA384" i="1"/>
  <c r="AC384" i="1"/>
  <c r="AB384" i="1"/>
  <c r="BQ526" i="1"/>
  <c r="BV526" i="1" s="1"/>
  <c r="AA526" i="1"/>
  <c r="AB526" i="1"/>
  <c r="AD526" i="1"/>
  <c r="AE526" i="1"/>
  <c r="AC526" i="1"/>
  <c r="BQ439" i="1"/>
  <c r="AA439" i="1"/>
  <c r="AB439" i="1"/>
  <c r="AC439" i="1"/>
  <c r="AD439" i="1"/>
  <c r="AE439" i="1"/>
  <c r="BQ375" i="1"/>
  <c r="BV375" i="1" s="1"/>
  <c r="AA375" i="1"/>
  <c r="AB375" i="1"/>
  <c r="AC375" i="1"/>
  <c r="AD375" i="1"/>
  <c r="AE375" i="1"/>
  <c r="BQ311" i="1"/>
  <c r="BV311" i="1" s="1"/>
  <c r="AA311" i="1"/>
  <c r="AB311" i="1"/>
  <c r="AC311" i="1"/>
  <c r="AD311" i="1"/>
  <c r="AE311" i="1"/>
  <c r="BQ247" i="1"/>
  <c r="BR247" i="1" s="1"/>
  <c r="AA247" i="1"/>
  <c r="AB247" i="1"/>
  <c r="AC247" i="1"/>
  <c r="AD247" i="1"/>
  <c r="AE247" i="1"/>
  <c r="BQ183" i="1"/>
  <c r="AA183" i="1"/>
  <c r="AB183" i="1"/>
  <c r="AC183" i="1"/>
  <c r="AD183" i="1"/>
  <c r="AE183" i="1"/>
  <c r="BQ119" i="1"/>
  <c r="BT119" i="1" s="1"/>
  <c r="AA119" i="1"/>
  <c r="AB119" i="1"/>
  <c r="AC119" i="1"/>
  <c r="AD119" i="1"/>
  <c r="AE119" i="1"/>
  <c r="BQ55" i="1"/>
  <c r="BS55" i="1" s="1"/>
  <c r="AA55" i="1"/>
  <c r="AB55" i="1"/>
  <c r="AC55" i="1"/>
  <c r="AD55" i="1"/>
  <c r="AE55" i="1"/>
  <c r="BQ509" i="1"/>
  <c r="BV509" i="1" s="1"/>
  <c r="AC509" i="1"/>
  <c r="AD509" i="1"/>
  <c r="AE509" i="1"/>
  <c r="AB509" i="1"/>
  <c r="AA509" i="1"/>
  <c r="BQ445" i="1"/>
  <c r="BV445" i="1" s="1"/>
  <c r="AC445" i="1"/>
  <c r="AD445" i="1"/>
  <c r="AE445" i="1"/>
  <c r="AB445" i="1"/>
  <c r="AA445" i="1"/>
  <c r="BQ381" i="1"/>
  <c r="BV381" i="1" s="1"/>
  <c r="AC381" i="1"/>
  <c r="AD381" i="1"/>
  <c r="AE381" i="1"/>
  <c r="AB381" i="1"/>
  <c r="AA381" i="1"/>
  <c r="BQ317" i="1"/>
  <c r="BT317" i="1" s="1"/>
  <c r="AC317" i="1"/>
  <c r="AD317" i="1"/>
  <c r="AE317" i="1"/>
  <c r="AB317" i="1"/>
  <c r="AA317" i="1"/>
  <c r="BQ253" i="1"/>
  <c r="BR253" i="1" s="1"/>
  <c r="AC253" i="1"/>
  <c r="AD253" i="1"/>
  <c r="AE253" i="1"/>
  <c r="AB253" i="1"/>
  <c r="AA253" i="1"/>
  <c r="BQ189" i="1"/>
  <c r="BR189" i="1" s="1"/>
  <c r="AC189" i="1"/>
  <c r="AD189" i="1"/>
  <c r="AE189" i="1"/>
  <c r="AB189" i="1"/>
  <c r="AA189" i="1"/>
  <c r="BQ125" i="1"/>
  <c r="BU125" i="1" s="1"/>
  <c r="AC125" i="1"/>
  <c r="AD125" i="1"/>
  <c r="AE125" i="1"/>
  <c r="AA125" i="1"/>
  <c r="AB125" i="1"/>
  <c r="BQ61" i="1"/>
  <c r="BS61" i="1" s="1"/>
  <c r="AC61" i="1"/>
  <c r="AD61" i="1"/>
  <c r="AE61" i="1"/>
  <c r="AA61" i="1"/>
  <c r="AB61" i="1"/>
  <c r="BQ612" i="1"/>
  <c r="BV612" i="1" s="1"/>
  <c r="AA612" i="1"/>
  <c r="AB612" i="1"/>
  <c r="AC612" i="1"/>
  <c r="AD612" i="1"/>
  <c r="AE612" i="1"/>
  <c r="BQ548" i="1"/>
  <c r="BT548" i="1" s="1"/>
  <c r="AA548" i="1"/>
  <c r="AB548" i="1"/>
  <c r="AC548" i="1"/>
  <c r="AD548" i="1"/>
  <c r="AE548" i="1"/>
  <c r="BQ484" i="1"/>
  <c r="BV484" i="1" s="1"/>
  <c r="AA484" i="1"/>
  <c r="AB484" i="1"/>
  <c r="AC484" i="1"/>
  <c r="AD484" i="1"/>
  <c r="AE484" i="1"/>
  <c r="BQ420" i="1"/>
  <c r="BV420" i="1" s="1"/>
  <c r="AA420" i="1"/>
  <c r="AB420" i="1"/>
  <c r="AC420" i="1"/>
  <c r="AD420" i="1"/>
  <c r="AE420" i="1"/>
  <c r="BQ356" i="1"/>
  <c r="BS356" i="1" s="1"/>
  <c r="AA356" i="1"/>
  <c r="AB356" i="1"/>
  <c r="AC356" i="1"/>
  <c r="AD356" i="1"/>
  <c r="AE356" i="1"/>
  <c r="BQ292" i="1"/>
  <c r="BU292" i="1" s="1"/>
  <c r="AA292" i="1"/>
  <c r="AB292" i="1"/>
  <c r="AC292" i="1"/>
  <c r="AD292" i="1"/>
  <c r="AE292" i="1"/>
  <c r="BQ228" i="1"/>
  <c r="AA228" i="1"/>
  <c r="AB228" i="1"/>
  <c r="AC228" i="1"/>
  <c r="AD228" i="1"/>
  <c r="AE228" i="1"/>
  <c r="BQ164" i="1"/>
  <c r="BU164" i="1" s="1"/>
  <c r="AA164" i="1"/>
  <c r="AB164" i="1"/>
  <c r="AC164" i="1"/>
  <c r="AD164" i="1"/>
  <c r="AE164" i="1"/>
  <c r="BQ100" i="1"/>
  <c r="BV100" i="1" s="1"/>
  <c r="AA100" i="1"/>
  <c r="AB100" i="1"/>
  <c r="AC100" i="1"/>
  <c r="AD100" i="1"/>
  <c r="AE100" i="1"/>
  <c r="BQ36" i="1"/>
  <c r="BV36" i="1" s="1"/>
  <c r="AA36" i="1"/>
  <c r="AB36" i="1"/>
  <c r="AC36" i="1"/>
  <c r="AD36" i="1"/>
  <c r="AE36" i="1"/>
  <c r="BQ587" i="1"/>
  <c r="AE587" i="1"/>
  <c r="AA587" i="1"/>
  <c r="AB587" i="1"/>
  <c r="AC587" i="1"/>
  <c r="AD587" i="1"/>
  <c r="BQ523" i="1"/>
  <c r="BV523" i="1" s="1"/>
  <c r="AE523" i="1"/>
  <c r="AA523" i="1"/>
  <c r="AB523" i="1"/>
  <c r="AC523" i="1"/>
  <c r="AD523" i="1"/>
  <c r="BQ459" i="1"/>
  <c r="BT459" i="1" s="1"/>
  <c r="AE459" i="1"/>
  <c r="AA459" i="1"/>
  <c r="AB459" i="1"/>
  <c r="AC459" i="1"/>
  <c r="AD459" i="1"/>
  <c r="BQ395" i="1"/>
  <c r="BU395" i="1" s="1"/>
  <c r="AE395" i="1"/>
  <c r="AA395" i="1"/>
  <c r="AB395" i="1"/>
  <c r="AC395" i="1"/>
  <c r="AD395" i="1"/>
  <c r="BQ331" i="1"/>
  <c r="AE331" i="1"/>
  <c r="AA331" i="1"/>
  <c r="AB331" i="1"/>
  <c r="AC331" i="1"/>
  <c r="AD331" i="1"/>
  <c r="BQ267" i="1"/>
  <c r="BS267" i="1" s="1"/>
  <c r="AE267" i="1"/>
  <c r="AA267" i="1"/>
  <c r="AB267" i="1"/>
  <c r="AC267" i="1"/>
  <c r="AD267" i="1"/>
  <c r="BQ203" i="1"/>
  <c r="BV203" i="1" s="1"/>
  <c r="AE203" i="1"/>
  <c r="AA203" i="1"/>
  <c r="AB203" i="1"/>
  <c r="AC203" i="1"/>
  <c r="AD203" i="1"/>
  <c r="BQ139" i="1"/>
  <c r="BV139" i="1" s="1"/>
  <c r="AE139" i="1"/>
  <c r="AA139" i="1"/>
  <c r="AB139" i="1"/>
  <c r="AC139" i="1"/>
  <c r="AD139" i="1"/>
  <c r="BQ75" i="1"/>
  <c r="BR75" i="1" s="1"/>
  <c r="AE75" i="1"/>
  <c r="AA75" i="1"/>
  <c r="AC75" i="1"/>
  <c r="AB75" i="1"/>
  <c r="AD75" i="1"/>
  <c r="BQ11" i="1"/>
  <c r="BR11" i="1" s="1"/>
  <c r="AE11" i="1"/>
  <c r="AA11" i="1"/>
  <c r="AC11" i="1"/>
  <c r="AB11" i="1"/>
  <c r="AD11" i="1"/>
  <c r="BQ570" i="1"/>
  <c r="AB570" i="1"/>
  <c r="AC570" i="1"/>
  <c r="AD570" i="1"/>
  <c r="AE570" i="1"/>
  <c r="AA570" i="1"/>
  <c r="BQ506" i="1"/>
  <c r="BR506" i="1" s="1"/>
  <c r="AB506" i="1"/>
  <c r="AC506" i="1"/>
  <c r="AD506" i="1"/>
  <c r="AE506" i="1"/>
  <c r="AA506" i="1"/>
  <c r="BQ442" i="1"/>
  <c r="BV442" i="1" s="1"/>
  <c r="AB442" i="1"/>
  <c r="AC442" i="1"/>
  <c r="AD442" i="1"/>
  <c r="AE442" i="1"/>
  <c r="AA442" i="1"/>
  <c r="BQ378" i="1"/>
  <c r="BU378" i="1" s="1"/>
  <c r="AB378" i="1"/>
  <c r="AC378" i="1"/>
  <c r="AD378" i="1"/>
  <c r="AE378" i="1"/>
  <c r="AA378" i="1"/>
  <c r="BQ314" i="1"/>
  <c r="AB314" i="1"/>
  <c r="AC314" i="1"/>
  <c r="AD314" i="1"/>
  <c r="AE314" i="1"/>
  <c r="AA314" i="1"/>
  <c r="BQ250" i="1"/>
  <c r="BV250" i="1" s="1"/>
  <c r="AB250" i="1"/>
  <c r="AC250" i="1"/>
  <c r="AD250" i="1"/>
  <c r="AE250" i="1"/>
  <c r="AA250" i="1"/>
  <c r="BQ186" i="1"/>
  <c r="BT186" i="1" s="1"/>
  <c r="AB186" i="1"/>
  <c r="AC186" i="1"/>
  <c r="AD186" i="1"/>
  <c r="AE186" i="1"/>
  <c r="AA186" i="1"/>
  <c r="BQ122" i="1"/>
  <c r="BV122" i="1" s="1"/>
  <c r="AB122" i="1"/>
  <c r="AC122" i="1"/>
  <c r="AD122" i="1"/>
  <c r="AE122" i="1"/>
  <c r="AA122" i="1"/>
  <c r="BQ58" i="1"/>
  <c r="AB58" i="1"/>
  <c r="AC58" i="1"/>
  <c r="AD58" i="1"/>
  <c r="AE58" i="1"/>
  <c r="AA58" i="1"/>
  <c r="BQ46" i="1"/>
  <c r="BT46" i="1" s="1"/>
  <c r="AA46" i="1"/>
  <c r="AB46" i="1"/>
  <c r="AD46" i="1"/>
  <c r="AC46" i="1"/>
  <c r="AE46" i="1"/>
  <c r="BQ216" i="1"/>
  <c r="AD216" i="1"/>
  <c r="AE216" i="1"/>
  <c r="AA216" i="1"/>
  <c r="AB216" i="1"/>
  <c r="AC216" i="1"/>
  <c r="BQ385" i="1"/>
  <c r="BU385" i="1" s="1"/>
  <c r="AA385" i="1"/>
  <c r="AB385" i="1"/>
  <c r="AC385" i="1"/>
  <c r="AE385" i="1"/>
  <c r="AD385" i="1"/>
  <c r="BQ527" i="1"/>
  <c r="AA527" i="1"/>
  <c r="AB527" i="1"/>
  <c r="AC527" i="1"/>
  <c r="AD527" i="1"/>
  <c r="AE527" i="1"/>
  <c r="BQ25" i="1"/>
  <c r="BV25" i="1" s="1"/>
  <c r="AA25" i="1"/>
  <c r="AB25" i="1"/>
  <c r="AC25" i="1"/>
  <c r="AE25" i="1"/>
  <c r="AD25" i="1"/>
  <c r="BQ198" i="1"/>
  <c r="AA198" i="1"/>
  <c r="AB198" i="1"/>
  <c r="AC198" i="1"/>
  <c r="AD198" i="1"/>
  <c r="AE198" i="1"/>
  <c r="BQ368" i="1"/>
  <c r="BV368" i="1" s="1"/>
  <c r="AD368" i="1"/>
  <c r="AE368" i="1"/>
  <c r="AC368" i="1"/>
  <c r="AA368" i="1"/>
  <c r="AB368" i="1"/>
  <c r="BQ513" i="1"/>
  <c r="BV513" i="1" s="1"/>
  <c r="AA513" i="1"/>
  <c r="AB513" i="1"/>
  <c r="AC513" i="1"/>
  <c r="AE513" i="1"/>
  <c r="AD513" i="1"/>
  <c r="BQ617" i="1"/>
  <c r="BT617" i="1" s="1"/>
  <c r="AA617" i="1"/>
  <c r="AB617" i="1"/>
  <c r="AC617" i="1"/>
  <c r="AD617" i="1"/>
  <c r="AE617" i="1"/>
  <c r="BQ417" i="1"/>
  <c r="BV417" i="1" s="1"/>
  <c r="AA417" i="1"/>
  <c r="AB417" i="1"/>
  <c r="AC417" i="1"/>
  <c r="AE417" i="1"/>
  <c r="AD417" i="1"/>
  <c r="BQ142" i="1"/>
  <c r="BU142" i="1" s="1"/>
  <c r="AA142" i="1"/>
  <c r="AB142" i="1"/>
  <c r="AD142" i="1"/>
  <c r="AE142" i="1"/>
  <c r="AC142" i="1"/>
  <c r="BQ557" i="1"/>
  <c r="AC557" i="1"/>
  <c r="AD557" i="1"/>
  <c r="AE557" i="1"/>
  <c r="AA557" i="1"/>
  <c r="AB557" i="1"/>
  <c r="BQ328" i="1"/>
  <c r="BS328" i="1" s="1"/>
  <c r="AD328" i="1"/>
  <c r="AE328" i="1"/>
  <c r="AB328" i="1"/>
  <c r="AA328" i="1"/>
  <c r="AC328" i="1"/>
  <c r="BQ49" i="1"/>
  <c r="BR49" i="1" s="1"/>
  <c r="AA49" i="1"/>
  <c r="AB49" i="1"/>
  <c r="AC49" i="1"/>
  <c r="AE49" i="1"/>
  <c r="AD49" i="1"/>
  <c r="BQ487" i="1"/>
  <c r="BV487" i="1" s="1"/>
  <c r="AA487" i="1"/>
  <c r="AB487" i="1"/>
  <c r="AC487" i="1"/>
  <c r="AD487" i="1"/>
  <c r="AE487" i="1"/>
  <c r="BQ286" i="1"/>
  <c r="BV286" i="1" s="1"/>
  <c r="AA286" i="1"/>
  <c r="AB286" i="1"/>
  <c r="AD286" i="1"/>
  <c r="AC286" i="1"/>
  <c r="AE286" i="1"/>
  <c r="BQ6" i="1"/>
  <c r="BT6" i="1" s="1"/>
  <c r="AA6" i="1"/>
  <c r="AB6" i="1"/>
  <c r="AD6" i="1"/>
  <c r="AC6" i="1"/>
  <c r="AE6" i="1"/>
  <c r="BQ455" i="1"/>
  <c r="AA455" i="1"/>
  <c r="AB455" i="1"/>
  <c r="AC455" i="1"/>
  <c r="AD455" i="1"/>
  <c r="AE455" i="1"/>
  <c r="BQ120" i="1"/>
  <c r="BT120" i="1" s="1"/>
  <c r="AD120" i="1"/>
  <c r="AE120" i="1"/>
  <c r="AB120" i="1"/>
  <c r="AA120" i="1"/>
  <c r="AC120" i="1"/>
  <c r="BQ573" i="1"/>
  <c r="BU573" i="1" s="1"/>
  <c r="AC573" i="1"/>
  <c r="AD573" i="1"/>
  <c r="AE573" i="1"/>
  <c r="AB573" i="1"/>
  <c r="AA573" i="1"/>
  <c r="BQ14" i="1"/>
  <c r="AA14" i="1"/>
  <c r="AB14" i="1"/>
  <c r="AD14" i="1"/>
  <c r="AC14" i="1"/>
  <c r="AE14" i="1"/>
  <c r="AJ24" i="1"/>
  <c r="AN24" i="1"/>
  <c r="AF24" i="1"/>
  <c r="BQ400" i="1"/>
  <c r="AD400" i="1"/>
  <c r="AE400" i="1"/>
  <c r="AC400" i="1"/>
  <c r="AA400" i="1"/>
  <c r="AB400" i="1"/>
  <c r="BQ614" i="1"/>
  <c r="BS614" i="1" s="1"/>
  <c r="AA614" i="1"/>
  <c r="AB614" i="1"/>
  <c r="AC614" i="1"/>
  <c r="AE614" i="1"/>
  <c r="AD614" i="1"/>
  <c r="BQ399" i="1"/>
  <c r="AA399" i="1"/>
  <c r="AB399" i="1"/>
  <c r="AC399" i="1"/>
  <c r="AD399" i="1"/>
  <c r="AE399" i="1"/>
  <c r="BQ15" i="1"/>
  <c r="AA15" i="1"/>
  <c r="AB15" i="1"/>
  <c r="AC15" i="1"/>
  <c r="AD15" i="1"/>
  <c r="AE15" i="1"/>
  <c r="BQ213" i="1"/>
  <c r="AC213" i="1"/>
  <c r="AD213" i="1"/>
  <c r="AE213" i="1"/>
  <c r="AA213" i="1"/>
  <c r="AB213" i="1"/>
  <c r="BQ444" i="1"/>
  <c r="AA444" i="1"/>
  <c r="AB444" i="1"/>
  <c r="AC444" i="1"/>
  <c r="AD444" i="1"/>
  <c r="AE444" i="1"/>
  <c r="BQ124" i="1"/>
  <c r="AA124" i="1"/>
  <c r="AB124" i="1"/>
  <c r="AC124" i="1"/>
  <c r="AD124" i="1"/>
  <c r="AE124" i="1"/>
  <c r="BQ355" i="1"/>
  <c r="AE355" i="1"/>
  <c r="AA355" i="1"/>
  <c r="AD355" i="1"/>
  <c r="AB355" i="1"/>
  <c r="AC355" i="1"/>
  <c r="BQ35" i="1"/>
  <c r="AE35" i="1"/>
  <c r="AA35" i="1"/>
  <c r="AC35" i="1"/>
  <c r="AB35" i="1"/>
  <c r="AD35" i="1"/>
  <c r="BQ274" i="1"/>
  <c r="AB274" i="1"/>
  <c r="AC274" i="1"/>
  <c r="AD274" i="1"/>
  <c r="AE274" i="1"/>
  <c r="AA274" i="1"/>
  <c r="BQ321" i="1"/>
  <c r="BR321" i="1" s="1"/>
  <c r="AA321" i="1"/>
  <c r="AB321" i="1"/>
  <c r="AC321" i="1"/>
  <c r="AE321" i="1"/>
  <c r="AD321" i="1"/>
  <c r="BQ465" i="1"/>
  <c r="AA465" i="1"/>
  <c r="AB465" i="1"/>
  <c r="AC465" i="1"/>
  <c r="AE465" i="1"/>
  <c r="AD465" i="1"/>
  <c r="BQ558" i="1"/>
  <c r="AA558" i="1"/>
  <c r="AB558" i="1"/>
  <c r="AD558" i="1"/>
  <c r="AC558" i="1"/>
  <c r="AE558" i="1"/>
  <c r="BQ113" i="1"/>
  <c r="BT113" i="1" s="1"/>
  <c r="AA113" i="1"/>
  <c r="AB113" i="1"/>
  <c r="AC113" i="1"/>
  <c r="AE113" i="1"/>
  <c r="AD113" i="1"/>
  <c r="BQ544" i="1"/>
  <c r="AD544" i="1"/>
  <c r="AE544" i="1"/>
  <c r="AA544" i="1"/>
  <c r="AB544" i="1"/>
  <c r="AC544" i="1"/>
  <c r="BQ382" i="1"/>
  <c r="BU382" i="1" s="1"/>
  <c r="AA382" i="1"/>
  <c r="AB382" i="1"/>
  <c r="AC382" i="1"/>
  <c r="AD382" i="1"/>
  <c r="AE382" i="1"/>
  <c r="BQ601" i="1"/>
  <c r="BU601" i="1" s="1"/>
  <c r="AA601" i="1"/>
  <c r="AB601" i="1"/>
  <c r="AC601" i="1"/>
  <c r="AD601" i="1"/>
  <c r="AE601" i="1"/>
  <c r="BQ7" i="1"/>
  <c r="BS7" i="1" s="1"/>
  <c r="AA7" i="1"/>
  <c r="AB7" i="1"/>
  <c r="AC7" i="1"/>
  <c r="AD7" i="1"/>
  <c r="AE7" i="1"/>
  <c r="BQ141" i="1"/>
  <c r="BR141" i="1" s="1"/>
  <c r="AC141" i="1"/>
  <c r="AD141" i="1"/>
  <c r="AE141" i="1"/>
  <c r="AB141" i="1"/>
  <c r="AA141" i="1"/>
  <c r="BQ436" i="1"/>
  <c r="BU436" i="1" s="1"/>
  <c r="AA436" i="1"/>
  <c r="AB436" i="1"/>
  <c r="AC436" i="1"/>
  <c r="AD436" i="1"/>
  <c r="AE436" i="1"/>
  <c r="BQ116" i="1"/>
  <c r="BR116" i="1" s="1"/>
  <c r="AA116" i="1"/>
  <c r="AB116" i="1"/>
  <c r="AC116" i="1"/>
  <c r="AD116" i="1"/>
  <c r="AE116" i="1"/>
  <c r="BQ411" i="1"/>
  <c r="BV411" i="1" s="1"/>
  <c r="AE411" i="1"/>
  <c r="AA411" i="1"/>
  <c r="AC411" i="1"/>
  <c r="AD411" i="1"/>
  <c r="AB411" i="1"/>
  <c r="BQ155" i="1"/>
  <c r="AE155" i="1"/>
  <c r="AA155" i="1"/>
  <c r="AC155" i="1"/>
  <c r="AD155" i="1"/>
  <c r="AB155" i="1"/>
  <c r="BQ458" i="1"/>
  <c r="BS458" i="1" s="1"/>
  <c r="AB458" i="1"/>
  <c r="AC458" i="1"/>
  <c r="AD458" i="1"/>
  <c r="AE458" i="1"/>
  <c r="AA458" i="1"/>
  <c r="BQ138" i="1"/>
  <c r="BS138" i="1" s="1"/>
  <c r="AB138" i="1"/>
  <c r="AC138" i="1"/>
  <c r="AD138" i="1"/>
  <c r="AE138" i="1"/>
  <c r="AA138" i="1"/>
  <c r="BQ496" i="1"/>
  <c r="BT496" i="1" s="1"/>
  <c r="AD496" i="1"/>
  <c r="AE496" i="1"/>
  <c r="AC496" i="1"/>
  <c r="AA496" i="1"/>
  <c r="AB496" i="1"/>
  <c r="BQ310" i="1"/>
  <c r="AA310" i="1"/>
  <c r="AB310" i="1"/>
  <c r="AE310" i="1"/>
  <c r="AC310" i="1"/>
  <c r="AD310" i="1"/>
  <c r="BQ350" i="1"/>
  <c r="BT350" i="1" s="1"/>
  <c r="AA350" i="1"/>
  <c r="AB350" i="1"/>
  <c r="AD350" i="1"/>
  <c r="AC350" i="1"/>
  <c r="AE350" i="1"/>
  <c r="BQ272" i="1"/>
  <c r="BT272" i="1" s="1"/>
  <c r="AD272" i="1"/>
  <c r="AE272" i="1"/>
  <c r="AC272" i="1"/>
  <c r="AA272" i="1"/>
  <c r="AB272" i="1"/>
  <c r="BQ401" i="1"/>
  <c r="BR401" i="1" s="1"/>
  <c r="AA401" i="1"/>
  <c r="AB401" i="1"/>
  <c r="AC401" i="1"/>
  <c r="AE401" i="1"/>
  <c r="AD401" i="1"/>
  <c r="BQ511" i="1"/>
  <c r="AA511" i="1"/>
  <c r="AB511" i="1"/>
  <c r="AC511" i="1"/>
  <c r="AD511" i="1"/>
  <c r="AE511" i="1"/>
  <c r="BQ191" i="1"/>
  <c r="BV191" i="1" s="1"/>
  <c r="AA191" i="1"/>
  <c r="AB191" i="1"/>
  <c r="AC191" i="1"/>
  <c r="AD191" i="1"/>
  <c r="AE191" i="1"/>
  <c r="BQ325" i="1"/>
  <c r="AC325" i="1"/>
  <c r="AD325" i="1"/>
  <c r="AE325" i="1"/>
  <c r="AA325" i="1"/>
  <c r="AB325" i="1"/>
  <c r="BQ492" i="1"/>
  <c r="BV492" i="1" s="1"/>
  <c r="AA492" i="1"/>
  <c r="AB492" i="1"/>
  <c r="AC492" i="1"/>
  <c r="AD492" i="1"/>
  <c r="AE492" i="1"/>
  <c r="BQ172" i="1"/>
  <c r="AA172" i="1"/>
  <c r="AB172" i="1"/>
  <c r="AC172" i="1"/>
  <c r="AD172" i="1"/>
  <c r="AE172" i="1"/>
  <c r="BQ467" i="1"/>
  <c r="AE467" i="1"/>
  <c r="AA467" i="1"/>
  <c r="AB467" i="1"/>
  <c r="AC467" i="1"/>
  <c r="AD467" i="1"/>
  <c r="BQ147" i="1"/>
  <c r="BS147" i="1" s="1"/>
  <c r="AE147" i="1"/>
  <c r="AA147" i="1"/>
  <c r="AB147" i="1"/>
  <c r="AC147" i="1"/>
  <c r="AD147" i="1"/>
  <c r="BQ450" i="1"/>
  <c r="BR450" i="1" s="1"/>
  <c r="AB450" i="1"/>
  <c r="AC450" i="1"/>
  <c r="AD450" i="1"/>
  <c r="AE450" i="1"/>
  <c r="AA450" i="1"/>
  <c r="BQ130" i="1"/>
  <c r="BS130" i="1" s="1"/>
  <c r="AB130" i="1"/>
  <c r="AC130" i="1"/>
  <c r="AD130" i="1"/>
  <c r="AE130" i="1"/>
  <c r="AA130" i="1"/>
  <c r="BQ512" i="1"/>
  <c r="AD512" i="1"/>
  <c r="AE512" i="1"/>
  <c r="AA512" i="1"/>
  <c r="AC512" i="1"/>
  <c r="AB512" i="1"/>
  <c r="BQ345" i="1"/>
  <c r="BR345" i="1" s="1"/>
  <c r="AA345" i="1"/>
  <c r="AB345" i="1"/>
  <c r="AC345" i="1"/>
  <c r="AD345" i="1"/>
  <c r="AE345" i="1"/>
  <c r="BQ369" i="1"/>
  <c r="BT369" i="1" s="1"/>
  <c r="AA369" i="1"/>
  <c r="AB369" i="1"/>
  <c r="AC369" i="1"/>
  <c r="AD369" i="1"/>
  <c r="AE369" i="1"/>
  <c r="BQ265" i="1"/>
  <c r="BS265" i="1" s="1"/>
  <c r="AA265" i="1"/>
  <c r="AB265" i="1"/>
  <c r="AC265" i="1"/>
  <c r="AD265" i="1"/>
  <c r="AE265" i="1"/>
  <c r="BQ224" i="1"/>
  <c r="AD224" i="1"/>
  <c r="AE224" i="1"/>
  <c r="AA224" i="1"/>
  <c r="AB224" i="1"/>
  <c r="AC224" i="1"/>
  <c r="BQ608" i="1"/>
  <c r="BS608" i="1" s="1"/>
  <c r="AD608" i="1"/>
  <c r="AE608" i="1"/>
  <c r="AA608" i="1"/>
  <c r="AB608" i="1"/>
  <c r="AC608" i="1"/>
  <c r="BQ144" i="1"/>
  <c r="BU144" i="1" s="1"/>
  <c r="AD144" i="1"/>
  <c r="AE144" i="1"/>
  <c r="AC144" i="1"/>
  <c r="AA144" i="1"/>
  <c r="AB144" i="1"/>
  <c r="BQ313" i="1"/>
  <c r="BT313" i="1" s="1"/>
  <c r="AA313" i="1"/>
  <c r="AB313" i="1"/>
  <c r="AC313" i="1"/>
  <c r="AD313" i="1"/>
  <c r="AE313" i="1"/>
  <c r="BQ473" i="1"/>
  <c r="AA473" i="1"/>
  <c r="AB473" i="1"/>
  <c r="AC473" i="1"/>
  <c r="AD473" i="1"/>
  <c r="AE473" i="1"/>
  <c r="BQ585" i="1"/>
  <c r="AA585" i="1"/>
  <c r="AB585" i="1"/>
  <c r="AC585" i="1"/>
  <c r="AD585" i="1"/>
  <c r="AE585" i="1"/>
  <c r="BQ104" i="1"/>
  <c r="BV104" i="1" s="1"/>
  <c r="AD104" i="1"/>
  <c r="AE104" i="1"/>
  <c r="AB104" i="1"/>
  <c r="AA104" i="1"/>
  <c r="AC104" i="1"/>
  <c r="BQ273" i="1"/>
  <c r="BS273" i="1" s="1"/>
  <c r="AA273" i="1"/>
  <c r="AB273" i="1"/>
  <c r="AC273" i="1"/>
  <c r="AE273" i="1"/>
  <c r="AD273" i="1"/>
  <c r="BQ446" i="1"/>
  <c r="AA446" i="1"/>
  <c r="AB446" i="1"/>
  <c r="AC446" i="1"/>
  <c r="AD446" i="1"/>
  <c r="AE446" i="1"/>
  <c r="BQ561" i="1"/>
  <c r="BT561" i="1" s="1"/>
  <c r="AA561" i="1"/>
  <c r="AB561" i="1"/>
  <c r="AC561" i="1"/>
  <c r="AD561" i="1"/>
  <c r="AE561" i="1"/>
  <c r="BQ64" i="1"/>
  <c r="BU64" i="1" s="1"/>
  <c r="AD64" i="1"/>
  <c r="AE64" i="1"/>
  <c r="AB64" i="1"/>
  <c r="AA64" i="1"/>
  <c r="AC64" i="1"/>
  <c r="BQ233" i="1"/>
  <c r="BV233" i="1" s="1"/>
  <c r="AA233" i="1"/>
  <c r="AB233" i="1"/>
  <c r="AC233" i="1"/>
  <c r="AD233" i="1"/>
  <c r="AE233" i="1"/>
  <c r="BQ406" i="1"/>
  <c r="BU406" i="1" s="1"/>
  <c r="AA406" i="1"/>
  <c r="AB406" i="1"/>
  <c r="AE406" i="1"/>
  <c r="AC406" i="1"/>
  <c r="AD406" i="1"/>
  <c r="BQ537" i="1"/>
  <c r="AA537" i="1"/>
  <c r="AB537" i="1"/>
  <c r="AC537" i="1"/>
  <c r="AD537" i="1"/>
  <c r="AE537" i="1"/>
  <c r="BQ431" i="1"/>
  <c r="BV431" i="1" s="1"/>
  <c r="AA431" i="1"/>
  <c r="AB431" i="1"/>
  <c r="AC431" i="1"/>
  <c r="AD431" i="1"/>
  <c r="AE431" i="1"/>
  <c r="BQ367" i="1"/>
  <c r="BS367" i="1" s="1"/>
  <c r="AA367" i="1"/>
  <c r="AB367" i="1"/>
  <c r="AC367" i="1"/>
  <c r="AD367" i="1"/>
  <c r="AE367" i="1"/>
  <c r="BQ303" i="1"/>
  <c r="BV303" i="1" s="1"/>
  <c r="AA303" i="1"/>
  <c r="AB303" i="1"/>
  <c r="AC303" i="1"/>
  <c r="AD303" i="1"/>
  <c r="AE303" i="1"/>
  <c r="BQ239" i="1"/>
  <c r="AA239" i="1"/>
  <c r="AB239" i="1"/>
  <c r="AC239" i="1"/>
  <c r="AD239" i="1"/>
  <c r="AE239" i="1"/>
  <c r="BQ175" i="1"/>
  <c r="BS175" i="1" s="1"/>
  <c r="AA175" i="1"/>
  <c r="AB175" i="1"/>
  <c r="AC175" i="1"/>
  <c r="AD175" i="1"/>
  <c r="AE175" i="1"/>
  <c r="BQ111" i="1"/>
  <c r="BT111" i="1" s="1"/>
  <c r="AA111" i="1"/>
  <c r="AB111" i="1"/>
  <c r="AC111" i="1"/>
  <c r="AD111" i="1"/>
  <c r="AE111" i="1"/>
  <c r="BQ47" i="1"/>
  <c r="BU47" i="1" s="1"/>
  <c r="AA47" i="1"/>
  <c r="AB47" i="1"/>
  <c r="AC47" i="1"/>
  <c r="AD47" i="1"/>
  <c r="AE47" i="1"/>
  <c r="BQ501" i="1"/>
  <c r="AC501" i="1"/>
  <c r="AD501" i="1"/>
  <c r="AE501" i="1"/>
  <c r="AA501" i="1"/>
  <c r="AB501" i="1"/>
  <c r="BQ437" i="1"/>
  <c r="BV437" i="1" s="1"/>
  <c r="AC437" i="1"/>
  <c r="AD437" i="1"/>
  <c r="AE437" i="1"/>
  <c r="AA437" i="1"/>
  <c r="AB437" i="1"/>
  <c r="BQ373" i="1"/>
  <c r="AC373" i="1"/>
  <c r="AD373" i="1"/>
  <c r="AE373" i="1"/>
  <c r="AA373" i="1"/>
  <c r="AB373" i="1"/>
  <c r="BQ309" i="1"/>
  <c r="BT309" i="1" s="1"/>
  <c r="AC309" i="1"/>
  <c r="AD309" i="1"/>
  <c r="AE309" i="1"/>
  <c r="AA309" i="1"/>
  <c r="AB309" i="1"/>
  <c r="BQ245" i="1"/>
  <c r="BU245" i="1" s="1"/>
  <c r="AC245" i="1"/>
  <c r="AD245" i="1"/>
  <c r="AE245" i="1"/>
  <c r="AA245" i="1"/>
  <c r="AB245" i="1"/>
  <c r="BQ181" i="1"/>
  <c r="BS181" i="1" s="1"/>
  <c r="AC181" i="1"/>
  <c r="AD181" i="1"/>
  <c r="AE181" i="1"/>
  <c r="AA181" i="1"/>
  <c r="AB181" i="1"/>
  <c r="BQ117" i="1"/>
  <c r="AC117" i="1"/>
  <c r="AD117" i="1"/>
  <c r="AE117" i="1"/>
  <c r="AA117" i="1"/>
  <c r="AB117" i="1"/>
  <c r="BQ53" i="1"/>
  <c r="BR53" i="1" s="1"/>
  <c r="AC53" i="1"/>
  <c r="AD53" i="1"/>
  <c r="AE53" i="1"/>
  <c r="AA53" i="1"/>
  <c r="AB53" i="1"/>
  <c r="BQ604" i="1"/>
  <c r="AA604" i="1"/>
  <c r="AB604" i="1"/>
  <c r="AC604" i="1"/>
  <c r="AD604" i="1"/>
  <c r="AE604" i="1"/>
  <c r="BQ540" i="1"/>
  <c r="BT540" i="1" s="1"/>
  <c r="AA540" i="1"/>
  <c r="AB540" i="1"/>
  <c r="AC540" i="1"/>
  <c r="AD540" i="1"/>
  <c r="AE540" i="1"/>
  <c r="BQ476" i="1"/>
  <c r="AA476" i="1"/>
  <c r="AB476" i="1"/>
  <c r="AC476" i="1"/>
  <c r="AD476" i="1"/>
  <c r="AE476" i="1"/>
  <c r="BQ412" i="1"/>
  <c r="BV412" i="1" s="1"/>
  <c r="AA412" i="1"/>
  <c r="AB412" i="1"/>
  <c r="AC412" i="1"/>
  <c r="AD412" i="1"/>
  <c r="AE412" i="1"/>
  <c r="BQ348" i="1"/>
  <c r="BS348" i="1" s="1"/>
  <c r="AA348" i="1"/>
  <c r="AB348" i="1"/>
  <c r="AC348" i="1"/>
  <c r="AD348" i="1"/>
  <c r="AE348" i="1"/>
  <c r="BQ284" i="1"/>
  <c r="BU284" i="1" s="1"/>
  <c r="AA284" i="1"/>
  <c r="AB284" i="1"/>
  <c r="AC284" i="1"/>
  <c r="AD284" i="1"/>
  <c r="AE284" i="1"/>
  <c r="BQ220" i="1"/>
  <c r="BV220" i="1" s="1"/>
  <c r="AA220" i="1"/>
  <c r="AB220" i="1"/>
  <c r="AC220" i="1"/>
  <c r="AD220" i="1"/>
  <c r="AE220" i="1"/>
  <c r="BQ156" i="1"/>
  <c r="BT156" i="1" s="1"/>
  <c r="AA156" i="1"/>
  <c r="AB156" i="1"/>
  <c r="AC156" i="1"/>
  <c r="AD156" i="1"/>
  <c r="AE156" i="1"/>
  <c r="BQ92" i="1"/>
  <c r="AA92" i="1"/>
  <c r="AB92" i="1"/>
  <c r="AC92" i="1"/>
  <c r="AD92" i="1"/>
  <c r="AE92" i="1"/>
  <c r="BQ28" i="1"/>
  <c r="BS28" i="1" s="1"/>
  <c r="AA28" i="1"/>
  <c r="AB28" i="1"/>
  <c r="AC28" i="1"/>
  <c r="AD28" i="1"/>
  <c r="AE28" i="1"/>
  <c r="BQ579" i="1"/>
  <c r="AE579" i="1"/>
  <c r="AA579" i="1"/>
  <c r="AD579" i="1"/>
  <c r="AB579" i="1"/>
  <c r="AC579" i="1"/>
  <c r="BQ515" i="1"/>
  <c r="AE515" i="1"/>
  <c r="AA515" i="1"/>
  <c r="AD515" i="1"/>
  <c r="AB515" i="1"/>
  <c r="AC515" i="1"/>
  <c r="BQ451" i="1"/>
  <c r="BT451" i="1" s="1"/>
  <c r="AE451" i="1"/>
  <c r="AA451" i="1"/>
  <c r="AD451" i="1"/>
  <c r="AB451" i="1"/>
  <c r="AC451" i="1"/>
  <c r="BQ387" i="1"/>
  <c r="AE387" i="1"/>
  <c r="AA387" i="1"/>
  <c r="AD387" i="1"/>
  <c r="AB387" i="1"/>
  <c r="AC387" i="1"/>
  <c r="BQ323" i="1"/>
  <c r="AE323" i="1"/>
  <c r="AA323" i="1"/>
  <c r="AD323" i="1"/>
  <c r="AB323" i="1"/>
  <c r="AC323" i="1"/>
  <c r="BQ259" i="1"/>
  <c r="BS259" i="1" s="1"/>
  <c r="AE259" i="1"/>
  <c r="AA259" i="1"/>
  <c r="AD259" i="1"/>
  <c r="AB259" i="1"/>
  <c r="AC259" i="1"/>
  <c r="BQ195" i="1"/>
  <c r="AE195" i="1"/>
  <c r="AA195" i="1"/>
  <c r="AD195" i="1"/>
  <c r="AB195" i="1"/>
  <c r="AC195" i="1"/>
  <c r="BQ131" i="1"/>
  <c r="BV131" i="1" s="1"/>
  <c r="AE131" i="1"/>
  <c r="AA131" i="1"/>
  <c r="AB131" i="1"/>
  <c r="AD131" i="1"/>
  <c r="AC131" i="1"/>
  <c r="BQ67" i="1"/>
  <c r="AE67" i="1"/>
  <c r="AA67" i="1"/>
  <c r="AC67" i="1"/>
  <c r="AB67" i="1"/>
  <c r="AD67" i="1"/>
  <c r="BQ5" i="1"/>
  <c r="AD5" i="1"/>
  <c r="AC5" i="1"/>
  <c r="AB5" i="1"/>
  <c r="AA5" i="1"/>
  <c r="AF5" i="1" s="1"/>
  <c r="BQ562" i="1"/>
  <c r="BV562" i="1" s="1"/>
  <c r="AB562" i="1"/>
  <c r="AC562" i="1"/>
  <c r="AD562" i="1"/>
  <c r="AE562" i="1"/>
  <c r="AA562" i="1"/>
  <c r="BQ498" i="1"/>
  <c r="AB498" i="1"/>
  <c r="AC498" i="1"/>
  <c r="AD498" i="1"/>
  <c r="AE498" i="1"/>
  <c r="AA498" i="1"/>
  <c r="BQ434" i="1"/>
  <c r="AB434" i="1"/>
  <c r="AC434" i="1"/>
  <c r="AD434" i="1"/>
  <c r="AE434" i="1"/>
  <c r="AA434" i="1"/>
  <c r="BQ370" i="1"/>
  <c r="BS370" i="1" s="1"/>
  <c r="AB370" i="1"/>
  <c r="AC370" i="1"/>
  <c r="AD370" i="1"/>
  <c r="AE370" i="1"/>
  <c r="AA370" i="1"/>
  <c r="BQ306" i="1"/>
  <c r="BU306" i="1" s="1"/>
  <c r="AB306" i="1"/>
  <c r="AC306" i="1"/>
  <c r="AD306" i="1"/>
  <c r="AE306" i="1"/>
  <c r="AA306" i="1"/>
  <c r="BQ242" i="1"/>
  <c r="AB242" i="1"/>
  <c r="AC242" i="1"/>
  <c r="AD242" i="1"/>
  <c r="AE242" i="1"/>
  <c r="AA242" i="1"/>
  <c r="BQ178" i="1"/>
  <c r="AB178" i="1"/>
  <c r="AC178" i="1"/>
  <c r="AD178" i="1"/>
  <c r="AE178" i="1"/>
  <c r="AA178" i="1"/>
  <c r="BQ114" i="1"/>
  <c r="AB114" i="1"/>
  <c r="AC114" i="1"/>
  <c r="AD114" i="1"/>
  <c r="AE114" i="1"/>
  <c r="AA114" i="1"/>
  <c r="BQ50" i="1"/>
  <c r="BV50" i="1" s="1"/>
  <c r="AB50" i="1"/>
  <c r="AC50" i="1"/>
  <c r="AD50" i="1"/>
  <c r="AE50" i="1"/>
  <c r="AA50" i="1"/>
  <c r="BQ65" i="1"/>
  <c r="AA65" i="1"/>
  <c r="AB65" i="1"/>
  <c r="AC65" i="1"/>
  <c r="AE65" i="1"/>
  <c r="AD65" i="1"/>
  <c r="BQ238" i="1"/>
  <c r="AA238" i="1"/>
  <c r="AB238" i="1"/>
  <c r="AD238" i="1"/>
  <c r="AC238" i="1"/>
  <c r="AE238" i="1"/>
  <c r="BQ408" i="1"/>
  <c r="BS408" i="1" s="1"/>
  <c r="AD408" i="1"/>
  <c r="AE408" i="1"/>
  <c r="AA408" i="1"/>
  <c r="AB408" i="1"/>
  <c r="AC408" i="1"/>
  <c r="BQ541" i="1"/>
  <c r="BU541" i="1" s="1"/>
  <c r="AC541" i="1"/>
  <c r="AD541" i="1"/>
  <c r="AE541" i="1"/>
  <c r="AB541" i="1"/>
  <c r="AA541" i="1"/>
  <c r="BQ48" i="1"/>
  <c r="AD48" i="1"/>
  <c r="AE48" i="1"/>
  <c r="AB48" i="1"/>
  <c r="AA48" i="1"/>
  <c r="AC48" i="1"/>
  <c r="BQ217" i="1"/>
  <c r="AA217" i="1"/>
  <c r="AB217" i="1"/>
  <c r="AC217" i="1"/>
  <c r="AD217" i="1"/>
  <c r="AE217" i="1"/>
  <c r="BQ390" i="1"/>
  <c r="AA390" i="1"/>
  <c r="AB390" i="1"/>
  <c r="AC390" i="1"/>
  <c r="AD390" i="1"/>
  <c r="AE390" i="1"/>
  <c r="BQ528" i="1"/>
  <c r="BV528" i="1" s="1"/>
  <c r="AD528" i="1"/>
  <c r="AE528" i="1"/>
  <c r="AC528" i="1"/>
  <c r="AA528" i="1"/>
  <c r="AB528" i="1"/>
  <c r="BQ30" i="1"/>
  <c r="AA30" i="1"/>
  <c r="AB30" i="1"/>
  <c r="AD30" i="1"/>
  <c r="AC30" i="1"/>
  <c r="AE30" i="1"/>
  <c r="BQ471" i="1"/>
  <c r="AA471" i="1"/>
  <c r="AB471" i="1"/>
  <c r="AC471" i="1"/>
  <c r="AD471" i="1"/>
  <c r="AE471" i="1"/>
  <c r="BQ201" i="1"/>
  <c r="AA201" i="1"/>
  <c r="AB201" i="1"/>
  <c r="AC201" i="1"/>
  <c r="AD201" i="1"/>
  <c r="AE201" i="1"/>
  <c r="BQ584" i="1"/>
  <c r="BS584" i="1" s="1"/>
  <c r="AD584" i="1"/>
  <c r="AE584" i="1"/>
  <c r="AB584" i="1"/>
  <c r="AA584" i="1"/>
  <c r="AC584" i="1"/>
  <c r="BQ376" i="1"/>
  <c r="AD376" i="1"/>
  <c r="AE376" i="1"/>
  <c r="AB376" i="1"/>
  <c r="AA376" i="1"/>
  <c r="AC376" i="1"/>
  <c r="BQ97" i="1"/>
  <c r="BU97" i="1" s="1"/>
  <c r="AA97" i="1"/>
  <c r="AB97" i="1"/>
  <c r="AC97" i="1"/>
  <c r="AE97" i="1"/>
  <c r="AD97" i="1"/>
  <c r="BQ529" i="1"/>
  <c r="AA529" i="1"/>
  <c r="AB529" i="1"/>
  <c r="AC529" i="1"/>
  <c r="AE529" i="1"/>
  <c r="AD529" i="1"/>
  <c r="BQ334" i="1"/>
  <c r="BV334" i="1" s="1"/>
  <c r="AA334" i="1"/>
  <c r="AB334" i="1"/>
  <c r="AD334" i="1"/>
  <c r="AE334" i="1"/>
  <c r="AC334" i="1"/>
  <c r="BQ56" i="1"/>
  <c r="AD56" i="1"/>
  <c r="AE56" i="1"/>
  <c r="AB56" i="1"/>
  <c r="AA56" i="1"/>
  <c r="AC56" i="1"/>
  <c r="BQ502" i="1"/>
  <c r="BV502" i="1" s="1"/>
  <c r="AA502" i="1"/>
  <c r="AB502" i="1"/>
  <c r="AE502" i="1"/>
  <c r="AC502" i="1"/>
  <c r="AD502" i="1"/>
  <c r="BQ352" i="1"/>
  <c r="AD352" i="1"/>
  <c r="AE352" i="1"/>
  <c r="AA352" i="1"/>
  <c r="AB352" i="1"/>
  <c r="AC352" i="1"/>
  <c r="BQ184" i="1"/>
  <c r="BU184" i="1" s="1"/>
  <c r="AD184" i="1"/>
  <c r="AE184" i="1"/>
  <c r="AB184" i="1"/>
  <c r="AA184" i="1"/>
  <c r="AC184" i="1"/>
  <c r="BQ246" i="1"/>
  <c r="BV246" i="1" s="1"/>
  <c r="AA246" i="1"/>
  <c r="AB246" i="1"/>
  <c r="AE246" i="1"/>
  <c r="AC246" i="1"/>
  <c r="AD246" i="1"/>
  <c r="AK24" i="1"/>
  <c r="AO24" i="1"/>
  <c r="AG24" i="1"/>
  <c r="BQ535" i="1"/>
  <c r="AA535" i="1"/>
  <c r="AB535" i="1"/>
  <c r="AC535" i="1"/>
  <c r="AD535" i="1"/>
  <c r="AE535" i="1"/>
  <c r="BQ320" i="1"/>
  <c r="AD320" i="1"/>
  <c r="AE320" i="1"/>
  <c r="AA320" i="1"/>
  <c r="AC320" i="1"/>
  <c r="AB320" i="1"/>
  <c r="BQ271" i="1"/>
  <c r="AA271" i="1"/>
  <c r="AB271" i="1"/>
  <c r="AC271" i="1"/>
  <c r="AD271" i="1"/>
  <c r="AE271" i="1"/>
  <c r="BQ405" i="1"/>
  <c r="AC405" i="1"/>
  <c r="AD405" i="1"/>
  <c r="AE405" i="1"/>
  <c r="AA405" i="1"/>
  <c r="AB405" i="1"/>
  <c r="BQ508" i="1"/>
  <c r="BS508" i="1" s="1"/>
  <c r="AA508" i="1"/>
  <c r="AB508" i="1"/>
  <c r="AC508" i="1"/>
  <c r="AD508" i="1"/>
  <c r="AE508" i="1"/>
  <c r="BQ188" i="1"/>
  <c r="BS188" i="1" s="1"/>
  <c r="AA188" i="1"/>
  <c r="AB188" i="1"/>
  <c r="AC188" i="1"/>
  <c r="AD188" i="1"/>
  <c r="AE188" i="1"/>
  <c r="BQ291" i="1"/>
  <c r="AE291" i="1"/>
  <c r="AA291" i="1"/>
  <c r="AD291" i="1"/>
  <c r="AB291" i="1"/>
  <c r="AC291" i="1"/>
  <c r="BQ530" i="1"/>
  <c r="AB530" i="1"/>
  <c r="AC530" i="1"/>
  <c r="AD530" i="1"/>
  <c r="AE530" i="1"/>
  <c r="AA530" i="1"/>
  <c r="BQ210" i="1"/>
  <c r="AB210" i="1"/>
  <c r="AC210" i="1"/>
  <c r="AD210" i="1"/>
  <c r="AE210" i="1"/>
  <c r="AA210" i="1"/>
  <c r="BQ152" i="1"/>
  <c r="AD152" i="1"/>
  <c r="AE152" i="1"/>
  <c r="AA152" i="1"/>
  <c r="AB152" i="1"/>
  <c r="AC152" i="1"/>
  <c r="BQ304" i="1"/>
  <c r="AD304" i="1"/>
  <c r="AE304" i="1"/>
  <c r="AC304" i="1"/>
  <c r="AA304" i="1"/>
  <c r="AB304" i="1"/>
  <c r="BQ621" i="1"/>
  <c r="AC621" i="1"/>
  <c r="AD621" i="1"/>
  <c r="AE621" i="1"/>
  <c r="AA621" i="1"/>
  <c r="AB621" i="1"/>
  <c r="BQ329" i="1"/>
  <c r="AA329" i="1"/>
  <c r="AB329" i="1"/>
  <c r="AC329" i="1"/>
  <c r="AD329" i="1"/>
  <c r="AE329" i="1"/>
  <c r="BQ73" i="1"/>
  <c r="BR73" i="1" s="1"/>
  <c r="AA73" i="1"/>
  <c r="AB73" i="1"/>
  <c r="AC73" i="1"/>
  <c r="AE73" i="1"/>
  <c r="AD73" i="1"/>
  <c r="BQ182" i="1"/>
  <c r="AA182" i="1"/>
  <c r="AB182" i="1"/>
  <c r="AE182" i="1"/>
  <c r="AC182" i="1"/>
  <c r="AD182" i="1"/>
  <c r="BQ232" i="1"/>
  <c r="AD232" i="1"/>
  <c r="AE232" i="1"/>
  <c r="AB232" i="1"/>
  <c r="AC232" i="1"/>
  <c r="AA232" i="1"/>
  <c r="BQ383" i="1"/>
  <c r="BV383" i="1" s="1"/>
  <c r="AA383" i="1"/>
  <c r="AB383" i="1"/>
  <c r="AC383" i="1"/>
  <c r="AD383" i="1"/>
  <c r="AE383" i="1"/>
  <c r="BQ517" i="1"/>
  <c r="BS517" i="1" s="1"/>
  <c r="AC517" i="1"/>
  <c r="AD517" i="1"/>
  <c r="AE517" i="1"/>
  <c r="AA517" i="1"/>
  <c r="AB517" i="1"/>
  <c r="BQ133" i="1"/>
  <c r="BS133" i="1" s="1"/>
  <c r="AC133" i="1"/>
  <c r="AD133" i="1"/>
  <c r="AE133" i="1"/>
  <c r="AA133" i="1"/>
  <c r="AB133" i="1"/>
  <c r="BQ428" i="1"/>
  <c r="BR428" i="1" s="1"/>
  <c r="AA428" i="1"/>
  <c r="AB428" i="1"/>
  <c r="AC428" i="1"/>
  <c r="AD428" i="1"/>
  <c r="AE428" i="1"/>
  <c r="BQ531" i="1"/>
  <c r="BS531" i="1" s="1"/>
  <c r="AE531" i="1"/>
  <c r="AA531" i="1"/>
  <c r="AB531" i="1"/>
  <c r="AC531" i="1"/>
  <c r="AD531" i="1"/>
  <c r="BQ211" i="1"/>
  <c r="BT211" i="1" s="1"/>
  <c r="AE211" i="1"/>
  <c r="AA211" i="1"/>
  <c r="AB211" i="1"/>
  <c r="AC211" i="1"/>
  <c r="AD211" i="1"/>
  <c r="BQ514" i="1"/>
  <c r="AB514" i="1"/>
  <c r="AC514" i="1"/>
  <c r="AD514" i="1"/>
  <c r="AE514" i="1"/>
  <c r="AA514" i="1"/>
  <c r="BQ66" i="1"/>
  <c r="AB66" i="1"/>
  <c r="AC66" i="1"/>
  <c r="AD66" i="1"/>
  <c r="AE66" i="1"/>
  <c r="AA66" i="1"/>
  <c r="BQ398" i="1"/>
  <c r="BU398" i="1" s="1"/>
  <c r="AA398" i="1"/>
  <c r="AB398" i="1"/>
  <c r="AD398" i="1"/>
  <c r="AE398" i="1"/>
  <c r="AC398" i="1"/>
  <c r="BQ166" i="1"/>
  <c r="AA166" i="1"/>
  <c r="AB166" i="1"/>
  <c r="AC166" i="1"/>
  <c r="AE166" i="1"/>
  <c r="AD166" i="1"/>
  <c r="BQ336" i="1"/>
  <c r="AD336" i="1"/>
  <c r="AE336" i="1"/>
  <c r="AC336" i="1"/>
  <c r="AA336" i="1"/>
  <c r="AB336" i="1"/>
  <c r="BQ489" i="1"/>
  <c r="BS489" i="1" s="1"/>
  <c r="AA489" i="1"/>
  <c r="AB489" i="1"/>
  <c r="AC489" i="1"/>
  <c r="AD489" i="1"/>
  <c r="AE489" i="1"/>
  <c r="BQ599" i="1"/>
  <c r="BS599" i="1" s="1"/>
  <c r="AA599" i="1"/>
  <c r="AB599" i="1"/>
  <c r="AC599" i="1"/>
  <c r="AD599" i="1"/>
  <c r="AE599" i="1"/>
  <c r="BQ126" i="1"/>
  <c r="AA126" i="1"/>
  <c r="AB126" i="1"/>
  <c r="AD126" i="1"/>
  <c r="AC126" i="1"/>
  <c r="AE126" i="1"/>
  <c r="BQ296" i="1"/>
  <c r="AD296" i="1"/>
  <c r="AE296" i="1"/>
  <c r="AB296" i="1"/>
  <c r="AC296" i="1"/>
  <c r="AA296" i="1"/>
  <c r="BQ462" i="1"/>
  <c r="AA462" i="1"/>
  <c r="AB462" i="1"/>
  <c r="AD462" i="1"/>
  <c r="AE462" i="1"/>
  <c r="AC462" i="1"/>
  <c r="BQ575" i="1"/>
  <c r="BS575" i="1" s="1"/>
  <c r="AA575" i="1"/>
  <c r="AB575" i="1"/>
  <c r="AC575" i="1"/>
  <c r="AD575" i="1"/>
  <c r="AE575" i="1"/>
  <c r="BQ86" i="1"/>
  <c r="AA86" i="1"/>
  <c r="AB86" i="1"/>
  <c r="AD86" i="1"/>
  <c r="AC86" i="1"/>
  <c r="AE86" i="1"/>
  <c r="BQ256" i="1"/>
  <c r="AD256" i="1"/>
  <c r="AE256" i="1"/>
  <c r="AA256" i="1"/>
  <c r="AC256" i="1"/>
  <c r="AB256" i="1"/>
  <c r="BQ425" i="1"/>
  <c r="BS425" i="1" s="1"/>
  <c r="AA425" i="1"/>
  <c r="AB425" i="1"/>
  <c r="AC425" i="1"/>
  <c r="AD425" i="1"/>
  <c r="AE425" i="1"/>
  <c r="BQ551" i="1"/>
  <c r="BU551" i="1" s="1"/>
  <c r="AA551" i="1"/>
  <c r="AB551" i="1"/>
  <c r="AC551" i="1"/>
  <c r="AD551" i="1"/>
  <c r="AE551" i="1"/>
  <c r="BQ423" i="1"/>
  <c r="AA423" i="1"/>
  <c r="AB423" i="1"/>
  <c r="AC423" i="1"/>
  <c r="AD423" i="1"/>
  <c r="AE423" i="1"/>
  <c r="BQ359" i="1"/>
  <c r="AA359" i="1"/>
  <c r="AB359" i="1"/>
  <c r="AC359" i="1"/>
  <c r="AD359" i="1"/>
  <c r="AE359" i="1"/>
  <c r="BQ295" i="1"/>
  <c r="BV295" i="1" s="1"/>
  <c r="AA295" i="1"/>
  <c r="AB295" i="1"/>
  <c r="AC295" i="1"/>
  <c r="AD295" i="1"/>
  <c r="AE295" i="1"/>
  <c r="BQ231" i="1"/>
  <c r="AA231" i="1"/>
  <c r="AB231" i="1"/>
  <c r="AC231" i="1"/>
  <c r="AD231" i="1"/>
  <c r="AE231" i="1"/>
  <c r="BQ167" i="1"/>
  <c r="AA167" i="1"/>
  <c r="AB167" i="1"/>
  <c r="AC167" i="1"/>
  <c r="AD167" i="1"/>
  <c r="AE167" i="1"/>
  <c r="BQ103" i="1"/>
  <c r="AA103" i="1"/>
  <c r="AB103" i="1"/>
  <c r="AC103" i="1"/>
  <c r="AD103" i="1"/>
  <c r="AE103" i="1"/>
  <c r="BQ39" i="1"/>
  <c r="AA39" i="1"/>
  <c r="AB39" i="1"/>
  <c r="AC39" i="1"/>
  <c r="AD39" i="1"/>
  <c r="AE39" i="1"/>
  <c r="BQ493" i="1"/>
  <c r="AC493" i="1"/>
  <c r="AD493" i="1"/>
  <c r="AE493" i="1"/>
  <c r="AA493" i="1"/>
  <c r="AB493" i="1"/>
  <c r="BQ429" i="1"/>
  <c r="BV429" i="1" s="1"/>
  <c r="AC429" i="1"/>
  <c r="AD429" i="1"/>
  <c r="AE429" i="1"/>
  <c r="AA429" i="1"/>
  <c r="AB429" i="1"/>
  <c r="BQ365" i="1"/>
  <c r="AC365" i="1"/>
  <c r="AD365" i="1"/>
  <c r="AE365" i="1"/>
  <c r="AA365" i="1"/>
  <c r="AB365" i="1"/>
  <c r="BQ301" i="1"/>
  <c r="AC301" i="1"/>
  <c r="AD301" i="1"/>
  <c r="AE301" i="1"/>
  <c r="AA301" i="1"/>
  <c r="AB301" i="1"/>
  <c r="BQ237" i="1"/>
  <c r="BV237" i="1" s="1"/>
  <c r="AC237" i="1"/>
  <c r="AD237" i="1"/>
  <c r="AE237" i="1"/>
  <c r="AA237" i="1"/>
  <c r="AB237" i="1"/>
  <c r="BQ173" i="1"/>
  <c r="AC173" i="1"/>
  <c r="AD173" i="1"/>
  <c r="AE173" i="1"/>
  <c r="AA173" i="1"/>
  <c r="AB173" i="1"/>
  <c r="BQ109" i="1"/>
  <c r="AC109" i="1"/>
  <c r="AD109" i="1"/>
  <c r="AE109" i="1"/>
  <c r="AA109" i="1"/>
  <c r="AB109" i="1"/>
  <c r="BQ45" i="1"/>
  <c r="AC45" i="1"/>
  <c r="AD45" i="1"/>
  <c r="AE45" i="1"/>
  <c r="AA45" i="1"/>
  <c r="AB45" i="1"/>
  <c r="BQ596" i="1"/>
  <c r="BU596" i="1" s="1"/>
  <c r="AA596" i="1"/>
  <c r="AB596" i="1"/>
  <c r="AC596" i="1"/>
  <c r="AD596" i="1"/>
  <c r="AE596" i="1"/>
  <c r="BQ532" i="1"/>
  <c r="AA532" i="1"/>
  <c r="AB532" i="1"/>
  <c r="AC532" i="1"/>
  <c r="AD532" i="1"/>
  <c r="AE532" i="1"/>
  <c r="BQ468" i="1"/>
  <c r="BR468" i="1" s="1"/>
  <c r="AA468" i="1"/>
  <c r="AB468" i="1"/>
  <c r="AC468" i="1"/>
  <c r="AD468" i="1"/>
  <c r="AE468" i="1"/>
  <c r="BQ404" i="1"/>
  <c r="AA404" i="1"/>
  <c r="AB404" i="1"/>
  <c r="AC404" i="1"/>
  <c r="AD404" i="1"/>
  <c r="AE404" i="1"/>
  <c r="BQ340" i="1"/>
  <c r="BS340" i="1" s="1"/>
  <c r="AA340" i="1"/>
  <c r="AB340" i="1"/>
  <c r="AC340" i="1"/>
  <c r="AD340" i="1"/>
  <c r="AE340" i="1"/>
  <c r="BQ276" i="1"/>
  <c r="AA276" i="1"/>
  <c r="AB276" i="1"/>
  <c r="AC276" i="1"/>
  <c r="AD276" i="1"/>
  <c r="AE276" i="1"/>
  <c r="BQ212" i="1"/>
  <c r="BR212" i="1" s="1"/>
  <c r="AA212" i="1"/>
  <c r="AB212" i="1"/>
  <c r="AC212" i="1"/>
  <c r="AD212" i="1"/>
  <c r="AE212" i="1"/>
  <c r="BQ148" i="1"/>
  <c r="AA148" i="1"/>
  <c r="AB148" i="1"/>
  <c r="AC148" i="1"/>
  <c r="AD148" i="1"/>
  <c r="AE148" i="1"/>
  <c r="BQ84" i="1"/>
  <c r="AA84" i="1"/>
  <c r="AB84" i="1"/>
  <c r="AC84" i="1"/>
  <c r="AD84" i="1"/>
  <c r="AE84" i="1"/>
  <c r="BQ20" i="1"/>
  <c r="AA20" i="1"/>
  <c r="AB20" i="1"/>
  <c r="AC20" i="1"/>
  <c r="AD20" i="1"/>
  <c r="AE20" i="1"/>
  <c r="BQ571" i="1"/>
  <c r="AE571" i="1"/>
  <c r="AA571" i="1"/>
  <c r="AB571" i="1"/>
  <c r="AC571" i="1"/>
  <c r="AD571" i="1"/>
  <c r="BQ507" i="1"/>
  <c r="AE507" i="1"/>
  <c r="AA507" i="1"/>
  <c r="AC507" i="1"/>
  <c r="AB507" i="1"/>
  <c r="AD507" i="1"/>
  <c r="BQ443" i="1"/>
  <c r="BU443" i="1" s="1"/>
  <c r="AE443" i="1"/>
  <c r="AA443" i="1"/>
  <c r="AB443" i="1"/>
  <c r="AC443" i="1"/>
  <c r="AD443" i="1"/>
  <c r="BQ379" i="1"/>
  <c r="AE379" i="1"/>
  <c r="AA379" i="1"/>
  <c r="AC379" i="1"/>
  <c r="AB379" i="1"/>
  <c r="AD379" i="1"/>
  <c r="BQ315" i="1"/>
  <c r="BV315" i="1" s="1"/>
  <c r="AE315" i="1"/>
  <c r="AA315" i="1"/>
  <c r="AC315" i="1"/>
  <c r="AB315" i="1"/>
  <c r="AD315" i="1"/>
  <c r="BQ251" i="1"/>
  <c r="AE251" i="1"/>
  <c r="AA251" i="1"/>
  <c r="AC251" i="1"/>
  <c r="AB251" i="1"/>
  <c r="AD251" i="1"/>
  <c r="BQ187" i="1"/>
  <c r="BV187" i="1" s="1"/>
  <c r="AE187" i="1"/>
  <c r="AA187" i="1"/>
  <c r="AC187" i="1"/>
  <c r="AB187" i="1"/>
  <c r="AD187" i="1"/>
  <c r="BQ123" i="1"/>
  <c r="AE123" i="1"/>
  <c r="AA123" i="1"/>
  <c r="AC123" i="1"/>
  <c r="AB123" i="1"/>
  <c r="AD123" i="1"/>
  <c r="BQ59" i="1"/>
  <c r="BV59" i="1" s="1"/>
  <c r="AE59" i="1"/>
  <c r="AA59" i="1"/>
  <c r="AC59" i="1"/>
  <c r="AB59" i="1"/>
  <c r="AD59" i="1"/>
  <c r="BQ618" i="1"/>
  <c r="AB618" i="1"/>
  <c r="AC618" i="1"/>
  <c r="AD618" i="1"/>
  <c r="AE618" i="1"/>
  <c r="AA618" i="1"/>
  <c r="BQ554" i="1"/>
  <c r="BR554" i="1" s="1"/>
  <c r="AB554" i="1"/>
  <c r="AC554" i="1"/>
  <c r="AD554" i="1"/>
  <c r="AE554" i="1"/>
  <c r="AA554" i="1"/>
  <c r="BQ490" i="1"/>
  <c r="BS490" i="1" s="1"/>
  <c r="AB490" i="1"/>
  <c r="AC490" i="1"/>
  <c r="AD490" i="1"/>
  <c r="AE490" i="1"/>
  <c r="AA490" i="1"/>
  <c r="BQ426" i="1"/>
  <c r="AB426" i="1"/>
  <c r="AC426" i="1"/>
  <c r="AD426" i="1"/>
  <c r="AE426" i="1"/>
  <c r="AA426" i="1"/>
  <c r="BQ362" i="1"/>
  <c r="AB362" i="1"/>
  <c r="AC362" i="1"/>
  <c r="AD362" i="1"/>
  <c r="AE362" i="1"/>
  <c r="AA362" i="1"/>
  <c r="BQ298" i="1"/>
  <c r="BT298" i="1" s="1"/>
  <c r="AB298" i="1"/>
  <c r="AC298" i="1"/>
  <c r="AD298" i="1"/>
  <c r="AE298" i="1"/>
  <c r="AA298" i="1"/>
  <c r="BQ234" i="1"/>
  <c r="AB234" i="1"/>
  <c r="AC234" i="1"/>
  <c r="AD234" i="1"/>
  <c r="AE234" i="1"/>
  <c r="AA234" i="1"/>
  <c r="BQ170" i="1"/>
  <c r="AB170" i="1"/>
  <c r="AC170" i="1"/>
  <c r="AD170" i="1"/>
  <c r="AE170" i="1"/>
  <c r="AA170" i="1"/>
  <c r="BQ106" i="1"/>
  <c r="AB106" i="1"/>
  <c r="AC106" i="1"/>
  <c r="AD106" i="1"/>
  <c r="AE106" i="1"/>
  <c r="AA106" i="1"/>
  <c r="BQ42" i="1"/>
  <c r="BU42" i="1" s="1"/>
  <c r="AB42" i="1"/>
  <c r="AC42" i="1"/>
  <c r="AD42" i="1"/>
  <c r="AE42" i="1"/>
  <c r="AA42" i="1"/>
  <c r="BQ88" i="1"/>
  <c r="AD88" i="1"/>
  <c r="AE88" i="1"/>
  <c r="AB88" i="1"/>
  <c r="AA88" i="1"/>
  <c r="AC88" i="1"/>
  <c r="BQ257" i="1"/>
  <c r="AA257" i="1"/>
  <c r="AB257" i="1"/>
  <c r="AC257" i="1"/>
  <c r="AE257" i="1"/>
  <c r="AD257" i="1"/>
  <c r="BQ430" i="1"/>
  <c r="AA430" i="1"/>
  <c r="AB430" i="1"/>
  <c r="AD430" i="1"/>
  <c r="AC430" i="1"/>
  <c r="AE430" i="1"/>
  <c r="BQ552" i="1"/>
  <c r="AD552" i="1"/>
  <c r="AE552" i="1"/>
  <c r="AB552" i="1"/>
  <c r="AC552" i="1"/>
  <c r="AA552" i="1"/>
  <c r="BQ70" i="1"/>
  <c r="AA70" i="1"/>
  <c r="AB70" i="1"/>
  <c r="AD70" i="1"/>
  <c r="AC70" i="1"/>
  <c r="AE70" i="1"/>
  <c r="BQ240" i="1"/>
  <c r="BV240" i="1" s="1"/>
  <c r="AD240" i="1"/>
  <c r="AE240" i="1"/>
  <c r="AC240" i="1"/>
  <c r="AA240" i="1"/>
  <c r="AB240" i="1"/>
  <c r="BQ409" i="1"/>
  <c r="AA409" i="1"/>
  <c r="AB409" i="1"/>
  <c r="AC409" i="1"/>
  <c r="AD409" i="1"/>
  <c r="AE409" i="1"/>
  <c r="BQ542" i="1"/>
  <c r="BR542" i="1" s="1"/>
  <c r="AA542" i="1"/>
  <c r="AB542" i="1"/>
  <c r="AD542" i="1"/>
  <c r="AC542" i="1"/>
  <c r="AE542" i="1"/>
  <c r="BQ78" i="1"/>
  <c r="AA78" i="1"/>
  <c r="AB78" i="1"/>
  <c r="AD78" i="1"/>
  <c r="AC78" i="1"/>
  <c r="AE78" i="1"/>
  <c r="BQ518" i="1"/>
  <c r="AA518" i="1"/>
  <c r="AB518" i="1"/>
  <c r="AC518" i="1"/>
  <c r="AD518" i="1"/>
  <c r="AE518" i="1"/>
  <c r="BQ264" i="1"/>
  <c r="BR264" i="1" s="1"/>
  <c r="AD264" i="1"/>
  <c r="AE264" i="1"/>
  <c r="AB264" i="1"/>
  <c r="AA264" i="1"/>
  <c r="AC264" i="1"/>
  <c r="BQ622" i="1"/>
  <c r="AA622" i="1"/>
  <c r="AB622" i="1"/>
  <c r="AD622" i="1"/>
  <c r="AC622" i="1"/>
  <c r="AE622" i="1"/>
  <c r="BQ438" i="1"/>
  <c r="AA438" i="1"/>
  <c r="AB438" i="1"/>
  <c r="AE438" i="1"/>
  <c r="AC438" i="1"/>
  <c r="AD438" i="1"/>
  <c r="BQ160" i="1"/>
  <c r="AD160" i="1"/>
  <c r="AE160" i="1"/>
  <c r="AA160" i="1"/>
  <c r="AB160" i="1"/>
  <c r="AC160" i="1"/>
  <c r="BQ559" i="1"/>
  <c r="AA559" i="1"/>
  <c r="AB559" i="1"/>
  <c r="AC559" i="1"/>
  <c r="AD559" i="1"/>
  <c r="AE559" i="1"/>
  <c r="BQ393" i="1"/>
  <c r="BS393" i="1" s="1"/>
  <c r="AA393" i="1"/>
  <c r="AB393" i="1"/>
  <c r="AC393" i="1"/>
  <c r="AD393" i="1"/>
  <c r="AE393" i="1"/>
  <c r="BQ118" i="1"/>
  <c r="BV118" i="1" s="1"/>
  <c r="AA118" i="1"/>
  <c r="AB118" i="1"/>
  <c r="AD118" i="1"/>
  <c r="AC118" i="1"/>
  <c r="AE118" i="1"/>
  <c r="BQ534" i="1"/>
  <c r="AA534" i="1"/>
  <c r="AB534" i="1"/>
  <c r="AE534" i="1"/>
  <c r="AC534" i="1"/>
  <c r="AD534" i="1"/>
  <c r="BQ543" i="1"/>
  <c r="BR543" i="1" s="1"/>
  <c r="AA543" i="1"/>
  <c r="AB543" i="1"/>
  <c r="AC543" i="1"/>
  <c r="AD543" i="1"/>
  <c r="AE543" i="1"/>
  <c r="BQ416" i="1"/>
  <c r="AD416" i="1"/>
  <c r="AE416" i="1"/>
  <c r="AA416" i="1"/>
  <c r="AB416" i="1"/>
  <c r="AC416" i="1"/>
  <c r="BQ470" i="1"/>
  <c r="AA470" i="1"/>
  <c r="AB470" i="1"/>
  <c r="AE470" i="1"/>
  <c r="AC470" i="1"/>
  <c r="AD470" i="1"/>
  <c r="BQ57" i="1"/>
  <c r="BR57" i="1" s="1"/>
  <c r="AA57" i="1"/>
  <c r="AB57" i="1"/>
  <c r="AC57" i="1"/>
  <c r="AE57" i="1"/>
  <c r="AD57" i="1"/>
  <c r="BQ360" i="1"/>
  <c r="AD360" i="1"/>
  <c r="AE360" i="1"/>
  <c r="AB360" i="1"/>
  <c r="AC360" i="1"/>
  <c r="AA360" i="1"/>
  <c r="BQ590" i="1"/>
  <c r="AA590" i="1"/>
  <c r="AB590" i="1"/>
  <c r="AD590" i="1"/>
  <c r="AE590" i="1"/>
  <c r="AC590" i="1"/>
  <c r="BQ79" i="1"/>
  <c r="AA79" i="1"/>
  <c r="AB79" i="1"/>
  <c r="AC79" i="1"/>
  <c r="AD79" i="1"/>
  <c r="AE79" i="1"/>
  <c r="BQ277" i="1"/>
  <c r="AC277" i="1"/>
  <c r="AD277" i="1"/>
  <c r="AE277" i="1"/>
  <c r="AA277" i="1"/>
  <c r="AB277" i="1"/>
  <c r="BQ21" i="1"/>
  <c r="AC21" i="1"/>
  <c r="AD21" i="1"/>
  <c r="AE21" i="1"/>
  <c r="AA21" i="1"/>
  <c r="AB21" i="1"/>
  <c r="BQ316" i="1"/>
  <c r="AA316" i="1"/>
  <c r="AB316" i="1"/>
  <c r="AC316" i="1"/>
  <c r="AD316" i="1"/>
  <c r="AE316" i="1"/>
  <c r="BQ547" i="1"/>
  <c r="AE547" i="1"/>
  <c r="AA547" i="1"/>
  <c r="AD547" i="1"/>
  <c r="AB547" i="1"/>
  <c r="AC547" i="1"/>
  <c r="BQ594" i="1"/>
  <c r="BT594" i="1" s="1"/>
  <c r="AB594" i="1"/>
  <c r="AC594" i="1"/>
  <c r="AD594" i="1"/>
  <c r="AE594" i="1"/>
  <c r="AA594" i="1"/>
  <c r="BQ289" i="1"/>
  <c r="AA289" i="1"/>
  <c r="AB289" i="1"/>
  <c r="AC289" i="1"/>
  <c r="AE289" i="1"/>
  <c r="AD289" i="1"/>
  <c r="BQ422" i="1"/>
  <c r="BT422" i="1" s="1"/>
  <c r="AA422" i="1"/>
  <c r="AB422" i="1"/>
  <c r="AC422" i="1"/>
  <c r="AE422" i="1"/>
  <c r="AD422" i="1"/>
  <c r="BQ40" i="1"/>
  <c r="BR40" i="1" s="1"/>
  <c r="AD40" i="1"/>
  <c r="AE40" i="1"/>
  <c r="AB40" i="1"/>
  <c r="AA40" i="1"/>
  <c r="AC40" i="1"/>
  <c r="BQ525" i="1"/>
  <c r="AC525" i="1"/>
  <c r="AD525" i="1"/>
  <c r="AE525" i="1"/>
  <c r="AB525" i="1"/>
  <c r="AA525" i="1"/>
  <c r="BQ342" i="1"/>
  <c r="AA342" i="1"/>
  <c r="AB342" i="1"/>
  <c r="AE342" i="1"/>
  <c r="AC342" i="1"/>
  <c r="AD342" i="1"/>
  <c r="BQ327" i="1"/>
  <c r="BU327" i="1" s="1"/>
  <c r="AA327" i="1"/>
  <c r="AB327" i="1"/>
  <c r="AC327" i="1"/>
  <c r="AD327" i="1"/>
  <c r="AE327" i="1"/>
  <c r="BQ135" i="1"/>
  <c r="BS135" i="1" s="1"/>
  <c r="AA135" i="1"/>
  <c r="AB135" i="1"/>
  <c r="AC135" i="1"/>
  <c r="AD135" i="1"/>
  <c r="AE135" i="1"/>
  <c r="BQ461" i="1"/>
  <c r="AC461" i="1"/>
  <c r="AD461" i="1"/>
  <c r="AE461" i="1"/>
  <c r="AB461" i="1"/>
  <c r="AA461" i="1"/>
  <c r="BQ269" i="1"/>
  <c r="AC269" i="1"/>
  <c r="AD269" i="1"/>
  <c r="AE269" i="1"/>
  <c r="AB269" i="1"/>
  <c r="AA269" i="1"/>
  <c r="BQ77" i="1"/>
  <c r="AC77" i="1"/>
  <c r="AD77" i="1"/>
  <c r="AE77" i="1"/>
  <c r="AA77" i="1"/>
  <c r="AB77" i="1"/>
  <c r="BQ500" i="1"/>
  <c r="BV500" i="1" s="1"/>
  <c r="AA500" i="1"/>
  <c r="AB500" i="1"/>
  <c r="AC500" i="1"/>
  <c r="AD500" i="1"/>
  <c r="AE500" i="1"/>
  <c r="BQ244" i="1"/>
  <c r="AA244" i="1"/>
  <c r="AB244" i="1"/>
  <c r="AC244" i="1"/>
  <c r="AD244" i="1"/>
  <c r="AE244" i="1"/>
  <c r="BQ52" i="1"/>
  <c r="BU52" i="1" s="1"/>
  <c r="AA52" i="1"/>
  <c r="AB52" i="1"/>
  <c r="AC52" i="1"/>
  <c r="AD52" i="1"/>
  <c r="AE52" i="1"/>
  <c r="BQ475" i="1"/>
  <c r="AE475" i="1"/>
  <c r="AA475" i="1"/>
  <c r="AC475" i="1"/>
  <c r="AD475" i="1"/>
  <c r="AB475" i="1"/>
  <c r="BQ219" i="1"/>
  <c r="BU219" i="1" s="1"/>
  <c r="AE219" i="1"/>
  <c r="AA219" i="1"/>
  <c r="AC219" i="1"/>
  <c r="AD219" i="1"/>
  <c r="AB219" i="1"/>
  <c r="BQ27" i="1"/>
  <c r="AE27" i="1"/>
  <c r="AA27" i="1"/>
  <c r="AC27" i="1"/>
  <c r="AB27" i="1"/>
  <c r="AD27" i="1"/>
  <c r="BQ394" i="1"/>
  <c r="AB394" i="1"/>
  <c r="AC394" i="1"/>
  <c r="AD394" i="1"/>
  <c r="AE394" i="1"/>
  <c r="AA394" i="1"/>
  <c r="BQ202" i="1"/>
  <c r="BV202" i="1" s="1"/>
  <c r="AB202" i="1"/>
  <c r="AC202" i="1"/>
  <c r="AD202" i="1"/>
  <c r="AE202" i="1"/>
  <c r="AA202" i="1"/>
  <c r="BQ10" i="1"/>
  <c r="BU10" i="1" s="1"/>
  <c r="AB10" i="1"/>
  <c r="AC10" i="1"/>
  <c r="AD10" i="1"/>
  <c r="AE10" i="1"/>
  <c r="AA10" i="1"/>
  <c r="BQ605" i="1"/>
  <c r="BU605" i="1" s="1"/>
  <c r="AC605" i="1"/>
  <c r="AD605" i="1"/>
  <c r="AE605" i="1"/>
  <c r="AB605" i="1"/>
  <c r="AA605" i="1"/>
  <c r="BQ592" i="1"/>
  <c r="AD592" i="1"/>
  <c r="AE592" i="1"/>
  <c r="AC592" i="1"/>
  <c r="AA592" i="1"/>
  <c r="AB592" i="1"/>
  <c r="BQ206" i="1"/>
  <c r="AA206" i="1"/>
  <c r="AB206" i="1"/>
  <c r="AD206" i="1"/>
  <c r="AE206" i="1"/>
  <c r="AC206" i="1"/>
  <c r="BQ593" i="1"/>
  <c r="AA593" i="1"/>
  <c r="AB593" i="1"/>
  <c r="AC593" i="1"/>
  <c r="AE593" i="1"/>
  <c r="AD593" i="1"/>
  <c r="BQ161" i="1"/>
  <c r="AA161" i="1"/>
  <c r="AB161" i="1"/>
  <c r="AC161" i="1"/>
  <c r="AE161" i="1"/>
  <c r="AD161" i="1"/>
  <c r="BQ456" i="1"/>
  <c r="AD456" i="1"/>
  <c r="AE456" i="1"/>
  <c r="AB456" i="1"/>
  <c r="AA456" i="1"/>
  <c r="AC456" i="1"/>
  <c r="BQ102" i="1"/>
  <c r="BV102" i="1" s="1"/>
  <c r="AA102" i="1"/>
  <c r="AB102" i="1"/>
  <c r="AD102" i="1"/>
  <c r="AC102" i="1"/>
  <c r="AE102" i="1"/>
  <c r="BQ62" i="1"/>
  <c r="AA62" i="1"/>
  <c r="AB62" i="1"/>
  <c r="AD62" i="1"/>
  <c r="AC62" i="1"/>
  <c r="AE62" i="1"/>
  <c r="BQ192" i="1"/>
  <c r="BT192" i="1" s="1"/>
  <c r="AD192" i="1"/>
  <c r="AE192" i="1"/>
  <c r="AA192" i="1"/>
  <c r="AC192" i="1"/>
  <c r="AB192" i="1"/>
  <c r="BQ319" i="1"/>
  <c r="BU319" i="1" s="1"/>
  <c r="AA319" i="1"/>
  <c r="AB319" i="1"/>
  <c r="AC319" i="1"/>
  <c r="AD319" i="1"/>
  <c r="AE319" i="1"/>
  <c r="BQ63" i="1"/>
  <c r="AA63" i="1"/>
  <c r="AB63" i="1"/>
  <c r="AC63" i="1"/>
  <c r="AD63" i="1"/>
  <c r="AE63" i="1"/>
  <c r="BQ197" i="1"/>
  <c r="BT197" i="1" s="1"/>
  <c r="AC197" i="1"/>
  <c r="AD197" i="1"/>
  <c r="AE197" i="1"/>
  <c r="AA197" i="1"/>
  <c r="AB197" i="1"/>
  <c r="BQ620" i="1"/>
  <c r="BT620" i="1" s="1"/>
  <c r="AA620" i="1"/>
  <c r="AB620" i="1"/>
  <c r="AC620" i="1"/>
  <c r="AD620" i="1"/>
  <c r="AE620" i="1"/>
  <c r="BQ236" i="1"/>
  <c r="BT236" i="1" s="1"/>
  <c r="AA236" i="1"/>
  <c r="AB236" i="1"/>
  <c r="AC236" i="1"/>
  <c r="AD236" i="1"/>
  <c r="AE236" i="1"/>
  <c r="BQ595" i="1"/>
  <c r="BV595" i="1" s="1"/>
  <c r="AE595" i="1"/>
  <c r="AA595" i="1"/>
  <c r="AB595" i="1"/>
  <c r="AC595" i="1"/>
  <c r="AD595" i="1"/>
  <c r="BQ339" i="1"/>
  <c r="BS339" i="1" s="1"/>
  <c r="AE339" i="1"/>
  <c r="AA339" i="1"/>
  <c r="AB339" i="1"/>
  <c r="AC339" i="1"/>
  <c r="AD339" i="1"/>
  <c r="BQ19" i="1"/>
  <c r="BT19" i="1" s="1"/>
  <c r="AE19" i="1"/>
  <c r="AA19" i="1"/>
  <c r="AC19" i="1"/>
  <c r="AB19" i="1"/>
  <c r="AD19" i="1"/>
  <c r="BQ322" i="1"/>
  <c r="BT322" i="1" s="1"/>
  <c r="AB322" i="1"/>
  <c r="AC322" i="1"/>
  <c r="AD322" i="1"/>
  <c r="AE322" i="1"/>
  <c r="AA322" i="1"/>
  <c r="BQ194" i="1"/>
  <c r="BV194" i="1" s="1"/>
  <c r="AB194" i="1"/>
  <c r="AC194" i="1"/>
  <c r="AD194" i="1"/>
  <c r="AE194" i="1"/>
  <c r="AA194" i="1"/>
  <c r="BQ366" i="1"/>
  <c r="AA366" i="1"/>
  <c r="AB366" i="1"/>
  <c r="AD366" i="1"/>
  <c r="AC366" i="1"/>
  <c r="AE366" i="1"/>
  <c r="BQ176" i="1"/>
  <c r="AD176" i="1"/>
  <c r="AE176" i="1"/>
  <c r="AC176" i="1"/>
  <c r="AA176" i="1"/>
  <c r="AB176" i="1"/>
  <c r="BQ606" i="1"/>
  <c r="BT606" i="1" s="1"/>
  <c r="AA606" i="1"/>
  <c r="AB606" i="1"/>
  <c r="AD606" i="1"/>
  <c r="AC606" i="1"/>
  <c r="AE606" i="1"/>
  <c r="BQ519" i="1"/>
  <c r="BR519" i="1" s="1"/>
  <c r="AA519" i="1"/>
  <c r="AB519" i="1"/>
  <c r="AC519" i="1"/>
  <c r="AD519" i="1"/>
  <c r="AE519" i="1"/>
  <c r="BQ414" i="1"/>
  <c r="AA414" i="1"/>
  <c r="AB414" i="1"/>
  <c r="AD414" i="1"/>
  <c r="AC414" i="1"/>
  <c r="AE414" i="1"/>
  <c r="BQ16" i="1"/>
  <c r="BR16" i="1" s="1"/>
  <c r="AD16" i="1"/>
  <c r="AE16" i="1"/>
  <c r="AB16" i="1"/>
  <c r="AA16" i="1"/>
  <c r="AC16" i="1"/>
  <c r="BQ185" i="1"/>
  <c r="AA185" i="1"/>
  <c r="AB185" i="1"/>
  <c r="AC185" i="1"/>
  <c r="AD185" i="1"/>
  <c r="AE185" i="1"/>
  <c r="BQ358" i="1"/>
  <c r="BU358" i="1" s="1"/>
  <c r="AA358" i="1"/>
  <c r="AB358" i="1"/>
  <c r="AC358" i="1"/>
  <c r="AE358" i="1"/>
  <c r="AD358" i="1"/>
  <c r="BQ505" i="1"/>
  <c r="BT505" i="1" s="1"/>
  <c r="AA505" i="1"/>
  <c r="AB505" i="1"/>
  <c r="AC505" i="1"/>
  <c r="AD505" i="1"/>
  <c r="AE505" i="1"/>
  <c r="BQ613" i="1"/>
  <c r="BV613" i="1" s="1"/>
  <c r="AC613" i="1"/>
  <c r="AD613" i="1"/>
  <c r="AE613" i="1"/>
  <c r="AA613" i="1"/>
  <c r="AB613" i="1"/>
  <c r="BQ145" i="1"/>
  <c r="AA145" i="1"/>
  <c r="AB145" i="1"/>
  <c r="AC145" i="1"/>
  <c r="AE145" i="1"/>
  <c r="AD145" i="1"/>
  <c r="BQ318" i="1"/>
  <c r="AA318" i="1"/>
  <c r="AB318" i="1"/>
  <c r="AC318" i="1"/>
  <c r="AD318" i="1"/>
  <c r="AE318" i="1"/>
  <c r="BQ478" i="1"/>
  <c r="AA478" i="1"/>
  <c r="AB478" i="1"/>
  <c r="AD478" i="1"/>
  <c r="AC478" i="1"/>
  <c r="AE478" i="1"/>
  <c r="BQ589" i="1"/>
  <c r="AC589" i="1"/>
  <c r="AD589" i="1"/>
  <c r="AE589" i="1"/>
  <c r="AB589" i="1"/>
  <c r="AA589" i="1"/>
  <c r="BQ105" i="1"/>
  <c r="BV105" i="1" s="1"/>
  <c r="AA105" i="1"/>
  <c r="AB105" i="1"/>
  <c r="AC105" i="1"/>
  <c r="AE105" i="1"/>
  <c r="AD105" i="1"/>
  <c r="BQ278" i="1"/>
  <c r="BT278" i="1" s="1"/>
  <c r="AA278" i="1"/>
  <c r="AB278" i="1"/>
  <c r="AE278" i="1"/>
  <c r="AC278" i="1"/>
  <c r="AD278" i="1"/>
  <c r="BQ447" i="1"/>
  <c r="BT447" i="1" s="1"/>
  <c r="AA447" i="1"/>
  <c r="AB447" i="1"/>
  <c r="AC447" i="1"/>
  <c r="AD447" i="1"/>
  <c r="AE447" i="1"/>
  <c r="BQ565" i="1"/>
  <c r="BU565" i="1" s="1"/>
  <c r="AC565" i="1"/>
  <c r="AD565" i="1"/>
  <c r="AE565" i="1"/>
  <c r="AA565" i="1"/>
  <c r="AB565" i="1"/>
  <c r="BQ415" i="1"/>
  <c r="AA415" i="1"/>
  <c r="AB415" i="1"/>
  <c r="AC415" i="1"/>
  <c r="AD415" i="1"/>
  <c r="AE415" i="1"/>
  <c r="BQ351" i="1"/>
  <c r="AA351" i="1"/>
  <c r="AB351" i="1"/>
  <c r="AC351" i="1"/>
  <c r="AD351" i="1"/>
  <c r="AE351" i="1"/>
  <c r="BQ287" i="1"/>
  <c r="BV287" i="1" s="1"/>
  <c r="AA287" i="1"/>
  <c r="AB287" i="1"/>
  <c r="AC287" i="1"/>
  <c r="AD287" i="1"/>
  <c r="AE287" i="1"/>
  <c r="BQ223" i="1"/>
  <c r="AA223" i="1"/>
  <c r="AB223" i="1"/>
  <c r="AC223" i="1"/>
  <c r="AD223" i="1"/>
  <c r="AE223" i="1"/>
  <c r="BQ159" i="1"/>
  <c r="AA159" i="1"/>
  <c r="AB159" i="1"/>
  <c r="AC159" i="1"/>
  <c r="AD159" i="1"/>
  <c r="AE159" i="1"/>
  <c r="BQ95" i="1"/>
  <c r="AA95" i="1"/>
  <c r="AB95" i="1"/>
  <c r="AC95" i="1"/>
  <c r="AD95" i="1"/>
  <c r="AE95" i="1"/>
  <c r="BQ31" i="1"/>
  <c r="AA31" i="1"/>
  <c r="AB31" i="1"/>
  <c r="AC31" i="1"/>
  <c r="AD31" i="1"/>
  <c r="AE31" i="1"/>
  <c r="BQ485" i="1"/>
  <c r="AC485" i="1"/>
  <c r="AD485" i="1"/>
  <c r="AE485" i="1"/>
  <c r="AA485" i="1"/>
  <c r="AB485" i="1"/>
  <c r="BQ421" i="1"/>
  <c r="AC421" i="1"/>
  <c r="AD421" i="1"/>
  <c r="AE421" i="1"/>
  <c r="AA421" i="1"/>
  <c r="AB421" i="1"/>
  <c r="BQ357" i="1"/>
  <c r="BV357" i="1" s="1"/>
  <c r="AC357" i="1"/>
  <c r="AD357" i="1"/>
  <c r="AE357" i="1"/>
  <c r="AA357" i="1"/>
  <c r="AB357" i="1"/>
  <c r="BQ293" i="1"/>
  <c r="AC293" i="1"/>
  <c r="AD293" i="1"/>
  <c r="AE293" i="1"/>
  <c r="AA293" i="1"/>
  <c r="AB293" i="1"/>
  <c r="BQ229" i="1"/>
  <c r="AC229" i="1"/>
  <c r="AD229" i="1"/>
  <c r="AE229" i="1"/>
  <c r="AA229" i="1"/>
  <c r="AB229" i="1"/>
  <c r="BQ165" i="1"/>
  <c r="BT165" i="1" s="1"/>
  <c r="AC165" i="1"/>
  <c r="AD165" i="1"/>
  <c r="AE165" i="1"/>
  <c r="AA165" i="1"/>
  <c r="AB165" i="1"/>
  <c r="BQ101" i="1"/>
  <c r="AC101" i="1"/>
  <c r="AD101" i="1"/>
  <c r="AE101" i="1"/>
  <c r="AA101" i="1"/>
  <c r="AB101" i="1"/>
  <c r="BQ37" i="1"/>
  <c r="AC37" i="1"/>
  <c r="AD37" i="1"/>
  <c r="AE37" i="1"/>
  <c r="AA37" i="1"/>
  <c r="AB37" i="1"/>
  <c r="BQ588" i="1"/>
  <c r="AA588" i="1"/>
  <c r="AB588" i="1"/>
  <c r="AC588" i="1"/>
  <c r="AD588" i="1"/>
  <c r="AE588" i="1"/>
  <c r="BQ524" i="1"/>
  <c r="AA524" i="1"/>
  <c r="AB524" i="1"/>
  <c r="AC524" i="1"/>
  <c r="AD524" i="1"/>
  <c r="AE524" i="1"/>
  <c r="BQ460" i="1"/>
  <c r="AA460" i="1"/>
  <c r="AB460" i="1"/>
  <c r="AC460" i="1"/>
  <c r="AD460" i="1"/>
  <c r="AE460" i="1"/>
  <c r="BQ396" i="1"/>
  <c r="AA396" i="1"/>
  <c r="AB396" i="1"/>
  <c r="AC396" i="1"/>
  <c r="AD396" i="1"/>
  <c r="AE396" i="1"/>
  <c r="BQ332" i="1"/>
  <c r="AA332" i="1"/>
  <c r="AB332" i="1"/>
  <c r="AC332" i="1"/>
  <c r="AD332" i="1"/>
  <c r="AE332" i="1"/>
  <c r="BQ268" i="1"/>
  <c r="BR268" i="1" s="1"/>
  <c r="AA268" i="1"/>
  <c r="AB268" i="1"/>
  <c r="AC268" i="1"/>
  <c r="AD268" i="1"/>
  <c r="AE268" i="1"/>
  <c r="BQ204" i="1"/>
  <c r="BU204" i="1" s="1"/>
  <c r="AA204" i="1"/>
  <c r="AB204" i="1"/>
  <c r="AC204" i="1"/>
  <c r="AD204" i="1"/>
  <c r="AE204" i="1"/>
  <c r="BQ140" i="1"/>
  <c r="AA140" i="1"/>
  <c r="AB140" i="1"/>
  <c r="AC140" i="1"/>
  <c r="AD140" i="1"/>
  <c r="AE140" i="1"/>
  <c r="BQ76" i="1"/>
  <c r="AA76" i="1"/>
  <c r="AB76" i="1"/>
  <c r="AC76" i="1"/>
  <c r="AD76" i="1"/>
  <c r="AE76" i="1"/>
  <c r="BQ12" i="1"/>
  <c r="AA12" i="1"/>
  <c r="AB12" i="1"/>
  <c r="AC12" i="1"/>
  <c r="AD12" i="1"/>
  <c r="AE12" i="1"/>
  <c r="BQ563" i="1"/>
  <c r="BT563" i="1" s="1"/>
  <c r="AE563" i="1"/>
  <c r="AA563" i="1"/>
  <c r="AB563" i="1"/>
  <c r="AD563" i="1"/>
  <c r="AC563" i="1"/>
  <c r="BQ499" i="1"/>
  <c r="AE499" i="1"/>
  <c r="AA499" i="1"/>
  <c r="AB499" i="1"/>
  <c r="AD499" i="1"/>
  <c r="AC499" i="1"/>
  <c r="BQ435" i="1"/>
  <c r="BU435" i="1" s="1"/>
  <c r="AE435" i="1"/>
  <c r="AA435" i="1"/>
  <c r="AB435" i="1"/>
  <c r="AD435" i="1"/>
  <c r="AC435" i="1"/>
  <c r="BQ371" i="1"/>
  <c r="AE371" i="1"/>
  <c r="AA371" i="1"/>
  <c r="AB371" i="1"/>
  <c r="AD371" i="1"/>
  <c r="AC371" i="1"/>
  <c r="BQ307" i="1"/>
  <c r="AE307" i="1"/>
  <c r="AA307" i="1"/>
  <c r="AB307" i="1"/>
  <c r="AD307" i="1"/>
  <c r="AC307" i="1"/>
  <c r="BQ243" i="1"/>
  <c r="AE243" i="1"/>
  <c r="AA243" i="1"/>
  <c r="AB243" i="1"/>
  <c r="AD243" i="1"/>
  <c r="AC243" i="1"/>
  <c r="BQ179" i="1"/>
  <c r="AE179" i="1"/>
  <c r="AA179" i="1"/>
  <c r="AB179" i="1"/>
  <c r="AD179" i="1"/>
  <c r="AC179" i="1"/>
  <c r="BQ115" i="1"/>
  <c r="AE115" i="1"/>
  <c r="AA115" i="1"/>
  <c r="AC115" i="1"/>
  <c r="AB115" i="1"/>
  <c r="AD115" i="1"/>
  <c r="BQ51" i="1"/>
  <c r="AE51" i="1"/>
  <c r="AA51" i="1"/>
  <c r="AC51" i="1"/>
  <c r="AB51" i="1"/>
  <c r="AD51" i="1"/>
  <c r="BQ610" i="1"/>
  <c r="AB610" i="1"/>
  <c r="AC610" i="1"/>
  <c r="AD610" i="1"/>
  <c r="AE610" i="1"/>
  <c r="AA610" i="1"/>
  <c r="BQ546" i="1"/>
  <c r="BT546" i="1" s="1"/>
  <c r="AB546" i="1"/>
  <c r="AC546" i="1"/>
  <c r="AD546" i="1"/>
  <c r="AE546" i="1"/>
  <c r="AA546" i="1"/>
  <c r="BQ482" i="1"/>
  <c r="AB482" i="1"/>
  <c r="AC482" i="1"/>
  <c r="AD482" i="1"/>
  <c r="AE482" i="1"/>
  <c r="AA482" i="1"/>
  <c r="BQ418" i="1"/>
  <c r="AB418" i="1"/>
  <c r="AC418" i="1"/>
  <c r="AD418" i="1"/>
  <c r="AE418" i="1"/>
  <c r="AA418" i="1"/>
  <c r="BQ354" i="1"/>
  <c r="BU354" i="1" s="1"/>
  <c r="AB354" i="1"/>
  <c r="AC354" i="1"/>
  <c r="AD354" i="1"/>
  <c r="AE354" i="1"/>
  <c r="AA354" i="1"/>
  <c r="BQ290" i="1"/>
  <c r="AB290" i="1"/>
  <c r="AC290" i="1"/>
  <c r="AD290" i="1"/>
  <c r="AE290" i="1"/>
  <c r="AA290" i="1"/>
  <c r="BQ226" i="1"/>
  <c r="BV226" i="1" s="1"/>
  <c r="AB226" i="1"/>
  <c r="AC226" i="1"/>
  <c r="AD226" i="1"/>
  <c r="AE226" i="1"/>
  <c r="AA226" i="1"/>
  <c r="BQ162" i="1"/>
  <c r="AB162" i="1"/>
  <c r="AC162" i="1"/>
  <c r="AD162" i="1"/>
  <c r="AE162" i="1"/>
  <c r="AA162" i="1"/>
  <c r="BQ98" i="1"/>
  <c r="AB98" i="1"/>
  <c r="AC98" i="1"/>
  <c r="AD98" i="1"/>
  <c r="AE98" i="1"/>
  <c r="AA98" i="1"/>
  <c r="BQ34" i="1"/>
  <c r="AB34" i="1"/>
  <c r="AC34" i="1"/>
  <c r="AD34" i="1"/>
  <c r="AE34" i="1"/>
  <c r="AA34" i="1"/>
  <c r="BQ110" i="1"/>
  <c r="AA110" i="1"/>
  <c r="AB110" i="1"/>
  <c r="AD110" i="1"/>
  <c r="AC110" i="1"/>
  <c r="AE110" i="1"/>
  <c r="BQ280" i="1"/>
  <c r="BV280" i="1" s="1"/>
  <c r="AD280" i="1"/>
  <c r="AE280" i="1"/>
  <c r="AA280" i="1"/>
  <c r="AB280" i="1"/>
  <c r="AC280" i="1"/>
  <c r="BQ448" i="1"/>
  <c r="AD448" i="1"/>
  <c r="AE448" i="1"/>
  <c r="AA448" i="1"/>
  <c r="AC448" i="1"/>
  <c r="AB448" i="1"/>
  <c r="BQ566" i="1"/>
  <c r="AA566" i="1"/>
  <c r="AB566" i="1"/>
  <c r="AE566" i="1"/>
  <c r="AC566" i="1"/>
  <c r="AD566" i="1"/>
  <c r="BQ89" i="1"/>
  <c r="BR89" i="1" s="1"/>
  <c r="AA89" i="1"/>
  <c r="AB89" i="1"/>
  <c r="AC89" i="1"/>
  <c r="AE89" i="1"/>
  <c r="AD89" i="1"/>
  <c r="BQ262" i="1"/>
  <c r="AA262" i="1"/>
  <c r="AB262" i="1"/>
  <c r="AC262" i="1"/>
  <c r="AD262" i="1"/>
  <c r="AE262" i="1"/>
  <c r="BQ432" i="1"/>
  <c r="AD432" i="1"/>
  <c r="AE432" i="1"/>
  <c r="AC432" i="1"/>
  <c r="AA432" i="1"/>
  <c r="AB432" i="1"/>
  <c r="BQ553" i="1"/>
  <c r="AA553" i="1"/>
  <c r="AB553" i="1"/>
  <c r="AC553" i="1"/>
  <c r="AD553" i="1"/>
  <c r="AE553" i="1"/>
  <c r="BQ137" i="1"/>
  <c r="AA137" i="1"/>
  <c r="AB137" i="1"/>
  <c r="AC137" i="1"/>
  <c r="AD137" i="1"/>
  <c r="AE137" i="1"/>
  <c r="BQ545" i="1"/>
  <c r="BT545" i="1" s="1"/>
  <c r="AA545" i="1"/>
  <c r="AB545" i="1"/>
  <c r="AC545" i="1"/>
  <c r="AD545" i="1"/>
  <c r="AE545" i="1"/>
  <c r="BQ312" i="1"/>
  <c r="AD312" i="1"/>
  <c r="AE312" i="1"/>
  <c r="AB312" i="1"/>
  <c r="AA312" i="1"/>
  <c r="AC312" i="1"/>
  <c r="BQ33" i="1"/>
  <c r="AA33" i="1"/>
  <c r="AB33" i="1"/>
  <c r="AC33" i="1"/>
  <c r="AE33" i="1"/>
  <c r="AD33" i="1"/>
  <c r="BQ486" i="1"/>
  <c r="AA486" i="1"/>
  <c r="AB486" i="1"/>
  <c r="AC486" i="1"/>
  <c r="AE486" i="1"/>
  <c r="AD486" i="1"/>
  <c r="BQ222" i="1"/>
  <c r="BR222" i="1" s="1"/>
  <c r="AA222" i="1"/>
  <c r="AB222" i="1"/>
  <c r="AD222" i="1"/>
  <c r="AC222" i="1"/>
  <c r="AE222" i="1"/>
  <c r="BQ597" i="1"/>
  <c r="AC597" i="1"/>
  <c r="AD597" i="1"/>
  <c r="AE597" i="1"/>
  <c r="AA597" i="1"/>
  <c r="AB597" i="1"/>
  <c r="BQ454" i="1"/>
  <c r="AA454" i="1"/>
  <c r="AB454" i="1"/>
  <c r="AC454" i="1"/>
  <c r="AD454" i="1"/>
  <c r="AE454" i="1"/>
  <c r="BQ177" i="1"/>
  <c r="BV177" i="1" s="1"/>
  <c r="AA177" i="1"/>
  <c r="AB177" i="1"/>
  <c r="AC177" i="1"/>
  <c r="AD177" i="1"/>
  <c r="AE177" i="1"/>
  <c r="BQ569" i="1"/>
  <c r="AA569" i="1"/>
  <c r="AB569" i="1"/>
  <c r="AC569" i="1"/>
  <c r="AD569" i="1"/>
  <c r="AE569" i="1"/>
  <c r="BQ136" i="1"/>
  <c r="AD136" i="1"/>
  <c r="AE136" i="1"/>
  <c r="AB136" i="1"/>
  <c r="AA136" i="1"/>
  <c r="AC136" i="1"/>
  <c r="BQ582" i="1"/>
  <c r="AA582" i="1"/>
  <c r="AB582" i="1"/>
  <c r="AC582" i="1"/>
  <c r="AD582" i="1"/>
  <c r="AE582" i="1"/>
  <c r="BQ609" i="1"/>
  <c r="AA609" i="1"/>
  <c r="AB609" i="1"/>
  <c r="AC609" i="1"/>
  <c r="AE609" i="1"/>
  <c r="AD609" i="1"/>
  <c r="AQ24" i="1"/>
  <c r="AM24" i="1"/>
  <c r="AI24" i="1"/>
  <c r="BQ17" i="1"/>
  <c r="AA17" i="1"/>
  <c r="AB17" i="1"/>
  <c r="AC17" i="1"/>
  <c r="AE17" i="1"/>
  <c r="AD17" i="1"/>
  <c r="BQ150" i="1"/>
  <c r="BV150" i="1" s="1"/>
  <c r="AA150" i="1"/>
  <c r="AB150" i="1"/>
  <c r="AE150" i="1"/>
  <c r="AC150" i="1"/>
  <c r="AD150" i="1"/>
  <c r="BQ335" i="1"/>
  <c r="AA335" i="1"/>
  <c r="AB335" i="1"/>
  <c r="AC335" i="1"/>
  <c r="AD335" i="1"/>
  <c r="AE335" i="1"/>
  <c r="BQ469" i="1"/>
  <c r="AC469" i="1"/>
  <c r="AD469" i="1"/>
  <c r="AE469" i="1"/>
  <c r="AA469" i="1"/>
  <c r="AB469" i="1"/>
  <c r="BQ149" i="1"/>
  <c r="AC149" i="1"/>
  <c r="AD149" i="1"/>
  <c r="AE149" i="1"/>
  <c r="AA149" i="1"/>
  <c r="AB149" i="1"/>
  <c r="BQ380" i="1"/>
  <c r="BV380" i="1" s="1"/>
  <c r="AA380" i="1"/>
  <c r="AB380" i="1"/>
  <c r="AC380" i="1"/>
  <c r="AD380" i="1"/>
  <c r="AE380" i="1"/>
  <c r="BQ60" i="1"/>
  <c r="AA60" i="1"/>
  <c r="AB60" i="1"/>
  <c r="AC60" i="1"/>
  <c r="AD60" i="1"/>
  <c r="AE60" i="1"/>
  <c r="BQ419" i="1"/>
  <c r="AE419" i="1"/>
  <c r="AA419" i="1"/>
  <c r="AD419" i="1"/>
  <c r="AB419" i="1"/>
  <c r="AC419" i="1"/>
  <c r="BQ99" i="1"/>
  <c r="AE99" i="1"/>
  <c r="AA99" i="1"/>
  <c r="AC99" i="1"/>
  <c r="AB99" i="1"/>
  <c r="AD99" i="1"/>
  <c r="BQ338" i="1"/>
  <c r="BT338" i="1" s="1"/>
  <c r="AB338" i="1"/>
  <c r="AC338" i="1"/>
  <c r="AD338" i="1"/>
  <c r="AE338" i="1"/>
  <c r="AA338" i="1"/>
  <c r="BQ82" i="1"/>
  <c r="BS82" i="1" s="1"/>
  <c r="AB82" i="1"/>
  <c r="AC82" i="1"/>
  <c r="AD82" i="1"/>
  <c r="AE82" i="1"/>
  <c r="AA82" i="1"/>
  <c r="BQ591" i="1"/>
  <c r="AA591" i="1"/>
  <c r="AB591" i="1"/>
  <c r="AC591" i="1"/>
  <c r="AD591" i="1"/>
  <c r="AE591" i="1"/>
  <c r="BQ248" i="1"/>
  <c r="AD248" i="1"/>
  <c r="AE248" i="1"/>
  <c r="AB248" i="1"/>
  <c r="AA248" i="1"/>
  <c r="AC248" i="1"/>
  <c r="BQ158" i="1"/>
  <c r="BV158" i="1" s="1"/>
  <c r="AA158" i="1"/>
  <c r="AB158" i="1"/>
  <c r="AD158" i="1"/>
  <c r="AC158" i="1"/>
  <c r="AE158" i="1"/>
  <c r="BQ288" i="1"/>
  <c r="AD288" i="1"/>
  <c r="AE288" i="1"/>
  <c r="AA288" i="1"/>
  <c r="AB288" i="1"/>
  <c r="AC288" i="1"/>
  <c r="BQ249" i="1"/>
  <c r="AA249" i="1"/>
  <c r="AB249" i="1"/>
  <c r="AC249" i="1"/>
  <c r="AD249" i="1"/>
  <c r="AE249" i="1"/>
  <c r="BQ209" i="1"/>
  <c r="AA209" i="1"/>
  <c r="AB209" i="1"/>
  <c r="AC209" i="1"/>
  <c r="AE209" i="1"/>
  <c r="AD209" i="1"/>
  <c r="BQ169" i="1"/>
  <c r="BS169" i="1" s="1"/>
  <c r="AA169" i="1"/>
  <c r="AB169" i="1"/>
  <c r="AC169" i="1"/>
  <c r="AD169" i="1"/>
  <c r="AE169" i="1"/>
  <c r="BQ391" i="1"/>
  <c r="AA391" i="1"/>
  <c r="AB391" i="1"/>
  <c r="AC391" i="1"/>
  <c r="AD391" i="1"/>
  <c r="AE391" i="1"/>
  <c r="BQ71" i="1"/>
  <c r="AA71" i="1"/>
  <c r="AB71" i="1"/>
  <c r="AC71" i="1"/>
  <c r="AD71" i="1"/>
  <c r="AE71" i="1"/>
  <c r="BQ333" i="1"/>
  <c r="AC333" i="1"/>
  <c r="AD333" i="1"/>
  <c r="AE333" i="1"/>
  <c r="AB333" i="1"/>
  <c r="AA333" i="1"/>
  <c r="BQ13" i="1"/>
  <c r="AC13" i="1"/>
  <c r="AD13" i="1"/>
  <c r="AE13" i="1"/>
  <c r="AA13" i="1"/>
  <c r="AB13" i="1"/>
  <c r="BQ308" i="1"/>
  <c r="BV308" i="1" s="1"/>
  <c r="AA308" i="1"/>
  <c r="AB308" i="1"/>
  <c r="AC308" i="1"/>
  <c r="AD308" i="1"/>
  <c r="AE308" i="1"/>
  <c r="BQ603" i="1"/>
  <c r="BV603" i="1" s="1"/>
  <c r="AE603" i="1"/>
  <c r="AA603" i="1"/>
  <c r="AC603" i="1"/>
  <c r="AD603" i="1"/>
  <c r="AB603" i="1"/>
  <c r="BQ283" i="1"/>
  <c r="AE283" i="1"/>
  <c r="AA283" i="1"/>
  <c r="AC283" i="1"/>
  <c r="AD283" i="1"/>
  <c r="AB283" i="1"/>
  <c r="BQ522" i="1"/>
  <c r="BV522" i="1" s="1"/>
  <c r="AB522" i="1"/>
  <c r="AC522" i="1"/>
  <c r="AD522" i="1"/>
  <c r="AE522" i="1"/>
  <c r="AA522" i="1"/>
  <c r="BQ266" i="1"/>
  <c r="BU266" i="1" s="1"/>
  <c r="AB266" i="1"/>
  <c r="AC266" i="1"/>
  <c r="AD266" i="1"/>
  <c r="AE266" i="1"/>
  <c r="AA266" i="1"/>
  <c r="BQ174" i="1"/>
  <c r="AA174" i="1"/>
  <c r="AB174" i="1"/>
  <c r="AD174" i="1"/>
  <c r="AC174" i="1"/>
  <c r="AE174" i="1"/>
  <c r="BQ326" i="1"/>
  <c r="BT326" i="1" s="1"/>
  <c r="AA326" i="1"/>
  <c r="AB326" i="1"/>
  <c r="AC326" i="1"/>
  <c r="AD326" i="1"/>
  <c r="AE326" i="1"/>
  <c r="BQ32" i="1"/>
  <c r="AD32" i="1"/>
  <c r="AE32" i="1"/>
  <c r="AB32" i="1"/>
  <c r="AA32" i="1"/>
  <c r="AC32" i="1"/>
  <c r="BQ305" i="1"/>
  <c r="AA305" i="1"/>
  <c r="AB305" i="1"/>
  <c r="AC305" i="1"/>
  <c r="AD305" i="1"/>
  <c r="AE305" i="1"/>
  <c r="BQ441" i="1"/>
  <c r="AA441" i="1"/>
  <c r="AB441" i="1"/>
  <c r="AC441" i="1"/>
  <c r="AD441" i="1"/>
  <c r="AE441" i="1"/>
  <c r="BQ22" i="1"/>
  <c r="BR22" i="1" s="1"/>
  <c r="AA22" i="1"/>
  <c r="AB22" i="1"/>
  <c r="AD22" i="1"/>
  <c r="AC22" i="1"/>
  <c r="AE22" i="1"/>
  <c r="BQ615" i="1"/>
  <c r="BU615" i="1" s="1"/>
  <c r="AA615" i="1"/>
  <c r="AB615" i="1"/>
  <c r="AC615" i="1"/>
  <c r="AD615" i="1"/>
  <c r="AE615" i="1"/>
  <c r="BQ127" i="1"/>
  <c r="AA127" i="1"/>
  <c r="AB127" i="1"/>
  <c r="AC127" i="1"/>
  <c r="AD127" i="1"/>
  <c r="AE127" i="1"/>
  <c r="BQ389" i="1"/>
  <c r="BV389" i="1" s="1"/>
  <c r="AC389" i="1"/>
  <c r="AD389" i="1"/>
  <c r="AE389" i="1"/>
  <c r="AA389" i="1"/>
  <c r="AB389" i="1"/>
  <c r="BQ69" i="1"/>
  <c r="AC69" i="1"/>
  <c r="AD69" i="1"/>
  <c r="AE69" i="1"/>
  <c r="AA69" i="1"/>
  <c r="AB69" i="1"/>
  <c r="BQ364" i="1"/>
  <c r="AA364" i="1"/>
  <c r="AB364" i="1"/>
  <c r="AC364" i="1"/>
  <c r="AD364" i="1"/>
  <c r="AE364" i="1"/>
  <c r="BQ44" i="1"/>
  <c r="AA44" i="1"/>
  <c r="AB44" i="1"/>
  <c r="AC44" i="1"/>
  <c r="AD44" i="1"/>
  <c r="AE44" i="1"/>
  <c r="BQ275" i="1"/>
  <c r="AE275" i="1"/>
  <c r="AA275" i="1"/>
  <c r="AB275" i="1"/>
  <c r="AC275" i="1"/>
  <c r="AD275" i="1"/>
  <c r="BQ578" i="1"/>
  <c r="AB578" i="1"/>
  <c r="AC578" i="1"/>
  <c r="AD578" i="1"/>
  <c r="AE578" i="1"/>
  <c r="AA578" i="1"/>
  <c r="BQ9" i="1"/>
  <c r="BR9" i="1" s="1"/>
  <c r="AA9" i="1"/>
  <c r="AN9" i="1" s="1"/>
  <c r="AB9" i="1"/>
  <c r="AC9" i="1"/>
  <c r="AE9" i="1"/>
  <c r="AD9" i="1"/>
  <c r="BQ504" i="1"/>
  <c r="AD504" i="1"/>
  <c r="AE504" i="1"/>
  <c r="AB504" i="1"/>
  <c r="AA504" i="1"/>
  <c r="AC504" i="1"/>
  <c r="BQ38" i="1"/>
  <c r="AA38" i="1"/>
  <c r="AB38" i="1"/>
  <c r="AD38" i="1"/>
  <c r="AC38" i="1"/>
  <c r="AE38" i="1"/>
  <c r="BQ208" i="1"/>
  <c r="AD208" i="1"/>
  <c r="AE208" i="1"/>
  <c r="AC208" i="1"/>
  <c r="AA208" i="1"/>
  <c r="AB208" i="1"/>
  <c r="BQ377" i="1"/>
  <c r="AA377" i="1"/>
  <c r="AB377" i="1"/>
  <c r="AC377" i="1"/>
  <c r="AD377" i="1"/>
  <c r="AE377" i="1"/>
  <c r="BQ521" i="1"/>
  <c r="AA521" i="1"/>
  <c r="AB521" i="1"/>
  <c r="AC521" i="1"/>
  <c r="AD521" i="1"/>
  <c r="AE521" i="1"/>
  <c r="BQ624" i="1"/>
  <c r="AD624" i="1"/>
  <c r="AE624" i="1"/>
  <c r="AC624" i="1"/>
  <c r="AA624" i="1"/>
  <c r="AB624" i="1"/>
  <c r="BQ168" i="1"/>
  <c r="BR168" i="1" s="1"/>
  <c r="AD168" i="1"/>
  <c r="AE168" i="1"/>
  <c r="AB168" i="1"/>
  <c r="AC168" i="1"/>
  <c r="AA168" i="1"/>
  <c r="BQ337" i="1"/>
  <c r="BU337" i="1" s="1"/>
  <c r="AA337" i="1"/>
  <c r="AB337" i="1"/>
  <c r="AC337" i="1"/>
  <c r="AE337" i="1"/>
  <c r="AD337" i="1"/>
  <c r="BQ494" i="1"/>
  <c r="AA494" i="1"/>
  <c r="AB494" i="1"/>
  <c r="AC494" i="1"/>
  <c r="AD494" i="1"/>
  <c r="AE494" i="1"/>
  <c r="BQ600" i="1"/>
  <c r="AD600" i="1"/>
  <c r="AE600" i="1"/>
  <c r="AA600" i="1"/>
  <c r="AB600" i="1"/>
  <c r="AC600" i="1"/>
  <c r="BQ128" i="1"/>
  <c r="BU128" i="1" s="1"/>
  <c r="AD128" i="1"/>
  <c r="AE128" i="1"/>
  <c r="AA128" i="1"/>
  <c r="AC128" i="1"/>
  <c r="AB128" i="1"/>
  <c r="BQ297" i="1"/>
  <c r="BV297" i="1" s="1"/>
  <c r="AA297" i="1"/>
  <c r="AB297" i="1"/>
  <c r="AC297" i="1"/>
  <c r="AD297" i="1"/>
  <c r="AE297" i="1"/>
  <c r="BQ463" i="1"/>
  <c r="AA463" i="1"/>
  <c r="AB463" i="1"/>
  <c r="AC463" i="1"/>
  <c r="AD463" i="1"/>
  <c r="AE463" i="1"/>
  <c r="BQ576" i="1"/>
  <c r="AD576" i="1"/>
  <c r="AE576" i="1"/>
  <c r="AA576" i="1"/>
  <c r="AC576" i="1"/>
  <c r="AB576" i="1"/>
  <c r="BQ407" i="1"/>
  <c r="AA407" i="1"/>
  <c r="AB407" i="1"/>
  <c r="AC407" i="1"/>
  <c r="AD407" i="1"/>
  <c r="AE407" i="1"/>
  <c r="BQ343" i="1"/>
  <c r="BS343" i="1" s="1"/>
  <c r="AA343" i="1"/>
  <c r="AB343" i="1"/>
  <c r="AC343" i="1"/>
  <c r="AD343" i="1"/>
  <c r="AE343" i="1"/>
  <c r="BQ279" i="1"/>
  <c r="AA279" i="1"/>
  <c r="AB279" i="1"/>
  <c r="AC279" i="1"/>
  <c r="AD279" i="1"/>
  <c r="AE279" i="1"/>
  <c r="BQ215" i="1"/>
  <c r="AA215" i="1"/>
  <c r="AB215" i="1"/>
  <c r="AC215" i="1"/>
  <c r="AD215" i="1"/>
  <c r="AE215" i="1"/>
  <c r="BQ151" i="1"/>
  <c r="AA151" i="1"/>
  <c r="AB151" i="1"/>
  <c r="AC151" i="1"/>
  <c r="AD151" i="1"/>
  <c r="AE151" i="1"/>
  <c r="BQ87" i="1"/>
  <c r="BV87" i="1" s="1"/>
  <c r="AA87" i="1"/>
  <c r="AB87" i="1"/>
  <c r="AC87" i="1"/>
  <c r="AD87" i="1"/>
  <c r="AE87" i="1"/>
  <c r="BQ23" i="1"/>
  <c r="BT23" i="1" s="1"/>
  <c r="AA23" i="1"/>
  <c r="AB23" i="1"/>
  <c r="AC23" i="1"/>
  <c r="AD23" i="1"/>
  <c r="AE23" i="1"/>
  <c r="BQ477" i="1"/>
  <c r="AC477" i="1"/>
  <c r="AD477" i="1"/>
  <c r="AE477" i="1"/>
  <c r="AB477" i="1"/>
  <c r="AA477" i="1"/>
  <c r="BQ413" i="1"/>
  <c r="AC413" i="1"/>
  <c r="AD413" i="1"/>
  <c r="AE413" i="1"/>
  <c r="AA413" i="1"/>
  <c r="AB413" i="1"/>
  <c r="BQ349" i="1"/>
  <c r="BT349" i="1" s="1"/>
  <c r="AC349" i="1"/>
  <c r="AD349" i="1"/>
  <c r="AE349" i="1"/>
  <c r="AB349" i="1"/>
  <c r="AA349" i="1"/>
  <c r="BQ285" i="1"/>
  <c r="AC285" i="1"/>
  <c r="AD285" i="1"/>
  <c r="AE285" i="1"/>
  <c r="AB285" i="1"/>
  <c r="AA285" i="1"/>
  <c r="BQ221" i="1"/>
  <c r="AC221" i="1"/>
  <c r="AD221" i="1"/>
  <c r="AE221" i="1"/>
  <c r="AB221" i="1"/>
  <c r="AA221" i="1"/>
  <c r="BQ157" i="1"/>
  <c r="AC157" i="1"/>
  <c r="AD157" i="1"/>
  <c r="AE157" i="1"/>
  <c r="AB157" i="1"/>
  <c r="AA157" i="1"/>
  <c r="BQ93" i="1"/>
  <c r="AC93" i="1"/>
  <c r="AD93" i="1"/>
  <c r="AE93" i="1"/>
  <c r="AA93" i="1"/>
  <c r="AB93" i="1"/>
  <c r="BQ29" i="1"/>
  <c r="AC29" i="1"/>
  <c r="AD29" i="1"/>
  <c r="AE29" i="1"/>
  <c r="AA29" i="1"/>
  <c r="AB29" i="1"/>
  <c r="BQ580" i="1"/>
  <c r="AA580" i="1"/>
  <c r="AB580" i="1"/>
  <c r="AC580" i="1"/>
  <c r="AD580" i="1"/>
  <c r="AE580" i="1"/>
  <c r="BQ516" i="1"/>
  <c r="AA516" i="1"/>
  <c r="AB516" i="1"/>
  <c r="AC516" i="1"/>
  <c r="AD516" i="1"/>
  <c r="AE516" i="1"/>
  <c r="BQ452" i="1"/>
  <c r="AA452" i="1"/>
  <c r="AB452" i="1"/>
  <c r="AC452" i="1"/>
  <c r="AD452" i="1"/>
  <c r="AE452" i="1"/>
  <c r="BQ388" i="1"/>
  <c r="AA388" i="1"/>
  <c r="AB388" i="1"/>
  <c r="AC388" i="1"/>
  <c r="AD388" i="1"/>
  <c r="AE388" i="1"/>
  <c r="BQ324" i="1"/>
  <c r="AA324" i="1"/>
  <c r="AB324" i="1"/>
  <c r="AC324" i="1"/>
  <c r="AD324" i="1"/>
  <c r="AE324" i="1"/>
  <c r="BQ260" i="1"/>
  <c r="AA260" i="1"/>
  <c r="AB260" i="1"/>
  <c r="AC260" i="1"/>
  <c r="AD260" i="1"/>
  <c r="AE260" i="1"/>
  <c r="BQ196" i="1"/>
  <c r="AA196" i="1"/>
  <c r="AB196" i="1"/>
  <c r="AC196" i="1"/>
  <c r="AD196" i="1"/>
  <c r="AE196" i="1"/>
  <c r="BQ132" i="1"/>
  <c r="AA132" i="1"/>
  <c r="AB132" i="1"/>
  <c r="AC132" i="1"/>
  <c r="AD132" i="1"/>
  <c r="AE132" i="1"/>
  <c r="BQ68" i="1"/>
  <c r="AA68" i="1"/>
  <c r="AB68" i="1"/>
  <c r="AC68" i="1"/>
  <c r="AD68" i="1"/>
  <c r="AE68" i="1"/>
  <c r="BQ619" i="1"/>
  <c r="AE619" i="1"/>
  <c r="AA619" i="1"/>
  <c r="AC619" i="1"/>
  <c r="AB619" i="1"/>
  <c r="AD619" i="1"/>
  <c r="BQ555" i="1"/>
  <c r="AE555" i="1"/>
  <c r="AA555" i="1"/>
  <c r="AC555" i="1"/>
  <c r="AB555" i="1"/>
  <c r="AD555" i="1"/>
  <c r="BQ491" i="1"/>
  <c r="AE491" i="1"/>
  <c r="AA491" i="1"/>
  <c r="AC491" i="1"/>
  <c r="AB491" i="1"/>
  <c r="AD491" i="1"/>
  <c r="BQ427" i="1"/>
  <c r="BR427" i="1" s="1"/>
  <c r="AE427" i="1"/>
  <c r="AA427" i="1"/>
  <c r="AC427" i="1"/>
  <c r="AB427" i="1"/>
  <c r="AD427" i="1"/>
  <c r="BQ363" i="1"/>
  <c r="AE363" i="1"/>
  <c r="AA363" i="1"/>
  <c r="AC363" i="1"/>
  <c r="AB363" i="1"/>
  <c r="AD363" i="1"/>
  <c r="BQ299" i="1"/>
  <c r="AE299" i="1"/>
  <c r="AA299" i="1"/>
  <c r="AC299" i="1"/>
  <c r="AB299" i="1"/>
  <c r="AD299" i="1"/>
  <c r="BQ235" i="1"/>
  <c r="BR235" i="1" s="1"/>
  <c r="AE235" i="1"/>
  <c r="AA235" i="1"/>
  <c r="AC235" i="1"/>
  <c r="AB235" i="1"/>
  <c r="AD235" i="1"/>
  <c r="BQ171" i="1"/>
  <c r="BS171" i="1" s="1"/>
  <c r="AE171" i="1"/>
  <c r="AA171" i="1"/>
  <c r="AC171" i="1"/>
  <c r="AB171" i="1"/>
  <c r="AD171" i="1"/>
  <c r="BQ107" i="1"/>
  <c r="AE107" i="1"/>
  <c r="AA107" i="1"/>
  <c r="AC107" i="1"/>
  <c r="AB107" i="1"/>
  <c r="AD107" i="1"/>
  <c r="BQ43" i="1"/>
  <c r="AE43" i="1"/>
  <c r="AA43" i="1"/>
  <c r="AC43" i="1"/>
  <c r="AB43" i="1"/>
  <c r="AD43" i="1"/>
  <c r="BQ602" i="1"/>
  <c r="AB602" i="1"/>
  <c r="AC602" i="1"/>
  <c r="AD602" i="1"/>
  <c r="AE602" i="1"/>
  <c r="AA602" i="1"/>
  <c r="BQ538" i="1"/>
  <c r="AB538" i="1"/>
  <c r="AC538" i="1"/>
  <c r="AD538" i="1"/>
  <c r="AE538" i="1"/>
  <c r="AA538" i="1"/>
  <c r="BQ474" i="1"/>
  <c r="AB474" i="1"/>
  <c r="AC474" i="1"/>
  <c r="AD474" i="1"/>
  <c r="AE474" i="1"/>
  <c r="AA474" i="1"/>
  <c r="BQ410" i="1"/>
  <c r="AB410" i="1"/>
  <c r="AC410" i="1"/>
  <c r="AD410" i="1"/>
  <c r="AE410" i="1"/>
  <c r="AA410" i="1"/>
  <c r="BQ346" i="1"/>
  <c r="AB346" i="1"/>
  <c r="AC346" i="1"/>
  <c r="AD346" i="1"/>
  <c r="AE346" i="1"/>
  <c r="AA346" i="1"/>
  <c r="BQ282" i="1"/>
  <c r="AB282" i="1"/>
  <c r="AC282" i="1"/>
  <c r="AD282" i="1"/>
  <c r="AE282" i="1"/>
  <c r="AA282" i="1"/>
  <c r="BQ218" i="1"/>
  <c r="AB218" i="1"/>
  <c r="AC218" i="1"/>
  <c r="AD218" i="1"/>
  <c r="AE218" i="1"/>
  <c r="AA218" i="1"/>
  <c r="BQ154" i="1"/>
  <c r="AB154" i="1"/>
  <c r="AC154" i="1"/>
  <c r="AD154" i="1"/>
  <c r="AE154" i="1"/>
  <c r="AA154" i="1"/>
  <c r="BQ90" i="1"/>
  <c r="AB90" i="1"/>
  <c r="AC90" i="1"/>
  <c r="AD90" i="1"/>
  <c r="AE90" i="1"/>
  <c r="AA90" i="1"/>
  <c r="BQ26" i="1"/>
  <c r="BS26" i="1" s="1"/>
  <c r="AB26" i="1"/>
  <c r="AC26" i="1"/>
  <c r="AD26" i="1"/>
  <c r="AE26" i="1"/>
  <c r="AA26" i="1"/>
  <c r="BQ129" i="1"/>
  <c r="BR129" i="1" s="1"/>
  <c r="AA129" i="1"/>
  <c r="AB129" i="1"/>
  <c r="AC129" i="1"/>
  <c r="AE129" i="1"/>
  <c r="AD129" i="1"/>
  <c r="BQ302" i="1"/>
  <c r="AA302" i="1"/>
  <c r="AB302" i="1"/>
  <c r="AD302" i="1"/>
  <c r="AC302" i="1"/>
  <c r="AE302" i="1"/>
  <c r="BQ464" i="1"/>
  <c r="AD464" i="1"/>
  <c r="AE464" i="1"/>
  <c r="AC464" i="1"/>
  <c r="AA464" i="1"/>
  <c r="AB464" i="1"/>
  <c r="BQ577" i="1"/>
  <c r="AA577" i="1"/>
  <c r="AB577" i="1"/>
  <c r="AC577" i="1"/>
  <c r="AE577" i="1"/>
  <c r="AD577" i="1"/>
  <c r="BQ112" i="1"/>
  <c r="BV112" i="1" s="1"/>
  <c r="AD112" i="1"/>
  <c r="AE112" i="1"/>
  <c r="AB112" i="1"/>
  <c r="AA112" i="1"/>
  <c r="AC112" i="1"/>
  <c r="BQ281" i="1"/>
  <c r="AA281" i="1"/>
  <c r="AB281" i="1"/>
  <c r="AC281" i="1"/>
  <c r="AD281" i="1"/>
  <c r="AE281" i="1"/>
  <c r="BQ449" i="1"/>
  <c r="AA449" i="1"/>
  <c r="AB449" i="1"/>
  <c r="AC449" i="1"/>
  <c r="AE449" i="1"/>
  <c r="AD449" i="1"/>
  <c r="BQ567" i="1"/>
  <c r="AA567" i="1"/>
  <c r="AB567" i="1"/>
  <c r="AC567" i="1"/>
  <c r="AD567" i="1"/>
  <c r="AE567" i="1"/>
  <c r="BQ200" i="1"/>
  <c r="AD200" i="1"/>
  <c r="AE200" i="1"/>
  <c r="AB200" i="1"/>
  <c r="AA200" i="1"/>
  <c r="AC200" i="1"/>
  <c r="BQ583" i="1"/>
  <c r="AA583" i="1"/>
  <c r="AB583" i="1"/>
  <c r="AC583" i="1"/>
  <c r="AD583" i="1"/>
  <c r="AE583" i="1"/>
  <c r="BQ374" i="1"/>
  <c r="AA374" i="1"/>
  <c r="AB374" i="1"/>
  <c r="AC374" i="1"/>
  <c r="AD374" i="1"/>
  <c r="AE374" i="1"/>
  <c r="BQ96" i="1"/>
  <c r="AD96" i="1"/>
  <c r="AE96" i="1"/>
  <c r="AB96" i="1"/>
  <c r="AA96" i="1"/>
  <c r="AC96" i="1"/>
  <c r="BQ520" i="1"/>
  <c r="AD520" i="1"/>
  <c r="AE520" i="1"/>
  <c r="AA520" i="1"/>
  <c r="AB520" i="1"/>
  <c r="AC520" i="1"/>
  <c r="BQ270" i="1"/>
  <c r="BS270" i="1" s="1"/>
  <c r="AA270" i="1"/>
  <c r="AB270" i="1"/>
  <c r="AD270" i="1"/>
  <c r="AE270" i="1"/>
  <c r="AC270" i="1"/>
  <c r="BQ54" i="1"/>
  <c r="AA54" i="1"/>
  <c r="AB54" i="1"/>
  <c r="AD54" i="1"/>
  <c r="AC54" i="1"/>
  <c r="AE54" i="1"/>
  <c r="BQ488" i="1"/>
  <c r="AD488" i="1"/>
  <c r="AE488" i="1"/>
  <c r="AB488" i="1"/>
  <c r="AC488" i="1"/>
  <c r="AA488" i="1"/>
  <c r="BQ225" i="1"/>
  <c r="BS225" i="1" s="1"/>
  <c r="AA225" i="1"/>
  <c r="AB225" i="1"/>
  <c r="AC225" i="1"/>
  <c r="AE225" i="1"/>
  <c r="AD225" i="1"/>
  <c r="BQ607" i="1"/>
  <c r="BV607" i="1" s="1"/>
  <c r="AA607" i="1"/>
  <c r="AB607" i="1"/>
  <c r="AC607" i="1"/>
  <c r="AD607" i="1"/>
  <c r="AE607" i="1"/>
  <c r="BQ353" i="1"/>
  <c r="AA353" i="1"/>
  <c r="AB353" i="1"/>
  <c r="AC353" i="1"/>
  <c r="AE353" i="1"/>
  <c r="AD353" i="1"/>
  <c r="BQ8" i="1"/>
  <c r="AD8" i="1"/>
  <c r="AE8" i="1"/>
  <c r="AB8" i="1"/>
  <c r="AA8" i="1"/>
  <c r="AC8" i="1"/>
  <c r="BQ72" i="1"/>
  <c r="AD72" i="1"/>
  <c r="AE72" i="1"/>
  <c r="AB72" i="1"/>
  <c r="AA72" i="1"/>
  <c r="AC72" i="1"/>
  <c r="I30" i="2"/>
  <c r="J29" i="2"/>
  <c r="K29" i="2" s="1"/>
  <c r="J87" i="2"/>
  <c r="K87" i="2" s="1"/>
  <c r="J86" i="2"/>
  <c r="K86" i="2" s="1"/>
  <c r="I88" i="2"/>
  <c r="J88" i="2"/>
  <c r="K88" i="2" s="1"/>
  <c r="J85" i="2"/>
  <c r="K85" i="2" s="1"/>
  <c r="J39" i="2"/>
  <c r="K39" i="2" s="1"/>
  <c r="J40" i="2"/>
  <c r="K40" i="2" s="1"/>
  <c r="J41" i="2"/>
  <c r="K41" i="2" s="1"/>
  <c r="J33" i="2"/>
  <c r="K33" i="2" s="1"/>
  <c r="J34" i="2"/>
  <c r="K34" i="2" s="1"/>
  <c r="I41" i="2"/>
  <c r="J35" i="2"/>
  <c r="K35" i="2" s="1"/>
  <c r="J36" i="2"/>
  <c r="K36" i="2" s="1"/>
  <c r="J37" i="2"/>
  <c r="K37" i="2" s="1"/>
  <c r="J38" i="2"/>
  <c r="K38" i="2" s="1"/>
  <c r="J10" i="2"/>
  <c r="K10" i="2" s="1"/>
  <c r="I11" i="2"/>
  <c r="J48" i="2"/>
  <c r="K48" i="2" s="1"/>
  <c r="J47" i="2"/>
  <c r="K47" i="2" s="1"/>
  <c r="I48" i="2"/>
  <c r="J62" i="2"/>
  <c r="K62" i="2" s="1"/>
  <c r="J63" i="2"/>
  <c r="K63" i="2" s="1"/>
  <c r="J64" i="2"/>
  <c r="K64" i="2" s="1"/>
  <c r="J65" i="2"/>
  <c r="K65" i="2" s="1"/>
  <c r="J56" i="2"/>
  <c r="K56" i="2" s="1"/>
  <c r="J57" i="2"/>
  <c r="K57" i="2" s="1"/>
  <c r="J58" i="2"/>
  <c r="K58" i="2" s="1"/>
  <c r="J59" i="2"/>
  <c r="K59" i="2" s="1"/>
  <c r="I65" i="2"/>
  <c r="J60" i="2"/>
  <c r="K60" i="2" s="1"/>
  <c r="J61" i="2"/>
  <c r="K61" i="2" s="1"/>
  <c r="J50" i="2"/>
  <c r="K50" i="2" s="1"/>
  <c r="J51" i="2"/>
  <c r="K51" i="2" s="1"/>
  <c r="J52" i="2"/>
  <c r="K52" i="2" s="1"/>
  <c r="J53" i="2"/>
  <c r="K53" i="2" s="1"/>
  <c r="J54" i="2"/>
  <c r="K54" i="2" s="1"/>
  <c r="J55" i="2"/>
  <c r="K55" i="2" s="1"/>
  <c r="J49" i="2"/>
  <c r="K49" i="2" s="1"/>
  <c r="I55" i="2"/>
  <c r="J76" i="2"/>
  <c r="K76" i="2" s="1"/>
  <c r="J77" i="2"/>
  <c r="K77" i="2" s="1"/>
  <c r="J78" i="2"/>
  <c r="K78" i="2" s="1"/>
  <c r="J79" i="2"/>
  <c r="K79" i="2" s="1"/>
  <c r="J80" i="2"/>
  <c r="K80" i="2" s="1"/>
  <c r="I84" i="2"/>
  <c r="J81" i="2"/>
  <c r="K81" i="2" s="1"/>
  <c r="J82" i="2"/>
  <c r="K82" i="2" s="1"/>
  <c r="J83" i="2"/>
  <c r="K83" i="2" s="1"/>
  <c r="J84" i="2"/>
  <c r="K84" i="2" s="1"/>
  <c r="J75" i="2"/>
  <c r="K75" i="2" s="1"/>
  <c r="I101" i="2"/>
  <c r="J101" i="2"/>
  <c r="K101" i="2" s="1"/>
  <c r="J100" i="2"/>
  <c r="K100" i="2" s="1"/>
  <c r="I9" i="2"/>
  <c r="J6" i="2"/>
  <c r="K6" i="2" s="1"/>
  <c r="J7" i="2"/>
  <c r="K7" i="2" s="1"/>
  <c r="J8" i="2"/>
  <c r="K8" i="2" s="1"/>
  <c r="J9" i="2"/>
  <c r="K9" i="2" s="1"/>
  <c r="J5" i="2"/>
  <c r="K5" i="2" s="1"/>
  <c r="J25" i="2"/>
  <c r="K25" i="2" s="1"/>
  <c r="J26" i="2"/>
  <c r="K26" i="2" s="1"/>
  <c r="J27" i="2"/>
  <c r="K27" i="2" s="1"/>
  <c r="J28" i="2"/>
  <c r="K28" i="2" s="1"/>
  <c r="J20" i="2"/>
  <c r="K20" i="2" s="1"/>
  <c r="J21" i="2"/>
  <c r="K21" i="2" s="1"/>
  <c r="I28" i="2"/>
  <c r="J22" i="2"/>
  <c r="K22" i="2" s="1"/>
  <c r="J23" i="2"/>
  <c r="K23" i="2" s="1"/>
  <c r="J24" i="2"/>
  <c r="K24" i="2" s="1"/>
  <c r="J67" i="2"/>
  <c r="K67" i="2" s="1"/>
  <c r="J68" i="2"/>
  <c r="K68" i="2" s="1"/>
  <c r="J69" i="2"/>
  <c r="K69" i="2" s="1"/>
  <c r="I71" i="2"/>
  <c r="J70" i="2"/>
  <c r="K70" i="2" s="1"/>
  <c r="J71" i="2"/>
  <c r="K71" i="2" s="1"/>
  <c r="J66" i="2"/>
  <c r="K66" i="2" s="1"/>
  <c r="J12" i="2"/>
  <c r="K12" i="2" s="1"/>
  <c r="I13" i="2"/>
  <c r="J13" i="2"/>
  <c r="K13" i="2" s="1"/>
  <c r="J46" i="2"/>
  <c r="K46" i="2" s="1"/>
  <c r="I46" i="2"/>
  <c r="J45" i="2"/>
  <c r="K45" i="2" s="1"/>
  <c r="J4" i="2"/>
  <c r="K4" i="2" s="1"/>
  <c r="I4" i="2"/>
  <c r="I32" i="2"/>
  <c r="J32" i="2"/>
  <c r="K32" i="2" s="1"/>
  <c r="J31" i="2"/>
  <c r="K31" i="2" s="1"/>
  <c r="I103" i="2"/>
  <c r="J103" i="2"/>
  <c r="K103" i="2" s="1"/>
  <c r="J102" i="2"/>
  <c r="K102" i="2" s="1"/>
  <c r="I44" i="2"/>
  <c r="J43" i="2"/>
  <c r="K43" i="2" s="1"/>
  <c r="J44" i="2"/>
  <c r="K44" i="2" s="1"/>
  <c r="J42" i="2"/>
  <c r="K42" i="2" s="1"/>
  <c r="J16" i="2"/>
  <c r="K16" i="2" s="1"/>
  <c r="I16" i="2"/>
  <c r="J14" i="2"/>
  <c r="K14" i="2" s="1"/>
  <c r="J15" i="2"/>
  <c r="K15" i="2" s="1"/>
  <c r="I99" i="2"/>
  <c r="J99" i="2"/>
  <c r="K99" i="2" s="1"/>
  <c r="J98" i="2"/>
  <c r="K98" i="2" s="1"/>
  <c r="J11" i="2"/>
  <c r="K11" i="2" s="1"/>
  <c r="I12" i="2"/>
  <c r="J91" i="2"/>
  <c r="K91" i="2" s="1"/>
  <c r="J92" i="2"/>
  <c r="K92" i="2" s="1"/>
  <c r="J93" i="2"/>
  <c r="K93" i="2" s="1"/>
  <c r="J94" i="2"/>
  <c r="K94" i="2" s="1"/>
  <c r="J95" i="2"/>
  <c r="K95" i="2" s="1"/>
  <c r="J96" i="2"/>
  <c r="K96" i="2" s="1"/>
  <c r="I97" i="2"/>
  <c r="J97" i="2"/>
  <c r="K97" i="2" s="1"/>
  <c r="J89" i="2"/>
  <c r="K89" i="2" s="1"/>
  <c r="J90" i="2"/>
  <c r="K90" i="2" s="1"/>
  <c r="J19" i="2"/>
  <c r="K19" i="2" s="1"/>
  <c r="J18" i="2"/>
  <c r="K18" i="2" s="1"/>
  <c r="I19" i="2"/>
  <c r="J72" i="2"/>
  <c r="K72" i="2" s="1"/>
  <c r="I74" i="2"/>
  <c r="J73" i="2"/>
  <c r="K73" i="2" s="1"/>
  <c r="J74" i="2"/>
  <c r="K74" i="2" s="1"/>
  <c r="I17" i="2"/>
  <c r="J17" i="2"/>
  <c r="K17" i="2" s="1"/>
  <c r="IR486" i="1" l="1"/>
  <c r="IQ47" i="1"/>
  <c r="IJ17" i="1"/>
  <c r="IQ318" i="1"/>
  <c r="IR318" i="1"/>
  <c r="IK170" i="1"/>
  <c r="IN170" i="1"/>
  <c r="IR342" i="1"/>
  <c r="IL438" i="1"/>
  <c r="IO438" i="1"/>
  <c r="IL218" i="1"/>
  <c r="IP310" i="1"/>
  <c r="IO218" i="1"/>
  <c r="IL462" i="1"/>
  <c r="IN236" i="1"/>
  <c r="IJ342" i="1"/>
  <c r="IP17" i="1"/>
  <c r="IQ236" i="1"/>
  <c r="IL262" i="1"/>
  <c r="IP342" i="1"/>
  <c r="IO262" i="1"/>
  <c r="IL502" i="1"/>
  <c r="IK414" i="1"/>
  <c r="IO502" i="1"/>
  <c r="IK47" i="1"/>
  <c r="IN414" i="1"/>
  <c r="IK318" i="1"/>
  <c r="IQ149" i="1"/>
  <c r="IL566" i="1"/>
  <c r="IK278" i="1"/>
  <c r="IJ558" i="1"/>
  <c r="IQ278" i="1"/>
  <c r="IJ47" i="1"/>
  <c r="IQ542" i="1"/>
  <c r="IP122" i="1"/>
  <c r="IN462" i="1"/>
  <c r="IP278" i="1"/>
  <c r="IJ122" i="1"/>
  <c r="IK462" i="1"/>
  <c r="IK149" i="1"/>
  <c r="IO149" i="1"/>
  <c r="IJ170" i="1"/>
  <c r="IO414" i="1"/>
  <c r="IK97" i="1"/>
  <c r="IR170" i="1"/>
  <c r="IL342" i="1"/>
  <c r="IO17" i="1"/>
  <c r="IR414" i="1"/>
  <c r="IL149" i="1"/>
  <c r="IJ478" i="1"/>
  <c r="IL17" i="1"/>
  <c r="IM47" i="1"/>
  <c r="IM558" i="1"/>
  <c r="IM170" i="1"/>
  <c r="IN227" i="1"/>
  <c r="IL170" i="1"/>
  <c r="IQ227" i="1"/>
  <c r="IL245" i="1"/>
  <c r="IJ462" i="1"/>
  <c r="IO245" i="1"/>
  <c r="IM462" i="1"/>
  <c r="IJ358" i="1"/>
  <c r="IM358" i="1"/>
  <c r="IO558" i="1"/>
  <c r="IJ218" i="1"/>
  <c r="IL47" i="1"/>
  <c r="IJ245" i="1"/>
  <c r="IM245" i="1"/>
  <c r="IO47" i="1"/>
  <c r="IR558" i="1"/>
  <c r="IM218" i="1"/>
  <c r="IK17" i="1"/>
  <c r="IJ326" i="1"/>
  <c r="IK122" i="1"/>
  <c r="IN17" i="1"/>
  <c r="IK310" i="1"/>
  <c r="IM326" i="1"/>
  <c r="IN122" i="1"/>
  <c r="IN310" i="1"/>
  <c r="IM270" i="1"/>
  <c r="IJ149" i="1"/>
  <c r="IK262" i="1"/>
  <c r="IL122" i="1"/>
  <c r="IM149" i="1"/>
  <c r="IJ160" i="1"/>
  <c r="IJ406" i="1"/>
  <c r="IO122" i="1"/>
  <c r="IM160" i="1"/>
  <c r="IM406" i="1"/>
  <c r="IL318" i="1"/>
  <c r="IP270" i="1"/>
  <c r="IO510" i="1"/>
  <c r="IP366" i="1"/>
  <c r="IR510" i="1"/>
  <c r="IK342" i="1"/>
  <c r="IJ414" i="1"/>
  <c r="IK550" i="1"/>
  <c r="IL21" i="1"/>
  <c r="IQ342" i="1"/>
  <c r="IM414" i="1"/>
  <c r="IQ550" i="1"/>
  <c r="IO21" i="1"/>
  <c r="IL278" i="1"/>
  <c r="IJ574" i="1"/>
  <c r="IL606" i="1"/>
  <c r="IJ200" i="1"/>
  <c r="IO278" i="1"/>
  <c r="IM574" i="1"/>
  <c r="IO606" i="1"/>
  <c r="IM200" i="1"/>
  <c r="IL454" i="1"/>
  <c r="IJ390" i="1"/>
  <c r="IR454" i="1"/>
  <c r="IM390" i="1"/>
  <c r="IJ278" i="1"/>
  <c r="IJ366" i="1"/>
  <c r="IP191" i="1"/>
  <c r="IK478" i="1"/>
  <c r="IN478" i="1"/>
  <c r="IK191" i="1"/>
  <c r="IK218" i="1"/>
  <c r="IN191" i="1"/>
  <c r="IN218" i="1"/>
  <c r="IJ191" i="1"/>
  <c r="IQ72" i="1"/>
  <c r="IJ209" i="1"/>
  <c r="IM209" i="1"/>
  <c r="IN262" i="1"/>
  <c r="IL209" i="1"/>
  <c r="IO209" i="1"/>
  <c r="IP254" i="1"/>
  <c r="IP622" i="1"/>
  <c r="IK422" i="1"/>
  <c r="IN422" i="1"/>
  <c r="IJ310" i="1"/>
  <c r="IR550" i="1"/>
  <c r="IJ590" i="1"/>
  <c r="IM58" i="1"/>
  <c r="IP590" i="1"/>
  <c r="IK502" i="1"/>
  <c r="IN334" i="1"/>
  <c r="IQ502" i="1"/>
  <c r="IK72" i="1"/>
  <c r="IJ438" i="1"/>
  <c r="IM438" i="1"/>
  <c r="IN294" i="1"/>
  <c r="IQ294" i="1"/>
  <c r="IR470" i="1"/>
  <c r="IN598" i="1"/>
  <c r="IK326" i="1"/>
  <c r="IO136" i="1"/>
  <c r="IL534" i="1"/>
  <c r="IR518" i="1"/>
  <c r="IL574" i="1"/>
  <c r="IL160" i="1"/>
  <c r="IN326" i="1"/>
  <c r="IO534" i="1"/>
  <c r="IO574" i="1"/>
  <c r="IO160" i="1"/>
  <c r="IP374" i="1"/>
  <c r="IM422" i="1"/>
  <c r="IR33" i="1"/>
  <c r="IJ181" i="1"/>
  <c r="IK622" i="1"/>
  <c r="IK350" i="1"/>
  <c r="IO566" i="1"/>
  <c r="IQ97" i="1"/>
  <c r="IK542" i="1"/>
  <c r="IN350" i="1"/>
  <c r="IL518" i="1"/>
  <c r="IJ422" i="1"/>
  <c r="IK598" i="1"/>
  <c r="IJ542" i="1"/>
  <c r="IK534" i="1"/>
  <c r="IJ33" i="1"/>
  <c r="IL470" i="1"/>
  <c r="IM542" i="1"/>
  <c r="IJ374" i="1"/>
  <c r="IN534" i="1"/>
  <c r="IJ294" i="1"/>
  <c r="IM33" i="1"/>
  <c r="IN382" i="1"/>
  <c r="IL254" i="1"/>
  <c r="IO550" i="1"/>
  <c r="IK382" i="1"/>
  <c r="IQ334" i="1"/>
  <c r="IP58" i="1"/>
  <c r="IK302" i="1"/>
  <c r="IJ510" i="1"/>
  <c r="IL582" i="1"/>
  <c r="IQ470" i="1"/>
  <c r="IM294" i="1"/>
  <c r="IJ318" i="1"/>
  <c r="IL302" i="1"/>
  <c r="IN302" i="1"/>
  <c r="IM510" i="1"/>
  <c r="IO582" i="1"/>
  <c r="IK430" i="1"/>
  <c r="IL191" i="1"/>
  <c r="IL85" i="1"/>
  <c r="IJ382" i="1"/>
  <c r="IL358" i="1"/>
  <c r="IM318" i="1"/>
  <c r="IO302" i="1"/>
  <c r="IL97" i="1"/>
  <c r="IN430" i="1"/>
  <c r="IO191" i="1"/>
  <c r="IK574" i="1"/>
  <c r="IO85" i="1"/>
  <c r="IM382" i="1"/>
  <c r="IL350" i="1"/>
  <c r="IO358" i="1"/>
  <c r="IJ598" i="1"/>
  <c r="IO97" i="1"/>
  <c r="IJ286" i="1"/>
  <c r="IK582" i="1"/>
  <c r="IN574" i="1"/>
  <c r="IO350" i="1"/>
  <c r="IM598" i="1"/>
  <c r="IM85" i="1"/>
  <c r="IM286" i="1"/>
  <c r="IQ390" i="1"/>
  <c r="IO181" i="1"/>
  <c r="IR598" i="1"/>
  <c r="IJ302" i="1"/>
  <c r="IM302" i="1"/>
  <c r="IL446" i="1"/>
  <c r="IM622" i="1"/>
  <c r="IO390" i="1"/>
  <c r="IR446" i="1"/>
  <c r="IP21" i="1"/>
  <c r="IK446" i="1"/>
  <c r="IL200" i="1"/>
  <c r="IL72" i="1"/>
  <c r="IL598" i="1"/>
  <c r="IO72" i="1"/>
  <c r="IO200" i="1"/>
  <c r="IJ136" i="1"/>
  <c r="IN582" i="1"/>
  <c r="IN366" i="1"/>
  <c r="IK470" i="1"/>
  <c r="IN446" i="1"/>
  <c r="IJ550" i="1"/>
  <c r="IM136" i="1"/>
  <c r="IQ366" i="1"/>
  <c r="IL270" i="1"/>
  <c r="IJ85" i="1"/>
  <c r="IJ486" i="1"/>
  <c r="IO270" i="1"/>
  <c r="IL366" i="1"/>
  <c r="IM486" i="1"/>
  <c r="IL406" i="1"/>
  <c r="IL486" i="1"/>
  <c r="IJ254" i="1"/>
  <c r="IO366" i="1"/>
  <c r="IJ21" i="1"/>
  <c r="IJ454" i="1"/>
  <c r="IK390" i="1"/>
  <c r="IO406" i="1"/>
  <c r="IL390" i="1"/>
  <c r="IP454" i="1"/>
  <c r="IR136" i="1"/>
  <c r="IN622" i="1"/>
  <c r="IL526" i="1"/>
  <c r="IL494" i="1"/>
  <c r="IO526" i="1"/>
  <c r="IK136" i="1"/>
  <c r="IJ526" i="1"/>
  <c r="IO494" i="1"/>
  <c r="IN136" i="1"/>
  <c r="IJ566" i="1"/>
  <c r="IJ97" i="1"/>
  <c r="IM526" i="1"/>
  <c r="IK606" i="1"/>
  <c r="IK8" i="1"/>
  <c r="IM566" i="1"/>
  <c r="IM97" i="1"/>
  <c r="IN606" i="1"/>
  <c r="IN8" i="1"/>
  <c r="IL33" i="1"/>
  <c r="IN406" i="1"/>
  <c r="IO8" i="1"/>
  <c r="IK200" i="1"/>
  <c r="IJ494" i="1"/>
  <c r="IQ398" i="1"/>
  <c r="IL590" i="1"/>
  <c r="IO590" i="1"/>
  <c r="IK21" i="1"/>
  <c r="IN200" i="1"/>
  <c r="IM494" i="1"/>
  <c r="IQ406" i="1"/>
  <c r="IR8" i="1"/>
  <c r="IL398" i="1"/>
  <c r="IK510" i="1"/>
  <c r="IN21" i="1"/>
  <c r="IO398" i="1"/>
  <c r="IN510" i="1"/>
  <c r="IK286" i="1"/>
  <c r="IJ334" i="1"/>
  <c r="IL227" i="1"/>
  <c r="IN286" i="1"/>
  <c r="IM334" i="1"/>
  <c r="IO227" i="1"/>
  <c r="IJ430" i="1"/>
  <c r="IK398" i="1"/>
  <c r="IM430" i="1"/>
  <c r="IM550" i="1"/>
  <c r="IK181" i="1"/>
  <c r="IL181" i="1"/>
  <c r="IN374" i="1"/>
  <c r="IM181" i="1"/>
  <c r="IQ181" i="1"/>
  <c r="IO254" i="1"/>
  <c r="IO334" i="1"/>
  <c r="IQ374" i="1"/>
  <c r="IK614" i="1"/>
  <c r="IR334" i="1"/>
  <c r="IJ518" i="1"/>
  <c r="IN614" i="1"/>
  <c r="IJ614" i="1"/>
  <c r="IM518" i="1"/>
  <c r="IM614" i="1"/>
  <c r="IQ525" i="1"/>
  <c r="IN525" i="1"/>
  <c r="IK525" i="1"/>
  <c r="IQ102" i="1"/>
  <c r="IN102" i="1"/>
  <c r="IK102" i="1"/>
  <c r="IP257" i="1"/>
  <c r="IM257" i="1"/>
  <c r="IJ257" i="1"/>
  <c r="IQ284" i="1"/>
  <c r="IN284" i="1"/>
  <c r="IK284" i="1"/>
  <c r="IP325" i="1"/>
  <c r="IM325" i="1"/>
  <c r="IJ325" i="1"/>
  <c r="IP379" i="1"/>
  <c r="IM379" i="1"/>
  <c r="IJ379" i="1"/>
  <c r="IR410" i="1"/>
  <c r="IO410" i="1"/>
  <c r="IL410" i="1"/>
  <c r="IR573" i="1"/>
  <c r="IO573" i="1"/>
  <c r="IL573" i="1"/>
  <c r="IQ371" i="1"/>
  <c r="IN371" i="1"/>
  <c r="IK371" i="1"/>
  <c r="IQ607" i="1"/>
  <c r="IN607" i="1"/>
  <c r="IK607" i="1"/>
  <c r="IR309" i="1"/>
  <c r="IO309" i="1"/>
  <c r="IL309" i="1"/>
  <c r="IQ131" i="1"/>
  <c r="IN131" i="1"/>
  <c r="IK131" i="1"/>
  <c r="IR50" i="1"/>
  <c r="IO50" i="1"/>
  <c r="IL50" i="1"/>
  <c r="IP471" i="1"/>
  <c r="IJ471" i="1"/>
  <c r="IM471" i="1"/>
  <c r="IR372" i="1"/>
  <c r="IO372" i="1"/>
  <c r="IL372" i="1"/>
  <c r="IQ481" i="1"/>
  <c r="IN481" i="1"/>
  <c r="IK481" i="1"/>
  <c r="IQ496" i="1"/>
  <c r="IK496" i="1"/>
  <c r="IN496" i="1"/>
  <c r="IR591" i="1"/>
  <c r="IO591" i="1"/>
  <c r="IL591" i="1"/>
  <c r="IR405" i="1"/>
  <c r="IO405" i="1"/>
  <c r="IL405" i="1"/>
  <c r="IP421" i="1"/>
  <c r="IM421" i="1"/>
  <c r="IJ421" i="1"/>
  <c r="IQ556" i="1"/>
  <c r="IN556" i="1"/>
  <c r="IK556" i="1"/>
  <c r="IP132" i="1"/>
  <c r="IM132" i="1"/>
  <c r="IJ132" i="1"/>
  <c r="IP283" i="1"/>
  <c r="IM283" i="1"/>
  <c r="IJ283" i="1"/>
  <c r="IR250" i="1"/>
  <c r="IO250" i="1"/>
  <c r="IL250" i="1"/>
  <c r="IP552" i="1"/>
  <c r="IM552" i="1"/>
  <c r="IJ552" i="1"/>
  <c r="IR152" i="1"/>
  <c r="IO152" i="1"/>
  <c r="IL152" i="1"/>
  <c r="IP583" i="1"/>
  <c r="IM583" i="1"/>
  <c r="IJ583" i="1"/>
  <c r="IP455" i="1"/>
  <c r="IM455" i="1"/>
  <c r="IJ455" i="1"/>
  <c r="IP327" i="1"/>
  <c r="IM327" i="1"/>
  <c r="IJ327" i="1"/>
  <c r="IQ99" i="1"/>
  <c r="IN99" i="1"/>
  <c r="IK99" i="1"/>
  <c r="IQ393" i="1"/>
  <c r="IN393" i="1"/>
  <c r="IK393" i="1"/>
  <c r="IR541" i="1"/>
  <c r="IO541" i="1"/>
  <c r="IL541" i="1"/>
  <c r="IR413" i="1"/>
  <c r="IL413" i="1"/>
  <c r="IO413" i="1"/>
  <c r="IQ86" i="1"/>
  <c r="IN86" i="1"/>
  <c r="IK86" i="1"/>
  <c r="IR5" i="1"/>
  <c r="IO5" i="1"/>
  <c r="IL5" i="1"/>
  <c r="IP370" i="1"/>
  <c r="IM370" i="1"/>
  <c r="IJ370" i="1"/>
  <c r="IP337" i="1"/>
  <c r="IM337" i="1"/>
  <c r="IJ337" i="1"/>
  <c r="IQ13" i="1"/>
  <c r="IN13" i="1"/>
  <c r="IK13" i="1"/>
  <c r="IQ352" i="1"/>
  <c r="IN352" i="1"/>
  <c r="IK352" i="1"/>
  <c r="IR37" i="1"/>
  <c r="IO37" i="1"/>
  <c r="IL37" i="1"/>
  <c r="IR511" i="1"/>
  <c r="IO511" i="1"/>
  <c r="IL511" i="1"/>
  <c r="IR525" i="1"/>
  <c r="IO525" i="1"/>
  <c r="IL525" i="1"/>
  <c r="IR397" i="1"/>
  <c r="IO397" i="1"/>
  <c r="IL397" i="1"/>
  <c r="IR269" i="1"/>
  <c r="IO269" i="1"/>
  <c r="IL269" i="1"/>
  <c r="IR109" i="1"/>
  <c r="IO109" i="1"/>
  <c r="IL109" i="1"/>
  <c r="IQ107" i="1"/>
  <c r="IN107" i="1"/>
  <c r="IK107" i="1"/>
  <c r="IP92" i="1"/>
  <c r="IM92" i="1"/>
  <c r="IJ92" i="1"/>
  <c r="IP38" i="1"/>
  <c r="IM38" i="1"/>
  <c r="IJ38" i="1"/>
  <c r="IP166" i="1"/>
  <c r="IM166" i="1"/>
  <c r="IJ166" i="1"/>
  <c r="IP579" i="1"/>
  <c r="IM579" i="1"/>
  <c r="IJ579" i="1"/>
  <c r="IP451" i="1"/>
  <c r="IM451" i="1"/>
  <c r="IJ451" i="1"/>
  <c r="IQ323" i="1"/>
  <c r="IN323" i="1"/>
  <c r="IK323" i="1"/>
  <c r="IP187" i="1"/>
  <c r="IM187" i="1"/>
  <c r="IJ187" i="1"/>
  <c r="IR610" i="1"/>
  <c r="IO610" i="1"/>
  <c r="IL610" i="1"/>
  <c r="IR482" i="1"/>
  <c r="IO482" i="1"/>
  <c r="IL482" i="1"/>
  <c r="IR354" i="1"/>
  <c r="IO354" i="1"/>
  <c r="IL354" i="1"/>
  <c r="IR223" i="1"/>
  <c r="IO223" i="1"/>
  <c r="IL223" i="1"/>
  <c r="IQ40" i="1"/>
  <c r="IN40" i="1"/>
  <c r="IK40" i="1"/>
  <c r="IP513" i="1"/>
  <c r="IM513" i="1"/>
  <c r="IJ513" i="1"/>
  <c r="IP385" i="1"/>
  <c r="IM385" i="1"/>
  <c r="IJ385" i="1"/>
  <c r="IQ257" i="1"/>
  <c r="IN257" i="1"/>
  <c r="IK257" i="1"/>
  <c r="IR89" i="1"/>
  <c r="IO89" i="1"/>
  <c r="IL89" i="1"/>
  <c r="IP592" i="1"/>
  <c r="IM592" i="1"/>
  <c r="IJ592" i="1"/>
  <c r="IQ464" i="1"/>
  <c r="IN464" i="1"/>
  <c r="IK464" i="1"/>
  <c r="IR336" i="1"/>
  <c r="IL336" i="1"/>
  <c r="IO336" i="1"/>
  <c r="IP202" i="1"/>
  <c r="IM202" i="1"/>
  <c r="IJ202" i="1"/>
  <c r="IP10" i="1"/>
  <c r="IM10" i="1"/>
  <c r="IJ10" i="1"/>
  <c r="IP559" i="1"/>
  <c r="IM559" i="1"/>
  <c r="IJ559" i="1"/>
  <c r="IP431" i="1"/>
  <c r="IM431" i="1"/>
  <c r="IJ431" i="1"/>
  <c r="IP303" i="1"/>
  <c r="IM303" i="1"/>
  <c r="IJ303" i="1"/>
  <c r="IP161" i="1"/>
  <c r="IM161" i="1"/>
  <c r="IJ161" i="1"/>
  <c r="IQ208" i="1"/>
  <c r="IN208" i="1"/>
  <c r="IK208" i="1"/>
  <c r="IR284" i="1"/>
  <c r="IO284" i="1"/>
  <c r="IL284" i="1"/>
  <c r="IR222" i="1"/>
  <c r="IO222" i="1"/>
  <c r="IL222" i="1"/>
  <c r="IR554" i="1"/>
  <c r="IO554" i="1"/>
  <c r="IL554" i="1"/>
  <c r="IR521" i="1"/>
  <c r="IO521" i="1"/>
  <c r="IL521" i="1"/>
  <c r="IR581" i="1"/>
  <c r="IO581" i="1"/>
  <c r="IL581" i="1"/>
  <c r="IR453" i="1"/>
  <c r="IL453" i="1"/>
  <c r="IO453" i="1"/>
  <c r="IR325" i="1"/>
  <c r="IO325" i="1"/>
  <c r="IL325" i="1"/>
  <c r="IR189" i="1"/>
  <c r="IO189" i="1"/>
  <c r="IL189" i="1"/>
  <c r="IP524" i="1"/>
  <c r="IM524" i="1"/>
  <c r="IJ524" i="1"/>
  <c r="IP396" i="1"/>
  <c r="IM396" i="1"/>
  <c r="IJ396" i="1"/>
  <c r="IP268" i="1"/>
  <c r="IM268" i="1"/>
  <c r="IJ268" i="1"/>
  <c r="IQ106" i="1"/>
  <c r="IN106" i="1"/>
  <c r="IK106" i="1"/>
  <c r="IR51" i="1"/>
  <c r="IO51" i="1"/>
  <c r="IL51" i="1"/>
  <c r="IQ36" i="1"/>
  <c r="IN36" i="1"/>
  <c r="IK36" i="1"/>
  <c r="IQ164" i="1"/>
  <c r="IN164" i="1"/>
  <c r="IK164" i="1"/>
  <c r="IR238" i="1"/>
  <c r="IO238" i="1"/>
  <c r="IL238" i="1"/>
  <c r="IQ507" i="1"/>
  <c r="IN507" i="1"/>
  <c r="IK507" i="1"/>
  <c r="IQ379" i="1"/>
  <c r="IK379" i="1"/>
  <c r="IN379" i="1"/>
  <c r="IQ251" i="1"/>
  <c r="IN251" i="1"/>
  <c r="IK251" i="1"/>
  <c r="IP80" i="1"/>
  <c r="IM80" i="1"/>
  <c r="IJ80" i="1"/>
  <c r="IP584" i="1"/>
  <c r="IM584" i="1"/>
  <c r="IJ584" i="1"/>
  <c r="IQ456" i="1"/>
  <c r="IN456" i="1"/>
  <c r="IK456" i="1"/>
  <c r="IP328" i="1"/>
  <c r="IM328" i="1"/>
  <c r="IJ328" i="1"/>
  <c r="IR193" i="1"/>
  <c r="IO193" i="1"/>
  <c r="IL193" i="1"/>
  <c r="IQ551" i="1"/>
  <c r="IN551" i="1"/>
  <c r="IK551" i="1"/>
  <c r="IQ423" i="1"/>
  <c r="IN423" i="1"/>
  <c r="IK423" i="1"/>
  <c r="IQ295" i="1"/>
  <c r="IN295" i="1"/>
  <c r="IK295" i="1"/>
  <c r="IQ151" i="1"/>
  <c r="IN151" i="1"/>
  <c r="IK151" i="1"/>
  <c r="IP148" i="1"/>
  <c r="IM148" i="1"/>
  <c r="IJ148" i="1"/>
  <c r="IQ618" i="1"/>
  <c r="IN618" i="1"/>
  <c r="IK618" i="1"/>
  <c r="IN457" i="1"/>
  <c r="IQ457" i="1"/>
  <c r="IK457" i="1"/>
  <c r="IR408" i="1"/>
  <c r="IO408" i="1"/>
  <c r="IL408" i="1"/>
  <c r="IP311" i="1"/>
  <c r="IM311" i="1"/>
  <c r="IJ311" i="1"/>
  <c r="IQ516" i="1"/>
  <c r="IN516" i="1"/>
  <c r="IK516" i="1"/>
  <c r="IQ388" i="1"/>
  <c r="IN388" i="1"/>
  <c r="IK388" i="1"/>
  <c r="IP260" i="1"/>
  <c r="IM260" i="1"/>
  <c r="IJ260" i="1"/>
  <c r="IQ95" i="1"/>
  <c r="IN95" i="1"/>
  <c r="IK95" i="1"/>
  <c r="IR44" i="1"/>
  <c r="IO44" i="1"/>
  <c r="IL44" i="1"/>
  <c r="IR172" i="1"/>
  <c r="IO172" i="1"/>
  <c r="IL172" i="1"/>
  <c r="IR118" i="1"/>
  <c r="IO118" i="1"/>
  <c r="IL118" i="1"/>
  <c r="IR246" i="1"/>
  <c r="IO246" i="1"/>
  <c r="IL246" i="1"/>
  <c r="IR499" i="1"/>
  <c r="IO499" i="1"/>
  <c r="IL499" i="1"/>
  <c r="IR371" i="1"/>
  <c r="IO371" i="1"/>
  <c r="IL371" i="1"/>
  <c r="IR242" i="1"/>
  <c r="IO242" i="1"/>
  <c r="IL242" i="1"/>
  <c r="IR66" i="1"/>
  <c r="IO66" i="1"/>
  <c r="IL66" i="1"/>
  <c r="IQ594" i="1"/>
  <c r="IN594" i="1"/>
  <c r="IK594" i="1"/>
  <c r="IQ466" i="1"/>
  <c r="IN466" i="1"/>
  <c r="IK466" i="1"/>
  <c r="IP338" i="1"/>
  <c r="IM338" i="1"/>
  <c r="IJ338" i="1"/>
  <c r="IP204" i="1"/>
  <c r="IM204" i="1"/>
  <c r="IJ204" i="1"/>
  <c r="IP15" i="1"/>
  <c r="IM15" i="1"/>
  <c r="IJ15" i="1"/>
  <c r="IP561" i="1"/>
  <c r="IM561" i="1"/>
  <c r="IJ561" i="1"/>
  <c r="IQ433" i="1"/>
  <c r="IN433" i="1"/>
  <c r="IK433" i="1"/>
  <c r="IP305" i="1"/>
  <c r="IM305" i="1"/>
  <c r="IJ305" i="1"/>
  <c r="IP163" i="1"/>
  <c r="IM163" i="1"/>
  <c r="IJ163" i="1"/>
  <c r="IR512" i="1"/>
  <c r="IO512" i="1"/>
  <c r="IL512" i="1"/>
  <c r="IR384" i="1"/>
  <c r="IO384" i="1"/>
  <c r="IL384" i="1"/>
  <c r="IP256" i="1"/>
  <c r="IM256" i="1"/>
  <c r="IJ256" i="1"/>
  <c r="IP88" i="1"/>
  <c r="IM88" i="1"/>
  <c r="IJ88" i="1"/>
  <c r="IR607" i="1"/>
  <c r="IO607" i="1"/>
  <c r="IL607" i="1"/>
  <c r="IR479" i="1"/>
  <c r="IO479" i="1"/>
  <c r="IL479" i="1"/>
  <c r="IR351" i="1"/>
  <c r="IO351" i="1"/>
  <c r="IL351" i="1"/>
  <c r="IR219" i="1"/>
  <c r="IO219" i="1"/>
  <c r="IL219" i="1"/>
  <c r="IR34" i="1"/>
  <c r="IO34" i="1"/>
  <c r="IL34" i="1"/>
  <c r="IP277" i="1"/>
  <c r="IM277" i="1"/>
  <c r="IJ277" i="1"/>
  <c r="IR94" i="1"/>
  <c r="IO94" i="1"/>
  <c r="IL94" i="1"/>
  <c r="IQ196" i="1"/>
  <c r="IN196" i="1"/>
  <c r="IK196" i="1"/>
  <c r="IP265" i="1"/>
  <c r="IM265" i="1"/>
  <c r="IJ265" i="1"/>
  <c r="IR24" i="1"/>
  <c r="IO24" i="1"/>
  <c r="IL24" i="1"/>
  <c r="IQ171" i="1"/>
  <c r="IN171" i="1"/>
  <c r="IK171" i="1"/>
  <c r="IQ508" i="1"/>
  <c r="IN508" i="1"/>
  <c r="IK508" i="1"/>
  <c r="IQ380" i="1"/>
  <c r="IN380" i="1"/>
  <c r="IK380" i="1"/>
  <c r="IQ252" i="1"/>
  <c r="IN252" i="1"/>
  <c r="IK252" i="1"/>
  <c r="IQ81" i="1"/>
  <c r="IN81" i="1"/>
  <c r="IK81" i="1"/>
  <c r="IP131" i="1"/>
  <c r="IM131" i="1"/>
  <c r="IJ131" i="1"/>
  <c r="IQ116" i="1"/>
  <c r="IN116" i="1"/>
  <c r="IK116" i="1"/>
  <c r="IP62" i="1"/>
  <c r="IM62" i="1"/>
  <c r="IJ62" i="1"/>
  <c r="IR190" i="1"/>
  <c r="IO190" i="1"/>
  <c r="IL190" i="1"/>
  <c r="IQ555" i="1"/>
  <c r="IN555" i="1"/>
  <c r="IK555" i="1"/>
  <c r="IQ427" i="1"/>
  <c r="IN427" i="1"/>
  <c r="IK427" i="1"/>
  <c r="IQ299" i="1"/>
  <c r="IN299" i="1"/>
  <c r="IK299" i="1"/>
  <c r="IQ155" i="1"/>
  <c r="IN155" i="1"/>
  <c r="IK155" i="1"/>
  <c r="IR522" i="1"/>
  <c r="IO522" i="1"/>
  <c r="IL522" i="1"/>
  <c r="IR394" i="1"/>
  <c r="IO394" i="1"/>
  <c r="IL394" i="1"/>
  <c r="IR266" i="1"/>
  <c r="IO266" i="1"/>
  <c r="IL266" i="1"/>
  <c r="IQ104" i="1"/>
  <c r="IN104" i="1"/>
  <c r="IK104" i="1"/>
  <c r="IQ504" i="1"/>
  <c r="IN504" i="1"/>
  <c r="IK504" i="1"/>
  <c r="IQ376" i="1"/>
  <c r="IN376" i="1"/>
  <c r="IK376" i="1"/>
  <c r="IR248" i="1"/>
  <c r="IO248" i="1"/>
  <c r="IL248" i="1"/>
  <c r="IP74" i="1"/>
  <c r="IM74" i="1"/>
  <c r="IJ74" i="1"/>
  <c r="IQ599" i="1"/>
  <c r="IN599" i="1"/>
  <c r="IK599" i="1"/>
  <c r="IQ471" i="1"/>
  <c r="IN471" i="1"/>
  <c r="IK471" i="1"/>
  <c r="IQ343" i="1"/>
  <c r="IN343" i="1"/>
  <c r="IK343" i="1"/>
  <c r="IP210" i="1"/>
  <c r="IM210" i="1"/>
  <c r="IJ210" i="1"/>
  <c r="IQ23" i="1"/>
  <c r="IN23" i="1"/>
  <c r="IK23" i="1"/>
  <c r="IR557" i="1"/>
  <c r="IO557" i="1"/>
  <c r="IL557" i="1"/>
  <c r="IR429" i="1"/>
  <c r="IO429" i="1"/>
  <c r="IL429" i="1"/>
  <c r="IR301" i="1"/>
  <c r="IO301" i="1"/>
  <c r="IL301" i="1"/>
  <c r="IR159" i="1"/>
  <c r="IO159" i="1"/>
  <c r="IL159" i="1"/>
  <c r="IQ75" i="1"/>
  <c r="IN75" i="1"/>
  <c r="IK75" i="1"/>
  <c r="IQ6" i="1"/>
  <c r="IN6" i="1"/>
  <c r="IK6" i="1"/>
  <c r="IQ134" i="1"/>
  <c r="IN134" i="1"/>
  <c r="IK134" i="1"/>
  <c r="IQ514" i="1"/>
  <c r="IN514" i="1"/>
  <c r="IK514" i="1"/>
  <c r="IQ386" i="1"/>
  <c r="IN386" i="1"/>
  <c r="IK386" i="1"/>
  <c r="IQ258" i="1"/>
  <c r="IN258" i="1"/>
  <c r="IK258" i="1"/>
  <c r="IQ90" i="1"/>
  <c r="IN90" i="1"/>
  <c r="IK90" i="1"/>
  <c r="IQ609" i="1"/>
  <c r="IN609" i="1"/>
  <c r="IK609" i="1"/>
  <c r="IM481" i="1"/>
  <c r="IP481" i="1"/>
  <c r="IJ481" i="1"/>
  <c r="IR353" i="1"/>
  <c r="IO353" i="1"/>
  <c r="IL353" i="1"/>
  <c r="IQ221" i="1"/>
  <c r="IN221" i="1"/>
  <c r="IK221" i="1"/>
  <c r="IQ39" i="1"/>
  <c r="IN39" i="1"/>
  <c r="IK39" i="1"/>
  <c r="IQ624" i="1"/>
  <c r="IN624" i="1"/>
  <c r="IK624" i="1"/>
  <c r="IP496" i="1"/>
  <c r="IM496" i="1"/>
  <c r="IJ496" i="1"/>
  <c r="IQ368" i="1"/>
  <c r="IN368" i="1"/>
  <c r="IK368" i="1"/>
  <c r="IR239" i="1"/>
  <c r="IO239" i="1"/>
  <c r="IL239" i="1"/>
  <c r="IR63" i="1"/>
  <c r="IO63" i="1"/>
  <c r="IL63" i="1"/>
  <c r="IQ30" i="1"/>
  <c r="IN30" i="1"/>
  <c r="IK30" i="1"/>
  <c r="IP362" i="1"/>
  <c r="IM362" i="1"/>
  <c r="IJ362" i="1"/>
  <c r="IQ194" i="1"/>
  <c r="IN194" i="1"/>
  <c r="IK194" i="1"/>
  <c r="IP127" i="1"/>
  <c r="IM127" i="1"/>
  <c r="IJ127" i="1"/>
  <c r="IP73" i="1"/>
  <c r="IM73" i="1"/>
  <c r="IJ73" i="1"/>
  <c r="IQ549" i="1"/>
  <c r="IN549" i="1"/>
  <c r="IK549" i="1"/>
  <c r="IQ421" i="1"/>
  <c r="IN421" i="1"/>
  <c r="IK421" i="1"/>
  <c r="IP293" i="1"/>
  <c r="IJ293" i="1"/>
  <c r="IM293" i="1"/>
  <c r="IP146" i="1"/>
  <c r="IM146" i="1"/>
  <c r="IJ146" i="1"/>
  <c r="IR556" i="1"/>
  <c r="IL556" i="1"/>
  <c r="IO556" i="1"/>
  <c r="IR428" i="1"/>
  <c r="IO428" i="1"/>
  <c r="IL428" i="1"/>
  <c r="IR300" i="1"/>
  <c r="IO300" i="1"/>
  <c r="IL300" i="1"/>
  <c r="IR157" i="1"/>
  <c r="IO157" i="1"/>
  <c r="IL157" i="1"/>
  <c r="IR147" i="1"/>
  <c r="IO147" i="1"/>
  <c r="IL147" i="1"/>
  <c r="IR132" i="1"/>
  <c r="IO132" i="1"/>
  <c r="IL132" i="1"/>
  <c r="IR539" i="1"/>
  <c r="IO539" i="1"/>
  <c r="IL539" i="1"/>
  <c r="IR411" i="1"/>
  <c r="IO411" i="1"/>
  <c r="IL411" i="1"/>
  <c r="IR283" i="1"/>
  <c r="IO283" i="1"/>
  <c r="IL283" i="1"/>
  <c r="IR130" i="1"/>
  <c r="IO130" i="1"/>
  <c r="IL130" i="1"/>
  <c r="IP537" i="1"/>
  <c r="IM537" i="1"/>
  <c r="IJ537" i="1"/>
  <c r="IR409" i="1"/>
  <c r="IO409" i="1"/>
  <c r="IL409" i="1"/>
  <c r="IR281" i="1"/>
  <c r="IO281" i="1"/>
  <c r="IL281" i="1"/>
  <c r="IP128" i="1"/>
  <c r="IM128" i="1"/>
  <c r="IJ128" i="1"/>
  <c r="IR424" i="1"/>
  <c r="IO424" i="1"/>
  <c r="IL424" i="1"/>
  <c r="IP296" i="1"/>
  <c r="IM296" i="1"/>
  <c r="IJ296" i="1"/>
  <c r="IP152" i="1"/>
  <c r="IM152" i="1"/>
  <c r="IJ152" i="1"/>
  <c r="IQ583" i="1"/>
  <c r="IN583" i="1"/>
  <c r="IK583" i="1"/>
  <c r="IQ455" i="1"/>
  <c r="IN455" i="1"/>
  <c r="IK455" i="1"/>
  <c r="IQ327" i="1"/>
  <c r="IN327" i="1"/>
  <c r="IK327" i="1"/>
  <c r="IP192" i="1"/>
  <c r="IM192" i="1"/>
  <c r="IJ192" i="1"/>
  <c r="IP597" i="1"/>
  <c r="IM597" i="1"/>
  <c r="IJ597" i="1"/>
  <c r="IP348" i="1"/>
  <c r="IM348" i="1"/>
  <c r="IJ348" i="1"/>
  <c r="IP158" i="1"/>
  <c r="IM158" i="1"/>
  <c r="IJ158" i="1"/>
  <c r="IP393" i="1"/>
  <c r="IM393" i="1"/>
  <c r="IJ393" i="1"/>
  <c r="IQ280" i="1"/>
  <c r="IN280" i="1"/>
  <c r="IK280" i="1"/>
  <c r="IP612" i="1"/>
  <c r="IM612" i="1"/>
  <c r="IJ612" i="1"/>
  <c r="IP484" i="1"/>
  <c r="IM484" i="1"/>
  <c r="IJ484" i="1"/>
  <c r="IQ356" i="1"/>
  <c r="IN356" i="1"/>
  <c r="IK356" i="1"/>
  <c r="IP225" i="1"/>
  <c r="IM225" i="1"/>
  <c r="IJ225" i="1"/>
  <c r="IQ42" i="1"/>
  <c r="IN42" i="1"/>
  <c r="IK42" i="1"/>
  <c r="IP91" i="1"/>
  <c r="IM91" i="1"/>
  <c r="IJ91" i="1"/>
  <c r="IP76" i="1"/>
  <c r="IM76" i="1"/>
  <c r="IJ76" i="1"/>
  <c r="IP22" i="1"/>
  <c r="IM22" i="1"/>
  <c r="IJ22" i="1"/>
  <c r="IP150" i="1"/>
  <c r="IM150" i="1"/>
  <c r="IJ150" i="1"/>
  <c r="IP595" i="1"/>
  <c r="IM595" i="1"/>
  <c r="IJ595" i="1"/>
  <c r="IP467" i="1"/>
  <c r="IM467" i="1"/>
  <c r="IJ467" i="1"/>
  <c r="IP339" i="1"/>
  <c r="IM339" i="1"/>
  <c r="IJ339" i="1"/>
  <c r="IP205" i="1"/>
  <c r="IM205" i="1"/>
  <c r="IJ205" i="1"/>
  <c r="IR16" i="1"/>
  <c r="IO16" i="1"/>
  <c r="IL16" i="1"/>
  <c r="IP5" i="1"/>
  <c r="IM5" i="1"/>
  <c r="IJ5" i="1"/>
  <c r="IP498" i="1"/>
  <c r="IM498" i="1"/>
  <c r="IJ498" i="1"/>
  <c r="IQ370" i="1"/>
  <c r="IN370" i="1"/>
  <c r="IK370" i="1"/>
  <c r="IR241" i="1"/>
  <c r="IO241" i="1"/>
  <c r="IL241" i="1"/>
  <c r="IQ65" i="1"/>
  <c r="IN65" i="1"/>
  <c r="IK65" i="1"/>
  <c r="IR593" i="1"/>
  <c r="IO593" i="1"/>
  <c r="IL593" i="1"/>
  <c r="IP465" i="1"/>
  <c r="IM465" i="1"/>
  <c r="IJ465" i="1"/>
  <c r="IQ337" i="1"/>
  <c r="IN337" i="1"/>
  <c r="IK337" i="1"/>
  <c r="IR203" i="1"/>
  <c r="IO203" i="1"/>
  <c r="IL203" i="1"/>
  <c r="IR13" i="1"/>
  <c r="IO13" i="1"/>
  <c r="IL13" i="1"/>
  <c r="IR608" i="1"/>
  <c r="IO608" i="1"/>
  <c r="IL608" i="1"/>
  <c r="IP469" i="1"/>
  <c r="IM469" i="1"/>
  <c r="IJ469" i="1"/>
  <c r="IP412" i="1"/>
  <c r="IM412" i="1"/>
  <c r="IJ412" i="1"/>
  <c r="IP84" i="1"/>
  <c r="IM84" i="1"/>
  <c r="IJ84" i="1"/>
  <c r="IP105" i="1"/>
  <c r="IM105" i="1"/>
  <c r="IJ105" i="1"/>
  <c r="IP53" i="1"/>
  <c r="IM53" i="1"/>
  <c r="IJ53" i="1"/>
  <c r="IP600" i="1"/>
  <c r="IM600" i="1"/>
  <c r="IJ600" i="1"/>
  <c r="IP503" i="1"/>
  <c r="IM503" i="1"/>
  <c r="IJ503" i="1"/>
  <c r="IR385" i="1"/>
  <c r="IL385" i="1"/>
  <c r="IO385" i="1"/>
  <c r="IP251" i="1"/>
  <c r="IM251" i="1"/>
  <c r="IJ251" i="1"/>
  <c r="IR569" i="1"/>
  <c r="IO569" i="1"/>
  <c r="IL569" i="1"/>
  <c r="IP423" i="1"/>
  <c r="IM423" i="1"/>
  <c r="IJ423" i="1"/>
  <c r="IR179" i="1"/>
  <c r="IO179" i="1"/>
  <c r="IL179" i="1"/>
  <c r="IP95" i="1"/>
  <c r="IM95" i="1"/>
  <c r="IJ95" i="1"/>
  <c r="IP246" i="1"/>
  <c r="IM246" i="1"/>
  <c r="IJ246" i="1"/>
  <c r="IQ479" i="1"/>
  <c r="IN479" i="1"/>
  <c r="IK479" i="1"/>
  <c r="IQ35" i="1"/>
  <c r="IN35" i="1"/>
  <c r="IK35" i="1"/>
  <c r="IP508" i="1"/>
  <c r="IM508" i="1"/>
  <c r="IJ508" i="1"/>
  <c r="IP116" i="1"/>
  <c r="IM116" i="1"/>
  <c r="IJ116" i="1"/>
  <c r="IP155" i="1"/>
  <c r="IM155" i="1"/>
  <c r="IJ155" i="1"/>
  <c r="IQ266" i="1"/>
  <c r="IN266" i="1"/>
  <c r="IK266" i="1"/>
  <c r="IM489" i="1"/>
  <c r="IP489" i="1"/>
  <c r="IJ489" i="1"/>
  <c r="IP23" i="1"/>
  <c r="IM23" i="1"/>
  <c r="IJ23" i="1"/>
  <c r="IQ301" i="1"/>
  <c r="IN301" i="1"/>
  <c r="IK301" i="1"/>
  <c r="IR355" i="1"/>
  <c r="IO355" i="1"/>
  <c r="IL355" i="1"/>
  <c r="IP609" i="1"/>
  <c r="IM609" i="1"/>
  <c r="IJ609" i="1"/>
  <c r="IP221" i="1"/>
  <c r="IM221" i="1"/>
  <c r="IJ221" i="1"/>
  <c r="IR335" i="1"/>
  <c r="IO335" i="1"/>
  <c r="IL335" i="1"/>
  <c r="IQ146" i="1"/>
  <c r="IN146" i="1"/>
  <c r="IK146" i="1"/>
  <c r="IR19" i="1"/>
  <c r="IO19" i="1"/>
  <c r="IL19" i="1"/>
  <c r="IQ539" i="1"/>
  <c r="IN539" i="1"/>
  <c r="IK539" i="1"/>
  <c r="IR378" i="1"/>
  <c r="IO378" i="1"/>
  <c r="IL378" i="1"/>
  <c r="IQ424" i="1"/>
  <c r="IN424" i="1"/>
  <c r="IK424" i="1"/>
  <c r="IR296" i="1"/>
  <c r="IO296" i="1"/>
  <c r="IL296" i="1"/>
  <c r="IR192" i="1"/>
  <c r="IO192" i="1"/>
  <c r="IL192" i="1"/>
  <c r="IP280" i="1"/>
  <c r="IM280" i="1"/>
  <c r="IJ280" i="1"/>
  <c r="IR285" i="1"/>
  <c r="IO285" i="1"/>
  <c r="IL285" i="1"/>
  <c r="IR135" i="1"/>
  <c r="IO135" i="1"/>
  <c r="IL135" i="1"/>
  <c r="IQ27" i="1"/>
  <c r="IN27" i="1"/>
  <c r="IK27" i="1"/>
  <c r="IQ214" i="1"/>
  <c r="IN214" i="1"/>
  <c r="IK214" i="1"/>
  <c r="IQ498" i="1"/>
  <c r="IN498" i="1"/>
  <c r="IK498" i="1"/>
  <c r="IP241" i="1"/>
  <c r="IM241" i="1"/>
  <c r="IJ241" i="1"/>
  <c r="IP65" i="1"/>
  <c r="IM65" i="1"/>
  <c r="IJ65" i="1"/>
  <c r="IQ593" i="1"/>
  <c r="IN593" i="1"/>
  <c r="IK593" i="1"/>
  <c r="IR465" i="1"/>
  <c r="IO465" i="1"/>
  <c r="IL465" i="1"/>
  <c r="IQ203" i="1"/>
  <c r="IN203" i="1"/>
  <c r="IK203" i="1"/>
  <c r="IR480" i="1"/>
  <c r="IO480" i="1"/>
  <c r="IL480" i="1"/>
  <c r="IR220" i="1"/>
  <c r="IO220" i="1"/>
  <c r="IL220" i="1"/>
  <c r="IR383" i="1"/>
  <c r="IO383" i="1"/>
  <c r="IL383" i="1"/>
  <c r="IR255" i="1"/>
  <c r="IO255" i="1"/>
  <c r="IL255" i="1"/>
  <c r="IR87" i="1"/>
  <c r="IO87" i="1"/>
  <c r="IL87" i="1"/>
  <c r="IP596" i="1"/>
  <c r="IM596" i="1"/>
  <c r="IJ596" i="1"/>
  <c r="IP468" i="1"/>
  <c r="IM468" i="1"/>
  <c r="IJ468" i="1"/>
  <c r="IP340" i="1"/>
  <c r="IM340" i="1"/>
  <c r="IJ340" i="1"/>
  <c r="IP207" i="1"/>
  <c r="IM207" i="1"/>
  <c r="IJ207" i="1"/>
  <c r="IP107" i="1"/>
  <c r="IM107" i="1"/>
  <c r="IJ107" i="1"/>
  <c r="IQ92" i="1"/>
  <c r="IN92" i="1"/>
  <c r="IK92" i="1"/>
  <c r="IQ579" i="1"/>
  <c r="IN579" i="1"/>
  <c r="IK579" i="1"/>
  <c r="IQ451" i="1"/>
  <c r="IN451" i="1"/>
  <c r="IK451" i="1"/>
  <c r="IP323" i="1"/>
  <c r="IM323" i="1"/>
  <c r="IJ323" i="1"/>
  <c r="IQ187" i="1"/>
  <c r="IN187" i="1"/>
  <c r="IK187" i="1"/>
  <c r="IQ592" i="1"/>
  <c r="IN592" i="1"/>
  <c r="IK592" i="1"/>
  <c r="IR464" i="1"/>
  <c r="IO464" i="1"/>
  <c r="IL464" i="1"/>
  <c r="IP336" i="1"/>
  <c r="IM336" i="1"/>
  <c r="IJ336" i="1"/>
  <c r="IQ202" i="1"/>
  <c r="IN202" i="1"/>
  <c r="IK202" i="1"/>
  <c r="IQ10" i="1"/>
  <c r="IN10" i="1"/>
  <c r="IK10" i="1"/>
  <c r="IQ559" i="1"/>
  <c r="IN559" i="1"/>
  <c r="IK559" i="1"/>
  <c r="IQ431" i="1"/>
  <c r="IN431" i="1"/>
  <c r="IK431" i="1"/>
  <c r="IQ303" i="1"/>
  <c r="IN303" i="1"/>
  <c r="IK303" i="1"/>
  <c r="IR161" i="1"/>
  <c r="IO161" i="1"/>
  <c r="IL161" i="1"/>
  <c r="IQ222" i="1"/>
  <c r="IN222" i="1"/>
  <c r="IK222" i="1"/>
  <c r="IP247" i="1"/>
  <c r="IM247" i="1"/>
  <c r="IJ247" i="1"/>
  <c r="IQ524" i="1"/>
  <c r="IN524" i="1"/>
  <c r="IK524" i="1"/>
  <c r="IQ396" i="1"/>
  <c r="IN396" i="1"/>
  <c r="IK396" i="1"/>
  <c r="IQ268" i="1"/>
  <c r="IN268" i="1"/>
  <c r="IK268" i="1"/>
  <c r="IP106" i="1"/>
  <c r="IM106" i="1"/>
  <c r="IJ106" i="1"/>
  <c r="IR36" i="1"/>
  <c r="IO36" i="1"/>
  <c r="IL36" i="1"/>
  <c r="IR164" i="1"/>
  <c r="IO164" i="1"/>
  <c r="IL164" i="1"/>
  <c r="IR110" i="1"/>
  <c r="IO110" i="1"/>
  <c r="IL110" i="1"/>
  <c r="IR507" i="1"/>
  <c r="IO507" i="1"/>
  <c r="IL507" i="1"/>
  <c r="IR379" i="1"/>
  <c r="IO379" i="1"/>
  <c r="IL379" i="1"/>
  <c r="IR251" i="1"/>
  <c r="IO251" i="1"/>
  <c r="IL251" i="1"/>
  <c r="IQ80" i="1"/>
  <c r="IN80" i="1"/>
  <c r="IK80" i="1"/>
  <c r="IQ602" i="1"/>
  <c r="IN602" i="1"/>
  <c r="IK602" i="1"/>
  <c r="IQ474" i="1"/>
  <c r="IN474" i="1"/>
  <c r="IK474" i="1"/>
  <c r="IQ346" i="1"/>
  <c r="IN346" i="1"/>
  <c r="IK346" i="1"/>
  <c r="IP213" i="1"/>
  <c r="IM213" i="1"/>
  <c r="IJ213" i="1"/>
  <c r="IQ26" i="1"/>
  <c r="IN26" i="1"/>
  <c r="IK26" i="1"/>
  <c r="IQ505" i="1"/>
  <c r="IN505" i="1"/>
  <c r="IK505" i="1"/>
  <c r="IR377" i="1"/>
  <c r="IO377" i="1"/>
  <c r="IL377" i="1"/>
  <c r="IR249" i="1"/>
  <c r="IO249" i="1"/>
  <c r="IL249" i="1"/>
  <c r="IP77" i="1"/>
  <c r="IM77" i="1"/>
  <c r="IJ77" i="1"/>
  <c r="IP456" i="1"/>
  <c r="IM456" i="1"/>
  <c r="IJ456" i="1"/>
  <c r="IR328" i="1"/>
  <c r="IO328" i="1"/>
  <c r="IL328" i="1"/>
  <c r="IP193" i="1"/>
  <c r="IM193" i="1"/>
  <c r="IJ193" i="1"/>
  <c r="IR551" i="1"/>
  <c r="IO551" i="1"/>
  <c r="IL551" i="1"/>
  <c r="IR423" i="1"/>
  <c r="IO423" i="1"/>
  <c r="IL423" i="1"/>
  <c r="IR295" i="1"/>
  <c r="IO295" i="1"/>
  <c r="IL295" i="1"/>
  <c r="IR151" i="1"/>
  <c r="IO151" i="1"/>
  <c r="IL151" i="1"/>
  <c r="IQ148" i="1"/>
  <c r="IN148" i="1"/>
  <c r="IK148" i="1"/>
  <c r="IP618" i="1"/>
  <c r="IM618" i="1"/>
  <c r="IJ618" i="1"/>
  <c r="IP457" i="1"/>
  <c r="IM457" i="1"/>
  <c r="IJ457" i="1"/>
  <c r="IQ408" i="1"/>
  <c r="IN408" i="1"/>
  <c r="IK408" i="1"/>
  <c r="IQ311" i="1"/>
  <c r="IN311" i="1"/>
  <c r="IK311" i="1"/>
  <c r="IP509" i="1"/>
  <c r="IM509" i="1"/>
  <c r="IJ509" i="1"/>
  <c r="IP381" i="1"/>
  <c r="IM381" i="1"/>
  <c r="IJ381" i="1"/>
  <c r="IP253" i="1"/>
  <c r="IM253" i="1"/>
  <c r="IJ253" i="1"/>
  <c r="IQ82" i="1"/>
  <c r="IN82" i="1"/>
  <c r="IK82" i="1"/>
  <c r="IR516" i="1"/>
  <c r="IO516" i="1"/>
  <c r="IL516" i="1"/>
  <c r="IR388" i="1"/>
  <c r="IO388" i="1"/>
  <c r="IL388" i="1"/>
  <c r="IR260" i="1"/>
  <c r="IO260" i="1"/>
  <c r="IL260" i="1"/>
  <c r="IR95" i="1"/>
  <c r="IO95" i="1"/>
  <c r="IL95" i="1"/>
  <c r="IQ59" i="1"/>
  <c r="IN59" i="1"/>
  <c r="IK59" i="1"/>
  <c r="IQ118" i="1"/>
  <c r="IN118" i="1"/>
  <c r="IK118" i="1"/>
  <c r="IQ246" i="1"/>
  <c r="IN246" i="1"/>
  <c r="IK246" i="1"/>
  <c r="IP594" i="1"/>
  <c r="IJ594" i="1"/>
  <c r="IM594" i="1"/>
  <c r="IP466" i="1"/>
  <c r="IM466" i="1"/>
  <c r="IJ466" i="1"/>
  <c r="IQ338" i="1"/>
  <c r="IN338" i="1"/>
  <c r="IK338" i="1"/>
  <c r="IQ204" i="1"/>
  <c r="IN204" i="1"/>
  <c r="IK204" i="1"/>
  <c r="IQ15" i="1"/>
  <c r="IN15" i="1"/>
  <c r="IK15" i="1"/>
  <c r="IQ561" i="1"/>
  <c r="IN561" i="1"/>
  <c r="IK561" i="1"/>
  <c r="IP433" i="1"/>
  <c r="IM433" i="1"/>
  <c r="IJ433" i="1"/>
  <c r="IR305" i="1"/>
  <c r="IO305" i="1"/>
  <c r="IL305" i="1"/>
  <c r="IQ163" i="1"/>
  <c r="IN163" i="1"/>
  <c r="IK163" i="1"/>
  <c r="IP384" i="1"/>
  <c r="IM384" i="1"/>
  <c r="IJ384" i="1"/>
  <c r="IQ256" i="1"/>
  <c r="IN256" i="1"/>
  <c r="IK256" i="1"/>
  <c r="IQ88" i="1"/>
  <c r="IN88" i="1"/>
  <c r="IK88" i="1"/>
  <c r="IQ277" i="1"/>
  <c r="IN277" i="1"/>
  <c r="IK277" i="1"/>
  <c r="IP94" i="1"/>
  <c r="IM94" i="1"/>
  <c r="IJ94" i="1"/>
  <c r="IP196" i="1"/>
  <c r="IM196" i="1"/>
  <c r="IJ196" i="1"/>
  <c r="IR265" i="1"/>
  <c r="IO265" i="1"/>
  <c r="IL265" i="1"/>
  <c r="IP24" i="1"/>
  <c r="IM24" i="1"/>
  <c r="IJ24" i="1"/>
  <c r="IP171" i="1"/>
  <c r="IM171" i="1"/>
  <c r="IJ171" i="1"/>
  <c r="IP501" i="1"/>
  <c r="IM501" i="1"/>
  <c r="IJ501" i="1"/>
  <c r="IP373" i="1"/>
  <c r="IM373" i="1"/>
  <c r="IJ373" i="1"/>
  <c r="IP244" i="1"/>
  <c r="IM244" i="1"/>
  <c r="IJ244" i="1"/>
  <c r="IP71" i="1"/>
  <c r="IM71" i="1"/>
  <c r="IJ71" i="1"/>
  <c r="IR508" i="1"/>
  <c r="IO508" i="1"/>
  <c r="IL508" i="1"/>
  <c r="IR380" i="1"/>
  <c r="IO380" i="1"/>
  <c r="IL380" i="1"/>
  <c r="IR252" i="1"/>
  <c r="IO252" i="1"/>
  <c r="IL252" i="1"/>
  <c r="IR81" i="1"/>
  <c r="IO81" i="1"/>
  <c r="IL81" i="1"/>
  <c r="IR131" i="1"/>
  <c r="IO131" i="1"/>
  <c r="IL131" i="1"/>
  <c r="IR116" i="1"/>
  <c r="IO116" i="1"/>
  <c r="IL116" i="1"/>
  <c r="IR555" i="1"/>
  <c r="IO555" i="1"/>
  <c r="IL555" i="1"/>
  <c r="IR427" i="1"/>
  <c r="IO427" i="1"/>
  <c r="IL427" i="1"/>
  <c r="IR299" i="1"/>
  <c r="IO299" i="1"/>
  <c r="IL299" i="1"/>
  <c r="IR155" i="1"/>
  <c r="IO155" i="1"/>
  <c r="IL155" i="1"/>
  <c r="IP553" i="1"/>
  <c r="IM553" i="1"/>
  <c r="IJ553" i="1"/>
  <c r="IQ425" i="1"/>
  <c r="IN425" i="1"/>
  <c r="IK425" i="1"/>
  <c r="IR297" i="1"/>
  <c r="IO297" i="1"/>
  <c r="IL297" i="1"/>
  <c r="IR153" i="1"/>
  <c r="IO153" i="1"/>
  <c r="IL153" i="1"/>
  <c r="IR504" i="1"/>
  <c r="IO504" i="1"/>
  <c r="IL504" i="1"/>
  <c r="IR376" i="1"/>
  <c r="IO376" i="1"/>
  <c r="IL376" i="1"/>
  <c r="IP248" i="1"/>
  <c r="IM248" i="1"/>
  <c r="IJ248" i="1"/>
  <c r="IQ74" i="1"/>
  <c r="IN74" i="1"/>
  <c r="IK74" i="1"/>
  <c r="IR599" i="1"/>
  <c r="IO599" i="1"/>
  <c r="IL599" i="1"/>
  <c r="IR471" i="1"/>
  <c r="IO471" i="1"/>
  <c r="IL471" i="1"/>
  <c r="IR343" i="1"/>
  <c r="IO343" i="1"/>
  <c r="IL343" i="1"/>
  <c r="IR210" i="1"/>
  <c r="IO210" i="1"/>
  <c r="IL210" i="1"/>
  <c r="IR23" i="1"/>
  <c r="IO23" i="1"/>
  <c r="IL23" i="1"/>
  <c r="IP564" i="1"/>
  <c r="IM564" i="1"/>
  <c r="IJ564" i="1"/>
  <c r="IP436" i="1"/>
  <c r="IM436" i="1"/>
  <c r="IJ436" i="1"/>
  <c r="IP308" i="1"/>
  <c r="IM308" i="1"/>
  <c r="IJ308" i="1"/>
  <c r="IR168" i="1"/>
  <c r="IO168" i="1"/>
  <c r="IL168" i="1"/>
  <c r="IP11" i="1"/>
  <c r="IM11" i="1"/>
  <c r="IJ11" i="1"/>
  <c r="IP139" i="1"/>
  <c r="IM139" i="1"/>
  <c r="IJ139" i="1"/>
  <c r="IP124" i="1"/>
  <c r="IM124" i="1"/>
  <c r="IJ124" i="1"/>
  <c r="IP70" i="1"/>
  <c r="IM70" i="1"/>
  <c r="IJ70" i="1"/>
  <c r="IP198" i="1"/>
  <c r="IM198" i="1"/>
  <c r="IJ198" i="1"/>
  <c r="IP547" i="1"/>
  <c r="IM547" i="1"/>
  <c r="IJ547" i="1"/>
  <c r="IP419" i="1"/>
  <c r="IM419" i="1"/>
  <c r="IJ419" i="1"/>
  <c r="IQ291" i="1"/>
  <c r="IN291" i="1"/>
  <c r="IK291" i="1"/>
  <c r="IR144" i="1"/>
  <c r="IO144" i="1"/>
  <c r="IL144" i="1"/>
  <c r="IP514" i="1"/>
  <c r="IM514" i="1"/>
  <c r="IJ514" i="1"/>
  <c r="IP386" i="1"/>
  <c r="IM386" i="1"/>
  <c r="IJ386" i="1"/>
  <c r="IP258" i="1"/>
  <c r="IM258" i="1"/>
  <c r="IJ258" i="1"/>
  <c r="IP90" i="1"/>
  <c r="IM90" i="1"/>
  <c r="IJ90" i="1"/>
  <c r="IR609" i="1"/>
  <c r="IO609" i="1"/>
  <c r="IL609" i="1"/>
  <c r="IR481" i="1"/>
  <c r="IO481" i="1"/>
  <c r="IL481" i="1"/>
  <c r="IQ353" i="1"/>
  <c r="IN353" i="1"/>
  <c r="IK353" i="1"/>
  <c r="IR221" i="1"/>
  <c r="IO221" i="1"/>
  <c r="IL221" i="1"/>
  <c r="IR39" i="1"/>
  <c r="IO39" i="1"/>
  <c r="IL39" i="1"/>
  <c r="IP527" i="1"/>
  <c r="IM527" i="1"/>
  <c r="IJ527" i="1"/>
  <c r="IP399" i="1"/>
  <c r="IM399" i="1"/>
  <c r="IJ399" i="1"/>
  <c r="IP271" i="1"/>
  <c r="IM271" i="1"/>
  <c r="IJ271" i="1"/>
  <c r="IR112" i="1"/>
  <c r="IO112" i="1"/>
  <c r="IL112" i="1"/>
  <c r="IP121" i="1"/>
  <c r="IM121" i="1"/>
  <c r="IJ121" i="1"/>
  <c r="IP31" i="1"/>
  <c r="IM31" i="1"/>
  <c r="IJ31" i="1"/>
  <c r="IP523" i="1"/>
  <c r="IM523" i="1"/>
  <c r="IJ523" i="1"/>
  <c r="IQ362" i="1"/>
  <c r="IN362" i="1"/>
  <c r="IK362" i="1"/>
  <c r="IP194" i="1"/>
  <c r="IM194" i="1"/>
  <c r="IJ194" i="1"/>
  <c r="IQ127" i="1"/>
  <c r="IN127" i="1"/>
  <c r="IK127" i="1"/>
  <c r="IQ73" i="1"/>
  <c r="IN73" i="1"/>
  <c r="IK73" i="1"/>
  <c r="IR549" i="1"/>
  <c r="IO549" i="1"/>
  <c r="IL549" i="1"/>
  <c r="IR421" i="1"/>
  <c r="IO421" i="1"/>
  <c r="IL421" i="1"/>
  <c r="IR293" i="1"/>
  <c r="IO293" i="1"/>
  <c r="IL293" i="1"/>
  <c r="IR146" i="1"/>
  <c r="IO146" i="1"/>
  <c r="IL146" i="1"/>
  <c r="IQ19" i="1"/>
  <c r="IN19" i="1"/>
  <c r="IK19" i="1"/>
  <c r="IQ78" i="1"/>
  <c r="IN78" i="1"/>
  <c r="IK78" i="1"/>
  <c r="IQ206" i="1"/>
  <c r="IN206" i="1"/>
  <c r="IK206" i="1"/>
  <c r="IQ570" i="1"/>
  <c r="IN570" i="1"/>
  <c r="IK570" i="1"/>
  <c r="IQ442" i="1"/>
  <c r="IN442" i="1"/>
  <c r="IK442" i="1"/>
  <c r="IQ314" i="1"/>
  <c r="IN314" i="1"/>
  <c r="IK314" i="1"/>
  <c r="IR176" i="1"/>
  <c r="IO176" i="1"/>
  <c r="IL176" i="1"/>
  <c r="IR537" i="1"/>
  <c r="IO537" i="1"/>
  <c r="IL537" i="1"/>
  <c r="IQ409" i="1"/>
  <c r="IN409" i="1"/>
  <c r="IK409" i="1"/>
  <c r="IP281" i="1"/>
  <c r="IM281" i="1"/>
  <c r="IJ281" i="1"/>
  <c r="IR128" i="1"/>
  <c r="IO128" i="1"/>
  <c r="IL128" i="1"/>
  <c r="IQ552" i="1"/>
  <c r="IN552" i="1"/>
  <c r="IK552" i="1"/>
  <c r="IP424" i="1"/>
  <c r="IM424" i="1"/>
  <c r="IJ424" i="1"/>
  <c r="IQ296" i="1"/>
  <c r="IN296" i="1"/>
  <c r="IK296" i="1"/>
  <c r="IQ152" i="1"/>
  <c r="IN152" i="1"/>
  <c r="IK152" i="1"/>
  <c r="IR583" i="1"/>
  <c r="IO583" i="1"/>
  <c r="IL583" i="1"/>
  <c r="IR455" i="1"/>
  <c r="IO455" i="1"/>
  <c r="IL455" i="1"/>
  <c r="IR327" i="1"/>
  <c r="IO327" i="1"/>
  <c r="IL327" i="1"/>
  <c r="IQ192" i="1"/>
  <c r="IN192" i="1"/>
  <c r="IK192" i="1"/>
  <c r="IQ597" i="1"/>
  <c r="IN597" i="1"/>
  <c r="IK597" i="1"/>
  <c r="IQ348" i="1"/>
  <c r="IN348" i="1"/>
  <c r="IK348" i="1"/>
  <c r="IR393" i="1"/>
  <c r="IO393" i="1"/>
  <c r="IL393" i="1"/>
  <c r="IP605" i="1"/>
  <c r="IM605" i="1"/>
  <c r="IJ605" i="1"/>
  <c r="IP477" i="1"/>
  <c r="IM477" i="1"/>
  <c r="IJ477" i="1"/>
  <c r="IP349" i="1"/>
  <c r="IM349" i="1"/>
  <c r="IJ349" i="1"/>
  <c r="IR217" i="1"/>
  <c r="IO217" i="1"/>
  <c r="IL217" i="1"/>
  <c r="IP32" i="1"/>
  <c r="IM32" i="1"/>
  <c r="IJ32" i="1"/>
  <c r="IQ612" i="1"/>
  <c r="IN612" i="1"/>
  <c r="IK612" i="1"/>
  <c r="IQ484" i="1"/>
  <c r="IN484" i="1"/>
  <c r="IK484" i="1"/>
  <c r="IP356" i="1"/>
  <c r="IM356" i="1"/>
  <c r="IJ356" i="1"/>
  <c r="IR225" i="1"/>
  <c r="IO225" i="1"/>
  <c r="IL225" i="1"/>
  <c r="IP42" i="1"/>
  <c r="IM42" i="1"/>
  <c r="IJ42" i="1"/>
  <c r="IR91" i="1"/>
  <c r="IO91" i="1"/>
  <c r="IL91" i="1"/>
  <c r="IQ76" i="1"/>
  <c r="IN76" i="1"/>
  <c r="IK76" i="1"/>
  <c r="IR22" i="1"/>
  <c r="IO22" i="1"/>
  <c r="IL22" i="1"/>
  <c r="IR150" i="1"/>
  <c r="IO150" i="1"/>
  <c r="IL150" i="1"/>
  <c r="IQ595" i="1"/>
  <c r="IN595" i="1"/>
  <c r="IK595" i="1"/>
  <c r="IQ467" i="1"/>
  <c r="IN467" i="1"/>
  <c r="IK467" i="1"/>
  <c r="IQ339" i="1"/>
  <c r="IN339" i="1"/>
  <c r="IK339" i="1"/>
  <c r="IQ205" i="1"/>
  <c r="IN205" i="1"/>
  <c r="IK205" i="1"/>
  <c r="IP16" i="1"/>
  <c r="IM16" i="1"/>
  <c r="IJ16" i="1"/>
  <c r="IQ5" i="1"/>
  <c r="IK5" i="1"/>
  <c r="IN5" i="1"/>
  <c r="IR498" i="1"/>
  <c r="IO498" i="1"/>
  <c r="IL498" i="1"/>
  <c r="IR370" i="1"/>
  <c r="IO370" i="1"/>
  <c r="IL370" i="1"/>
  <c r="IQ241" i="1"/>
  <c r="IN241" i="1"/>
  <c r="IK241" i="1"/>
  <c r="IR65" i="1"/>
  <c r="IO65" i="1"/>
  <c r="IL65" i="1"/>
  <c r="IP544" i="1"/>
  <c r="IM544" i="1"/>
  <c r="IJ544" i="1"/>
  <c r="IQ416" i="1"/>
  <c r="IN416" i="1"/>
  <c r="IK416" i="1"/>
  <c r="IP288" i="1"/>
  <c r="IM288" i="1"/>
  <c r="IJ288" i="1"/>
  <c r="IP138" i="1"/>
  <c r="IM138" i="1"/>
  <c r="IJ138" i="1"/>
  <c r="IP575" i="1"/>
  <c r="IM575" i="1"/>
  <c r="IJ575" i="1"/>
  <c r="IP447" i="1"/>
  <c r="IM447" i="1"/>
  <c r="IJ447" i="1"/>
  <c r="IP319" i="1"/>
  <c r="IM319" i="1"/>
  <c r="IJ319" i="1"/>
  <c r="IP183" i="1"/>
  <c r="IM183" i="1"/>
  <c r="IJ183" i="1"/>
  <c r="IQ469" i="1"/>
  <c r="IN469" i="1"/>
  <c r="IK469" i="1"/>
  <c r="IQ412" i="1"/>
  <c r="IN412" i="1"/>
  <c r="IK412" i="1"/>
  <c r="IQ84" i="1"/>
  <c r="IN84" i="1"/>
  <c r="IK84" i="1"/>
  <c r="IQ105" i="1"/>
  <c r="IN105" i="1"/>
  <c r="IK105" i="1"/>
  <c r="IQ53" i="1"/>
  <c r="IN53" i="1"/>
  <c r="IK53" i="1"/>
  <c r="IR600" i="1"/>
  <c r="IO600" i="1"/>
  <c r="IL600" i="1"/>
  <c r="IQ503" i="1"/>
  <c r="IN503" i="1"/>
  <c r="IK503" i="1"/>
  <c r="IQ269" i="1"/>
  <c r="IN269" i="1"/>
  <c r="IK269" i="1"/>
  <c r="IR404" i="1"/>
  <c r="IO404" i="1"/>
  <c r="IL404" i="1"/>
  <c r="IQ230" i="1"/>
  <c r="IN230" i="1"/>
  <c r="IK230" i="1"/>
  <c r="IP610" i="1"/>
  <c r="IJ610" i="1"/>
  <c r="IM610" i="1"/>
  <c r="IQ89" i="1"/>
  <c r="IN89" i="1"/>
  <c r="IK89" i="1"/>
  <c r="IP208" i="1"/>
  <c r="IM208" i="1"/>
  <c r="IJ208" i="1"/>
  <c r="IQ581" i="1"/>
  <c r="IN581" i="1"/>
  <c r="IK581" i="1"/>
  <c r="IP36" i="1"/>
  <c r="IM36" i="1"/>
  <c r="IJ36" i="1"/>
  <c r="IP238" i="1"/>
  <c r="IM238" i="1"/>
  <c r="IJ238" i="1"/>
  <c r="IR129" i="1"/>
  <c r="IO129" i="1"/>
  <c r="IL129" i="1"/>
  <c r="IP551" i="1"/>
  <c r="IM551" i="1"/>
  <c r="IJ551" i="1"/>
  <c r="IP44" i="1"/>
  <c r="IM44" i="1"/>
  <c r="IJ44" i="1"/>
  <c r="IQ499" i="1"/>
  <c r="IK499" i="1"/>
  <c r="IN499" i="1"/>
  <c r="IR256" i="1"/>
  <c r="IO256" i="1"/>
  <c r="IL256" i="1"/>
  <c r="IR565" i="1"/>
  <c r="IO565" i="1"/>
  <c r="IL565" i="1"/>
  <c r="IP380" i="1"/>
  <c r="IM380" i="1"/>
  <c r="IJ380" i="1"/>
  <c r="IR62" i="1"/>
  <c r="IO62" i="1"/>
  <c r="IL62" i="1"/>
  <c r="IP394" i="1"/>
  <c r="IM394" i="1"/>
  <c r="IJ394" i="1"/>
  <c r="IR617" i="1"/>
  <c r="IO617" i="1"/>
  <c r="IL617" i="1"/>
  <c r="IP343" i="1"/>
  <c r="IM343" i="1"/>
  <c r="IJ343" i="1"/>
  <c r="IP159" i="1"/>
  <c r="IM159" i="1"/>
  <c r="IJ159" i="1"/>
  <c r="IR243" i="1"/>
  <c r="IO243" i="1"/>
  <c r="IL243" i="1"/>
  <c r="IR611" i="1"/>
  <c r="IO611" i="1"/>
  <c r="IL611" i="1"/>
  <c r="IP39" i="1"/>
  <c r="IM39" i="1"/>
  <c r="IJ39" i="1"/>
  <c r="IP589" i="1"/>
  <c r="IM589" i="1"/>
  <c r="IJ589" i="1"/>
  <c r="IP461" i="1"/>
  <c r="IM461" i="1"/>
  <c r="IJ461" i="1"/>
  <c r="IP333" i="1"/>
  <c r="IM333" i="1"/>
  <c r="IJ333" i="1"/>
  <c r="IP199" i="1"/>
  <c r="IM199" i="1"/>
  <c r="IJ199" i="1"/>
  <c r="IP7" i="1"/>
  <c r="IM7" i="1"/>
  <c r="IJ7" i="1"/>
  <c r="IQ596" i="1"/>
  <c r="IN596" i="1"/>
  <c r="IK596" i="1"/>
  <c r="IQ468" i="1"/>
  <c r="IN468" i="1"/>
  <c r="IK468" i="1"/>
  <c r="IQ340" i="1"/>
  <c r="IN340" i="1"/>
  <c r="IK340" i="1"/>
  <c r="IQ207" i="1"/>
  <c r="IN207" i="1"/>
  <c r="IK207" i="1"/>
  <c r="IR107" i="1"/>
  <c r="IO107" i="1"/>
  <c r="IL107" i="1"/>
  <c r="IR92" i="1"/>
  <c r="IO92" i="1"/>
  <c r="IL92" i="1"/>
  <c r="IR38" i="1"/>
  <c r="IO38" i="1"/>
  <c r="IL38" i="1"/>
  <c r="IR166" i="1"/>
  <c r="IO166" i="1"/>
  <c r="IL166" i="1"/>
  <c r="IR579" i="1"/>
  <c r="IO579" i="1"/>
  <c r="IL579" i="1"/>
  <c r="IR451" i="1"/>
  <c r="IO451" i="1"/>
  <c r="IL451" i="1"/>
  <c r="IR323" i="1"/>
  <c r="IO323" i="1"/>
  <c r="IL323" i="1"/>
  <c r="IR187" i="1"/>
  <c r="IO187" i="1"/>
  <c r="IL187" i="1"/>
  <c r="IQ546" i="1"/>
  <c r="IN546" i="1"/>
  <c r="IK546" i="1"/>
  <c r="IQ418" i="1"/>
  <c r="IN418" i="1"/>
  <c r="IK418" i="1"/>
  <c r="IQ290" i="1"/>
  <c r="IN290" i="1"/>
  <c r="IK290" i="1"/>
  <c r="IP143" i="1"/>
  <c r="IM143" i="1"/>
  <c r="IJ143" i="1"/>
  <c r="IP577" i="1"/>
  <c r="IM577" i="1"/>
  <c r="IJ577" i="1"/>
  <c r="IQ449" i="1"/>
  <c r="IN449" i="1"/>
  <c r="IK449" i="1"/>
  <c r="IR321" i="1"/>
  <c r="IO321" i="1"/>
  <c r="IL321" i="1"/>
  <c r="IR185" i="1"/>
  <c r="IO185" i="1"/>
  <c r="IL185" i="1"/>
  <c r="IR592" i="1"/>
  <c r="IO592" i="1"/>
  <c r="IL592" i="1"/>
  <c r="IP464" i="1"/>
  <c r="IM464" i="1"/>
  <c r="IJ464" i="1"/>
  <c r="IQ336" i="1"/>
  <c r="IN336" i="1"/>
  <c r="IK336" i="1"/>
  <c r="IR202" i="1"/>
  <c r="IO202" i="1"/>
  <c r="IL202" i="1"/>
  <c r="IR10" i="1"/>
  <c r="IO10" i="1"/>
  <c r="IL10" i="1"/>
  <c r="IR559" i="1"/>
  <c r="IO559" i="1"/>
  <c r="IL559" i="1"/>
  <c r="IR431" i="1"/>
  <c r="IO431" i="1"/>
  <c r="IL431" i="1"/>
  <c r="IR303" i="1"/>
  <c r="IO303" i="1"/>
  <c r="IL303" i="1"/>
  <c r="IQ161" i="1"/>
  <c r="IN161" i="1"/>
  <c r="IK161" i="1"/>
  <c r="IP341" i="1"/>
  <c r="IM341" i="1"/>
  <c r="IJ341" i="1"/>
  <c r="IP540" i="1"/>
  <c r="IM540" i="1"/>
  <c r="IJ540" i="1"/>
  <c r="IP20" i="1"/>
  <c r="IM20" i="1"/>
  <c r="IJ20" i="1"/>
  <c r="IP267" i="1"/>
  <c r="IM267" i="1"/>
  <c r="IJ267" i="1"/>
  <c r="IP298" i="1"/>
  <c r="IM298" i="1"/>
  <c r="IJ298" i="1"/>
  <c r="IQ247" i="1"/>
  <c r="IN247" i="1"/>
  <c r="IK247" i="1"/>
  <c r="IP517" i="1"/>
  <c r="IM517" i="1"/>
  <c r="IJ517" i="1"/>
  <c r="IP389" i="1"/>
  <c r="IM389" i="1"/>
  <c r="IJ389" i="1"/>
  <c r="IQ261" i="1"/>
  <c r="IN261" i="1"/>
  <c r="IK261" i="1"/>
  <c r="IP96" i="1"/>
  <c r="IM96" i="1"/>
  <c r="IJ96" i="1"/>
  <c r="IR524" i="1"/>
  <c r="IO524" i="1"/>
  <c r="IL524" i="1"/>
  <c r="IR396" i="1"/>
  <c r="IO396" i="1"/>
  <c r="IL396" i="1"/>
  <c r="IR268" i="1"/>
  <c r="IO268" i="1"/>
  <c r="IL268" i="1"/>
  <c r="IR106" i="1"/>
  <c r="IO106" i="1"/>
  <c r="IL106" i="1"/>
  <c r="IQ51" i="1"/>
  <c r="IN51" i="1"/>
  <c r="IK51" i="1"/>
  <c r="IQ110" i="1"/>
  <c r="IN110" i="1"/>
  <c r="IK110" i="1"/>
  <c r="IQ238" i="1"/>
  <c r="IN238" i="1"/>
  <c r="IK238" i="1"/>
  <c r="IP602" i="1"/>
  <c r="IM602" i="1"/>
  <c r="IJ602" i="1"/>
  <c r="IP474" i="1"/>
  <c r="IM474" i="1"/>
  <c r="IJ474" i="1"/>
  <c r="IP346" i="1"/>
  <c r="IM346" i="1"/>
  <c r="IJ346" i="1"/>
  <c r="IQ213" i="1"/>
  <c r="IN213" i="1"/>
  <c r="IK213" i="1"/>
  <c r="IP26" i="1"/>
  <c r="IM26" i="1"/>
  <c r="IJ26" i="1"/>
  <c r="IR505" i="1"/>
  <c r="IO505" i="1"/>
  <c r="IL505" i="1"/>
  <c r="IP377" i="1"/>
  <c r="IM377" i="1"/>
  <c r="IJ377" i="1"/>
  <c r="IP249" i="1"/>
  <c r="IM249" i="1"/>
  <c r="IJ249" i="1"/>
  <c r="IQ77" i="1"/>
  <c r="IN77" i="1"/>
  <c r="IK77" i="1"/>
  <c r="IQ584" i="1"/>
  <c r="IN584" i="1"/>
  <c r="IK584" i="1"/>
  <c r="IR456" i="1"/>
  <c r="IO456" i="1"/>
  <c r="IL456" i="1"/>
  <c r="IQ328" i="1"/>
  <c r="IN328" i="1"/>
  <c r="IK328" i="1"/>
  <c r="IQ193" i="1"/>
  <c r="IN193" i="1"/>
  <c r="IK193" i="1"/>
  <c r="IR148" i="1"/>
  <c r="IO148" i="1"/>
  <c r="IL148" i="1"/>
  <c r="IR618" i="1"/>
  <c r="IO618" i="1"/>
  <c r="IL618" i="1"/>
  <c r="IR457" i="1"/>
  <c r="IO457" i="1"/>
  <c r="IL457" i="1"/>
  <c r="IP408" i="1"/>
  <c r="IM408" i="1"/>
  <c r="IJ408" i="1"/>
  <c r="IR311" i="1"/>
  <c r="IO311" i="1"/>
  <c r="IL311" i="1"/>
  <c r="IQ509" i="1"/>
  <c r="IN509" i="1"/>
  <c r="IK509" i="1"/>
  <c r="IQ381" i="1"/>
  <c r="IN381" i="1"/>
  <c r="IK381" i="1"/>
  <c r="IQ253" i="1"/>
  <c r="IN253" i="1"/>
  <c r="IK253" i="1"/>
  <c r="IP82" i="1"/>
  <c r="IM82" i="1"/>
  <c r="IJ82" i="1"/>
  <c r="IP123" i="1"/>
  <c r="IM123" i="1"/>
  <c r="IJ123" i="1"/>
  <c r="IQ108" i="1"/>
  <c r="IN108" i="1"/>
  <c r="IK108" i="1"/>
  <c r="IP54" i="1"/>
  <c r="IM54" i="1"/>
  <c r="IJ54" i="1"/>
  <c r="IP563" i="1"/>
  <c r="IM563" i="1"/>
  <c r="IJ563" i="1"/>
  <c r="IP435" i="1"/>
  <c r="IJ435" i="1"/>
  <c r="IM435" i="1"/>
  <c r="IP307" i="1"/>
  <c r="IM307" i="1"/>
  <c r="IJ307" i="1"/>
  <c r="IP167" i="1"/>
  <c r="IM167" i="1"/>
  <c r="IJ167" i="1"/>
  <c r="IR594" i="1"/>
  <c r="IO594" i="1"/>
  <c r="IL594" i="1"/>
  <c r="IR466" i="1"/>
  <c r="IO466" i="1"/>
  <c r="IL466" i="1"/>
  <c r="IR338" i="1"/>
  <c r="IO338" i="1"/>
  <c r="IL338" i="1"/>
  <c r="IR204" i="1"/>
  <c r="IO204" i="1"/>
  <c r="IL204" i="1"/>
  <c r="IR15" i="1"/>
  <c r="IO15" i="1"/>
  <c r="IL15" i="1"/>
  <c r="IR561" i="1"/>
  <c r="IO561" i="1"/>
  <c r="IL561" i="1"/>
  <c r="IR433" i="1"/>
  <c r="IO433" i="1"/>
  <c r="IL433" i="1"/>
  <c r="IQ305" i="1"/>
  <c r="IN305" i="1"/>
  <c r="IK305" i="1"/>
  <c r="IR163" i="1"/>
  <c r="IO163" i="1"/>
  <c r="IL163" i="1"/>
  <c r="IP512" i="1"/>
  <c r="IM512" i="1"/>
  <c r="IJ512" i="1"/>
  <c r="IP543" i="1"/>
  <c r="IM543" i="1"/>
  <c r="IJ543" i="1"/>
  <c r="IP415" i="1"/>
  <c r="IM415" i="1"/>
  <c r="IJ415" i="1"/>
  <c r="IP287" i="1"/>
  <c r="IM287" i="1"/>
  <c r="IJ287" i="1"/>
  <c r="IP137" i="1"/>
  <c r="IM137" i="1"/>
  <c r="IJ137" i="1"/>
  <c r="IR277" i="1"/>
  <c r="IO277" i="1"/>
  <c r="IL277" i="1"/>
  <c r="IR196" i="1"/>
  <c r="IO196" i="1"/>
  <c r="IL196" i="1"/>
  <c r="IQ265" i="1"/>
  <c r="IN265" i="1"/>
  <c r="IK265" i="1"/>
  <c r="IQ24" i="1"/>
  <c r="IN24" i="1"/>
  <c r="IK24" i="1"/>
  <c r="IR171" i="1"/>
  <c r="IO171" i="1"/>
  <c r="IL171" i="1"/>
  <c r="IQ501" i="1"/>
  <c r="IN501" i="1"/>
  <c r="IK501" i="1"/>
  <c r="IQ373" i="1"/>
  <c r="IN373" i="1"/>
  <c r="IK373" i="1"/>
  <c r="IQ244" i="1"/>
  <c r="IN244" i="1"/>
  <c r="IK244" i="1"/>
  <c r="IQ71" i="1"/>
  <c r="IN71" i="1"/>
  <c r="IK71" i="1"/>
  <c r="IQ62" i="1"/>
  <c r="IN62" i="1"/>
  <c r="IK62" i="1"/>
  <c r="IQ190" i="1"/>
  <c r="IN190" i="1"/>
  <c r="IK190" i="1"/>
  <c r="IQ586" i="1"/>
  <c r="IN586" i="1"/>
  <c r="IK586" i="1"/>
  <c r="IQ458" i="1"/>
  <c r="IN458" i="1"/>
  <c r="IK458" i="1"/>
  <c r="IP330" i="1"/>
  <c r="IM330" i="1"/>
  <c r="IJ330" i="1"/>
  <c r="IQ195" i="1"/>
  <c r="IN195" i="1"/>
  <c r="IK195" i="1"/>
  <c r="IQ553" i="1"/>
  <c r="IN553" i="1"/>
  <c r="IK553" i="1"/>
  <c r="IR425" i="1"/>
  <c r="IO425" i="1"/>
  <c r="IL425" i="1"/>
  <c r="IP297" i="1"/>
  <c r="IM297" i="1"/>
  <c r="IJ297" i="1"/>
  <c r="IP153" i="1"/>
  <c r="IM153" i="1"/>
  <c r="IJ153" i="1"/>
  <c r="IP376" i="1"/>
  <c r="IM376" i="1"/>
  <c r="IJ376" i="1"/>
  <c r="IQ248" i="1"/>
  <c r="IN248" i="1"/>
  <c r="IK248" i="1"/>
  <c r="IR74" i="1"/>
  <c r="IO74" i="1"/>
  <c r="IL74" i="1"/>
  <c r="IP621" i="1"/>
  <c r="IM621" i="1"/>
  <c r="IJ621" i="1"/>
  <c r="IP493" i="1"/>
  <c r="IM493" i="1"/>
  <c r="IJ493" i="1"/>
  <c r="IP365" i="1"/>
  <c r="IM365" i="1"/>
  <c r="IJ365" i="1"/>
  <c r="IQ235" i="1"/>
  <c r="IN235" i="1"/>
  <c r="IK235" i="1"/>
  <c r="IP57" i="1"/>
  <c r="IM57" i="1"/>
  <c r="IJ57" i="1"/>
  <c r="IQ564" i="1"/>
  <c r="IN564" i="1"/>
  <c r="IK564" i="1"/>
  <c r="IQ436" i="1"/>
  <c r="IN436" i="1"/>
  <c r="IK436" i="1"/>
  <c r="IQ308" i="1"/>
  <c r="IN308" i="1"/>
  <c r="IK308" i="1"/>
  <c r="IP168" i="1"/>
  <c r="IM168" i="1"/>
  <c r="IJ168" i="1"/>
  <c r="IR11" i="1"/>
  <c r="IO11" i="1"/>
  <c r="IL11" i="1"/>
  <c r="IQ139" i="1"/>
  <c r="IN139" i="1"/>
  <c r="IK139" i="1"/>
  <c r="IQ124" i="1"/>
  <c r="IN124" i="1"/>
  <c r="IK124" i="1"/>
  <c r="IR70" i="1"/>
  <c r="IO70" i="1"/>
  <c r="IL70" i="1"/>
  <c r="IR198" i="1"/>
  <c r="IO198" i="1"/>
  <c r="IL198" i="1"/>
  <c r="IQ547" i="1"/>
  <c r="IN547" i="1"/>
  <c r="IK547" i="1"/>
  <c r="IQ419" i="1"/>
  <c r="IK419" i="1"/>
  <c r="IN419" i="1"/>
  <c r="IP291" i="1"/>
  <c r="IM291" i="1"/>
  <c r="IJ291" i="1"/>
  <c r="IP144" i="1"/>
  <c r="IM144" i="1"/>
  <c r="IJ144" i="1"/>
  <c r="IR514" i="1"/>
  <c r="IO514" i="1"/>
  <c r="IL514" i="1"/>
  <c r="IR386" i="1"/>
  <c r="IO386" i="1"/>
  <c r="IL386" i="1"/>
  <c r="IR258" i="1"/>
  <c r="IO258" i="1"/>
  <c r="IL258" i="1"/>
  <c r="IR90" i="1"/>
  <c r="IO90" i="1"/>
  <c r="IL90" i="1"/>
  <c r="IP560" i="1"/>
  <c r="IM560" i="1"/>
  <c r="IJ560" i="1"/>
  <c r="IR432" i="1"/>
  <c r="IO432" i="1"/>
  <c r="IL432" i="1"/>
  <c r="IR304" i="1"/>
  <c r="IO304" i="1"/>
  <c r="IL304" i="1"/>
  <c r="IP162" i="1"/>
  <c r="IM162" i="1"/>
  <c r="IJ162" i="1"/>
  <c r="IQ527" i="1"/>
  <c r="IN527" i="1"/>
  <c r="IK527" i="1"/>
  <c r="IQ399" i="1"/>
  <c r="IN399" i="1"/>
  <c r="IK399" i="1"/>
  <c r="IQ271" i="1"/>
  <c r="IN271" i="1"/>
  <c r="IK271" i="1"/>
  <c r="IP112" i="1"/>
  <c r="IM112" i="1"/>
  <c r="IJ112" i="1"/>
  <c r="IQ121" i="1"/>
  <c r="IN121" i="1"/>
  <c r="IK121" i="1"/>
  <c r="IQ31" i="1"/>
  <c r="IN31" i="1"/>
  <c r="IK31" i="1"/>
  <c r="IQ523" i="1"/>
  <c r="IN523" i="1"/>
  <c r="IK523" i="1"/>
  <c r="IR362" i="1"/>
  <c r="IO362" i="1"/>
  <c r="IL362" i="1"/>
  <c r="IR194" i="1"/>
  <c r="IO194" i="1"/>
  <c r="IL194" i="1"/>
  <c r="IR127" i="1"/>
  <c r="IO127" i="1"/>
  <c r="IL127" i="1"/>
  <c r="IR73" i="1"/>
  <c r="IO73" i="1"/>
  <c r="IL73" i="1"/>
  <c r="IP620" i="1"/>
  <c r="IM620" i="1"/>
  <c r="IJ620" i="1"/>
  <c r="IP492" i="1"/>
  <c r="IM492" i="1"/>
  <c r="IJ492" i="1"/>
  <c r="IP364" i="1"/>
  <c r="IM364" i="1"/>
  <c r="IJ364" i="1"/>
  <c r="IQ234" i="1"/>
  <c r="IN234" i="1"/>
  <c r="IK234" i="1"/>
  <c r="IR56" i="1"/>
  <c r="IO56" i="1"/>
  <c r="IL56" i="1"/>
  <c r="IP83" i="1"/>
  <c r="IM83" i="1"/>
  <c r="IJ83" i="1"/>
  <c r="IQ68" i="1"/>
  <c r="IN68" i="1"/>
  <c r="IK68" i="1"/>
  <c r="IP14" i="1"/>
  <c r="IM14" i="1"/>
  <c r="IJ14" i="1"/>
  <c r="IP142" i="1"/>
  <c r="IM142" i="1"/>
  <c r="IJ142" i="1"/>
  <c r="IP603" i="1"/>
  <c r="IM603" i="1"/>
  <c r="IJ603" i="1"/>
  <c r="IP475" i="1"/>
  <c r="IM475" i="1"/>
  <c r="IJ475" i="1"/>
  <c r="IQ347" i="1"/>
  <c r="IK347" i="1"/>
  <c r="IN347" i="1"/>
  <c r="IP215" i="1"/>
  <c r="IM215" i="1"/>
  <c r="IJ215" i="1"/>
  <c r="IP29" i="1"/>
  <c r="IM29" i="1"/>
  <c r="IJ29" i="1"/>
  <c r="IP570" i="1"/>
  <c r="IM570" i="1"/>
  <c r="IJ570" i="1"/>
  <c r="IP442" i="1"/>
  <c r="IM442" i="1"/>
  <c r="IJ442" i="1"/>
  <c r="IP314" i="1"/>
  <c r="IM314" i="1"/>
  <c r="IJ314" i="1"/>
  <c r="IP176" i="1"/>
  <c r="IM176" i="1"/>
  <c r="IJ176" i="1"/>
  <c r="IQ537" i="1"/>
  <c r="IN537" i="1"/>
  <c r="IK537" i="1"/>
  <c r="IP409" i="1"/>
  <c r="IM409" i="1"/>
  <c r="IJ409" i="1"/>
  <c r="IQ281" i="1"/>
  <c r="IN281" i="1"/>
  <c r="IK281" i="1"/>
  <c r="IQ128" i="1"/>
  <c r="IN128" i="1"/>
  <c r="IK128" i="1"/>
  <c r="IR552" i="1"/>
  <c r="IO552" i="1"/>
  <c r="IL552" i="1"/>
  <c r="IR597" i="1"/>
  <c r="IO597" i="1"/>
  <c r="IL597" i="1"/>
  <c r="IR348" i="1"/>
  <c r="IO348" i="1"/>
  <c r="IL348" i="1"/>
  <c r="IR158" i="1"/>
  <c r="IO158" i="1"/>
  <c r="IL158" i="1"/>
  <c r="IQ605" i="1"/>
  <c r="IN605" i="1"/>
  <c r="IK605" i="1"/>
  <c r="IQ477" i="1"/>
  <c r="IN477" i="1"/>
  <c r="IK477" i="1"/>
  <c r="IQ349" i="1"/>
  <c r="IN349" i="1"/>
  <c r="IK349" i="1"/>
  <c r="IP217" i="1"/>
  <c r="IM217" i="1"/>
  <c r="IJ217" i="1"/>
  <c r="IR32" i="1"/>
  <c r="IO32" i="1"/>
  <c r="IL32" i="1"/>
  <c r="IR612" i="1"/>
  <c r="IO612" i="1"/>
  <c r="IL612" i="1"/>
  <c r="IR484" i="1"/>
  <c r="IO484" i="1"/>
  <c r="IL484" i="1"/>
  <c r="IR356" i="1"/>
  <c r="IO356" i="1"/>
  <c r="IL356" i="1"/>
  <c r="IQ225" i="1"/>
  <c r="IN225" i="1"/>
  <c r="IK225" i="1"/>
  <c r="IR42" i="1"/>
  <c r="IO42" i="1"/>
  <c r="IL42" i="1"/>
  <c r="IR76" i="1"/>
  <c r="IO76" i="1"/>
  <c r="IL76" i="1"/>
  <c r="IR595" i="1"/>
  <c r="IO595" i="1"/>
  <c r="IL595" i="1"/>
  <c r="IR467" i="1"/>
  <c r="IO467" i="1"/>
  <c r="IL467" i="1"/>
  <c r="IR339" i="1"/>
  <c r="IO339" i="1"/>
  <c r="IL339" i="1"/>
  <c r="IR205" i="1"/>
  <c r="IO205" i="1"/>
  <c r="IL205" i="1"/>
  <c r="IQ16" i="1"/>
  <c r="IN16" i="1"/>
  <c r="IK16" i="1"/>
  <c r="IQ529" i="1"/>
  <c r="IN529" i="1"/>
  <c r="IK529" i="1"/>
  <c r="IQ401" i="1"/>
  <c r="IN401" i="1"/>
  <c r="IK401" i="1"/>
  <c r="IR273" i="1"/>
  <c r="IO273" i="1"/>
  <c r="IL273" i="1"/>
  <c r="IP114" i="1"/>
  <c r="IM114" i="1"/>
  <c r="IJ114" i="1"/>
  <c r="IQ544" i="1"/>
  <c r="IN544" i="1"/>
  <c r="IK544" i="1"/>
  <c r="IP416" i="1"/>
  <c r="IM416" i="1"/>
  <c r="IJ416" i="1"/>
  <c r="IR288" i="1"/>
  <c r="IO288" i="1"/>
  <c r="IL288" i="1"/>
  <c r="IQ138" i="1"/>
  <c r="IN138" i="1"/>
  <c r="IK138" i="1"/>
  <c r="IQ575" i="1"/>
  <c r="IN575" i="1"/>
  <c r="IK575" i="1"/>
  <c r="IQ447" i="1"/>
  <c r="IN447" i="1"/>
  <c r="IK447" i="1"/>
  <c r="IQ319" i="1"/>
  <c r="IN319" i="1"/>
  <c r="IK319" i="1"/>
  <c r="IQ183" i="1"/>
  <c r="IN183" i="1"/>
  <c r="IK183" i="1"/>
  <c r="IR469" i="1"/>
  <c r="IO469" i="1"/>
  <c r="IL469" i="1"/>
  <c r="IR412" i="1"/>
  <c r="IO412" i="1"/>
  <c r="IL412" i="1"/>
  <c r="IR84" i="1"/>
  <c r="IO84" i="1"/>
  <c r="IL84" i="1"/>
  <c r="IR105" i="1"/>
  <c r="IO105" i="1"/>
  <c r="IL105" i="1"/>
  <c r="IR53" i="1"/>
  <c r="IO53" i="1"/>
  <c r="IL53" i="1"/>
  <c r="IQ600" i="1"/>
  <c r="IN600" i="1"/>
  <c r="IK600" i="1"/>
  <c r="IR503" i="1"/>
  <c r="IO503" i="1"/>
  <c r="IL503" i="1"/>
  <c r="IP354" i="1"/>
  <c r="IM354" i="1"/>
  <c r="IJ354" i="1"/>
  <c r="IP51" i="1"/>
  <c r="IM51" i="1"/>
  <c r="IJ51" i="1"/>
  <c r="IQ313" i="1"/>
  <c r="IN313" i="1"/>
  <c r="IK313" i="1"/>
  <c r="IR317" i="1"/>
  <c r="IO317" i="1"/>
  <c r="IL317" i="1"/>
  <c r="IQ512" i="1"/>
  <c r="IN512" i="1"/>
  <c r="IK512" i="1"/>
  <c r="IP555" i="1"/>
  <c r="IM555" i="1"/>
  <c r="IJ555" i="1"/>
  <c r="IR476" i="1"/>
  <c r="IO476" i="1"/>
  <c r="IL476" i="1"/>
  <c r="IQ589" i="1"/>
  <c r="IN589" i="1"/>
  <c r="IK589" i="1"/>
  <c r="IQ461" i="1"/>
  <c r="IN461" i="1"/>
  <c r="IK461" i="1"/>
  <c r="IQ333" i="1"/>
  <c r="IN333" i="1"/>
  <c r="IK333" i="1"/>
  <c r="IQ199" i="1"/>
  <c r="IN199" i="1"/>
  <c r="IK199" i="1"/>
  <c r="IR596" i="1"/>
  <c r="IO596" i="1"/>
  <c r="IL596" i="1"/>
  <c r="IR468" i="1"/>
  <c r="IO468" i="1"/>
  <c r="IL468" i="1"/>
  <c r="IR340" i="1"/>
  <c r="IO340" i="1"/>
  <c r="IL340" i="1"/>
  <c r="IR207" i="1"/>
  <c r="IL207" i="1"/>
  <c r="IO207" i="1"/>
  <c r="IQ38" i="1"/>
  <c r="IN38" i="1"/>
  <c r="IK38" i="1"/>
  <c r="IQ166" i="1"/>
  <c r="IN166" i="1"/>
  <c r="IK166" i="1"/>
  <c r="IP546" i="1"/>
  <c r="IM546" i="1"/>
  <c r="IJ546" i="1"/>
  <c r="IP418" i="1"/>
  <c r="IM418" i="1"/>
  <c r="IJ418" i="1"/>
  <c r="IP290" i="1"/>
  <c r="IM290" i="1"/>
  <c r="IJ290" i="1"/>
  <c r="IQ143" i="1"/>
  <c r="IN143" i="1"/>
  <c r="IK143" i="1"/>
  <c r="IQ577" i="1"/>
  <c r="IN577" i="1"/>
  <c r="IK577" i="1"/>
  <c r="IR449" i="1"/>
  <c r="IO449" i="1"/>
  <c r="IL449" i="1"/>
  <c r="IP321" i="1"/>
  <c r="IM321" i="1"/>
  <c r="IJ321" i="1"/>
  <c r="IP185" i="1"/>
  <c r="IM185" i="1"/>
  <c r="IJ185" i="1"/>
  <c r="IQ341" i="1"/>
  <c r="IN341" i="1"/>
  <c r="IK341" i="1"/>
  <c r="IQ540" i="1"/>
  <c r="IN540" i="1"/>
  <c r="IK540" i="1"/>
  <c r="IQ20" i="1"/>
  <c r="IN20" i="1"/>
  <c r="IK20" i="1"/>
  <c r="IQ267" i="1"/>
  <c r="IN267" i="1"/>
  <c r="IK267" i="1"/>
  <c r="IQ298" i="1"/>
  <c r="IN298" i="1"/>
  <c r="IK298" i="1"/>
  <c r="IR247" i="1"/>
  <c r="IO247" i="1"/>
  <c r="IL247" i="1"/>
  <c r="IQ517" i="1"/>
  <c r="IN517" i="1"/>
  <c r="IK517" i="1"/>
  <c r="IQ389" i="1"/>
  <c r="IN389" i="1"/>
  <c r="IK389" i="1"/>
  <c r="IP261" i="1"/>
  <c r="IM261" i="1"/>
  <c r="IJ261" i="1"/>
  <c r="IR96" i="1"/>
  <c r="IO96" i="1"/>
  <c r="IL96" i="1"/>
  <c r="IP115" i="1"/>
  <c r="IM115" i="1"/>
  <c r="IJ115" i="1"/>
  <c r="IP100" i="1"/>
  <c r="IM100" i="1"/>
  <c r="IJ100" i="1"/>
  <c r="IP46" i="1"/>
  <c r="IM46" i="1"/>
  <c r="IJ46" i="1"/>
  <c r="IP174" i="1"/>
  <c r="IM174" i="1"/>
  <c r="IJ174" i="1"/>
  <c r="IP571" i="1"/>
  <c r="IM571" i="1"/>
  <c r="IJ571" i="1"/>
  <c r="IP443" i="1"/>
  <c r="IM443" i="1"/>
  <c r="IJ443" i="1"/>
  <c r="IQ315" i="1"/>
  <c r="IN315" i="1"/>
  <c r="IK315" i="1"/>
  <c r="IP177" i="1"/>
  <c r="IM177" i="1"/>
  <c r="IJ177" i="1"/>
  <c r="IR602" i="1"/>
  <c r="IO602" i="1"/>
  <c r="IL602" i="1"/>
  <c r="IR474" i="1"/>
  <c r="IO474" i="1"/>
  <c r="IL474" i="1"/>
  <c r="IR346" i="1"/>
  <c r="IO346" i="1"/>
  <c r="IL346" i="1"/>
  <c r="IR213" i="1"/>
  <c r="IO213" i="1"/>
  <c r="IL213" i="1"/>
  <c r="IR26" i="1"/>
  <c r="IO26" i="1"/>
  <c r="IL26" i="1"/>
  <c r="IP505" i="1"/>
  <c r="IM505" i="1"/>
  <c r="IJ505" i="1"/>
  <c r="IQ377" i="1"/>
  <c r="IN377" i="1"/>
  <c r="IK377" i="1"/>
  <c r="IQ249" i="1"/>
  <c r="IN249" i="1"/>
  <c r="IK249" i="1"/>
  <c r="IR77" i="1"/>
  <c r="IO77" i="1"/>
  <c r="IL77" i="1"/>
  <c r="IR584" i="1"/>
  <c r="IO584" i="1"/>
  <c r="IL584" i="1"/>
  <c r="IP615" i="1"/>
  <c r="IM615" i="1"/>
  <c r="IJ615" i="1"/>
  <c r="IP487" i="1"/>
  <c r="IM487" i="1"/>
  <c r="IJ487" i="1"/>
  <c r="IP359" i="1"/>
  <c r="IM359" i="1"/>
  <c r="IJ359" i="1"/>
  <c r="IP228" i="1"/>
  <c r="IM228" i="1"/>
  <c r="IJ228" i="1"/>
  <c r="IR48" i="1"/>
  <c r="IO48" i="1"/>
  <c r="IL48" i="1"/>
  <c r="IR509" i="1"/>
  <c r="IO509" i="1"/>
  <c r="IL509" i="1"/>
  <c r="IR381" i="1"/>
  <c r="IO381" i="1"/>
  <c r="IL381" i="1"/>
  <c r="IR253" i="1"/>
  <c r="IO253" i="1"/>
  <c r="IL253" i="1"/>
  <c r="IR82" i="1"/>
  <c r="IO82" i="1"/>
  <c r="IL82" i="1"/>
  <c r="IP580" i="1"/>
  <c r="IM580" i="1"/>
  <c r="IJ580" i="1"/>
  <c r="IP452" i="1"/>
  <c r="IM452" i="1"/>
  <c r="IJ452" i="1"/>
  <c r="IQ324" i="1"/>
  <c r="IN324" i="1"/>
  <c r="IK324" i="1"/>
  <c r="IP188" i="1"/>
  <c r="IM188" i="1"/>
  <c r="IJ188" i="1"/>
  <c r="IQ123" i="1"/>
  <c r="IN123" i="1"/>
  <c r="IK123" i="1"/>
  <c r="IP108" i="1"/>
  <c r="IM108" i="1"/>
  <c r="IJ108" i="1"/>
  <c r="IP182" i="1"/>
  <c r="IM182" i="1"/>
  <c r="IJ182" i="1"/>
  <c r="IQ563" i="1"/>
  <c r="IN563" i="1"/>
  <c r="IK563" i="1"/>
  <c r="IQ435" i="1"/>
  <c r="IN435" i="1"/>
  <c r="IK435" i="1"/>
  <c r="IQ307" i="1"/>
  <c r="IN307" i="1"/>
  <c r="IK307" i="1"/>
  <c r="IQ167" i="1"/>
  <c r="IN167" i="1"/>
  <c r="IK167" i="1"/>
  <c r="IP576" i="1"/>
  <c r="IM576" i="1"/>
  <c r="IJ576" i="1"/>
  <c r="IQ448" i="1"/>
  <c r="IN448" i="1"/>
  <c r="IK448" i="1"/>
  <c r="IR320" i="1"/>
  <c r="IO320" i="1"/>
  <c r="IL320" i="1"/>
  <c r="IR184" i="1"/>
  <c r="IO184" i="1"/>
  <c r="IL184" i="1"/>
  <c r="IQ543" i="1"/>
  <c r="IN543" i="1"/>
  <c r="IK543" i="1"/>
  <c r="IQ415" i="1"/>
  <c r="IN415" i="1"/>
  <c r="IK415" i="1"/>
  <c r="IQ287" i="1"/>
  <c r="IN287" i="1"/>
  <c r="IK287" i="1"/>
  <c r="IQ137" i="1"/>
  <c r="IN137" i="1"/>
  <c r="IK137" i="1"/>
  <c r="IQ94" i="1"/>
  <c r="IN94" i="1"/>
  <c r="IK94" i="1"/>
  <c r="IR501" i="1"/>
  <c r="IO501" i="1"/>
  <c r="IL501" i="1"/>
  <c r="IR373" i="1"/>
  <c r="IO373" i="1"/>
  <c r="IL373" i="1"/>
  <c r="IR244" i="1"/>
  <c r="IO244" i="1"/>
  <c r="IL244" i="1"/>
  <c r="IR71" i="1"/>
  <c r="IO71" i="1"/>
  <c r="IL71" i="1"/>
  <c r="IP572" i="1"/>
  <c r="IM572" i="1"/>
  <c r="IJ572" i="1"/>
  <c r="IP444" i="1"/>
  <c r="IM444" i="1"/>
  <c r="IJ444" i="1"/>
  <c r="IP316" i="1"/>
  <c r="IM316" i="1"/>
  <c r="IJ316" i="1"/>
  <c r="IP178" i="1"/>
  <c r="IM178" i="1"/>
  <c r="IJ178" i="1"/>
  <c r="IP67" i="1"/>
  <c r="IM67" i="1"/>
  <c r="IJ67" i="1"/>
  <c r="IP52" i="1"/>
  <c r="IM52" i="1"/>
  <c r="IJ52" i="1"/>
  <c r="IP180" i="1"/>
  <c r="IM180" i="1"/>
  <c r="IJ180" i="1"/>
  <c r="IR126" i="1"/>
  <c r="IO126" i="1"/>
  <c r="IL126" i="1"/>
  <c r="IP619" i="1"/>
  <c r="IM619" i="1"/>
  <c r="IJ619" i="1"/>
  <c r="IP491" i="1"/>
  <c r="IM491" i="1"/>
  <c r="IJ491" i="1"/>
  <c r="IP363" i="1"/>
  <c r="IM363" i="1"/>
  <c r="IJ363" i="1"/>
  <c r="IR233" i="1"/>
  <c r="IO233" i="1"/>
  <c r="IL233" i="1"/>
  <c r="IP55" i="1"/>
  <c r="IM55" i="1"/>
  <c r="IJ55" i="1"/>
  <c r="IP586" i="1"/>
  <c r="IM586" i="1"/>
  <c r="IJ586" i="1"/>
  <c r="IP458" i="1"/>
  <c r="IM458" i="1"/>
  <c r="IJ458" i="1"/>
  <c r="IQ330" i="1"/>
  <c r="IN330" i="1"/>
  <c r="IK330" i="1"/>
  <c r="IP195" i="1"/>
  <c r="IM195" i="1"/>
  <c r="IJ195" i="1"/>
  <c r="IR553" i="1"/>
  <c r="IO553" i="1"/>
  <c r="IL553" i="1"/>
  <c r="IP425" i="1"/>
  <c r="IM425" i="1"/>
  <c r="IJ425" i="1"/>
  <c r="IQ297" i="1"/>
  <c r="IN297" i="1"/>
  <c r="IK297" i="1"/>
  <c r="IQ153" i="1"/>
  <c r="IN153" i="1"/>
  <c r="IK153" i="1"/>
  <c r="IP504" i="1"/>
  <c r="IM504" i="1"/>
  <c r="IJ504" i="1"/>
  <c r="IP535" i="1"/>
  <c r="IM535" i="1"/>
  <c r="IJ535" i="1"/>
  <c r="IP407" i="1"/>
  <c r="IM407" i="1"/>
  <c r="IJ407" i="1"/>
  <c r="IP279" i="1"/>
  <c r="IM279" i="1"/>
  <c r="IJ279" i="1"/>
  <c r="IP125" i="1"/>
  <c r="IM125" i="1"/>
  <c r="IJ125" i="1"/>
  <c r="IQ621" i="1"/>
  <c r="IN621" i="1"/>
  <c r="IK621" i="1"/>
  <c r="IQ493" i="1"/>
  <c r="IN493" i="1"/>
  <c r="IK493" i="1"/>
  <c r="IQ365" i="1"/>
  <c r="IN365" i="1"/>
  <c r="IK365" i="1"/>
  <c r="IP235" i="1"/>
  <c r="IM235" i="1"/>
  <c r="IJ235" i="1"/>
  <c r="IQ57" i="1"/>
  <c r="IN57" i="1"/>
  <c r="IK57" i="1"/>
  <c r="IR564" i="1"/>
  <c r="IO564" i="1"/>
  <c r="IL564" i="1"/>
  <c r="IR436" i="1"/>
  <c r="IO436" i="1"/>
  <c r="IL436" i="1"/>
  <c r="IR308" i="1"/>
  <c r="IO308" i="1"/>
  <c r="IL308" i="1"/>
  <c r="IQ168" i="1"/>
  <c r="IN168" i="1"/>
  <c r="IK168" i="1"/>
  <c r="IR139" i="1"/>
  <c r="IO139" i="1"/>
  <c r="IL139" i="1"/>
  <c r="IR124" i="1"/>
  <c r="IO124" i="1"/>
  <c r="IL124" i="1"/>
  <c r="IR547" i="1"/>
  <c r="IO547" i="1"/>
  <c r="IL547" i="1"/>
  <c r="IR419" i="1"/>
  <c r="IO419" i="1"/>
  <c r="IL419" i="1"/>
  <c r="IR291" i="1"/>
  <c r="IO291" i="1"/>
  <c r="IL291" i="1"/>
  <c r="IQ144" i="1"/>
  <c r="IN144" i="1"/>
  <c r="IK144" i="1"/>
  <c r="IP545" i="1"/>
  <c r="IM545" i="1"/>
  <c r="IJ545" i="1"/>
  <c r="IQ417" i="1"/>
  <c r="IN417" i="1"/>
  <c r="IK417" i="1"/>
  <c r="IP289" i="1"/>
  <c r="IM289" i="1"/>
  <c r="IJ289" i="1"/>
  <c r="IP141" i="1"/>
  <c r="IM141" i="1"/>
  <c r="IJ141" i="1"/>
  <c r="IR560" i="1"/>
  <c r="IO560" i="1"/>
  <c r="IL560" i="1"/>
  <c r="IQ432" i="1"/>
  <c r="IK432" i="1"/>
  <c r="IN432" i="1"/>
  <c r="IP304" i="1"/>
  <c r="IM304" i="1"/>
  <c r="IJ304" i="1"/>
  <c r="IQ162" i="1"/>
  <c r="IN162" i="1"/>
  <c r="IK162" i="1"/>
  <c r="IR527" i="1"/>
  <c r="IO527" i="1"/>
  <c r="IL527" i="1"/>
  <c r="IR399" i="1"/>
  <c r="IO399" i="1"/>
  <c r="IL399" i="1"/>
  <c r="IR271" i="1"/>
  <c r="IL271" i="1"/>
  <c r="IO271" i="1"/>
  <c r="IQ112" i="1"/>
  <c r="IN112" i="1"/>
  <c r="IK112" i="1"/>
  <c r="IR121" i="1"/>
  <c r="IO121" i="1"/>
  <c r="IL121" i="1"/>
  <c r="IR31" i="1"/>
  <c r="IO31" i="1"/>
  <c r="IL31" i="1"/>
  <c r="IR523" i="1"/>
  <c r="IO523" i="1"/>
  <c r="IL523" i="1"/>
  <c r="IP613" i="1"/>
  <c r="IM613" i="1"/>
  <c r="IJ613" i="1"/>
  <c r="IP485" i="1"/>
  <c r="IM485" i="1"/>
  <c r="IJ485" i="1"/>
  <c r="IQ357" i="1"/>
  <c r="IN357" i="1"/>
  <c r="IK357" i="1"/>
  <c r="IP226" i="1"/>
  <c r="IM226" i="1"/>
  <c r="IJ226" i="1"/>
  <c r="IQ45" i="1"/>
  <c r="IN45" i="1"/>
  <c r="IK45" i="1"/>
  <c r="IQ620" i="1"/>
  <c r="IN620" i="1"/>
  <c r="IK620" i="1"/>
  <c r="IQ492" i="1"/>
  <c r="IN492" i="1"/>
  <c r="IK492" i="1"/>
  <c r="IQ364" i="1"/>
  <c r="IN364" i="1"/>
  <c r="IK364" i="1"/>
  <c r="IP234" i="1"/>
  <c r="IM234" i="1"/>
  <c r="IJ234" i="1"/>
  <c r="IP56" i="1"/>
  <c r="IM56" i="1"/>
  <c r="IJ56" i="1"/>
  <c r="IR83" i="1"/>
  <c r="IO83" i="1"/>
  <c r="IL83" i="1"/>
  <c r="IP68" i="1"/>
  <c r="IM68" i="1"/>
  <c r="IJ68" i="1"/>
  <c r="IR14" i="1"/>
  <c r="IO14" i="1"/>
  <c r="IL14" i="1"/>
  <c r="IR142" i="1"/>
  <c r="IO142" i="1"/>
  <c r="IL142" i="1"/>
  <c r="IQ603" i="1"/>
  <c r="IN603" i="1"/>
  <c r="IK603" i="1"/>
  <c r="IQ475" i="1"/>
  <c r="IN475" i="1"/>
  <c r="IK475" i="1"/>
  <c r="IP347" i="1"/>
  <c r="IM347" i="1"/>
  <c r="IJ347" i="1"/>
  <c r="IQ215" i="1"/>
  <c r="IN215" i="1"/>
  <c r="IK215" i="1"/>
  <c r="IQ29" i="1"/>
  <c r="IN29" i="1"/>
  <c r="IK29" i="1"/>
  <c r="IR570" i="1"/>
  <c r="IO570" i="1"/>
  <c r="IL570" i="1"/>
  <c r="IR442" i="1"/>
  <c r="IO442" i="1"/>
  <c r="IL442" i="1"/>
  <c r="IR314" i="1"/>
  <c r="IO314" i="1"/>
  <c r="IL314" i="1"/>
  <c r="IQ176" i="1"/>
  <c r="IN176" i="1"/>
  <c r="IK176" i="1"/>
  <c r="IP616" i="1"/>
  <c r="IM616" i="1"/>
  <c r="IJ616" i="1"/>
  <c r="IR360" i="1"/>
  <c r="IO360" i="1"/>
  <c r="IL360" i="1"/>
  <c r="IP229" i="1"/>
  <c r="IJ229" i="1"/>
  <c r="IM229" i="1"/>
  <c r="IP49" i="1"/>
  <c r="IM49" i="1"/>
  <c r="IJ49" i="1"/>
  <c r="IP519" i="1"/>
  <c r="IM519" i="1"/>
  <c r="IJ519" i="1"/>
  <c r="IP391" i="1"/>
  <c r="IM391" i="1"/>
  <c r="IJ391" i="1"/>
  <c r="IP263" i="1"/>
  <c r="IM263" i="1"/>
  <c r="IJ263" i="1"/>
  <c r="IP98" i="1"/>
  <c r="IM98" i="1"/>
  <c r="IJ98" i="1"/>
  <c r="IQ158" i="1"/>
  <c r="IN158" i="1"/>
  <c r="IK158" i="1"/>
  <c r="IP154" i="1"/>
  <c r="IM154" i="1"/>
  <c r="IJ154" i="1"/>
  <c r="IR605" i="1"/>
  <c r="IO605" i="1"/>
  <c r="IL605" i="1"/>
  <c r="IR477" i="1"/>
  <c r="IO477" i="1"/>
  <c r="IL477" i="1"/>
  <c r="IR349" i="1"/>
  <c r="IO349" i="1"/>
  <c r="IL349" i="1"/>
  <c r="IQ217" i="1"/>
  <c r="IN217" i="1"/>
  <c r="IK217" i="1"/>
  <c r="IQ32" i="1"/>
  <c r="IN32" i="1"/>
  <c r="IK32" i="1"/>
  <c r="IQ91" i="1"/>
  <c r="IN91" i="1"/>
  <c r="IK91" i="1"/>
  <c r="IQ22" i="1"/>
  <c r="IN22" i="1"/>
  <c r="IK22" i="1"/>
  <c r="IQ150" i="1"/>
  <c r="IN150" i="1"/>
  <c r="IK150" i="1"/>
  <c r="IQ562" i="1"/>
  <c r="IN562" i="1"/>
  <c r="IK562" i="1"/>
  <c r="IQ434" i="1"/>
  <c r="IN434" i="1"/>
  <c r="IK434" i="1"/>
  <c r="IP306" i="1"/>
  <c r="IM306" i="1"/>
  <c r="IJ306" i="1"/>
  <c r="IP165" i="1"/>
  <c r="IM165" i="1"/>
  <c r="IJ165" i="1"/>
  <c r="IR529" i="1"/>
  <c r="IO529" i="1"/>
  <c r="IL529" i="1"/>
  <c r="IR401" i="1"/>
  <c r="IO401" i="1"/>
  <c r="IL401" i="1"/>
  <c r="IP273" i="1"/>
  <c r="IM273" i="1"/>
  <c r="IJ273" i="1"/>
  <c r="IQ114" i="1"/>
  <c r="IN114" i="1"/>
  <c r="IK114" i="1"/>
  <c r="IR416" i="1"/>
  <c r="IO416" i="1"/>
  <c r="IL416" i="1"/>
  <c r="IQ288" i="1"/>
  <c r="IN288" i="1"/>
  <c r="IK288" i="1"/>
  <c r="IR138" i="1"/>
  <c r="IO138" i="1"/>
  <c r="IL138" i="1"/>
  <c r="IR575" i="1"/>
  <c r="IO575" i="1"/>
  <c r="IL575" i="1"/>
  <c r="IR447" i="1"/>
  <c r="IO447" i="1"/>
  <c r="IL447" i="1"/>
  <c r="IR319" i="1"/>
  <c r="IO319" i="1"/>
  <c r="IL319" i="1"/>
  <c r="IR183" i="1"/>
  <c r="IO183" i="1"/>
  <c r="IL183" i="1"/>
  <c r="IR276" i="1"/>
  <c r="IO276" i="1"/>
  <c r="IL276" i="1"/>
  <c r="IQ43" i="1"/>
  <c r="IN43" i="1"/>
  <c r="IK43" i="1"/>
  <c r="IP482" i="1"/>
  <c r="IM482" i="1"/>
  <c r="IJ482" i="1"/>
  <c r="IR513" i="1"/>
  <c r="IO513" i="1"/>
  <c r="IL513" i="1"/>
  <c r="IP554" i="1"/>
  <c r="IM554" i="1"/>
  <c r="IJ554" i="1"/>
  <c r="IQ453" i="1"/>
  <c r="IN453" i="1"/>
  <c r="IK453" i="1"/>
  <c r="IP164" i="1"/>
  <c r="IM164" i="1"/>
  <c r="IJ164" i="1"/>
  <c r="IP507" i="1"/>
  <c r="IM507" i="1"/>
  <c r="IJ507" i="1"/>
  <c r="IR538" i="1"/>
  <c r="IO538" i="1"/>
  <c r="IL538" i="1"/>
  <c r="IP441" i="1"/>
  <c r="IM441" i="1"/>
  <c r="IJ441" i="1"/>
  <c r="IP295" i="1"/>
  <c r="IM295" i="1"/>
  <c r="IJ295" i="1"/>
  <c r="IR445" i="1"/>
  <c r="IO445" i="1"/>
  <c r="IL445" i="1"/>
  <c r="IQ260" i="1"/>
  <c r="IN260" i="1"/>
  <c r="IK260" i="1"/>
  <c r="IP172" i="1"/>
  <c r="IM172" i="1"/>
  <c r="IJ172" i="1"/>
  <c r="IP66" i="1"/>
  <c r="IM66" i="1"/>
  <c r="IJ66" i="1"/>
  <c r="IQ384" i="1"/>
  <c r="IN384" i="1"/>
  <c r="IK384" i="1"/>
  <c r="IQ219" i="1"/>
  <c r="IN219" i="1"/>
  <c r="IK219" i="1"/>
  <c r="IR437" i="1"/>
  <c r="IO437" i="1"/>
  <c r="IL437" i="1"/>
  <c r="IQ169" i="1"/>
  <c r="IN169" i="1"/>
  <c r="IK169" i="1"/>
  <c r="IP81" i="1"/>
  <c r="IM81" i="1"/>
  <c r="IJ81" i="1"/>
  <c r="IP427" i="1"/>
  <c r="IM427" i="1"/>
  <c r="IJ427" i="1"/>
  <c r="IP522" i="1"/>
  <c r="IM522" i="1"/>
  <c r="IJ522" i="1"/>
  <c r="IP104" i="1"/>
  <c r="IM104" i="1"/>
  <c r="IJ104" i="1"/>
  <c r="IQ210" i="1"/>
  <c r="IN210" i="1"/>
  <c r="IK210" i="1"/>
  <c r="IR60" i="1"/>
  <c r="IO60" i="1"/>
  <c r="IL60" i="1"/>
  <c r="IO483" i="1"/>
  <c r="IR483" i="1"/>
  <c r="IL483" i="1"/>
  <c r="IQ239" i="1"/>
  <c r="IN239" i="1"/>
  <c r="IK239" i="1"/>
  <c r="IQ201" i="1"/>
  <c r="IN201" i="1"/>
  <c r="IK201" i="1"/>
  <c r="IQ157" i="1"/>
  <c r="IN157" i="1"/>
  <c r="IK157" i="1"/>
  <c r="IR78" i="1"/>
  <c r="IO78" i="1"/>
  <c r="IL78" i="1"/>
  <c r="IR506" i="1"/>
  <c r="IO506" i="1"/>
  <c r="IL506" i="1"/>
  <c r="IR589" i="1"/>
  <c r="IO589" i="1"/>
  <c r="IL589" i="1"/>
  <c r="IR461" i="1"/>
  <c r="IO461" i="1"/>
  <c r="IL461" i="1"/>
  <c r="IR333" i="1"/>
  <c r="IO333" i="1"/>
  <c r="IL333" i="1"/>
  <c r="IR199" i="1"/>
  <c r="IO199" i="1"/>
  <c r="IL199" i="1"/>
  <c r="IQ7" i="1"/>
  <c r="IN7" i="1"/>
  <c r="IK7" i="1"/>
  <c r="IP43" i="1"/>
  <c r="IM43" i="1"/>
  <c r="IJ43" i="1"/>
  <c r="IP28" i="1"/>
  <c r="IM28" i="1"/>
  <c r="IJ28" i="1"/>
  <c r="IP156" i="1"/>
  <c r="IM156" i="1"/>
  <c r="IJ156" i="1"/>
  <c r="IP102" i="1"/>
  <c r="IM102" i="1"/>
  <c r="IJ102" i="1"/>
  <c r="IP230" i="1"/>
  <c r="IM230" i="1"/>
  <c r="IJ230" i="1"/>
  <c r="IP515" i="1"/>
  <c r="IM515" i="1"/>
  <c r="IJ515" i="1"/>
  <c r="IP387" i="1"/>
  <c r="IM387" i="1"/>
  <c r="IJ387" i="1"/>
  <c r="IQ259" i="1"/>
  <c r="IN259" i="1"/>
  <c r="IK259" i="1"/>
  <c r="IP93" i="1"/>
  <c r="IM93" i="1"/>
  <c r="IJ93" i="1"/>
  <c r="IR546" i="1"/>
  <c r="IO546" i="1"/>
  <c r="IL546" i="1"/>
  <c r="IR418" i="1"/>
  <c r="IO418" i="1"/>
  <c r="IL418" i="1"/>
  <c r="IR290" i="1"/>
  <c r="IO290" i="1"/>
  <c r="IL290" i="1"/>
  <c r="IR143" i="1"/>
  <c r="IO143" i="1"/>
  <c r="IL143" i="1"/>
  <c r="IR577" i="1"/>
  <c r="IO577" i="1"/>
  <c r="IL577" i="1"/>
  <c r="IP449" i="1"/>
  <c r="IM449" i="1"/>
  <c r="IJ449" i="1"/>
  <c r="IQ321" i="1"/>
  <c r="IN321" i="1"/>
  <c r="IK321" i="1"/>
  <c r="IQ185" i="1"/>
  <c r="IN185" i="1"/>
  <c r="IK185" i="1"/>
  <c r="IP528" i="1"/>
  <c r="IM528" i="1"/>
  <c r="IJ528" i="1"/>
  <c r="IQ400" i="1"/>
  <c r="IN400" i="1"/>
  <c r="IK400" i="1"/>
  <c r="IR272" i="1"/>
  <c r="IO272" i="1"/>
  <c r="IL272" i="1"/>
  <c r="IP113" i="1"/>
  <c r="IM113" i="1"/>
  <c r="IJ113" i="1"/>
  <c r="IP623" i="1"/>
  <c r="IM623" i="1"/>
  <c r="IJ623" i="1"/>
  <c r="IP495" i="1"/>
  <c r="IM495" i="1"/>
  <c r="IJ495" i="1"/>
  <c r="IP367" i="1"/>
  <c r="IM367" i="1"/>
  <c r="IJ367" i="1"/>
  <c r="IP237" i="1"/>
  <c r="IM237" i="1"/>
  <c r="IJ237" i="1"/>
  <c r="IP61" i="1"/>
  <c r="IM61" i="1"/>
  <c r="IJ61" i="1"/>
  <c r="IR341" i="1"/>
  <c r="IO341" i="1"/>
  <c r="IL341" i="1"/>
  <c r="IR540" i="1"/>
  <c r="IO540" i="1"/>
  <c r="IL540" i="1"/>
  <c r="IR20" i="1"/>
  <c r="IO20" i="1"/>
  <c r="IL20" i="1"/>
  <c r="IR267" i="1"/>
  <c r="IO267" i="1"/>
  <c r="IL267" i="1"/>
  <c r="IR298" i="1"/>
  <c r="IO298" i="1"/>
  <c r="IL298" i="1"/>
  <c r="IR517" i="1"/>
  <c r="IO517" i="1"/>
  <c r="IL517" i="1"/>
  <c r="IR389" i="1"/>
  <c r="IO389" i="1"/>
  <c r="IL389" i="1"/>
  <c r="IR261" i="1"/>
  <c r="IO261" i="1"/>
  <c r="IL261" i="1"/>
  <c r="IQ96" i="1"/>
  <c r="IN96" i="1"/>
  <c r="IK96" i="1"/>
  <c r="IP588" i="1"/>
  <c r="IM588" i="1"/>
  <c r="IJ588" i="1"/>
  <c r="IP460" i="1"/>
  <c r="IM460" i="1"/>
  <c r="IJ460" i="1"/>
  <c r="IP332" i="1"/>
  <c r="IM332" i="1"/>
  <c r="IJ332" i="1"/>
  <c r="IQ197" i="1"/>
  <c r="IN197" i="1"/>
  <c r="IK197" i="1"/>
  <c r="IQ115" i="1"/>
  <c r="IN115" i="1"/>
  <c r="IK115" i="1"/>
  <c r="IQ100" i="1"/>
  <c r="IN100" i="1"/>
  <c r="IK100" i="1"/>
  <c r="IR174" i="1"/>
  <c r="IO174" i="1"/>
  <c r="IL174" i="1"/>
  <c r="IQ571" i="1"/>
  <c r="IN571" i="1"/>
  <c r="IK571" i="1"/>
  <c r="IQ443" i="1"/>
  <c r="IN443" i="1"/>
  <c r="IK443" i="1"/>
  <c r="IP315" i="1"/>
  <c r="IM315" i="1"/>
  <c r="IJ315" i="1"/>
  <c r="IR177" i="1"/>
  <c r="IO177" i="1"/>
  <c r="IL177" i="1"/>
  <c r="IP520" i="1"/>
  <c r="IM520" i="1"/>
  <c r="IJ520" i="1"/>
  <c r="IQ392" i="1"/>
  <c r="IN392" i="1"/>
  <c r="IK392" i="1"/>
  <c r="IP264" i="1"/>
  <c r="IM264" i="1"/>
  <c r="IJ264" i="1"/>
  <c r="IP101" i="1"/>
  <c r="IM101" i="1"/>
  <c r="IJ101" i="1"/>
  <c r="IQ615" i="1"/>
  <c r="IK615" i="1"/>
  <c r="IN615" i="1"/>
  <c r="IQ487" i="1"/>
  <c r="IN487" i="1"/>
  <c r="IK487" i="1"/>
  <c r="IQ359" i="1"/>
  <c r="IN359" i="1"/>
  <c r="IK359" i="1"/>
  <c r="IQ228" i="1"/>
  <c r="IN228" i="1"/>
  <c r="IK228" i="1"/>
  <c r="IP48" i="1"/>
  <c r="IM48" i="1"/>
  <c r="IJ48" i="1"/>
  <c r="IR216" i="1"/>
  <c r="IO216" i="1"/>
  <c r="IL216" i="1"/>
  <c r="IP459" i="1"/>
  <c r="IM459" i="1"/>
  <c r="IJ459" i="1"/>
  <c r="IR232" i="1"/>
  <c r="IO232" i="1"/>
  <c r="IL232" i="1"/>
  <c r="IP103" i="1"/>
  <c r="IM103" i="1"/>
  <c r="IJ103" i="1"/>
  <c r="IP567" i="1"/>
  <c r="IM567" i="1"/>
  <c r="IJ567" i="1"/>
  <c r="IQ580" i="1"/>
  <c r="IN580" i="1"/>
  <c r="IK580" i="1"/>
  <c r="IQ452" i="1"/>
  <c r="IN452" i="1"/>
  <c r="IK452" i="1"/>
  <c r="IP324" i="1"/>
  <c r="IM324" i="1"/>
  <c r="IJ324" i="1"/>
  <c r="IQ188" i="1"/>
  <c r="IN188" i="1"/>
  <c r="IK188" i="1"/>
  <c r="IR123" i="1"/>
  <c r="IO123" i="1"/>
  <c r="IL123" i="1"/>
  <c r="IR108" i="1"/>
  <c r="IO108" i="1"/>
  <c r="IL108" i="1"/>
  <c r="IR54" i="1"/>
  <c r="IO54" i="1"/>
  <c r="IL54" i="1"/>
  <c r="IR182" i="1"/>
  <c r="IO182" i="1"/>
  <c r="IL182" i="1"/>
  <c r="IR563" i="1"/>
  <c r="IO563" i="1"/>
  <c r="IL563" i="1"/>
  <c r="IR435" i="1"/>
  <c r="IO435" i="1"/>
  <c r="IL435" i="1"/>
  <c r="IR307" i="1"/>
  <c r="IO307" i="1"/>
  <c r="IL307" i="1"/>
  <c r="IR167" i="1"/>
  <c r="IO167" i="1"/>
  <c r="IL167" i="1"/>
  <c r="IQ530" i="1"/>
  <c r="IN530" i="1"/>
  <c r="IK530" i="1"/>
  <c r="IQ402" i="1"/>
  <c r="IN402" i="1"/>
  <c r="IK402" i="1"/>
  <c r="IP274" i="1"/>
  <c r="IM274" i="1"/>
  <c r="IJ274" i="1"/>
  <c r="IP117" i="1"/>
  <c r="IM117" i="1"/>
  <c r="IJ117" i="1"/>
  <c r="IP625" i="1"/>
  <c r="IM625" i="1"/>
  <c r="IJ625" i="1"/>
  <c r="IQ497" i="1"/>
  <c r="IN497" i="1"/>
  <c r="IK497" i="1"/>
  <c r="IP369" i="1"/>
  <c r="IM369" i="1"/>
  <c r="IJ369" i="1"/>
  <c r="IR240" i="1"/>
  <c r="IO240" i="1"/>
  <c r="IL240" i="1"/>
  <c r="IP64" i="1"/>
  <c r="IM64" i="1"/>
  <c r="IJ64" i="1"/>
  <c r="IQ576" i="1"/>
  <c r="IN576" i="1"/>
  <c r="IK576" i="1"/>
  <c r="IR448" i="1"/>
  <c r="IO448" i="1"/>
  <c r="IL448" i="1"/>
  <c r="IP320" i="1"/>
  <c r="IM320" i="1"/>
  <c r="IJ320" i="1"/>
  <c r="IP184" i="1"/>
  <c r="IM184" i="1"/>
  <c r="IJ184" i="1"/>
  <c r="IR543" i="1"/>
  <c r="IO543" i="1"/>
  <c r="IL543" i="1"/>
  <c r="IR415" i="1"/>
  <c r="IO415" i="1"/>
  <c r="IL415" i="1"/>
  <c r="IR287" i="1"/>
  <c r="IO287" i="1"/>
  <c r="IL287" i="1"/>
  <c r="IR137" i="1"/>
  <c r="IO137" i="1"/>
  <c r="IL137" i="1"/>
  <c r="IP35" i="1"/>
  <c r="IM35" i="1"/>
  <c r="IJ35" i="1"/>
  <c r="IP395" i="1"/>
  <c r="IM395" i="1"/>
  <c r="IJ395" i="1"/>
  <c r="IQ490" i="1"/>
  <c r="IN490" i="1"/>
  <c r="IK490" i="1"/>
  <c r="IP536" i="1"/>
  <c r="IM536" i="1"/>
  <c r="IJ536" i="1"/>
  <c r="IP375" i="1"/>
  <c r="IM375" i="1"/>
  <c r="IJ375" i="1"/>
  <c r="IQ572" i="1"/>
  <c r="IN572" i="1"/>
  <c r="IK572" i="1"/>
  <c r="IQ444" i="1"/>
  <c r="IN444" i="1"/>
  <c r="IK444" i="1"/>
  <c r="IQ316" i="1"/>
  <c r="IN316" i="1"/>
  <c r="IK316" i="1"/>
  <c r="IQ178" i="1"/>
  <c r="IN178" i="1"/>
  <c r="IK178" i="1"/>
  <c r="IR67" i="1"/>
  <c r="IO67" i="1"/>
  <c r="IL67" i="1"/>
  <c r="IQ52" i="1"/>
  <c r="IN52" i="1"/>
  <c r="IK52" i="1"/>
  <c r="IQ180" i="1"/>
  <c r="IN180" i="1"/>
  <c r="IK180" i="1"/>
  <c r="IP126" i="1"/>
  <c r="IM126" i="1"/>
  <c r="IJ126" i="1"/>
  <c r="IQ619" i="1"/>
  <c r="IN619" i="1"/>
  <c r="IK619" i="1"/>
  <c r="IQ491" i="1"/>
  <c r="IN491" i="1"/>
  <c r="IK491" i="1"/>
  <c r="IQ363" i="1"/>
  <c r="IN363" i="1"/>
  <c r="IK363" i="1"/>
  <c r="IP233" i="1"/>
  <c r="IM233" i="1"/>
  <c r="IJ233" i="1"/>
  <c r="IQ55" i="1"/>
  <c r="IN55" i="1"/>
  <c r="IK55" i="1"/>
  <c r="IR586" i="1"/>
  <c r="IO586" i="1"/>
  <c r="IL586" i="1"/>
  <c r="IR458" i="1"/>
  <c r="IO458" i="1"/>
  <c r="IL458" i="1"/>
  <c r="IR330" i="1"/>
  <c r="IO330" i="1"/>
  <c r="IL330" i="1"/>
  <c r="IR195" i="1"/>
  <c r="IO195" i="1"/>
  <c r="IL195" i="1"/>
  <c r="IP568" i="1"/>
  <c r="IM568" i="1"/>
  <c r="IJ568" i="1"/>
  <c r="IQ440" i="1"/>
  <c r="IN440" i="1"/>
  <c r="IK440" i="1"/>
  <c r="IR312" i="1"/>
  <c r="IO312" i="1"/>
  <c r="IL312" i="1"/>
  <c r="IP173" i="1"/>
  <c r="IM173" i="1"/>
  <c r="IJ173" i="1"/>
  <c r="IQ535" i="1"/>
  <c r="IK535" i="1"/>
  <c r="IN535" i="1"/>
  <c r="IQ407" i="1"/>
  <c r="IN407" i="1"/>
  <c r="IK407" i="1"/>
  <c r="IQ279" i="1"/>
  <c r="IN279" i="1"/>
  <c r="IK279" i="1"/>
  <c r="IQ125" i="1"/>
  <c r="IN125" i="1"/>
  <c r="IK125" i="1"/>
  <c r="IR621" i="1"/>
  <c r="IO621" i="1"/>
  <c r="IL621" i="1"/>
  <c r="IR493" i="1"/>
  <c r="IO493" i="1"/>
  <c r="IL493" i="1"/>
  <c r="IR365" i="1"/>
  <c r="IO365" i="1"/>
  <c r="IL365" i="1"/>
  <c r="IR235" i="1"/>
  <c r="IO235" i="1"/>
  <c r="IL235" i="1"/>
  <c r="IR57" i="1"/>
  <c r="IO57" i="1"/>
  <c r="IL57" i="1"/>
  <c r="IQ11" i="1"/>
  <c r="IN11" i="1"/>
  <c r="IK11" i="1"/>
  <c r="IQ70" i="1"/>
  <c r="IN70" i="1"/>
  <c r="IK70" i="1"/>
  <c r="IQ198" i="1"/>
  <c r="IN198" i="1"/>
  <c r="IK198" i="1"/>
  <c r="IQ578" i="1"/>
  <c r="IN578" i="1"/>
  <c r="IK578" i="1"/>
  <c r="IQ450" i="1"/>
  <c r="IN450" i="1"/>
  <c r="IK450" i="1"/>
  <c r="IQ322" i="1"/>
  <c r="IN322" i="1"/>
  <c r="IK322" i="1"/>
  <c r="IQ186" i="1"/>
  <c r="IN186" i="1"/>
  <c r="IK186" i="1"/>
  <c r="IQ545" i="1"/>
  <c r="IN545" i="1"/>
  <c r="IK545" i="1"/>
  <c r="IP417" i="1"/>
  <c r="IM417" i="1"/>
  <c r="IJ417" i="1"/>
  <c r="IR289" i="1"/>
  <c r="IO289" i="1"/>
  <c r="IL289" i="1"/>
  <c r="IQ141" i="1"/>
  <c r="IN141" i="1"/>
  <c r="IK141" i="1"/>
  <c r="IQ560" i="1"/>
  <c r="IN560" i="1"/>
  <c r="IK560" i="1"/>
  <c r="IP432" i="1"/>
  <c r="IM432" i="1"/>
  <c r="IJ432" i="1"/>
  <c r="IQ304" i="1"/>
  <c r="IN304" i="1"/>
  <c r="IK304" i="1"/>
  <c r="IR162" i="1"/>
  <c r="IO162" i="1"/>
  <c r="IL162" i="1"/>
  <c r="IP585" i="1"/>
  <c r="IM585" i="1"/>
  <c r="IJ585" i="1"/>
  <c r="IR472" i="1"/>
  <c r="IO472" i="1"/>
  <c r="IL472" i="1"/>
  <c r="IP439" i="1"/>
  <c r="IM439" i="1"/>
  <c r="IJ439" i="1"/>
  <c r="IQ613" i="1"/>
  <c r="IN613" i="1"/>
  <c r="IK613" i="1"/>
  <c r="IQ485" i="1"/>
  <c r="IN485" i="1"/>
  <c r="IK485" i="1"/>
  <c r="IP357" i="1"/>
  <c r="IM357" i="1"/>
  <c r="IJ357" i="1"/>
  <c r="IQ226" i="1"/>
  <c r="IN226" i="1"/>
  <c r="IK226" i="1"/>
  <c r="IP45" i="1"/>
  <c r="IM45" i="1"/>
  <c r="IJ45" i="1"/>
  <c r="IR620" i="1"/>
  <c r="IO620" i="1"/>
  <c r="IL620" i="1"/>
  <c r="IR492" i="1"/>
  <c r="IO492" i="1"/>
  <c r="IL492" i="1"/>
  <c r="IR364" i="1"/>
  <c r="IO364" i="1"/>
  <c r="IL364" i="1"/>
  <c r="IR234" i="1"/>
  <c r="IO234" i="1"/>
  <c r="IL234" i="1"/>
  <c r="IQ56" i="1"/>
  <c r="IN56" i="1"/>
  <c r="IK56" i="1"/>
  <c r="IR68" i="1"/>
  <c r="IO68" i="1"/>
  <c r="IL68" i="1"/>
  <c r="IR603" i="1"/>
  <c r="IO603" i="1"/>
  <c r="IL603" i="1"/>
  <c r="IR475" i="1"/>
  <c r="IO475" i="1"/>
  <c r="IL475" i="1"/>
  <c r="IR347" i="1"/>
  <c r="IO347" i="1"/>
  <c r="IL347" i="1"/>
  <c r="IR215" i="1"/>
  <c r="IO215" i="1"/>
  <c r="IL215" i="1"/>
  <c r="IR29" i="1"/>
  <c r="IO29" i="1"/>
  <c r="IL29" i="1"/>
  <c r="IP601" i="1"/>
  <c r="IM601" i="1"/>
  <c r="IJ601" i="1"/>
  <c r="IR473" i="1"/>
  <c r="IO473" i="1"/>
  <c r="IL473" i="1"/>
  <c r="IR345" i="1"/>
  <c r="IO345" i="1"/>
  <c r="IL345" i="1"/>
  <c r="IP212" i="1"/>
  <c r="IM212" i="1"/>
  <c r="IJ212" i="1"/>
  <c r="IP25" i="1"/>
  <c r="IM25" i="1"/>
  <c r="IJ25" i="1"/>
  <c r="IQ488" i="1"/>
  <c r="IN488" i="1"/>
  <c r="IK488" i="1"/>
  <c r="IP360" i="1"/>
  <c r="IM360" i="1"/>
  <c r="IJ360" i="1"/>
  <c r="IQ229" i="1"/>
  <c r="IN229" i="1"/>
  <c r="IK229" i="1"/>
  <c r="IQ49" i="1"/>
  <c r="IN49" i="1"/>
  <c r="IK49" i="1"/>
  <c r="IQ519" i="1"/>
  <c r="IN519" i="1"/>
  <c r="IK519" i="1"/>
  <c r="IQ391" i="1"/>
  <c r="IN391" i="1"/>
  <c r="IK391" i="1"/>
  <c r="IQ263" i="1"/>
  <c r="IN263" i="1"/>
  <c r="IK263" i="1"/>
  <c r="IQ98" i="1"/>
  <c r="IN98" i="1"/>
  <c r="IK98" i="1"/>
  <c r="IP604" i="1"/>
  <c r="IM604" i="1"/>
  <c r="IJ604" i="1"/>
  <c r="IP99" i="1"/>
  <c r="IM99" i="1"/>
  <c r="IJ99" i="1"/>
  <c r="IP331" i="1"/>
  <c r="IM331" i="1"/>
  <c r="IJ331" i="1"/>
  <c r="IQ154" i="1"/>
  <c r="IN154" i="1"/>
  <c r="IK154" i="1"/>
  <c r="IP548" i="1"/>
  <c r="IM548" i="1"/>
  <c r="IJ548" i="1"/>
  <c r="IP420" i="1"/>
  <c r="IM420" i="1"/>
  <c r="IJ420" i="1"/>
  <c r="IQ292" i="1"/>
  <c r="IN292" i="1"/>
  <c r="IK292" i="1"/>
  <c r="IP145" i="1"/>
  <c r="IM145" i="1"/>
  <c r="IJ145" i="1"/>
  <c r="IP27" i="1"/>
  <c r="IM27" i="1"/>
  <c r="IJ27" i="1"/>
  <c r="IP12" i="1"/>
  <c r="IM12" i="1"/>
  <c r="IJ12" i="1"/>
  <c r="IP140" i="1"/>
  <c r="IM140" i="1"/>
  <c r="IJ140" i="1"/>
  <c r="IP86" i="1"/>
  <c r="IM86" i="1"/>
  <c r="IJ86" i="1"/>
  <c r="IP214" i="1"/>
  <c r="IM214" i="1"/>
  <c r="IJ214" i="1"/>
  <c r="IP531" i="1"/>
  <c r="IM531" i="1"/>
  <c r="IJ531" i="1"/>
  <c r="IP403" i="1"/>
  <c r="IM403" i="1"/>
  <c r="IJ403" i="1"/>
  <c r="IP275" i="1"/>
  <c r="IM275" i="1"/>
  <c r="IJ275" i="1"/>
  <c r="IP119" i="1"/>
  <c r="IM119" i="1"/>
  <c r="IJ119" i="1"/>
  <c r="IP562" i="1"/>
  <c r="IM562" i="1"/>
  <c r="IJ562" i="1"/>
  <c r="IP434" i="1"/>
  <c r="IM434" i="1"/>
  <c r="IJ434" i="1"/>
  <c r="IQ306" i="1"/>
  <c r="IN306" i="1"/>
  <c r="IK306" i="1"/>
  <c r="IQ165" i="1"/>
  <c r="IN165" i="1"/>
  <c r="IK165" i="1"/>
  <c r="IP529" i="1"/>
  <c r="IM529" i="1"/>
  <c r="IJ529" i="1"/>
  <c r="IP401" i="1"/>
  <c r="IM401" i="1"/>
  <c r="IJ401" i="1"/>
  <c r="IQ273" i="1"/>
  <c r="IN273" i="1"/>
  <c r="IK273" i="1"/>
  <c r="IR114" i="1"/>
  <c r="IO114" i="1"/>
  <c r="IL114" i="1"/>
  <c r="IR544" i="1"/>
  <c r="IO544" i="1"/>
  <c r="IL544" i="1"/>
  <c r="IQ18" i="1"/>
  <c r="IN18" i="1"/>
  <c r="IK18" i="1"/>
  <c r="IN133" i="1"/>
  <c r="IQ133" i="1"/>
  <c r="IK133" i="1"/>
  <c r="IP587" i="1"/>
  <c r="IM587" i="1"/>
  <c r="IJ587" i="1"/>
  <c r="IQ426" i="1"/>
  <c r="IN426" i="1"/>
  <c r="IK426" i="1"/>
  <c r="IP329" i="1"/>
  <c r="IM329" i="1"/>
  <c r="IJ329" i="1"/>
  <c r="IQ211" i="1"/>
  <c r="IN211" i="1"/>
  <c r="IK211" i="1"/>
  <c r="IQ397" i="1"/>
  <c r="IN397" i="1"/>
  <c r="IK397" i="1"/>
  <c r="IR532" i="1"/>
  <c r="IO532" i="1"/>
  <c r="IL532" i="1"/>
  <c r="IP40" i="1"/>
  <c r="IM40" i="1"/>
  <c r="IJ40" i="1"/>
  <c r="IP521" i="1"/>
  <c r="IM521" i="1"/>
  <c r="IJ521" i="1"/>
  <c r="IR80" i="1"/>
  <c r="IO80" i="1"/>
  <c r="IL80" i="1"/>
  <c r="IR175" i="1"/>
  <c r="IO175" i="1"/>
  <c r="IL175" i="1"/>
  <c r="IR533" i="1"/>
  <c r="IO533" i="1"/>
  <c r="IL533" i="1"/>
  <c r="IP516" i="1"/>
  <c r="IM516" i="1"/>
  <c r="IJ516" i="1"/>
  <c r="IR59" i="1"/>
  <c r="IO59" i="1"/>
  <c r="IL59" i="1"/>
  <c r="IQ242" i="1"/>
  <c r="IN242" i="1"/>
  <c r="IK242" i="1"/>
  <c r="IQ351" i="1"/>
  <c r="IN351" i="1"/>
  <c r="IK351" i="1"/>
  <c r="IP299" i="1"/>
  <c r="IM299" i="1"/>
  <c r="IJ299" i="1"/>
  <c r="IR231" i="1"/>
  <c r="IO231" i="1"/>
  <c r="IL231" i="1"/>
  <c r="IP599" i="1"/>
  <c r="IM599" i="1"/>
  <c r="IJ599" i="1"/>
  <c r="IQ557" i="1"/>
  <c r="IN557" i="1"/>
  <c r="IK557" i="1"/>
  <c r="IR500" i="1"/>
  <c r="IL500" i="1"/>
  <c r="IO500" i="1"/>
  <c r="IR69" i="1"/>
  <c r="IO69" i="1"/>
  <c r="IL69" i="1"/>
  <c r="IQ224" i="1"/>
  <c r="IN224" i="1"/>
  <c r="IK224" i="1"/>
  <c r="IP353" i="1"/>
  <c r="IM353" i="1"/>
  <c r="IJ353" i="1"/>
  <c r="IP368" i="1"/>
  <c r="IM368" i="1"/>
  <c r="IJ368" i="1"/>
  <c r="IQ63" i="1"/>
  <c r="IN63" i="1"/>
  <c r="IK63" i="1"/>
  <c r="IR463" i="1"/>
  <c r="IO463" i="1"/>
  <c r="IL463" i="1"/>
  <c r="IR9" i="1"/>
  <c r="IO9" i="1"/>
  <c r="IL9" i="1"/>
  <c r="IP549" i="1"/>
  <c r="IM549" i="1"/>
  <c r="IJ549" i="1"/>
  <c r="IQ428" i="1"/>
  <c r="IN428" i="1"/>
  <c r="IK428" i="1"/>
  <c r="IQ300" i="1"/>
  <c r="IN300" i="1"/>
  <c r="IK300" i="1"/>
  <c r="IP147" i="1"/>
  <c r="IM147" i="1"/>
  <c r="IJ147" i="1"/>
  <c r="IR206" i="1"/>
  <c r="IO206" i="1"/>
  <c r="IL206" i="1"/>
  <c r="IP130" i="1"/>
  <c r="IM130" i="1"/>
  <c r="IJ130" i="1"/>
  <c r="IR79" i="1"/>
  <c r="IO79" i="1"/>
  <c r="IL79" i="1"/>
  <c r="IR7" i="1"/>
  <c r="IO7" i="1"/>
  <c r="IL7" i="1"/>
  <c r="IP532" i="1"/>
  <c r="IM532" i="1"/>
  <c r="IJ532" i="1"/>
  <c r="IP404" i="1"/>
  <c r="IM404" i="1"/>
  <c r="IJ404" i="1"/>
  <c r="IP276" i="1"/>
  <c r="IM276" i="1"/>
  <c r="IJ276" i="1"/>
  <c r="IR120" i="1"/>
  <c r="IO120" i="1"/>
  <c r="IL120" i="1"/>
  <c r="IR43" i="1"/>
  <c r="IO43" i="1"/>
  <c r="IL43" i="1"/>
  <c r="IQ28" i="1"/>
  <c r="IK28" i="1"/>
  <c r="IN28" i="1"/>
  <c r="IQ156" i="1"/>
  <c r="IN156" i="1"/>
  <c r="IK156" i="1"/>
  <c r="IQ515" i="1"/>
  <c r="IN515" i="1"/>
  <c r="IK515" i="1"/>
  <c r="IQ387" i="1"/>
  <c r="IN387" i="1"/>
  <c r="IK387" i="1"/>
  <c r="IP259" i="1"/>
  <c r="IM259" i="1"/>
  <c r="IJ259" i="1"/>
  <c r="IQ93" i="1"/>
  <c r="IN93" i="1"/>
  <c r="IK93" i="1"/>
  <c r="IQ528" i="1"/>
  <c r="IN528" i="1"/>
  <c r="IK528" i="1"/>
  <c r="IR400" i="1"/>
  <c r="IL400" i="1"/>
  <c r="IO400" i="1"/>
  <c r="IP272" i="1"/>
  <c r="IM272" i="1"/>
  <c r="IJ272" i="1"/>
  <c r="IQ113" i="1"/>
  <c r="IN113" i="1"/>
  <c r="IK113" i="1"/>
  <c r="IQ623" i="1"/>
  <c r="IN623" i="1"/>
  <c r="IK623" i="1"/>
  <c r="IQ495" i="1"/>
  <c r="IN495" i="1"/>
  <c r="IK495" i="1"/>
  <c r="IQ367" i="1"/>
  <c r="IN367" i="1"/>
  <c r="IK367" i="1"/>
  <c r="IQ237" i="1"/>
  <c r="IN237" i="1"/>
  <c r="IK237" i="1"/>
  <c r="IQ61" i="1"/>
  <c r="IN61" i="1"/>
  <c r="IK61" i="1"/>
  <c r="IR344" i="1"/>
  <c r="IO344" i="1"/>
  <c r="IL344" i="1"/>
  <c r="IQ588" i="1"/>
  <c r="IN588" i="1"/>
  <c r="IK588" i="1"/>
  <c r="IQ460" i="1"/>
  <c r="IN460" i="1"/>
  <c r="IK460" i="1"/>
  <c r="IQ332" i="1"/>
  <c r="IN332" i="1"/>
  <c r="IK332" i="1"/>
  <c r="IP197" i="1"/>
  <c r="IM197" i="1"/>
  <c r="IJ197" i="1"/>
  <c r="IR115" i="1"/>
  <c r="IO115" i="1"/>
  <c r="IL115" i="1"/>
  <c r="IR100" i="1"/>
  <c r="IO100" i="1"/>
  <c r="IL100" i="1"/>
  <c r="IR46" i="1"/>
  <c r="IO46" i="1"/>
  <c r="IL46" i="1"/>
  <c r="IR571" i="1"/>
  <c r="IL571" i="1"/>
  <c r="IO571" i="1"/>
  <c r="IR443" i="1"/>
  <c r="IO443" i="1"/>
  <c r="IL443" i="1"/>
  <c r="IR315" i="1"/>
  <c r="IO315" i="1"/>
  <c r="IL315" i="1"/>
  <c r="IQ177" i="1"/>
  <c r="IN177" i="1"/>
  <c r="IK177" i="1"/>
  <c r="IQ538" i="1"/>
  <c r="IN538" i="1"/>
  <c r="IK538" i="1"/>
  <c r="IQ410" i="1"/>
  <c r="IN410" i="1"/>
  <c r="IK410" i="1"/>
  <c r="IQ282" i="1"/>
  <c r="IN282" i="1"/>
  <c r="IK282" i="1"/>
  <c r="IP129" i="1"/>
  <c r="IM129" i="1"/>
  <c r="IJ129" i="1"/>
  <c r="IP569" i="1"/>
  <c r="IM569" i="1"/>
  <c r="IJ569" i="1"/>
  <c r="IQ441" i="1"/>
  <c r="IN441" i="1"/>
  <c r="IK441" i="1"/>
  <c r="IR313" i="1"/>
  <c r="IO313" i="1"/>
  <c r="IL313" i="1"/>
  <c r="IP175" i="1"/>
  <c r="IM175" i="1"/>
  <c r="IJ175" i="1"/>
  <c r="IP392" i="1"/>
  <c r="IM392" i="1"/>
  <c r="IJ392" i="1"/>
  <c r="IR264" i="1"/>
  <c r="IO264" i="1"/>
  <c r="IL264" i="1"/>
  <c r="IQ101" i="1"/>
  <c r="IN101" i="1"/>
  <c r="IK101" i="1"/>
  <c r="IR615" i="1"/>
  <c r="IO615" i="1"/>
  <c r="IL615" i="1"/>
  <c r="IR487" i="1"/>
  <c r="IO487" i="1"/>
  <c r="IL487" i="1"/>
  <c r="IR359" i="1"/>
  <c r="IO359" i="1"/>
  <c r="IL359" i="1"/>
  <c r="IR228" i="1"/>
  <c r="IO228" i="1"/>
  <c r="IL228" i="1"/>
  <c r="IQ48" i="1"/>
  <c r="IN48" i="1"/>
  <c r="IK48" i="1"/>
  <c r="IP533" i="1"/>
  <c r="IM533" i="1"/>
  <c r="IJ533" i="1"/>
  <c r="IP216" i="1"/>
  <c r="IM216" i="1"/>
  <c r="IJ216" i="1"/>
  <c r="IQ459" i="1"/>
  <c r="IN459" i="1"/>
  <c r="IK459" i="1"/>
  <c r="IP232" i="1"/>
  <c r="IM232" i="1"/>
  <c r="IJ232" i="1"/>
  <c r="IQ103" i="1"/>
  <c r="IN103" i="1"/>
  <c r="IK103" i="1"/>
  <c r="IQ567" i="1"/>
  <c r="IN567" i="1"/>
  <c r="IK567" i="1"/>
  <c r="IP573" i="1"/>
  <c r="IM573" i="1"/>
  <c r="IJ573" i="1"/>
  <c r="IP445" i="1"/>
  <c r="IM445" i="1"/>
  <c r="IJ445" i="1"/>
  <c r="IP317" i="1"/>
  <c r="IM317" i="1"/>
  <c r="IJ317" i="1"/>
  <c r="IP179" i="1"/>
  <c r="IM179" i="1"/>
  <c r="IJ179" i="1"/>
  <c r="IR580" i="1"/>
  <c r="IO580" i="1"/>
  <c r="IL580" i="1"/>
  <c r="IR452" i="1"/>
  <c r="IO452" i="1"/>
  <c r="IL452" i="1"/>
  <c r="IR324" i="1"/>
  <c r="IO324" i="1"/>
  <c r="IL324" i="1"/>
  <c r="IR188" i="1"/>
  <c r="IO188" i="1"/>
  <c r="IL188" i="1"/>
  <c r="IQ54" i="1"/>
  <c r="IN54" i="1"/>
  <c r="IK54" i="1"/>
  <c r="IQ182" i="1"/>
  <c r="IN182" i="1"/>
  <c r="IK182" i="1"/>
  <c r="IP530" i="1"/>
  <c r="IM530" i="1"/>
  <c r="IJ530" i="1"/>
  <c r="IP402" i="1"/>
  <c r="IM402" i="1"/>
  <c r="IJ402" i="1"/>
  <c r="IQ274" i="1"/>
  <c r="IN274" i="1"/>
  <c r="IK274" i="1"/>
  <c r="IQ117" i="1"/>
  <c r="IN117" i="1"/>
  <c r="IK117" i="1"/>
  <c r="IQ625" i="1"/>
  <c r="IN625" i="1"/>
  <c r="IK625" i="1"/>
  <c r="IP497" i="1"/>
  <c r="IM497" i="1"/>
  <c r="IJ497" i="1"/>
  <c r="IR369" i="1"/>
  <c r="IO369" i="1"/>
  <c r="IL369" i="1"/>
  <c r="IP240" i="1"/>
  <c r="IM240" i="1"/>
  <c r="IJ240" i="1"/>
  <c r="IR64" i="1"/>
  <c r="IO64" i="1"/>
  <c r="IL64" i="1"/>
  <c r="IR576" i="1"/>
  <c r="IO576" i="1"/>
  <c r="IL576" i="1"/>
  <c r="IP448" i="1"/>
  <c r="IM448" i="1"/>
  <c r="IJ448" i="1"/>
  <c r="IQ320" i="1"/>
  <c r="IN320" i="1"/>
  <c r="IK320" i="1"/>
  <c r="IQ184" i="1"/>
  <c r="IN184" i="1"/>
  <c r="IK184" i="1"/>
  <c r="IR35" i="1"/>
  <c r="IO35" i="1"/>
  <c r="IL35" i="1"/>
  <c r="IQ395" i="1"/>
  <c r="IN395" i="1"/>
  <c r="IK395" i="1"/>
  <c r="IP490" i="1"/>
  <c r="IM490" i="1"/>
  <c r="IJ490" i="1"/>
  <c r="IR536" i="1"/>
  <c r="IO536" i="1"/>
  <c r="IL536" i="1"/>
  <c r="IQ375" i="1"/>
  <c r="IN375" i="1"/>
  <c r="IK375" i="1"/>
  <c r="IP565" i="1"/>
  <c r="IM565" i="1"/>
  <c r="IJ565" i="1"/>
  <c r="IP437" i="1"/>
  <c r="IM437" i="1"/>
  <c r="IJ437" i="1"/>
  <c r="IP309" i="1"/>
  <c r="IM309" i="1"/>
  <c r="IJ309" i="1"/>
  <c r="IR169" i="1"/>
  <c r="IO169" i="1"/>
  <c r="IL169" i="1"/>
  <c r="IR572" i="1"/>
  <c r="IO572" i="1"/>
  <c r="IL572" i="1"/>
  <c r="IR444" i="1"/>
  <c r="IO444" i="1"/>
  <c r="IL444" i="1"/>
  <c r="IR316" i="1"/>
  <c r="IO316" i="1"/>
  <c r="IL316" i="1"/>
  <c r="IR178" i="1"/>
  <c r="IO178" i="1"/>
  <c r="IL178" i="1"/>
  <c r="IR52" i="1"/>
  <c r="IO52" i="1"/>
  <c r="IL52" i="1"/>
  <c r="IR180" i="1"/>
  <c r="IO180" i="1"/>
  <c r="IL180" i="1"/>
  <c r="IR619" i="1"/>
  <c r="IO619" i="1"/>
  <c r="IL619" i="1"/>
  <c r="IR491" i="1"/>
  <c r="IO491" i="1"/>
  <c r="IL491" i="1"/>
  <c r="IR363" i="1"/>
  <c r="IO363" i="1"/>
  <c r="IL363" i="1"/>
  <c r="IQ233" i="1"/>
  <c r="IN233" i="1"/>
  <c r="IK233" i="1"/>
  <c r="IR55" i="1"/>
  <c r="IO55" i="1"/>
  <c r="IL55" i="1"/>
  <c r="IP617" i="1"/>
  <c r="IM617" i="1"/>
  <c r="IJ617" i="1"/>
  <c r="IQ489" i="1"/>
  <c r="IN489" i="1"/>
  <c r="IK489" i="1"/>
  <c r="IR361" i="1"/>
  <c r="IO361" i="1"/>
  <c r="IL361" i="1"/>
  <c r="IP231" i="1"/>
  <c r="IM231" i="1"/>
  <c r="IJ231" i="1"/>
  <c r="IP50" i="1"/>
  <c r="IM50" i="1"/>
  <c r="IJ50" i="1"/>
  <c r="IQ568" i="1"/>
  <c r="IN568" i="1"/>
  <c r="IK568" i="1"/>
  <c r="IR440" i="1"/>
  <c r="IO440" i="1"/>
  <c r="IL440" i="1"/>
  <c r="IP312" i="1"/>
  <c r="IM312" i="1"/>
  <c r="IJ312" i="1"/>
  <c r="IQ173" i="1"/>
  <c r="IN173" i="1"/>
  <c r="IK173" i="1"/>
  <c r="IR535" i="1"/>
  <c r="IO535" i="1"/>
  <c r="IL535" i="1"/>
  <c r="IR407" i="1"/>
  <c r="IO407" i="1"/>
  <c r="IL407" i="1"/>
  <c r="IR279" i="1"/>
  <c r="IO279" i="1"/>
  <c r="IL279" i="1"/>
  <c r="IR125" i="1"/>
  <c r="IO125" i="1"/>
  <c r="IL125" i="1"/>
  <c r="IP500" i="1"/>
  <c r="IM500" i="1"/>
  <c r="IJ500" i="1"/>
  <c r="IP372" i="1"/>
  <c r="IM372" i="1"/>
  <c r="IJ372" i="1"/>
  <c r="IM243" i="1"/>
  <c r="IP243" i="1"/>
  <c r="IJ243" i="1"/>
  <c r="IP69" i="1"/>
  <c r="IM69" i="1"/>
  <c r="IJ69" i="1"/>
  <c r="IP75" i="1"/>
  <c r="IM75" i="1"/>
  <c r="IJ75" i="1"/>
  <c r="IP60" i="1"/>
  <c r="IM60" i="1"/>
  <c r="IJ60" i="1"/>
  <c r="IP6" i="1"/>
  <c r="IM6" i="1"/>
  <c r="IJ6" i="1"/>
  <c r="IP134" i="1"/>
  <c r="IM134" i="1"/>
  <c r="IJ134" i="1"/>
  <c r="IP611" i="1"/>
  <c r="IM611" i="1"/>
  <c r="IJ611" i="1"/>
  <c r="IP483" i="1"/>
  <c r="IM483" i="1"/>
  <c r="IJ483" i="1"/>
  <c r="IQ355" i="1"/>
  <c r="IN355" i="1"/>
  <c r="IK355" i="1"/>
  <c r="IP224" i="1"/>
  <c r="IM224" i="1"/>
  <c r="IJ224" i="1"/>
  <c r="IP41" i="1"/>
  <c r="IM41" i="1"/>
  <c r="IJ41" i="1"/>
  <c r="IP578" i="1"/>
  <c r="IM578" i="1"/>
  <c r="IJ578" i="1"/>
  <c r="IP450" i="1"/>
  <c r="IM450" i="1"/>
  <c r="IJ450" i="1"/>
  <c r="IP322" i="1"/>
  <c r="IM322" i="1"/>
  <c r="IJ322" i="1"/>
  <c r="IP186" i="1"/>
  <c r="IM186" i="1"/>
  <c r="IJ186" i="1"/>
  <c r="IR545" i="1"/>
  <c r="IO545" i="1"/>
  <c r="IL545" i="1"/>
  <c r="IR417" i="1"/>
  <c r="IO417" i="1"/>
  <c r="IL417" i="1"/>
  <c r="IQ289" i="1"/>
  <c r="IN289" i="1"/>
  <c r="IK289" i="1"/>
  <c r="IR141" i="1"/>
  <c r="IO141" i="1"/>
  <c r="IL141" i="1"/>
  <c r="IP591" i="1"/>
  <c r="IM591" i="1"/>
  <c r="IJ591" i="1"/>
  <c r="IP463" i="1"/>
  <c r="IM463" i="1"/>
  <c r="IJ463" i="1"/>
  <c r="IP335" i="1"/>
  <c r="IM335" i="1"/>
  <c r="IJ335" i="1"/>
  <c r="IP201" i="1"/>
  <c r="IM201" i="1"/>
  <c r="IJ201" i="1"/>
  <c r="IP9" i="1"/>
  <c r="IM9" i="1"/>
  <c r="IJ9" i="1"/>
  <c r="IP405" i="1"/>
  <c r="IM405" i="1"/>
  <c r="IJ405" i="1"/>
  <c r="IP476" i="1"/>
  <c r="IM476" i="1"/>
  <c r="IJ476" i="1"/>
  <c r="IP30" i="1"/>
  <c r="IM30" i="1"/>
  <c r="IJ30" i="1"/>
  <c r="IQ585" i="1"/>
  <c r="IN585" i="1"/>
  <c r="IK585" i="1"/>
  <c r="IQ472" i="1"/>
  <c r="IN472" i="1"/>
  <c r="IK472" i="1"/>
  <c r="IQ439" i="1"/>
  <c r="IN439" i="1"/>
  <c r="IK439" i="1"/>
  <c r="IR613" i="1"/>
  <c r="IO613" i="1"/>
  <c r="IL613" i="1"/>
  <c r="IR485" i="1"/>
  <c r="IL485" i="1"/>
  <c r="IO485" i="1"/>
  <c r="IR357" i="1"/>
  <c r="IO357" i="1"/>
  <c r="IL357" i="1"/>
  <c r="IR226" i="1"/>
  <c r="IO226" i="1"/>
  <c r="IL226" i="1"/>
  <c r="IR45" i="1"/>
  <c r="IO45" i="1"/>
  <c r="IL45" i="1"/>
  <c r="IQ83" i="1"/>
  <c r="IN83" i="1"/>
  <c r="IK83" i="1"/>
  <c r="IQ14" i="1"/>
  <c r="IN14" i="1"/>
  <c r="IK14" i="1"/>
  <c r="IQ142" i="1"/>
  <c r="IN142" i="1"/>
  <c r="IK142" i="1"/>
  <c r="IQ506" i="1"/>
  <c r="IN506" i="1"/>
  <c r="IK506" i="1"/>
  <c r="IQ378" i="1"/>
  <c r="IN378" i="1"/>
  <c r="IK378" i="1"/>
  <c r="IQ250" i="1"/>
  <c r="IK250" i="1"/>
  <c r="IN250" i="1"/>
  <c r="IP79" i="1"/>
  <c r="IM79" i="1"/>
  <c r="IJ79" i="1"/>
  <c r="IR601" i="1"/>
  <c r="IO601" i="1"/>
  <c r="IL601" i="1"/>
  <c r="IQ473" i="1"/>
  <c r="IN473" i="1"/>
  <c r="IK473" i="1"/>
  <c r="IP345" i="1"/>
  <c r="IM345" i="1"/>
  <c r="IJ345" i="1"/>
  <c r="IQ212" i="1"/>
  <c r="IN212" i="1"/>
  <c r="IK212" i="1"/>
  <c r="IQ25" i="1"/>
  <c r="IN25" i="1"/>
  <c r="IK25" i="1"/>
  <c r="IQ616" i="1"/>
  <c r="IN616" i="1"/>
  <c r="IK616" i="1"/>
  <c r="IR488" i="1"/>
  <c r="IO488" i="1"/>
  <c r="IL488" i="1"/>
  <c r="IQ360" i="1"/>
  <c r="IN360" i="1"/>
  <c r="IK360" i="1"/>
  <c r="IR229" i="1"/>
  <c r="IO229" i="1"/>
  <c r="IL229" i="1"/>
  <c r="IR49" i="1"/>
  <c r="IO49" i="1"/>
  <c r="IL49" i="1"/>
  <c r="IR519" i="1"/>
  <c r="IO519" i="1"/>
  <c r="IL519" i="1"/>
  <c r="IR391" i="1"/>
  <c r="IO391" i="1"/>
  <c r="IL391" i="1"/>
  <c r="IR263" i="1"/>
  <c r="IO263" i="1"/>
  <c r="IL263" i="1"/>
  <c r="IR98" i="1"/>
  <c r="IO98" i="1"/>
  <c r="IL98" i="1"/>
  <c r="IQ604" i="1"/>
  <c r="IN604" i="1"/>
  <c r="IK604" i="1"/>
  <c r="IR99" i="1"/>
  <c r="IO99" i="1"/>
  <c r="IL99" i="1"/>
  <c r="IQ331" i="1"/>
  <c r="IN331" i="1"/>
  <c r="IK331" i="1"/>
  <c r="IR154" i="1"/>
  <c r="IO154" i="1"/>
  <c r="IL154" i="1"/>
  <c r="IP541" i="1"/>
  <c r="IM541" i="1"/>
  <c r="IJ541" i="1"/>
  <c r="IP413" i="1"/>
  <c r="IM413" i="1"/>
  <c r="IJ413" i="1"/>
  <c r="IP285" i="1"/>
  <c r="IM285" i="1"/>
  <c r="IJ285" i="1"/>
  <c r="IP135" i="1"/>
  <c r="IM135" i="1"/>
  <c r="IJ135" i="1"/>
  <c r="IQ548" i="1"/>
  <c r="IN548" i="1"/>
  <c r="IK548" i="1"/>
  <c r="IQ420" i="1"/>
  <c r="IN420" i="1"/>
  <c r="IK420" i="1"/>
  <c r="IP292" i="1"/>
  <c r="IM292" i="1"/>
  <c r="IJ292" i="1"/>
  <c r="IQ145" i="1"/>
  <c r="IN145" i="1"/>
  <c r="IK145" i="1"/>
  <c r="IR27" i="1"/>
  <c r="IO27" i="1"/>
  <c r="IL27" i="1"/>
  <c r="IQ12" i="1"/>
  <c r="IN12" i="1"/>
  <c r="IK12" i="1"/>
  <c r="IQ140" i="1"/>
  <c r="IN140" i="1"/>
  <c r="IK140" i="1"/>
  <c r="IR86" i="1"/>
  <c r="IO86" i="1"/>
  <c r="IL86" i="1"/>
  <c r="IR214" i="1"/>
  <c r="IO214" i="1"/>
  <c r="IL214" i="1"/>
  <c r="IQ531" i="1"/>
  <c r="IN531" i="1"/>
  <c r="IK531" i="1"/>
  <c r="IQ403" i="1"/>
  <c r="IN403" i="1"/>
  <c r="IK403" i="1"/>
  <c r="IQ275" i="1"/>
  <c r="IN275" i="1"/>
  <c r="IK275" i="1"/>
  <c r="IQ119" i="1"/>
  <c r="IN119" i="1"/>
  <c r="IK119" i="1"/>
  <c r="IR562" i="1"/>
  <c r="IO562" i="1"/>
  <c r="IL562" i="1"/>
  <c r="IR434" i="1"/>
  <c r="IO434" i="1"/>
  <c r="IL434" i="1"/>
  <c r="IR306" i="1"/>
  <c r="IO306" i="1"/>
  <c r="IL306" i="1"/>
  <c r="IR165" i="1"/>
  <c r="IO165" i="1"/>
  <c r="IL165" i="1"/>
  <c r="IP608" i="1"/>
  <c r="IM608" i="1"/>
  <c r="IJ608" i="1"/>
  <c r="IQ480" i="1"/>
  <c r="IN480" i="1"/>
  <c r="IK480" i="1"/>
  <c r="IP352" i="1"/>
  <c r="IM352" i="1"/>
  <c r="IJ352" i="1"/>
  <c r="IP220" i="1"/>
  <c r="IM220" i="1"/>
  <c r="IJ220" i="1"/>
  <c r="IP37" i="1"/>
  <c r="IM37" i="1"/>
  <c r="IJ37" i="1"/>
  <c r="IP511" i="1"/>
  <c r="IM511" i="1"/>
  <c r="IJ511" i="1"/>
  <c r="IP383" i="1"/>
  <c r="IM383" i="1"/>
  <c r="IJ383" i="1"/>
  <c r="IP255" i="1"/>
  <c r="IM255" i="1"/>
  <c r="IJ255" i="1"/>
  <c r="IP87" i="1"/>
  <c r="IM87" i="1"/>
  <c r="IJ87" i="1"/>
  <c r="IP18" i="1"/>
  <c r="IM18" i="1"/>
  <c r="IJ18" i="1"/>
  <c r="IP133" i="1"/>
  <c r="IM133" i="1"/>
  <c r="IJ133" i="1"/>
  <c r="IQ587" i="1"/>
  <c r="IN587" i="1"/>
  <c r="IK587" i="1"/>
  <c r="IP426" i="1"/>
  <c r="IM426" i="1"/>
  <c r="IJ426" i="1"/>
  <c r="IR329" i="1"/>
  <c r="IO329" i="1"/>
  <c r="IL329" i="1"/>
  <c r="IP211" i="1"/>
  <c r="IM211" i="1"/>
  <c r="IJ211" i="1"/>
  <c r="IQ109" i="1"/>
  <c r="IN109" i="1"/>
  <c r="IK109" i="1"/>
  <c r="IQ120" i="1"/>
  <c r="IN120" i="1"/>
  <c r="IK120" i="1"/>
  <c r="IP223" i="1"/>
  <c r="IM223" i="1"/>
  <c r="IJ223" i="1"/>
  <c r="IQ344" i="1"/>
  <c r="IN344" i="1"/>
  <c r="IK344" i="1"/>
  <c r="IQ189" i="1"/>
  <c r="IN189" i="1"/>
  <c r="IK189" i="1"/>
  <c r="IP110" i="1"/>
  <c r="IM110" i="1"/>
  <c r="IJ110" i="1"/>
  <c r="IR282" i="1"/>
  <c r="IO282" i="1"/>
  <c r="IL282" i="1"/>
  <c r="IR520" i="1"/>
  <c r="IO520" i="1"/>
  <c r="IL520" i="1"/>
  <c r="IP151" i="1"/>
  <c r="IM151" i="1"/>
  <c r="IJ151" i="1"/>
  <c r="IP388" i="1"/>
  <c r="IM388" i="1"/>
  <c r="IJ388" i="1"/>
  <c r="IP118" i="1"/>
  <c r="IM118" i="1"/>
  <c r="IJ118" i="1"/>
  <c r="IR88" i="1"/>
  <c r="IO88" i="1"/>
  <c r="IL88" i="1"/>
  <c r="IQ34" i="1"/>
  <c r="IN34" i="1"/>
  <c r="IK34" i="1"/>
  <c r="IP252" i="1"/>
  <c r="IM252" i="1"/>
  <c r="IJ252" i="1"/>
  <c r="IP190" i="1"/>
  <c r="IM190" i="1"/>
  <c r="IJ190" i="1"/>
  <c r="IQ361" i="1"/>
  <c r="IN361" i="1"/>
  <c r="IK361" i="1"/>
  <c r="IQ429" i="1"/>
  <c r="IN429" i="1"/>
  <c r="IK429" i="1"/>
  <c r="IR41" i="1"/>
  <c r="IO41" i="1"/>
  <c r="IL41" i="1"/>
  <c r="IP624" i="1"/>
  <c r="IM624" i="1"/>
  <c r="IJ624" i="1"/>
  <c r="IQ293" i="1"/>
  <c r="IN293" i="1"/>
  <c r="IK293" i="1"/>
  <c r="IQ411" i="1"/>
  <c r="IN411" i="1"/>
  <c r="IK411" i="1"/>
  <c r="IP525" i="1"/>
  <c r="IM525" i="1"/>
  <c r="IJ525" i="1"/>
  <c r="IP397" i="1"/>
  <c r="IM397" i="1"/>
  <c r="IJ397" i="1"/>
  <c r="IP269" i="1"/>
  <c r="IM269" i="1"/>
  <c r="IJ269" i="1"/>
  <c r="IP109" i="1"/>
  <c r="IM109" i="1"/>
  <c r="IJ109" i="1"/>
  <c r="IQ532" i="1"/>
  <c r="IN532" i="1"/>
  <c r="IK532" i="1"/>
  <c r="IQ404" i="1"/>
  <c r="IN404" i="1"/>
  <c r="IK404" i="1"/>
  <c r="IQ276" i="1"/>
  <c r="IN276" i="1"/>
  <c r="IK276" i="1"/>
  <c r="IP120" i="1"/>
  <c r="IM120" i="1"/>
  <c r="IJ120" i="1"/>
  <c r="IR28" i="1"/>
  <c r="IO28" i="1"/>
  <c r="IL28" i="1"/>
  <c r="IR156" i="1"/>
  <c r="IO156" i="1"/>
  <c r="IL156" i="1"/>
  <c r="IR102" i="1"/>
  <c r="IO102" i="1"/>
  <c r="IL102" i="1"/>
  <c r="IR230" i="1"/>
  <c r="IO230" i="1"/>
  <c r="IL230" i="1"/>
  <c r="IR515" i="1"/>
  <c r="IO515" i="1"/>
  <c r="IL515" i="1"/>
  <c r="IR387" i="1"/>
  <c r="IO387" i="1"/>
  <c r="IL387" i="1"/>
  <c r="IR259" i="1"/>
  <c r="IO259" i="1"/>
  <c r="IL259" i="1"/>
  <c r="IR93" i="1"/>
  <c r="IO93" i="1"/>
  <c r="IL93" i="1"/>
  <c r="IQ610" i="1"/>
  <c r="IN610" i="1"/>
  <c r="IK610" i="1"/>
  <c r="IQ482" i="1"/>
  <c r="IN482" i="1"/>
  <c r="IK482" i="1"/>
  <c r="IQ354" i="1"/>
  <c r="IN354" i="1"/>
  <c r="IK354" i="1"/>
  <c r="IQ223" i="1"/>
  <c r="IN223" i="1"/>
  <c r="IK223" i="1"/>
  <c r="IR40" i="1"/>
  <c r="IO40" i="1"/>
  <c r="IL40" i="1"/>
  <c r="IQ513" i="1"/>
  <c r="IN513" i="1"/>
  <c r="IK513" i="1"/>
  <c r="IQ385" i="1"/>
  <c r="IN385" i="1"/>
  <c r="IK385" i="1"/>
  <c r="IR257" i="1"/>
  <c r="IO257" i="1"/>
  <c r="IL257" i="1"/>
  <c r="IP89" i="1"/>
  <c r="IM89" i="1"/>
  <c r="IJ89" i="1"/>
  <c r="IR528" i="1"/>
  <c r="IO528" i="1"/>
  <c r="IL528" i="1"/>
  <c r="IP400" i="1"/>
  <c r="IM400" i="1"/>
  <c r="IJ400" i="1"/>
  <c r="IQ272" i="1"/>
  <c r="IN272" i="1"/>
  <c r="IK272" i="1"/>
  <c r="IR113" i="1"/>
  <c r="IO113" i="1"/>
  <c r="IL113" i="1"/>
  <c r="IR623" i="1"/>
  <c r="IO623" i="1"/>
  <c r="IL623" i="1"/>
  <c r="IR495" i="1"/>
  <c r="IO495" i="1"/>
  <c r="IL495" i="1"/>
  <c r="IR367" i="1"/>
  <c r="IO367" i="1"/>
  <c r="IL367" i="1"/>
  <c r="IR237" i="1"/>
  <c r="IO237" i="1"/>
  <c r="IL237" i="1"/>
  <c r="IR61" i="1"/>
  <c r="IO61" i="1"/>
  <c r="IL61" i="1"/>
  <c r="IR208" i="1"/>
  <c r="IO208" i="1"/>
  <c r="IL208" i="1"/>
  <c r="IP284" i="1"/>
  <c r="IM284" i="1"/>
  <c r="IJ284" i="1"/>
  <c r="IP222" i="1"/>
  <c r="IM222" i="1"/>
  <c r="IJ222" i="1"/>
  <c r="IQ554" i="1"/>
  <c r="IN554" i="1"/>
  <c r="IK554" i="1"/>
  <c r="IQ521" i="1"/>
  <c r="IN521" i="1"/>
  <c r="IK521" i="1"/>
  <c r="IP344" i="1"/>
  <c r="IM344" i="1"/>
  <c r="IJ344" i="1"/>
  <c r="IP581" i="1"/>
  <c r="IM581" i="1"/>
  <c r="IJ581" i="1"/>
  <c r="IP453" i="1"/>
  <c r="IM453" i="1"/>
  <c r="IJ453" i="1"/>
  <c r="IQ325" i="1"/>
  <c r="IN325" i="1"/>
  <c r="IK325" i="1"/>
  <c r="IP189" i="1"/>
  <c r="IM189" i="1"/>
  <c r="IJ189" i="1"/>
  <c r="IR588" i="1"/>
  <c r="IO588" i="1"/>
  <c r="IL588" i="1"/>
  <c r="IR460" i="1"/>
  <c r="IO460" i="1"/>
  <c r="IL460" i="1"/>
  <c r="IR332" i="1"/>
  <c r="IO332" i="1"/>
  <c r="IL332" i="1"/>
  <c r="IR197" i="1"/>
  <c r="IO197" i="1"/>
  <c r="IL197" i="1"/>
  <c r="IQ46" i="1"/>
  <c r="IN46" i="1"/>
  <c r="IK46" i="1"/>
  <c r="IQ174" i="1"/>
  <c r="IN174" i="1"/>
  <c r="IK174" i="1"/>
  <c r="IP538" i="1"/>
  <c r="IM538" i="1"/>
  <c r="IJ538" i="1"/>
  <c r="IP410" i="1"/>
  <c r="IM410" i="1"/>
  <c r="IJ410" i="1"/>
  <c r="IP282" i="1"/>
  <c r="IM282" i="1"/>
  <c r="IJ282" i="1"/>
  <c r="IQ129" i="1"/>
  <c r="IN129" i="1"/>
  <c r="IK129" i="1"/>
  <c r="IQ569" i="1"/>
  <c r="IN569" i="1"/>
  <c r="IK569" i="1"/>
  <c r="IR441" i="1"/>
  <c r="IO441" i="1"/>
  <c r="IL441" i="1"/>
  <c r="IP313" i="1"/>
  <c r="IM313" i="1"/>
  <c r="IJ313" i="1"/>
  <c r="IQ175" i="1"/>
  <c r="IN175" i="1"/>
  <c r="IK175" i="1"/>
  <c r="IQ520" i="1"/>
  <c r="IN520" i="1"/>
  <c r="IK520" i="1"/>
  <c r="IR392" i="1"/>
  <c r="IO392" i="1"/>
  <c r="IL392" i="1"/>
  <c r="IQ264" i="1"/>
  <c r="IN264" i="1"/>
  <c r="IK264" i="1"/>
  <c r="IR101" i="1"/>
  <c r="IO101" i="1"/>
  <c r="IL101" i="1"/>
  <c r="IQ533" i="1"/>
  <c r="IN533" i="1"/>
  <c r="IK533" i="1"/>
  <c r="IQ216" i="1"/>
  <c r="IN216" i="1"/>
  <c r="IK216" i="1"/>
  <c r="IR459" i="1"/>
  <c r="IO459" i="1"/>
  <c r="IL459" i="1"/>
  <c r="IQ232" i="1"/>
  <c r="IN232" i="1"/>
  <c r="IK232" i="1"/>
  <c r="IR103" i="1"/>
  <c r="IO103" i="1"/>
  <c r="IL103" i="1"/>
  <c r="IR567" i="1"/>
  <c r="IO567" i="1"/>
  <c r="IL567" i="1"/>
  <c r="IQ573" i="1"/>
  <c r="IN573" i="1"/>
  <c r="IK573" i="1"/>
  <c r="IQ445" i="1"/>
  <c r="IN445" i="1"/>
  <c r="IK445" i="1"/>
  <c r="IQ317" i="1"/>
  <c r="IN317" i="1"/>
  <c r="IK317" i="1"/>
  <c r="IQ179" i="1"/>
  <c r="IN179" i="1"/>
  <c r="IK179" i="1"/>
  <c r="IP59" i="1"/>
  <c r="IM59" i="1"/>
  <c r="IJ59" i="1"/>
  <c r="IQ44" i="1"/>
  <c r="IN44" i="1"/>
  <c r="IK44" i="1"/>
  <c r="IQ172" i="1"/>
  <c r="IN172" i="1"/>
  <c r="IK172" i="1"/>
  <c r="IP499" i="1"/>
  <c r="IM499" i="1"/>
  <c r="IJ499" i="1"/>
  <c r="IP371" i="1"/>
  <c r="IM371" i="1"/>
  <c r="IJ371" i="1"/>
  <c r="IP242" i="1"/>
  <c r="IM242" i="1"/>
  <c r="IJ242" i="1"/>
  <c r="IQ66" i="1"/>
  <c r="IN66" i="1"/>
  <c r="IK66" i="1"/>
  <c r="IR530" i="1"/>
  <c r="IO530" i="1"/>
  <c r="IL530" i="1"/>
  <c r="IR402" i="1"/>
  <c r="IO402" i="1"/>
  <c r="IL402" i="1"/>
  <c r="IR274" i="1"/>
  <c r="IO274" i="1"/>
  <c r="IL274" i="1"/>
  <c r="IR117" i="1"/>
  <c r="IO117" i="1"/>
  <c r="IL117" i="1"/>
  <c r="IR625" i="1"/>
  <c r="IO625" i="1"/>
  <c r="IL625" i="1"/>
  <c r="IR497" i="1"/>
  <c r="IO497" i="1"/>
  <c r="IL497" i="1"/>
  <c r="IQ369" i="1"/>
  <c r="IN369" i="1"/>
  <c r="IK369" i="1"/>
  <c r="IQ240" i="1"/>
  <c r="IN240" i="1"/>
  <c r="IK240" i="1"/>
  <c r="IQ64" i="1"/>
  <c r="IN64" i="1"/>
  <c r="IK64" i="1"/>
  <c r="IP607" i="1"/>
  <c r="IM607" i="1"/>
  <c r="IJ607" i="1"/>
  <c r="IP479" i="1"/>
  <c r="IM479" i="1"/>
  <c r="IJ479" i="1"/>
  <c r="IP351" i="1"/>
  <c r="IM351" i="1"/>
  <c r="IJ351" i="1"/>
  <c r="IP219" i="1"/>
  <c r="IM219" i="1"/>
  <c r="IJ219" i="1"/>
  <c r="IP34" i="1"/>
  <c r="IM34" i="1"/>
  <c r="IJ34" i="1"/>
  <c r="IR395" i="1"/>
  <c r="IO395" i="1"/>
  <c r="IL395" i="1"/>
  <c r="IR490" i="1"/>
  <c r="IO490" i="1"/>
  <c r="IL490" i="1"/>
  <c r="IQ536" i="1"/>
  <c r="IN536" i="1"/>
  <c r="IK536" i="1"/>
  <c r="IR375" i="1"/>
  <c r="IO375" i="1"/>
  <c r="IL375" i="1"/>
  <c r="IQ565" i="1"/>
  <c r="IN565" i="1"/>
  <c r="IK565" i="1"/>
  <c r="IQ437" i="1"/>
  <c r="IN437" i="1"/>
  <c r="IK437" i="1"/>
  <c r="IQ309" i="1"/>
  <c r="IN309" i="1"/>
  <c r="IK309" i="1"/>
  <c r="IP169" i="1"/>
  <c r="IM169" i="1"/>
  <c r="IJ169" i="1"/>
  <c r="IQ67" i="1"/>
  <c r="IN67" i="1"/>
  <c r="IK67" i="1"/>
  <c r="IQ126" i="1"/>
  <c r="IN126" i="1"/>
  <c r="IK126" i="1"/>
  <c r="IQ522" i="1"/>
  <c r="IN522" i="1"/>
  <c r="IK522" i="1"/>
  <c r="IQ394" i="1"/>
  <c r="IN394" i="1"/>
  <c r="IK394" i="1"/>
  <c r="IP266" i="1"/>
  <c r="IM266" i="1"/>
  <c r="IJ266" i="1"/>
  <c r="IR104" i="1"/>
  <c r="IO104" i="1"/>
  <c r="IL104" i="1"/>
  <c r="IQ617" i="1"/>
  <c r="IN617" i="1"/>
  <c r="IK617" i="1"/>
  <c r="IR489" i="1"/>
  <c r="IO489" i="1"/>
  <c r="IL489" i="1"/>
  <c r="IP361" i="1"/>
  <c r="IM361" i="1"/>
  <c r="IJ361" i="1"/>
  <c r="IQ231" i="1"/>
  <c r="IN231" i="1"/>
  <c r="IK231" i="1"/>
  <c r="IQ50" i="1"/>
  <c r="IN50" i="1"/>
  <c r="IK50" i="1"/>
  <c r="IR568" i="1"/>
  <c r="IO568" i="1"/>
  <c r="IL568" i="1"/>
  <c r="IP440" i="1"/>
  <c r="IM440" i="1"/>
  <c r="IJ440" i="1"/>
  <c r="IQ312" i="1"/>
  <c r="IN312" i="1"/>
  <c r="IK312" i="1"/>
  <c r="IR173" i="1"/>
  <c r="IO173" i="1"/>
  <c r="IL173" i="1"/>
  <c r="IP557" i="1"/>
  <c r="IM557" i="1"/>
  <c r="IJ557" i="1"/>
  <c r="IP429" i="1"/>
  <c r="IM429" i="1"/>
  <c r="IJ429" i="1"/>
  <c r="IP301" i="1"/>
  <c r="IM301" i="1"/>
  <c r="IJ301" i="1"/>
  <c r="IQ159" i="1"/>
  <c r="IN159" i="1"/>
  <c r="IK159" i="1"/>
  <c r="IQ500" i="1"/>
  <c r="IN500" i="1"/>
  <c r="IK500" i="1"/>
  <c r="IQ372" i="1"/>
  <c r="IN372" i="1"/>
  <c r="IK372" i="1"/>
  <c r="IQ243" i="1"/>
  <c r="IN243" i="1"/>
  <c r="IK243" i="1"/>
  <c r="IQ69" i="1"/>
  <c r="IN69" i="1"/>
  <c r="IK69" i="1"/>
  <c r="IR75" i="1"/>
  <c r="IO75" i="1"/>
  <c r="IL75" i="1"/>
  <c r="IQ60" i="1"/>
  <c r="IN60" i="1"/>
  <c r="IK60" i="1"/>
  <c r="IR6" i="1"/>
  <c r="IO6" i="1"/>
  <c r="IL6" i="1"/>
  <c r="IR134" i="1"/>
  <c r="IO134" i="1"/>
  <c r="IL134" i="1"/>
  <c r="IQ611" i="1"/>
  <c r="IN611" i="1"/>
  <c r="IK611" i="1"/>
  <c r="IQ483" i="1"/>
  <c r="IK483" i="1"/>
  <c r="IN483" i="1"/>
  <c r="IP355" i="1"/>
  <c r="IM355" i="1"/>
  <c r="IJ355" i="1"/>
  <c r="IR224" i="1"/>
  <c r="IO224" i="1"/>
  <c r="IL224" i="1"/>
  <c r="IQ41" i="1"/>
  <c r="IN41" i="1"/>
  <c r="IK41" i="1"/>
  <c r="IR578" i="1"/>
  <c r="IO578" i="1"/>
  <c r="IL578" i="1"/>
  <c r="IR450" i="1"/>
  <c r="IO450" i="1"/>
  <c r="IL450" i="1"/>
  <c r="IR322" i="1"/>
  <c r="IO322" i="1"/>
  <c r="IL322" i="1"/>
  <c r="IR186" i="1"/>
  <c r="IO186" i="1"/>
  <c r="IL186" i="1"/>
  <c r="IR624" i="1"/>
  <c r="IO624" i="1"/>
  <c r="IL624" i="1"/>
  <c r="IR496" i="1"/>
  <c r="IO496" i="1"/>
  <c r="IL496" i="1"/>
  <c r="IR368" i="1"/>
  <c r="IO368" i="1"/>
  <c r="IL368" i="1"/>
  <c r="IP239" i="1"/>
  <c r="IM239" i="1"/>
  <c r="IJ239" i="1"/>
  <c r="IP63" i="1"/>
  <c r="IJ63" i="1"/>
  <c r="IM63" i="1"/>
  <c r="IQ591" i="1"/>
  <c r="IN591" i="1"/>
  <c r="IK591" i="1"/>
  <c r="IQ463" i="1"/>
  <c r="IN463" i="1"/>
  <c r="IK463" i="1"/>
  <c r="IQ335" i="1"/>
  <c r="IN335" i="1"/>
  <c r="IK335" i="1"/>
  <c r="IR201" i="1"/>
  <c r="IO201" i="1"/>
  <c r="IL201" i="1"/>
  <c r="IQ9" i="1"/>
  <c r="IN9" i="1"/>
  <c r="IK9" i="1"/>
  <c r="IQ405" i="1"/>
  <c r="IN405" i="1"/>
  <c r="IK405" i="1"/>
  <c r="IQ476" i="1"/>
  <c r="IN476" i="1"/>
  <c r="IK476" i="1"/>
  <c r="IR30" i="1"/>
  <c r="IO30" i="1"/>
  <c r="IL30" i="1"/>
  <c r="IR585" i="1"/>
  <c r="IO585" i="1"/>
  <c r="IL585" i="1"/>
  <c r="IP472" i="1"/>
  <c r="IM472" i="1"/>
  <c r="IJ472" i="1"/>
  <c r="IR439" i="1"/>
  <c r="IO439" i="1"/>
  <c r="IL439" i="1"/>
  <c r="IP556" i="1"/>
  <c r="IM556" i="1"/>
  <c r="IJ556" i="1"/>
  <c r="IP428" i="1"/>
  <c r="IM428" i="1"/>
  <c r="IJ428" i="1"/>
  <c r="IP300" i="1"/>
  <c r="IM300" i="1"/>
  <c r="IJ300" i="1"/>
  <c r="IP157" i="1"/>
  <c r="IM157" i="1"/>
  <c r="IJ157" i="1"/>
  <c r="IP19" i="1"/>
  <c r="IM19" i="1"/>
  <c r="IJ19" i="1"/>
  <c r="IQ147" i="1"/>
  <c r="IN147" i="1"/>
  <c r="IK147" i="1"/>
  <c r="IQ132" i="1"/>
  <c r="IN132" i="1"/>
  <c r="IK132" i="1"/>
  <c r="IP78" i="1"/>
  <c r="IM78" i="1"/>
  <c r="IJ78" i="1"/>
  <c r="IP206" i="1"/>
  <c r="IM206" i="1"/>
  <c r="IJ206" i="1"/>
  <c r="IP539" i="1"/>
  <c r="IM539" i="1"/>
  <c r="IJ539" i="1"/>
  <c r="IP411" i="1"/>
  <c r="IM411" i="1"/>
  <c r="IJ411" i="1"/>
  <c r="IQ283" i="1"/>
  <c r="IN283" i="1"/>
  <c r="IK283" i="1"/>
  <c r="IQ130" i="1"/>
  <c r="IN130" i="1"/>
  <c r="IK130" i="1"/>
  <c r="IP506" i="1"/>
  <c r="IM506" i="1"/>
  <c r="IJ506" i="1"/>
  <c r="IP378" i="1"/>
  <c r="IM378" i="1"/>
  <c r="IJ378" i="1"/>
  <c r="IP250" i="1"/>
  <c r="IM250" i="1"/>
  <c r="IJ250" i="1"/>
  <c r="IQ79" i="1"/>
  <c r="IN79" i="1"/>
  <c r="IK79" i="1"/>
  <c r="IQ601" i="1"/>
  <c r="IN601" i="1"/>
  <c r="IK601" i="1"/>
  <c r="IP473" i="1"/>
  <c r="IM473" i="1"/>
  <c r="IJ473" i="1"/>
  <c r="IQ345" i="1"/>
  <c r="IN345" i="1"/>
  <c r="IK345" i="1"/>
  <c r="IR212" i="1"/>
  <c r="IO212" i="1"/>
  <c r="IL212" i="1"/>
  <c r="IR25" i="1"/>
  <c r="IO25" i="1"/>
  <c r="IL25" i="1"/>
  <c r="IR616" i="1"/>
  <c r="IO616" i="1"/>
  <c r="IL616" i="1"/>
  <c r="IP488" i="1"/>
  <c r="IM488" i="1"/>
  <c r="IJ488" i="1"/>
  <c r="IR604" i="1"/>
  <c r="IL604" i="1"/>
  <c r="IO604" i="1"/>
  <c r="IR331" i="1"/>
  <c r="IO331" i="1"/>
  <c r="IL331" i="1"/>
  <c r="IR280" i="1"/>
  <c r="IO280" i="1"/>
  <c r="IL280" i="1"/>
  <c r="IQ541" i="1"/>
  <c r="IN541" i="1"/>
  <c r="IK541" i="1"/>
  <c r="IQ413" i="1"/>
  <c r="IN413" i="1"/>
  <c r="IK413" i="1"/>
  <c r="IQ285" i="1"/>
  <c r="IN285" i="1"/>
  <c r="IK285" i="1"/>
  <c r="IQ135" i="1"/>
  <c r="IN135" i="1"/>
  <c r="IK135" i="1"/>
  <c r="IR548" i="1"/>
  <c r="IO548" i="1"/>
  <c r="IL548" i="1"/>
  <c r="IR420" i="1"/>
  <c r="IO420" i="1"/>
  <c r="IL420" i="1"/>
  <c r="IR292" i="1"/>
  <c r="IO292" i="1"/>
  <c r="IL292" i="1"/>
  <c r="IR145" i="1"/>
  <c r="IO145" i="1"/>
  <c r="IL145" i="1"/>
  <c r="IR12" i="1"/>
  <c r="IO12" i="1"/>
  <c r="IL12" i="1"/>
  <c r="IR140" i="1"/>
  <c r="IO140" i="1"/>
  <c r="IL140" i="1"/>
  <c r="IR531" i="1"/>
  <c r="IO531" i="1"/>
  <c r="IL531" i="1"/>
  <c r="IR403" i="1"/>
  <c r="IO403" i="1"/>
  <c r="IL403" i="1"/>
  <c r="IR275" i="1"/>
  <c r="IO275" i="1"/>
  <c r="IL275" i="1"/>
  <c r="IR119" i="1"/>
  <c r="IO119" i="1"/>
  <c r="IL119" i="1"/>
  <c r="IP593" i="1"/>
  <c r="IM593" i="1"/>
  <c r="IJ593" i="1"/>
  <c r="IQ465" i="1"/>
  <c r="IN465" i="1"/>
  <c r="IK465" i="1"/>
  <c r="IR337" i="1"/>
  <c r="IO337" i="1"/>
  <c r="IL337" i="1"/>
  <c r="IP203" i="1"/>
  <c r="IM203" i="1"/>
  <c r="IJ203" i="1"/>
  <c r="IP13" i="1"/>
  <c r="IM13" i="1"/>
  <c r="IJ13" i="1"/>
  <c r="IQ608" i="1"/>
  <c r="IN608" i="1"/>
  <c r="IK608" i="1"/>
  <c r="IP480" i="1"/>
  <c r="IM480" i="1"/>
  <c r="IJ480" i="1"/>
  <c r="IR352" i="1"/>
  <c r="IO352" i="1"/>
  <c r="IL352" i="1"/>
  <c r="IQ220" i="1"/>
  <c r="IN220" i="1"/>
  <c r="IK220" i="1"/>
  <c r="IQ37" i="1"/>
  <c r="IN37" i="1"/>
  <c r="IK37" i="1"/>
  <c r="IQ511" i="1"/>
  <c r="IK511" i="1"/>
  <c r="IN511" i="1"/>
  <c r="IQ383" i="1"/>
  <c r="IN383" i="1"/>
  <c r="IK383" i="1"/>
  <c r="IQ255" i="1"/>
  <c r="IN255" i="1"/>
  <c r="IK255" i="1"/>
  <c r="IQ87" i="1"/>
  <c r="IN87" i="1"/>
  <c r="IK87" i="1"/>
  <c r="IR18" i="1"/>
  <c r="IO18" i="1"/>
  <c r="IL18" i="1"/>
  <c r="IR133" i="1"/>
  <c r="IO133" i="1"/>
  <c r="IL133" i="1"/>
  <c r="IR587" i="1"/>
  <c r="IO587" i="1"/>
  <c r="IL587" i="1"/>
  <c r="IR426" i="1"/>
  <c r="IO426" i="1"/>
  <c r="IL426" i="1"/>
  <c r="IQ329" i="1"/>
  <c r="IN329" i="1"/>
  <c r="IK329" i="1"/>
  <c r="IR211" i="1"/>
  <c r="IO211" i="1"/>
  <c r="IL211" i="1"/>
  <c r="CG563" i="1"/>
  <c r="CC563" i="1"/>
  <c r="BY563" i="1"/>
  <c r="BZ327" i="1"/>
  <c r="CH327" i="1"/>
  <c r="CD327" i="1"/>
  <c r="BX393" i="1"/>
  <c r="CF393" i="1"/>
  <c r="CB393" i="1"/>
  <c r="CA542" i="1"/>
  <c r="BW542" i="1"/>
  <c r="CE542" i="1"/>
  <c r="CD551" i="1"/>
  <c r="BZ551" i="1"/>
  <c r="CH551" i="1"/>
  <c r="BX575" i="1"/>
  <c r="CF575" i="1"/>
  <c r="CB575" i="1"/>
  <c r="BX175" i="1"/>
  <c r="CF175" i="1"/>
  <c r="CB175" i="1"/>
  <c r="CG369" i="1"/>
  <c r="BY369" i="1"/>
  <c r="CC369" i="1"/>
  <c r="CA401" i="1"/>
  <c r="CE401" i="1"/>
  <c r="BW401" i="1"/>
  <c r="CG496" i="1"/>
  <c r="BY496" i="1"/>
  <c r="CC496" i="1"/>
  <c r="CC598" i="1"/>
  <c r="CG598" i="1"/>
  <c r="BY598" i="1"/>
  <c r="CC330" i="1"/>
  <c r="BY330" i="1"/>
  <c r="CG330" i="1"/>
  <c r="CA235" i="1"/>
  <c r="CE235" i="1"/>
  <c r="BW235" i="1"/>
  <c r="BY23" i="1"/>
  <c r="CG23" i="1"/>
  <c r="CC23" i="1"/>
  <c r="CD266" i="1"/>
  <c r="BZ266" i="1"/>
  <c r="CH266" i="1"/>
  <c r="CA49" i="1"/>
  <c r="CE49" i="1"/>
  <c r="BW49" i="1"/>
  <c r="CC186" i="1"/>
  <c r="CG186" i="1"/>
  <c r="BY186" i="1"/>
  <c r="BZ125" i="1"/>
  <c r="CH125" i="1"/>
  <c r="CD125" i="1"/>
  <c r="BY119" i="1"/>
  <c r="CG119" i="1"/>
  <c r="CC119" i="1"/>
  <c r="CD354" i="1"/>
  <c r="BZ354" i="1"/>
  <c r="CH354" i="1"/>
  <c r="CC447" i="1"/>
  <c r="CG447" i="1"/>
  <c r="BY447" i="1"/>
  <c r="CG505" i="1"/>
  <c r="CC505" i="1"/>
  <c r="BY505" i="1"/>
  <c r="CB339" i="1"/>
  <c r="CF339" i="1"/>
  <c r="BX339" i="1"/>
  <c r="BY197" i="1"/>
  <c r="CC197" i="1"/>
  <c r="CG197" i="1"/>
  <c r="CD10" i="1"/>
  <c r="BZ10" i="1"/>
  <c r="CH10" i="1"/>
  <c r="BZ219" i="1"/>
  <c r="CD219" i="1"/>
  <c r="CH219" i="1"/>
  <c r="CB135" i="1"/>
  <c r="BX135" i="1"/>
  <c r="CF135" i="1"/>
  <c r="CA40" i="1"/>
  <c r="BW40" i="1"/>
  <c r="CE40" i="1"/>
  <c r="CF490" i="1"/>
  <c r="CB490" i="1"/>
  <c r="BX490" i="1"/>
  <c r="BY211" i="1"/>
  <c r="CC211" i="1"/>
  <c r="CG211" i="1"/>
  <c r="BX517" i="1"/>
  <c r="CB517" i="1"/>
  <c r="CF517" i="1"/>
  <c r="CA73" i="1"/>
  <c r="CE73" i="1"/>
  <c r="BW73" i="1"/>
  <c r="CB188" i="1"/>
  <c r="CF188" i="1"/>
  <c r="BX188" i="1"/>
  <c r="BY111" i="1"/>
  <c r="CG111" i="1"/>
  <c r="CC111" i="1"/>
  <c r="CF367" i="1"/>
  <c r="BX367" i="1"/>
  <c r="CB367" i="1"/>
  <c r="BX273" i="1"/>
  <c r="CF273" i="1"/>
  <c r="CB273" i="1"/>
  <c r="BY313" i="1"/>
  <c r="CG313" i="1"/>
  <c r="CC313" i="1"/>
  <c r="CB265" i="1"/>
  <c r="CF265" i="1"/>
  <c r="BX265" i="1"/>
  <c r="CB130" i="1"/>
  <c r="CF130" i="1"/>
  <c r="BX130" i="1"/>
  <c r="BW141" i="1"/>
  <c r="CE141" i="1"/>
  <c r="CA141" i="1"/>
  <c r="CA321" i="1"/>
  <c r="CE321" i="1"/>
  <c r="BW321" i="1"/>
  <c r="CC108" i="1"/>
  <c r="BY108" i="1"/>
  <c r="CG108" i="1"/>
  <c r="CA453" i="1"/>
  <c r="BW453" i="1"/>
  <c r="CE453" i="1"/>
  <c r="CA560" i="1"/>
  <c r="BW560" i="1"/>
  <c r="CE560" i="1"/>
  <c r="BW472" i="1"/>
  <c r="CE472" i="1"/>
  <c r="CA472" i="1"/>
  <c r="CB227" i="1"/>
  <c r="BX227" i="1"/>
  <c r="CF227" i="1"/>
  <c r="CD510" i="1"/>
  <c r="BZ510" i="1"/>
  <c r="CH510" i="1"/>
  <c r="BX340" i="1"/>
  <c r="CB340" i="1"/>
  <c r="CF340" i="1"/>
  <c r="CB28" i="1"/>
  <c r="CF28" i="1"/>
  <c r="BX28" i="1"/>
  <c r="CD284" i="1"/>
  <c r="CH284" i="1"/>
  <c r="BZ284" i="1"/>
  <c r="CG540" i="1"/>
  <c r="BY540" i="1"/>
  <c r="CC540" i="1"/>
  <c r="BX181" i="1"/>
  <c r="CF181" i="1"/>
  <c r="CB181" i="1"/>
  <c r="CD64" i="1"/>
  <c r="CH64" i="1"/>
  <c r="BZ64" i="1"/>
  <c r="BZ144" i="1"/>
  <c r="CH144" i="1"/>
  <c r="CD144" i="1"/>
  <c r="BW450" i="1"/>
  <c r="CE450" i="1"/>
  <c r="CA450" i="1"/>
  <c r="BX7" i="1"/>
  <c r="CF7" i="1"/>
  <c r="CB7" i="1"/>
  <c r="BY113" i="1"/>
  <c r="CG113" i="1"/>
  <c r="CC113" i="1"/>
  <c r="CB614" i="1"/>
  <c r="BX614" i="1"/>
  <c r="CF614" i="1"/>
  <c r="BX539" i="1"/>
  <c r="CF539" i="1"/>
  <c r="CB539" i="1"/>
  <c r="CA495" i="1"/>
  <c r="BW495" i="1"/>
  <c r="CE495" i="1"/>
  <c r="CG134" i="1"/>
  <c r="BY134" i="1"/>
  <c r="CC134" i="1"/>
  <c r="CB82" i="1"/>
  <c r="BX82" i="1"/>
  <c r="CF82" i="1"/>
  <c r="CA75" i="1"/>
  <c r="BW75" i="1"/>
  <c r="CE75" i="1"/>
  <c r="CA214" i="1"/>
  <c r="CE214" i="1"/>
  <c r="BW214" i="1"/>
  <c r="CE294" i="1"/>
  <c r="BW294" i="1"/>
  <c r="CA294" i="1"/>
  <c r="CB26" i="1"/>
  <c r="CF26" i="1"/>
  <c r="BX26" i="1"/>
  <c r="BX171" i="1"/>
  <c r="CF171" i="1"/>
  <c r="CB171" i="1"/>
  <c r="CA427" i="1"/>
  <c r="BW427" i="1"/>
  <c r="CE427" i="1"/>
  <c r="CD97" i="1"/>
  <c r="BZ97" i="1"/>
  <c r="CH97" i="1"/>
  <c r="CC120" i="1"/>
  <c r="BY120" i="1"/>
  <c r="CG120" i="1"/>
  <c r="BZ142" i="1"/>
  <c r="CH142" i="1"/>
  <c r="CD142" i="1"/>
  <c r="BZ385" i="1"/>
  <c r="CH385" i="1"/>
  <c r="CD385" i="1"/>
  <c r="CD378" i="1"/>
  <c r="BZ378" i="1"/>
  <c r="CH378" i="1"/>
  <c r="CA11" i="1"/>
  <c r="CE11" i="1"/>
  <c r="BW11" i="1"/>
  <c r="BX267" i="1"/>
  <c r="CF267" i="1"/>
  <c r="CB267" i="1"/>
  <c r="BZ164" i="1"/>
  <c r="CH164" i="1"/>
  <c r="CD164" i="1"/>
  <c r="CF61" i="1"/>
  <c r="CB61" i="1"/>
  <c r="BX61" i="1"/>
  <c r="BY317" i="1"/>
  <c r="CG317" i="1"/>
  <c r="CC317" i="1"/>
  <c r="CF55" i="1"/>
  <c r="BX55" i="1"/>
  <c r="CB55" i="1"/>
  <c r="CC384" i="1"/>
  <c r="CG384" i="1"/>
  <c r="BY384" i="1"/>
  <c r="BZ457" i="1"/>
  <c r="CH457" i="1"/>
  <c r="CD457" i="1"/>
  <c r="BZ204" i="1"/>
  <c r="CH204" i="1"/>
  <c r="CD204" i="1"/>
  <c r="CD358" i="1"/>
  <c r="CH358" i="1"/>
  <c r="BZ358" i="1"/>
  <c r="BW519" i="1"/>
  <c r="CA519" i="1"/>
  <c r="CE519" i="1"/>
  <c r="BY422" i="1"/>
  <c r="CG422" i="1"/>
  <c r="CC422" i="1"/>
  <c r="BZ443" i="1"/>
  <c r="CH443" i="1"/>
  <c r="CD443" i="1"/>
  <c r="BZ596" i="1"/>
  <c r="CH596" i="1"/>
  <c r="CD596" i="1"/>
  <c r="CD398" i="1"/>
  <c r="CH398" i="1"/>
  <c r="BZ398" i="1"/>
  <c r="BZ435" i="1"/>
  <c r="CH435" i="1"/>
  <c r="CD435" i="1"/>
  <c r="CA16" i="1"/>
  <c r="CE16" i="1"/>
  <c r="BW16" i="1"/>
  <c r="BY19" i="1"/>
  <c r="CG19" i="1"/>
  <c r="CC19" i="1"/>
  <c r="CD605" i="1"/>
  <c r="CH605" i="1"/>
  <c r="BZ605" i="1"/>
  <c r="CA57" i="1"/>
  <c r="CE57" i="1"/>
  <c r="BW57" i="1"/>
  <c r="BW468" i="1"/>
  <c r="CE468" i="1"/>
  <c r="CA468" i="1"/>
  <c r="CB259" i="1"/>
  <c r="BX259" i="1"/>
  <c r="CF259" i="1"/>
  <c r="BY156" i="1"/>
  <c r="CC156" i="1"/>
  <c r="CG156" i="1"/>
  <c r="BY309" i="1"/>
  <c r="CG309" i="1"/>
  <c r="CC309" i="1"/>
  <c r="BW193" i="1"/>
  <c r="CE193" i="1"/>
  <c r="CA193" i="1"/>
  <c r="BX549" i="1"/>
  <c r="CF549" i="1"/>
  <c r="CB549" i="1"/>
  <c r="BY581" i="1"/>
  <c r="CC581" i="1"/>
  <c r="CG581" i="1"/>
  <c r="BW207" i="1"/>
  <c r="CE207" i="1"/>
  <c r="CA207" i="1"/>
  <c r="BW24" i="1"/>
  <c r="CA24" i="1"/>
  <c r="CE24" i="1"/>
  <c r="CB225" i="1"/>
  <c r="BX225" i="1"/>
  <c r="CF225" i="1"/>
  <c r="BW129" i="1"/>
  <c r="CE129" i="1"/>
  <c r="CA129" i="1"/>
  <c r="BZ128" i="1"/>
  <c r="CD128" i="1"/>
  <c r="CH128" i="1"/>
  <c r="CA168" i="1"/>
  <c r="BW168" i="1"/>
  <c r="CE168" i="1"/>
  <c r="CE22" i="1"/>
  <c r="BW22" i="1"/>
  <c r="CA22" i="1"/>
  <c r="CC326" i="1"/>
  <c r="CG326" i="1"/>
  <c r="BY326" i="1"/>
  <c r="BX408" i="1"/>
  <c r="CF408" i="1"/>
  <c r="CB408" i="1"/>
  <c r="CF370" i="1"/>
  <c r="BX370" i="1"/>
  <c r="CB370" i="1"/>
  <c r="CD573" i="1"/>
  <c r="CH573" i="1"/>
  <c r="BZ573" i="1"/>
  <c r="BY459" i="1"/>
  <c r="CC459" i="1"/>
  <c r="CG459" i="1"/>
  <c r="BX356" i="1"/>
  <c r="CB356" i="1"/>
  <c r="CF356" i="1"/>
  <c r="CA253" i="1"/>
  <c r="CE253" i="1"/>
  <c r="BW253" i="1"/>
  <c r="BW247" i="1"/>
  <c r="CE247" i="1"/>
  <c r="CA247" i="1"/>
  <c r="CA550" i="1"/>
  <c r="BW550" i="1"/>
  <c r="CE550" i="1"/>
  <c r="CB24" i="1"/>
  <c r="CF24" i="1"/>
  <c r="BX24" i="1"/>
  <c r="CE222" i="1"/>
  <c r="CA222" i="1"/>
  <c r="BW222" i="1"/>
  <c r="CC278" i="1"/>
  <c r="CG278" i="1"/>
  <c r="BY278" i="1"/>
  <c r="CD42" i="1"/>
  <c r="BZ42" i="1"/>
  <c r="CH42" i="1"/>
  <c r="BX531" i="1"/>
  <c r="CF531" i="1"/>
  <c r="CB531" i="1"/>
  <c r="BY546" i="1"/>
  <c r="CG546" i="1"/>
  <c r="CC546" i="1"/>
  <c r="CD565" i="1"/>
  <c r="CH565" i="1"/>
  <c r="BZ565" i="1"/>
  <c r="BY620" i="1"/>
  <c r="CG620" i="1"/>
  <c r="CC620" i="1"/>
  <c r="CG192" i="1"/>
  <c r="BY192" i="1"/>
  <c r="CC192" i="1"/>
  <c r="BY594" i="1"/>
  <c r="CC594" i="1"/>
  <c r="CG594" i="1"/>
  <c r="CA212" i="1"/>
  <c r="BW212" i="1"/>
  <c r="CE212" i="1"/>
  <c r="CD406" i="1"/>
  <c r="BZ406" i="1"/>
  <c r="CH406" i="1"/>
  <c r="BX458" i="1"/>
  <c r="CF458" i="1"/>
  <c r="CB458" i="1"/>
  <c r="CD436" i="1"/>
  <c r="CH436" i="1"/>
  <c r="BZ436" i="1"/>
  <c r="CD382" i="1"/>
  <c r="CH382" i="1"/>
  <c r="BZ382" i="1"/>
  <c r="BW89" i="1"/>
  <c r="CE89" i="1"/>
  <c r="CA89" i="1"/>
  <c r="BW268" i="1"/>
  <c r="CA268" i="1"/>
  <c r="CE268" i="1"/>
  <c r="BY165" i="1"/>
  <c r="CC165" i="1"/>
  <c r="CG165" i="1"/>
  <c r="CG606" i="1"/>
  <c r="CC606" i="1"/>
  <c r="BY606" i="1"/>
  <c r="CC322" i="1"/>
  <c r="BY322" i="1"/>
  <c r="CG322" i="1"/>
  <c r="BY236" i="1"/>
  <c r="CG236" i="1"/>
  <c r="CC236" i="1"/>
  <c r="BZ319" i="1"/>
  <c r="CH319" i="1"/>
  <c r="CD319" i="1"/>
  <c r="CD52" i="1"/>
  <c r="CH52" i="1"/>
  <c r="BZ52" i="1"/>
  <c r="BW543" i="1"/>
  <c r="CE543" i="1"/>
  <c r="CA543" i="1"/>
  <c r="CE264" i="1"/>
  <c r="BW264" i="1"/>
  <c r="CA264" i="1"/>
  <c r="CB425" i="1"/>
  <c r="BX425" i="1"/>
  <c r="CF425" i="1"/>
  <c r="CF489" i="1"/>
  <c r="BX489" i="1"/>
  <c r="CB489" i="1"/>
  <c r="BW428" i="1"/>
  <c r="CE428" i="1"/>
  <c r="CA428" i="1"/>
  <c r="CG451" i="1"/>
  <c r="BY451" i="1"/>
  <c r="CC451" i="1"/>
  <c r="CF348" i="1"/>
  <c r="CB348" i="1"/>
  <c r="BX348" i="1"/>
  <c r="CH245" i="1"/>
  <c r="BZ245" i="1"/>
  <c r="CD245" i="1"/>
  <c r="BY561" i="1"/>
  <c r="CC561" i="1"/>
  <c r="CG561" i="1"/>
  <c r="CB608" i="1"/>
  <c r="CF608" i="1"/>
  <c r="BX608" i="1"/>
  <c r="CA345" i="1"/>
  <c r="BW345" i="1"/>
  <c r="CE345" i="1"/>
  <c r="BX147" i="1"/>
  <c r="CF147" i="1"/>
  <c r="CB147" i="1"/>
  <c r="CC272" i="1"/>
  <c r="BY272" i="1"/>
  <c r="CG272" i="1"/>
  <c r="CB138" i="1"/>
  <c r="BX138" i="1"/>
  <c r="CF138" i="1"/>
  <c r="CA116" i="1"/>
  <c r="BW116" i="1"/>
  <c r="CE116" i="1"/>
  <c r="CD601" i="1"/>
  <c r="CH601" i="1"/>
  <c r="BZ601" i="1"/>
  <c r="CD440" i="1"/>
  <c r="BZ440" i="1"/>
  <c r="CH440" i="1"/>
  <c r="CD24" i="1"/>
  <c r="BZ24" i="1"/>
  <c r="CH24" i="1"/>
  <c r="BY545" i="1"/>
  <c r="CC545" i="1"/>
  <c r="CG545" i="1"/>
  <c r="CC298" i="1"/>
  <c r="CG298" i="1"/>
  <c r="BY298" i="1"/>
  <c r="CA554" i="1"/>
  <c r="CE554" i="1"/>
  <c r="BW554" i="1"/>
  <c r="BX599" i="1"/>
  <c r="CF599" i="1"/>
  <c r="CB599" i="1"/>
  <c r="CB508" i="1"/>
  <c r="BX508" i="1"/>
  <c r="CF508" i="1"/>
  <c r="CF133" i="1"/>
  <c r="BX133" i="1"/>
  <c r="CB133" i="1"/>
  <c r="CE53" i="1"/>
  <c r="CA53" i="1"/>
  <c r="BW53" i="1"/>
  <c r="BZ47" i="1"/>
  <c r="CH47" i="1"/>
  <c r="CD47" i="1"/>
  <c r="CC350" i="1"/>
  <c r="BY350" i="1"/>
  <c r="CG350" i="1"/>
  <c r="CB270" i="1"/>
  <c r="BX270" i="1"/>
  <c r="CF270" i="1"/>
  <c r="BY349" i="1"/>
  <c r="CG349" i="1"/>
  <c r="CC349" i="1"/>
  <c r="CF343" i="1"/>
  <c r="BX343" i="1"/>
  <c r="CB343" i="1"/>
  <c r="BZ337" i="1"/>
  <c r="CH337" i="1"/>
  <c r="CD337" i="1"/>
  <c r="CA9" i="1"/>
  <c r="CE9" i="1"/>
  <c r="BW9" i="1"/>
  <c r="BZ615" i="1"/>
  <c r="CD615" i="1"/>
  <c r="CH615" i="1"/>
  <c r="BX169" i="1"/>
  <c r="CF169" i="1"/>
  <c r="CB169" i="1"/>
  <c r="CC338" i="1"/>
  <c r="BY338" i="1"/>
  <c r="CG338" i="1"/>
  <c r="BZ184" i="1"/>
  <c r="CH184" i="1"/>
  <c r="CD184" i="1"/>
  <c r="CB584" i="1"/>
  <c r="CF584" i="1"/>
  <c r="BX584" i="1"/>
  <c r="CD541" i="1"/>
  <c r="CH541" i="1"/>
  <c r="BZ541" i="1"/>
  <c r="CD306" i="1"/>
  <c r="BZ306" i="1"/>
  <c r="CH306" i="1"/>
  <c r="CC6" i="1"/>
  <c r="BY6" i="1"/>
  <c r="CG6" i="1"/>
  <c r="CF328" i="1"/>
  <c r="BX328" i="1"/>
  <c r="CB328" i="1"/>
  <c r="CC617" i="1"/>
  <c r="BY617" i="1"/>
  <c r="CG617" i="1"/>
  <c r="CC46" i="1"/>
  <c r="BY46" i="1"/>
  <c r="CG46" i="1"/>
  <c r="BW506" i="1"/>
  <c r="CE506" i="1"/>
  <c r="CA506" i="1"/>
  <c r="BZ395" i="1"/>
  <c r="CH395" i="1"/>
  <c r="CD395" i="1"/>
  <c r="CD292" i="1"/>
  <c r="BZ292" i="1"/>
  <c r="CH292" i="1"/>
  <c r="BY548" i="1"/>
  <c r="CC548" i="1"/>
  <c r="CG548" i="1"/>
  <c r="BW189" i="1"/>
  <c r="CE189" i="1"/>
  <c r="CA189" i="1"/>
  <c r="CB41" i="1"/>
  <c r="CF41" i="1"/>
  <c r="BX41" i="1"/>
  <c r="BY81" i="1"/>
  <c r="CG81" i="1"/>
  <c r="CC81" i="1"/>
  <c r="BW121" i="1"/>
  <c r="CE121" i="1"/>
  <c r="CA121" i="1"/>
  <c r="CC24" i="1"/>
  <c r="BY24" i="1"/>
  <c r="CG24" i="1"/>
  <c r="BT125" i="1"/>
  <c r="BU254" i="1"/>
  <c r="BS506" i="1"/>
  <c r="BU554" i="1"/>
  <c r="BS451" i="1"/>
  <c r="BT395" i="1"/>
  <c r="BV294" i="1"/>
  <c r="BU472" i="1"/>
  <c r="BS382" i="1"/>
  <c r="BS53" i="1"/>
  <c r="BS459" i="1"/>
  <c r="BV212" i="1"/>
  <c r="BT138" i="1"/>
  <c r="BR36" i="1"/>
  <c r="BU509" i="1"/>
  <c r="BR458" i="1"/>
  <c r="BU113" i="1"/>
  <c r="BT292" i="1"/>
  <c r="BT375" i="1"/>
  <c r="BS193" i="1"/>
  <c r="BU581" i="1"/>
  <c r="BS104" i="1"/>
  <c r="BR484" i="1"/>
  <c r="BR375" i="1"/>
  <c r="BR436" i="1"/>
  <c r="BU594" i="1"/>
  <c r="BU484" i="1"/>
  <c r="BV214" i="1"/>
  <c r="BR108" i="1"/>
  <c r="BT205" i="1"/>
  <c r="BU562" i="1"/>
  <c r="BV548" i="1"/>
  <c r="BU550" i="1"/>
  <c r="BR7" i="1"/>
  <c r="BR142" i="1"/>
  <c r="BR164" i="1"/>
  <c r="BS457" i="1"/>
  <c r="BV606" i="1"/>
  <c r="BS322" i="1"/>
  <c r="BV22" i="1"/>
  <c r="BT562" i="1"/>
  <c r="BR451" i="1"/>
  <c r="BV53" i="1"/>
  <c r="BT139" i="1"/>
  <c r="BR459" i="1"/>
  <c r="BV253" i="1"/>
  <c r="BR55" i="1"/>
  <c r="BS375" i="1"/>
  <c r="BT550" i="1"/>
  <c r="BR457" i="1"/>
  <c r="BR237" i="1"/>
  <c r="BS345" i="1"/>
  <c r="BV108" i="1"/>
  <c r="BU453" i="1"/>
  <c r="BU560" i="1"/>
  <c r="BT472" i="1"/>
  <c r="BS80" i="1"/>
  <c r="BS207" i="1"/>
  <c r="BU528" i="1"/>
  <c r="BV28" i="1"/>
  <c r="BT385" i="1"/>
  <c r="BS203" i="1"/>
  <c r="BV459" i="1"/>
  <c r="BU253" i="1"/>
  <c r="BU55" i="1"/>
  <c r="BV550" i="1"/>
  <c r="BU236" i="1"/>
  <c r="BT453" i="1"/>
  <c r="BT560" i="1"/>
  <c r="BT295" i="1"/>
  <c r="BV472" i="1"/>
  <c r="BR80" i="1"/>
  <c r="BS57" i="1"/>
  <c r="BU156" i="1"/>
  <c r="BS385" i="1"/>
  <c r="BR267" i="1"/>
  <c r="BR356" i="1"/>
  <c r="BS612" i="1"/>
  <c r="BT253" i="1"/>
  <c r="BT55" i="1"/>
  <c r="BS526" i="1"/>
  <c r="BV560" i="1"/>
  <c r="BT522" i="1"/>
  <c r="BS263" i="1"/>
  <c r="BR483" i="1"/>
  <c r="BT489" i="1"/>
  <c r="BS50" i="1"/>
  <c r="BT131" i="1"/>
  <c r="BR286" i="1"/>
  <c r="BR385" i="1"/>
  <c r="BU267" i="1"/>
  <c r="BU356" i="1"/>
  <c r="BR61" i="1"/>
  <c r="BU381" i="1"/>
  <c r="BV119" i="1"/>
  <c r="BS384" i="1"/>
  <c r="BT254" i="1"/>
  <c r="BS264" i="1"/>
  <c r="BR440" i="1"/>
  <c r="BS9" i="1"/>
  <c r="BR300" i="1"/>
  <c r="BR319" i="1"/>
  <c r="BU272" i="1"/>
  <c r="BT599" i="1"/>
  <c r="BT177" i="1"/>
  <c r="BR50" i="1"/>
  <c r="BR348" i="1"/>
  <c r="BR47" i="1"/>
  <c r="BT378" i="1"/>
  <c r="BT267" i="1"/>
  <c r="BU100" i="1"/>
  <c r="BV356" i="1"/>
  <c r="BV61" i="1"/>
  <c r="BT381" i="1"/>
  <c r="BU247" i="1"/>
  <c r="BR384" i="1"/>
  <c r="BS254" i="1"/>
  <c r="BU258" i="1"/>
  <c r="BT531" i="1"/>
  <c r="BU620" i="1"/>
  <c r="BU350" i="1"/>
  <c r="BT347" i="1"/>
  <c r="BS564" i="1"/>
  <c r="BU134" i="1"/>
  <c r="BU546" i="1"/>
  <c r="BR112" i="1"/>
  <c r="BU187" i="1"/>
  <c r="BT142" i="1"/>
  <c r="BR378" i="1"/>
  <c r="BT164" i="1"/>
  <c r="BS484" i="1"/>
  <c r="BU61" i="1"/>
  <c r="BS381" i="1"/>
  <c r="BT247" i="1"/>
  <c r="BU384" i="1"/>
  <c r="BS574" i="1"/>
  <c r="BT258" i="1"/>
  <c r="BR393" i="1"/>
  <c r="BS347" i="1"/>
  <c r="BR564" i="1"/>
  <c r="BS468" i="1"/>
  <c r="BU357" i="1"/>
  <c r="BT370" i="1"/>
  <c r="BT187" i="1"/>
  <c r="BS142" i="1"/>
  <c r="BS378" i="1"/>
  <c r="BS164" i="1"/>
  <c r="BV247" i="1"/>
  <c r="BT457" i="1"/>
  <c r="BS108" i="1"/>
  <c r="BT568" i="1"/>
  <c r="BU74" i="1"/>
  <c r="BR347" i="1"/>
  <c r="BS141" i="1"/>
  <c r="BT353" i="1"/>
  <c r="BV353" i="1"/>
  <c r="BU353" i="1"/>
  <c r="BR353" i="1"/>
  <c r="BS353" i="1"/>
  <c r="BT374" i="1"/>
  <c r="BV374" i="1"/>
  <c r="BR374" i="1"/>
  <c r="BS374" i="1"/>
  <c r="BU374" i="1"/>
  <c r="BV90" i="1"/>
  <c r="BR90" i="1"/>
  <c r="BS90" i="1"/>
  <c r="BT90" i="1"/>
  <c r="BU90" i="1"/>
  <c r="BV491" i="1"/>
  <c r="BR491" i="1"/>
  <c r="BS491" i="1"/>
  <c r="BT491" i="1"/>
  <c r="BU491" i="1"/>
  <c r="BU132" i="1"/>
  <c r="BV132" i="1"/>
  <c r="BR132" i="1"/>
  <c r="BV388" i="1"/>
  <c r="BR388" i="1"/>
  <c r="BS388" i="1"/>
  <c r="BT388" i="1"/>
  <c r="BU388" i="1"/>
  <c r="BS29" i="1"/>
  <c r="BT29" i="1"/>
  <c r="BR29" i="1"/>
  <c r="BV56" i="1"/>
  <c r="BR56" i="1"/>
  <c r="BS56" i="1"/>
  <c r="BT376" i="1"/>
  <c r="BU376" i="1"/>
  <c r="BR376" i="1"/>
  <c r="BV30" i="1"/>
  <c r="BR30" i="1"/>
  <c r="BS30" i="1"/>
  <c r="BV65" i="1"/>
  <c r="BT65" i="1"/>
  <c r="BU65" i="1"/>
  <c r="BS242" i="1"/>
  <c r="BT242" i="1"/>
  <c r="BU242" i="1"/>
  <c r="BV198" i="1"/>
  <c r="BR198" i="1"/>
  <c r="BV29" i="1"/>
  <c r="BV597" i="1"/>
  <c r="BR597" i="1"/>
  <c r="BS597" i="1"/>
  <c r="BT597" i="1"/>
  <c r="BU597" i="1"/>
  <c r="BR312" i="1"/>
  <c r="BS312" i="1"/>
  <c r="BT312" i="1"/>
  <c r="BU312" i="1"/>
  <c r="BV312" i="1"/>
  <c r="BR448" i="1"/>
  <c r="BS448" i="1"/>
  <c r="BV448" i="1"/>
  <c r="BT448" i="1"/>
  <c r="BV98" i="1"/>
  <c r="BR98" i="1"/>
  <c r="BS98" i="1"/>
  <c r="BT98" i="1"/>
  <c r="BU98" i="1"/>
  <c r="BT610" i="1"/>
  <c r="BU610" i="1"/>
  <c r="BR610" i="1"/>
  <c r="BS610" i="1"/>
  <c r="BV610" i="1"/>
  <c r="BU414" i="1"/>
  <c r="BT414" i="1"/>
  <c r="BV414" i="1"/>
  <c r="BV366" i="1"/>
  <c r="BT366" i="1"/>
  <c r="BU366" i="1"/>
  <c r="BR366" i="1"/>
  <c r="BS366" i="1"/>
  <c r="BV62" i="1"/>
  <c r="BR62" i="1"/>
  <c r="BS62" i="1"/>
  <c r="BT62" i="1"/>
  <c r="BV547" i="1"/>
  <c r="BR547" i="1"/>
  <c r="BS547" i="1"/>
  <c r="BT547" i="1"/>
  <c r="BU547" i="1"/>
  <c r="BR20" i="1"/>
  <c r="BV20" i="1"/>
  <c r="BS20" i="1"/>
  <c r="BT20" i="1"/>
  <c r="BR152" i="1"/>
  <c r="BT152" i="1"/>
  <c r="BU152" i="1"/>
  <c r="BV152" i="1"/>
  <c r="BS152" i="1"/>
  <c r="BR320" i="1"/>
  <c r="BV320" i="1"/>
  <c r="BS320" i="1"/>
  <c r="BT320" i="1"/>
  <c r="BU320" i="1"/>
  <c r="BV67" i="1"/>
  <c r="BT67" i="1"/>
  <c r="BU67" i="1"/>
  <c r="BU323" i="1"/>
  <c r="BR323" i="1"/>
  <c r="BS323" i="1"/>
  <c r="BV579" i="1"/>
  <c r="BR579" i="1"/>
  <c r="BS579" i="1"/>
  <c r="BV476" i="1"/>
  <c r="BT476" i="1"/>
  <c r="BU476" i="1"/>
  <c r="BR117" i="1"/>
  <c r="BV117" i="1"/>
  <c r="BS117" i="1"/>
  <c r="BU75" i="1"/>
  <c r="BU29" i="1"/>
  <c r="BR389" i="1"/>
  <c r="BS389" i="1"/>
  <c r="BT389" i="1"/>
  <c r="BU389" i="1"/>
  <c r="BR471" i="1"/>
  <c r="BS471" i="1"/>
  <c r="BT471" i="1"/>
  <c r="BU471" i="1"/>
  <c r="BU120" i="1"/>
  <c r="BV120" i="1"/>
  <c r="BT56" i="1"/>
  <c r="BV376" i="1"/>
  <c r="BS48" i="1"/>
  <c r="BT48" i="1"/>
  <c r="BU48" i="1"/>
  <c r="BR216" i="1"/>
  <c r="BS216" i="1"/>
  <c r="BT216" i="1"/>
  <c r="BU216" i="1"/>
  <c r="BV186" i="1"/>
  <c r="BR186" i="1"/>
  <c r="BT331" i="1"/>
  <c r="BU331" i="1"/>
  <c r="BR331" i="1"/>
  <c r="BS331" i="1"/>
  <c r="BV587" i="1"/>
  <c r="BR587" i="1"/>
  <c r="BR228" i="1"/>
  <c r="BS228" i="1"/>
  <c r="BT228" i="1"/>
  <c r="BU228" i="1"/>
  <c r="BV136" i="1"/>
  <c r="BR136" i="1"/>
  <c r="BS136" i="1"/>
  <c r="BT136" i="1"/>
  <c r="BU136" i="1"/>
  <c r="BT293" i="1"/>
  <c r="BU293" i="1"/>
  <c r="BV293" i="1"/>
  <c r="BR293" i="1"/>
  <c r="BS293" i="1"/>
  <c r="BT31" i="1"/>
  <c r="BU31" i="1"/>
  <c r="BR31" i="1"/>
  <c r="BS31" i="1"/>
  <c r="BV31" i="1"/>
  <c r="BV478" i="1"/>
  <c r="BT478" i="1"/>
  <c r="BU478" i="1"/>
  <c r="BR478" i="1"/>
  <c r="BS478" i="1"/>
  <c r="BS79" i="1"/>
  <c r="BV79" i="1"/>
  <c r="BU79" i="1"/>
  <c r="BR79" i="1"/>
  <c r="BV470" i="1"/>
  <c r="BT470" i="1"/>
  <c r="BU470" i="1"/>
  <c r="BR470" i="1"/>
  <c r="BT438" i="1"/>
  <c r="BU438" i="1"/>
  <c r="BR438" i="1"/>
  <c r="BS438" i="1"/>
  <c r="BV438" i="1"/>
  <c r="BV78" i="1"/>
  <c r="BR78" i="1"/>
  <c r="BS78" i="1"/>
  <c r="BT78" i="1"/>
  <c r="BU78" i="1"/>
  <c r="BV88" i="1"/>
  <c r="BR88" i="1"/>
  <c r="BS88" i="1"/>
  <c r="BT88" i="1"/>
  <c r="BV379" i="1"/>
  <c r="BU379" i="1"/>
  <c r="BR379" i="1"/>
  <c r="BS379" i="1"/>
  <c r="BT379" i="1"/>
  <c r="BT167" i="1"/>
  <c r="BU167" i="1"/>
  <c r="BR167" i="1"/>
  <c r="BS167" i="1"/>
  <c r="BV423" i="1"/>
  <c r="BR423" i="1"/>
  <c r="BS423" i="1"/>
  <c r="BT423" i="1"/>
  <c r="BU126" i="1"/>
  <c r="BV126" i="1"/>
  <c r="BU373" i="1"/>
  <c r="BV373" i="1"/>
  <c r="BR373" i="1"/>
  <c r="BU111" i="1"/>
  <c r="BR111" i="1"/>
  <c r="BS111" i="1"/>
  <c r="BV310" i="1"/>
  <c r="BR310" i="1"/>
  <c r="BS310" i="1"/>
  <c r="BV124" i="1"/>
  <c r="BR124" i="1"/>
  <c r="BS124" i="1"/>
  <c r="BT124" i="1"/>
  <c r="BU124" i="1"/>
  <c r="BV399" i="1"/>
  <c r="BS399" i="1"/>
  <c r="BT399" i="1"/>
  <c r="BU505" i="1"/>
  <c r="BV282" i="1"/>
  <c r="BR282" i="1"/>
  <c r="BS282" i="1"/>
  <c r="BT282" i="1"/>
  <c r="BR538" i="1"/>
  <c r="BS538" i="1"/>
  <c r="BV538" i="1"/>
  <c r="BV171" i="1"/>
  <c r="BT171" i="1"/>
  <c r="BU171" i="1"/>
  <c r="BR171" i="1"/>
  <c r="BT427" i="1"/>
  <c r="BU427" i="1"/>
  <c r="BS427" i="1"/>
  <c r="BR221" i="1"/>
  <c r="BS221" i="1"/>
  <c r="BT221" i="1"/>
  <c r="BU221" i="1"/>
  <c r="BV221" i="1"/>
  <c r="BV576" i="1"/>
  <c r="BT576" i="1"/>
  <c r="BU576" i="1"/>
  <c r="BR576" i="1"/>
  <c r="BS576" i="1"/>
  <c r="BV624" i="1"/>
  <c r="BT624" i="1"/>
  <c r="BU624" i="1"/>
  <c r="BR624" i="1"/>
  <c r="BS624" i="1"/>
  <c r="BR603" i="1"/>
  <c r="BS603" i="1"/>
  <c r="BT603" i="1"/>
  <c r="BU603" i="1"/>
  <c r="BV71" i="1"/>
  <c r="BT71" i="1"/>
  <c r="BU71" i="1"/>
  <c r="BR71" i="1"/>
  <c r="BS71" i="1"/>
  <c r="BV97" i="1"/>
  <c r="BT97" i="1"/>
  <c r="BR238" i="1"/>
  <c r="BS238" i="1"/>
  <c r="BT238" i="1"/>
  <c r="BU238" i="1"/>
  <c r="BV178" i="1"/>
  <c r="BR178" i="1"/>
  <c r="BR246" i="1"/>
  <c r="BT126" i="1"/>
  <c r="BS186" i="1"/>
  <c r="BS414" i="1"/>
  <c r="BR399" i="1"/>
  <c r="BV582" i="1"/>
  <c r="BT582" i="1"/>
  <c r="BU582" i="1"/>
  <c r="BR582" i="1"/>
  <c r="BS582" i="1"/>
  <c r="BV454" i="1"/>
  <c r="BT454" i="1"/>
  <c r="BU454" i="1"/>
  <c r="BR454" i="1"/>
  <c r="BS454" i="1"/>
  <c r="BV33" i="1"/>
  <c r="BT33" i="1"/>
  <c r="BU33" i="1"/>
  <c r="BR33" i="1"/>
  <c r="BS33" i="1"/>
  <c r="BT553" i="1"/>
  <c r="BU553" i="1"/>
  <c r="BV553" i="1"/>
  <c r="BR553" i="1"/>
  <c r="BV566" i="1"/>
  <c r="BT566" i="1"/>
  <c r="BU566" i="1"/>
  <c r="BR566" i="1"/>
  <c r="BS566" i="1"/>
  <c r="BV34" i="1"/>
  <c r="BR34" i="1"/>
  <c r="BS34" i="1"/>
  <c r="BT34" i="1"/>
  <c r="BR290" i="1"/>
  <c r="BS290" i="1"/>
  <c r="BT290" i="1"/>
  <c r="BU290" i="1"/>
  <c r="BV290" i="1"/>
  <c r="BR546" i="1"/>
  <c r="BS546" i="1"/>
  <c r="BV546" i="1"/>
  <c r="BV179" i="1"/>
  <c r="BT179" i="1"/>
  <c r="BU179" i="1"/>
  <c r="BR179" i="1"/>
  <c r="BS179" i="1"/>
  <c r="BV435" i="1"/>
  <c r="BR435" i="1"/>
  <c r="BS435" i="1"/>
  <c r="BT435" i="1"/>
  <c r="BS76" i="1"/>
  <c r="BT76" i="1"/>
  <c r="BU76" i="1"/>
  <c r="BV76" i="1"/>
  <c r="BR76" i="1"/>
  <c r="BR332" i="1"/>
  <c r="BV332" i="1"/>
  <c r="BS332" i="1"/>
  <c r="BT332" i="1"/>
  <c r="BU588" i="1"/>
  <c r="BR588" i="1"/>
  <c r="BS588" i="1"/>
  <c r="BV588" i="1"/>
  <c r="BT588" i="1"/>
  <c r="BS229" i="1"/>
  <c r="BT229" i="1"/>
  <c r="BU229" i="1"/>
  <c r="BV229" i="1"/>
  <c r="BR229" i="1"/>
  <c r="BV485" i="1"/>
  <c r="BR485" i="1"/>
  <c r="BS485" i="1"/>
  <c r="BT485" i="1"/>
  <c r="BU485" i="1"/>
  <c r="BU223" i="1"/>
  <c r="BR223" i="1"/>
  <c r="BS223" i="1"/>
  <c r="BV223" i="1"/>
  <c r="BT223" i="1"/>
  <c r="BV565" i="1"/>
  <c r="BR565" i="1"/>
  <c r="BS565" i="1"/>
  <c r="BT565" i="1"/>
  <c r="BS589" i="1"/>
  <c r="BT589" i="1"/>
  <c r="BU589" i="1"/>
  <c r="BV589" i="1"/>
  <c r="BR589" i="1"/>
  <c r="BR613" i="1"/>
  <c r="BS613" i="1"/>
  <c r="BT613" i="1"/>
  <c r="BU613" i="1"/>
  <c r="BT16" i="1"/>
  <c r="BU16" i="1"/>
  <c r="BS16" i="1"/>
  <c r="BR176" i="1"/>
  <c r="BS176" i="1"/>
  <c r="BT176" i="1"/>
  <c r="BU176" i="1"/>
  <c r="BV19" i="1"/>
  <c r="BR19" i="1"/>
  <c r="BS19" i="1"/>
  <c r="BR620" i="1"/>
  <c r="BS620" i="1"/>
  <c r="BV620" i="1"/>
  <c r="BV192" i="1"/>
  <c r="BR192" i="1"/>
  <c r="BS192" i="1"/>
  <c r="BV161" i="1"/>
  <c r="BT161" i="1"/>
  <c r="BU161" i="1"/>
  <c r="BR161" i="1"/>
  <c r="BS161" i="1"/>
  <c r="BV605" i="1"/>
  <c r="BR605" i="1"/>
  <c r="BS605" i="1"/>
  <c r="BT605" i="1"/>
  <c r="BS27" i="1"/>
  <c r="BV27" i="1"/>
  <c r="BT27" i="1"/>
  <c r="BV244" i="1"/>
  <c r="BR244" i="1"/>
  <c r="BS244" i="1"/>
  <c r="BV461" i="1"/>
  <c r="BR461" i="1"/>
  <c r="BS461" i="1"/>
  <c r="BT461" i="1"/>
  <c r="BV525" i="1"/>
  <c r="BR525" i="1"/>
  <c r="BS525" i="1"/>
  <c r="BT525" i="1"/>
  <c r="BU525" i="1"/>
  <c r="BR594" i="1"/>
  <c r="BS594" i="1"/>
  <c r="BV594" i="1"/>
  <c r="BR277" i="1"/>
  <c r="BS277" i="1"/>
  <c r="BT277" i="1"/>
  <c r="BV277" i="1"/>
  <c r="BU277" i="1"/>
  <c r="BV57" i="1"/>
  <c r="BT57" i="1"/>
  <c r="BU57" i="1"/>
  <c r="BS534" i="1"/>
  <c r="BV534" i="1"/>
  <c r="BV160" i="1"/>
  <c r="BR160" i="1"/>
  <c r="BS160" i="1"/>
  <c r="BV518" i="1"/>
  <c r="BT518" i="1"/>
  <c r="BU518" i="1"/>
  <c r="BR518" i="1"/>
  <c r="BS518" i="1"/>
  <c r="BR240" i="1"/>
  <c r="BS240" i="1"/>
  <c r="BT240" i="1"/>
  <c r="BU240" i="1"/>
  <c r="BU257" i="1"/>
  <c r="BR257" i="1"/>
  <c r="BS257" i="1"/>
  <c r="BV170" i="1"/>
  <c r="BR170" i="1"/>
  <c r="BS170" i="1"/>
  <c r="BT170" i="1"/>
  <c r="BR426" i="1"/>
  <c r="BS426" i="1"/>
  <c r="BV426" i="1"/>
  <c r="BT59" i="1"/>
  <c r="BU59" i="1"/>
  <c r="BR59" i="1"/>
  <c r="BT315" i="1"/>
  <c r="BU315" i="1"/>
  <c r="BR315" i="1"/>
  <c r="BS315" i="1"/>
  <c r="BV571" i="1"/>
  <c r="BR571" i="1"/>
  <c r="BS571" i="1"/>
  <c r="BT571" i="1"/>
  <c r="BU571" i="1"/>
  <c r="BS212" i="1"/>
  <c r="BT212" i="1"/>
  <c r="BU212" i="1"/>
  <c r="BV468" i="1"/>
  <c r="BT468" i="1"/>
  <c r="BU468" i="1"/>
  <c r="BT109" i="1"/>
  <c r="BU109" i="1"/>
  <c r="BV109" i="1"/>
  <c r="BR109" i="1"/>
  <c r="BS109" i="1"/>
  <c r="BV365" i="1"/>
  <c r="BU365" i="1"/>
  <c r="BR365" i="1"/>
  <c r="BV103" i="1"/>
  <c r="BU103" i="1"/>
  <c r="BR103" i="1"/>
  <c r="BS103" i="1"/>
  <c r="BT103" i="1"/>
  <c r="BS359" i="1"/>
  <c r="BT359" i="1"/>
  <c r="BV359" i="1"/>
  <c r="BU359" i="1"/>
  <c r="BR359" i="1"/>
  <c r="BV256" i="1"/>
  <c r="BR256" i="1"/>
  <c r="BS256" i="1"/>
  <c r="BT256" i="1"/>
  <c r="BU256" i="1"/>
  <c r="BS296" i="1"/>
  <c r="BU296" i="1"/>
  <c r="BV296" i="1"/>
  <c r="BR296" i="1"/>
  <c r="BT296" i="1"/>
  <c r="BV336" i="1"/>
  <c r="BS336" i="1"/>
  <c r="BT336" i="1"/>
  <c r="BR336" i="1"/>
  <c r="BU336" i="1"/>
  <c r="BU514" i="1"/>
  <c r="BR514" i="1"/>
  <c r="BS514" i="1"/>
  <c r="BT133" i="1"/>
  <c r="BU133" i="1"/>
  <c r="BR133" i="1"/>
  <c r="BT182" i="1"/>
  <c r="BU182" i="1"/>
  <c r="BV182" i="1"/>
  <c r="BV304" i="1"/>
  <c r="BS304" i="1"/>
  <c r="BT304" i="1"/>
  <c r="BU304" i="1"/>
  <c r="BR304" i="1"/>
  <c r="BS291" i="1"/>
  <c r="BV291" i="1"/>
  <c r="BT291" i="1"/>
  <c r="BU291" i="1"/>
  <c r="BR271" i="1"/>
  <c r="BS271" i="1"/>
  <c r="BV271" i="1"/>
  <c r="BT271" i="1"/>
  <c r="BU271" i="1"/>
  <c r="BU5" i="1"/>
  <c r="BT5" i="1"/>
  <c r="BS5" i="1"/>
  <c r="BR5" i="1"/>
  <c r="BV259" i="1"/>
  <c r="BT259" i="1"/>
  <c r="BR515" i="1"/>
  <c r="BS515" i="1"/>
  <c r="BT515" i="1"/>
  <c r="BU515" i="1"/>
  <c r="BV156" i="1"/>
  <c r="BR156" i="1"/>
  <c r="BR412" i="1"/>
  <c r="BS412" i="1"/>
  <c r="BT412" i="1"/>
  <c r="BU412" i="1"/>
  <c r="BT53" i="1"/>
  <c r="BU53" i="1"/>
  <c r="BU309" i="1"/>
  <c r="BR309" i="1"/>
  <c r="BV309" i="1"/>
  <c r="BS309" i="1"/>
  <c r="BV47" i="1"/>
  <c r="BT47" i="1"/>
  <c r="BT303" i="1"/>
  <c r="BU303" i="1"/>
  <c r="BR303" i="1"/>
  <c r="BS303" i="1"/>
  <c r="BV406" i="1"/>
  <c r="BT406" i="1"/>
  <c r="BT446" i="1"/>
  <c r="BU446" i="1"/>
  <c r="BR446" i="1"/>
  <c r="BS446" i="1"/>
  <c r="BV473" i="1"/>
  <c r="BR473" i="1"/>
  <c r="BV224" i="1"/>
  <c r="BR224" i="1"/>
  <c r="BS224" i="1"/>
  <c r="BT224" i="1"/>
  <c r="BU224" i="1"/>
  <c r="BR512" i="1"/>
  <c r="BS512" i="1"/>
  <c r="BV512" i="1"/>
  <c r="BV467" i="1"/>
  <c r="BR467" i="1"/>
  <c r="BS467" i="1"/>
  <c r="BT467" i="1"/>
  <c r="BU467" i="1"/>
  <c r="BU191" i="1"/>
  <c r="BR191" i="1"/>
  <c r="BS191" i="1"/>
  <c r="BV350" i="1"/>
  <c r="BS350" i="1"/>
  <c r="BR350" i="1"/>
  <c r="BV458" i="1"/>
  <c r="BT458" i="1"/>
  <c r="BU458" i="1"/>
  <c r="BS436" i="1"/>
  <c r="BV436" i="1"/>
  <c r="BT436" i="1"/>
  <c r="BT382" i="1"/>
  <c r="BR382" i="1"/>
  <c r="BV382" i="1"/>
  <c r="BT465" i="1"/>
  <c r="BV465" i="1"/>
  <c r="BR465" i="1"/>
  <c r="BS465" i="1"/>
  <c r="BU465" i="1"/>
  <c r="BU355" i="1"/>
  <c r="BR355" i="1"/>
  <c r="BS355" i="1"/>
  <c r="BT355" i="1"/>
  <c r="BV355" i="1"/>
  <c r="BV15" i="1"/>
  <c r="BR15" i="1"/>
  <c r="BS15" i="1"/>
  <c r="BT15" i="1"/>
  <c r="BU15" i="1"/>
  <c r="BR623" i="1"/>
  <c r="BS623" i="1"/>
  <c r="BT623" i="1"/>
  <c r="BU623" i="1"/>
  <c r="BV193" i="1"/>
  <c r="BT193" i="1"/>
  <c r="BU193" i="1"/>
  <c r="BT403" i="1"/>
  <c r="BR403" i="1"/>
  <c r="BU403" i="1"/>
  <c r="BT261" i="1"/>
  <c r="BU261" i="1"/>
  <c r="BR261" i="1"/>
  <c r="BV261" i="1"/>
  <c r="BS261" i="1"/>
  <c r="BV536" i="1"/>
  <c r="BT536" i="1"/>
  <c r="BU536" i="1"/>
  <c r="BR536" i="1"/>
  <c r="BS536" i="1"/>
  <c r="BT392" i="1"/>
  <c r="BV392" i="1"/>
  <c r="BU392" i="1"/>
  <c r="BV344" i="1"/>
  <c r="BS344" i="1"/>
  <c r="BR344" i="1"/>
  <c r="BT344" i="1"/>
  <c r="BU344" i="1"/>
  <c r="BT91" i="1"/>
  <c r="BU91" i="1"/>
  <c r="BR91" i="1"/>
  <c r="BS91" i="1"/>
  <c r="BV372" i="1"/>
  <c r="BU372" i="1"/>
  <c r="BR372" i="1"/>
  <c r="BS372" i="1"/>
  <c r="BT372" i="1"/>
  <c r="BU199" i="1"/>
  <c r="BR199" i="1"/>
  <c r="BS199" i="1"/>
  <c r="BT334" i="1"/>
  <c r="BT528" i="1"/>
  <c r="BR259" i="1"/>
  <c r="BV515" i="1"/>
  <c r="BS156" i="1"/>
  <c r="BS476" i="1"/>
  <c r="BU117" i="1"/>
  <c r="BS373" i="1"/>
  <c r="BV111" i="1"/>
  <c r="BS431" i="1"/>
  <c r="BR104" i="1"/>
  <c r="BR534" i="1"/>
  <c r="BS126" i="1"/>
  <c r="BR120" i="1"/>
  <c r="BS198" i="1"/>
  <c r="BU46" i="1"/>
  <c r="BR250" i="1"/>
  <c r="BS505" i="1"/>
  <c r="BR414" i="1"/>
  <c r="BS450" i="1"/>
  <c r="BU211" i="1"/>
  <c r="BV133" i="1"/>
  <c r="BT401" i="1"/>
  <c r="BU20" i="1"/>
  <c r="BU310" i="1"/>
  <c r="BU496" i="1"/>
  <c r="BS116" i="1"/>
  <c r="BR135" i="1"/>
  <c r="BS495" i="1"/>
  <c r="BS40" i="1"/>
  <c r="BU160" i="1"/>
  <c r="BT425" i="1"/>
  <c r="BU85" i="1"/>
  <c r="BU399" i="1"/>
  <c r="BV16" i="1"/>
  <c r="BV427" i="1"/>
  <c r="BS349" i="1"/>
  <c r="BS447" i="1"/>
  <c r="BV44" i="1"/>
  <c r="BR44" i="1"/>
  <c r="BS44" i="1"/>
  <c r="BT44" i="1"/>
  <c r="BS308" i="1"/>
  <c r="BT308" i="1"/>
  <c r="BU308" i="1"/>
  <c r="BR288" i="1"/>
  <c r="BT288" i="1"/>
  <c r="BU288" i="1"/>
  <c r="BV288" i="1"/>
  <c r="BS288" i="1"/>
  <c r="BS60" i="1"/>
  <c r="BT60" i="1"/>
  <c r="BU60" i="1"/>
  <c r="BV60" i="1"/>
  <c r="BR60" i="1"/>
  <c r="BV498" i="1"/>
  <c r="BT498" i="1"/>
  <c r="BU498" i="1"/>
  <c r="BR455" i="1"/>
  <c r="BS455" i="1"/>
  <c r="BT455" i="1"/>
  <c r="BU455" i="1"/>
  <c r="BV49" i="1"/>
  <c r="BT49" i="1"/>
  <c r="BS417" i="1"/>
  <c r="BT417" i="1"/>
  <c r="BU417" i="1"/>
  <c r="BR417" i="1"/>
  <c r="BU30" i="1"/>
  <c r="BR65" i="1"/>
  <c r="BV242" i="1"/>
  <c r="BS587" i="1"/>
  <c r="BT432" i="1"/>
  <c r="BU432" i="1"/>
  <c r="BR432" i="1"/>
  <c r="BS432" i="1"/>
  <c r="BV432" i="1"/>
  <c r="BV354" i="1"/>
  <c r="BS354" i="1"/>
  <c r="BR354" i="1"/>
  <c r="BT354" i="1"/>
  <c r="BR243" i="1"/>
  <c r="BS243" i="1"/>
  <c r="BV243" i="1"/>
  <c r="BV499" i="1"/>
  <c r="BR499" i="1"/>
  <c r="BS499" i="1"/>
  <c r="BT499" i="1"/>
  <c r="BU499" i="1"/>
  <c r="BT37" i="1"/>
  <c r="BU37" i="1"/>
  <c r="BV37" i="1"/>
  <c r="BR37" i="1"/>
  <c r="BS37" i="1"/>
  <c r="BV234" i="1"/>
  <c r="BR234" i="1"/>
  <c r="BS234" i="1"/>
  <c r="BT234" i="1"/>
  <c r="BU234" i="1"/>
  <c r="BV86" i="1"/>
  <c r="BR86" i="1"/>
  <c r="BS86" i="1"/>
  <c r="BT86" i="1"/>
  <c r="BU86" i="1"/>
  <c r="BT517" i="1"/>
  <c r="BU517" i="1"/>
  <c r="BV517" i="1"/>
  <c r="BS73" i="1"/>
  <c r="BV73" i="1"/>
  <c r="BT73" i="1"/>
  <c r="BU188" i="1"/>
  <c r="BV188" i="1"/>
  <c r="BR188" i="1"/>
  <c r="BT544" i="1"/>
  <c r="BU544" i="1"/>
  <c r="BR544" i="1"/>
  <c r="BV544" i="1"/>
  <c r="BS544" i="1"/>
  <c r="BS321" i="1"/>
  <c r="BV321" i="1"/>
  <c r="BT321" i="1"/>
  <c r="BU448" i="1"/>
  <c r="BR488" i="1"/>
  <c r="BS488" i="1"/>
  <c r="BV488" i="1"/>
  <c r="BT488" i="1"/>
  <c r="BU488" i="1"/>
  <c r="BS591" i="1"/>
  <c r="BU591" i="1"/>
  <c r="BV591" i="1"/>
  <c r="BR591" i="1"/>
  <c r="BT591" i="1"/>
  <c r="BV419" i="1"/>
  <c r="BS419" i="1"/>
  <c r="BT419" i="1"/>
  <c r="BR419" i="1"/>
  <c r="BU419" i="1"/>
  <c r="BT434" i="1"/>
  <c r="BU434" i="1"/>
  <c r="BR434" i="1"/>
  <c r="BS434" i="1"/>
  <c r="BS120" i="1"/>
  <c r="BS49" i="1"/>
  <c r="BT198" i="1"/>
  <c r="BV216" i="1"/>
  <c r="BS72" i="1"/>
  <c r="BT72" i="1"/>
  <c r="BU72" i="1"/>
  <c r="BV72" i="1"/>
  <c r="BR72" i="1"/>
  <c r="BV225" i="1"/>
  <c r="BT225" i="1"/>
  <c r="BU225" i="1"/>
  <c r="BR225" i="1"/>
  <c r="BU520" i="1"/>
  <c r="BR520" i="1"/>
  <c r="BS520" i="1"/>
  <c r="BV520" i="1"/>
  <c r="BV200" i="1"/>
  <c r="BR200" i="1"/>
  <c r="BS200" i="1"/>
  <c r="BS112" i="1"/>
  <c r="BT112" i="1"/>
  <c r="BU112" i="1"/>
  <c r="BV129" i="1"/>
  <c r="BT129" i="1"/>
  <c r="BU129" i="1"/>
  <c r="BS129" i="1"/>
  <c r="BS218" i="1"/>
  <c r="BT218" i="1"/>
  <c r="BU218" i="1"/>
  <c r="BR218" i="1"/>
  <c r="BV474" i="1"/>
  <c r="BT474" i="1"/>
  <c r="BU474" i="1"/>
  <c r="BR474" i="1"/>
  <c r="BS474" i="1"/>
  <c r="BU107" i="1"/>
  <c r="BR107" i="1"/>
  <c r="BS107" i="1"/>
  <c r="BV107" i="1"/>
  <c r="BT107" i="1"/>
  <c r="BV363" i="1"/>
  <c r="BU363" i="1"/>
  <c r="BR363" i="1"/>
  <c r="BS363" i="1"/>
  <c r="BT363" i="1"/>
  <c r="BS619" i="1"/>
  <c r="BT619" i="1"/>
  <c r="BU619" i="1"/>
  <c r="BV619" i="1"/>
  <c r="BR619" i="1"/>
  <c r="BV260" i="1"/>
  <c r="BR260" i="1"/>
  <c r="BS260" i="1"/>
  <c r="BT260" i="1"/>
  <c r="BU260" i="1"/>
  <c r="BU516" i="1"/>
  <c r="BR516" i="1"/>
  <c r="BS516" i="1"/>
  <c r="BV516" i="1"/>
  <c r="BT516" i="1"/>
  <c r="BT157" i="1"/>
  <c r="BU157" i="1"/>
  <c r="BV157" i="1"/>
  <c r="BR157" i="1"/>
  <c r="BS157" i="1"/>
  <c r="BT413" i="1"/>
  <c r="BU413" i="1"/>
  <c r="BR413" i="1"/>
  <c r="BV413" i="1"/>
  <c r="BS413" i="1"/>
  <c r="BV151" i="1"/>
  <c r="BT151" i="1"/>
  <c r="BU151" i="1"/>
  <c r="BR151" i="1"/>
  <c r="BS151" i="1"/>
  <c r="BR407" i="1"/>
  <c r="BT407" i="1"/>
  <c r="BU407" i="1"/>
  <c r="BV407" i="1"/>
  <c r="BS407" i="1"/>
  <c r="BV128" i="1"/>
  <c r="BR128" i="1"/>
  <c r="BS128" i="1"/>
  <c r="BT128" i="1"/>
  <c r="BS168" i="1"/>
  <c r="BT168" i="1"/>
  <c r="BU168" i="1"/>
  <c r="BV168" i="1"/>
  <c r="BV208" i="1"/>
  <c r="BR208" i="1"/>
  <c r="BS208" i="1"/>
  <c r="BV578" i="1"/>
  <c r="BT578" i="1"/>
  <c r="BU578" i="1"/>
  <c r="BR578" i="1"/>
  <c r="BS578" i="1"/>
  <c r="BT69" i="1"/>
  <c r="BU69" i="1"/>
  <c r="BR69" i="1"/>
  <c r="BV69" i="1"/>
  <c r="BS69" i="1"/>
  <c r="BS22" i="1"/>
  <c r="BT22" i="1"/>
  <c r="BU22" i="1"/>
  <c r="BU326" i="1"/>
  <c r="BV326" i="1"/>
  <c r="BS326" i="1"/>
  <c r="BV283" i="1"/>
  <c r="BT283" i="1"/>
  <c r="BU283" i="1"/>
  <c r="BR283" i="1"/>
  <c r="BS283" i="1"/>
  <c r="BS333" i="1"/>
  <c r="BV333" i="1"/>
  <c r="BT333" i="1"/>
  <c r="BV209" i="1"/>
  <c r="BT209" i="1"/>
  <c r="BU209" i="1"/>
  <c r="BR209" i="1"/>
  <c r="BS209" i="1"/>
  <c r="BR248" i="1"/>
  <c r="BT248" i="1"/>
  <c r="BU248" i="1"/>
  <c r="BS248" i="1"/>
  <c r="BV99" i="1"/>
  <c r="BT99" i="1"/>
  <c r="BU99" i="1"/>
  <c r="BR99" i="1"/>
  <c r="BS99" i="1"/>
  <c r="BV149" i="1"/>
  <c r="BU149" i="1"/>
  <c r="BR149" i="1"/>
  <c r="BS149" i="1"/>
  <c r="BT149" i="1"/>
  <c r="BV17" i="1"/>
  <c r="BT17" i="1"/>
  <c r="BU17" i="1"/>
  <c r="BR17" i="1"/>
  <c r="BU352" i="1"/>
  <c r="BV352" i="1"/>
  <c r="BV529" i="1"/>
  <c r="BR529" i="1"/>
  <c r="BS529" i="1"/>
  <c r="BT529" i="1"/>
  <c r="BU529" i="1"/>
  <c r="BS201" i="1"/>
  <c r="BV201" i="1"/>
  <c r="BV390" i="1"/>
  <c r="BS390" i="1"/>
  <c r="BT390" i="1"/>
  <c r="BU390" i="1"/>
  <c r="BR390" i="1"/>
  <c r="BT408" i="1"/>
  <c r="BV408" i="1"/>
  <c r="BV114" i="1"/>
  <c r="BR114" i="1"/>
  <c r="BS114" i="1"/>
  <c r="BT114" i="1"/>
  <c r="BU114" i="1"/>
  <c r="BU370" i="1"/>
  <c r="BV370" i="1"/>
  <c r="BV573" i="1"/>
  <c r="BR573" i="1"/>
  <c r="BS573" i="1"/>
  <c r="BT573" i="1"/>
  <c r="BT286" i="1"/>
  <c r="BU286" i="1"/>
  <c r="BV557" i="1"/>
  <c r="BR557" i="1"/>
  <c r="BS557" i="1"/>
  <c r="BT557" i="1"/>
  <c r="BT513" i="1"/>
  <c r="BU513" i="1"/>
  <c r="BV527" i="1"/>
  <c r="BR527" i="1"/>
  <c r="BS527" i="1"/>
  <c r="BT527" i="1"/>
  <c r="BT58" i="1"/>
  <c r="BU58" i="1"/>
  <c r="BV314" i="1"/>
  <c r="BR314" i="1"/>
  <c r="BS314" i="1"/>
  <c r="BT314" i="1"/>
  <c r="BR570" i="1"/>
  <c r="BS570" i="1"/>
  <c r="BS334" i="1"/>
  <c r="BR201" i="1"/>
  <c r="BR408" i="1"/>
  <c r="BU178" i="1"/>
  <c r="BR370" i="1"/>
  <c r="BV5" i="1"/>
  <c r="BU259" i="1"/>
  <c r="BU579" i="1"/>
  <c r="BR220" i="1"/>
  <c r="BR476" i="1"/>
  <c r="BT117" i="1"/>
  <c r="BS437" i="1"/>
  <c r="BR431" i="1"/>
  <c r="BU534" i="1"/>
  <c r="BS596" i="1"/>
  <c r="BR126" i="1"/>
  <c r="BV455" i="1"/>
  <c r="BU49" i="1"/>
  <c r="BU617" i="1"/>
  <c r="BT25" i="1"/>
  <c r="BU570" i="1"/>
  <c r="BS121" i="1"/>
  <c r="BU426" i="1"/>
  <c r="BV167" i="1"/>
  <c r="BT398" i="1"/>
  <c r="BS519" i="1"/>
  <c r="BV176" i="1"/>
  <c r="BT130" i="1"/>
  <c r="BU44" i="1"/>
  <c r="BU197" i="1"/>
  <c r="BR517" i="1"/>
  <c r="BR102" i="1"/>
  <c r="BS542" i="1"/>
  <c r="BR340" i="1"/>
  <c r="BS392" i="1"/>
  <c r="BT310" i="1"/>
  <c r="BR27" i="1"/>
  <c r="BR333" i="1"/>
  <c r="BT199" i="1"/>
  <c r="BT160" i="1"/>
  <c r="BR158" i="1"/>
  <c r="BU321" i="1"/>
  <c r="BR291" i="1"/>
  <c r="BV218" i="1"/>
  <c r="BT132" i="1"/>
  <c r="BU208" i="1"/>
  <c r="BU243" i="1"/>
  <c r="BV127" i="1"/>
  <c r="BT127" i="1"/>
  <c r="BU127" i="1"/>
  <c r="BV305" i="1"/>
  <c r="BT305" i="1"/>
  <c r="BU305" i="1"/>
  <c r="BR305" i="1"/>
  <c r="BS305" i="1"/>
  <c r="BV335" i="1"/>
  <c r="BT335" i="1"/>
  <c r="BU335" i="1"/>
  <c r="BR335" i="1"/>
  <c r="BS335" i="1"/>
  <c r="BT442" i="1"/>
  <c r="BU442" i="1"/>
  <c r="BR442" i="1"/>
  <c r="BS442" i="1"/>
  <c r="BR48" i="1"/>
  <c r="BU186" i="1"/>
  <c r="BV331" i="1"/>
  <c r="BV140" i="1"/>
  <c r="BR140" i="1"/>
  <c r="BS140" i="1"/>
  <c r="BT140" i="1"/>
  <c r="BU140" i="1"/>
  <c r="BV396" i="1"/>
  <c r="BR396" i="1"/>
  <c r="BS396" i="1"/>
  <c r="BT396" i="1"/>
  <c r="BU396" i="1"/>
  <c r="BR10" i="1"/>
  <c r="BS10" i="1"/>
  <c r="BT10" i="1"/>
  <c r="BT500" i="1"/>
  <c r="BU500" i="1"/>
  <c r="BR500" i="1"/>
  <c r="BS500" i="1"/>
  <c r="BT118" i="1"/>
  <c r="BU118" i="1"/>
  <c r="BR118" i="1"/>
  <c r="BS118" i="1"/>
  <c r="BV490" i="1"/>
  <c r="BT490" i="1"/>
  <c r="BU490" i="1"/>
  <c r="BU276" i="1"/>
  <c r="BV276" i="1"/>
  <c r="BT276" i="1"/>
  <c r="BT511" i="1"/>
  <c r="BU511" i="1"/>
  <c r="BV511" i="1"/>
  <c r="BU8" i="1"/>
  <c r="BV8" i="1"/>
  <c r="BR8" i="1"/>
  <c r="BS8" i="1"/>
  <c r="BT8" i="1"/>
  <c r="BR324" i="1"/>
  <c r="BU324" i="1"/>
  <c r="BS324" i="1"/>
  <c r="BT324" i="1"/>
  <c r="BV580" i="1"/>
  <c r="BT580" i="1"/>
  <c r="BU580" i="1"/>
  <c r="BR580" i="1"/>
  <c r="BS580" i="1"/>
  <c r="BV477" i="1"/>
  <c r="BR477" i="1"/>
  <c r="BS477" i="1"/>
  <c r="BT477" i="1"/>
  <c r="BU477" i="1"/>
  <c r="BR600" i="1"/>
  <c r="BS600" i="1"/>
  <c r="BV600" i="1"/>
  <c r="BT600" i="1"/>
  <c r="BU600" i="1"/>
  <c r="BT38" i="1"/>
  <c r="BU38" i="1"/>
  <c r="BV38" i="1"/>
  <c r="BR38" i="1"/>
  <c r="BS38" i="1"/>
  <c r="BV275" i="1"/>
  <c r="BT275" i="1"/>
  <c r="BU275" i="1"/>
  <c r="BR275" i="1"/>
  <c r="BS275" i="1"/>
  <c r="BV441" i="1"/>
  <c r="BR441" i="1"/>
  <c r="BS441" i="1"/>
  <c r="BT441" i="1"/>
  <c r="BU441" i="1"/>
  <c r="BV174" i="1"/>
  <c r="BR174" i="1"/>
  <c r="BS174" i="1"/>
  <c r="BU249" i="1"/>
  <c r="BR249" i="1"/>
  <c r="BV249" i="1"/>
  <c r="BT249" i="1"/>
  <c r="BS249" i="1"/>
  <c r="BV217" i="1"/>
  <c r="BT217" i="1"/>
  <c r="BT373" i="1"/>
  <c r="BT609" i="1"/>
  <c r="BU609" i="1"/>
  <c r="BV609" i="1"/>
  <c r="BR609" i="1"/>
  <c r="BS609" i="1"/>
  <c r="BU177" i="1"/>
  <c r="BR177" i="1"/>
  <c r="BS177" i="1"/>
  <c r="BS486" i="1"/>
  <c r="BV486" i="1"/>
  <c r="BT486" i="1"/>
  <c r="BU486" i="1"/>
  <c r="BR486" i="1"/>
  <c r="BS137" i="1"/>
  <c r="BV137" i="1"/>
  <c r="BT137" i="1"/>
  <c r="BU137" i="1"/>
  <c r="BR137" i="1"/>
  <c r="BV89" i="1"/>
  <c r="BT89" i="1"/>
  <c r="BU89" i="1"/>
  <c r="BS89" i="1"/>
  <c r="BV110" i="1"/>
  <c r="BR110" i="1"/>
  <c r="BS110" i="1"/>
  <c r="BT110" i="1"/>
  <c r="BU110" i="1"/>
  <c r="BS226" i="1"/>
  <c r="BT226" i="1"/>
  <c r="BU226" i="1"/>
  <c r="BR226" i="1"/>
  <c r="BS482" i="1"/>
  <c r="BV482" i="1"/>
  <c r="BT482" i="1"/>
  <c r="BU482" i="1"/>
  <c r="BR482" i="1"/>
  <c r="BV115" i="1"/>
  <c r="BT115" i="1"/>
  <c r="BU115" i="1"/>
  <c r="BR115" i="1"/>
  <c r="BS115" i="1"/>
  <c r="BV371" i="1"/>
  <c r="BU371" i="1"/>
  <c r="BR371" i="1"/>
  <c r="BS371" i="1"/>
  <c r="BT371" i="1"/>
  <c r="BR12" i="1"/>
  <c r="BV12" i="1"/>
  <c r="BS12" i="1"/>
  <c r="BT12" i="1"/>
  <c r="BU12" i="1"/>
  <c r="BT268" i="1"/>
  <c r="BU268" i="1"/>
  <c r="BS268" i="1"/>
  <c r="BV524" i="1"/>
  <c r="BT524" i="1"/>
  <c r="BU524" i="1"/>
  <c r="BR524" i="1"/>
  <c r="BS524" i="1"/>
  <c r="BR165" i="1"/>
  <c r="BS165" i="1"/>
  <c r="BU421" i="1"/>
  <c r="BV421" i="1"/>
  <c r="BS421" i="1"/>
  <c r="BV159" i="1"/>
  <c r="BT159" i="1"/>
  <c r="BU159" i="1"/>
  <c r="BR159" i="1"/>
  <c r="BS159" i="1"/>
  <c r="BV415" i="1"/>
  <c r="BS415" i="1"/>
  <c r="BU415" i="1"/>
  <c r="BR415" i="1"/>
  <c r="BT415" i="1"/>
  <c r="BT105" i="1"/>
  <c r="BU105" i="1"/>
  <c r="BR105" i="1"/>
  <c r="BS105" i="1"/>
  <c r="BV145" i="1"/>
  <c r="BT145" i="1"/>
  <c r="BU145" i="1"/>
  <c r="BR145" i="1"/>
  <c r="BS145" i="1"/>
  <c r="BV185" i="1"/>
  <c r="BT185" i="1"/>
  <c r="BU185" i="1"/>
  <c r="BR185" i="1"/>
  <c r="BS185" i="1"/>
  <c r="BU606" i="1"/>
  <c r="BR606" i="1"/>
  <c r="BS606" i="1"/>
  <c r="BR322" i="1"/>
  <c r="BU322" i="1"/>
  <c r="BV322" i="1"/>
  <c r="BV236" i="1"/>
  <c r="BR236" i="1"/>
  <c r="BS236" i="1"/>
  <c r="BS319" i="1"/>
  <c r="BV319" i="1"/>
  <c r="BT319" i="1"/>
  <c r="BV456" i="1"/>
  <c r="BT456" i="1"/>
  <c r="BU456" i="1"/>
  <c r="BR456" i="1"/>
  <c r="BU592" i="1"/>
  <c r="BR592" i="1"/>
  <c r="BS592" i="1"/>
  <c r="BV394" i="1"/>
  <c r="BS394" i="1"/>
  <c r="BR394" i="1"/>
  <c r="BT394" i="1"/>
  <c r="BU394" i="1"/>
  <c r="BV52" i="1"/>
  <c r="BR52" i="1"/>
  <c r="BS52" i="1"/>
  <c r="BT52" i="1"/>
  <c r="BV269" i="1"/>
  <c r="BT269" i="1"/>
  <c r="BU269" i="1"/>
  <c r="BR269" i="1"/>
  <c r="BS269" i="1"/>
  <c r="BV342" i="1"/>
  <c r="BS342" i="1"/>
  <c r="BR342" i="1"/>
  <c r="BT342" i="1"/>
  <c r="BU342" i="1"/>
  <c r="BV289" i="1"/>
  <c r="BT289" i="1"/>
  <c r="BU289" i="1"/>
  <c r="BT21" i="1"/>
  <c r="BV21" i="1"/>
  <c r="BU21" i="1"/>
  <c r="BR21" i="1"/>
  <c r="BS21" i="1"/>
  <c r="BV360" i="1"/>
  <c r="BS360" i="1"/>
  <c r="BT360" i="1"/>
  <c r="BU360" i="1"/>
  <c r="BR360" i="1"/>
  <c r="BS543" i="1"/>
  <c r="BT543" i="1"/>
  <c r="BU543" i="1"/>
  <c r="BV559" i="1"/>
  <c r="BR559" i="1"/>
  <c r="BS559" i="1"/>
  <c r="BT559" i="1"/>
  <c r="BU264" i="1"/>
  <c r="BV264" i="1"/>
  <c r="BR409" i="1"/>
  <c r="BT409" i="1"/>
  <c r="BU409" i="1"/>
  <c r="BS409" i="1"/>
  <c r="BR430" i="1"/>
  <c r="BS430" i="1"/>
  <c r="BV430" i="1"/>
  <c r="BT430" i="1"/>
  <c r="BU430" i="1"/>
  <c r="BV106" i="1"/>
  <c r="BR106" i="1"/>
  <c r="BS106" i="1"/>
  <c r="BT106" i="1"/>
  <c r="BU106" i="1"/>
  <c r="BU362" i="1"/>
  <c r="BV362" i="1"/>
  <c r="BS362" i="1"/>
  <c r="BR362" i="1"/>
  <c r="BT362" i="1"/>
  <c r="BU618" i="1"/>
  <c r="BR618" i="1"/>
  <c r="BS618" i="1"/>
  <c r="BV618" i="1"/>
  <c r="BT618" i="1"/>
  <c r="BU251" i="1"/>
  <c r="BR251" i="1"/>
  <c r="BS251" i="1"/>
  <c r="BV251" i="1"/>
  <c r="BT251" i="1"/>
  <c r="BV507" i="1"/>
  <c r="BR507" i="1"/>
  <c r="BS507" i="1"/>
  <c r="BT507" i="1"/>
  <c r="BU507" i="1"/>
  <c r="BV148" i="1"/>
  <c r="BR148" i="1"/>
  <c r="BS148" i="1"/>
  <c r="BT148" i="1"/>
  <c r="BU148" i="1"/>
  <c r="BR404" i="1"/>
  <c r="BV404" i="1"/>
  <c r="BT404" i="1"/>
  <c r="BU404" i="1"/>
  <c r="BU45" i="1"/>
  <c r="BV45" i="1"/>
  <c r="BR45" i="1"/>
  <c r="BS45" i="1"/>
  <c r="BT45" i="1"/>
  <c r="BR301" i="1"/>
  <c r="BT301" i="1"/>
  <c r="BU301" i="1"/>
  <c r="BV301" i="1"/>
  <c r="BS301" i="1"/>
  <c r="BV39" i="1"/>
  <c r="BT39" i="1"/>
  <c r="BU39" i="1"/>
  <c r="BR39" i="1"/>
  <c r="BS39" i="1"/>
  <c r="BU295" i="1"/>
  <c r="BR295" i="1"/>
  <c r="BS295" i="1"/>
  <c r="BV425" i="1"/>
  <c r="BR425" i="1"/>
  <c r="BU425" i="1"/>
  <c r="BV462" i="1"/>
  <c r="BT462" i="1"/>
  <c r="BU462" i="1"/>
  <c r="BR462" i="1"/>
  <c r="BS462" i="1"/>
  <c r="BV489" i="1"/>
  <c r="BR489" i="1"/>
  <c r="BU489" i="1"/>
  <c r="BV66" i="1"/>
  <c r="BR66" i="1"/>
  <c r="BS66" i="1"/>
  <c r="BT66" i="1"/>
  <c r="BU66" i="1"/>
  <c r="BS428" i="1"/>
  <c r="BV428" i="1"/>
  <c r="BT428" i="1"/>
  <c r="BR232" i="1"/>
  <c r="BS232" i="1"/>
  <c r="BT232" i="1"/>
  <c r="BU232" i="1"/>
  <c r="BU621" i="1"/>
  <c r="BV621" i="1"/>
  <c r="BR621" i="1"/>
  <c r="BS621" i="1"/>
  <c r="BT621" i="1"/>
  <c r="BV530" i="1"/>
  <c r="BT530" i="1"/>
  <c r="BU530" i="1"/>
  <c r="BR530" i="1"/>
  <c r="BS530" i="1"/>
  <c r="BV405" i="1"/>
  <c r="BS405" i="1"/>
  <c r="BR405" i="1"/>
  <c r="BV195" i="1"/>
  <c r="BT195" i="1"/>
  <c r="BU195" i="1"/>
  <c r="BR195" i="1"/>
  <c r="BS195" i="1"/>
  <c r="BU451" i="1"/>
  <c r="BV451" i="1"/>
  <c r="BV92" i="1"/>
  <c r="BR92" i="1"/>
  <c r="BS92" i="1"/>
  <c r="BT92" i="1"/>
  <c r="BU92" i="1"/>
  <c r="BU348" i="1"/>
  <c r="BV348" i="1"/>
  <c r="BV604" i="1"/>
  <c r="BT604" i="1"/>
  <c r="BU604" i="1"/>
  <c r="BR604" i="1"/>
  <c r="BS604" i="1"/>
  <c r="BS245" i="1"/>
  <c r="BT245" i="1"/>
  <c r="BV501" i="1"/>
  <c r="BR501" i="1"/>
  <c r="BS501" i="1"/>
  <c r="BT501" i="1"/>
  <c r="BU501" i="1"/>
  <c r="BS239" i="1"/>
  <c r="BV239" i="1"/>
  <c r="BV537" i="1"/>
  <c r="BR537" i="1"/>
  <c r="BS537" i="1"/>
  <c r="BT537" i="1"/>
  <c r="BU537" i="1"/>
  <c r="BU561" i="1"/>
  <c r="BV561" i="1"/>
  <c r="BV585" i="1"/>
  <c r="BR585" i="1"/>
  <c r="BS585" i="1"/>
  <c r="BT585" i="1"/>
  <c r="BU585" i="1"/>
  <c r="BV608" i="1"/>
  <c r="BT608" i="1"/>
  <c r="BU608" i="1"/>
  <c r="BR608" i="1"/>
  <c r="BT345" i="1"/>
  <c r="BV345" i="1"/>
  <c r="BU345" i="1"/>
  <c r="BV147" i="1"/>
  <c r="BT147" i="1"/>
  <c r="BU147" i="1"/>
  <c r="BR147" i="1"/>
  <c r="BS325" i="1"/>
  <c r="BT325" i="1"/>
  <c r="BU325" i="1"/>
  <c r="BV272" i="1"/>
  <c r="BR272" i="1"/>
  <c r="BS272" i="1"/>
  <c r="BU138" i="1"/>
  <c r="BV138" i="1"/>
  <c r="BR138" i="1"/>
  <c r="BT116" i="1"/>
  <c r="BU116" i="1"/>
  <c r="BV116" i="1"/>
  <c r="BV601" i="1"/>
  <c r="BR601" i="1"/>
  <c r="BS601" i="1"/>
  <c r="BT601" i="1"/>
  <c r="BV558" i="1"/>
  <c r="BT558" i="1"/>
  <c r="BU558" i="1"/>
  <c r="BR558" i="1"/>
  <c r="BS558" i="1"/>
  <c r="BV35" i="1"/>
  <c r="BT35" i="1"/>
  <c r="BU35" i="1"/>
  <c r="BR35" i="1"/>
  <c r="BS35" i="1"/>
  <c r="BT213" i="1"/>
  <c r="BV213" i="1"/>
  <c r="BU213" i="1"/>
  <c r="BR213" i="1"/>
  <c r="BS213" i="1"/>
  <c r="BU400" i="1"/>
  <c r="BV400" i="1"/>
  <c r="BR400" i="1"/>
  <c r="BS400" i="1"/>
  <c r="BT400" i="1"/>
  <c r="BS440" i="1"/>
  <c r="BV440" i="1"/>
  <c r="BT440" i="1"/>
  <c r="BV616" i="1"/>
  <c r="BT616" i="1"/>
  <c r="BU616" i="1"/>
  <c r="BR616" i="1"/>
  <c r="BT83" i="1"/>
  <c r="BU83" i="1"/>
  <c r="BR83" i="1"/>
  <c r="BS83" i="1"/>
  <c r="BV556" i="1"/>
  <c r="BT556" i="1"/>
  <c r="BU556" i="1"/>
  <c r="BR556" i="1"/>
  <c r="BV361" i="1"/>
  <c r="BU361" i="1"/>
  <c r="BR361" i="1"/>
  <c r="BS361" i="1"/>
  <c r="BT361" i="1"/>
  <c r="BU568" i="1"/>
  <c r="BR568" i="1"/>
  <c r="BS568" i="1"/>
  <c r="BT153" i="1"/>
  <c r="BU153" i="1"/>
  <c r="BR153" i="1"/>
  <c r="BS153" i="1"/>
  <c r="BV586" i="1"/>
  <c r="BT586" i="1"/>
  <c r="BU586" i="1"/>
  <c r="BR586" i="1"/>
  <c r="BS586" i="1"/>
  <c r="BV180" i="1"/>
  <c r="BR180" i="1"/>
  <c r="BS180" i="1"/>
  <c r="BT180" i="1"/>
  <c r="BU180" i="1"/>
  <c r="BS397" i="1"/>
  <c r="BT397" i="1"/>
  <c r="BU397" i="1"/>
  <c r="BR397" i="1"/>
  <c r="BS625" i="1"/>
  <c r="BT625" i="1"/>
  <c r="BU625" i="1"/>
  <c r="BR433" i="1"/>
  <c r="BS433" i="1"/>
  <c r="BT433" i="1"/>
  <c r="BV433" i="1"/>
  <c r="BU433" i="1"/>
  <c r="BU402" i="1"/>
  <c r="BV402" i="1"/>
  <c r="BR402" i="1"/>
  <c r="BS402" i="1"/>
  <c r="BT402" i="1"/>
  <c r="BU572" i="1"/>
  <c r="BR572" i="1"/>
  <c r="BS572" i="1"/>
  <c r="BV572" i="1"/>
  <c r="BT572" i="1"/>
  <c r="BV190" i="1"/>
  <c r="BR190" i="1"/>
  <c r="BT190" i="1"/>
  <c r="BU190" i="1"/>
  <c r="BU18" i="1"/>
  <c r="BV18" i="1"/>
  <c r="BR18" i="1"/>
  <c r="BS18" i="1"/>
  <c r="BT18" i="1"/>
  <c r="BS85" i="1"/>
  <c r="BT85" i="1"/>
  <c r="BR85" i="1"/>
  <c r="BT352" i="1"/>
  <c r="BU201" i="1"/>
  <c r="BS217" i="1"/>
  <c r="BU408" i="1"/>
  <c r="BT178" i="1"/>
  <c r="BV434" i="1"/>
  <c r="BS67" i="1"/>
  <c r="BT323" i="1"/>
  <c r="BT579" i="1"/>
  <c r="BU540" i="1"/>
  <c r="BR437" i="1"/>
  <c r="BR239" i="1"/>
  <c r="BS561" i="1"/>
  <c r="BU473" i="1"/>
  <c r="BT534" i="1"/>
  <c r="BR596" i="1"/>
  <c r="BS58" i="1"/>
  <c r="BU314" i="1"/>
  <c r="BT570" i="1"/>
  <c r="BV543" i="1"/>
  <c r="BT426" i="1"/>
  <c r="BS616" i="1"/>
  <c r="BT514" i="1"/>
  <c r="BT339" i="1"/>
  <c r="BU428" i="1"/>
  <c r="BS127" i="1"/>
  <c r="BS511" i="1"/>
  <c r="BV232" i="1"/>
  <c r="BS456" i="1"/>
  <c r="BR392" i="1"/>
  <c r="BT592" i="1"/>
  <c r="BU174" i="1"/>
  <c r="BU27" i="1"/>
  <c r="BS411" i="1"/>
  <c r="BU244" i="1"/>
  <c r="BU333" i="1"/>
  <c r="BV199" i="1"/>
  <c r="BU422" i="1"/>
  <c r="BV409" i="1"/>
  <c r="BU405" i="1"/>
  <c r="BS553" i="1"/>
  <c r="BV268" i="1"/>
  <c r="BR490" i="1"/>
  <c r="BT520" i="1"/>
  <c r="BU282" i="1"/>
  <c r="BS132" i="1"/>
  <c r="BT208" i="1"/>
  <c r="BT243" i="1"/>
  <c r="BU170" i="1"/>
  <c r="BV54" i="1"/>
  <c r="BR54" i="1"/>
  <c r="BS54" i="1"/>
  <c r="BT54" i="1"/>
  <c r="BU54" i="1"/>
  <c r="BV449" i="1"/>
  <c r="BR449" i="1"/>
  <c r="BS449" i="1"/>
  <c r="BT449" i="1"/>
  <c r="BU449" i="1"/>
  <c r="BS464" i="1"/>
  <c r="BV464" i="1"/>
  <c r="BT464" i="1"/>
  <c r="BU464" i="1"/>
  <c r="BR464" i="1"/>
  <c r="BU346" i="1"/>
  <c r="BV346" i="1"/>
  <c r="BS346" i="1"/>
  <c r="BR346" i="1"/>
  <c r="BT346" i="1"/>
  <c r="BV602" i="1"/>
  <c r="BT602" i="1"/>
  <c r="BU602" i="1"/>
  <c r="BR602" i="1"/>
  <c r="BS602" i="1"/>
  <c r="BT285" i="1"/>
  <c r="BU285" i="1"/>
  <c r="BV285" i="1"/>
  <c r="BR285" i="1"/>
  <c r="BS285" i="1"/>
  <c r="BS23" i="1"/>
  <c r="BV23" i="1"/>
  <c r="BU23" i="1"/>
  <c r="BR23" i="1"/>
  <c r="BV279" i="1"/>
  <c r="BT279" i="1"/>
  <c r="BU279" i="1"/>
  <c r="BR279" i="1"/>
  <c r="BS279" i="1"/>
  <c r="BU463" i="1"/>
  <c r="BV463" i="1"/>
  <c r="BR463" i="1"/>
  <c r="BS463" i="1"/>
  <c r="BT463" i="1"/>
  <c r="BV494" i="1"/>
  <c r="BT494" i="1"/>
  <c r="BU494" i="1"/>
  <c r="BR494" i="1"/>
  <c r="BS494" i="1"/>
  <c r="BU521" i="1"/>
  <c r="BV521" i="1"/>
  <c r="BR521" i="1"/>
  <c r="BS521" i="1"/>
  <c r="BT521" i="1"/>
  <c r="BV266" i="1"/>
  <c r="BR266" i="1"/>
  <c r="BS266" i="1"/>
  <c r="BT266" i="1"/>
  <c r="BR391" i="1"/>
  <c r="BS391" i="1"/>
  <c r="BT391" i="1"/>
  <c r="BU391" i="1"/>
  <c r="BT82" i="1"/>
  <c r="BU82" i="1"/>
  <c r="BV82" i="1"/>
  <c r="BS246" i="1"/>
  <c r="BT246" i="1"/>
  <c r="BU246" i="1"/>
  <c r="BV75" i="1"/>
  <c r="BT75" i="1"/>
  <c r="BU447" i="1"/>
  <c r="BV447" i="1"/>
  <c r="BR447" i="1"/>
  <c r="BV505" i="1"/>
  <c r="BR505" i="1"/>
  <c r="BR593" i="1"/>
  <c r="BS593" i="1"/>
  <c r="BT593" i="1"/>
  <c r="BU593" i="1"/>
  <c r="BR70" i="1"/>
  <c r="BS70" i="1"/>
  <c r="BT70" i="1"/>
  <c r="BU70" i="1"/>
  <c r="BR166" i="1"/>
  <c r="BS166" i="1"/>
  <c r="BT166" i="1"/>
  <c r="BV166" i="1"/>
  <c r="BU166" i="1"/>
  <c r="BR211" i="1"/>
  <c r="BS211" i="1"/>
  <c r="BV211" i="1"/>
  <c r="BV367" i="1"/>
  <c r="BU367" i="1"/>
  <c r="BR367" i="1"/>
  <c r="BV273" i="1"/>
  <c r="BT273" i="1"/>
  <c r="BU273" i="1"/>
  <c r="BU313" i="1"/>
  <c r="BR313" i="1"/>
  <c r="BS313" i="1"/>
  <c r="BV265" i="1"/>
  <c r="BT265" i="1"/>
  <c r="BU265" i="1"/>
  <c r="BR265" i="1"/>
  <c r="BU130" i="1"/>
  <c r="BV130" i="1"/>
  <c r="BR130" i="1"/>
  <c r="BU56" i="1"/>
  <c r="BS376" i="1"/>
  <c r="BV48" i="1"/>
  <c r="BT367" i="1"/>
  <c r="BR273" i="1"/>
  <c r="BU423" i="1"/>
  <c r="BV391" i="1"/>
  <c r="BU73" i="1"/>
  <c r="BV577" i="1"/>
  <c r="BR577" i="1"/>
  <c r="BS577" i="1"/>
  <c r="BT577" i="1"/>
  <c r="BU577" i="1"/>
  <c r="BT26" i="1"/>
  <c r="BU26" i="1"/>
  <c r="BV26" i="1"/>
  <c r="BR26" i="1"/>
  <c r="BV68" i="1"/>
  <c r="BR68" i="1"/>
  <c r="BS68" i="1"/>
  <c r="BT68" i="1"/>
  <c r="BU68" i="1"/>
  <c r="BR215" i="1"/>
  <c r="BS215" i="1"/>
  <c r="BV215" i="1"/>
  <c r="BT215" i="1"/>
  <c r="BU215" i="1"/>
  <c r="BV270" i="1"/>
  <c r="BR270" i="1"/>
  <c r="BT270" i="1"/>
  <c r="BU270" i="1"/>
  <c r="BS410" i="1"/>
  <c r="BR410" i="1"/>
  <c r="BT410" i="1"/>
  <c r="BU410" i="1"/>
  <c r="BV410" i="1"/>
  <c r="BV43" i="1"/>
  <c r="BT43" i="1"/>
  <c r="BU43" i="1"/>
  <c r="BR43" i="1"/>
  <c r="BS43" i="1"/>
  <c r="BV555" i="1"/>
  <c r="BR555" i="1"/>
  <c r="BS555" i="1"/>
  <c r="BT555" i="1"/>
  <c r="BU555" i="1"/>
  <c r="BR196" i="1"/>
  <c r="BS196" i="1"/>
  <c r="BT196" i="1"/>
  <c r="BU196" i="1"/>
  <c r="BV196" i="1"/>
  <c r="BT87" i="1"/>
  <c r="BU87" i="1"/>
  <c r="BR87" i="1"/>
  <c r="BS87" i="1"/>
  <c r="BV9" i="1"/>
  <c r="BT9" i="1"/>
  <c r="BU9" i="1"/>
  <c r="CH9" i="1" s="1"/>
  <c r="BV364" i="1"/>
  <c r="BR364" i="1"/>
  <c r="BS364" i="1"/>
  <c r="BT364" i="1"/>
  <c r="BU364" i="1"/>
  <c r="BV32" i="1"/>
  <c r="BR32" i="1"/>
  <c r="BS32" i="1"/>
  <c r="BT32" i="1"/>
  <c r="BU32" i="1"/>
  <c r="BU522" i="1"/>
  <c r="BR522" i="1"/>
  <c r="BS522" i="1"/>
  <c r="BU13" i="1"/>
  <c r="BV13" i="1"/>
  <c r="BR13" i="1"/>
  <c r="BV169" i="1"/>
  <c r="BT169" i="1"/>
  <c r="BU169" i="1"/>
  <c r="BS158" i="1"/>
  <c r="BU158" i="1"/>
  <c r="BT158" i="1"/>
  <c r="BV338" i="1"/>
  <c r="BS338" i="1"/>
  <c r="BU338" i="1"/>
  <c r="BR338" i="1"/>
  <c r="BT380" i="1"/>
  <c r="BU380" i="1"/>
  <c r="BR380" i="1"/>
  <c r="BS380" i="1"/>
  <c r="BR150" i="1"/>
  <c r="BS150" i="1"/>
  <c r="BT150" i="1"/>
  <c r="BU150" i="1"/>
  <c r="BV184" i="1"/>
  <c r="BR184" i="1"/>
  <c r="BS184" i="1"/>
  <c r="BT184" i="1"/>
  <c r="BU334" i="1"/>
  <c r="BR334" i="1"/>
  <c r="BV584" i="1"/>
  <c r="BT584" i="1"/>
  <c r="BU584" i="1"/>
  <c r="BR584" i="1"/>
  <c r="BR528" i="1"/>
  <c r="BS528" i="1"/>
  <c r="BV541" i="1"/>
  <c r="BR541" i="1"/>
  <c r="BS541" i="1"/>
  <c r="BT541" i="1"/>
  <c r="BT50" i="1"/>
  <c r="BU50" i="1"/>
  <c r="BV306" i="1"/>
  <c r="BR306" i="1"/>
  <c r="BS306" i="1"/>
  <c r="BT306" i="1"/>
  <c r="BR562" i="1"/>
  <c r="BS562" i="1"/>
  <c r="BR14" i="1"/>
  <c r="BS14" i="1"/>
  <c r="BT14" i="1"/>
  <c r="BV6" i="1"/>
  <c r="BU6" i="1"/>
  <c r="BR6" i="1"/>
  <c r="BT328" i="1"/>
  <c r="BR328" i="1"/>
  <c r="BU328" i="1"/>
  <c r="BV617" i="1"/>
  <c r="BR617" i="1"/>
  <c r="BS617" i="1"/>
  <c r="BU25" i="1"/>
  <c r="BR25" i="1"/>
  <c r="BS25" i="1"/>
  <c r="BV46" i="1"/>
  <c r="BR46" i="1"/>
  <c r="BS46" i="1"/>
  <c r="BS250" i="1"/>
  <c r="BT250" i="1"/>
  <c r="BU250" i="1"/>
  <c r="BV506" i="1"/>
  <c r="BT506" i="1"/>
  <c r="BU506" i="1"/>
  <c r="BU139" i="1"/>
  <c r="BR139" i="1"/>
  <c r="BS139" i="1"/>
  <c r="BV395" i="1"/>
  <c r="BS395" i="1"/>
  <c r="BR395" i="1"/>
  <c r="BS36" i="1"/>
  <c r="BT36" i="1"/>
  <c r="BU36" i="1"/>
  <c r="BV292" i="1"/>
  <c r="BR292" i="1"/>
  <c r="BS292" i="1"/>
  <c r="BU548" i="1"/>
  <c r="BR548" i="1"/>
  <c r="BS548" i="1"/>
  <c r="BT189" i="1"/>
  <c r="BU189" i="1"/>
  <c r="BV189" i="1"/>
  <c r="BS445" i="1"/>
  <c r="BT445" i="1"/>
  <c r="BU445" i="1"/>
  <c r="BV183" i="1"/>
  <c r="BT183" i="1"/>
  <c r="BU183" i="1"/>
  <c r="BS439" i="1"/>
  <c r="BT439" i="1"/>
  <c r="BU439" i="1"/>
  <c r="BV41" i="1"/>
  <c r="BT41" i="1"/>
  <c r="BU41" i="1"/>
  <c r="BU81" i="1"/>
  <c r="BR81" i="1"/>
  <c r="BS81" i="1"/>
  <c r="BV121" i="1"/>
  <c r="BT121" i="1"/>
  <c r="BU121" i="1"/>
  <c r="BR352" i="1"/>
  <c r="BS97" i="1"/>
  <c r="BT201" i="1"/>
  <c r="BR217" i="1"/>
  <c r="BV238" i="1"/>
  <c r="BS178" i="1"/>
  <c r="BS498" i="1"/>
  <c r="BR67" i="1"/>
  <c r="BV323" i="1"/>
  <c r="BV245" i="1"/>
  <c r="BU239" i="1"/>
  <c r="BS406" i="1"/>
  <c r="BR561" i="1"/>
  <c r="BT473" i="1"/>
  <c r="BV70" i="1"/>
  <c r="BU14" i="1"/>
  <c r="BS6" i="1"/>
  <c r="BV328" i="1"/>
  <c r="BS513" i="1"/>
  <c r="BU527" i="1"/>
  <c r="BR58" i="1"/>
  <c r="BV570" i="1"/>
  <c r="BU587" i="1"/>
  <c r="BS183" i="1"/>
  <c r="BR439" i="1"/>
  <c r="BR41" i="1"/>
  <c r="BV81" i="1"/>
  <c r="BV165" i="1"/>
  <c r="BU559" i="1"/>
  <c r="BU512" i="1"/>
  <c r="BV514" i="1"/>
  <c r="BV325" i="1"/>
  <c r="BR127" i="1"/>
  <c r="BR511" i="1"/>
  <c r="BU62" i="1"/>
  <c r="BT257" i="1"/>
  <c r="BT365" i="1"/>
  <c r="BS182" i="1"/>
  <c r="BV593" i="1"/>
  <c r="BV592" i="1"/>
  <c r="BT174" i="1"/>
  <c r="BV91" i="1"/>
  <c r="BT244" i="1"/>
  <c r="BT13" i="1"/>
  <c r="BV397" i="1"/>
  <c r="BR169" i="1"/>
  <c r="BU88" i="1"/>
  <c r="BS289" i="1"/>
  <c r="BV248" i="1"/>
  <c r="BR82" i="1"/>
  <c r="BT405" i="1"/>
  <c r="BS190" i="1"/>
  <c r="BT421" i="1"/>
  <c r="BS404" i="1"/>
  <c r="BU200" i="1"/>
  <c r="BU538" i="1"/>
  <c r="BV324" i="1"/>
  <c r="BS276" i="1"/>
  <c r="BS235" i="1"/>
  <c r="BV235" i="1"/>
  <c r="BT235" i="1"/>
  <c r="BU235" i="1"/>
  <c r="BV504" i="1"/>
  <c r="BT504" i="1"/>
  <c r="BU504" i="1"/>
  <c r="BR504" i="1"/>
  <c r="BS504" i="1"/>
  <c r="BR287" i="1"/>
  <c r="BS287" i="1"/>
  <c r="BT287" i="1"/>
  <c r="BU287" i="1"/>
  <c r="BV339" i="1"/>
  <c r="BR339" i="1"/>
  <c r="BU339" i="1"/>
  <c r="BR197" i="1"/>
  <c r="BV197" i="1"/>
  <c r="BS197" i="1"/>
  <c r="BR219" i="1"/>
  <c r="BS219" i="1"/>
  <c r="BV219" i="1"/>
  <c r="BV135" i="1"/>
  <c r="BT135" i="1"/>
  <c r="BU135" i="1"/>
  <c r="BT40" i="1"/>
  <c r="BU40" i="1"/>
  <c r="BV40" i="1"/>
  <c r="BV123" i="1"/>
  <c r="BT123" i="1"/>
  <c r="BU123" i="1"/>
  <c r="BR123" i="1"/>
  <c r="BS123" i="1"/>
  <c r="BV532" i="1"/>
  <c r="BT532" i="1"/>
  <c r="BU532" i="1"/>
  <c r="BR532" i="1"/>
  <c r="BS532" i="1"/>
  <c r="BU173" i="1"/>
  <c r="BV173" i="1"/>
  <c r="BR173" i="1"/>
  <c r="BS173" i="1"/>
  <c r="BS429" i="1"/>
  <c r="BT429" i="1"/>
  <c r="BU429" i="1"/>
  <c r="BS220" i="1"/>
  <c r="BT220" i="1"/>
  <c r="BU220" i="1"/>
  <c r="BU233" i="1"/>
  <c r="BR233" i="1"/>
  <c r="BS233" i="1"/>
  <c r="BV172" i="1"/>
  <c r="BR172" i="1"/>
  <c r="BS172" i="1"/>
  <c r="BT172" i="1"/>
  <c r="BU172" i="1"/>
  <c r="BV155" i="1"/>
  <c r="BT155" i="1"/>
  <c r="BU155" i="1"/>
  <c r="BR155" i="1"/>
  <c r="BV141" i="1"/>
  <c r="BT141" i="1"/>
  <c r="BU141" i="1"/>
  <c r="BT30" i="1"/>
  <c r="BT233" i="1"/>
  <c r="BV313" i="1"/>
  <c r="BU198" i="1"/>
  <c r="BS470" i="1"/>
  <c r="BT219" i="1"/>
  <c r="BV96" i="1"/>
  <c r="BR96" i="1"/>
  <c r="BS96" i="1"/>
  <c r="BT96" i="1"/>
  <c r="BU96" i="1"/>
  <c r="BT567" i="1"/>
  <c r="BU567" i="1"/>
  <c r="BV567" i="1"/>
  <c r="BR567" i="1"/>
  <c r="BS567" i="1"/>
  <c r="BS469" i="1"/>
  <c r="BT469" i="1"/>
  <c r="BU469" i="1"/>
  <c r="BV469" i="1"/>
  <c r="BR469" i="1"/>
  <c r="BT502" i="1"/>
  <c r="BU502" i="1"/>
  <c r="BR502" i="1"/>
  <c r="BS502" i="1"/>
  <c r="BR607" i="1"/>
  <c r="BS607" i="1"/>
  <c r="BT607" i="1"/>
  <c r="BU607" i="1"/>
  <c r="BR583" i="1"/>
  <c r="BS583" i="1"/>
  <c r="BT583" i="1"/>
  <c r="BU583" i="1"/>
  <c r="BV583" i="1"/>
  <c r="BV281" i="1"/>
  <c r="BT281" i="1"/>
  <c r="BU281" i="1"/>
  <c r="BR281" i="1"/>
  <c r="BS281" i="1"/>
  <c r="BR302" i="1"/>
  <c r="BS302" i="1"/>
  <c r="BT302" i="1"/>
  <c r="BU302" i="1"/>
  <c r="BV302" i="1"/>
  <c r="BV154" i="1"/>
  <c r="BR154" i="1"/>
  <c r="BS154" i="1"/>
  <c r="BT154" i="1"/>
  <c r="BU154" i="1"/>
  <c r="BT299" i="1"/>
  <c r="BU299" i="1"/>
  <c r="BR299" i="1"/>
  <c r="BS299" i="1"/>
  <c r="BV299" i="1"/>
  <c r="BV452" i="1"/>
  <c r="BT452" i="1"/>
  <c r="BU452" i="1"/>
  <c r="BR452" i="1"/>
  <c r="BU93" i="1"/>
  <c r="BV93" i="1"/>
  <c r="BR93" i="1"/>
  <c r="BS93" i="1"/>
  <c r="BT93" i="1"/>
  <c r="BV349" i="1"/>
  <c r="BU349" i="1"/>
  <c r="BR349" i="1"/>
  <c r="BV343" i="1"/>
  <c r="BU343" i="1"/>
  <c r="BT343" i="1"/>
  <c r="BT297" i="1"/>
  <c r="BU297" i="1"/>
  <c r="BR297" i="1"/>
  <c r="BS297" i="1"/>
  <c r="BV337" i="1"/>
  <c r="BT337" i="1"/>
  <c r="BR337" i="1"/>
  <c r="BS337" i="1"/>
  <c r="BU377" i="1"/>
  <c r="BR377" i="1"/>
  <c r="BS377" i="1"/>
  <c r="BT377" i="1"/>
  <c r="BV377" i="1"/>
  <c r="BV615" i="1"/>
  <c r="BR615" i="1"/>
  <c r="BS615" i="1"/>
  <c r="BT615" i="1"/>
  <c r="BV569" i="1"/>
  <c r="BR569" i="1"/>
  <c r="BS569" i="1"/>
  <c r="BT569" i="1"/>
  <c r="BU569" i="1"/>
  <c r="BS222" i="1"/>
  <c r="BT222" i="1"/>
  <c r="BU222" i="1"/>
  <c r="BV545" i="1"/>
  <c r="BR545" i="1"/>
  <c r="BS545" i="1"/>
  <c r="BU545" i="1"/>
  <c r="BV262" i="1"/>
  <c r="BR262" i="1"/>
  <c r="BS262" i="1"/>
  <c r="BT262" i="1"/>
  <c r="BU262" i="1"/>
  <c r="BS280" i="1"/>
  <c r="BT280" i="1"/>
  <c r="BU280" i="1"/>
  <c r="BR280" i="1"/>
  <c r="BU162" i="1"/>
  <c r="BV162" i="1"/>
  <c r="BR162" i="1"/>
  <c r="BS162" i="1"/>
  <c r="BT162" i="1"/>
  <c r="BV418" i="1"/>
  <c r="BR418" i="1"/>
  <c r="BS418" i="1"/>
  <c r="BT418" i="1"/>
  <c r="BU418" i="1"/>
  <c r="BV51" i="1"/>
  <c r="BT51" i="1"/>
  <c r="BU51" i="1"/>
  <c r="BR51" i="1"/>
  <c r="BS51" i="1"/>
  <c r="BU307" i="1"/>
  <c r="BR307" i="1"/>
  <c r="BS307" i="1"/>
  <c r="BV307" i="1"/>
  <c r="BT307" i="1"/>
  <c r="BU563" i="1"/>
  <c r="BV563" i="1"/>
  <c r="BR563" i="1"/>
  <c r="BS563" i="1"/>
  <c r="BV204" i="1"/>
  <c r="BR204" i="1"/>
  <c r="BS204" i="1"/>
  <c r="BT204" i="1"/>
  <c r="BT460" i="1"/>
  <c r="BU460" i="1"/>
  <c r="BR460" i="1"/>
  <c r="BS460" i="1"/>
  <c r="BV460" i="1"/>
  <c r="BT101" i="1"/>
  <c r="BU101" i="1"/>
  <c r="BV101" i="1"/>
  <c r="BR101" i="1"/>
  <c r="BS101" i="1"/>
  <c r="BS357" i="1"/>
  <c r="BT357" i="1"/>
  <c r="BR357" i="1"/>
  <c r="BV95" i="1"/>
  <c r="BT95" i="1"/>
  <c r="BU95" i="1"/>
  <c r="BR95" i="1"/>
  <c r="BS95" i="1"/>
  <c r="BV351" i="1"/>
  <c r="BU351" i="1"/>
  <c r="BR351" i="1"/>
  <c r="BS351" i="1"/>
  <c r="BT351" i="1"/>
  <c r="BU278" i="1"/>
  <c r="BV278" i="1"/>
  <c r="BR278" i="1"/>
  <c r="BR318" i="1"/>
  <c r="BS318" i="1"/>
  <c r="BT318" i="1"/>
  <c r="BU318" i="1"/>
  <c r="BV318" i="1"/>
  <c r="BV358" i="1"/>
  <c r="BR358" i="1"/>
  <c r="BS358" i="1"/>
  <c r="BT358" i="1"/>
  <c r="BT519" i="1"/>
  <c r="BU519" i="1"/>
  <c r="BV519" i="1"/>
  <c r="BR194" i="1"/>
  <c r="BS194" i="1"/>
  <c r="BT194" i="1"/>
  <c r="BU194" i="1"/>
  <c r="BR595" i="1"/>
  <c r="BS595" i="1"/>
  <c r="BT595" i="1"/>
  <c r="BU595" i="1"/>
  <c r="BV63" i="1"/>
  <c r="BT63" i="1"/>
  <c r="BU63" i="1"/>
  <c r="BR63" i="1"/>
  <c r="BS63" i="1"/>
  <c r="BS102" i="1"/>
  <c r="BT102" i="1"/>
  <c r="BU102" i="1"/>
  <c r="BV206" i="1"/>
  <c r="BR206" i="1"/>
  <c r="BS206" i="1"/>
  <c r="BT206" i="1"/>
  <c r="BR202" i="1"/>
  <c r="BS202" i="1"/>
  <c r="BT202" i="1"/>
  <c r="BU202" i="1"/>
  <c r="BV475" i="1"/>
  <c r="BR475" i="1"/>
  <c r="BS475" i="1"/>
  <c r="BT475" i="1"/>
  <c r="BU475" i="1"/>
  <c r="BV77" i="1"/>
  <c r="BT77" i="1"/>
  <c r="BU77" i="1"/>
  <c r="BR77" i="1"/>
  <c r="BS77" i="1"/>
  <c r="BS327" i="1"/>
  <c r="BV327" i="1"/>
  <c r="BT327" i="1"/>
  <c r="BR422" i="1"/>
  <c r="BS422" i="1"/>
  <c r="BV422" i="1"/>
  <c r="BV316" i="1"/>
  <c r="BR316" i="1"/>
  <c r="BS316" i="1"/>
  <c r="BT316" i="1"/>
  <c r="BU316" i="1"/>
  <c r="BU590" i="1"/>
  <c r="BR590" i="1"/>
  <c r="BS590" i="1"/>
  <c r="BV590" i="1"/>
  <c r="BT590" i="1"/>
  <c r="BT416" i="1"/>
  <c r="BU416" i="1"/>
  <c r="BV416" i="1"/>
  <c r="BR416" i="1"/>
  <c r="BS416" i="1"/>
  <c r="BT393" i="1"/>
  <c r="BU393" i="1"/>
  <c r="BV393" i="1"/>
  <c r="BV622" i="1"/>
  <c r="BT622" i="1"/>
  <c r="BU622" i="1"/>
  <c r="BR622" i="1"/>
  <c r="BS622" i="1"/>
  <c r="BV542" i="1"/>
  <c r="BT542" i="1"/>
  <c r="BU542" i="1"/>
  <c r="BV552" i="1"/>
  <c r="BT552" i="1"/>
  <c r="BU552" i="1"/>
  <c r="BR552" i="1"/>
  <c r="BS552" i="1"/>
  <c r="BV42" i="1"/>
  <c r="BR42" i="1"/>
  <c r="BS42" i="1"/>
  <c r="BT42" i="1"/>
  <c r="BV298" i="1"/>
  <c r="BR298" i="1"/>
  <c r="BS298" i="1"/>
  <c r="BS554" i="1"/>
  <c r="BV554" i="1"/>
  <c r="BT554" i="1"/>
  <c r="BR187" i="1"/>
  <c r="BS187" i="1"/>
  <c r="BV443" i="1"/>
  <c r="BR443" i="1"/>
  <c r="BS443" i="1"/>
  <c r="BR84" i="1"/>
  <c r="BT84" i="1"/>
  <c r="BU84" i="1"/>
  <c r="BV84" i="1"/>
  <c r="BS84" i="1"/>
  <c r="BT340" i="1"/>
  <c r="BU340" i="1"/>
  <c r="BV340" i="1"/>
  <c r="BV596" i="1"/>
  <c r="BT596" i="1"/>
  <c r="BS237" i="1"/>
  <c r="BT237" i="1"/>
  <c r="BU237" i="1"/>
  <c r="BV493" i="1"/>
  <c r="BR493" i="1"/>
  <c r="BS493" i="1"/>
  <c r="BT493" i="1"/>
  <c r="BU493" i="1"/>
  <c r="BR231" i="1"/>
  <c r="BS231" i="1"/>
  <c r="BV231" i="1"/>
  <c r="BT231" i="1"/>
  <c r="BU231" i="1"/>
  <c r="BV551" i="1"/>
  <c r="BR551" i="1"/>
  <c r="BS551" i="1"/>
  <c r="BT551" i="1"/>
  <c r="BT575" i="1"/>
  <c r="BU575" i="1"/>
  <c r="BV575" i="1"/>
  <c r="BU599" i="1"/>
  <c r="BV599" i="1"/>
  <c r="BR599" i="1"/>
  <c r="BV398" i="1"/>
  <c r="BR398" i="1"/>
  <c r="BS398" i="1"/>
  <c r="BU531" i="1"/>
  <c r="BV531" i="1"/>
  <c r="BR531" i="1"/>
  <c r="BR383" i="1"/>
  <c r="BS383" i="1"/>
  <c r="BT383" i="1"/>
  <c r="BU383" i="1"/>
  <c r="BV329" i="1"/>
  <c r="BU329" i="1"/>
  <c r="BR329" i="1"/>
  <c r="BS329" i="1"/>
  <c r="BT329" i="1"/>
  <c r="BV210" i="1"/>
  <c r="BR210" i="1"/>
  <c r="BS210" i="1"/>
  <c r="BT210" i="1"/>
  <c r="BU210" i="1"/>
  <c r="BV508" i="1"/>
  <c r="BT508" i="1"/>
  <c r="BU508" i="1"/>
  <c r="BR508" i="1"/>
  <c r="BV535" i="1"/>
  <c r="BR535" i="1"/>
  <c r="BS535" i="1"/>
  <c r="BT535" i="1"/>
  <c r="BU535" i="1"/>
  <c r="BR131" i="1"/>
  <c r="BS131" i="1"/>
  <c r="BV387" i="1"/>
  <c r="BR387" i="1"/>
  <c r="BS387" i="1"/>
  <c r="BU387" i="1"/>
  <c r="BT28" i="1"/>
  <c r="BU28" i="1"/>
  <c r="BV284" i="1"/>
  <c r="BR284" i="1"/>
  <c r="BS284" i="1"/>
  <c r="BT284" i="1"/>
  <c r="BR540" i="1"/>
  <c r="BS540" i="1"/>
  <c r="BT181" i="1"/>
  <c r="BU181" i="1"/>
  <c r="BR181" i="1"/>
  <c r="BV181" i="1"/>
  <c r="BT437" i="1"/>
  <c r="BU437" i="1"/>
  <c r="BV175" i="1"/>
  <c r="BT175" i="1"/>
  <c r="BU175" i="1"/>
  <c r="BR175" i="1"/>
  <c r="BT431" i="1"/>
  <c r="BU431" i="1"/>
  <c r="BV64" i="1"/>
  <c r="BR64" i="1"/>
  <c r="BS64" i="1"/>
  <c r="BT64" i="1"/>
  <c r="BT104" i="1"/>
  <c r="BU104" i="1"/>
  <c r="BV144" i="1"/>
  <c r="BR144" i="1"/>
  <c r="BS144" i="1"/>
  <c r="BT144" i="1"/>
  <c r="BV369" i="1"/>
  <c r="BU369" i="1"/>
  <c r="BR369" i="1"/>
  <c r="BV450" i="1"/>
  <c r="BT450" i="1"/>
  <c r="BU450" i="1"/>
  <c r="BT492" i="1"/>
  <c r="BU492" i="1"/>
  <c r="BR492" i="1"/>
  <c r="BS492" i="1"/>
  <c r="BU401" i="1"/>
  <c r="BV401" i="1"/>
  <c r="BS401" i="1"/>
  <c r="BR496" i="1"/>
  <c r="BS496" i="1"/>
  <c r="BV496" i="1"/>
  <c r="BR411" i="1"/>
  <c r="BT411" i="1"/>
  <c r="BU411" i="1"/>
  <c r="BT7" i="1"/>
  <c r="BU7" i="1"/>
  <c r="BV7" i="1"/>
  <c r="BR113" i="1"/>
  <c r="BS113" i="1"/>
  <c r="BV113" i="1"/>
  <c r="BS274" i="1"/>
  <c r="BT274" i="1"/>
  <c r="BU274" i="1"/>
  <c r="BR274" i="1"/>
  <c r="BV444" i="1"/>
  <c r="BT444" i="1"/>
  <c r="BU444" i="1"/>
  <c r="BR444" i="1"/>
  <c r="BS444" i="1"/>
  <c r="BV614" i="1"/>
  <c r="BT614" i="1"/>
  <c r="BU614" i="1"/>
  <c r="BR614" i="1"/>
  <c r="BU598" i="1"/>
  <c r="BR598" i="1"/>
  <c r="BS598" i="1"/>
  <c r="BV497" i="1"/>
  <c r="BR497" i="1"/>
  <c r="BS497" i="1"/>
  <c r="BT497" i="1"/>
  <c r="BU497" i="1"/>
  <c r="BV386" i="1"/>
  <c r="BR386" i="1"/>
  <c r="BS386" i="1"/>
  <c r="BT386" i="1"/>
  <c r="BU386" i="1"/>
  <c r="BS300" i="1"/>
  <c r="BT300" i="1"/>
  <c r="BU300" i="1"/>
  <c r="BV255" i="1"/>
  <c r="BT255" i="1"/>
  <c r="BU255" i="1"/>
  <c r="BR255" i="1"/>
  <c r="BS255" i="1"/>
  <c r="BR503" i="1"/>
  <c r="BS503" i="1"/>
  <c r="BT503" i="1"/>
  <c r="BU503" i="1"/>
  <c r="BV481" i="1"/>
  <c r="BR481" i="1"/>
  <c r="BS481" i="1"/>
  <c r="BT481" i="1"/>
  <c r="BU481" i="1"/>
  <c r="BR330" i="1"/>
  <c r="BU330" i="1"/>
  <c r="BV330" i="1"/>
  <c r="BU539" i="1"/>
  <c r="BV539" i="1"/>
  <c r="BR539" i="1"/>
  <c r="BU205" i="1"/>
  <c r="BR205" i="1"/>
  <c r="BS205" i="1"/>
  <c r="BT495" i="1"/>
  <c r="BU495" i="1"/>
  <c r="BV495" i="1"/>
  <c r="BU241" i="1"/>
  <c r="BS241" i="1"/>
  <c r="BV241" i="1"/>
  <c r="BT241" i="1"/>
  <c r="BR241" i="1"/>
  <c r="BV146" i="1"/>
  <c r="BS146" i="1"/>
  <c r="BT146" i="1"/>
  <c r="BU146" i="1"/>
  <c r="BR146" i="1"/>
  <c r="BR252" i="1"/>
  <c r="BS252" i="1"/>
  <c r="BT252" i="1"/>
  <c r="BU252" i="1"/>
  <c r="BV252" i="1"/>
  <c r="BV479" i="1"/>
  <c r="BR479" i="1"/>
  <c r="BS479" i="1"/>
  <c r="BT479" i="1"/>
  <c r="BU479" i="1"/>
  <c r="BV134" i="1"/>
  <c r="BR134" i="1"/>
  <c r="BS134" i="1"/>
  <c r="BV611" i="1"/>
  <c r="BR611" i="1"/>
  <c r="BS611" i="1"/>
  <c r="BT611" i="1"/>
  <c r="BU611" i="1"/>
  <c r="BS352" i="1"/>
  <c r="BR97" i="1"/>
  <c r="BV471" i="1"/>
  <c r="BU217" i="1"/>
  <c r="BS65" i="1"/>
  <c r="BR242" i="1"/>
  <c r="BR498" i="1"/>
  <c r="BU131" i="1"/>
  <c r="BT387" i="1"/>
  <c r="BR28" i="1"/>
  <c r="BT348" i="1"/>
  <c r="BV540" i="1"/>
  <c r="BR245" i="1"/>
  <c r="BS47" i="1"/>
  <c r="BT239" i="1"/>
  <c r="BR406" i="1"/>
  <c r="BV446" i="1"/>
  <c r="BS473" i="1"/>
  <c r="BU298" i="1"/>
  <c r="BR429" i="1"/>
  <c r="BV14" i="1"/>
  <c r="BS286" i="1"/>
  <c r="BU557" i="1"/>
  <c r="BR513" i="1"/>
  <c r="BV58" i="1"/>
  <c r="BS75" i="1"/>
  <c r="BT587" i="1"/>
  <c r="BV228" i="1"/>
  <c r="BS189" i="1"/>
  <c r="BR445" i="1"/>
  <c r="BR183" i="1"/>
  <c r="BV439" i="1"/>
  <c r="BU165" i="1"/>
  <c r="BT264" i="1"/>
  <c r="BT443" i="1"/>
  <c r="BR575" i="1"/>
  <c r="BV598" i="1"/>
  <c r="BS369" i="1"/>
  <c r="BT512" i="1"/>
  <c r="BU19" i="1"/>
  <c r="BS403" i="1"/>
  <c r="BS556" i="1"/>
  <c r="BR325" i="1"/>
  <c r="BT191" i="1"/>
  <c r="BU192" i="1"/>
  <c r="BS278" i="1"/>
  <c r="BV257" i="1"/>
  <c r="BS365" i="1"/>
  <c r="BR182" i="1"/>
  <c r="BU206" i="1"/>
  <c r="BR326" i="1"/>
  <c r="BV10" i="1"/>
  <c r="BS330" i="1"/>
  <c r="BS155" i="1"/>
  <c r="BT539" i="1"/>
  <c r="BR308" i="1"/>
  <c r="BS13" i="1"/>
  <c r="BU461" i="1"/>
  <c r="BR327" i="1"/>
  <c r="BR625" i="1"/>
  <c r="BS59" i="1"/>
  <c r="BR289" i="1"/>
  <c r="BV274" i="1"/>
  <c r="BT188" i="1"/>
  <c r="BT79" i="1"/>
  <c r="BS17" i="1"/>
  <c r="BU34" i="1"/>
  <c r="BR421" i="1"/>
  <c r="BT173" i="1"/>
  <c r="BT200" i="1"/>
  <c r="BT538" i="1"/>
  <c r="BS452" i="1"/>
  <c r="BR343" i="1"/>
  <c r="BV222" i="1"/>
  <c r="BU332" i="1"/>
  <c r="BR276" i="1"/>
  <c r="BU487" i="1"/>
  <c r="BV142" i="1"/>
  <c r="BU368" i="1"/>
  <c r="BV385" i="1"/>
  <c r="BU122" i="1"/>
  <c r="BV378" i="1"/>
  <c r="BV11" i="1"/>
  <c r="BR203" i="1"/>
  <c r="BV267" i="1"/>
  <c r="BU523" i="1"/>
  <c r="BT100" i="1"/>
  <c r="BV164" i="1"/>
  <c r="BR420" i="1"/>
  <c r="BT484" i="1"/>
  <c r="BR612" i="1"/>
  <c r="BT61" i="1"/>
  <c r="BS317" i="1"/>
  <c r="BR381" i="1"/>
  <c r="BT509" i="1"/>
  <c r="BV55" i="1"/>
  <c r="BS311" i="1"/>
  <c r="BU375" i="1"/>
  <c r="BR526" i="1"/>
  <c r="BV384" i="1"/>
  <c r="BS424" i="1"/>
  <c r="BR254" i="1"/>
  <c r="BR574" i="1"/>
  <c r="BV457" i="1"/>
  <c r="BU94" i="1"/>
  <c r="BS258" i="1"/>
  <c r="BS453" i="1"/>
  <c r="BT74" i="1"/>
  <c r="BU347" i="1"/>
  <c r="BU564" i="1"/>
  <c r="BR263" i="1"/>
  <c r="BU549" i="1"/>
  <c r="BT480" i="1"/>
  <c r="BU480" i="1"/>
  <c r="BR480" i="1"/>
  <c r="BT483" i="1"/>
  <c r="BU483" i="1"/>
  <c r="BT143" i="1"/>
  <c r="BU143" i="1"/>
  <c r="BR143" i="1"/>
  <c r="BS143" i="1"/>
  <c r="BV533" i="1"/>
  <c r="BR533" i="1"/>
  <c r="BS533" i="1"/>
  <c r="BV227" i="1"/>
  <c r="BT227" i="1"/>
  <c r="BU227" i="1"/>
  <c r="BR227" i="1"/>
  <c r="BR510" i="1"/>
  <c r="BS510" i="1"/>
  <c r="BT487" i="1"/>
  <c r="BS368" i="1"/>
  <c r="BT122" i="1"/>
  <c r="BU11" i="1"/>
  <c r="BU203" i="1"/>
  <c r="BT523" i="1"/>
  <c r="BS100" i="1"/>
  <c r="BU420" i="1"/>
  <c r="BU612" i="1"/>
  <c r="BS125" i="1"/>
  <c r="BR317" i="1"/>
  <c r="BS509" i="1"/>
  <c r="BS119" i="1"/>
  <c r="BR311" i="1"/>
  <c r="BU526" i="1"/>
  <c r="BU214" i="1"/>
  <c r="BR424" i="1"/>
  <c r="BU574" i="1"/>
  <c r="BU294" i="1"/>
  <c r="BT94" i="1"/>
  <c r="BR258" i="1"/>
  <c r="BV453" i="1"/>
  <c r="BS74" i="1"/>
  <c r="BT564" i="1"/>
  <c r="BU263" i="1"/>
  <c r="BT549" i="1"/>
  <c r="BT510" i="1"/>
  <c r="BS487" i="1"/>
  <c r="BT368" i="1"/>
  <c r="BS122" i="1"/>
  <c r="BT11" i="1"/>
  <c r="BT203" i="1"/>
  <c r="BS523" i="1"/>
  <c r="BR100" i="1"/>
  <c r="BT420" i="1"/>
  <c r="BT612" i="1"/>
  <c r="BR125" i="1"/>
  <c r="BV317" i="1"/>
  <c r="BR509" i="1"/>
  <c r="BR119" i="1"/>
  <c r="BU311" i="1"/>
  <c r="BT526" i="1"/>
  <c r="BT214" i="1"/>
  <c r="BU424" i="1"/>
  <c r="BT574" i="1"/>
  <c r="BT294" i="1"/>
  <c r="BS94" i="1"/>
  <c r="BR74" i="1"/>
  <c r="BT263" i="1"/>
  <c r="BU533" i="1"/>
  <c r="BV510" i="1"/>
  <c r="BV549" i="1"/>
  <c r="BR549" i="1"/>
  <c r="BV581" i="1"/>
  <c r="BR581" i="1"/>
  <c r="BS581" i="1"/>
  <c r="BU163" i="1"/>
  <c r="BR163" i="1"/>
  <c r="BS163" i="1"/>
  <c r="BV341" i="1"/>
  <c r="BU341" i="1"/>
  <c r="BR341" i="1"/>
  <c r="BS341" i="1"/>
  <c r="BT341" i="1"/>
  <c r="BR230" i="1"/>
  <c r="BS230" i="1"/>
  <c r="BT230" i="1"/>
  <c r="BU230" i="1"/>
  <c r="BT466" i="1"/>
  <c r="BU466" i="1"/>
  <c r="BR466" i="1"/>
  <c r="BS466" i="1"/>
  <c r="BV207" i="1"/>
  <c r="BT207" i="1"/>
  <c r="BU207" i="1"/>
  <c r="BR487" i="1"/>
  <c r="BR368" i="1"/>
  <c r="BR122" i="1"/>
  <c r="BS11" i="1"/>
  <c r="BU459" i="1"/>
  <c r="BR523" i="1"/>
  <c r="BT356" i="1"/>
  <c r="BS420" i="1"/>
  <c r="BV125" i="1"/>
  <c r="BS253" i="1"/>
  <c r="BU317" i="1"/>
  <c r="BU119" i="1"/>
  <c r="BS247" i="1"/>
  <c r="BT311" i="1"/>
  <c r="BS214" i="1"/>
  <c r="BS550" i="1"/>
  <c r="BT424" i="1"/>
  <c r="BS294" i="1"/>
  <c r="BR94" i="1"/>
  <c r="BU108" i="1"/>
  <c r="BS560" i="1"/>
  <c r="BS472" i="1"/>
  <c r="BU80" i="1"/>
  <c r="BT533" i="1"/>
  <c r="BS480" i="1"/>
  <c r="BT163" i="1"/>
  <c r="BT80" i="1"/>
  <c r="BV480" i="1"/>
  <c r="BV163" i="1"/>
  <c r="BS483" i="1"/>
  <c r="BV230" i="1"/>
  <c r="AM353" i="1"/>
  <c r="AQ353" i="1"/>
  <c r="AI353" i="1"/>
  <c r="AQ520" i="1"/>
  <c r="AM520" i="1"/>
  <c r="AI520" i="1"/>
  <c r="AP583" i="1"/>
  <c r="AL583" i="1"/>
  <c r="AH583" i="1"/>
  <c r="AM154" i="1"/>
  <c r="AQ154" i="1"/>
  <c r="AI154" i="1"/>
  <c r="AL413" i="1"/>
  <c r="AP413" i="1"/>
  <c r="AH413" i="1"/>
  <c r="AL87" i="1"/>
  <c r="AP87" i="1"/>
  <c r="AH87" i="1"/>
  <c r="AN407" i="1"/>
  <c r="AJ407" i="1"/>
  <c r="AF407" i="1"/>
  <c r="AL297" i="1"/>
  <c r="AP297" i="1"/>
  <c r="AH297" i="1"/>
  <c r="AM128" i="1"/>
  <c r="AQ128" i="1"/>
  <c r="AI128" i="1"/>
  <c r="AL288" i="1"/>
  <c r="AP288" i="1"/>
  <c r="AH288" i="1"/>
  <c r="AM338" i="1"/>
  <c r="AQ338" i="1"/>
  <c r="AI338" i="1"/>
  <c r="AK110" i="1"/>
  <c r="AO110" i="1"/>
  <c r="AG110" i="1"/>
  <c r="AN115" i="1"/>
  <c r="AJ115" i="1"/>
  <c r="AF115" i="1"/>
  <c r="AM307" i="1"/>
  <c r="AQ307" i="1"/>
  <c r="AI307" i="1"/>
  <c r="AQ563" i="1"/>
  <c r="AM563" i="1"/>
  <c r="AI563" i="1"/>
  <c r="AQ460" i="1"/>
  <c r="AM460" i="1"/>
  <c r="AI460" i="1"/>
  <c r="AM165" i="1"/>
  <c r="AQ165" i="1"/>
  <c r="AI165" i="1"/>
  <c r="AN357" i="1"/>
  <c r="AJ357" i="1"/>
  <c r="AF357" i="1"/>
  <c r="AK145" i="1"/>
  <c r="AG145" i="1"/>
  <c r="AO145" i="1"/>
  <c r="AQ519" i="1"/>
  <c r="AM519" i="1"/>
  <c r="AI519" i="1"/>
  <c r="AK319" i="1"/>
  <c r="AO319" i="1"/>
  <c r="AG319" i="1"/>
  <c r="AK52" i="1"/>
  <c r="AO52" i="1"/>
  <c r="AG52" i="1"/>
  <c r="AK342" i="1"/>
  <c r="AO342" i="1"/>
  <c r="AG342" i="1"/>
  <c r="AK289" i="1"/>
  <c r="AO289" i="1"/>
  <c r="AG289" i="1"/>
  <c r="AL542" i="1"/>
  <c r="AP542" i="1"/>
  <c r="AH542" i="1"/>
  <c r="AL106" i="1"/>
  <c r="AP106" i="1"/>
  <c r="AH106" i="1"/>
  <c r="AN251" i="1"/>
  <c r="AJ251" i="1"/>
  <c r="AF251" i="1"/>
  <c r="AK404" i="1"/>
  <c r="AO404" i="1"/>
  <c r="AG404" i="1"/>
  <c r="AM45" i="1"/>
  <c r="AQ45" i="1"/>
  <c r="AI45" i="1"/>
  <c r="AM301" i="1"/>
  <c r="AQ301" i="1"/>
  <c r="AI301" i="1"/>
  <c r="AN493" i="1"/>
  <c r="AJ493" i="1"/>
  <c r="AF493" i="1"/>
  <c r="AQ575" i="1"/>
  <c r="AM575" i="1"/>
  <c r="AI575" i="1"/>
  <c r="AK428" i="1"/>
  <c r="AO428" i="1"/>
  <c r="AG428" i="1"/>
  <c r="AQ621" i="1"/>
  <c r="AM621" i="1"/>
  <c r="AI621" i="1"/>
  <c r="AP530" i="1"/>
  <c r="AH530" i="1"/>
  <c r="AL530" i="1"/>
  <c r="AQ508" i="1"/>
  <c r="AM508" i="1"/>
  <c r="AI508" i="1"/>
  <c r="AM352" i="1"/>
  <c r="AQ352" i="1"/>
  <c r="AI352" i="1"/>
  <c r="AL56" i="1"/>
  <c r="AP56" i="1"/>
  <c r="AH56" i="1"/>
  <c r="AM334" i="1"/>
  <c r="AQ334" i="1"/>
  <c r="AI334" i="1"/>
  <c r="AJ529" i="1"/>
  <c r="AF529" i="1"/>
  <c r="AN529" i="1"/>
  <c r="AL376" i="1"/>
  <c r="AP376" i="1"/>
  <c r="AH376" i="1"/>
  <c r="AK584" i="1"/>
  <c r="AG584" i="1"/>
  <c r="AO584" i="1"/>
  <c r="AN201" i="1"/>
  <c r="AJ201" i="1"/>
  <c r="AF201" i="1"/>
  <c r="AL528" i="1"/>
  <c r="AP528" i="1"/>
  <c r="AH528" i="1"/>
  <c r="AN390" i="1"/>
  <c r="AJ390" i="1"/>
  <c r="AF390" i="1"/>
  <c r="AP48" i="1"/>
  <c r="AL48" i="1"/>
  <c r="AH48" i="1"/>
  <c r="AM408" i="1"/>
  <c r="AQ408" i="1"/>
  <c r="AI408" i="1"/>
  <c r="AM65" i="1"/>
  <c r="AQ65" i="1"/>
  <c r="AI65" i="1"/>
  <c r="AM50" i="1"/>
  <c r="AQ50" i="1"/>
  <c r="AI50" i="1"/>
  <c r="AK114" i="1"/>
  <c r="AO114" i="1"/>
  <c r="AG114" i="1"/>
  <c r="AN242" i="1"/>
  <c r="AJ242" i="1"/>
  <c r="AF242" i="1"/>
  <c r="AM306" i="1"/>
  <c r="AQ306" i="1"/>
  <c r="AI306" i="1"/>
  <c r="AK370" i="1"/>
  <c r="AO370" i="1"/>
  <c r="AG370" i="1"/>
  <c r="AN498" i="1"/>
  <c r="AJ498" i="1"/>
  <c r="AF498" i="1"/>
  <c r="AQ562" i="1"/>
  <c r="AI562" i="1"/>
  <c r="AM562" i="1"/>
  <c r="AM5" i="1"/>
  <c r="AQ5" i="1"/>
  <c r="AI5" i="1"/>
  <c r="AL131" i="1"/>
  <c r="AP131" i="1"/>
  <c r="AH131" i="1"/>
  <c r="AQ195" i="1"/>
  <c r="AM195" i="1"/>
  <c r="AI195" i="1"/>
  <c r="AL387" i="1"/>
  <c r="AP387" i="1"/>
  <c r="AH387" i="1"/>
  <c r="AM451" i="1"/>
  <c r="AQ451" i="1"/>
  <c r="AI451" i="1"/>
  <c r="AL92" i="1"/>
  <c r="AP92" i="1"/>
  <c r="AH92" i="1"/>
  <c r="AN156" i="1"/>
  <c r="AJ156" i="1"/>
  <c r="AF156" i="1"/>
  <c r="AL348" i="1"/>
  <c r="AP348" i="1"/>
  <c r="AH348" i="1"/>
  <c r="AN412" i="1"/>
  <c r="AJ412" i="1"/>
  <c r="AF412" i="1"/>
  <c r="AL604" i="1"/>
  <c r="AH604" i="1"/>
  <c r="AP604" i="1"/>
  <c r="AL53" i="1"/>
  <c r="AP53" i="1"/>
  <c r="AH53" i="1"/>
  <c r="AK181" i="1"/>
  <c r="AO181" i="1"/>
  <c r="AG181" i="1"/>
  <c r="AL309" i="1"/>
  <c r="AP309" i="1"/>
  <c r="AH309" i="1"/>
  <c r="AO437" i="1"/>
  <c r="AG437" i="1"/>
  <c r="AK437" i="1"/>
  <c r="AJ47" i="1"/>
  <c r="AN47" i="1"/>
  <c r="AF47" i="1"/>
  <c r="AL239" i="1"/>
  <c r="AP239" i="1"/>
  <c r="AH239" i="1"/>
  <c r="AN303" i="1"/>
  <c r="AJ303" i="1"/>
  <c r="AF303" i="1"/>
  <c r="AL537" i="1"/>
  <c r="AP537" i="1"/>
  <c r="AH537" i="1"/>
  <c r="AN406" i="1"/>
  <c r="AJ406" i="1"/>
  <c r="AF406" i="1"/>
  <c r="AL64" i="1"/>
  <c r="AP64" i="1"/>
  <c r="AH64" i="1"/>
  <c r="AP561" i="1"/>
  <c r="AL561" i="1"/>
  <c r="AH561" i="1"/>
  <c r="AN446" i="1"/>
  <c r="AJ446" i="1"/>
  <c r="AF446" i="1"/>
  <c r="AL104" i="1"/>
  <c r="AP104" i="1"/>
  <c r="AH104" i="1"/>
  <c r="AP585" i="1"/>
  <c r="AL585" i="1"/>
  <c r="AH585" i="1"/>
  <c r="AN473" i="1"/>
  <c r="AJ473" i="1"/>
  <c r="AF473" i="1"/>
  <c r="AK144" i="1"/>
  <c r="AO144" i="1"/>
  <c r="AG144" i="1"/>
  <c r="AN608" i="1"/>
  <c r="AJ608" i="1"/>
  <c r="AF608" i="1"/>
  <c r="AQ224" i="1"/>
  <c r="AM224" i="1"/>
  <c r="AI224" i="1"/>
  <c r="AL345" i="1"/>
  <c r="AP345" i="1"/>
  <c r="AH345" i="1"/>
  <c r="AQ512" i="1"/>
  <c r="AI512" i="1"/>
  <c r="AM512" i="1"/>
  <c r="AN450" i="1"/>
  <c r="AF450" i="1"/>
  <c r="AJ450" i="1"/>
  <c r="AK147" i="1"/>
  <c r="AO147" i="1"/>
  <c r="AG147" i="1"/>
  <c r="AN191" i="1"/>
  <c r="AJ191" i="1"/>
  <c r="AF191" i="1"/>
  <c r="AM401" i="1"/>
  <c r="AQ401" i="1"/>
  <c r="AI401" i="1"/>
  <c r="AL272" i="1"/>
  <c r="AP272" i="1"/>
  <c r="AH272" i="1"/>
  <c r="AN350" i="1"/>
  <c r="AJ350" i="1"/>
  <c r="AF350" i="1"/>
  <c r="AK496" i="1"/>
  <c r="AO496" i="1"/>
  <c r="AG496" i="1"/>
  <c r="AM138" i="1"/>
  <c r="AQ138" i="1"/>
  <c r="AI138" i="1"/>
  <c r="AO458" i="1"/>
  <c r="AK458" i="1"/>
  <c r="AG458" i="1"/>
  <c r="AK411" i="1"/>
  <c r="AO411" i="1"/>
  <c r="AG411" i="1"/>
  <c r="AL116" i="1"/>
  <c r="AP116" i="1"/>
  <c r="AH116" i="1"/>
  <c r="AN436" i="1"/>
  <c r="AJ436" i="1"/>
  <c r="AF436" i="1"/>
  <c r="AL601" i="1"/>
  <c r="AP601" i="1"/>
  <c r="AH601" i="1"/>
  <c r="AN382" i="1"/>
  <c r="AJ382" i="1"/>
  <c r="AF382" i="1"/>
  <c r="AM113" i="1"/>
  <c r="AQ113" i="1"/>
  <c r="AI113" i="1"/>
  <c r="AQ558" i="1"/>
  <c r="AM558" i="1"/>
  <c r="AI558" i="1"/>
  <c r="AN465" i="1"/>
  <c r="AJ465" i="1"/>
  <c r="AF465" i="1"/>
  <c r="AN274" i="1"/>
  <c r="AJ274" i="1"/>
  <c r="AF274" i="1"/>
  <c r="AP35" i="1"/>
  <c r="AL35" i="1"/>
  <c r="AH35" i="1"/>
  <c r="AJ15" i="1"/>
  <c r="AN15" i="1"/>
  <c r="AF15" i="1"/>
  <c r="AI614" i="1"/>
  <c r="AM614" i="1"/>
  <c r="AQ614" i="1"/>
  <c r="AL400" i="1"/>
  <c r="AP400" i="1"/>
  <c r="AH400" i="1"/>
  <c r="AP14" i="1"/>
  <c r="AL14" i="1"/>
  <c r="AH14" i="1"/>
  <c r="AQ573" i="1"/>
  <c r="AM573" i="1"/>
  <c r="AI573" i="1"/>
  <c r="AP6" i="1"/>
  <c r="AL6" i="1"/>
  <c r="AH6" i="1"/>
  <c r="AK286" i="1"/>
  <c r="AO286" i="1"/>
  <c r="AG286" i="1"/>
  <c r="AN328" i="1"/>
  <c r="AJ328" i="1"/>
  <c r="AF328" i="1"/>
  <c r="AQ557" i="1"/>
  <c r="AI557" i="1"/>
  <c r="AM557" i="1"/>
  <c r="AM617" i="1"/>
  <c r="AQ617" i="1"/>
  <c r="AI617" i="1"/>
  <c r="AO513" i="1"/>
  <c r="AK513" i="1"/>
  <c r="AG513" i="1"/>
  <c r="AO527" i="1"/>
  <c r="AK527" i="1"/>
  <c r="AG527" i="1"/>
  <c r="AL46" i="1"/>
  <c r="AP46" i="1"/>
  <c r="AH46" i="1"/>
  <c r="AL58" i="1"/>
  <c r="AP58" i="1"/>
  <c r="AH58" i="1"/>
  <c r="AL314" i="1"/>
  <c r="AP314" i="1"/>
  <c r="AH314" i="1"/>
  <c r="AP570" i="1"/>
  <c r="AH570" i="1"/>
  <c r="AL570" i="1"/>
  <c r="AL139" i="1"/>
  <c r="AP139" i="1"/>
  <c r="AH139" i="1"/>
  <c r="AN203" i="1"/>
  <c r="AJ203" i="1"/>
  <c r="AF203" i="1"/>
  <c r="AL395" i="1"/>
  <c r="AP395" i="1"/>
  <c r="AH395" i="1"/>
  <c r="AN459" i="1"/>
  <c r="AJ459" i="1"/>
  <c r="AF459" i="1"/>
  <c r="AQ36" i="1"/>
  <c r="AM36" i="1"/>
  <c r="AI36" i="1"/>
  <c r="AK100" i="1"/>
  <c r="AO100" i="1"/>
  <c r="AG100" i="1"/>
  <c r="AM292" i="1"/>
  <c r="AQ292" i="1"/>
  <c r="AI292" i="1"/>
  <c r="AK356" i="1"/>
  <c r="AO356" i="1"/>
  <c r="AG356" i="1"/>
  <c r="AM548" i="1"/>
  <c r="AI548" i="1"/>
  <c r="AQ548" i="1"/>
  <c r="AO612" i="1"/>
  <c r="AG612" i="1"/>
  <c r="AK612" i="1"/>
  <c r="AK189" i="1"/>
  <c r="AG189" i="1"/>
  <c r="AO189" i="1"/>
  <c r="AQ253" i="1"/>
  <c r="AM253" i="1"/>
  <c r="AI253" i="1"/>
  <c r="AO445" i="1"/>
  <c r="AG445" i="1"/>
  <c r="AK445" i="1"/>
  <c r="AQ509" i="1"/>
  <c r="AM509" i="1"/>
  <c r="AI509" i="1"/>
  <c r="AQ183" i="1"/>
  <c r="AM183" i="1"/>
  <c r="AI183" i="1"/>
  <c r="AK247" i="1"/>
  <c r="AO247" i="1"/>
  <c r="AG247" i="1"/>
  <c r="AM439" i="1"/>
  <c r="AQ439" i="1"/>
  <c r="AI439" i="1"/>
  <c r="AO526" i="1"/>
  <c r="AK526" i="1"/>
  <c r="AG526" i="1"/>
  <c r="AO550" i="1"/>
  <c r="AG550" i="1"/>
  <c r="AK550" i="1"/>
  <c r="AK574" i="1"/>
  <c r="AO574" i="1"/>
  <c r="AG574" i="1"/>
  <c r="AQ598" i="1"/>
  <c r="AI598" i="1"/>
  <c r="AM598" i="1"/>
  <c r="AK440" i="1"/>
  <c r="AO440" i="1"/>
  <c r="AG440" i="1"/>
  <c r="AN623" i="1"/>
  <c r="AJ623" i="1"/>
  <c r="AF623" i="1"/>
  <c r="AO616" i="1"/>
  <c r="AG616" i="1"/>
  <c r="AK616" i="1"/>
  <c r="AN193" i="1"/>
  <c r="AJ193" i="1"/>
  <c r="AF193" i="1"/>
  <c r="AN386" i="1"/>
  <c r="AJ386" i="1"/>
  <c r="AF386" i="1"/>
  <c r="AL83" i="1"/>
  <c r="AP83" i="1"/>
  <c r="AH83" i="1"/>
  <c r="AL556" i="1"/>
  <c r="AP556" i="1"/>
  <c r="AH556" i="1"/>
  <c r="AL261" i="1"/>
  <c r="AP261" i="1"/>
  <c r="AH261" i="1"/>
  <c r="AL361" i="1"/>
  <c r="AP361" i="1"/>
  <c r="AH361" i="1"/>
  <c r="AQ536" i="1"/>
  <c r="AM536" i="1"/>
  <c r="AI536" i="1"/>
  <c r="AK568" i="1"/>
  <c r="AG568" i="1"/>
  <c r="AO568" i="1"/>
  <c r="AM392" i="1"/>
  <c r="AQ392" i="1"/>
  <c r="AI392" i="1"/>
  <c r="AQ481" i="1"/>
  <c r="AM481" i="1"/>
  <c r="AI481" i="1"/>
  <c r="AL153" i="1"/>
  <c r="AP153" i="1"/>
  <c r="AH153" i="1"/>
  <c r="AM344" i="1"/>
  <c r="AQ344" i="1"/>
  <c r="AI344" i="1"/>
  <c r="AN330" i="1"/>
  <c r="AJ330" i="1"/>
  <c r="AF330" i="1"/>
  <c r="AM586" i="1"/>
  <c r="AI586" i="1"/>
  <c r="AQ586" i="1"/>
  <c r="AO539" i="1"/>
  <c r="AK539" i="1"/>
  <c r="AG539" i="1"/>
  <c r="AL180" i="1"/>
  <c r="AP180" i="1"/>
  <c r="AH180" i="1"/>
  <c r="AN372" i="1"/>
  <c r="AF372" i="1"/>
  <c r="AJ372" i="1"/>
  <c r="AN205" i="1"/>
  <c r="AJ205" i="1"/>
  <c r="AF205" i="1"/>
  <c r="AN199" i="1"/>
  <c r="AJ199" i="1"/>
  <c r="AF199" i="1"/>
  <c r="AL625" i="1"/>
  <c r="AP625" i="1"/>
  <c r="AH625" i="1"/>
  <c r="AP549" i="1"/>
  <c r="AL549" i="1"/>
  <c r="AH549" i="1"/>
  <c r="AL433" i="1"/>
  <c r="AP433" i="1"/>
  <c r="AH433" i="1"/>
  <c r="AL581" i="1"/>
  <c r="AP581" i="1"/>
  <c r="AH581" i="1"/>
  <c r="AN146" i="1"/>
  <c r="AJ146" i="1"/>
  <c r="AF146" i="1"/>
  <c r="AM402" i="1"/>
  <c r="AQ402" i="1"/>
  <c r="AI402" i="1"/>
  <c r="AP572" i="1"/>
  <c r="AH572" i="1"/>
  <c r="AL572" i="1"/>
  <c r="AL341" i="1"/>
  <c r="AH341" i="1"/>
  <c r="AP341" i="1"/>
  <c r="AL190" i="1"/>
  <c r="AP190" i="1"/>
  <c r="AH190" i="1"/>
  <c r="AN230" i="1"/>
  <c r="AJ230" i="1"/>
  <c r="AF230" i="1"/>
  <c r="AQ18" i="1"/>
  <c r="AM18" i="1"/>
  <c r="AI18" i="1"/>
  <c r="AO466" i="1"/>
  <c r="AK466" i="1"/>
  <c r="AG466" i="1"/>
  <c r="AL611" i="1"/>
  <c r="AH611" i="1"/>
  <c r="AP611" i="1"/>
  <c r="AN207" i="1"/>
  <c r="AJ207" i="1"/>
  <c r="AF207" i="1"/>
  <c r="AO607" i="1"/>
  <c r="AG607" i="1"/>
  <c r="AK607" i="1"/>
  <c r="AL54" i="1"/>
  <c r="AP54" i="1"/>
  <c r="AH54" i="1"/>
  <c r="AK270" i="1"/>
  <c r="AO270" i="1"/>
  <c r="AG270" i="1"/>
  <c r="AM374" i="1"/>
  <c r="AQ374" i="1"/>
  <c r="AI374" i="1"/>
  <c r="AK583" i="1"/>
  <c r="AG583" i="1"/>
  <c r="AO583" i="1"/>
  <c r="AK281" i="1"/>
  <c r="AO281" i="1"/>
  <c r="AG281" i="1"/>
  <c r="AN464" i="1"/>
  <c r="AJ464" i="1"/>
  <c r="AF464" i="1"/>
  <c r="AK302" i="1"/>
  <c r="AO302" i="1"/>
  <c r="AG302" i="1"/>
  <c r="AL154" i="1"/>
  <c r="AP154" i="1"/>
  <c r="AH154" i="1"/>
  <c r="AL410" i="1"/>
  <c r="AP410" i="1"/>
  <c r="AH410" i="1"/>
  <c r="AJ43" i="1"/>
  <c r="AN43" i="1"/>
  <c r="AF43" i="1"/>
  <c r="AK235" i="1"/>
  <c r="AO235" i="1"/>
  <c r="AG235" i="1"/>
  <c r="AN299" i="1"/>
  <c r="AJ299" i="1"/>
  <c r="AF299" i="1"/>
  <c r="AK491" i="1"/>
  <c r="AO491" i="1"/>
  <c r="AG491" i="1"/>
  <c r="AJ555" i="1"/>
  <c r="AN555" i="1"/>
  <c r="AF555" i="1"/>
  <c r="AM132" i="1"/>
  <c r="AQ132" i="1"/>
  <c r="AI132" i="1"/>
  <c r="AK196" i="1"/>
  <c r="AO196" i="1"/>
  <c r="AG196" i="1"/>
  <c r="AM388" i="1"/>
  <c r="AQ388" i="1"/>
  <c r="AI388" i="1"/>
  <c r="AK452" i="1"/>
  <c r="AO452" i="1"/>
  <c r="AG452" i="1"/>
  <c r="AJ29" i="1"/>
  <c r="AN29" i="1"/>
  <c r="AF29" i="1"/>
  <c r="AM93" i="1"/>
  <c r="AQ93" i="1"/>
  <c r="AI93" i="1"/>
  <c r="AK285" i="1"/>
  <c r="AO285" i="1"/>
  <c r="AG285" i="1"/>
  <c r="AM349" i="1"/>
  <c r="AQ349" i="1"/>
  <c r="AI349" i="1"/>
  <c r="AQ23" i="1"/>
  <c r="AM23" i="1"/>
  <c r="AI23" i="1"/>
  <c r="AK87" i="1"/>
  <c r="AO87" i="1"/>
  <c r="AG87" i="1"/>
  <c r="AM279" i="1"/>
  <c r="AQ279" i="1"/>
  <c r="AI279" i="1"/>
  <c r="AK343" i="1"/>
  <c r="AO343" i="1"/>
  <c r="AG343" i="1"/>
  <c r="AQ463" i="1"/>
  <c r="AM463" i="1"/>
  <c r="AI463" i="1"/>
  <c r="AK297" i="1"/>
  <c r="AG297" i="1"/>
  <c r="AO297" i="1"/>
  <c r="AQ494" i="1"/>
  <c r="AM494" i="1"/>
  <c r="AI494" i="1"/>
  <c r="AK337" i="1"/>
  <c r="AG337" i="1"/>
  <c r="AO337" i="1"/>
  <c r="AQ521" i="1"/>
  <c r="AM521" i="1"/>
  <c r="AI521" i="1"/>
  <c r="AK377" i="1"/>
  <c r="AO377" i="1"/>
  <c r="AG377" i="1"/>
  <c r="AJ504" i="1"/>
  <c r="AN504" i="1"/>
  <c r="AF504" i="1"/>
  <c r="AK9" i="1"/>
  <c r="AO9" i="1"/>
  <c r="AG9" i="1"/>
  <c r="AQ44" i="1"/>
  <c r="AM44" i="1"/>
  <c r="AI44" i="1"/>
  <c r="AK364" i="1"/>
  <c r="AO364" i="1"/>
  <c r="AG364" i="1"/>
  <c r="AM127" i="1"/>
  <c r="AQ127" i="1"/>
  <c r="AI127" i="1"/>
  <c r="AO615" i="1"/>
  <c r="AG615" i="1"/>
  <c r="AK615" i="1"/>
  <c r="AM305" i="1"/>
  <c r="AQ305" i="1"/>
  <c r="AI305" i="1"/>
  <c r="AL522" i="1"/>
  <c r="AP522" i="1"/>
  <c r="AH522" i="1"/>
  <c r="AM308" i="1"/>
  <c r="AQ308" i="1"/>
  <c r="AI308" i="1"/>
  <c r="AQ13" i="1"/>
  <c r="AM13" i="1"/>
  <c r="AI13" i="1"/>
  <c r="AM391" i="1"/>
  <c r="AQ391" i="1"/>
  <c r="AI391" i="1"/>
  <c r="AK169" i="1"/>
  <c r="AO169" i="1"/>
  <c r="AG169" i="1"/>
  <c r="AK288" i="1"/>
  <c r="AO288" i="1"/>
  <c r="AG288" i="1"/>
  <c r="AK158" i="1"/>
  <c r="AO158" i="1"/>
  <c r="AG158" i="1"/>
  <c r="AL338" i="1"/>
  <c r="AP338" i="1"/>
  <c r="AH338" i="1"/>
  <c r="AM60" i="1"/>
  <c r="AQ60" i="1"/>
  <c r="AI60" i="1"/>
  <c r="AK380" i="1"/>
  <c r="AO380" i="1"/>
  <c r="AG380" i="1"/>
  <c r="AM335" i="1"/>
  <c r="AQ335" i="1"/>
  <c r="AI335" i="1"/>
  <c r="AK150" i="1"/>
  <c r="AO150" i="1"/>
  <c r="AG150" i="1"/>
  <c r="AN609" i="1"/>
  <c r="AJ609" i="1"/>
  <c r="AF609" i="1"/>
  <c r="AL136" i="1"/>
  <c r="AP136" i="1"/>
  <c r="AH136" i="1"/>
  <c r="AL569" i="1"/>
  <c r="AP569" i="1"/>
  <c r="AH569" i="1"/>
  <c r="AN177" i="1"/>
  <c r="AJ177" i="1"/>
  <c r="AF177" i="1"/>
  <c r="AK597" i="1"/>
  <c r="AO597" i="1"/>
  <c r="AG597" i="1"/>
  <c r="AM222" i="1"/>
  <c r="AQ222" i="1"/>
  <c r="AI222" i="1"/>
  <c r="AN486" i="1"/>
  <c r="AJ486" i="1"/>
  <c r="AF486" i="1"/>
  <c r="AL312" i="1"/>
  <c r="AP312" i="1"/>
  <c r="AH312" i="1"/>
  <c r="AL545" i="1"/>
  <c r="AP545" i="1"/>
  <c r="AH545" i="1"/>
  <c r="AN137" i="1"/>
  <c r="AJ137" i="1"/>
  <c r="AF137" i="1"/>
  <c r="AK432" i="1"/>
  <c r="AO432" i="1"/>
  <c r="AG432" i="1"/>
  <c r="AL262" i="1"/>
  <c r="AP262" i="1"/>
  <c r="AH262" i="1"/>
  <c r="AN89" i="1"/>
  <c r="AJ89" i="1"/>
  <c r="AF89" i="1"/>
  <c r="AK448" i="1"/>
  <c r="AO448" i="1"/>
  <c r="AG448" i="1"/>
  <c r="AN280" i="1"/>
  <c r="AJ280" i="1"/>
  <c r="AF280" i="1"/>
  <c r="AN110" i="1"/>
  <c r="AJ110" i="1"/>
  <c r="AF110" i="1"/>
  <c r="AN98" i="1"/>
  <c r="AJ98" i="1"/>
  <c r="AF98" i="1"/>
  <c r="AM162" i="1"/>
  <c r="AQ162" i="1"/>
  <c r="AI162" i="1"/>
  <c r="AK226" i="1"/>
  <c r="AO226" i="1"/>
  <c r="AG226" i="1"/>
  <c r="AN354" i="1"/>
  <c r="AJ354" i="1"/>
  <c r="AF354" i="1"/>
  <c r="AM418" i="1"/>
  <c r="AQ418" i="1"/>
  <c r="AI418" i="1"/>
  <c r="AO482" i="1"/>
  <c r="AK482" i="1"/>
  <c r="AG482" i="1"/>
  <c r="AN610" i="1"/>
  <c r="AJ610" i="1"/>
  <c r="AF610" i="1"/>
  <c r="AL51" i="1"/>
  <c r="AP51" i="1"/>
  <c r="AH51" i="1"/>
  <c r="AL243" i="1"/>
  <c r="AP243" i="1"/>
  <c r="AH243" i="1"/>
  <c r="AK307" i="1"/>
  <c r="AO307" i="1"/>
  <c r="AG307" i="1"/>
  <c r="AL499" i="1"/>
  <c r="AP499" i="1"/>
  <c r="AH499" i="1"/>
  <c r="AK563" i="1"/>
  <c r="AO563" i="1"/>
  <c r="AG563" i="1"/>
  <c r="AJ12" i="1"/>
  <c r="AN12" i="1"/>
  <c r="AF12" i="1"/>
  <c r="AL204" i="1"/>
  <c r="AP204" i="1"/>
  <c r="AH204" i="1"/>
  <c r="AN268" i="1"/>
  <c r="AJ268" i="1"/>
  <c r="AF268" i="1"/>
  <c r="AL460" i="1"/>
  <c r="AP460" i="1"/>
  <c r="AH460" i="1"/>
  <c r="AJ524" i="1"/>
  <c r="AN524" i="1"/>
  <c r="AF524" i="1"/>
  <c r="AK37" i="1"/>
  <c r="AO37" i="1"/>
  <c r="AG37" i="1"/>
  <c r="AL165" i="1"/>
  <c r="AP165" i="1"/>
  <c r="AH165" i="1"/>
  <c r="AK293" i="1"/>
  <c r="AG293" i="1"/>
  <c r="AO293" i="1"/>
  <c r="AL421" i="1"/>
  <c r="AP421" i="1"/>
  <c r="AH421" i="1"/>
  <c r="AL95" i="1"/>
  <c r="AP95" i="1"/>
  <c r="AH95" i="1"/>
  <c r="AN159" i="1"/>
  <c r="AJ159" i="1"/>
  <c r="AF159" i="1"/>
  <c r="AL351" i="1"/>
  <c r="AP351" i="1"/>
  <c r="AH351" i="1"/>
  <c r="AN415" i="1"/>
  <c r="AJ415" i="1"/>
  <c r="AF415" i="1"/>
  <c r="AN105" i="1"/>
  <c r="AJ105" i="1"/>
  <c r="AF105" i="1"/>
  <c r="AL318" i="1"/>
  <c r="AP318" i="1"/>
  <c r="AH318" i="1"/>
  <c r="AN145" i="1"/>
  <c r="AJ145" i="1"/>
  <c r="AF145" i="1"/>
  <c r="AL358" i="1"/>
  <c r="AH358" i="1"/>
  <c r="AP358" i="1"/>
  <c r="AN185" i="1"/>
  <c r="AJ185" i="1"/>
  <c r="AF185" i="1"/>
  <c r="AL519" i="1"/>
  <c r="AP519" i="1"/>
  <c r="AH519" i="1"/>
  <c r="AN606" i="1"/>
  <c r="AJ606" i="1"/>
  <c r="AF606" i="1"/>
  <c r="AQ194" i="1"/>
  <c r="AM194" i="1"/>
  <c r="AI194" i="1"/>
  <c r="AK322" i="1"/>
  <c r="AO322" i="1"/>
  <c r="AG322" i="1"/>
  <c r="AM339" i="1"/>
  <c r="AQ339" i="1"/>
  <c r="AI339" i="1"/>
  <c r="AK595" i="1"/>
  <c r="AO595" i="1"/>
  <c r="AG595" i="1"/>
  <c r="AN236" i="1"/>
  <c r="AJ236" i="1"/>
  <c r="AF236" i="1"/>
  <c r="AK197" i="1"/>
  <c r="AO197" i="1"/>
  <c r="AG197" i="1"/>
  <c r="AL63" i="1"/>
  <c r="AP63" i="1"/>
  <c r="AH63" i="1"/>
  <c r="AN319" i="1"/>
  <c r="AJ319" i="1"/>
  <c r="AF319" i="1"/>
  <c r="AM102" i="1"/>
  <c r="AQ102" i="1"/>
  <c r="AI102" i="1"/>
  <c r="AQ456" i="1"/>
  <c r="AM456" i="1"/>
  <c r="AI456" i="1"/>
  <c r="AM593" i="1"/>
  <c r="AQ593" i="1"/>
  <c r="AI593" i="1"/>
  <c r="AM206" i="1"/>
  <c r="AQ206" i="1"/>
  <c r="AI206" i="1"/>
  <c r="AQ592" i="1"/>
  <c r="AM592" i="1"/>
  <c r="AI592" i="1"/>
  <c r="AJ10" i="1"/>
  <c r="AN10" i="1"/>
  <c r="AF10" i="1"/>
  <c r="AQ202" i="1"/>
  <c r="AM202" i="1"/>
  <c r="AI202" i="1"/>
  <c r="AK394" i="1"/>
  <c r="AO394" i="1"/>
  <c r="AG394" i="1"/>
  <c r="AK219" i="1"/>
  <c r="AO219" i="1"/>
  <c r="AG219" i="1"/>
  <c r="AL475" i="1"/>
  <c r="AP475" i="1"/>
  <c r="AH475" i="1"/>
  <c r="AN52" i="1"/>
  <c r="AJ52" i="1"/>
  <c r="AF52" i="1"/>
  <c r="AL269" i="1"/>
  <c r="AP269" i="1"/>
  <c r="AH269" i="1"/>
  <c r="AL327" i="1"/>
  <c r="AP327" i="1"/>
  <c r="AH327" i="1"/>
  <c r="AN342" i="1"/>
  <c r="AJ342" i="1"/>
  <c r="AF342" i="1"/>
  <c r="AP40" i="1"/>
  <c r="AL40" i="1"/>
  <c r="AH40" i="1"/>
  <c r="AL422" i="1"/>
  <c r="AP422" i="1"/>
  <c r="AH422" i="1"/>
  <c r="AN289" i="1"/>
  <c r="AJ289" i="1"/>
  <c r="AF289" i="1"/>
  <c r="AL547" i="1"/>
  <c r="AP547" i="1"/>
  <c r="AH547" i="1"/>
  <c r="AL316" i="1"/>
  <c r="AP316" i="1"/>
  <c r="AH316" i="1"/>
  <c r="AP21" i="1"/>
  <c r="AL21" i="1"/>
  <c r="AH21" i="1"/>
  <c r="AI590" i="1"/>
  <c r="AM590" i="1"/>
  <c r="AQ590" i="1"/>
  <c r="AM360" i="1"/>
  <c r="AQ360" i="1"/>
  <c r="AI360" i="1"/>
  <c r="AQ470" i="1"/>
  <c r="AM470" i="1"/>
  <c r="AI470" i="1"/>
  <c r="AN416" i="1"/>
  <c r="AJ416" i="1"/>
  <c r="AF416" i="1"/>
  <c r="AJ543" i="1"/>
  <c r="AN543" i="1"/>
  <c r="AF543" i="1"/>
  <c r="AL393" i="1"/>
  <c r="AP393" i="1"/>
  <c r="AH393" i="1"/>
  <c r="AJ559" i="1"/>
  <c r="AN559" i="1"/>
  <c r="AF559" i="1"/>
  <c r="AM438" i="1"/>
  <c r="AQ438" i="1"/>
  <c r="AI438" i="1"/>
  <c r="AI622" i="1"/>
  <c r="AM622" i="1"/>
  <c r="AQ622" i="1"/>
  <c r="AM264" i="1"/>
  <c r="AQ264" i="1"/>
  <c r="AI264" i="1"/>
  <c r="AQ542" i="1"/>
  <c r="AM542" i="1"/>
  <c r="AI542" i="1"/>
  <c r="AN409" i="1"/>
  <c r="AJ409" i="1"/>
  <c r="AF409" i="1"/>
  <c r="AK552" i="1"/>
  <c r="AG552" i="1"/>
  <c r="AO552" i="1"/>
  <c r="AN430" i="1"/>
  <c r="AJ430" i="1"/>
  <c r="AF430" i="1"/>
  <c r="AL88" i="1"/>
  <c r="AP88" i="1"/>
  <c r="AH88" i="1"/>
  <c r="AQ42" i="1"/>
  <c r="AM42" i="1"/>
  <c r="AI42" i="1"/>
  <c r="AK106" i="1"/>
  <c r="AO106" i="1"/>
  <c r="AG106" i="1"/>
  <c r="AN234" i="1"/>
  <c r="AJ234" i="1"/>
  <c r="AF234" i="1"/>
  <c r="AM298" i="1"/>
  <c r="AQ298" i="1"/>
  <c r="AI298" i="1"/>
  <c r="AK362" i="1"/>
  <c r="AO362" i="1"/>
  <c r="AG362" i="1"/>
  <c r="AN490" i="1"/>
  <c r="AJ490" i="1"/>
  <c r="AF490" i="1"/>
  <c r="AQ554" i="1"/>
  <c r="AI554" i="1"/>
  <c r="AM554" i="1"/>
  <c r="AO618" i="1"/>
  <c r="AG618" i="1"/>
  <c r="AK618" i="1"/>
  <c r="AM123" i="1"/>
  <c r="AQ123" i="1"/>
  <c r="AI123" i="1"/>
  <c r="AL187" i="1"/>
  <c r="AP187" i="1"/>
  <c r="AH187" i="1"/>
  <c r="AM379" i="1"/>
  <c r="AQ379" i="1"/>
  <c r="AI379" i="1"/>
  <c r="AO443" i="1"/>
  <c r="AG443" i="1"/>
  <c r="AK443" i="1"/>
  <c r="AL84" i="1"/>
  <c r="AP84" i="1"/>
  <c r="AH84" i="1"/>
  <c r="AN148" i="1"/>
  <c r="AJ148" i="1"/>
  <c r="AF148" i="1"/>
  <c r="AL340" i="1"/>
  <c r="AP340" i="1"/>
  <c r="AH340" i="1"/>
  <c r="AN404" i="1"/>
  <c r="AJ404" i="1"/>
  <c r="AF404" i="1"/>
  <c r="AP596" i="1"/>
  <c r="AH596" i="1"/>
  <c r="AL596" i="1"/>
  <c r="AP45" i="1"/>
  <c r="AL45" i="1"/>
  <c r="AH45" i="1"/>
  <c r="AK173" i="1"/>
  <c r="AO173" i="1"/>
  <c r="AG173" i="1"/>
  <c r="AL301" i="1"/>
  <c r="AP301" i="1"/>
  <c r="AH301" i="1"/>
  <c r="AO429" i="1"/>
  <c r="AK429" i="1"/>
  <c r="AG429" i="1"/>
  <c r="AJ39" i="1"/>
  <c r="AN39" i="1"/>
  <c r="AF39" i="1"/>
  <c r="AL231" i="1"/>
  <c r="AP231" i="1"/>
  <c r="AH231" i="1"/>
  <c r="AN295" i="1"/>
  <c r="AJ295" i="1"/>
  <c r="AF295" i="1"/>
  <c r="AP551" i="1"/>
  <c r="AL551" i="1"/>
  <c r="AH551" i="1"/>
  <c r="AN425" i="1"/>
  <c r="AJ425" i="1"/>
  <c r="AF425" i="1"/>
  <c r="AP575" i="1"/>
  <c r="AL575" i="1"/>
  <c r="AH575" i="1"/>
  <c r="AN462" i="1"/>
  <c r="AJ462" i="1"/>
  <c r="AF462" i="1"/>
  <c r="AP599" i="1"/>
  <c r="AL599" i="1"/>
  <c r="AH599" i="1"/>
  <c r="AN489" i="1"/>
  <c r="AJ489" i="1"/>
  <c r="AF489" i="1"/>
  <c r="AM166" i="1"/>
  <c r="AQ166" i="1"/>
  <c r="AI166" i="1"/>
  <c r="AM398" i="1"/>
  <c r="AQ398" i="1"/>
  <c r="AI398" i="1"/>
  <c r="AK66" i="1"/>
  <c r="AO66" i="1"/>
  <c r="AG66" i="1"/>
  <c r="AM211" i="1"/>
  <c r="AQ211" i="1"/>
  <c r="AI211" i="1"/>
  <c r="AO531" i="1"/>
  <c r="AK531" i="1"/>
  <c r="AG531" i="1"/>
  <c r="AN428" i="1"/>
  <c r="AJ428" i="1"/>
  <c r="AF428" i="1"/>
  <c r="AO517" i="1"/>
  <c r="AK517" i="1"/>
  <c r="AG517" i="1"/>
  <c r="AL383" i="1"/>
  <c r="AP383" i="1"/>
  <c r="AH383" i="1"/>
  <c r="AQ232" i="1"/>
  <c r="AM232" i="1"/>
  <c r="AI232" i="1"/>
  <c r="AM73" i="1"/>
  <c r="AQ73" i="1"/>
  <c r="AI73" i="1"/>
  <c r="AL329" i="1"/>
  <c r="AP329" i="1"/>
  <c r="AH329" i="1"/>
  <c r="AL621" i="1"/>
  <c r="AP621" i="1"/>
  <c r="AH621" i="1"/>
  <c r="AL152" i="1"/>
  <c r="AP152" i="1"/>
  <c r="AH152" i="1"/>
  <c r="AQ210" i="1"/>
  <c r="AM210" i="1"/>
  <c r="AI210" i="1"/>
  <c r="AO530" i="1"/>
  <c r="AK530" i="1"/>
  <c r="AG530" i="1"/>
  <c r="AL508" i="1"/>
  <c r="AP508" i="1"/>
  <c r="AH508" i="1"/>
  <c r="AL405" i="1"/>
  <c r="AP405" i="1"/>
  <c r="AH405" i="1"/>
  <c r="AK320" i="1"/>
  <c r="AO320" i="1"/>
  <c r="AG320" i="1"/>
  <c r="AP535" i="1"/>
  <c r="AL535" i="1"/>
  <c r="AH535" i="1"/>
  <c r="AL246" i="1"/>
  <c r="AP246" i="1"/>
  <c r="AH246" i="1"/>
  <c r="AN56" i="1"/>
  <c r="AJ56" i="1"/>
  <c r="AF56" i="1"/>
  <c r="AK334" i="1"/>
  <c r="AO334" i="1"/>
  <c r="AG334" i="1"/>
  <c r="AN376" i="1"/>
  <c r="AJ376" i="1"/>
  <c r="AF376" i="1"/>
  <c r="AP30" i="1"/>
  <c r="AL30" i="1"/>
  <c r="AH30" i="1"/>
  <c r="AJ48" i="1"/>
  <c r="AN48" i="1"/>
  <c r="AF48" i="1"/>
  <c r="AQ541" i="1"/>
  <c r="AI541" i="1"/>
  <c r="AM541" i="1"/>
  <c r="AL50" i="1"/>
  <c r="AP50" i="1"/>
  <c r="AH50" i="1"/>
  <c r="AL306" i="1"/>
  <c r="AP306" i="1"/>
  <c r="AH306" i="1"/>
  <c r="AL562" i="1"/>
  <c r="AP562" i="1"/>
  <c r="AH562" i="1"/>
  <c r="AM131" i="1"/>
  <c r="AQ131" i="1"/>
  <c r="AI131" i="1"/>
  <c r="AN195" i="1"/>
  <c r="AJ195" i="1"/>
  <c r="AF195" i="1"/>
  <c r="AK387" i="1"/>
  <c r="AG387" i="1"/>
  <c r="AO387" i="1"/>
  <c r="AN451" i="1"/>
  <c r="AJ451" i="1"/>
  <c r="AF451" i="1"/>
  <c r="AQ28" i="1"/>
  <c r="AM28" i="1"/>
  <c r="AI28" i="1"/>
  <c r="AK92" i="1"/>
  <c r="AO92" i="1"/>
  <c r="AG92" i="1"/>
  <c r="AM284" i="1"/>
  <c r="AQ284" i="1"/>
  <c r="AI284" i="1"/>
  <c r="AK348" i="1"/>
  <c r="AO348" i="1"/>
  <c r="AG348" i="1"/>
  <c r="AQ540" i="1"/>
  <c r="AM540" i="1"/>
  <c r="AI540" i="1"/>
  <c r="AK604" i="1"/>
  <c r="AG604" i="1"/>
  <c r="AO604" i="1"/>
  <c r="AN181" i="1"/>
  <c r="AJ181" i="1"/>
  <c r="AF181" i="1"/>
  <c r="AQ245" i="1"/>
  <c r="AM245" i="1"/>
  <c r="AI245" i="1"/>
  <c r="AN437" i="1"/>
  <c r="AJ437" i="1"/>
  <c r="AF437" i="1"/>
  <c r="AQ501" i="1"/>
  <c r="AM501" i="1"/>
  <c r="AI501" i="1"/>
  <c r="AQ175" i="1"/>
  <c r="AM175" i="1"/>
  <c r="AI175" i="1"/>
  <c r="AK239" i="1"/>
  <c r="AO239" i="1"/>
  <c r="AG239" i="1"/>
  <c r="AM431" i="1"/>
  <c r="AQ431" i="1"/>
  <c r="AI431" i="1"/>
  <c r="AO537" i="1"/>
  <c r="AK537" i="1"/>
  <c r="AG537" i="1"/>
  <c r="AN64" i="1"/>
  <c r="AJ64" i="1"/>
  <c r="AF64" i="1"/>
  <c r="AK561" i="1"/>
  <c r="AO561" i="1"/>
  <c r="AG561" i="1"/>
  <c r="AN104" i="1"/>
  <c r="AJ104" i="1"/>
  <c r="AF104" i="1"/>
  <c r="AK585" i="1"/>
  <c r="AG585" i="1"/>
  <c r="AO585" i="1"/>
  <c r="AN144" i="1"/>
  <c r="AJ144" i="1"/>
  <c r="AF144" i="1"/>
  <c r="AM369" i="1"/>
  <c r="AQ369" i="1"/>
  <c r="AI369" i="1"/>
  <c r="AK345" i="1"/>
  <c r="AO345" i="1"/>
  <c r="AG345" i="1"/>
  <c r="AN147" i="1"/>
  <c r="AJ147" i="1"/>
  <c r="AF147" i="1"/>
  <c r="AQ492" i="1"/>
  <c r="AM492" i="1"/>
  <c r="AI492" i="1"/>
  <c r="AM325" i="1"/>
  <c r="AQ325" i="1"/>
  <c r="AI325" i="1"/>
  <c r="AN496" i="1"/>
  <c r="AJ496" i="1"/>
  <c r="AF496" i="1"/>
  <c r="AL138" i="1"/>
  <c r="AP138" i="1"/>
  <c r="AH138" i="1"/>
  <c r="AM411" i="1"/>
  <c r="AQ411" i="1"/>
  <c r="AI411" i="1"/>
  <c r="AK116" i="1"/>
  <c r="AO116" i="1"/>
  <c r="AG116" i="1"/>
  <c r="AQ7" i="1"/>
  <c r="AM7" i="1"/>
  <c r="AI7" i="1"/>
  <c r="AK601" i="1"/>
  <c r="AG601" i="1"/>
  <c r="AO601" i="1"/>
  <c r="AK558" i="1"/>
  <c r="AG558" i="1"/>
  <c r="AO558" i="1"/>
  <c r="AJ35" i="1"/>
  <c r="AN35" i="1"/>
  <c r="AF35" i="1"/>
  <c r="AM444" i="1"/>
  <c r="AQ444" i="1"/>
  <c r="AI444" i="1"/>
  <c r="AQ213" i="1"/>
  <c r="AM213" i="1"/>
  <c r="AI213" i="1"/>
  <c r="AQ14" i="1"/>
  <c r="AM14" i="1"/>
  <c r="AI14" i="1"/>
  <c r="AL573" i="1"/>
  <c r="AP573" i="1"/>
  <c r="AH573" i="1"/>
  <c r="AQ6" i="1"/>
  <c r="AM6" i="1"/>
  <c r="AI6" i="1"/>
  <c r="AN286" i="1"/>
  <c r="AJ286" i="1"/>
  <c r="AF286" i="1"/>
  <c r="AQ49" i="1"/>
  <c r="AM49" i="1"/>
  <c r="AI49" i="1"/>
  <c r="AK328" i="1"/>
  <c r="AO328" i="1"/>
  <c r="AG328" i="1"/>
  <c r="AP557" i="1"/>
  <c r="AL557" i="1"/>
  <c r="AH557" i="1"/>
  <c r="AM417" i="1"/>
  <c r="AQ417" i="1"/>
  <c r="AI417" i="1"/>
  <c r="AL617" i="1"/>
  <c r="AP617" i="1"/>
  <c r="AH617" i="1"/>
  <c r="AJ513" i="1"/>
  <c r="AN513" i="1"/>
  <c r="AF513" i="1"/>
  <c r="AP25" i="1"/>
  <c r="AL25" i="1"/>
  <c r="AH25" i="1"/>
  <c r="AJ527" i="1"/>
  <c r="AN527" i="1"/>
  <c r="AF527" i="1"/>
  <c r="AL216" i="1"/>
  <c r="AP216" i="1"/>
  <c r="AH216" i="1"/>
  <c r="AQ46" i="1"/>
  <c r="AM46" i="1"/>
  <c r="AI46" i="1"/>
  <c r="AK58" i="1"/>
  <c r="AO58" i="1"/>
  <c r="AG58" i="1"/>
  <c r="AN186" i="1"/>
  <c r="AJ186" i="1"/>
  <c r="AF186" i="1"/>
  <c r="AQ250" i="1"/>
  <c r="AM250" i="1"/>
  <c r="AI250" i="1"/>
  <c r="AK314" i="1"/>
  <c r="AO314" i="1"/>
  <c r="AG314" i="1"/>
  <c r="AN442" i="1"/>
  <c r="AJ442" i="1"/>
  <c r="AF442" i="1"/>
  <c r="AQ506" i="1"/>
  <c r="AM506" i="1"/>
  <c r="AI506" i="1"/>
  <c r="AK570" i="1"/>
  <c r="AO570" i="1"/>
  <c r="AG570" i="1"/>
  <c r="AM75" i="1"/>
  <c r="AQ75" i="1"/>
  <c r="AI75" i="1"/>
  <c r="AK139" i="1"/>
  <c r="AG139" i="1"/>
  <c r="AO139" i="1"/>
  <c r="AM331" i="1"/>
  <c r="AQ331" i="1"/>
  <c r="AI331" i="1"/>
  <c r="AK395" i="1"/>
  <c r="AO395" i="1"/>
  <c r="AG395" i="1"/>
  <c r="AM587" i="1"/>
  <c r="AQ587" i="1"/>
  <c r="AI587" i="1"/>
  <c r="AP36" i="1"/>
  <c r="AL36" i="1"/>
  <c r="AH36" i="1"/>
  <c r="AN100" i="1"/>
  <c r="AJ100" i="1"/>
  <c r="AF100" i="1"/>
  <c r="AL292" i="1"/>
  <c r="AP292" i="1"/>
  <c r="AH292" i="1"/>
  <c r="AN356" i="1"/>
  <c r="AJ356" i="1"/>
  <c r="AF356" i="1"/>
  <c r="AL548" i="1"/>
  <c r="AH548" i="1"/>
  <c r="AP548" i="1"/>
  <c r="AN612" i="1"/>
  <c r="AJ612" i="1"/>
  <c r="AF612" i="1"/>
  <c r="AK125" i="1"/>
  <c r="AO125" i="1"/>
  <c r="AG125" i="1"/>
  <c r="AL253" i="1"/>
  <c r="AP253" i="1"/>
  <c r="AH253" i="1"/>
  <c r="AN381" i="1"/>
  <c r="AF381" i="1"/>
  <c r="AJ381" i="1"/>
  <c r="AL509" i="1"/>
  <c r="AP509" i="1"/>
  <c r="AH509" i="1"/>
  <c r="AL183" i="1"/>
  <c r="AP183" i="1"/>
  <c r="AH183" i="1"/>
  <c r="AN247" i="1"/>
  <c r="AJ247" i="1"/>
  <c r="AF247" i="1"/>
  <c r="AL439" i="1"/>
  <c r="AP439" i="1"/>
  <c r="AH439" i="1"/>
  <c r="AJ526" i="1"/>
  <c r="AN526" i="1"/>
  <c r="AF526" i="1"/>
  <c r="AM214" i="1"/>
  <c r="AQ214" i="1"/>
  <c r="AI214" i="1"/>
  <c r="AP41" i="1"/>
  <c r="AL41" i="1"/>
  <c r="AH41" i="1"/>
  <c r="AJ550" i="1"/>
  <c r="AN550" i="1"/>
  <c r="AF550" i="1"/>
  <c r="AL81" i="1"/>
  <c r="AP81" i="1"/>
  <c r="AH81" i="1"/>
  <c r="AN574" i="1"/>
  <c r="AJ574" i="1"/>
  <c r="AF574" i="1"/>
  <c r="AM294" i="1"/>
  <c r="AQ294" i="1"/>
  <c r="AI294" i="1"/>
  <c r="AL121" i="1"/>
  <c r="AP121" i="1"/>
  <c r="AH121" i="1"/>
  <c r="AP598" i="1"/>
  <c r="AH598" i="1"/>
  <c r="AL598" i="1"/>
  <c r="AQ497" i="1"/>
  <c r="AI497" i="1"/>
  <c r="AM497" i="1"/>
  <c r="AN83" i="1"/>
  <c r="AJ83" i="1"/>
  <c r="AF83" i="1"/>
  <c r="AM300" i="1"/>
  <c r="AQ300" i="1"/>
  <c r="AI300" i="1"/>
  <c r="AK556" i="1"/>
  <c r="AG556" i="1"/>
  <c r="AO556" i="1"/>
  <c r="AM255" i="1"/>
  <c r="AQ255" i="1"/>
  <c r="AI255" i="1"/>
  <c r="AK361" i="1"/>
  <c r="AO361" i="1"/>
  <c r="AG361" i="1"/>
  <c r="AQ503" i="1"/>
  <c r="AM503" i="1"/>
  <c r="AI503" i="1"/>
  <c r="AK153" i="1"/>
  <c r="AO153" i="1"/>
  <c r="AG153" i="1"/>
  <c r="AL586" i="1"/>
  <c r="AH586" i="1"/>
  <c r="AP586" i="1"/>
  <c r="AQ539" i="1"/>
  <c r="AM539" i="1"/>
  <c r="AI539" i="1"/>
  <c r="AK180" i="1"/>
  <c r="AO180" i="1"/>
  <c r="AG180" i="1"/>
  <c r="AK205" i="1"/>
  <c r="AO205" i="1"/>
  <c r="AG205" i="1"/>
  <c r="AM397" i="1"/>
  <c r="AQ397" i="1"/>
  <c r="AI397" i="1"/>
  <c r="AQ495" i="1"/>
  <c r="AM495" i="1"/>
  <c r="AI495" i="1"/>
  <c r="AO625" i="1"/>
  <c r="AK625" i="1"/>
  <c r="AG625" i="1"/>
  <c r="AM241" i="1"/>
  <c r="AQ241" i="1"/>
  <c r="AI241" i="1"/>
  <c r="AK433" i="1"/>
  <c r="AO433" i="1"/>
  <c r="AG433" i="1"/>
  <c r="AL402" i="1"/>
  <c r="AP402" i="1"/>
  <c r="AH402" i="1"/>
  <c r="AM252" i="1"/>
  <c r="AQ252" i="1"/>
  <c r="AI252" i="1"/>
  <c r="AK572" i="1"/>
  <c r="AO572" i="1"/>
  <c r="AG572" i="1"/>
  <c r="AQ479" i="1"/>
  <c r="AM479" i="1"/>
  <c r="AI479" i="1"/>
  <c r="AK190" i="1"/>
  <c r="AO190" i="1"/>
  <c r="AG190" i="1"/>
  <c r="AM134" i="1"/>
  <c r="AQ134" i="1"/>
  <c r="AI134" i="1"/>
  <c r="AP18" i="1"/>
  <c r="AL18" i="1"/>
  <c r="AH18" i="1"/>
  <c r="AO611" i="1"/>
  <c r="AK611" i="1"/>
  <c r="AG611" i="1"/>
  <c r="AM85" i="1"/>
  <c r="AQ85" i="1"/>
  <c r="AI85" i="1"/>
  <c r="AM72" i="1"/>
  <c r="AQ72" i="1"/>
  <c r="AI72" i="1"/>
  <c r="AP607" i="1"/>
  <c r="AH607" i="1"/>
  <c r="AL607" i="1"/>
  <c r="AM270" i="1"/>
  <c r="AQ270" i="1"/>
  <c r="AI270" i="1"/>
  <c r="AQ200" i="1"/>
  <c r="AM200" i="1"/>
  <c r="AI200" i="1"/>
  <c r="AM449" i="1"/>
  <c r="AQ449" i="1"/>
  <c r="AI449" i="1"/>
  <c r="AM112" i="1"/>
  <c r="AQ112" i="1"/>
  <c r="AI112" i="1"/>
  <c r="AK464" i="1"/>
  <c r="AO464" i="1"/>
  <c r="AG464" i="1"/>
  <c r="AN129" i="1"/>
  <c r="AJ129" i="1"/>
  <c r="AF129" i="1"/>
  <c r="AN90" i="1"/>
  <c r="AJ90" i="1"/>
  <c r="AF90" i="1"/>
  <c r="AN346" i="1"/>
  <c r="AJ346" i="1"/>
  <c r="AF346" i="1"/>
  <c r="AM410" i="1"/>
  <c r="AQ410" i="1"/>
  <c r="AI410" i="1"/>
  <c r="AO474" i="1"/>
  <c r="AK474" i="1"/>
  <c r="AG474" i="1"/>
  <c r="AJ602" i="1"/>
  <c r="AN602" i="1"/>
  <c r="AF602" i="1"/>
  <c r="AK29" i="1"/>
  <c r="AO29" i="1"/>
  <c r="AG29" i="1"/>
  <c r="AL157" i="1"/>
  <c r="AP157" i="1"/>
  <c r="AH157" i="1"/>
  <c r="AL337" i="1"/>
  <c r="AP337" i="1"/>
  <c r="AH337" i="1"/>
  <c r="AM168" i="1"/>
  <c r="AQ168" i="1"/>
  <c r="AI168" i="1"/>
  <c r="AL504" i="1"/>
  <c r="AP504" i="1"/>
  <c r="AH504" i="1"/>
  <c r="AK578" i="1"/>
  <c r="AO578" i="1"/>
  <c r="AG578" i="1"/>
  <c r="AL364" i="1"/>
  <c r="AP364" i="1"/>
  <c r="AH364" i="1"/>
  <c r="AK32" i="1"/>
  <c r="AO32" i="1"/>
  <c r="AG32" i="1"/>
  <c r="AN266" i="1"/>
  <c r="AJ266" i="1"/>
  <c r="AF266" i="1"/>
  <c r="AN209" i="1"/>
  <c r="AJ209" i="1"/>
  <c r="AF209" i="1"/>
  <c r="AM158" i="1"/>
  <c r="AQ158" i="1"/>
  <c r="AI158" i="1"/>
  <c r="AN82" i="1"/>
  <c r="AJ82" i="1"/>
  <c r="AF82" i="1"/>
  <c r="AL149" i="1"/>
  <c r="AP149" i="1"/>
  <c r="AH149" i="1"/>
  <c r="AL226" i="1"/>
  <c r="AP226" i="1"/>
  <c r="AH226" i="1"/>
  <c r="AP482" i="1"/>
  <c r="AH482" i="1"/>
  <c r="AL482" i="1"/>
  <c r="AK51" i="1"/>
  <c r="AO51" i="1"/>
  <c r="AG51" i="1"/>
  <c r="AN371" i="1"/>
  <c r="AJ371" i="1"/>
  <c r="AF371" i="1"/>
  <c r="AK12" i="1"/>
  <c r="AO12" i="1"/>
  <c r="AG12" i="1"/>
  <c r="AK268" i="1"/>
  <c r="AO268" i="1"/>
  <c r="AG268" i="1"/>
  <c r="AO524" i="1"/>
  <c r="AK524" i="1"/>
  <c r="AG524" i="1"/>
  <c r="AM351" i="1"/>
  <c r="AQ351" i="1"/>
  <c r="AI351" i="1"/>
  <c r="AL102" i="1"/>
  <c r="AP102" i="1"/>
  <c r="AH102" i="1"/>
  <c r="AM316" i="1"/>
  <c r="AQ316" i="1"/>
  <c r="AI316" i="1"/>
  <c r="AK416" i="1"/>
  <c r="AO416" i="1"/>
  <c r="AG416" i="1"/>
  <c r="AK559" i="1"/>
  <c r="AG559" i="1"/>
  <c r="AO559" i="1"/>
  <c r="AH622" i="1"/>
  <c r="AL622" i="1"/>
  <c r="AP622" i="1"/>
  <c r="AK430" i="1"/>
  <c r="AO430" i="1"/>
  <c r="AG430" i="1"/>
  <c r="AP618" i="1"/>
  <c r="AH618" i="1"/>
  <c r="AL618" i="1"/>
  <c r="AM231" i="1"/>
  <c r="AQ231" i="1"/>
  <c r="AI231" i="1"/>
  <c r="AK295" i="1"/>
  <c r="AO295" i="1"/>
  <c r="AG295" i="1"/>
  <c r="AQ551" i="1"/>
  <c r="AM551" i="1"/>
  <c r="AI551" i="1"/>
  <c r="AM405" i="1"/>
  <c r="AQ405" i="1"/>
  <c r="AI405" i="1"/>
  <c r="AL96" i="1"/>
  <c r="AP96" i="1"/>
  <c r="AH96" i="1"/>
  <c r="AF583" i="1"/>
  <c r="AJ583" i="1"/>
  <c r="AN583" i="1"/>
  <c r="AM577" i="1"/>
  <c r="AQ577" i="1"/>
  <c r="AI577" i="1"/>
  <c r="AK154" i="1"/>
  <c r="AO154" i="1"/>
  <c r="AG154" i="1"/>
  <c r="AN282" i="1"/>
  <c r="AJ282" i="1"/>
  <c r="AF282" i="1"/>
  <c r="AM427" i="1"/>
  <c r="AQ427" i="1"/>
  <c r="AI427" i="1"/>
  <c r="AP23" i="1"/>
  <c r="AL23" i="1"/>
  <c r="AH23" i="1"/>
  <c r="AN87" i="1"/>
  <c r="AJ87" i="1"/>
  <c r="AF87" i="1"/>
  <c r="AK576" i="1"/>
  <c r="AO576" i="1"/>
  <c r="AG576" i="1"/>
  <c r="AH600" i="1"/>
  <c r="AP600" i="1"/>
  <c r="AL600" i="1"/>
  <c r="AP44" i="1"/>
  <c r="AL44" i="1"/>
  <c r="AH44" i="1"/>
  <c r="AN364" i="1"/>
  <c r="AJ364" i="1"/>
  <c r="AF364" i="1"/>
  <c r="AL308" i="1"/>
  <c r="AP308" i="1"/>
  <c r="AH308" i="1"/>
  <c r="AN158" i="1"/>
  <c r="AJ158" i="1"/>
  <c r="AF158" i="1"/>
  <c r="AM82" i="1"/>
  <c r="AQ82" i="1"/>
  <c r="AI82" i="1"/>
  <c r="AN136" i="1"/>
  <c r="AJ136" i="1"/>
  <c r="AF136" i="1"/>
  <c r="AK569" i="1"/>
  <c r="AG569" i="1"/>
  <c r="AO569" i="1"/>
  <c r="AN597" i="1"/>
  <c r="AJ597" i="1"/>
  <c r="AF597" i="1"/>
  <c r="AK204" i="1"/>
  <c r="AO204" i="1"/>
  <c r="AG204" i="1"/>
  <c r="AO460" i="1"/>
  <c r="AG460" i="1"/>
  <c r="AK460" i="1"/>
  <c r="AL478" i="1"/>
  <c r="AP478" i="1"/>
  <c r="AH478" i="1"/>
  <c r="AQ505" i="1"/>
  <c r="AM505" i="1"/>
  <c r="AI505" i="1"/>
  <c r="AL414" i="1"/>
  <c r="AP414" i="1"/>
  <c r="AH414" i="1"/>
  <c r="AO519" i="1"/>
  <c r="AK519" i="1"/>
  <c r="AG519" i="1"/>
  <c r="AL194" i="1"/>
  <c r="AP194" i="1"/>
  <c r="AH194" i="1"/>
  <c r="AJ595" i="1"/>
  <c r="AN595" i="1"/>
  <c r="AF595" i="1"/>
  <c r="AL202" i="1"/>
  <c r="AP202" i="1"/>
  <c r="AH202" i="1"/>
  <c r="AN475" i="1"/>
  <c r="AJ475" i="1"/>
  <c r="AF475" i="1"/>
  <c r="AO422" i="1"/>
  <c r="AK422" i="1"/>
  <c r="AG422" i="1"/>
  <c r="AO547" i="1"/>
  <c r="AK547" i="1"/>
  <c r="AG547" i="1"/>
  <c r="AK590" i="1"/>
  <c r="AO590" i="1"/>
  <c r="AG590" i="1"/>
  <c r="AO542" i="1"/>
  <c r="AK542" i="1"/>
  <c r="AG542" i="1"/>
  <c r="AK379" i="1"/>
  <c r="AO379" i="1"/>
  <c r="AG379" i="1"/>
  <c r="AK84" i="1"/>
  <c r="AO84" i="1"/>
  <c r="AG84" i="1"/>
  <c r="AM276" i="1"/>
  <c r="AQ276" i="1"/>
  <c r="AI276" i="1"/>
  <c r="AQ532" i="1"/>
  <c r="AM532" i="1"/>
  <c r="AI532" i="1"/>
  <c r="AQ237" i="1"/>
  <c r="AM237" i="1"/>
  <c r="AI237" i="1"/>
  <c r="AQ493" i="1"/>
  <c r="AM493" i="1"/>
  <c r="AI493" i="1"/>
  <c r="AM167" i="1"/>
  <c r="AQ167" i="1"/>
  <c r="AI167" i="1"/>
  <c r="AM423" i="1"/>
  <c r="AQ423" i="1"/>
  <c r="AI423" i="1"/>
  <c r="AO551" i="1"/>
  <c r="AG551" i="1"/>
  <c r="AK551" i="1"/>
  <c r="AK575" i="1"/>
  <c r="AO575" i="1"/>
  <c r="AG575" i="1"/>
  <c r="AK383" i="1"/>
  <c r="AO383" i="1"/>
  <c r="AG383" i="1"/>
  <c r="AK152" i="1"/>
  <c r="AO152" i="1"/>
  <c r="AG152" i="1"/>
  <c r="AL320" i="1"/>
  <c r="AP320" i="1"/>
  <c r="AH320" i="1"/>
  <c r="AQ184" i="1"/>
  <c r="AM184" i="1"/>
  <c r="AI184" i="1"/>
  <c r="AK56" i="1"/>
  <c r="AO56" i="1"/>
  <c r="AG56" i="1"/>
  <c r="AQ584" i="1"/>
  <c r="AM584" i="1"/>
  <c r="AI584" i="1"/>
  <c r="AQ242" i="1"/>
  <c r="AM242" i="1"/>
  <c r="AI242" i="1"/>
  <c r="AK306" i="1"/>
  <c r="AO306" i="1"/>
  <c r="AG306" i="1"/>
  <c r="AN434" i="1"/>
  <c r="AF434" i="1"/>
  <c r="AJ434" i="1"/>
  <c r="AQ498" i="1"/>
  <c r="AM498" i="1"/>
  <c r="AI498" i="1"/>
  <c r="AK562" i="1"/>
  <c r="AG562" i="1"/>
  <c r="AO562" i="1"/>
  <c r="AM67" i="1"/>
  <c r="AQ67" i="1"/>
  <c r="AI67" i="1"/>
  <c r="AL540" i="1"/>
  <c r="AP540" i="1"/>
  <c r="AH540" i="1"/>
  <c r="AN604" i="1"/>
  <c r="AJ604" i="1"/>
  <c r="AF604" i="1"/>
  <c r="AK373" i="1"/>
  <c r="AO373" i="1"/>
  <c r="AG373" i="1"/>
  <c r="AN239" i="1"/>
  <c r="AJ239" i="1"/>
  <c r="AF239" i="1"/>
  <c r="AJ537" i="1"/>
  <c r="AN537" i="1"/>
  <c r="AF537" i="1"/>
  <c r="AK64" i="1"/>
  <c r="AO64" i="1"/>
  <c r="AG64" i="1"/>
  <c r="AJ561" i="1"/>
  <c r="AN561" i="1"/>
  <c r="AF561" i="1"/>
  <c r="AL144" i="1"/>
  <c r="AP144" i="1"/>
  <c r="AH144" i="1"/>
  <c r="AN345" i="1"/>
  <c r="AJ345" i="1"/>
  <c r="AF345" i="1"/>
  <c r="AK155" i="1"/>
  <c r="AO155" i="1"/>
  <c r="AG155" i="1"/>
  <c r="AL444" i="1"/>
  <c r="AP444" i="1"/>
  <c r="AH444" i="1"/>
  <c r="AM400" i="1"/>
  <c r="AQ400" i="1"/>
  <c r="AI400" i="1"/>
  <c r="AQ455" i="1"/>
  <c r="AM455" i="1"/>
  <c r="AI455" i="1"/>
  <c r="AK25" i="1"/>
  <c r="AO25" i="1"/>
  <c r="AG25" i="1"/>
  <c r="AK75" i="1"/>
  <c r="AO75" i="1"/>
  <c r="AG75" i="1"/>
  <c r="AN395" i="1"/>
  <c r="AJ395" i="1"/>
  <c r="AF395" i="1"/>
  <c r="AL587" i="1"/>
  <c r="AP587" i="1"/>
  <c r="AH587" i="1"/>
  <c r="AM228" i="1"/>
  <c r="AQ228" i="1"/>
  <c r="AI228" i="1"/>
  <c r="AQ189" i="1"/>
  <c r="AM189" i="1"/>
  <c r="AI189" i="1"/>
  <c r="AM375" i="1"/>
  <c r="AQ375" i="1"/>
  <c r="AI375" i="1"/>
  <c r="AK41" i="1"/>
  <c r="AO41" i="1"/>
  <c r="AG41" i="1"/>
  <c r="AK81" i="1"/>
  <c r="AO81" i="1"/>
  <c r="AG81" i="1"/>
  <c r="AI616" i="1"/>
  <c r="AM616" i="1"/>
  <c r="AQ616" i="1"/>
  <c r="AM386" i="1"/>
  <c r="AQ386" i="1"/>
  <c r="AI386" i="1"/>
  <c r="AL300" i="1"/>
  <c r="AP300" i="1"/>
  <c r="AH300" i="1"/>
  <c r="AJ556" i="1"/>
  <c r="AN556" i="1"/>
  <c r="AF556" i="1"/>
  <c r="AO453" i="1"/>
  <c r="AG453" i="1"/>
  <c r="AK453" i="1"/>
  <c r="AN361" i="1"/>
  <c r="AJ361" i="1"/>
  <c r="AF361" i="1"/>
  <c r="AK560" i="1"/>
  <c r="AG560" i="1"/>
  <c r="AO560" i="1"/>
  <c r="AK347" i="1"/>
  <c r="AO347" i="1"/>
  <c r="AG347" i="1"/>
  <c r="AL539" i="1"/>
  <c r="AH539" i="1"/>
  <c r="AP539" i="1"/>
  <c r="AL397" i="1"/>
  <c r="AP397" i="1"/>
  <c r="AH397" i="1"/>
  <c r="AL227" i="1"/>
  <c r="AP227" i="1"/>
  <c r="AH227" i="1"/>
  <c r="AK353" i="1"/>
  <c r="AO353" i="1"/>
  <c r="AG353" i="1"/>
  <c r="AL602" i="1"/>
  <c r="AH602" i="1"/>
  <c r="AP602" i="1"/>
  <c r="AM29" i="1"/>
  <c r="AQ29" i="1"/>
  <c r="AI29" i="1"/>
  <c r="AO477" i="1"/>
  <c r="AK477" i="1"/>
  <c r="AG477" i="1"/>
  <c r="AK23" i="1"/>
  <c r="AO23" i="1"/>
  <c r="AG23" i="1"/>
  <c r="AM215" i="1"/>
  <c r="AQ215" i="1"/>
  <c r="AI215" i="1"/>
  <c r="AK279" i="1"/>
  <c r="AO279" i="1"/>
  <c r="AG279" i="1"/>
  <c r="AP576" i="1"/>
  <c r="AH576" i="1"/>
  <c r="AL576" i="1"/>
  <c r="AK463" i="1"/>
  <c r="AG463" i="1"/>
  <c r="AO463" i="1"/>
  <c r="AK600" i="1"/>
  <c r="AG600" i="1"/>
  <c r="AO600" i="1"/>
  <c r="AO494" i="1"/>
  <c r="AK494" i="1"/>
  <c r="AG494" i="1"/>
  <c r="AN624" i="1"/>
  <c r="AJ624" i="1"/>
  <c r="AF624" i="1"/>
  <c r="AO521" i="1"/>
  <c r="AK521" i="1"/>
  <c r="AG521" i="1"/>
  <c r="AP38" i="1"/>
  <c r="AL38" i="1"/>
  <c r="AH38" i="1"/>
  <c r="AL275" i="1"/>
  <c r="AP275" i="1"/>
  <c r="AH275" i="1"/>
  <c r="AK44" i="1"/>
  <c r="AO44" i="1"/>
  <c r="AG44" i="1"/>
  <c r="AN389" i="1"/>
  <c r="AJ389" i="1"/>
  <c r="AF389" i="1"/>
  <c r="AK127" i="1"/>
  <c r="AO127" i="1"/>
  <c r="AG127" i="1"/>
  <c r="AM441" i="1"/>
  <c r="AQ441" i="1"/>
  <c r="AI441" i="1"/>
  <c r="AK305" i="1"/>
  <c r="AO305" i="1"/>
  <c r="AG305" i="1"/>
  <c r="AL174" i="1"/>
  <c r="AP174" i="1"/>
  <c r="AH174" i="1"/>
  <c r="AL266" i="1"/>
  <c r="AP266" i="1"/>
  <c r="AH266" i="1"/>
  <c r="AM603" i="1"/>
  <c r="AI603" i="1"/>
  <c r="AQ603" i="1"/>
  <c r="AK308" i="1"/>
  <c r="AO308" i="1"/>
  <c r="AG308" i="1"/>
  <c r="AM71" i="1"/>
  <c r="AQ71" i="1"/>
  <c r="AI71" i="1"/>
  <c r="AK391" i="1"/>
  <c r="AO391" i="1"/>
  <c r="AG391" i="1"/>
  <c r="AQ249" i="1"/>
  <c r="AM249" i="1"/>
  <c r="AI249" i="1"/>
  <c r="AQ591" i="1"/>
  <c r="AM591" i="1"/>
  <c r="AI591" i="1"/>
  <c r="AL82" i="1"/>
  <c r="AP82" i="1"/>
  <c r="AH82" i="1"/>
  <c r="AK419" i="1"/>
  <c r="AO419" i="1"/>
  <c r="AG419" i="1"/>
  <c r="AK60" i="1"/>
  <c r="AO60" i="1"/>
  <c r="AG60" i="1"/>
  <c r="AN469" i="1"/>
  <c r="AF469" i="1"/>
  <c r="AJ469" i="1"/>
  <c r="AK335" i="1"/>
  <c r="AO335" i="1"/>
  <c r="AG335" i="1"/>
  <c r="AK136" i="1"/>
  <c r="AO136" i="1"/>
  <c r="AG136" i="1"/>
  <c r="AJ569" i="1"/>
  <c r="AF569" i="1"/>
  <c r="AN569" i="1"/>
  <c r="AN222" i="1"/>
  <c r="AJ222" i="1"/>
  <c r="AF222" i="1"/>
  <c r="AM33" i="1"/>
  <c r="AQ33" i="1"/>
  <c r="AI33" i="1"/>
  <c r="AK312" i="1"/>
  <c r="AO312" i="1"/>
  <c r="AG312" i="1"/>
  <c r="AJ545" i="1"/>
  <c r="AF545" i="1"/>
  <c r="AN545" i="1"/>
  <c r="AP432" i="1"/>
  <c r="AL432" i="1"/>
  <c r="AH432" i="1"/>
  <c r="AN262" i="1"/>
  <c r="AJ262" i="1"/>
  <c r="AF262" i="1"/>
  <c r="AQ566" i="1"/>
  <c r="AM566" i="1"/>
  <c r="AI566" i="1"/>
  <c r="AN448" i="1"/>
  <c r="AJ448" i="1"/>
  <c r="AF448" i="1"/>
  <c r="AM280" i="1"/>
  <c r="AQ280" i="1"/>
  <c r="AI280" i="1"/>
  <c r="AJ34" i="1"/>
  <c r="AN34" i="1"/>
  <c r="AF34" i="1"/>
  <c r="AM98" i="1"/>
  <c r="AQ98" i="1"/>
  <c r="AI98" i="1"/>
  <c r="AK162" i="1"/>
  <c r="AO162" i="1"/>
  <c r="AG162" i="1"/>
  <c r="AN290" i="1"/>
  <c r="AJ290" i="1"/>
  <c r="AF290" i="1"/>
  <c r="AM354" i="1"/>
  <c r="AQ354" i="1"/>
  <c r="AI354" i="1"/>
  <c r="AK418" i="1"/>
  <c r="AO418" i="1"/>
  <c r="AG418" i="1"/>
  <c r="AJ546" i="1"/>
  <c r="AN546" i="1"/>
  <c r="AF546" i="1"/>
  <c r="AQ610" i="1"/>
  <c r="AI610" i="1"/>
  <c r="AM610" i="1"/>
  <c r="AL179" i="1"/>
  <c r="AP179" i="1"/>
  <c r="AH179" i="1"/>
  <c r="AK243" i="1"/>
  <c r="AO243" i="1"/>
  <c r="AG243" i="1"/>
  <c r="AL435" i="1"/>
  <c r="AP435" i="1"/>
  <c r="AH435" i="1"/>
  <c r="AO499" i="1"/>
  <c r="AK499" i="1"/>
  <c r="AG499" i="1"/>
  <c r="AL140" i="1"/>
  <c r="AP140" i="1"/>
  <c r="AH140" i="1"/>
  <c r="AN204" i="1"/>
  <c r="AJ204" i="1"/>
  <c r="AF204" i="1"/>
  <c r="AL396" i="1"/>
  <c r="AP396" i="1"/>
  <c r="AH396" i="1"/>
  <c r="AN460" i="1"/>
  <c r="AJ460" i="1"/>
  <c r="AF460" i="1"/>
  <c r="AL101" i="1"/>
  <c r="AP101" i="1"/>
  <c r="AH101" i="1"/>
  <c r="AK229" i="1"/>
  <c r="AO229" i="1"/>
  <c r="AG229" i="1"/>
  <c r="AL357" i="1"/>
  <c r="AP357" i="1"/>
  <c r="AH357" i="1"/>
  <c r="AO485" i="1"/>
  <c r="AK485" i="1"/>
  <c r="AG485" i="1"/>
  <c r="AP31" i="1"/>
  <c r="AL31" i="1"/>
  <c r="AH31" i="1"/>
  <c r="AN95" i="1"/>
  <c r="AJ95" i="1"/>
  <c r="AF95" i="1"/>
  <c r="AL287" i="1"/>
  <c r="AP287" i="1"/>
  <c r="AH287" i="1"/>
  <c r="AN351" i="1"/>
  <c r="AJ351" i="1"/>
  <c r="AF351" i="1"/>
  <c r="AK565" i="1"/>
  <c r="AG565" i="1"/>
  <c r="AO565" i="1"/>
  <c r="AL447" i="1"/>
  <c r="AP447" i="1"/>
  <c r="AH447" i="1"/>
  <c r="AN278" i="1"/>
  <c r="AJ278" i="1"/>
  <c r="AF278" i="1"/>
  <c r="AN589" i="1"/>
  <c r="AF589" i="1"/>
  <c r="AJ589" i="1"/>
  <c r="AQ478" i="1"/>
  <c r="AM478" i="1"/>
  <c r="AI478" i="1"/>
  <c r="AN318" i="1"/>
  <c r="AJ318" i="1"/>
  <c r="AF318" i="1"/>
  <c r="AO613" i="1"/>
  <c r="AK613" i="1"/>
  <c r="AG613" i="1"/>
  <c r="AL505" i="1"/>
  <c r="AH505" i="1"/>
  <c r="AP505" i="1"/>
  <c r="AN358" i="1"/>
  <c r="AJ358" i="1"/>
  <c r="AF358" i="1"/>
  <c r="AP16" i="1"/>
  <c r="AL16" i="1"/>
  <c r="AH16" i="1"/>
  <c r="AM414" i="1"/>
  <c r="AQ414" i="1"/>
  <c r="AI414" i="1"/>
  <c r="AJ519" i="1"/>
  <c r="AN519" i="1"/>
  <c r="AF519" i="1"/>
  <c r="AK176" i="1"/>
  <c r="AO176" i="1"/>
  <c r="AG176" i="1"/>
  <c r="AM366" i="1"/>
  <c r="AQ366" i="1"/>
  <c r="AI366" i="1"/>
  <c r="AK194" i="1"/>
  <c r="AO194" i="1"/>
  <c r="AG194" i="1"/>
  <c r="AQ19" i="1"/>
  <c r="AM19" i="1"/>
  <c r="AI19" i="1"/>
  <c r="AK339" i="1"/>
  <c r="AO339" i="1"/>
  <c r="AG339" i="1"/>
  <c r="AN63" i="1"/>
  <c r="AJ63" i="1"/>
  <c r="AF63" i="1"/>
  <c r="AK192" i="1"/>
  <c r="AO192" i="1"/>
  <c r="AG192" i="1"/>
  <c r="AM62" i="1"/>
  <c r="AQ62" i="1"/>
  <c r="AI62" i="1"/>
  <c r="AN102" i="1"/>
  <c r="AJ102" i="1"/>
  <c r="AF102" i="1"/>
  <c r="AM161" i="1"/>
  <c r="AQ161" i="1"/>
  <c r="AI161" i="1"/>
  <c r="AL593" i="1"/>
  <c r="AP593" i="1"/>
  <c r="AH593" i="1"/>
  <c r="AN206" i="1"/>
  <c r="AJ206" i="1"/>
  <c r="AF206" i="1"/>
  <c r="AN605" i="1"/>
  <c r="AF605" i="1"/>
  <c r="AJ605" i="1"/>
  <c r="AQ10" i="1"/>
  <c r="AM10" i="1"/>
  <c r="AI10" i="1"/>
  <c r="AK202" i="1"/>
  <c r="AO202" i="1"/>
  <c r="AG202" i="1"/>
  <c r="AQ27" i="1"/>
  <c r="AM27" i="1"/>
  <c r="AI27" i="1"/>
  <c r="AL219" i="1"/>
  <c r="AP219" i="1"/>
  <c r="AH219" i="1"/>
  <c r="AL500" i="1"/>
  <c r="AP500" i="1"/>
  <c r="AH500" i="1"/>
  <c r="AL77" i="1"/>
  <c r="AP77" i="1"/>
  <c r="AH77" i="1"/>
  <c r="AN461" i="1"/>
  <c r="AF461" i="1"/>
  <c r="AJ461" i="1"/>
  <c r="AL135" i="1"/>
  <c r="AP135" i="1"/>
  <c r="AH135" i="1"/>
  <c r="AN327" i="1"/>
  <c r="AF327" i="1"/>
  <c r="AJ327" i="1"/>
  <c r="AJ525" i="1"/>
  <c r="AF525" i="1"/>
  <c r="AN525" i="1"/>
  <c r="AK40" i="1"/>
  <c r="AO40" i="1"/>
  <c r="AG40" i="1"/>
  <c r="AN422" i="1"/>
  <c r="AJ422" i="1"/>
  <c r="AF422" i="1"/>
  <c r="AJ594" i="1"/>
  <c r="AN594" i="1"/>
  <c r="AF594" i="1"/>
  <c r="AQ547" i="1"/>
  <c r="AM547" i="1"/>
  <c r="AI547" i="1"/>
  <c r="AN316" i="1"/>
  <c r="AJ316" i="1"/>
  <c r="AF316" i="1"/>
  <c r="AK277" i="1"/>
  <c r="AO277" i="1"/>
  <c r="AG277" i="1"/>
  <c r="AL79" i="1"/>
  <c r="AP79" i="1"/>
  <c r="AH79" i="1"/>
  <c r="AJ590" i="1"/>
  <c r="AN590" i="1"/>
  <c r="AF590" i="1"/>
  <c r="AM57" i="1"/>
  <c r="AQ57" i="1"/>
  <c r="AI57" i="1"/>
  <c r="AM416" i="1"/>
  <c r="AQ416" i="1"/>
  <c r="AI416" i="1"/>
  <c r="AQ534" i="1"/>
  <c r="AM534" i="1"/>
  <c r="AI534" i="1"/>
  <c r="AM118" i="1"/>
  <c r="AQ118" i="1"/>
  <c r="AI118" i="1"/>
  <c r="AN393" i="1"/>
  <c r="AJ393" i="1"/>
  <c r="AF393" i="1"/>
  <c r="AL160" i="1"/>
  <c r="AP160" i="1"/>
  <c r="AH160" i="1"/>
  <c r="AN622" i="1"/>
  <c r="AJ622" i="1"/>
  <c r="AF622" i="1"/>
  <c r="AM78" i="1"/>
  <c r="AQ78" i="1"/>
  <c r="AI78" i="1"/>
  <c r="AJ542" i="1"/>
  <c r="AN542" i="1"/>
  <c r="AF542" i="1"/>
  <c r="AK240" i="1"/>
  <c r="AO240" i="1"/>
  <c r="AG240" i="1"/>
  <c r="AM70" i="1"/>
  <c r="AQ70" i="1"/>
  <c r="AI70" i="1"/>
  <c r="AQ552" i="1"/>
  <c r="AM552" i="1"/>
  <c r="AI552" i="1"/>
  <c r="AQ257" i="1"/>
  <c r="AM257" i="1"/>
  <c r="AI257" i="1"/>
  <c r="AK88" i="1"/>
  <c r="AO88" i="1"/>
  <c r="AG88" i="1"/>
  <c r="AK42" i="1"/>
  <c r="AO42" i="1"/>
  <c r="AG42" i="1"/>
  <c r="AN170" i="1"/>
  <c r="AJ170" i="1"/>
  <c r="AF170" i="1"/>
  <c r="AQ234" i="1"/>
  <c r="AM234" i="1"/>
  <c r="AI234" i="1"/>
  <c r="AK298" i="1"/>
  <c r="AO298" i="1"/>
  <c r="AG298" i="1"/>
  <c r="AN426" i="1"/>
  <c r="AJ426" i="1"/>
  <c r="AF426" i="1"/>
  <c r="AQ490" i="1"/>
  <c r="AM490" i="1"/>
  <c r="AI490" i="1"/>
  <c r="AK554" i="1"/>
  <c r="AO554" i="1"/>
  <c r="AG554" i="1"/>
  <c r="AM59" i="1"/>
  <c r="AQ59" i="1"/>
  <c r="AI59" i="1"/>
  <c r="AL123" i="1"/>
  <c r="AP123" i="1"/>
  <c r="AH123" i="1"/>
  <c r="AM315" i="1"/>
  <c r="AQ315" i="1"/>
  <c r="AI315" i="1"/>
  <c r="AL379" i="1"/>
  <c r="AP379" i="1"/>
  <c r="AH379" i="1"/>
  <c r="AQ571" i="1"/>
  <c r="AM571" i="1"/>
  <c r="AI571" i="1"/>
  <c r="AP20" i="1"/>
  <c r="AL20" i="1"/>
  <c r="AH20" i="1"/>
  <c r="AN84" i="1"/>
  <c r="AJ84" i="1"/>
  <c r="AF84" i="1"/>
  <c r="AL276" i="1"/>
  <c r="AP276" i="1"/>
  <c r="AH276" i="1"/>
  <c r="AN340" i="1"/>
  <c r="AF340" i="1"/>
  <c r="AJ340" i="1"/>
  <c r="AL532" i="1"/>
  <c r="AP532" i="1"/>
  <c r="AH532" i="1"/>
  <c r="AN596" i="1"/>
  <c r="AJ596" i="1"/>
  <c r="AF596" i="1"/>
  <c r="AK109" i="1"/>
  <c r="AO109" i="1"/>
  <c r="AG109" i="1"/>
  <c r="AL237" i="1"/>
  <c r="AP237" i="1"/>
  <c r="AH237" i="1"/>
  <c r="AK365" i="1"/>
  <c r="AO365" i="1"/>
  <c r="AG365" i="1"/>
  <c r="AL493" i="1"/>
  <c r="AP493" i="1"/>
  <c r="AH493" i="1"/>
  <c r="AL167" i="1"/>
  <c r="AP167" i="1"/>
  <c r="AH167" i="1"/>
  <c r="AN231" i="1"/>
  <c r="AJ231" i="1"/>
  <c r="AF231" i="1"/>
  <c r="AL423" i="1"/>
  <c r="AP423" i="1"/>
  <c r="AH423" i="1"/>
  <c r="AJ551" i="1"/>
  <c r="AN551" i="1"/>
  <c r="AF551" i="1"/>
  <c r="AK256" i="1"/>
  <c r="AO256" i="1"/>
  <c r="AG256" i="1"/>
  <c r="AM86" i="1"/>
  <c r="AQ86" i="1"/>
  <c r="AI86" i="1"/>
  <c r="AJ575" i="1"/>
  <c r="AN575" i="1"/>
  <c r="AF575" i="1"/>
  <c r="AN296" i="1"/>
  <c r="AJ296" i="1"/>
  <c r="AF296" i="1"/>
  <c r="AM126" i="1"/>
  <c r="AQ126" i="1"/>
  <c r="AI126" i="1"/>
  <c r="AJ599" i="1"/>
  <c r="AF599" i="1"/>
  <c r="AN599" i="1"/>
  <c r="AK336" i="1"/>
  <c r="AO336" i="1"/>
  <c r="AG336" i="1"/>
  <c r="AL166" i="1"/>
  <c r="AP166" i="1"/>
  <c r="AH166" i="1"/>
  <c r="AN398" i="1"/>
  <c r="AJ398" i="1"/>
  <c r="AF398" i="1"/>
  <c r="AJ514" i="1"/>
  <c r="AN514" i="1"/>
  <c r="AF514" i="1"/>
  <c r="AK211" i="1"/>
  <c r="AO211" i="1"/>
  <c r="AG211" i="1"/>
  <c r="AK133" i="1"/>
  <c r="AO133" i="1"/>
  <c r="AG133" i="1"/>
  <c r="AN383" i="1"/>
  <c r="AF383" i="1"/>
  <c r="AJ383" i="1"/>
  <c r="AQ182" i="1"/>
  <c r="AM182" i="1"/>
  <c r="AI182" i="1"/>
  <c r="AL73" i="1"/>
  <c r="AP73" i="1"/>
  <c r="AH73" i="1"/>
  <c r="AN329" i="1"/>
  <c r="AJ329" i="1"/>
  <c r="AF329" i="1"/>
  <c r="AK304" i="1"/>
  <c r="AO304" i="1"/>
  <c r="AG304" i="1"/>
  <c r="AN152" i="1"/>
  <c r="AJ152" i="1"/>
  <c r="AF152" i="1"/>
  <c r="AK210" i="1"/>
  <c r="AO210" i="1"/>
  <c r="AG210" i="1"/>
  <c r="AL291" i="1"/>
  <c r="AP291" i="1"/>
  <c r="AH291" i="1"/>
  <c r="AL188" i="1"/>
  <c r="AP188" i="1"/>
  <c r="AH188" i="1"/>
  <c r="AJ508" i="1"/>
  <c r="AN508" i="1"/>
  <c r="AF508" i="1"/>
  <c r="AN320" i="1"/>
  <c r="AJ320" i="1"/>
  <c r="AF320" i="1"/>
  <c r="AJ535" i="1"/>
  <c r="AN535" i="1"/>
  <c r="AF535" i="1"/>
  <c r="AO246" i="1"/>
  <c r="AK246" i="1"/>
  <c r="AG246" i="1"/>
  <c r="AL502" i="1"/>
  <c r="AP502" i="1"/>
  <c r="AH502" i="1"/>
  <c r="AQ471" i="1"/>
  <c r="AM471" i="1"/>
  <c r="AI471" i="1"/>
  <c r="AK30" i="1"/>
  <c r="AO30" i="1"/>
  <c r="AG30" i="1"/>
  <c r="AM217" i="1"/>
  <c r="AQ217" i="1"/>
  <c r="AI217" i="1"/>
  <c r="AL238" i="1"/>
  <c r="AP238" i="1"/>
  <c r="AH238" i="1"/>
  <c r="AK65" i="1"/>
  <c r="AO65" i="1"/>
  <c r="AG65" i="1"/>
  <c r="AL242" i="1"/>
  <c r="AP242" i="1"/>
  <c r="AH242" i="1"/>
  <c r="AP498" i="1"/>
  <c r="AH498" i="1"/>
  <c r="AL498" i="1"/>
  <c r="AK67" i="1"/>
  <c r="AO67" i="1"/>
  <c r="AG67" i="1"/>
  <c r="AN131" i="1"/>
  <c r="AJ131" i="1"/>
  <c r="AF131" i="1"/>
  <c r="AK323" i="1"/>
  <c r="AO323" i="1"/>
  <c r="AG323" i="1"/>
  <c r="AN387" i="1"/>
  <c r="AJ387" i="1"/>
  <c r="AF387" i="1"/>
  <c r="AK579" i="1"/>
  <c r="AG579" i="1"/>
  <c r="AO579" i="1"/>
  <c r="AK28" i="1"/>
  <c r="AO28" i="1"/>
  <c r="AG28" i="1"/>
  <c r="AM220" i="1"/>
  <c r="AQ220" i="1"/>
  <c r="AI220" i="1"/>
  <c r="AK284" i="1"/>
  <c r="AO284" i="1"/>
  <c r="AG284" i="1"/>
  <c r="AQ476" i="1"/>
  <c r="AM476" i="1"/>
  <c r="AI476" i="1"/>
  <c r="AO540" i="1"/>
  <c r="AK540" i="1"/>
  <c r="AG540" i="1"/>
  <c r="AN117" i="1"/>
  <c r="AJ117" i="1"/>
  <c r="AF117" i="1"/>
  <c r="AQ181" i="1"/>
  <c r="AM181" i="1"/>
  <c r="AI181" i="1"/>
  <c r="AN373" i="1"/>
  <c r="AJ373" i="1"/>
  <c r="AF373" i="1"/>
  <c r="AM437" i="1"/>
  <c r="AQ437" i="1"/>
  <c r="AI437" i="1"/>
  <c r="AM111" i="1"/>
  <c r="AQ111" i="1"/>
  <c r="AI111" i="1"/>
  <c r="AK175" i="1"/>
  <c r="AO175" i="1"/>
  <c r="AG175" i="1"/>
  <c r="AM367" i="1"/>
  <c r="AQ367" i="1"/>
  <c r="AI367" i="1"/>
  <c r="AK431" i="1"/>
  <c r="AO431" i="1"/>
  <c r="AG431" i="1"/>
  <c r="AM233" i="1"/>
  <c r="AQ233" i="1"/>
  <c r="AI233" i="1"/>
  <c r="AM313" i="1"/>
  <c r="AQ313" i="1"/>
  <c r="AI313" i="1"/>
  <c r="AM265" i="1"/>
  <c r="AQ265" i="1"/>
  <c r="AI265" i="1"/>
  <c r="AK369" i="1"/>
  <c r="AO369" i="1"/>
  <c r="AG369" i="1"/>
  <c r="AL450" i="1"/>
  <c r="AP450" i="1"/>
  <c r="AH450" i="1"/>
  <c r="AQ172" i="1"/>
  <c r="AM172" i="1"/>
  <c r="AI172" i="1"/>
  <c r="AO492" i="1"/>
  <c r="AK492" i="1"/>
  <c r="AG492" i="1"/>
  <c r="AQ511" i="1"/>
  <c r="AM511" i="1"/>
  <c r="AI511" i="1"/>
  <c r="AK401" i="1"/>
  <c r="AO401" i="1"/>
  <c r="AG401" i="1"/>
  <c r="AL310" i="1"/>
  <c r="AP310" i="1"/>
  <c r="AH310" i="1"/>
  <c r="AM155" i="1"/>
  <c r="AQ155" i="1"/>
  <c r="AI155" i="1"/>
  <c r="AN411" i="1"/>
  <c r="AJ411" i="1"/>
  <c r="AF411" i="1"/>
  <c r="AK141" i="1"/>
  <c r="AO141" i="1"/>
  <c r="AG141" i="1"/>
  <c r="AK7" i="1"/>
  <c r="AO7" i="1"/>
  <c r="AG7" i="1"/>
  <c r="AO544" i="1"/>
  <c r="AK544" i="1"/>
  <c r="AG544" i="1"/>
  <c r="AK113" i="1"/>
  <c r="AO113" i="1"/>
  <c r="AG113" i="1"/>
  <c r="AL274" i="1"/>
  <c r="AP274" i="1"/>
  <c r="AH274" i="1"/>
  <c r="AM124" i="1"/>
  <c r="AQ124" i="1"/>
  <c r="AI124" i="1"/>
  <c r="AK444" i="1"/>
  <c r="AO444" i="1"/>
  <c r="AG444" i="1"/>
  <c r="AM399" i="1"/>
  <c r="AQ399" i="1"/>
  <c r="AI399" i="1"/>
  <c r="AO614" i="1"/>
  <c r="AG614" i="1"/>
  <c r="AK614" i="1"/>
  <c r="AJ14" i="1"/>
  <c r="AN14" i="1"/>
  <c r="AF14" i="1"/>
  <c r="AL120" i="1"/>
  <c r="AP120" i="1"/>
  <c r="AH120" i="1"/>
  <c r="AP455" i="1"/>
  <c r="AL455" i="1"/>
  <c r="AH455" i="1"/>
  <c r="AJ6" i="1"/>
  <c r="AN6" i="1"/>
  <c r="AF6" i="1"/>
  <c r="AL49" i="1"/>
  <c r="AP49" i="1"/>
  <c r="AH49" i="1"/>
  <c r="AM328" i="1"/>
  <c r="AQ328" i="1"/>
  <c r="AI328" i="1"/>
  <c r="AL142" i="1"/>
  <c r="AP142" i="1"/>
  <c r="AH142" i="1"/>
  <c r="AL417" i="1"/>
  <c r="AP417" i="1"/>
  <c r="AH417" i="1"/>
  <c r="AN617" i="1"/>
  <c r="AJ617" i="1"/>
  <c r="AF617" i="1"/>
  <c r="AK368" i="1"/>
  <c r="AO368" i="1"/>
  <c r="AG368" i="1"/>
  <c r="AL198" i="1"/>
  <c r="AP198" i="1"/>
  <c r="AH198" i="1"/>
  <c r="AJ25" i="1"/>
  <c r="AN25" i="1"/>
  <c r="AF25" i="1"/>
  <c r="AM385" i="1"/>
  <c r="AQ385" i="1"/>
  <c r="AI385" i="1"/>
  <c r="AN216" i="1"/>
  <c r="AJ216" i="1"/>
  <c r="AF216" i="1"/>
  <c r="AJ46" i="1"/>
  <c r="AN46" i="1"/>
  <c r="AF46" i="1"/>
  <c r="AN122" i="1"/>
  <c r="AJ122" i="1"/>
  <c r="AF122" i="1"/>
  <c r="AQ186" i="1"/>
  <c r="AM186" i="1"/>
  <c r="AI186" i="1"/>
  <c r="AO250" i="1"/>
  <c r="AK250" i="1"/>
  <c r="AG250" i="1"/>
  <c r="AN378" i="1"/>
  <c r="AJ378" i="1"/>
  <c r="AF378" i="1"/>
  <c r="AM442" i="1"/>
  <c r="AQ442" i="1"/>
  <c r="AI442" i="1"/>
  <c r="AO506" i="1"/>
  <c r="AK506" i="1"/>
  <c r="AG506" i="1"/>
  <c r="AQ11" i="1"/>
  <c r="AM11" i="1"/>
  <c r="AI11" i="1"/>
  <c r="AL75" i="1"/>
  <c r="AP75" i="1"/>
  <c r="AH75" i="1"/>
  <c r="AM267" i="1"/>
  <c r="AQ267" i="1"/>
  <c r="AI267" i="1"/>
  <c r="AK331" i="1"/>
  <c r="AO331" i="1"/>
  <c r="AG331" i="1"/>
  <c r="AQ523" i="1"/>
  <c r="AM523" i="1"/>
  <c r="AI523" i="1"/>
  <c r="AK587" i="1"/>
  <c r="AO587" i="1"/>
  <c r="AG587" i="1"/>
  <c r="AJ36" i="1"/>
  <c r="AN36" i="1"/>
  <c r="AF36" i="1"/>
  <c r="AL228" i="1"/>
  <c r="AP228" i="1"/>
  <c r="AH228" i="1"/>
  <c r="AN292" i="1"/>
  <c r="AJ292" i="1"/>
  <c r="AF292" i="1"/>
  <c r="AL484" i="1"/>
  <c r="AP484" i="1"/>
  <c r="AH484" i="1"/>
  <c r="AJ548" i="1"/>
  <c r="AN548" i="1"/>
  <c r="AF548" i="1"/>
  <c r="AK61" i="1"/>
  <c r="AO61" i="1"/>
  <c r="AG61" i="1"/>
  <c r="AL189" i="1"/>
  <c r="AP189" i="1"/>
  <c r="AH189" i="1"/>
  <c r="AN317" i="1"/>
  <c r="AJ317" i="1"/>
  <c r="AF317" i="1"/>
  <c r="AP445" i="1"/>
  <c r="AL445" i="1"/>
  <c r="AH445" i="1"/>
  <c r="AL119" i="1"/>
  <c r="AP119" i="1"/>
  <c r="AH119" i="1"/>
  <c r="AN183" i="1"/>
  <c r="AJ183" i="1"/>
  <c r="AF183" i="1"/>
  <c r="AL375" i="1"/>
  <c r="AP375" i="1"/>
  <c r="AH375" i="1"/>
  <c r="AN439" i="1"/>
  <c r="AJ439" i="1"/>
  <c r="AF439" i="1"/>
  <c r="AK384" i="1"/>
  <c r="AO384" i="1"/>
  <c r="AG384" i="1"/>
  <c r="AJ41" i="1"/>
  <c r="AN41" i="1"/>
  <c r="AF41" i="1"/>
  <c r="AN424" i="1"/>
  <c r="AJ424" i="1"/>
  <c r="AF424" i="1"/>
  <c r="AL254" i="1"/>
  <c r="AP254" i="1"/>
  <c r="AH254" i="1"/>
  <c r="AN81" i="1"/>
  <c r="AJ81" i="1"/>
  <c r="AF81" i="1"/>
  <c r="AL294" i="1"/>
  <c r="AP294" i="1"/>
  <c r="AH294" i="1"/>
  <c r="AN121" i="1"/>
  <c r="AJ121" i="1"/>
  <c r="AF121" i="1"/>
  <c r="AK598" i="1"/>
  <c r="AO598" i="1"/>
  <c r="AG598" i="1"/>
  <c r="AL94" i="1"/>
  <c r="AP94" i="1"/>
  <c r="AH94" i="1"/>
  <c r="AO497" i="1"/>
  <c r="AK497" i="1"/>
  <c r="AG497" i="1"/>
  <c r="AL386" i="1"/>
  <c r="AP386" i="1"/>
  <c r="AH386" i="1"/>
  <c r="AM108" i="1"/>
  <c r="AQ108" i="1"/>
  <c r="AI108" i="1"/>
  <c r="AK300" i="1"/>
  <c r="AO300" i="1"/>
  <c r="AG300" i="1"/>
  <c r="AN453" i="1"/>
  <c r="AJ453" i="1"/>
  <c r="AF453" i="1"/>
  <c r="AK255" i="1"/>
  <c r="AO255" i="1"/>
  <c r="AG255" i="1"/>
  <c r="AJ560" i="1"/>
  <c r="AN560" i="1"/>
  <c r="AF560" i="1"/>
  <c r="AO503" i="1"/>
  <c r="AK503" i="1"/>
  <c r="AG503" i="1"/>
  <c r="AK472" i="1"/>
  <c r="AO472" i="1"/>
  <c r="AG472" i="1"/>
  <c r="AO481" i="1"/>
  <c r="AG481" i="1"/>
  <c r="AK481" i="1"/>
  <c r="AL330" i="1"/>
  <c r="AP330" i="1"/>
  <c r="AH330" i="1"/>
  <c r="AM347" i="1"/>
  <c r="AQ347" i="1"/>
  <c r="AI347" i="1"/>
  <c r="AJ539" i="1"/>
  <c r="AN539" i="1"/>
  <c r="AF539" i="1"/>
  <c r="AQ564" i="1"/>
  <c r="AM564" i="1"/>
  <c r="AI564" i="1"/>
  <c r="AQ205" i="1"/>
  <c r="AM205" i="1"/>
  <c r="AI205" i="1"/>
  <c r="AM263" i="1"/>
  <c r="AQ263" i="1"/>
  <c r="AI263" i="1"/>
  <c r="AK495" i="1"/>
  <c r="AO495" i="1"/>
  <c r="AG495" i="1"/>
  <c r="AN80" i="1"/>
  <c r="AJ80" i="1"/>
  <c r="AF80" i="1"/>
  <c r="AK241" i="1"/>
  <c r="AO241" i="1"/>
  <c r="AG241" i="1"/>
  <c r="AK480" i="1"/>
  <c r="AO480" i="1"/>
  <c r="AG480" i="1"/>
  <c r="AL146" i="1"/>
  <c r="AP146" i="1"/>
  <c r="AH146" i="1"/>
  <c r="AK483" i="1"/>
  <c r="AO483" i="1"/>
  <c r="AG483" i="1"/>
  <c r="AK252" i="1"/>
  <c r="AO252" i="1"/>
  <c r="AG252" i="1"/>
  <c r="AM143" i="1"/>
  <c r="AQ143" i="1"/>
  <c r="AI143" i="1"/>
  <c r="AK479" i="1"/>
  <c r="AO479" i="1"/>
  <c r="AG479" i="1"/>
  <c r="AJ533" i="1"/>
  <c r="AN533" i="1"/>
  <c r="AF533" i="1"/>
  <c r="AK134" i="1"/>
  <c r="AO134" i="1"/>
  <c r="AG134" i="1"/>
  <c r="AK227" i="1"/>
  <c r="AO227" i="1"/>
  <c r="AG227" i="1"/>
  <c r="AN611" i="1"/>
  <c r="AJ611" i="1"/>
  <c r="AF611" i="1"/>
  <c r="AQ510" i="1"/>
  <c r="AI510" i="1"/>
  <c r="AM510" i="1"/>
  <c r="AN133" i="1"/>
  <c r="AJ133" i="1"/>
  <c r="AF133" i="1"/>
  <c r="AQ517" i="1"/>
  <c r="AM517" i="1"/>
  <c r="AI517" i="1"/>
  <c r="AL182" i="1"/>
  <c r="AP182" i="1"/>
  <c r="AH182" i="1"/>
  <c r="AK73" i="1"/>
  <c r="AO73" i="1"/>
  <c r="AG73" i="1"/>
  <c r="AN304" i="1"/>
  <c r="AJ304" i="1"/>
  <c r="AF304" i="1"/>
  <c r="AK291" i="1"/>
  <c r="AO291" i="1"/>
  <c r="AG291" i="1"/>
  <c r="AK188" i="1"/>
  <c r="AO188" i="1"/>
  <c r="AG188" i="1"/>
  <c r="AM271" i="1"/>
  <c r="AQ271" i="1"/>
  <c r="AI271" i="1"/>
  <c r="AN246" i="1"/>
  <c r="AJ246" i="1"/>
  <c r="AF246" i="1"/>
  <c r="AL352" i="1"/>
  <c r="AP352" i="1"/>
  <c r="AH352" i="1"/>
  <c r="AM56" i="1"/>
  <c r="AQ56" i="1"/>
  <c r="AI56" i="1"/>
  <c r="AQ529" i="1"/>
  <c r="AM529" i="1"/>
  <c r="AI529" i="1"/>
  <c r="AL97" i="1"/>
  <c r="AP97" i="1"/>
  <c r="AH97" i="1"/>
  <c r="AM376" i="1"/>
  <c r="AQ376" i="1"/>
  <c r="AI376" i="1"/>
  <c r="AL471" i="1"/>
  <c r="AP471" i="1"/>
  <c r="AH471" i="1"/>
  <c r="AJ30" i="1"/>
  <c r="AN30" i="1"/>
  <c r="AF30" i="1"/>
  <c r="AL217" i="1"/>
  <c r="AP217" i="1"/>
  <c r="AH217" i="1"/>
  <c r="AQ48" i="1"/>
  <c r="AM48" i="1"/>
  <c r="AI48" i="1"/>
  <c r="AL408" i="1"/>
  <c r="AP408" i="1"/>
  <c r="AH408" i="1"/>
  <c r="AM238" i="1"/>
  <c r="AQ238" i="1"/>
  <c r="AI238" i="1"/>
  <c r="AN65" i="1"/>
  <c r="AJ65" i="1"/>
  <c r="AF65" i="1"/>
  <c r="AN114" i="1"/>
  <c r="AJ114" i="1"/>
  <c r="AF114" i="1"/>
  <c r="AQ178" i="1"/>
  <c r="AM178" i="1"/>
  <c r="AI178" i="1"/>
  <c r="AK242" i="1"/>
  <c r="AO242" i="1"/>
  <c r="AG242" i="1"/>
  <c r="AN370" i="1"/>
  <c r="AJ370" i="1"/>
  <c r="AF370" i="1"/>
  <c r="AM434" i="1"/>
  <c r="AQ434" i="1"/>
  <c r="AI434" i="1"/>
  <c r="AK498" i="1"/>
  <c r="AO498" i="1"/>
  <c r="AG498" i="1"/>
  <c r="AL67" i="1"/>
  <c r="AP67" i="1"/>
  <c r="AH67" i="1"/>
  <c r="AL259" i="1"/>
  <c r="AP259" i="1"/>
  <c r="AH259" i="1"/>
  <c r="AM323" i="1"/>
  <c r="AQ323" i="1"/>
  <c r="AI323" i="1"/>
  <c r="AL515" i="1"/>
  <c r="AP515" i="1"/>
  <c r="AH515" i="1"/>
  <c r="AM579" i="1"/>
  <c r="AQ579" i="1"/>
  <c r="AI579" i="1"/>
  <c r="AJ28" i="1"/>
  <c r="AN28" i="1"/>
  <c r="AF28" i="1"/>
  <c r="AL220" i="1"/>
  <c r="AP220" i="1"/>
  <c r="AH220" i="1"/>
  <c r="AN284" i="1"/>
  <c r="AJ284" i="1"/>
  <c r="AF284" i="1"/>
  <c r="AL476" i="1"/>
  <c r="AP476" i="1"/>
  <c r="AH476" i="1"/>
  <c r="AJ540" i="1"/>
  <c r="AN540" i="1"/>
  <c r="AF540" i="1"/>
  <c r="AK53" i="1"/>
  <c r="AO53" i="1"/>
  <c r="AG53" i="1"/>
  <c r="AL181" i="1"/>
  <c r="AP181" i="1"/>
  <c r="AH181" i="1"/>
  <c r="AK309" i="1"/>
  <c r="AO309" i="1"/>
  <c r="AG309" i="1"/>
  <c r="AP437" i="1"/>
  <c r="AL437" i="1"/>
  <c r="AH437" i="1"/>
  <c r="AL111" i="1"/>
  <c r="AP111" i="1"/>
  <c r="AH111" i="1"/>
  <c r="AN175" i="1"/>
  <c r="AJ175" i="1"/>
  <c r="AF175" i="1"/>
  <c r="AL367" i="1"/>
  <c r="AP367" i="1"/>
  <c r="AH367" i="1"/>
  <c r="AN431" i="1"/>
  <c r="AJ431" i="1"/>
  <c r="AF431" i="1"/>
  <c r="AM406" i="1"/>
  <c r="AQ406" i="1"/>
  <c r="AI406" i="1"/>
  <c r="AL233" i="1"/>
  <c r="AP233" i="1"/>
  <c r="AH233" i="1"/>
  <c r="AM64" i="1"/>
  <c r="AQ64" i="1"/>
  <c r="AI64" i="1"/>
  <c r="AL273" i="1"/>
  <c r="AP273" i="1"/>
  <c r="AH273" i="1"/>
  <c r="AM104" i="1"/>
  <c r="AQ104" i="1"/>
  <c r="AI104" i="1"/>
  <c r="AL313" i="1"/>
  <c r="AP313" i="1"/>
  <c r="AH313" i="1"/>
  <c r="AM144" i="1"/>
  <c r="AQ144" i="1"/>
  <c r="AI144" i="1"/>
  <c r="AL224" i="1"/>
  <c r="AP224" i="1"/>
  <c r="AH224" i="1"/>
  <c r="AL265" i="1"/>
  <c r="AP265" i="1"/>
  <c r="AH265" i="1"/>
  <c r="AN369" i="1"/>
  <c r="AJ369" i="1"/>
  <c r="AF369" i="1"/>
  <c r="AO512" i="1"/>
  <c r="AK512" i="1"/>
  <c r="AG512" i="1"/>
  <c r="AM130" i="1"/>
  <c r="AQ130" i="1"/>
  <c r="AI130" i="1"/>
  <c r="AO450" i="1"/>
  <c r="AK450" i="1"/>
  <c r="AG450" i="1"/>
  <c r="AQ467" i="1"/>
  <c r="AM467" i="1"/>
  <c r="AI467" i="1"/>
  <c r="AL172" i="1"/>
  <c r="AP172" i="1"/>
  <c r="AH172" i="1"/>
  <c r="AN492" i="1"/>
  <c r="AJ492" i="1"/>
  <c r="AF492" i="1"/>
  <c r="AL511" i="1"/>
  <c r="AP511" i="1"/>
  <c r="AH511" i="1"/>
  <c r="AN401" i="1"/>
  <c r="AJ401" i="1"/>
  <c r="AF401" i="1"/>
  <c r="AQ496" i="1"/>
  <c r="AM496" i="1"/>
  <c r="AI496" i="1"/>
  <c r="AN458" i="1"/>
  <c r="AJ458" i="1"/>
  <c r="AF458" i="1"/>
  <c r="AL155" i="1"/>
  <c r="AP155" i="1"/>
  <c r="AH155" i="1"/>
  <c r="AJ7" i="1"/>
  <c r="AN7" i="1"/>
  <c r="AF7" i="1"/>
  <c r="AJ544" i="1"/>
  <c r="AN544" i="1"/>
  <c r="AF544" i="1"/>
  <c r="AN113" i="1"/>
  <c r="AJ113" i="1"/>
  <c r="AF113" i="1"/>
  <c r="AQ465" i="1"/>
  <c r="AI465" i="1"/>
  <c r="AM465" i="1"/>
  <c r="AL321" i="1"/>
  <c r="AP321" i="1"/>
  <c r="AH321" i="1"/>
  <c r="AK274" i="1"/>
  <c r="AO274" i="1"/>
  <c r="AG274" i="1"/>
  <c r="AL355" i="1"/>
  <c r="AH355" i="1"/>
  <c r="AP355" i="1"/>
  <c r="AL124" i="1"/>
  <c r="AP124" i="1"/>
  <c r="AH124" i="1"/>
  <c r="AN444" i="1"/>
  <c r="AJ444" i="1"/>
  <c r="AF444" i="1"/>
  <c r="AL399" i="1"/>
  <c r="AP399" i="1"/>
  <c r="AH399" i="1"/>
  <c r="AN614" i="1"/>
  <c r="AJ614" i="1"/>
  <c r="AF614" i="1"/>
  <c r="AN120" i="1"/>
  <c r="AJ120" i="1"/>
  <c r="AF120" i="1"/>
  <c r="AK455" i="1"/>
  <c r="AO455" i="1"/>
  <c r="AG455" i="1"/>
  <c r="AQ487" i="1"/>
  <c r="AM487" i="1"/>
  <c r="AI487" i="1"/>
  <c r="AK49" i="1"/>
  <c r="AO49" i="1"/>
  <c r="AG49" i="1"/>
  <c r="AK417" i="1"/>
  <c r="AO417" i="1"/>
  <c r="AG417" i="1"/>
  <c r="AN368" i="1"/>
  <c r="AJ368" i="1"/>
  <c r="AF368" i="1"/>
  <c r="AK198" i="1"/>
  <c r="AO198" i="1"/>
  <c r="AG198" i="1"/>
  <c r="AL186" i="1"/>
  <c r="AP186" i="1"/>
  <c r="AH186" i="1"/>
  <c r="AL442" i="1"/>
  <c r="AP442" i="1"/>
  <c r="AH442" i="1"/>
  <c r="AK11" i="1"/>
  <c r="AO11" i="1"/>
  <c r="AG11" i="1"/>
  <c r="AN75" i="1"/>
  <c r="AJ75" i="1"/>
  <c r="AF75" i="1"/>
  <c r="AL267" i="1"/>
  <c r="AP267" i="1"/>
  <c r="AH267" i="1"/>
  <c r="AN331" i="1"/>
  <c r="AJ331" i="1"/>
  <c r="AF331" i="1"/>
  <c r="AL523" i="1"/>
  <c r="AP523" i="1"/>
  <c r="AH523" i="1"/>
  <c r="AF587" i="1"/>
  <c r="AJ587" i="1"/>
  <c r="AN587" i="1"/>
  <c r="AM164" i="1"/>
  <c r="AQ164" i="1"/>
  <c r="AI164" i="1"/>
  <c r="AK228" i="1"/>
  <c r="AO228" i="1"/>
  <c r="AG228" i="1"/>
  <c r="AM420" i="1"/>
  <c r="AQ420" i="1"/>
  <c r="AI420" i="1"/>
  <c r="AO484" i="1"/>
  <c r="AK484" i="1"/>
  <c r="AG484" i="1"/>
  <c r="AN61" i="1"/>
  <c r="AJ61" i="1"/>
  <c r="AF61" i="1"/>
  <c r="AM125" i="1"/>
  <c r="AQ125" i="1"/>
  <c r="AI125" i="1"/>
  <c r="AK317" i="1"/>
  <c r="AO317" i="1"/>
  <c r="AG317" i="1"/>
  <c r="AM381" i="1"/>
  <c r="AQ381" i="1"/>
  <c r="AI381" i="1"/>
  <c r="AM55" i="1"/>
  <c r="AQ55" i="1"/>
  <c r="AI55" i="1"/>
  <c r="AK119" i="1"/>
  <c r="AO119" i="1"/>
  <c r="AG119" i="1"/>
  <c r="AM311" i="1"/>
  <c r="AQ311" i="1"/>
  <c r="AI311" i="1"/>
  <c r="AK375" i="1"/>
  <c r="AO375" i="1"/>
  <c r="AG375" i="1"/>
  <c r="AL384" i="1"/>
  <c r="AP384" i="1"/>
  <c r="AH384" i="1"/>
  <c r="AK214" i="1"/>
  <c r="AO214" i="1"/>
  <c r="AG214" i="1"/>
  <c r="AP424" i="1"/>
  <c r="AH424" i="1"/>
  <c r="AL424" i="1"/>
  <c r="AO254" i="1"/>
  <c r="AK254" i="1"/>
  <c r="AG254" i="1"/>
  <c r="AQ457" i="1"/>
  <c r="AM457" i="1"/>
  <c r="AI457" i="1"/>
  <c r="AK294" i="1"/>
  <c r="AO294" i="1"/>
  <c r="AG294" i="1"/>
  <c r="AJ598" i="1"/>
  <c r="AN598" i="1"/>
  <c r="AF598" i="1"/>
  <c r="AM94" i="1"/>
  <c r="AQ94" i="1"/>
  <c r="AI94" i="1"/>
  <c r="AN497" i="1"/>
  <c r="AJ497" i="1"/>
  <c r="AF497" i="1"/>
  <c r="AQ193" i="1"/>
  <c r="AM193" i="1"/>
  <c r="AI193" i="1"/>
  <c r="AQ258" i="1"/>
  <c r="AM258" i="1"/>
  <c r="AI258" i="1"/>
  <c r="AK386" i="1"/>
  <c r="AO386" i="1"/>
  <c r="AG386" i="1"/>
  <c r="AM403" i="1"/>
  <c r="AQ403" i="1"/>
  <c r="AI403" i="1"/>
  <c r="AL108" i="1"/>
  <c r="AP108" i="1"/>
  <c r="AH108" i="1"/>
  <c r="AN300" i="1"/>
  <c r="AJ300" i="1"/>
  <c r="AF300" i="1"/>
  <c r="AK261" i="1"/>
  <c r="AO261" i="1"/>
  <c r="AG261" i="1"/>
  <c r="AN255" i="1"/>
  <c r="AJ255" i="1"/>
  <c r="AF255" i="1"/>
  <c r="AP536" i="1"/>
  <c r="AH536" i="1"/>
  <c r="AL536" i="1"/>
  <c r="AL560" i="1"/>
  <c r="AP560" i="1"/>
  <c r="AH560" i="1"/>
  <c r="AJ503" i="1"/>
  <c r="AN503" i="1"/>
  <c r="AF503" i="1"/>
  <c r="AL392" i="1"/>
  <c r="AP392" i="1"/>
  <c r="AH392" i="1"/>
  <c r="AN472" i="1"/>
  <c r="AJ472" i="1"/>
  <c r="AF472" i="1"/>
  <c r="AN481" i="1"/>
  <c r="AJ481" i="1"/>
  <c r="AF481" i="1"/>
  <c r="AL344" i="1"/>
  <c r="AP344" i="1"/>
  <c r="AH344" i="1"/>
  <c r="AM74" i="1"/>
  <c r="AQ74" i="1"/>
  <c r="AI74" i="1"/>
  <c r="AK330" i="1"/>
  <c r="AO330" i="1"/>
  <c r="AG330" i="1"/>
  <c r="AM91" i="1"/>
  <c r="AQ91" i="1"/>
  <c r="AI91" i="1"/>
  <c r="AL347" i="1"/>
  <c r="AP347" i="1"/>
  <c r="AH347" i="1"/>
  <c r="AL564" i="1"/>
  <c r="AH564" i="1"/>
  <c r="AP564" i="1"/>
  <c r="AL205" i="1"/>
  <c r="AP205" i="1"/>
  <c r="AH205" i="1"/>
  <c r="AL263" i="1"/>
  <c r="AP263" i="1"/>
  <c r="AH263" i="1"/>
  <c r="AN495" i="1"/>
  <c r="AJ495" i="1"/>
  <c r="AF495" i="1"/>
  <c r="AO549" i="1"/>
  <c r="AK549" i="1"/>
  <c r="AG549" i="1"/>
  <c r="AK80" i="1"/>
  <c r="AO80" i="1"/>
  <c r="AG80" i="1"/>
  <c r="AN241" i="1"/>
  <c r="AJ241" i="1"/>
  <c r="AF241" i="1"/>
  <c r="AK581" i="1"/>
  <c r="AO581" i="1"/>
  <c r="AG581" i="1"/>
  <c r="AN480" i="1"/>
  <c r="AJ480" i="1"/>
  <c r="AF480" i="1"/>
  <c r="AK146" i="1"/>
  <c r="AO146" i="1"/>
  <c r="AG146" i="1"/>
  <c r="AL163" i="1"/>
  <c r="AP163" i="1"/>
  <c r="AH163" i="1"/>
  <c r="AQ483" i="1"/>
  <c r="AM483" i="1"/>
  <c r="AI483" i="1"/>
  <c r="AN252" i="1"/>
  <c r="AJ252" i="1"/>
  <c r="AF252" i="1"/>
  <c r="AK341" i="1"/>
  <c r="AO341" i="1"/>
  <c r="AG341" i="1"/>
  <c r="AL143" i="1"/>
  <c r="AP143" i="1"/>
  <c r="AH143" i="1"/>
  <c r="AN479" i="1"/>
  <c r="AJ479" i="1"/>
  <c r="AF479" i="1"/>
  <c r="AM230" i="1"/>
  <c r="AQ230" i="1"/>
  <c r="AI230" i="1"/>
  <c r="AN134" i="1"/>
  <c r="AJ134" i="1"/>
  <c r="AF134" i="1"/>
  <c r="AN466" i="1"/>
  <c r="AJ466" i="1"/>
  <c r="AF466" i="1"/>
  <c r="AM227" i="1"/>
  <c r="AQ227" i="1"/>
  <c r="AI227" i="1"/>
  <c r="AL510" i="1"/>
  <c r="AP510" i="1"/>
  <c r="AH510" i="1"/>
  <c r="AL281" i="1"/>
  <c r="AP281" i="1"/>
  <c r="AH281" i="1"/>
  <c r="AK218" i="1"/>
  <c r="AO218" i="1"/>
  <c r="AG218" i="1"/>
  <c r="AM235" i="1"/>
  <c r="AQ235" i="1"/>
  <c r="AI235" i="1"/>
  <c r="AP555" i="1"/>
  <c r="AL555" i="1"/>
  <c r="AH555" i="1"/>
  <c r="AQ208" i="1"/>
  <c r="AM208" i="1"/>
  <c r="AI208" i="1"/>
  <c r="AL169" i="1"/>
  <c r="AP169" i="1"/>
  <c r="AH169" i="1"/>
  <c r="AM248" i="1"/>
  <c r="AQ248" i="1"/>
  <c r="AI248" i="1"/>
  <c r="AJ17" i="1"/>
  <c r="AN17" i="1"/>
  <c r="AF17" i="1"/>
  <c r="AO609" i="1"/>
  <c r="AK609" i="1"/>
  <c r="AG609" i="1"/>
  <c r="AQ569" i="1"/>
  <c r="AM569" i="1"/>
  <c r="AI569" i="1"/>
  <c r="AK177" i="1"/>
  <c r="AO177" i="1"/>
  <c r="AG177" i="1"/>
  <c r="AO486" i="1"/>
  <c r="AK486" i="1"/>
  <c r="AG486" i="1"/>
  <c r="AQ545" i="1"/>
  <c r="AM545" i="1"/>
  <c r="AI545" i="1"/>
  <c r="AK89" i="1"/>
  <c r="AO89" i="1"/>
  <c r="AG89" i="1"/>
  <c r="AK159" i="1"/>
  <c r="AO159" i="1"/>
  <c r="AG159" i="1"/>
  <c r="AK415" i="1"/>
  <c r="AO415" i="1"/>
  <c r="AG415" i="1"/>
  <c r="AK105" i="1"/>
  <c r="AO105" i="1"/>
  <c r="AG105" i="1"/>
  <c r="AM318" i="1"/>
  <c r="AQ318" i="1"/>
  <c r="AI318" i="1"/>
  <c r="AK185" i="1"/>
  <c r="AO185" i="1"/>
  <c r="AG185" i="1"/>
  <c r="AO606" i="1"/>
  <c r="AG606" i="1"/>
  <c r="AK606" i="1"/>
  <c r="AL595" i="1"/>
  <c r="AP595" i="1"/>
  <c r="AH595" i="1"/>
  <c r="AK236" i="1"/>
  <c r="AO236" i="1"/>
  <c r="AG236" i="1"/>
  <c r="AM63" i="1"/>
  <c r="AQ63" i="1"/>
  <c r="AI63" i="1"/>
  <c r="AN77" i="1"/>
  <c r="AJ77" i="1"/>
  <c r="AF77" i="1"/>
  <c r="AL362" i="1"/>
  <c r="AP362" i="1"/>
  <c r="AH362" i="1"/>
  <c r="AJ507" i="1"/>
  <c r="AN507" i="1"/>
  <c r="AF507" i="1"/>
  <c r="AM84" i="1"/>
  <c r="AQ84" i="1"/>
  <c r="AI84" i="1"/>
  <c r="AK425" i="1"/>
  <c r="AG425" i="1"/>
  <c r="AO425" i="1"/>
  <c r="AQ599" i="1"/>
  <c r="AM599" i="1"/>
  <c r="AI599" i="1"/>
  <c r="AM329" i="1"/>
  <c r="AQ329" i="1"/>
  <c r="AI329" i="1"/>
  <c r="AQ535" i="1"/>
  <c r="AM535" i="1"/>
  <c r="AI535" i="1"/>
  <c r="AL353" i="1"/>
  <c r="AP353" i="1"/>
  <c r="AH353" i="1"/>
  <c r="AN488" i="1"/>
  <c r="AJ488" i="1"/>
  <c r="AF488" i="1"/>
  <c r="AN281" i="1"/>
  <c r="AJ281" i="1"/>
  <c r="AF281" i="1"/>
  <c r="AL464" i="1"/>
  <c r="AP464" i="1"/>
  <c r="AH464" i="1"/>
  <c r="AN302" i="1"/>
  <c r="AJ302" i="1"/>
  <c r="AF302" i="1"/>
  <c r="AM602" i="1"/>
  <c r="AI602" i="1"/>
  <c r="AQ602" i="1"/>
  <c r="AL235" i="1"/>
  <c r="AP235" i="1"/>
  <c r="AH235" i="1"/>
  <c r="AN196" i="1"/>
  <c r="AJ196" i="1"/>
  <c r="AF196" i="1"/>
  <c r="AL388" i="1"/>
  <c r="AP388" i="1"/>
  <c r="AH388" i="1"/>
  <c r="AN452" i="1"/>
  <c r="AJ452" i="1"/>
  <c r="AF452" i="1"/>
  <c r="AN221" i="1"/>
  <c r="AJ221" i="1"/>
  <c r="AF221" i="1"/>
  <c r="AL463" i="1"/>
  <c r="AP463" i="1"/>
  <c r="AH463" i="1"/>
  <c r="AK389" i="1"/>
  <c r="AG389" i="1"/>
  <c r="AO389" i="1"/>
  <c r="AP13" i="1"/>
  <c r="AL13" i="1"/>
  <c r="AH13" i="1"/>
  <c r="AN169" i="1"/>
  <c r="AJ169" i="1"/>
  <c r="AF169" i="1"/>
  <c r="AN288" i="1"/>
  <c r="AJ288" i="1"/>
  <c r="AF288" i="1"/>
  <c r="AL335" i="1"/>
  <c r="AP335" i="1"/>
  <c r="AH335" i="1"/>
  <c r="AN150" i="1"/>
  <c r="AJ150" i="1"/>
  <c r="AF150" i="1"/>
  <c r="AK222" i="1"/>
  <c r="AO222" i="1"/>
  <c r="AG222" i="1"/>
  <c r="AN312" i="1"/>
  <c r="AJ312" i="1"/>
  <c r="AF312" i="1"/>
  <c r="AO545" i="1"/>
  <c r="AK545" i="1"/>
  <c r="AG545" i="1"/>
  <c r="AN432" i="1"/>
  <c r="AJ432" i="1"/>
  <c r="AF432" i="1"/>
  <c r="AL418" i="1"/>
  <c r="AP418" i="1"/>
  <c r="AH418" i="1"/>
  <c r="AJ563" i="1"/>
  <c r="AF563" i="1"/>
  <c r="AN563" i="1"/>
  <c r="AM396" i="1"/>
  <c r="AQ396" i="1"/>
  <c r="AI396" i="1"/>
  <c r="AJ37" i="1"/>
  <c r="AN37" i="1"/>
  <c r="AF37" i="1"/>
  <c r="AM287" i="1"/>
  <c r="AQ287" i="1"/>
  <c r="AI287" i="1"/>
  <c r="AK318" i="1"/>
  <c r="AO318" i="1"/>
  <c r="AG318" i="1"/>
  <c r="AL366" i="1"/>
  <c r="AP366" i="1"/>
  <c r="AH366" i="1"/>
  <c r="AQ500" i="1"/>
  <c r="AM500" i="1"/>
  <c r="AI500" i="1"/>
  <c r="AM77" i="1"/>
  <c r="AQ77" i="1"/>
  <c r="AI77" i="1"/>
  <c r="AM135" i="1"/>
  <c r="AQ135" i="1"/>
  <c r="AI135" i="1"/>
  <c r="AK327" i="1"/>
  <c r="AO327" i="1"/>
  <c r="AG327" i="1"/>
  <c r="AJ40" i="1"/>
  <c r="AN40" i="1"/>
  <c r="AF40" i="1"/>
  <c r="AM79" i="1"/>
  <c r="AQ79" i="1"/>
  <c r="AI79" i="1"/>
  <c r="AL470" i="1"/>
  <c r="AP470" i="1"/>
  <c r="AH470" i="1"/>
  <c r="AL78" i="1"/>
  <c r="AP78" i="1"/>
  <c r="AH78" i="1"/>
  <c r="AN88" i="1"/>
  <c r="AJ88" i="1"/>
  <c r="AF88" i="1"/>
  <c r="AQ20" i="1"/>
  <c r="AM20" i="1"/>
  <c r="AI20" i="1"/>
  <c r="AK231" i="1"/>
  <c r="AO231" i="1"/>
  <c r="AG231" i="1"/>
  <c r="AL211" i="1"/>
  <c r="AP211" i="1"/>
  <c r="AH211" i="1"/>
  <c r="AO508" i="1"/>
  <c r="AK508" i="1"/>
  <c r="AG508" i="1"/>
  <c r="AO535" i="1"/>
  <c r="AG535" i="1"/>
  <c r="AK535" i="1"/>
  <c r="AM97" i="1"/>
  <c r="AQ97" i="1"/>
  <c r="AI97" i="1"/>
  <c r="AQ528" i="1"/>
  <c r="AI528" i="1"/>
  <c r="AM528" i="1"/>
  <c r="AP541" i="1"/>
  <c r="AL541" i="1"/>
  <c r="AH541" i="1"/>
  <c r="AL65" i="1"/>
  <c r="AP65" i="1"/>
  <c r="AH65" i="1"/>
  <c r="AK131" i="1"/>
  <c r="AO131" i="1"/>
  <c r="AG131" i="1"/>
  <c r="AM387" i="1"/>
  <c r="AQ387" i="1"/>
  <c r="AI387" i="1"/>
  <c r="AL579" i="1"/>
  <c r="AP579" i="1"/>
  <c r="AH579" i="1"/>
  <c r="AK117" i="1"/>
  <c r="AO117" i="1"/>
  <c r="AG117" i="1"/>
  <c r="AL245" i="1"/>
  <c r="AP245" i="1"/>
  <c r="AH245" i="1"/>
  <c r="AL501" i="1"/>
  <c r="AP501" i="1"/>
  <c r="AH501" i="1"/>
  <c r="AK104" i="1"/>
  <c r="AO104" i="1"/>
  <c r="AG104" i="1"/>
  <c r="AJ585" i="1"/>
  <c r="AN585" i="1"/>
  <c r="AF585" i="1"/>
  <c r="AI608" i="1"/>
  <c r="AM608" i="1"/>
  <c r="AQ608" i="1"/>
  <c r="AN130" i="1"/>
  <c r="AJ130" i="1"/>
  <c r="AF130" i="1"/>
  <c r="AL492" i="1"/>
  <c r="AP492" i="1"/>
  <c r="AH492" i="1"/>
  <c r="AL401" i="1"/>
  <c r="AP401" i="1"/>
  <c r="AH401" i="1"/>
  <c r="AL411" i="1"/>
  <c r="AP411" i="1"/>
  <c r="AH411" i="1"/>
  <c r="AN116" i="1"/>
  <c r="AJ116" i="1"/>
  <c r="AF116" i="1"/>
  <c r="AN141" i="1"/>
  <c r="AJ141" i="1"/>
  <c r="AF141" i="1"/>
  <c r="AP544" i="1"/>
  <c r="AH544" i="1"/>
  <c r="AL544" i="1"/>
  <c r="AJ558" i="1"/>
  <c r="AN558" i="1"/>
  <c r="AF558" i="1"/>
  <c r="AM321" i="1"/>
  <c r="AQ321" i="1"/>
  <c r="AI321" i="1"/>
  <c r="AK6" i="1"/>
  <c r="AO6" i="1"/>
  <c r="AG6" i="1"/>
  <c r="AO617" i="1"/>
  <c r="AK617" i="1"/>
  <c r="AG617" i="1"/>
  <c r="AM198" i="1"/>
  <c r="AQ198" i="1"/>
  <c r="AI198" i="1"/>
  <c r="AL506" i="1"/>
  <c r="AP506" i="1"/>
  <c r="AH506" i="1"/>
  <c r="AK36" i="1"/>
  <c r="AO36" i="1"/>
  <c r="AG36" i="1"/>
  <c r="AK381" i="1"/>
  <c r="AO381" i="1"/>
  <c r="AG381" i="1"/>
  <c r="AM445" i="1"/>
  <c r="AQ445" i="1"/>
  <c r="AI445" i="1"/>
  <c r="AM119" i="1"/>
  <c r="AQ119" i="1"/>
  <c r="AI119" i="1"/>
  <c r="AK439" i="1"/>
  <c r="AO439" i="1"/>
  <c r="AG439" i="1"/>
  <c r="AL255" i="1"/>
  <c r="AP255" i="1"/>
  <c r="AH255" i="1"/>
  <c r="AN74" i="1"/>
  <c r="AJ74" i="1"/>
  <c r="AF74" i="1"/>
  <c r="AL80" i="1"/>
  <c r="AP80" i="1"/>
  <c r="AH80" i="1"/>
  <c r="AN433" i="1"/>
  <c r="AJ433" i="1"/>
  <c r="AF433" i="1"/>
  <c r="AL480" i="1"/>
  <c r="AP480" i="1"/>
  <c r="AH480" i="1"/>
  <c r="AM146" i="1"/>
  <c r="AQ146" i="1"/>
  <c r="AI146" i="1"/>
  <c r="AK402" i="1"/>
  <c r="AO402" i="1"/>
  <c r="AG402" i="1"/>
  <c r="AL483" i="1"/>
  <c r="AP483" i="1"/>
  <c r="AH483" i="1"/>
  <c r="AJ572" i="1"/>
  <c r="AN572" i="1"/>
  <c r="AF572" i="1"/>
  <c r="AN190" i="1"/>
  <c r="AJ190" i="1"/>
  <c r="AF190" i="1"/>
  <c r="AM611" i="1"/>
  <c r="AQ611" i="1"/>
  <c r="AI611" i="1"/>
  <c r="AJ8" i="1"/>
  <c r="AN8" i="1"/>
  <c r="AF8" i="1"/>
  <c r="AL488" i="1"/>
  <c r="AP488" i="1"/>
  <c r="AH488" i="1"/>
  <c r="AK374" i="1"/>
  <c r="AO374" i="1"/>
  <c r="AG374" i="1"/>
  <c r="AK449" i="1"/>
  <c r="AO449" i="1"/>
  <c r="AG449" i="1"/>
  <c r="AL90" i="1"/>
  <c r="AP90" i="1"/>
  <c r="AH90" i="1"/>
  <c r="AN235" i="1"/>
  <c r="AJ235" i="1"/>
  <c r="AF235" i="1"/>
  <c r="AK132" i="1"/>
  <c r="AO132" i="1"/>
  <c r="AG132" i="1"/>
  <c r="AM324" i="1"/>
  <c r="AQ324" i="1"/>
  <c r="AI324" i="1"/>
  <c r="AK221" i="1"/>
  <c r="AO221" i="1"/>
  <c r="AG221" i="1"/>
  <c r="AK8" i="1"/>
  <c r="AO8" i="1"/>
  <c r="AG8" i="1"/>
  <c r="AN353" i="1"/>
  <c r="AJ353" i="1"/>
  <c r="AF353" i="1"/>
  <c r="AK96" i="1"/>
  <c r="AO96" i="1"/>
  <c r="AG96" i="1"/>
  <c r="AM129" i="1"/>
  <c r="AQ129" i="1"/>
  <c r="AI129" i="1"/>
  <c r="AN218" i="1"/>
  <c r="AJ218" i="1"/>
  <c r="AF218" i="1"/>
  <c r="AM282" i="1"/>
  <c r="AQ282" i="1"/>
  <c r="AI282" i="1"/>
  <c r="AN474" i="1"/>
  <c r="AJ474" i="1"/>
  <c r="AF474" i="1"/>
  <c r="AM107" i="1"/>
  <c r="AQ107" i="1"/>
  <c r="AI107" i="1"/>
  <c r="AL171" i="1"/>
  <c r="AP171" i="1"/>
  <c r="AH171" i="1"/>
  <c r="AM619" i="1"/>
  <c r="AQ619" i="1"/>
  <c r="AI619" i="1"/>
  <c r="AN388" i="1"/>
  <c r="AJ388" i="1"/>
  <c r="AF388" i="1"/>
  <c r="AL580" i="1"/>
  <c r="AH580" i="1"/>
  <c r="AP580" i="1"/>
  <c r="AK413" i="1"/>
  <c r="AO413" i="1"/>
  <c r="AG413" i="1"/>
  <c r="AQ38" i="1"/>
  <c r="AM38" i="1"/>
  <c r="AI38" i="1"/>
  <c r="AJ578" i="1"/>
  <c r="AN578" i="1"/>
  <c r="AF578" i="1"/>
  <c r="AK69" i="1"/>
  <c r="AO69" i="1"/>
  <c r="AG69" i="1"/>
  <c r="AQ174" i="1"/>
  <c r="AM174" i="1"/>
  <c r="AI174" i="1"/>
  <c r="AK266" i="1"/>
  <c r="AO266" i="1"/>
  <c r="AG266" i="1"/>
  <c r="AL603" i="1"/>
  <c r="AP603" i="1"/>
  <c r="AH603" i="1"/>
  <c r="AN391" i="1"/>
  <c r="AJ391" i="1"/>
  <c r="AF391" i="1"/>
  <c r="AM209" i="1"/>
  <c r="AQ209" i="1"/>
  <c r="AI209" i="1"/>
  <c r="AL249" i="1"/>
  <c r="AP249" i="1"/>
  <c r="AH249" i="1"/>
  <c r="AK82" i="1"/>
  <c r="AO82" i="1"/>
  <c r="AG82" i="1"/>
  <c r="AN60" i="1"/>
  <c r="AJ60" i="1"/>
  <c r="AF60" i="1"/>
  <c r="AQ17" i="1"/>
  <c r="AM17" i="1"/>
  <c r="AI17" i="1"/>
  <c r="AM582" i="1"/>
  <c r="AI582" i="1"/>
  <c r="AQ582" i="1"/>
  <c r="AM597" i="1"/>
  <c r="AI597" i="1"/>
  <c r="AQ597" i="1"/>
  <c r="AL566" i="1"/>
  <c r="AH566" i="1"/>
  <c r="AP566" i="1"/>
  <c r="AL98" i="1"/>
  <c r="AP98" i="1"/>
  <c r="AH98" i="1"/>
  <c r="AL354" i="1"/>
  <c r="AP354" i="1"/>
  <c r="AH354" i="1"/>
  <c r="AQ179" i="1"/>
  <c r="AM179" i="1"/>
  <c r="AI179" i="1"/>
  <c r="AN243" i="1"/>
  <c r="AJ243" i="1"/>
  <c r="AF243" i="1"/>
  <c r="AK396" i="1"/>
  <c r="AO396" i="1"/>
  <c r="AG396" i="1"/>
  <c r="AM37" i="1"/>
  <c r="AQ37" i="1"/>
  <c r="AI37" i="1"/>
  <c r="AM293" i="1"/>
  <c r="AQ293" i="1"/>
  <c r="AI293" i="1"/>
  <c r="AK287" i="1"/>
  <c r="AO287" i="1"/>
  <c r="AG287" i="1"/>
  <c r="AF565" i="1"/>
  <c r="AJ565" i="1"/>
  <c r="AN565" i="1"/>
  <c r="AK447" i="1"/>
  <c r="AO447" i="1"/>
  <c r="AG447" i="1"/>
  <c r="AK589" i="1"/>
  <c r="AO589" i="1"/>
  <c r="AG589" i="1"/>
  <c r="AK366" i="1"/>
  <c r="AO366" i="1"/>
  <c r="AG366" i="1"/>
  <c r="AK19" i="1"/>
  <c r="AO19" i="1"/>
  <c r="AG19" i="1"/>
  <c r="AN339" i="1"/>
  <c r="AJ339" i="1"/>
  <c r="AF339" i="1"/>
  <c r="AM620" i="1"/>
  <c r="AI620" i="1"/>
  <c r="AQ620" i="1"/>
  <c r="AO500" i="1"/>
  <c r="AK500" i="1"/>
  <c r="AG500" i="1"/>
  <c r="AO461" i="1"/>
  <c r="AK461" i="1"/>
  <c r="AG461" i="1"/>
  <c r="AJ547" i="1"/>
  <c r="AN547" i="1"/>
  <c r="AF547" i="1"/>
  <c r="AN277" i="1"/>
  <c r="AJ277" i="1"/>
  <c r="AF277" i="1"/>
  <c r="AO470" i="1"/>
  <c r="AK470" i="1"/>
  <c r="AG470" i="1"/>
  <c r="AL534" i="1"/>
  <c r="AP534" i="1"/>
  <c r="AH534" i="1"/>
  <c r="AK438" i="1"/>
  <c r="AO438" i="1"/>
  <c r="AG438" i="1"/>
  <c r="AK70" i="1"/>
  <c r="AO70" i="1"/>
  <c r="AG70" i="1"/>
  <c r="AK20" i="1"/>
  <c r="AO20" i="1"/>
  <c r="AG20" i="1"/>
  <c r="AK276" i="1"/>
  <c r="AO276" i="1"/>
  <c r="AG276" i="1"/>
  <c r="AQ468" i="1"/>
  <c r="AM468" i="1"/>
  <c r="AI468" i="1"/>
  <c r="AM429" i="1"/>
  <c r="AQ429" i="1"/>
  <c r="AI429" i="1"/>
  <c r="AM103" i="1"/>
  <c r="AQ103" i="1"/>
  <c r="AI103" i="1"/>
  <c r="AK167" i="1"/>
  <c r="AO167" i="1"/>
  <c r="AG167" i="1"/>
  <c r="AK86" i="1"/>
  <c r="AO86" i="1"/>
  <c r="AG86" i="1"/>
  <c r="AO520" i="1"/>
  <c r="AK520" i="1"/>
  <c r="AG520" i="1"/>
  <c r="AN200" i="1"/>
  <c r="AJ200" i="1"/>
  <c r="AF200" i="1"/>
  <c r="AK567" i="1"/>
  <c r="AG567" i="1"/>
  <c r="AO567" i="1"/>
  <c r="AN112" i="1"/>
  <c r="AJ112" i="1"/>
  <c r="AF112" i="1"/>
  <c r="AK577" i="1"/>
  <c r="AO577" i="1"/>
  <c r="AG577" i="1"/>
  <c r="AP26" i="1"/>
  <c r="AL26" i="1"/>
  <c r="AH26" i="1"/>
  <c r="AL282" i="1"/>
  <c r="AP282" i="1"/>
  <c r="AH282" i="1"/>
  <c r="AP538" i="1"/>
  <c r="AH538" i="1"/>
  <c r="AL538" i="1"/>
  <c r="AK107" i="1"/>
  <c r="AO107" i="1"/>
  <c r="AG107" i="1"/>
  <c r="AN171" i="1"/>
  <c r="AJ171" i="1"/>
  <c r="AF171" i="1"/>
  <c r="AK363" i="1"/>
  <c r="AO363" i="1"/>
  <c r="AG363" i="1"/>
  <c r="AN427" i="1"/>
  <c r="AJ427" i="1"/>
  <c r="AF427" i="1"/>
  <c r="AO619" i="1"/>
  <c r="AK619" i="1"/>
  <c r="AG619" i="1"/>
  <c r="AK68" i="1"/>
  <c r="AO68" i="1"/>
  <c r="AG68" i="1"/>
  <c r="AM260" i="1"/>
  <c r="AQ260" i="1"/>
  <c r="AI260" i="1"/>
  <c r="AK324" i="1"/>
  <c r="AO324" i="1"/>
  <c r="AG324" i="1"/>
  <c r="AQ516" i="1"/>
  <c r="AI516" i="1"/>
  <c r="AM516" i="1"/>
  <c r="AK580" i="1"/>
  <c r="AG580" i="1"/>
  <c r="AO580" i="1"/>
  <c r="AK157" i="1"/>
  <c r="AO157" i="1"/>
  <c r="AG157" i="1"/>
  <c r="AQ221" i="1"/>
  <c r="AM221" i="1"/>
  <c r="AI221" i="1"/>
  <c r="AN413" i="1"/>
  <c r="AJ413" i="1"/>
  <c r="AF413" i="1"/>
  <c r="AQ477" i="1"/>
  <c r="AM477" i="1"/>
  <c r="AI477" i="1"/>
  <c r="AM151" i="1"/>
  <c r="AQ151" i="1"/>
  <c r="AI151" i="1"/>
  <c r="AK215" i="1"/>
  <c r="AO215" i="1"/>
  <c r="AG215" i="1"/>
  <c r="AM407" i="1"/>
  <c r="AQ407" i="1"/>
  <c r="AI407" i="1"/>
  <c r="AL128" i="1"/>
  <c r="AP128" i="1"/>
  <c r="AH128" i="1"/>
  <c r="AL168" i="1"/>
  <c r="AP168" i="1"/>
  <c r="AH168" i="1"/>
  <c r="AN208" i="1"/>
  <c r="AJ208" i="1"/>
  <c r="AF208" i="1"/>
  <c r="AK38" i="1"/>
  <c r="AO38" i="1"/>
  <c r="AG38" i="1"/>
  <c r="AN275" i="1"/>
  <c r="AJ275" i="1"/>
  <c r="AF275" i="1"/>
  <c r="AN69" i="1"/>
  <c r="AJ69" i="1"/>
  <c r="AF69" i="1"/>
  <c r="AM389" i="1"/>
  <c r="AQ389" i="1"/>
  <c r="AI389" i="1"/>
  <c r="AP22" i="1"/>
  <c r="AL22" i="1"/>
  <c r="AH22" i="1"/>
  <c r="AK441" i="1"/>
  <c r="AG441" i="1"/>
  <c r="AO441" i="1"/>
  <c r="AM326" i="1"/>
  <c r="AQ326" i="1"/>
  <c r="AI326" i="1"/>
  <c r="AK174" i="1"/>
  <c r="AO174" i="1"/>
  <c r="AG174" i="1"/>
  <c r="AM283" i="1"/>
  <c r="AQ283" i="1"/>
  <c r="AI283" i="1"/>
  <c r="AF603" i="1"/>
  <c r="AJ603" i="1"/>
  <c r="AN603" i="1"/>
  <c r="AK333" i="1"/>
  <c r="AO333" i="1"/>
  <c r="AG333" i="1"/>
  <c r="AK71" i="1"/>
  <c r="AO71" i="1"/>
  <c r="AG71" i="1"/>
  <c r="AO249" i="1"/>
  <c r="AK249" i="1"/>
  <c r="AG249" i="1"/>
  <c r="AN248" i="1"/>
  <c r="AJ248" i="1"/>
  <c r="AF248" i="1"/>
  <c r="AK591" i="1"/>
  <c r="AO591" i="1"/>
  <c r="AG591" i="1"/>
  <c r="AK99" i="1"/>
  <c r="AO99" i="1"/>
  <c r="AG99" i="1"/>
  <c r="AN419" i="1"/>
  <c r="AJ419" i="1"/>
  <c r="AF419" i="1"/>
  <c r="AN149" i="1"/>
  <c r="AJ149" i="1"/>
  <c r="AF149" i="1"/>
  <c r="AQ469" i="1"/>
  <c r="AM469" i="1"/>
  <c r="AI469" i="1"/>
  <c r="AM609" i="1"/>
  <c r="AQ609" i="1"/>
  <c r="AI609" i="1"/>
  <c r="AP582" i="1"/>
  <c r="AL582" i="1"/>
  <c r="AH582" i="1"/>
  <c r="AM136" i="1"/>
  <c r="AQ136" i="1"/>
  <c r="AI136" i="1"/>
  <c r="AP454" i="1"/>
  <c r="AL454" i="1"/>
  <c r="AH454" i="1"/>
  <c r="AL597" i="1"/>
  <c r="AP597" i="1"/>
  <c r="AH597" i="1"/>
  <c r="AQ486" i="1"/>
  <c r="AM486" i="1"/>
  <c r="AI486" i="1"/>
  <c r="AP33" i="1"/>
  <c r="AL33" i="1"/>
  <c r="AH33" i="1"/>
  <c r="AM312" i="1"/>
  <c r="AQ312" i="1"/>
  <c r="AI312" i="1"/>
  <c r="AP553" i="1"/>
  <c r="AL553" i="1"/>
  <c r="AH553" i="1"/>
  <c r="AM432" i="1"/>
  <c r="AQ432" i="1"/>
  <c r="AI432" i="1"/>
  <c r="AM89" i="1"/>
  <c r="AQ89" i="1"/>
  <c r="AI89" i="1"/>
  <c r="AM448" i="1"/>
  <c r="AQ448" i="1"/>
  <c r="AI448" i="1"/>
  <c r="AQ34" i="1"/>
  <c r="AM34" i="1"/>
  <c r="AI34" i="1"/>
  <c r="AK98" i="1"/>
  <c r="AO98" i="1"/>
  <c r="AG98" i="1"/>
  <c r="AN226" i="1"/>
  <c r="AJ226" i="1"/>
  <c r="AF226" i="1"/>
  <c r="AM290" i="1"/>
  <c r="AQ290" i="1"/>
  <c r="AI290" i="1"/>
  <c r="AK354" i="1"/>
  <c r="AO354" i="1"/>
  <c r="AG354" i="1"/>
  <c r="AN482" i="1"/>
  <c r="AJ482" i="1"/>
  <c r="AF482" i="1"/>
  <c r="AQ546" i="1"/>
  <c r="AM546" i="1"/>
  <c r="AI546" i="1"/>
  <c r="AO610" i="1"/>
  <c r="AG610" i="1"/>
  <c r="AK610" i="1"/>
  <c r="AM115" i="1"/>
  <c r="AQ115" i="1"/>
  <c r="AI115" i="1"/>
  <c r="AK179" i="1"/>
  <c r="AO179" i="1"/>
  <c r="AG179" i="1"/>
  <c r="AL371" i="1"/>
  <c r="AP371" i="1"/>
  <c r="AH371" i="1"/>
  <c r="AK435" i="1"/>
  <c r="AO435" i="1"/>
  <c r="AG435" i="1"/>
  <c r="AL76" i="1"/>
  <c r="AP76" i="1"/>
  <c r="AH76" i="1"/>
  <c r="AN140" i="1"/>
  <c r="AJ140" i="1"/>
  <c r="AF140" i="1"/>
  <c r="AL332" i="1"/>
  <c r="AP332" i="1"/>
  <c r="AH332" i="1"/>
  <c r="AN396" i="1"/>
  <c r="AJ396" i="1"/>
  <c r="AF396" i="1"/>
  <c r="AH588" i="1"/>
  <c r="AL588" i="1"/>
  <c r="AP588" i="1"/>
  <c r="AP37" i="1"/>
  <c r="AL37" i="1"/>
  <c r="AH37" i="1"/>
  <c r="AK165" i="1"/>
  <c r="AO165" i="1"/>
  <c r="AG165" i="1"/>
  <c r="AL293" i="1"/>
  <c r="AP293" i="1"/>
  <c r="AH293" i="1"/>
  <c r="AK421" i="1"/>
  <c r="AO421" i="1"/>
  <c r="AG421" i="1"/>
  <c r="AJ31" i="1"/>
  <c r="AN31" i="1"/>
  <c r="AF31" i="1"/>
  <c r="AL223" i="1"/>
  <c r="AP223" i="1"/>
  <c r="AH223" i="1"/>
  <c r="AN287" i="1"/>
  <c r="AJ287" i="1"/>
  <c r="AF287" i="1"/>
  <c r="AN447" i="1"/>
  <c r="AJ447" i="1"/>
  <c r="AF447" i="1"/>
  <c r="AM105" i="1"/>
  <c r="AQ105" i="1"/>
  <c r="AI105" i="1"/>
  <c r="AN478" i="1"/>
  <c r="AJ478" i="1"/>
  <c r="AF478" i="1"/>
  <c r="AM145" i="1"/>
  <c r="AQ145" i="1"/>
  <c r="AI145" i="1"/>
  <c r="AJ505" i="1"/>
  <c r="AF505" i="1"/>
  <c r="AN505" i="1"/>
  <c r="AK16" i="1"/>
  <c r="AO16" i="1"/>
  <c r="AG16" i="1"/>
  <c r="AN414" i="1"/>
  <c r="AJ414" i="1"/>
  <c r="AF414" i="1"/>
  <c r="AL176" i="1"/>
  <c r="AP176" i="1"/>
  <c r="AH176" i="1"/>
  <c r="AN366" i="1"/>
  <c r="AF366" i="1"/>
  <c r="AJ366" i="1"/>
  <c r="AN322" i="1"/>
  <c r="AJ322" i="1"/>
  <c r="AF322" i="1"/>
  <c r="AP19" i="1"/>
  <c r="AL19" i="1"/>
  <c r="AH19" i="1"/>
  <c r="AL620" i="1"/>
  <c r="AH620" i="1"/>
  <c r="AP620" i="1"/>
  <c r="AL197" i="1"/>
  <c r="AP197" i="1"/>
  <c r="AH197" i="1"/>
  <c r="AN192" i="1"/>
  <c r="AJ192" i="1"/>
  <c r="AF192" i="1"/>
  <c r="AN62" i="1"/>
  <c r="AJ62" i="1"/>
  <c r="AF62" i="1"/>
  <c r="AL456" i="1"/>
  <c r="AP456" i="1"/>
  <c r="AH456" i="1"/>
  <c r="AL161" i="1"/>
  <c r="AP161" i="1"/>
  <c r="AH161" i="1"/>
  <c r="AJ593" i="1"/>
  <c r="AN593" i="1"/>
  <c r="AF593" i="1"/>
  <c r="AK592" i="1"/>
  <c r="AG592" i="1"/>
  <c r="AO592" i="1"/>
  <c r="AK10" i="1"/>
  <c r="AO10" i="1"/>
  <c r="AG10" i="1"/>
  <c r="AN394" i="1"/>
  <c r="AJ394" i="1"/>
  <c r="AF394" i="1"/>
  <c r="AP27" i="1"/>
  <c r="AL27" i="1"/>
  <c r="AH27" i="1"/>
  <c r="AL244" i="1"/>
  <c r="AP244" i="1"/>
  <c r="AH244" i="1"/>
  <c r="AJ500" i="1"/>
  <c r="AN500" i="1"/>
  <c r="AF500" i="1"/>
  <c r="AN269" i="1"/>
  <c r="AJ269" i="1"/>
  <c r="AF269" i="1"/>
  <c r="AN135" i="1"/>
  <c r="AJ135" i="1"/>
  <c r="AF135" i="1"/>
  <c r="AM342" i="1"/>
  <c r="AQ342" i="1"/>
  <c r="AI342" i="1"/>
  <c r="AQ40" i="1"/>
  <c r="AM40" i="1"/>
  <c r="AI40" i="1"/>
  <c r="AM289" i="1"/>
  <c r="AQ289" i="1"/>
  <c r="AI289" i="1"/>
  <c r="AQ594" i="1"/>
  <c r="AI594" i="1"/>
  <c r="AM594" i="1"/>
  <c r="AK21" i="1"/>
  <c r="AO21" i="1"/>
  <c r="AG21" i="1"/>
  <c r="AN79" i="1"/>
  <c r="AJ79" i="1"/>
  <c r="AF79" i="1"/>
  <c r="AN360" i="1"/>
  <c r="AJ360" i="1"/>
  <c r="AF360" i="1"/>
  <c r="AL57" i="1"/>
  <c r="AP57" i="1"/>
  <c r="AH57" i="1"/>
  <c r="AN470" i="1"/>
  <c r="AJ470" i="1"/>
  <c r="AF470" i="1"/>
  <c r="AN118" i="1"/>
  <c r="AJ118" i="1"/>
  <c r="AF118" i="1"/>
  <c r="AN160" i="1"/>
  <c r="AJ160" i="1"/>
  <c r="AF160" i="1"/>
  <c r="AN438" i="1"/>
  <c r="AJ438" i="1"/>
  <c r="AF438" i="1"/>
  <c r="AL264" i="1"/>
  <c r="AP264" i="1"/>
  <c r="AH264" i="1"/>
  <c r="AL518" i="1"/>
  <c r="AP518" i="1"/>
  <c r="AH518" i="1"/>
  <c r="AN78" i="1"/>
  <c r="AJ78" i="1"/>
  <c r="AF78" i="1"/>
  <c r="AL240" i="1"/>
  <c r="AP240" i="1"/>
  <c r="AH240" i="1"/>
  <c r="AN70" i="1"/>
  <c r="AJ70" i="1"/>
  <c r="AF70" i="1"/>
  <c r="AL257" i="1"/>
  <c r="AP257" i="1"/>
  <c r="AH257" i="1"/>
  <c r="AM88" i="1"/>
  <c r="AQ88" i="1"/>
  <c r="AI88" i="1"/>
  <c r="AN106" i="1"/>
  <c r="AJ106" i="1"/>
  <c r="AF106" i="1"/>
  <c r="AQ170" i="1"/>
  <c r="AM170" i="1"/>
  <c r="AI170" i="1"/>
  <c r="AK234" i="1"/>
  <c r="AO234" i="1"/>
  <c r="AG234" i="1"/>
  <c r="AN362" i="1"/>
  <c r="AJ362" i="1"/>
  <c r="AF362" i="1"/>
  <c r="AM426" i="1"/>
  <c r="AQ426" i="1"/>
  <c r="AI426" i="1"/>
  <c r="AO490" i="1"/>
  <c r="AK490" i="1"/>
  <c r="AG490" i="1"/>
  <c r="AN618" i="1"/>
  <c r="AJ618" i="1"/>
  <c r="AF618" i="1"/>
  <c r="AL59" i="1"/>
  <c r="AP59" i="1"/>
  <c r="AH59" i="1"/>
  <c r="AM251" i="1"/>
  <c r="AQ251" i="1"/>
  <c r="AI251" i="1"/>
  <c r="AL315" i="1"/>
  <c r="AP315" i="1"/>
  <c r="AH315" i="1"/>
  <c r="AQ507" i="1"/>
  <c r="AM507" i="1"/>
  <c r="AI507" i="1"/>
  <c r="AK571" i="1"/>
  <c r="AG571" i="1"/>
  <c r="AO571" i="1"/>
  <c r="AJ20" i="1"/>
  <c r="AN20" i="1"/>
  <c r="AF20" i="1"/>
  <c r="AL212" i="1"/>
  <c r="AP212" i="1"/>
  <c r="AH212" i="1"/>
  <c r="AN276" i="1"/>
  <c r="AJ276" i="1"/>
  <c r="AF276" i="1"/>
  <c r="AL468" i="1"/>
  <c r="AP468" i="1"/>
  <c r="AH468" i="1"/>
  <c r="AJ532" i="1"/>
  <c r="AN532" i="1"/>
  <c r="AF532" i="1"/>
  <c r="AK45" i="1"/>
  <c r="AO45" i="1"/>
  <c r="AG45" i="1"/>
  <c r="AL173" i="1"/>
  <c r="AP173" i="1"/>
  <c r="AH173" i="1"/>
  <c r="AK301" i="1"/>
  <c r="AO301" i="1"/>
  <c r="AG301" i="1"/>
  <c r="AP429" i="1"/>
  <c r="AH429" i="1"/>
  <c r="AL429" i="1"/>
  <c r="AL103" i="1"/>
  <c r="AP103" i="1"/>
  <c r="AH103" i="1"/>
  <c r="AN167" i="1"/>
  <c r="AJ167" i="1"/>
  <c r="AF167" i="1"/>
  <c r="AL359" i="1"/>
  <c r="AP359" i="1"/>
  <c r="AH359" i="1"/>
  <c r="AN423" i="1"/>
  <c r="AJ423" i="1"/>
  <c r="AF423" i="1"/>
  <c r="AN256" i="1"/>
  <c r="AJ256" i="1"/>
  <c r="AF256" i="1"/>
  <c r="AN86" i="1"/>
  <c r="AJ86" i="1"/>
  <c r="AF86" i="1"/>
  <c r="AL462" i="1"/>
  <c r="AP462" i="1"/>
  <c r="AH462" i="1"/>
  <c r="AK296" i="1"/>
  <c r="AO296" i="1"/>
  <c r="AG296" i="1"/>
  <c r="AN126" i="1"/>
  <c r="AJ126" i="1"/>
  <c r="AF126" i="1"/>
  <c r="AL336" i="1"/>
  <c r="AP336" i="1"/>
  <c r="AH336" i="1"/>
  <c r="AN166" i="1"/>
  <c r="AJ166" i="1"/>
  <c r="AF166" i="1"/>
  <c r="AN66" i="1"/>
  <c r="AJ66" i="1"/>
  <c r="AF66" i="1"/>
  <c r="AQ514" i="1"/>
  <c r="AM514" i="1"/>
  <c r="AI514" i="1"/>
  <c r="AL517" i="1"/>
  <c r="AP517" i="1"/>
  <c r="AH517" i="1"/>
  <c r="AN232" i="1"/>
  <c r="AJ232" i="1"/>
  <c r="AF232" i="1"/>
  <c r="AN73" i="1"/>
  <c r="AJ73" i="1"/>
  <c r="AF73" i="1"/>
  <c r="AO621" i="1"/>
  <c r="AK621" i="1"/>
  <c r="AG621" i="1"/>
  <c r="AL304" i="1"/>
  <c r="AP304" i="1"/>
  <c r="AH304" i="1"/>
  <c r="AM152" i="1"/>
  <c r="AQ152" i="1"/>
  <c r="AI152" i="1"/>
  <c r="AJ530" i="1"/>
  <c r="AN530" i="1"/>
  <c r="AF530" i="1"/>
  <c r="AM291" i="1"/>
  <c r="AQ291" i="1"/>
  <c r="AI291" i="1"/>
  <c r="AN188" i="1"/>
  <c r="AJ188" i="1"/>
  <c r="AF188" i="1"/>
  <c r="AK405" i="1"/>
  <c r="AO405" i="1"/>
  <c r="AG405" i="1"/>
  <c r="AL271" i="1"/>
  <c r="AP271" i="1"/>
  <c r="AH271" i="1"/>
  <c r="AM320" i="1"/>
  <c r="AQ320" i="1"/>
  <c r="AI320" i="1"/>
  <c r="AK352" i="1"/>
  <c r="AO352" i="1"/>
  <c r="AG352" i="1"/>
  <c r="AO502" i="1"/>
  <c r="AK502" i="1"/>
  <c r="AG502" i="1"/>
  <c r="AK97" i="1"/>
  <c r="AO97" i="1"/>
  <c r="AG97" i="1"/>
  <c r="AM201" i="1"/>
  <c r="AQ201" i="1"/>
  <c r="AI201" i="1"/>
  <c r="AK471" i="1"/>
  <c r="AO471" i="1"/>
  <c r="AG471" i="1"/>
  <c r="AM390" i="1"/>
  <c r="AQ390" i="1"/>
  <c r="AI390" i="1"/>
  <c r="AK217" i="1"/>
  <c r="AO217" i="1"/>
  <c r="AG217" i="1"/>
  <c r="AK408" i="1"/>
  <c r="AO408" i="1"/>
  <c r="AG408" i="1"/>
  <c r="AK238" i="1"/>
  <c r="AO238" i="1"/>
  <c r="AG238" i="1"/>
  <c r="AL178" i="1"/>
  <c r="AP178" i="1"/>
  <c r="AH178" i="1"/>
  <c r="AL434" i="1"/>
  <c r="AP434" i="1"/>
  <c r="AH434" i="1"/>
  <c r="AJ5" i="1"/>
  <c r="AN5" i="1"/>
  <c r="AN67" i="1"/>
  <c r="AF67" i="1"/>
  <c r="AJ67" i="1"/>
  <c r="AK259" i="1"/>
  <c r="AO259" i="1"/>
  <c r="AG259" i="1"/>
  <c r="AN323" i="1"/>
  <c r="AJ323" i="1"/>
  <c r="AF323" i="1"/>
  <c r="AO515" i="1"/>
  <c r="AK515" i="1"/>
  <c r="AG515" i="1"/>
  <c r="AJ579" i="1"/>
  <c r="AF579" i="1"/>
  <c r="AN579" i="1"/>
  <c r="AM156" i="1"/>
  <c r="AQ156" i="1"/>
  <c r="AI156" i="1"/>
  <c r="AK220" i="1"/>
  <c r="AO220" i="1"/>
  <c r="AG220" i="1"/>
  <c r="AM412" i="1"/>
  <c r="AQ412" i="1"/>
  <c r="AI412" i="1"/>
  <c r="AO476" i="1"/>
  <c r="AK476" i="1"/>
  <c r="AG476" i="1"/>
  <c r="AN53" i="1"/>
  <c r="AJ53" i="1"/>
  <c r="AF53" i="1"/>
  <c r="AM117" i="1"/>
  <c r="AQ117" i="1"/>
  <c r="AI117" i="1"/>
  <c r="AN309" i="1"/>
  <c r="AJ309" i="1"/>
  <c r="AF309" i="1"/>
  <c r="AM373" i="1"/>
  <c r="AQ373" i="1"/>
  <c r="AI373" i="1"/>
  <c r="AM47" i="1"/>
  <c r="AQ47" i="1"/>
  <c r="AI47" i="1"/>
  <c r="AK111" i="1"/>
  <c r="AO111" i="1"/>
  <c r="AG111" i="1"/>
  <c r="AM303" i="1"/>
  <c r="AQ303" i="1"/>
  <c r="AI303" i="1"/>
  <c r="AK367" i="1"/>
  <c r="AO367" i="1"/>
  <c r="AG367" i="1"/>
  <c r="AL406" i="1"/>
  <c r="AP406" i="1"/>
  <c r="AH406" i="1"/>
  <c r="AK233" i="1"/>
  <c r="AO233" i="1"/>
  <c r="AG233" i="1"/>
  <c r="AM446" i="1"/>
  <c r="AQ446" i="1"/>
  <c r="AI446" i="1"/>
  <c r="AK273" i="1"/>
  <c r="AO273" i="1"/>
  <c r="AG273" i="1"/>
  <c r="AQ473" i="1"/>
  <c r="AM473" i="1"/>
  <c r="AI473" i="1"/>
  <c r="AK313" i="1"/>
  <c r="AO313" i="1"/>
  <c r="AG313" i="1"/>
  <c r="AK224" i="1"/>
  <c r="AO224" i="1"/>
  <c r="AG224" i="1"/>
  <c r="AK265" i="1"/>
  <c r="AO265" i="1"/>
  <c r="AG265" i="1"/>
  <c r="AL512" i="1"/>
  <c r="AP512" i="1"/>
  <c r="AH512" i="1"/>
  <c r="AL130" i="1"/>
  <c r="AP130" i="1"/>
  <c r="AH130" i="1"/>
  <c r="AL467" i="1"/>
  <c r="AP467" i="1"/>
  <c r="AH467" i="1"/>
  <c r="AK172" i="1"/>
  <c r="AO172" i="1"/>
  <c r="AG172" i="1"/>
  <c r="AQ191" i="1"/>
  <c r="AM191" i="1"/>
  <c r="AI191" i="1"/>
  <c r="AO511" i="1"/>
  <c r="AK511" i="1"/>
  <c r="AG511" i="1"/>
  <c r="AL350" i="1"/>
  <c r="AP350" i="1"/>
  <c r="AH350" i="1"/>
  <c r="AK310" i="1"/>
  <c r="AG310" i="1"/>
  <c r="AO310" i="1"/>
  <c r="AN155" i="1"/>
  <c r="AJ155" i="1"/>
  <c r="AF155" i="1"/>
  <c r="AM436" i="1"/>
  <c r="AQ436" i="1"/>
  <c r="AI436" i="1"/>
  <c r="AM141" i="1"/>
  <c r="AQ141" i="1"/>
  <c r="AI141" i="1"/>
  <c r="AM382" i="1"/>
  <c r="AQ382" i="1"/>
  <c r="AI382" i="1"/>
  <c r="AK321" i="1"/>
  <c r="AO321" i="1"/>
  <c r="AG321" i="1"/>
  <c r="AK355" i="1"/>
  <c r="AO355" i="1"/>
  <c r="AG355" i="1"/>
  <c r="AK124" i="1"/>
  <c r="AO124" i="1"/>
  <c r="AG124" i="1"/>
  <c r="AQ15" i="1"/>
  <c r="AM15" i="1"/>
  <c r="AI15" i="1"/>
  <c r="AK399" i="1"/>
  <c r="AG399" i="1"/>
  <c r="AO399" i="1"/>
  <c r="AJ573" i="1"/>
  <c r="AN573" i="1"/>
  <c r="AF573" i="1"/>
  <c r="AK120" i="1"/>
  <c r="AO120" i="1"/>
  <c r="AG120" i="1"/>
  <c r="AN455" i="1"/>
  <c r="AJ455" i="1"/>
  <c r="AF455" i="1"/>
  <c r="AL487" i="1"/>
  <c r="AP487" i="1"/>
  <c r="AH487" i="1"/>
  <c r="AJ49" i="1"/>
  <c r="AN49" i="1"/>
  <c r="AF49" i="1"/>
  <c r="AK557" i="1"/>
  <c r="AO557" i="1"/>
  <c r="AG557" i="1"/>
  <c r="AM142" i="1"/>
  <c r="AQ142" i="1"/>
  <c r="AI142" i="1"/>
  <c r="AN417" i="1"/>
  <c r="AJ417" i="1"/>
  <c r="AF417" i="1"/>
  <c r="AQ513" i="1"/>
  <c r="AM513" i="1"/>
  <c r="AI513" i="1"/>
  <c r="AL368" i="1"/>
  <c r="AP368" i="1"/>
  <c r="AH368" i="1"/>
  <c r="AN198" i="1"/>
  <c r="AJ198" i="1"/>
  <c r="AF198" i="1"/>
  <c r="AL385" i="1"/>
  <c r="AP385" i="1"/>
  <c r="AH385" i="1"/>
  <c r="AQ216" i="1"/>
  <c r="AM216" i="1"/>
  <c r="AI216" i="1"/>
  <c r="AN58" i="1"/>
  <c r="AJ58" i="1"/>
  <c r="AF58" i="1"/>
  <c r="AM122" i="1"/>
  <c r="AQ122" i="1"/>
  <c r="AI122" i="1"/>
  <c r="AK186" i="1"/>
  <c r="AO186" i="1"/>
  <c r="AG186" i="1"/>
  <c r="AN314" i="1"/>
  <c r="AJ314" i="1"/>
  <c r="AF314" i="1"/>
  <c r="AM378" i="1"/>
  <c r="AQ378" i="1"/>
  <c r="AI378" i="1"/>
  <c r="AO442" i="1"/>
  <c r="AG442" i="1"/>
  <c r="AK442" i="1"/>
  <c r="AN570" i="1"/>
  <c r="AJ570" i="1"/>
  <c r="AF570" i="1"/>
  <c r="AP11" i="1"/>
  <c r="AL11" i="1"/>
  <c r="AH11" i="1"/>
  <c r="AM203" i="1"/>
  <c r="AQ203" i="1"/>
  <c r="AI203" i="1"/>
  <c r="AK267" i="1"/>
  <c r="AO267" i="1"/>
  <c r="AG267" i="1"/>
  <c r="AQ459" i="1"/>
  <c r="AM459" i="1"/>
  <c r="AI459" i="1"/>
  <c r="AO523" i="1"/>
  <c r="AK523" i="1"/>
  <c r="AG523" i="1"/>
  <c r="AL164" i="1"/>
  <c r="AP164" i="1"/>
  <c r="AH164" i="1"/>
  <c r="AN228" i="1"/>
  <c r="AJ228" i="1"/>
  <c r="AF228" i="1"/>
  <c r="AL420" i="1"/>
  <c r="AP420" i="1"/>
  <c r="AH420" i="1"/>
  <c r="AN484" i="1"/>
  <c r="AJ484" i="1"/>
  <c r="AF484" i="1"/>
  <c r="AL125" i="1"/>
  <c r="AP125" i="1"/>
  <c r="AH125" i="1"/>
  <c r="AN253" i="1"/>
  <c r="AJ253" i="1"/>
  <c r="AF253" i="1"/>
  <c r="AL381" i="1"/>
  <c r="AP381" i="1"/>
  <c r="AH381" i="1"/>
  <c r="AJ509" i="1"/>
  <c r="AN509" i="1"/>
  <c r="AF509" i="1"/>
  <c r="AL55" i="1"/>
  <c r="AP55" i="1"/>
  <c r="AH55" i="1"/>
  <c r="AN119" i="1"/>
  <c r="AJ119" i="1"/>
  <c r="AF119" i="1"/>
  <c r="AL311" i="1"/>
  <c r="AP311" i="1"/>
  <c r="AH311" i="1"/>
  <c r="AN375" i="1"/>
  <c r="AJ375" i="1"/>
  <c r="AF375" i="1"/>
  <c r="AL526" i="1"/>
  <c r="AP526" i="1"/>
  <c r="AH526" i="1"/>
  <c r="AN384" i="1"/>
  <c r="AJ384" i="1"/>
  <c r="AF384" i="1"/>
  <c r="AN214" i="1"/>
  <c r="AJ214" i="1"/>
  <c r="AF214" i="1"/>
  <c r="AQ550" i="1"/>
  <c r="AI550" i="1"/>
  <c r="AM550" i="1"/>
  <c r="AK424" i="1"/>
  <c r="AO424" i="1"/>
  <c r="AG424" i="1"/>
  <c r="AN254" i="1"/>
  <c r="AJ254" i="1"/>
  <c r="AF254" i="1"/>
  <c r="AL457" i="1"/>
  <c r="AP457" i="1"/>
  <c r="AH457" i="1"/>
  <c r="AN294" i="1"/>
  <c r="AJ294" i="1"/>
  <c r="AF294" i="1"/>
  <c r="AM623" i="1"/>
  <c r="AQ623" i="1"/>
  <c r="AI623" i="1"/>
  <c r="AK94" i="1"/>
  <c r="AO94" i="1"/>
  <c r="AG94" i="1"/>
  <c r="AL258" i="1"/>
  <c r="AP258" i="1"/>
  <c r="AH258" i="1"/>
  <c r="AL403" i="1"/>
  <c r="AP403" i="1"/>
  <c r="AH403" i="1"/>
  <c r="AK108" i="1"/>
  <c r="AO108" i="1"/>
  <c r="AG108" i="1"/>
  <c r="AN261" i="1"/>
  <c r="AJ261" i="1"/>
  <c r="AF261" i="1"/>
  <c r="AQ453" i="1"/>
  <c r="AM453" i="1"/>
  <c r="AI453" i="1"/>
  <c r="AO536" i="1"/>
  <c r="AG536" i="1"/>
  <c r="AK536" i="1"/>
  <c r="AN392" i="1"/>
  <c r="AJ392" i="1"/>
  <c r="AF392" i="1"/>
  <c r="AK344" i="1"/>
  <c r="AO344" i="1"/>
  <c r="AG344" i="1"/>
  <c r="AL74" i="1"/>
  <c r="AP74" i="1"/>
  <c r="AH74" i="1"/>
  <c r="AK91" i="1"/>
  <c r="AO91" i="1"/>
  <c r="AG91" i="1"/>
  <c r="AN347" i="1"/>
  <c r="AJ347" i="1"/>
  <c r="AF347" i="1"/>
  <c r="AM372" i="1"/>
  <c r="AQ372" i="1"/>
  <c r="AI372" i="1"/>
  <c r="AK564" i="1"/>
  <c r="AG564" i="1"/>
  <c r="AO564" i="1"/>
  <c r="AM199" i="1"/>
  <c r="AQ199" i="1"/>
  <c r="AI199" i="1"/>
  <c r="AK263" i="1"/>
  <c r="AO263" i="1"/>
  <c r="AG263" i="1"/>
  <c r="AJ549" i="1"/>
  <c r="AN549" i="1"/>
  <c r="AF549" i="1"/>
  <c r="AN581" i="1"/>
  <c r="AJ581" i="1"/>
  <c r="AF581" i="1"/>
  <c r="AK163" i="1"/>
  <c r="AO163" i="1"/>
  <c r="AG163" i="1"/>
  <c r="AN483" i="1"/>
  <c r="AJ483" i="1"/>
  <c r="AF483" i="1"/>
  <c r="AN341" i="1"/>
  <c r="AJ341" i="1"/>
  <c r="AF341" i="1"/>
  <c r="AK143" i="1"/>
  <c r="AO143" i="1"/>
  <c r="AG143" i="1"/>
  <c r="AQ533" i="1"/>
  <c r="AM533" i="1"/>
  <c r="AI533" i="1"/>
  <c r="AN227" i="1"/>
  <c r="AJ227" i="1"/>
  <c r="AF227" i="1"/>
  <c r="AM207" i="1"/>
  <c r="AQ207" i="1"/>
  <c r="AI207" i="1"/>
  <c r="AO510" i="1"/>
  <c r="AK510" i="1"/>
  <c r="AG510" i="1"/>
  <c r="AN225" i="1"/>
  <c r="AJ225" i="1"/>
  <c r="AF225" i="1"/>
  <c r="AM302" i="1"/>
  <c r="AQ302" i="1"/>
  <c r="AI302" i="1"/>
  <c r="AL299" i="1"/>
  <c r="AP299" i="1"/>
  <c r="AH299" i="1"/>
  <c r="AQ491" i="1"/>
  <c r="AM491" i="1"/>
  <c r="AI491" i="1"/>
  <c r="AL377" i="1"/>
  <c r="AP377" i="1"/>
  <c r="AH377" i="1"/>
  <c r="AP9" i="1"/>
  <c r="AL9" i="1"/>
  <c r="AH9" i="1"/>
  <c r="AL69" i="1"/>
  <c r="AP69" i="1"/>
  <c r="AH69" i="1"/>
  <c r="AP615" i="1"/>
  <c r="AH615" i="1"/>
  <c r="AL615" i="1"/>
  <c r="AJ22" i="1"/>
  <c r="AN22" i="1"/>
  <c r="AF22" i="1"/>
  <c r="AN326" i="1"/>
  <c r="AJ326" i="1"/>
  <c r="AF326" i="1"/>
  <c r="AQ522" i="1"/>
  <c r="AI522" i="1"/>
  <c r="AM522" i="1"/>
  <c r="AL333" i="1"/>
  <c r="AP333" i="1"/>
  <c r="AH333" i="1"/>
  <c r="AL222" i="1"/>
  <c r="AP222" i="1"/>
  <c r="AH222" i="1"/>
  <c r="AK137" i="1"/>
  <c r="AO137" i="1"/>
  <c r="AG137" i="1"/>
  <c r="AM204" i="1"/>
  <c r="AQ204" i="1"/>
  <c r="AI204" i="1"/>
  <c r="AL278" i="1"/>
  <c r="AP278" i="1"/>
  <c r="AH278" i="1"/>
  <c r="AL394" i="1"/>
  <c r="AP394" i="1"/>
  <c r="AH394" i="1"/>
  <c r="AM269" i="1"/>
  <c r="AQ269" i="1"/>
  <c r="AI269" i="1"/>
  <c r="AM327" i="1"/>
  <c r="AQ327" i="1"/>
  <c r="AI327" i="1"/>
  <c r="AK409" i="1"/>
  <c r="AO409" i="1"/>
  <c r="AG409" i="1"/>
  <c r="AL552" i="1"/>
  <c r="AP552" i="1"/>
  <c r="AH552" i="1"/>
  <c r="AM340" i="1"/>
  <c r="AQ340" i="1"/>
  <c r="AI340" i="1"/>
  <c r="AM596" i="1"/>
  <c r="AQ596" i="1"/>
  <c r="AI596" i="1"/>
  <c r="AO462" i="1"/>
  <c r="AK462" i="1"/>
  <c r="AG462" i="1"/>
  <c r="AO489" i="1"/>
  <c r="AK489" i="1"/>
  <c r="AG489" i="1"/>
  <c r="AQ246" i="1"/>
  <c r="AM246" i="1"/>
  <c r="AI246" i="1"/>
  <c r="AM54" i="1"/>
  <c r="AQ54" i="1"/>
  <c r="AI54" i="1"/>
  <c r="AN270" i="1"/>
  <c r="AJ270" i="1"/>
  <c r="AF270" i="1"/>
  <c r="AM346" i="1"/>
  <c r="AQ346" i="1"/>
  <c r="AI346" i="1"/>
  <c r="AL491" i="1"/>
  <c r="AH491" i="1"/>
  <c r="AP491" i="1"/>
  <c r="AL132" i="1"/>
  <c r="AP132" i="1"/>
  <c r="AH132" i="1"/>
  <c r="AL279" i="1"/>
  <c r="AP279" i="1"/>
  <c r="AH279" i="1"/>
  <c r="AN343" i="1"/>
  <c r="AJ343" i="1"/>
  <c r="AF343" i="1"/>
  <c r="AN297" i="1"/>
  <c r="AJ297" i="1"/>
  <c r="AF297" i="1"/>
  <c r="AL494" i="1"/>
  <c r="AH494" i="1"/>
  <c r="AP494" i="1"/>
  <c r="AO624" i="1"/>
  <c r="AG624" i="1"/>
  <c r="AK624" i="1"/>
  <c r="AL305" i="1"/>
  <c r="AP305" i="1"/>
  <c r="AH305" i="1"/>
  <c r="AQ32" i="1"/>
  <c r="AM32" i="1"/>
  <c r="AI32" i="1"/>
  <c r="AM266" i="1"/>
  <c r="AQ266" i="1"/>
  <c r="AI266" i="1"/>
  <c r="AO522" i="1"/>
  <c r="AK522" i="1"/>
  <c r="AG522" i="1"/>
  <c r="AK603" i="1"/>
  <c r="AG603" i="1"/>
  <c r="AO603" i="1"/>
  <c r="AL391" i="1"/>
  <c r="AP391" i="1"/>
  <c r="AH391" i="1"/>
  <c r="AL419" i="1"/>
  <c r="AP419" i="1"/>
  <c r="AH419" i="1"/>
  <c r="AL60" i="1"/>
  <c r="AP60" i="1"/>
  <c r="AH60" i="1"/>
  <c r="AO469" i="1"/>
  <c r="AK469" i="1"/>
  <c r="AG469" i="1"/>
  <c r="AP448" i="1"/>
  <c r="AL448" i="1"/>
  <c r="AH448" i="1"/>
  <c r="AL162" i="1"/>
  <c r="AP162" i="1"/>
  <c r="AH162" i="1"/>
  <c r="AN307" i="1"/>
  <c r="AF307" i="1"/>
  <c r="AJ307" i="1"/>
  <c r="AM357" i="1"/>
  <c r="AQ357" i="1"/>
  <c r="AI357" i="1"/>
  <c r="AM31" i="1"/>
  <c r="AQ31" i="1"/>
  <c r="AI31" i="1"/>
  <c r="AK95" i="1"/>
  <c r="AO95" i="1"/>
  <c r="AG95" i="1"/>
  <c r="AK278" i="1"/>
  <c r="AG278" i="1"/>
  <c r="AO278" i="1"/>
  <c r="AK358" i="1"/>
  <c r="AO358" i="1"/>
  <c r="AG358" i="1"/>
  <c r="AK102" i="1"/>
  <c r="AO102" i="1"/>
  <c r="AG102" i="1"/>
  <c r="AL118" i="1"/>
  <c r="AP118" i="1"/>
  <c r="AH118" i="1"/>
  <c r="AK393" i="1"/>
  <c r="AO393" i="1"/>
  <c r="AG393" i="1"/>
  <c r="AL70" i="1"/>
  <c r="AP70" i="1"/>
  <c r="AH70" i="1"/>
  <c r="AP42" i="1"/>
  <c r="AL42" i="1"/>
  <c r="AH42" i="1"/>
  <c r="AK123" i="1"/>
  <c r="AG123" i="1"/>
  <c r="AO123" i="1"/>
  <c r="AN187" i="1"/>
  <c r="AJ187" i="1"/>
  <c r="AF187" i="1"/>
  <c r="AN443" i="1"/>
  <c r="AJ443" i="1"/>
  <c r="AF443" i="1"/>
  <c r="AK596" i="1"/>
  <c r="AG596" i="1"/>
  <c r="AO596" i="1"/>
  <c r="AN173" i="1"/>
  <c r="AJ173" i="1"/>
  <c r="AF173" i="1"/>
  <c r="AL86" i="1"/>
  <c r="AP86" i="1"/>
  <c r="AH86" i="1"/>
  <c r="AK398" i="1"/>
  <c r="AO398" i="1"/>
  <c r="AG398" i="1"/>
  <c r="AJ531" i="1"/>
  <c r="AN531" i="1"/>
  <c r="AF531" i="1"/>
  <c r="AJ517" i="1"/>
  <c r="AF517" i="1"/>
  <c r="AN517" i="1"/>
  <c r="AL210" i="1"/>
  <c r="AP210" i="1"/>
  <c r="AH210" i="1"/>
  <c r="AQ188" i="1"/>
  <c r="AM188" i="1"/>
  <c r="AI188" i="1"/>
  <c r="AQ502" i="1"/>
  <c r="AI502" i="1"/>
  <c r="AM502" i="1"/>
  <c r="AK376" i="1"/>
  <c r="AO376" i="1"/>
  <c r="AG376" i="1"/>
  <c r="AQ30" i="1"/>
  <c r="AM30" i="1"/>
  <c r="AI30" i="1"/>
  <c r="AK50" i="1"/>
  <c r="AO50" i="1"/>
  <c r="AG50" i="1"/>
  <c r="AN178" i="1"/>
  <c r="AJ178" i="1"/>
  <c r="AF178" i="1"/>
  <c r="AL323" i="1"/>
  <c r="AP323" i="1"/>
  <c r="AH323" i="1"/>
  <c r="AL284" i="1"/>
  <c r="AP284" i="1"/>
  <c r="AH284" i="1"/>
  <c r="AN348" i="1"/>
  <c r="AJ348" i="1"/>
  <c r="AF348" i="1"/>
  <c r="AL431" i="1"/>
  <c r="AP431" i="1"/>
  <c r="AH431" i="1"/>
  <c r="AL325" i="1"/>
  <c r="AP325" i="1"/>
  <c r="AH325" i="1"/>
  <c r="AP7" i="1"/>
  <c r="AL7" i="1"/>
  <c r="AH7" i="1"/>
  <c r="AJ601" i="1"/>
  <c r="AN601" i="1"/>
  <c r="AF601" i="1"/>
  <c r="AM274" i="1"/>
  <c r="AQ274" i="1"/>
  <c r="AI274" i="1"/>
  <c r="AK216" i="1"/>
  <c r="AO216" i="1"/>
  <c r="AG216" i="1"/>
  <c r="AK46" i="1"/>
  <c r="AO46" i="1"/>
  <c r="AG46" i="1"/>
  <c r="AN139" i="1"/>
  <c r="AJ139" i="1"/>
  <c r="AF139" i="1"/>
  <c r="AK292" i="1"/>
  <c r="AO292" i="1"/>
  <c r="AG292" i="1"/>
  <c r="AQ484" i="1"/>
  <c r="AM484" i="1"/>
  <c r="AI484" i="1"/>
  <c r="AO548" i="1"/>
  <c r="AK548" i="1"/>
  <c r="AG548" i="1"/>
  <c r="AN125" i="1"/>
  <c r="AJ125" i="1"/>
  <c r="AF125" i="1"/>
  <c r="AK183" i="1"/>
  <c r="AO183" i="1"/>
  <c r="AG183" i="1"/>
  <c r="AQ254" i="1"/>
  <c r="AM254" i="1"/>
  <c r="AI254" i="1"/>
  <c r="AL472" i="1"/>
  <c r="AP472" i="1"/>
  <c r="AH472" i="1"/>
  <c r="AK586" i="1"/>
  <c r="AO586" i="1"/>
  <c r="AG586" i="1"/>
  <c r="AL85" i="1"/>
  <c r="AP85" i="1"/>
  <c r="AH85" i="1"/>
  <c r="AK54" i="1"/>
  <c r="AO54" i="1"/>
  <c r="AG54" i="1"/>
  <c r="AN96" i="1"/>
  <c r="AJ96" i="1"/>
  <c r="AF96" i="1"/>
  <c r="AQ567" i="1"/>
  <c r="AM567" i="1"/>
  <c r="AI567" i="1"/>
  <c r="AM285" i="1"/>
  <c r="AQ285" i="1"/>
  <c r="AI285" i="1"/>
  <c r="AM225" i="1"/>
  <c r="AQ225" i="1"/>
  <c r="AI225" i="1"/>
  <c r="AK488" i="1"/>
  <c r="AO488" i="1"/>
  <c r="AG488" i="1"/>
  <c r="AL520" i="1"/>
  <c r="AP520" i="1"/>
  <c r="AH520" i="1"/>
  <c r="AL112" i="1"/>
  <c r="AP112" i="1"/>
  <c r="AH112" i="1"/>
  <c r="AL577" i="1"/>
  <c r="AP577" i="1"/>
  <c r="AH577" i="1"/>
  <c r="AQ464" i="1"/>
  <c r="AM464" i="1"/>
  <c r="AI464" i="1"/>
  <c r="AK90" i="1"/>
  <c r="AO90" i="1"/>
  <c r="AG90" i="1"/>
  <c r="AK602" i="1"/>
  <c r="AO602" i="1"/>
  <c r="AG602" i="1"/>
  <c r="AL427" i="1"/>
  <c r="AP427" i="1"/>
  <c r="AH427" i="1"/>
  <c r="AN132" i="1"/>
  <c r="AJ132" i="1"/>
  <c r="AF132" i="1"/>
  <c r="AL324" i="1"/>
  <c r="AP324" i="1"/>
  <c r="AH324" i="1"/>
  <c r="AL285" i="1"/>
  <c r="AP285" i="1"/>
  <c r="AH285" i="1"/>
  <c r="AJ23" i="1"/>
  <c r="AN23" i="1"/>
  <c r="AF23" i="1"/>
  <c r="AL215" i="1"/>
  <c r="AP215" i="1"/>
  <c r="AH215" i="1"/>
  <c r="AN279" i="1"/>
  <c r="AJ279" i="1"/>
  <c r="AF279" i="1"/>
  <c r="AF576" i="1"/>
  <c r="AJ576" i="1"/>
  <c r="AN576" i="1"/>
  <c r="AK128" i="1"/>
  <c r="AO128" i="1"/>
  <c r="AG128" i="1"/>
  <c r="AK208" i="1"/>
  <c r="AO208" i="1"/>
  <c r="AG208" i="1"/>
  <c r="AQ504" i="1"/>
  <c r="AI504" i="1"/>
  <c r="AM504" i="1"/>
  <c r="AK275" i="1"/>
  <c r="AO275" i="1"/>
  <c r="AG275" i="1"/>
  <c r="AK283" i="1"/>
  <c r="AO283" i="1"/>
  <c r="AG283" i="1"/>
  <c r="AN308" i="1"/>
  <c r="AJ308" i="1"/>
  <c r="AF308" i="1"/>
  <c r="AN333" i="1"/>
  <c r="AJ333" i="1"/>
  <c r="AF333" i="1"/>
  <c r="AL71" i="1"/>
  <c r="AP71" i="1"/>
  <c r="AH71" i="1"/>
  <c r="AM288" i="1"/>
  <c r="AQ288" i="1"/>
  <c r="AI288" i="1"/>
  <c r="AM419" i="1"/>
  <c r="AQ419" i="1"/>
  <c r="AI419" i="1"/>
  <c r="AQ454" i="1"/>
  <c r="AI454" i="1"/>
  <c r="AM454" i="1"/>
  <c r="AM332" i="1"/>
  <c r="AQ332" i="1"/>
  <c r="AI332" i="1"/>
  <c r="AN229" i="1"/>
  <c r="AF229" i="1"/>
  <c r="AJ229" i="1"/>
  <c r="AN485" i="1"/>
  <c r="AF485" i="1"/>
  <c r="AJ485" i="1"/>
  <c r="AK31" i="1"/>
  <c r="AO31" i="1"/>
  <c r="AG31" i="1"/>
  <c r="AO478" i="1"/>
  <c r="AK478" i="1"/>
  <c r="AG478" i="1"/>
  <c r="AN613" i="1"/>
  <c r="AJ613" i="1"/>
  <c r="AF613" i="1"/>
  <c r="AJ16" i="1"/>
  <c r="AN16" i="1"/>
  <c r="AF16" i="1"/>
  <c r="AK414" i="1"/>
  <c r="AO414" i="1"/>
  <c r="AG414" i="1"/>
  <c r="AQ197" i="1"/>
  <c r="AM197" i="1"/>
  <c r="AI197" i="1"/>
  <c r="AK593" i="1"/>
  <c r="AO593" i="1"/>
  <c r="AG593" i="1"/>
  <c r="AN219" i="1"/>
  <c r="AJ219" i="1"/>
  <c r="AF219" i="1"/>
  <c r="AM244" i="1"/>
  <c r="AQ244" i="1"/>
  <c r="AI244" i="1"/>
  <c r="AK135" i="1"/>
  <c r="AO135" i="1"/>
  <c r="AG135" i="1"/>
  <c r="AO525" i="1"/>
  <c r="AK525" i="1"/>
  <c r="AG525" i="1"/>
  <c r="AK160" i="1"/>
  <c r="AO160" i="1"/>
  <c r="AG160" i="1"/>
  <c r="AQ518" i="1"/>
  <c r="AI518" i="1"/>
  <c r="AM518" i="1"/>
  <c r="AN240" i="1"/>
  <c r="AJ240" i="1"/>
  <c r="AF240" i="1"/>
  <c r="AK315" i="1"/>
  <c r="AO315" i="1"/>
  <c r="AG315" i="1"/>
  <c r="AP571" i="1"/>
  <c r="AL571" i="1"/>
  <c r="AH571" i="1"/>
  <c r="AM212" i="1"/>
  <c r="AQ212" i="1"/>
  <c r="AI212" i="1"/>
  <c r="AO532" i="1"/>
  <c r="AK532" i="1"/>
  <c r="AG532" i="1"/>
  <c r="AN109" i="1"/>
  <c r="AJ109" i="1"/>
  <c r="AF109" i="1"/>
  <c r="AM359" i="1"/>
  <c r="AQ359" i="1"/>
  <c r="AI359" i="1"/>
  <c r="AK423" i="1"/>
  <c r="AO423" i="1"/>
  <c r="AG423" i="1"/>
  <c r="AK126" i="1"/>
  <c r="AO126" i="1"/>
  <c r="AG126" i="1"/>
  <c r="AN336" i="1"/>
  <c r="AJ336" i="1"/>
  <c r="AF336" i="1"/>
  <c r="AN211" i="1"/>
  <c r="AJ211" i="1"/>
  <c r="AF211" i="1"/>
  <c r="AL225" i="1"/>
  <c r="AP225" i="1"/>
  <c r="AH225" i="1"/>
  <c r="AQ488" i="1"/>
  <c r="AM488" i="1"/>
  <c r="AI488" i="1"/>
  <c r="AL270" i="1"/>
  <c r="AP270" i="1"/>
  <c r="AH270" i="1"/>
  <c r="AJ520" i="1"/>
  <c r="AN520" i="1"/>
  <c r="AF520" i="1"/>
  <c r="AM96" i="1"/>
  <c r="AQ96" i="1"/>
  <c r="AI96" i="1"/>
  <c r="AK200" i="1"/>
  <c r="AO200" i="1"/>
  <c r="AG200" i="1"/>
  <c r="AJ567" i="1"/>
  <c r="AF567" i="1"/>
  <c r="AN567" i="1"/>
  <c r="AK112" i="1"/>
  <c r="AO112" i="1"/>
  <c r="AG112" i="1"/>
  <c r="AJ577" i="1"/>
  <c r="AN577" i="1"/>
  <c r="AF577" i="1"/>
  <c r="AL129" i="1"/>
  <c r="AP129" i="1"/>
  <c r="AH129" i="1"/>
  <c r="AK26" i="1"/>
  <c r="AO26" i="1"/>
  <c r="AG26" i="1"/>
  <c r="AN154" i="1"/>
  <c r="AJ154" i="1"/>
  <c r="AF154" i="1"/>
  <c r="AQ218" i="1"/>
  <c r="AM218" i="1"/>
  <c r="AI218" i="1"/>
  <c r="AK282" i="1"/>
  <c r="AO282" i="1"/>
  <c r="AG282" i="1"/>
  <c r="AN410" i="1"/>
  <c r="AJ410" i="1"/>
  <c r="AF410" i="1"/>
  <c r="AQ474" i="1"/>
  <c r="AM474" i="1"/>
  <c r="AI474" i="1"/>
  <c r="AO538" i="1"/>
  <c r="AK538" i="1"/>
  <c r="AG538" i="1"/>
  <c r="AM43" i="1"/>
  <c r="AQ43" i="1"/>
  <c r="AI43" i="1"/>
  <c r="AL107" i="1"/>
  <c r="AP107" i="1"/>
  <c r="AH107" i="1"/>
  <c r="AM299" i="1"/>
  <c r="AQ299" i="1"/>
  <c r="AI299" i="1"/>
  <c r="AL363" i="1"/>
  <c r="AP363" i="1"/>
  <c r="AH363" i="1"/>
  <c r="AQ555" i="1"/>
  <c r="AM555" i="1"/>
  <c r="AI555" i="1"/>
  <c r="AL619" i="1"/>
  <c r="AP619" i="1"/>
  <c r="AH619" i="1"/>
  <c r="AN68" i="1"/>
  <c r="AJ68" i="1"/>
  <c r="AF68" i="1"/>
  <c r="AL260" i="1"/>
  <c r="AP260" i="1"/>
  <c r="AH260" i="1"/>
  <c r="AN324" i="1"/>
  <c r="AJ324" i="1"/>
  <c r="AF324" i="1"/>
  <c r="AL516" i="1"/>
  <c r="AP516" i="1"/>
  <c r="AH516" i="1"/>
  <c r="AN580" i="1"/>
  <c r="AJ580" i="1"/>
  <c r="AF580" i="1"/>
  <c r="AK93" i="1"/>
  <c r="AO93" i="1"/>
  <c r="AG93" i="1"/>
  <c r="AL221" i="1"/>
  <c r="AP221" i="1"/>
  <c r="AH221" i="1"/>
  <c r="AN349" i="1"/>
  <c r="AJ349" i="1"/>
  <c r="AF349" i="1"/>
  <c r="AL477" i="1"/>
  <c r="AP477" i="1"/>
  <c r="AH477" i="1"/>
  <c r="AL151" i="1"/>
  <c r="AP151" i="1"/>
  <c r="AH151" i="1"/>
  <c r="AN215" i="1"/>
  <c r="AJ215" i="1"/>
  <c r="AF215" i="1"/>
  <c r="AL407" i="1"/>
  <c r="AP407" i="1"/>
  <c r="AH407" i="1"/>
  <c r="AQ576" i="1"/>
  <c r="AM576" i="1"/>
  <c r="AI576" i="1"/>
  <c r="AN128" i="1"/>
  <c r="AJ128" i="1"/>
  <c r="AF128" i="1"/>
  <c r="AQ600" i="1"/>
  <c r="AM600" i="1"/>
  <c r="AI600" i="1"/>
  <c r="AM337" i="1"/>
  <c r="AQ337" i="1"/>
  <c r="AI337" i="1"/>
  <c r="AK168" i="1"/>
  <c r="AO168" i="1"/>
  <c r="AG168" i="1"/>
  <c r="AI624" i="1"/>
  <c r="AM624" i="1"/>
  <c r="AQ624" i="1"/>
  <c r="AL208" i="1"/>
  <c r="AP208" i="1"/>
  <c r="AH208" i="1"/>
  <c r="AJ38" i="1"/>
  <c r="AN38" i="1"/>
  <c r="AF38" i="1"/>
  <c r="AQ9" i="1"/>
  <c r="AM9" i="1"/>
  <c r="AI9" i="1"/>
  <c r="AQ578" i="1"/>
  <c r="AI578" i="1"/>
  <c r="AM578" i="1"/>
  <c r="AL389" i="1"/>
  <c r="AP389" i="1"/>
  <c r="AH389" i="1"/>
  <c r="AQ22" i="1"/>
  <c r="AM22" i="1"/>
  <c r="AI22" i="1"/>
  <c r="AN441" i="1"/>
  <c r="AJ441" i="1"/>
  <c r="AF441" i="1"/>
  <c r="AP32" i="1"/>
  <c r="AL32" i="1"/>
  <c r="AH32" i="1"/>
  <c r="AL326" i="1"/>
  <c r="AP326" i="1"/>
  <c r="AH326" i="1"/>
  <c r="AN174" i="1"/>
  <c r="AJ174" i="1"/>
  <c r="AF174" i="1"/>
  <c r="AJ522" i="1"/>
  <c r="AN522" i="1"/>
  <c r="AF522" i="1"/>
  <c r="AL283" i="1"/>
  <c r="AP283" i="1"/>
  <c r="AH283" i="1"/>
  <c r="AK13" i="1"/>
  <c r="AO13" i="1"/>
  <c r="AG13" i="1"/>
  <c r="AN71" i="1"/>
  <c r="AJ71" i="1"/>
  <c r="AF71" i="1"/>
  <c r="AL209" i="1"/>
  <c r="AP209" i="1"/>
  <c r="AH209" i="1"/>
  <c r="AN249" i="1"/>
  <c r="AF249" i="1"/>
  <c r="AJ249" i="1"/>
  <c r="AK248" i="1"/>
  <c r="AO248" i="1"/>
  <c r="AG248" i="1"/>
  <c r="AN591" i="1"/>
  <c r="AF591" i="1"/>
  <c r="AJ591" i="1"/>
  <c r="AN338" i="1"/>
  <c r="AJ338" i="1"/>
  <c r="AF338" i="1"/>
  <c r="AL99" i="1"/>
  <c r="AP99" i="1"/>
  <c r="AH99" i="1"/>
  <c r="AL469" i="1"/>
  <c r="AP469" i="1"/>
  <c r="AH469" i="1"/>
  <c r="AM150" i="1"/>
  <c r="AQ150" i="1"/>
  <c r="AI150" i="1"/>
  <c r="AP17" i="1"/>
  <c r="AL17" i="1"/>
  <c r="AH17" i="1"/>
  <c r="AK582" i="1"/>
  <c r="AO582" i="1"/>
  <c r="AG582" i="1"/>
  <c r="AQ177" i="1"/>
  <c r="AM177" i="1"/>
  <c r="AI177" i="1"/>
  <c r="AO454" i="1"/>
  <c r="AK454" i="1"/>
  <c r="AG454" i="1"/>
  <c r="AK33" i="1"/>
  <c r="AO33" i="1"/>
  <c r="AG33" i="1"/>
  <c r="AM137" i="1"/>
  <c r="AQ137" i="1"/>
  <c r="AI137" i="1"/>
  <c r="AK553" i="1"/>
  <c r="AG553" i="1"/>
  <c r="AO553" i="1"/>
  <c r="AK566" i="1"/>
  <c r="AO566" i="1"/>
  <c r="AG566" i="1"/>
  <c r="AL110" i="1"/>
  <c r="AP110" i="1"/>
  <c r="AH110" i="1"/>
  <c r="AP34" i="1"/>
  <c r="AL34" i="1"/>
  <c r="AH34" i="1"/>
  <c r="AL290" i="1"/>
  <c r="AP290" i="1"/>
  <c r="AH290" i="1"/>
  <c r="AP546" i="1"/>
  <c r="AH546" i="1"/>
  <c r="AL546" i="1"/>
  <c r="AK115" i="1"/>
  <c r="AO115" i="1"/>
  <c r="AG115" i="1"/>
  <c r="AN179" i="1"/>
  <c r="AF179" i="1"/>
  <c r="AJ179" i="1"/>
  <c r="AM371" i="1"/>
  <c r="AQ371" i="1"/>
  <c r="AI371" i="1"/>
  <c r="AN435" i="1"/>
  <c r="AJ435" i="1"/>
  <c r="AF435" i="1"/>
  <c r="AQ12" i="1"/>
  <c r="AM12" i="1"/>
  <c r="AI12" i="1"/>
  <c r="AK76" i="1"/>
  <c r="AO76" i="1"/>
  <c r="AG76" i="1"/>
  <c r="AM268" i="1"/>
  <c r="AQ268" i="1"/>
  <c r="AI268" i="1"/>
  <c r="AK332" i="1"/>
  <c r="AO332" i="1"/>
  <c r="AG332" i="1"/>
  <c r="AQ524" i="1"/>
  <c r="AI524" i="1"/>
  <c r="AM524" i="1"/>
  <c r="AK588" i="1"/>
  <c r="AG588" i="1"/>
  <c r="AO588" i="1"/>
  <c r="AN165" i="1"/>
  <c r="AJ165" i="1"/>
  <c r="AF165" i="1"/>
  <c r="AQ229" i="1"/>
  <c r="AM229" i="1"/>
  <c r="AI229" i="1"/>
  <c r="AN421" i="1"/>
  <c r="AJ421" i="1"/>
  <c r="AF421" i="1"/>
  <c r="AQ485" i="1"/>
  <c r="AM485" i="1"/>
  <c r="AI485" i="1"/>
  <c r="AM159" i="1"/>
  <c r="AQ159" i="1"/>
  <c r="AI159" i="1"/>
  <c r="AK223" i="1"/>
  <c r="AO223" i="1"/>
  <c r="AG223" i="1"/>
  <c r="AM415" i="1"/>
  <c r="AQ415" i="1"/>
  <c r="AI415" i="1"/>
  <c r="AQ565" i="1"/>
  <c r="AM565" i="1"/>
  <c r="AI565" i="1"/>
  <c r="AM589" i="1"/>
  <c r="AQ589" i="1"/>
  <c r="AI589" i="1"/>
  <c r="AQ613" i="1"/>
  <c r="AM613" i="1"/>
  <c r="AI613" i="1"/>
  <c r="AQ185" i="1"/>
  <c r="AM185" i="1"/>
  <c r="AI185" i="1"/>
  <c r="AH606" i="1"/>
  <c r="AL606" i="1"/>
  <c r="AP606" i="1"/>
  <c r="AJ19" i="1"/>
  <c r="AN19" i="1"/>
  <c r="AF19" i="1"/>
  <c r="AM236" i="1"/>
  <c r="AQ236" i="1"/>
  <c r="AI236" i="1"/>
  <c r="AO620" i="1"/>
  <c r="AG620" i="1"/>
  <c r="AK620" i="1"/>
  <c r="AM319" i="1"/>
  <c r="AQ319" i="1"/>
  <c r="AI319" i="1"/>
  <c r="AN456" i="1"/>
  <c r="AJ456" i="1"/>
  <c r="AF456" i="1"/>
  <c r="AK161" i="1"/>
  <c r="AO161" i="1"/>
  <c r="AG161" i="1"/>
  <c r="AJ592" i="1"/>
  <c r="AN592" i="1"/>
  <c r="AF592" i="1"/>
  <c r="AQ605" i="1"/>
  <c r="AM605" i="1"/>
  <c r="AI605" i="1"/>
  <c r="AJ27" i="1"/>
  <c r="AN27" i="1"/>
  <c r="AF27" i="1"/>
  <c r="AM52" i="1"/>
  <c r="AQ52" i="1"/>
  <c r="AI52" i="1"/>
  <c r="AK244" i="1"/>
  <c r="AO244" i="1"/>
  <c r="AG244" i="1"/>
  <c r="AK269" i="1"/>
  <c r="AO269" i="1"/>
  <c r="AG269" i="1"/>
  <c r="AQ461" i="1"/>
  <c r="AM461" i="1"/>
  <c r="AI461" i="1"/>
  <c r="AL342" i="1"/>
  <c r="AP342" i="1"/>
  <c r="AH342" i="1"/>
  <c r="AQ525" i="1"/>
  <c r="AM525" i="1"/>
  <c r="AI525" i="1"/>
  <c r="AL594" i="1"/>
  <c r="AH594" i="1"/>
  <c r="AP594" i="1"/>
  <c r="AJ21" i="1"/>
  <c r="AN21" i="1"/>
  <c r="AF21" i="1"/>
  <c r="AM277" i="1"/>
  <c r="AQ277" i="1"/>
  <c r="AI277" i="1"/>
  <c r="AL360" i="1"/>
  <c r="AP360" i="1"/>
  <c r="AH360" i="1"/>
  <c r="AK57" i="1"/>
  <c r="AO57" i="1"/>
  <c r="AG57" i="1"/>
  <c r="AQ543" i="1"/>
  <c r="AM543" i="1"/>
  <c r="AI543" i="1"/>
  <c r="AO534" i="1"/>
  <c r="AK534" i="1"/>
  <c r="AG534" i="1"/>
  <c r="AQ559" i="1"/>
  <c r="AM559" i="1"/>
  <c r="AI559" i="1"/>
  <c r="AN264" i="1"/>
  <c r="AJ264" i="1"/>
  <c r="AF264" i="1"/>
  <c r="AO518" i="1"/>
  <c r="AK518" i="1"/>
  <c r="AG518" i="1"/>
  <c r="AM409" i="1"/>
  <c r="AQ409" i="1"/>
  <c r="AI409" i="1"/>
  <c r="AP430" i="1"/>
  <c r="AL430" i="1"/>
  <c r="AH430" i="1"/>
  <c r="AO257" i="1"/>
  <c r="AK257" i="1"/>
  <c r="AG257" i="1"/>
  <c r="AL170" i="1"/>
  <c r="AP170" i="1"/>
  <c r="AH170" i="1"/>
  <c r="AL426" i="1"/>
  <c r="AP426" i="1"/>
  <c r="AH426" i="1"/>
  <c r="AN59" i="1"/>
  <c r="AJ59" i="1"/>
  <c r="AF59" i="1"/>
  <c r="AK251" i="1"/>
  <c r="AO251" i="1"/>
  <c r="AG251" i="1"/>
  <c r="AN315" i="1"/>
  <c r="AJ315" i="1"/>
  <c r="AF315" i="1"/>
  <c r="AO507" i="1"/>
  <c r="AK507" i="1"/>
  <c r="AG507" i="1"/>
  <c r="AJ571" i="1"/>
  <c r="AF571" i="1"/>
  <c r="AN571" i="1"/>
  <c r="AM148" i="1"/>
  <c r="AQ148" i="1"/>
  <c r="AI148" i="1"/>
  <c r="AK212" i="1"/>
  <c r="AO212" i="1"/>
  <c r="AG212" i="1"/>
  <c r="AM404" i="1"/>
  <c r="AQ404" i="1"/>
  <c r="AI404" i="1"/>
  <c r="AO468" i="1"/>
  <c r="AK468" i="1"/>
  <c r="AG468" i="1"/>
  <c r="AJ45" i="1"/>
  <c r="AN45" i="1"/>
  <c r="AF45" i="1"/>
  <c r="AM109" i="1"/>
  <c r="AQ109" i="1"/>
  <c r="AI109" i="1"/>
  <c r="AN301" i="1"/>
  <c r="AJ301" i="1"/>
  <c r="AF301" i="1"/>
  <c r="AM365" i="1"/>
  <c r="AQ365" i="1"/>
  <c r="AI365" i="1"/>
  <c r="AM39" i="1"/>
  <c r="AQ39" i="1"/>
  <c r="AI39" i="1"/>
  <c r="AK103" i="1"/>
  <c r="AO103" i="1"/>
  <c r="AG103" i="1"/>
  <c r="AM295" i="1"/>
  <c r="AQ295" i="1"/>
  <c r="AI295" i="1"/>
  <c r="AK359" i="1"/>
  <c r="AO359" i="1"/>
  <c r="AG359" i="1"/>
  <c r="AM425" i="1"/>
  <c r="AQ425" i="1"/>
  <c r="AI425" i="1"/>
  <c r="AQ489" i="1"/>
  <c r="AI489" i="1"/>
  <c r="AM489" i="1"/>
  <c r="AL514" i="1"/>
  <c r="AP514" i="1"/>
  <c r="AH514" i="1"/>
  <c r="AM428" i="1"/>
  <c r="AQ428" i="1"/>
  <c r="AI428" i="1"/>
  <c r="AM133" i="1"/>
  <c r="AQ133" i="1"/>
  <c r="AI133" i="1"/>
  <c r="AL232" i="1"/>
  <c r="AP232" i="1"/>
  <c r="AH232" i="1"/>
  <c r="AK182" i="1"/>
  <c r="AO182" i="1"/>
  <c r="AG182" i="1"/>
  <c r="AN621" i="1"/>
  <c r="AJ621" i="1"/>
  <c r="AF621" i="1"/>
  <c r="AN291" i="1"/>
  <c r="AJ291" i="1"/>
  <c r="AF291" i="1"/>
  <c r="AN405" i="1"/>
  <c r="AJ405" i="1"/>
  <c r="AF405" i="1"/>
  <c r="AK271" i="1"/>
  <c r="AO271" i="1"/>
  <c r="AG271" i="1"/>
  <c r="AL184" i="1"/>
  <c r="AP184" i="1"/>
  <c r="AH184" i="1"/>
  <c r="AN352" i="1"/>
  <c r="AJ352" i="1"/>
  <c r="AF352" i="1"/>
  <c r="AJ502" i="1"/>
  <c r="AN502" i="1"/>
  <c r="AF502" i="1"/>
  <c r="AL334" i="1"/>
  <c r="AP334" i="1"/>
  <c r="AH334" i="1"/>
  <c r="AL529" i="1"/>
  <c r="AP529" i="1"/>
  <c r="AH529" i="1"/>
  <c r="AN97" i="1"/>
  <c r="AJ97" i="1"/>
  <c r="AF97" i="1"/>
  <c r="AL584" i="1"/>
  <c r="AH584" i="1"/>
  <c r="AP584" i="1"/>
  <c r="AL201" i="1"/>
  <c r="AP201" i="1"/>
  <c r="AH201" i="1"/>
  <c r="AN471" i="1"/>
  <c r="AJ471" i="1"/>
  <c r="AF471" i="1"/>
  <c r="AO528" i="1"/>
  <c r="AK528" i="1"/>
  <c r="AG528" i="1"/>
  <c r="AL390" i="1"/>
  <c r="AP390" i="1"/>
  <c r="AH390" i="1"/>
  <c r="AN217" i="1"/>
  <c r="AJ217" i="1"/>
  <c r="AF217" i="1"/>
  <c r="AJ541" i="1"/>
  <c r="AN541" i="1"/>
  <c r="AF541" i="1"/>
  <c r="AN408" i="1"/>
  <c r="AJ408" i="1"/>
  <c r="AF408" i="1"/>
  <c r="AN238" i="1"/>
  <c r="AJ238" i="1"/>
  <c r="AF238" i="1"/>
  <c r="AN50" i="1"/>
  <c r="AJ50" i="1"/>
  <c r="AF50" i="1"/>
  <c r="AM114" i="1"/>
  <c r="AQ114" i="1"/>
  <c r="AI114" i="1"/>
  <c r="AK178" i="1"/>
  <c r="AO178" i="1"/>
  <c r="AG178" i="1"/>
  <c r="AN306" i="1"/>
  <c r="AJ306" i="1"/>
  <c r="AF306" i="1"/>
  <c r="AM370" i="1"/>
  <c r="AQ370" i="1"/>
  <c r="AI370" i="1"/>
  <c r="AO434" i="1"/>
  <c r="AK434" i="1"/>
  <c r="AG434" i="1"/>
  <c r="AJ562" i="1"/>
  <c r="AN562" i="1"/>
  <c r="AF562" i="1"/>
  <c r="AK5" i="1"/>
  <c r="AG5" i="1"/>
  <c r="AO5" i="1"/>
  <c r="AL195" i="1"/>
  <c r="AP195" i="1"/>
  <c r="AH195" i="1"/>
  <c r="AM259" i="1"/>
  <c r="AQ259" i="1"/>
  <c r="AI259" i="1"/>
  <c r="AL451" i="1"/>
  <c r="AP451" i="1"/>
  <c r="AH451" i="1"/>
  <c r="AQ515" i="1"/>
  <c r="AM515" i="1"/>
  <c r="AI515" i="1"/>
  <c r="AL156" i="1"/>
  <c r="AP156" i="1"/>
  <c r="AH156" i="1"/>
  <c r="AN220" i="1"/>
  <c r="AJ220" i="1"/>
  <c r="AF220" i="1"/>
  <c r="AL412" i="1"/>
  <c r="AH412" i="1"/>
  <c r="AP412" i="1"/>
  <c r="AN476" i="1"/>
  <c r="AJ476" i="1"/>
  <c r="AF476" i="1"/>
  <c r="AL117" i="1"/>
  <c r="AP117" i="1"/>
  <c r="AH117" i="1"/>
  <c r="AO245" i="1"/>
  <c r="AK245" i="1"/>
  <c r="AG245" i="1"/>
  <c r="AL373" i="1"/>
  <c r="AP373" i="1"/>
  <c r="AH373" i="1"/>
  <c r="AO501" i="1"/>
  <c r="AK501" i="1"/>
  <c r="AG501" i="1"/>
  <c r="AL47" i="1"/>
  <c r="AP47" i="1"/>
  <c r="AH47" i="1"/>
  <c r="AN111" i="1"/>
  <c r="AJ111" i="1"/>
  <c r="AF111" i="1"/>
  <c r="AL303" i="1"/>
  <c r="AP303" i="1"/>
  <c r="AH303" i="1"/>
  <c r="AN367" i="1"/>
  <c r="AJ367" i="1"/>
  <c r="AF367" i="1"/>
  <c r="AN233" i="1"/>
  <c r="AJ233" i="1"/>
  <c r="AF233" i="1"/>
  <c r="AL446" i="1"/>
  <c r="AP446" i="1"/>
  <c r="AH446" i="1"/>
  <c r="AN273" i="1"/>
  <c r="AF273" i="1"/>
  <c r="AJ273" i="1"/>
  <c r="AL473" i="1"/>
  <c r="AP473" i="1"/>
  <c r="AH473" i="1"/>
  <c r="AN313" i="1"/>
  <c r="AJ313" i="1"/>
  <c r="AF313" i="1"/>
  <c r="AH608" i="1"/>
  <c r="AL608" i="1"/>
  <c r="AP608" i="1"/>
  <c r="AN224" i="1"/>
  <c r="AJ224" i="1"/>
  <c r="AF224" i="1"/>
  <c r="AN265" i="1"/>
  <c r="AJ265" i="1"/>
  <c r="AF265" i="1"/>
  <c r="AJ512" i="1"/>
  <c r="AN512" i="1"/>
  <c r="AF512" i="1"/>
  <c r="AK130" i="1"/>
  <c r="AO130" i="1"/>
  <c r="AG130" i="1"/>
  <c r="AM147" i="1"/>
  <c r="AQ147" i="1"/>
  <c r="AI147" i="1"/>
  <c r="AK467" i="1"/>
  <c r="AO467" i="1"/>
  <c r="AG467" i="1"/>
  <c r="AN172" i="1"/>
  <c r="AJ172" i="1"/>
  <c r="AF172" i="1"/>
  <c r="AK325" i="1"/>
  <c r="AO325" i="1"/>
  <c r="AG325" i="1"/>
  <c r="AL191" i="1"/>
  <c r="AP191" i="1"/>
  <c r="AH191" i="1"/>
  <c r="AJ511" i="1"/>
  <c r="AN511" i="1"/>
  <c r="AF511" i="1"/>
  <c r="AK272" i="1"/>
  <c r="AO272" i="1"/>
  <c r="AG272" i="1"/>
  <c r="AM350" i="1"/>
  <c r="AQ350" i="1"/>
  <c r="AI350" i="1"/>
  <c r="AN310" i="1"/>
  <c r="AJ310" i="1"/>
  <c r="AF310" i="1"/>
  <c r="AN138" i="1"/>
  <c r="AJ138" i="1"/>
  <c r="AF138" i="1"/>
  <c r="AQ458" i="1"/>
  <c r="AM458" i="1"/>
  <c r="AI458" i="1"/>
  <c r="AL436" i="1"/>
  <c r="AP436" i="1"/>
  <c r="AH436" i="1"/>
  <c r="AL141" i="1"/>
  <c r="AP141" i="1"/>
  <c r="AH141" i="1"/>
  <c r="AL382" i="1"/>
  <c r="AP382" i="1"/>
  <c r="AH382" i="1"/>
  <c r="AQ544" i="1"/>
  <c r="AM544" i="1"/>
  <c r="AI544" i="1"/>
  <c r="AL465" i="1"/>
  <c r="AP465" i="1"/>
  <c r="AH465" i="1"/>
  <c r="AN321" i="1"/>
  <c r="AJ321" i="1"/>
  <c r="AF321" i="1"/>
  <c r="AM35" i="1"/>
  <c r="AQ35" i="1"/>
  <c r="AI35" i="1"/>
  <c r="AM355" i="1"/>
  <c r="AQ355" i="1"/>
  <c r="AI355" i="1"/>
  <c r="AN124" i="1"/>
  <c r="AJ124" i="1"/>
  <c r="AF124" i="1"/>
  <c r="AK213" i="1"/>
  <c r="AO213" i="1"/>
  <c r="AG213" i="1"/>
  <c r="AP15" i="1"/>
  <c r="AL15" i="1"/>
  <c r="AH15" i="1"/>
  <c r="AN399" i="1"/>
  <c r="AF399" i="1"/>
  <c r="AJ399" i="1"/>
  <c r="AK400" i="1"/>
  <c r="AO400" i="1"/>
  <c r="AG400" i="1"/>
  <c r="AK573" i="1"/>
  <c r="AO573" i="1"/>
  <c r="AG573" i="1"/>
  <c r="AL286" i="1"/>
  <c r="AP286" i="1"/>
  <c r="AH286" i="1"/>
  <c r="AK487" i="1"/>
  <c r="AO487" i="1"/>
  <c r="AG487" i="1"/>
  <c r="AJ557" i="1"/>
  <c r="AN557" i="1"/>
  <c r="AF557" i="1"/>
  <c r="AK142" i="1"/>
  <c r="AO142" i="1"/>
  <c r="AG142" i="1"/>
  <c r="AQ527" i="1"/>
  <c r="AM527" i="1"/>
  <c r="AI527" i="1"/>
  <c r="AK385" i="1"/>
  <c r="AO385" i="1"/>
  <c r="AG385" i="1"/>
  <c r="AL122" i="1"/>
  <c r="AP122" i="1"/>
  <c r="AH122" i="1"/>
  <c r="AL378" i="1"/>
  <c r="AP378" i="1"/>
  <c r="AH378" i="1"/>
  <c r="AJ11" i="1"/>
  <c r="AN11" i="1"/>
  <c r="AF11" i="1"/>
  <c r="AL203" i="1"/>
  <c r="AP203" i="1"/>
  <c r="AH203" i="1"/>
  <c r="AN267" i="1"/>
  <c r="AJ267" i="1"/>
  <c r="AF267" i="1"/>
  <c r="AL459" i="1"/>
  <c r="AP459" i="1"/>
  <c r="AH459" i="1"/>
  <c r="AJ523" i="1"/>
  <c r="AN523" i="1"/>
  <c r="AF523" i="1"/>
  <c r="AM100" i="1"/>
  <c r="AQ100" i="1"/>
  <c r="AI100" i="1"/>
  <c r="AK164" i="1"/>
  <c r="AO164" i="1"/>
  <c r="AG164" i="1"/>
  <c r="AM356" i="1"/>
  <c r="AQ356" i="1"/>
  <c r="AI356" i="1"/>
  <c r="AK420" i="1"/>
  <c r="AO420" i="1"/>
  <c r="AG420" i="1"/>
  <c r="AM612" i="1"/>
  <c r="AI612" i="1"/>
  <c r="AQ612" i="1"/>
  <c r="AM61" i="1"/>
  <c r="AQ61" i="1"/>
  <c r="AI61" i="1"/>
  <c r="AO253" i="1"/>
  <c r="AK253" i="1"/>
  <c r="AG253" i="1"/>
  <c r="AM317" i="1"/>
  <c r="AQ317" i="1"/>
  <c r="AI317" i="1"/>
  <c r="AO509" i="1"/>
  <c r="AK509" i="1"/>
  <c r="AG509" i="1"/>
  <c r="AK55" i="1"/>
  <c r="AO55" i="1"/>
  <c r="AG55" i="1"/>
  <c r="AM247" i="1"/>
  <c r="AQ247" i="1"/>
  <c r="AI247" i="1"/>
  <c r="AK311" i="1"/>
  <c r="AO311" i="1"/>
  <c r="AG311" i="1"/>
  <c r="AQ574" i="1"/>
  <c r="AI574" i="1"/>
  <c r="AM574" i="1"/>
  <c r="AO457" i="1"/>
  <c r="AG457" i="1"/>
  <c r="AK457" i="1"/>
  <c r="AP440" i="1"/>
  <c r="AL440" i="1"/>
  <c r="AH440" i="1"/>
  <c r="AP623" i="1"/>
  <c r="AH623" i="1"/>
  <c r="AL623" i="1"/>
  <c r="AN94" i="1"/>
  <c r="AJ94" i="1"/>
  <c r="AF94" i="1"/>
  <c r="AN616" i="1"/>
  <c r="AJ616" i="1"/>
  <c r="AF616" i="1"/>
  <c r="AL193" i="1"/>
  <c r="AP193" i="1"/>
  <c r="AH193" i="1"/>
  <c r="AO258" i="1"/>
  <c r="AK258" i="1"/>
  <c r="AG258" i="1"/>
  <c r="AM83" i="1"/>
  <c r="AQ83" i="1"/>
  <c r="AI83" i="1"/>
  <c r="AK403" i="1"/>
  <c r="AO403" i="1"/>
  <c r="AG403" i="1"/>
  <c r="AN108" i="1"/>
  <c r="AJ108" i="1"/>
  <c r="AF108" i="1"/>
  <c r="AL453" i="1"/>
  <c r="AP453" i="1"/>
  <c r="AH453" i="1"/>
  <c r="AJ536" i="1"/>
  <c r="AN536" i="1"/>
  <c r="AF536" i="1"/>
  <c r="AQ560" i="1"/>
  <c r="AI560" i="1"/>
  <c r="AM560" i="1"/>
  <c r="AH568" i="1"/>
  <c r="AP568" i="1"/>
  <c r="AL568" i="1"/>
  <c r="AK392" i="1"/>
  <c r="AO392" i="1"/>
  <c r="AG392" i="1"/>
  <c r="AQ472" i="1"/>
  <c r="AM472" i="1"/>
  <c r="AI472" i="1"/>
  <c r="AN344" i="1"/>
  <c r="AJ344" i="1"/>
  <c r="AF344" i="1"/>
  <c r="AK74" i="1"/>
  <c r="AO74" i="1"/>
  <c r="AG74" i="1"/>
  <c r="AJ586" i="1"/>
  <c r="AN586" i="1"/>
  <c r="AF586" i="1"/>
  <c r="AL91" i="1"/>
  <c r="AP91" i="1"/>
  <c r="AH91" i="1"/>
  <c r="AL372" i="1"/>
  <c r="AP372" i="1"/>
  <c r="AH372" i="1"/>
  <c r="AJ564" i="1"/>
  <c r="AN564" i="1"/>
  <c r="AF564" i="1"/>
  <c r="AN397" i="1"/>
  <c r="AJ397" i="1"/>
  <c r="AF397" i="1"/>
  <c r="AL199" i="1"/>
  <c r="AP199" i="1"/>
  <c r="AH199" i="1"/>
  <c r="AN263" i="1"/>
  <c r="AJ263" i="1"/>
  <c r="AF263" i="1"/>
  <c r="AM80" i="1"/>
  <c r="AQ80" i="1"/>
  <c r="AI80" i="1"/>
  <c r="AQ480" i="1"/>
  <c r="AM480" i="1"/>
  <c r="AI480" i="1"/>
  <c r="AN402" i="1"/>
  <c r="AJ402" i="1"/>
  <c r="AF402" i="1"/>
  <c r="AM163" i="1"/>
  <c r="AQ163" i="1"/>
  <c r="AI163" i="1"/>
  <c r="AN143" i="1"/>
  <c r="AJ143" i="1"/>
  <c r="AF143" i="1"/>
  <c r="AL230" i="1"/>
  <c r="AP230" i="1"/>
  <c r="AH230" i="1"/>
  <c r="AP533" i="1"/>
  <c r="AL533" i="1"/>
  <c r="AH533" i="1"/>
  <c r="AJ18" i="1"/>
  <c r="AN18" i="1"/>
  <c r="AF18" i="1"/>
  <c r="AQ466" i="1"/>
  <c r="AM466" i="1"/>
  <c r="AI466" i="1"/>
  <c r="AK85" i="1"/>
  <c r="AO85" i="1"/>
  <c r="AG85" i="1"/>
  <c r="AL207" i="1"/>
  <c r="AP207" i="1"/>
  <c r="AH207" i="1"/>
  <c r="AJ510" i="1"/>
  <c r="AN510" i="1"/>
  <c r="AF510" i="1"/>
  <c r="AP43" i="1"/>
  <c r="AL43" i="1"/>
  <c r="AH43" i="1"/>
  <c r="AL196" i="1"/>
  <c r="AP196" i="1"/>
  <c r="AH196" i="1"/>
  <c r="AN260" i="1"/>
  <c r="AJ260" i="1"/>
  <c r="AF260" i="1"/>
  <c r="AL452" i="1"/>
  <c r="AP452" i="1"/>
  <c r="AH452" i="1"/>
  <c r="AJ516" i="1"/>
  <c r="AN516" i="1"/>
  <c r="AF516" i="1"/>
  <c r="AN285" i="1"/>
  <c r="AJ285" i="1"/>
  <c r="AF285" i="1"/>
  <c r="AN151" i="1"/>
  <c r="AJ151" i="1"/>
  <c r="AF151" i="1"/>
  <c r="AL343" i="1"/>
  <c r="AP343" i="1"/>
  <c r="AH343" i="1"/>
  <c r="AL380" i="1"/>
  <c r="AP380" i="1"/>
  <c r="AH380" i="1"/>
  <c r="AM262" i="1"/>
  <c r="AQ262" i="1"/>
  <c r="AI262" i="1"/>
  <c r="AK280" i="1"/>
  <c r="AO280" i="1"/>
  <c r="AG280" i="1"/>
  <c r="AN101" i="1"/>
  <c r="AJ101" i="1"/>
  <c r="AF101" i="1"/>
  <c r="AM421" i="1"/>
  <c r="AQ421" i="1"/>
  <c r="AI421" i="1"/>
  <c r="AM95" i="1"/>
  <c r="AQ95" i="1"/>
  <c r="AI95" i="1"/>
  <c r="AL322" i="1"/>
  <c r="AP322" i="1"/>
  <c r="AH322" i="1"/>
  <c r="AQ475" i="1"/>
  <c r="AM475" i="1"/>
  <c r="AI475" i="1"/>
  <c r="AQ21" i="1"/>
  <c r="AM21" i="1"/>
  <c r="AI21" i="1"/>
  <c r="AO543" i="1"/>
  <c r="AK543" i="1"/>
  <c r="AG543" i="1"/>
  <c r="AM393" i="1"/>
  <c r="AQ393" i="1"/>
  <c r="AI393" i="1"/>
  <c r="AK187" i="1"/>
  <c r="AO187" i="1"/>
  <c r="AG187" i="1"/>
  <c r="AL443" i="1"/>
  <c r="AP443" i="1"/>
  <c r="AH443" i="1"/>
  <c r="AK148" i="1"/>
  <c r="AO148" i="1"/>
  <c r="AG148" i="1"/>
  <c r="AN237" i="1"/>
  <c r="AJ237" i="1"/>
  <c r="AF237" i="1"/>
  <c r="AK39" i="1"/>
  <c r="AO39" i="1"/>
  <c r="AG39" i="1"/>
  <c r="AL66" i="1"/>
  <c r="AP66" i="1"/>
  <c r="AH66" i="1"/>
  <c r="AL531" i="1"/>
  <c r="AP531" i="1"/>
  <c r="AH531" i="1"/>
  <c r="AM383" i="1"/>
  <c r="AQ383" i="1"/>
  <c r="AI383" i="1"/>
  <c r="AK184" i="1"/>
  <c r="AO184" i="1"/>
  <c r="AG184" i="1"/>
  <c r="AP8" i="1"/>
  <c r="AL8" i="1"/>
  <c r="AH8" i="1"/>
  <c r="AN607" i="1"/>
  <c r="AJ607" i="1"/>
  <c r="AF607" i="1"/>
  <c r="AL374" i="1"/>
  <c r="AP374" i="1"/>
  <c r="AH374" i="1"/>
  <c r="AL449" i="1"/>
  <c r="AP449" i="1"/>
  <c r="AH449" i="1"/>
  <c r="AJ26" i="1"/>
  <c r="AN26" i="1"/>
  <c r="AF26" i="1"/>
  <c r="AM90" i="1"/>
  <c r="AQ90" i="1"/>
  <c r="AI90" i="1"/>
  <c r="AK410" i="1"/>
  <c r="AO410" i="1"/>
  <c r="AG410" i="1"/>
  <c r="AJ538" i="1"/>
  <c r="AN538" i="1"/>
  <c r="AF538" i="1"/>
  <c r="AQ171" i="1"/>
  <c r="AM171" i="1"/>
  <c r="AI171" i="1"/>
  <c r="AL93" i="1"/>
  <c r="AP93" i="1"/>
  <c r="AH93" i="1"/>
  <c r="AL349" i="1"/>
  <c r="AP349" i="1"/>
  <c r="AH349" i="1"/>
  <c r="AN477" i="1"/>
  <c r="AF477" i="1"/>
  <c r="AJ477" i="1"/>
  <c r="AN337" i="1"/>
  <c r="AJ337" i="1"/>
  <c r="AF337" i="1"/>
  <c r="AL521" i="1"/>
  <c r="AP521" i="1"/>
  <c r="AH521" i="1"/>
  <c r="AN377" i="1"/>
  <c r="AJ377" i="1"/>
  <c r="AF377" i="1"/>
  <c r="AO504" i="1"/>
  <c r="AK504" i="1"/>
  <c r="AG504" i="1"/>
  <c r="AJ9" i="1"/>
  <c r="AF9" i="1"/>
  <c r="AM275" i="1"/>
  <c r="AQ275" i="1"/>
  <c r="AI275" i="1"/>
  <c r="AL127" i="1"/>
  <c r="AP127" i="1"/>
  <c r="AH127" i="1"/>
  <c r="AN615" i="1"/>
  <c r="AJ615" i="1"/>
  <c r="AF615" i="1"/>
  <c r="AK338" i="1"/>
  <c r="AO338" i="1"/>
  <c r="AG338" i="1"/>
  <c r="AN380" i="1"/>
  <c r="AJ380" i="1"/>
  <c r="AF380" i="1"/>
  <c r="AK262" i="1"/>
  <c r="AO262" i="1"/>
  <c r="AG262" i="1"/>
  <c r="AN51" i="1"/>
  <c r="AJ51" i="1"/>
  <c r="AF51" i="1"/>
  <c r="AM243" i="1"/>
  <c r="AQ243" i="1"/>
  <c r="AI243" i="1"/>
  <c r="AQ499" i="1"/>
  <c r="AM499" i="1"/>
  <c r="AI499" i="1"/>
  <c r="AM140" i="1"/>
  <c r="AQ140" i="1"/>
  <c r="AI140" i="1"/>
  <c r="AM101" i="1"/>
  <c r="AQ101" i="1"/>
  <c r="AI101" i="1"/>
  <c r="AN293" i="1"/>
  <c r="AJ293" i="1"/>
  <c r="AF293" i="1"/>
  <c r="AK351" i="1"/>
  <c r="AO351" i="1"/>
  <c r="AG351" i="1"/>
  <c r="AM447" i="1"/>
  <c r="AQ447" i="1"/>
  <c r="AI447" i="1"/>
  <c r="AL339" i="1"/>
  <c r="AP339" i="1"/>
  <c r="AH339" i="1"/>
  <c r="AN197" i="1"/>
  <c r="AJ197" i="1"/>
  <c r="AF197" i="1"/>
  <c r="AK63" i="1"/>
  <c r="AO63" i="1"/>
  <c r="AG63" i="1"/>
  <c r="AL62" i="1"/>
  <c r="AP62" i="1"/>
  <c r="AH62" i="1"/>
  <c r="AK206" i="1"/>
  <c r="AO206" i="1"/>
  <c r="AG206" i="1"/>
  <c r="AM219" i="1"/>
  <c r="AQ219" i="1"/>
  <c r="AI219" i="1"/>
  <c r="AK316" i="1"/>
  <c r="AO316" i="1"/>
  <c r="AG316" i="1"/>
  <c r="AP438" i="1"/>
  <c r="AH438" i="1"/>
  <c r="AL438" i="1"/>
  <c r="AO622" i="1"/>
  <c r="AG622" i="1"/>
  <c r="AK622" i="1"/>
  <c r="AL298" i="1"/>
  <c r="AP298" i="1"/>
  <c r="AH298" i="1"/>
  <c r="AL554" i="1"/>
  <c r="AP554" i="1"/>
  <c r="AH554" i="1"/>
  <c r="AK340" i="1"/>
  <c r="AO340" i="1"/>
  <c r="AG340" i="1"/>
  <c r="AN429" i="1"/>
  <c r="AJ429" i="1"/>
  <c r="AF429" i="1"/>
  <c r="AL126" i="1"/>
  <c r="AP126" i="1"/>
  <c r="AH126" i="1"/>
  <c r="AK599" i="1"/>
  <c r="AG599" i="1"/>
  <c r="AO599" i="1"/>
  <c r="AK329" i="1"/>
  <c r="AO329" i="1"/>
  <c r="AG329" i="1"/>
  <c r="AN334" i="1"/>
  <c r="AJ334" i="1"/>
  <c r="AF334" i="1"/>
  <c r="AK48" i="1"/>
  <c r="AO48" i="1"/>
  <c r="AG48" i="1"/>
  <c r="AP28" i="1"/>
  <c r="AL28" i="1"/>
  <c r="AH28" i="1"/>
  <c r="AN92" i="1"/>
  <c r="AJ92" i="1"/>
  <c r="AF92" i="1"/>
  <c r="AL175" i="1"/>
  <c r="AP175" i="1"/>
  <c r="AH175" i="1"/>
  <c r="AM273" i="1"/>
  <c r="AQ273" i="1"/>
  <c r="AI273" i="1"/>
  <c r="AL369" i="1"/>
  <c r="AP369" i="1"/>
  <c r="AH369" i="1"/>
  <c r="AM450" i="1"/>
  <c r="AQ450" i="1"/>
  <c r="AI450" i="1"/>
  <c r="AM272" i="1"/>
  <c r="AQ272" i="1"/>
  <c r="AI272" i="1"/>
  <c r="AM310" i="1"/>
  <c r="AQ310" i="1"/>
  <c r="AI310" i="1"/>
  <c r="AL496" i="1"/>
  <c r="AP496" i="1"/>
  <c r="AH496" i="1"/>
  <c r="AK138" i="1"/>
  <c r="AO138" i="1"/>
  <c r="AG138" i="1"/>
  <c r="AL113" i="1"/>
  <c r="AP113" i="1"/>
  <c r="AH113" i="1"/>
  <c r="AL213" i="1"/>
  <c r="AP213" i="1"/>
  <c r="AH213" i="1"/>
  <c r="AH614" i="1"/>
  <c r="AL614" i="1"/>
  <c r="AP614" i="1"/>
  <c r="AK14" i="1"/>
  <c r="AO14" i="1"/>
  <c r="AG14" i="1"/>
  <c r="AL250" i="1"/>
  <c r="AP250" i="1"/>
  <c r="AH250" i="1"/>
  <c r="AL331" i="1"/>
  <c r="AP331" i="1"/>
  <c r="AH331" i="1"/>
  <c r="AL214" i="1"/>
  <c r="AP214" i="1"/>
  <c r="AH214" i="1"/>
  <c r="AK121" i="1"/>
  <c r="AO121" i="1"/>
  <c r="AG121" i="1"/>
  <c r="AM440" i="1"/>
  <c r="AQ440" i="1"/>
  <c r="AI440" i="1"/>
  <c r="AL497" i="1"/>
  <c r="AP497" i="1"/>
  <c r="AH497" i="1"/>
  <c r="AN258" i="1"/>
  <c r="AJ258" i="1"/>
  <c r="AF258" i="1"/>
  <c r="AL503" i="1"/>
  <c r="AP503" i="1"/>
  <c r="AH503" i="1"/>
  <c r="AQ568" i="1"/>
  <c r="AM568" i="1"/>
  <c r="AI568" i="1"/>
  <c r="AL481" i="1"/>
  <c r="AP481" i="1"/>
  <c r="AH481" i="1"/>
  <c r="AN153" i="1"/>
  <c r="AJ153" i="1"/>
  <c r="AF153" i="1"/>
  <c r="AM330" i="1"/>
  <c r="AQ330" i="1"/>
  <c r="AI330" i="1"/>
  <c r="AN180" i="1"/>
  <c r="AJ180" i="1"/>
  <c r="AF180" i="1"/>
  <c r="AL495" i="1"/>
  <c r="AP495" i="1"/>
  <c r="AH495" i="1"/>
  <c r="AN625" i="1"/>
  <c r="AJ625" i="1"/>
  <c r="AF625" i="1"/>
  <c r="AL241" i="1"/>
  <c r="AP241" i="1"/>
  <c r="AH241" i="1"/>
  <c r="AL252" i="1"/>
  <c r="AP252" i="1"/>
  <c r="AH252" i="1"/>
  <c r="AL479" i="1"/>
  <c r="AP479" i="1"/>
  <c r="AH479" i="1"/>
  <c r="AO533" i="1"/>
  <c r="AK533" i="1"/>
  <c r="AG533" i="1"/>
  <c r="AL134" i="1"/>
  <c r="AP134" i="1"/>
  <c r="AH134" i="1"/>
  <c r="AK18" i="1"/>
  <c r="AO18" i="1"/>
  <c r="AG18" i="1"/>
  <c r="AL346" i="1"/>
  <c r="AP346" i="1"/>
  <c r="AH346" i="1"/>
  <c r="AK171" i="1"/>
  <c r="AO171" i="1"/>
  <c r="AG171" i="1"/>
  <c r="AK427" i="1"/>
  <c r="AO427" i="1"/>
  <c r="AG427" i="1"/>
  <c r="AN491" i="1"/>
  <c r="AJ491" i="1"/>
  <c r="AF491" i="1"/>
  <c r="AM68" i="1"/>
  <c r="AQ68" i="1"/>
  <c r="AI68" i="1"/>
  <c r="AK388" i="1"/>
  <c r="AO388" i="1"/>
  <c r="AG388" i="1"/>
  <c r="AM580" i="1"/>
  <c r="AQ580" i="1"/>
  <c r="AI580" i="1"/>
  <c r="AL72" i="1"/>
  <c r="AP72" i="1"/>
  <c r="AH72" i="1"/>
  <c r="AN54" i="1"/>
  <c r="AJ54" i="1"/>
  <c r="AF54" i="1"/>
  <c r="AN374" i="1"/>
  <c r="AJ374" i="1"/>
  <c r="AF374" i="1"/>
  <c r="AL200" i="1"/>
  <c r="AP200" i="1"/>
  <c r="AH200" i="1"/>
  <c r="AP567" i="1"/>
  <c r="AL567" i="1"/>
  <c r="AH567" i="1"/>
  <c r="AN449" i="1"/>
  <c r="AJ449" i="1"/>
  <c r="AF449" i="1"/>
  <c r="AQ26" i="1"/>
  <c r="AM26" i="1"/>
  <c r="AI26" i="1"/>
  <c r="AK346" i="1"/>
  <c r="AO346" i="1"/>
  <c r="AG346" i="1"/>
  <c r="AQ538" i="1"/>
  <c r="AM538" i="1"/>
  <c r="AI538" i="1"/>
  <c r="AM363" i="1"/>
  <c r="AQ363" i="1"/>
  <c r="AI363" i="1"/>
  <c r="AL68" i="1"/>
  <c r="AP68" i="1"/>
  <c r="AH68" i="1"/>
  <c r="AP29" i="1"/>
  <c r="AL29" i="1"/>
  <c r="AH29" i="1"/>
  <c r="AN157" i="1"/>
  <c r="AJ157" i="1"/>
  <c r="AF157" i="1"/>
  <c r="AN463" i="1"/>
  <c r="AJ463" i="1"/>
  <c r="AF463" i="1"/>
  <c r="AN600" i="1"/>
  <c r="AJ600" i="1"/>
  <c r="AF600" i="1"/>
  <c r="AN494" i="1"/>
  <c r="AJ494" i="1"/>
  <c r="AF494" i="1"/>
  <c r="AN168" i="1"/>
  <c r="AJ168" i="1"/>
  <c r="AF168" i="1"/>
  <c r="AH624" i="1"/>
  <c r="AL624" i="1"/>
  <c r="AP624" i="1"/>
  <c r="AJ521" i="1"/>
  <c r="AN521" i="1"/>
  <c r="AF521" i="1"/>
  <c r="AJ44" i="1"/>
  <c r="AN44" i="1"/>
  <c r="AF44" i="1"/>
  <c r="AN127" i="1"/>
  <c r="AJ127" i="1"/>
  <c r="AF127" i="1"/>
  <c r="AL441" i="1"/>
  <c r="AP441" i="1"/>
  <c r="AH441" i="1"/>
  <c r="AN305" i="1"/>
  <c r="AJ305" i="1"/>
  <c r="AF305" i="1"/>
  <c r="AL248" i="1"/>
  <c r="AP248" i="1"/>
  <c r="AH248" i="1"/>
  <c r="AP591" i="1"/>
  <c r="AL591" i="1"/>
  <c r="AH591" i="1"/>
  <c r="AM99" i="1"/>
  <c r="AQ99" i="1"/>
  <c r="AI99" i="1"/>
  <c r="AK149" i="1"/>
  <c r="AO149" i="1"/>
  <c r="AG149" i="1"/>
  <c r="AN335" i="1"/>
  <c r="AJ335" i="1"/>
  <c r="AF335" i="1"/>
  <c r="AQ553" i="1"/>
  <c r="AI553" i="1"/>
  <c r="AM553" i="1"/>
  <c r="AP610" i="1"/>
  <c r="AH610" i="1"/>
  <c r="AL610" i="1"/>
  <c r="AM435" i="1"/>
  <c r="AQ435" i="1"/>
  <c r="AI435" i="1"/>
  <c r="AJ499" i="1"/>
  <c r="AN499" i="1"/>
  <c r="AF499" i="1"/>
  <c r="AM76" i="1"/>
  <c r="AQ76" i="1"/>
  <c r="AI76" i="1"/>
  <c r="AK140" i="1"/>
  <c r="AO140" i="1"/>
  <c r="AG140" i="1"/>
  <c r="AM588" i="1"/>
  <c r="AQ588" i="1"/>
  <c r="AI588" i="1"/>
  <c r="AM223" i="1"/>
  <c r="AQ223" i="1"/>
  <c r="AI223" i="1"/>
  <c r="AO505" i="1"/>
  <c r="AK505" i="1"/>
  <c r="AG505" i="1"/>
  <c r="AN176" i="1"/>
  <c r="AJ176" i="1"/>
  <c r="AF176" i="1"/>
  <c r="AL192" i="1"/>
  <c r="AP192" i="1"/>
  <c r="AH192" i="1"/>
  <c r="AK62" i="1"/>
  <c r="AO62" i="1"/>
  <c r="AG62" i="1"/>
  <c r="AK605" i="1"/>
  <c r="AO605" i="1"/>
  <c r="AG605" i="1"/>
  <c r="AP10" i="1"/>
  <c r="AL10" i="1"/>
  <c r="AH10" i="1"/>
  <c r="AK27" i="1"/>
  <c r="AO27" i="1"/>
  <c r="AG27" i="1"/>
  <c r="AK79" i="1"/>
  <c r="AO79" i="1"/>
  <c r="AG79" i="1"/>
  <c r="AK118" i="1"/>
  <c r="AO118" i="1"/>
  <c r="AG118" i="1"/>
  <c r="AK78" i="1"/>
  <c r="AO78" i="1"/>
  <c r="AG78" i="1"/>
  <c r="AL234" i="1"/>
  <c r="AP234" i="1"/>
  <c r="AH234" i="1"/>
  <c r="AP490" i="1"/>
  <c r="AH490" i="1"/>
  <c r="AL490" i="1"/>
  <c r="AK59" i="1"/>
  <c r="AO59" i="1"/>
  <c r="AG59" i="1"/>
  <c r="AN123" i="1"/>
  <c r="AJ123" i="1"/>
  <c r="AF123" i="1"/>
  <c r="AN379" i="1"/>
  <c r="AJ379" i="1"/>
  <c r="AF379" i="1"/>
  <c r="AQ173" i="1"/>
  <c r="AM173" i="1"/>
  <c r="AI173" i="1"/>
  <c r="AN365" i="1"/>
  <c r="AF365" i="1"/>
  <c r="AJ365" i="1"/>
  <c r="AL256" i="1"/>
  <c r="AP256" i="1"/>
  <c r="AH256" i="1"/>
  <c r="AL296" i="1"/>
  <c r="AP296" i="1"/>
  <c r="AH296" i="1"/>
  <c r="AK166" i="1"/>
  <c r="AO166" i="1"/>
  <c r="AG166" i="1"/>
  <c r="AN72" i="1"/>
  <c r="AJ72" i="1"/>
  <c r="AF72" i="1"/>
  <c r="AK72" i="1"/>
  <c r="AO72" i="1"/>
  <c r="AG72" i="1"/>
  <c r="AQ8" i="1"/>
  <c r="AM8" i="1"/>
  <c r="AI8" i="1"/>
  <c r="AM607" i="1"/>
  <c r="AQ607" i="1"/>
  <c r="AI607" i="1"/>
  <c r="AK225" i="1"/>
  <c r="AO225" i="1"/>
  <c r="AG225" i="1"/>
  <c r="AQ583" i="1"/>
  <c r="AI583" i="1"/>
  <c r="AM583" i="1"/>
  <c r="AM281" i="1"/>
  <c r="AQ281" i="1"/>
  <c r="AI281" i="1"/>
  <c r="AL302" i="1"/>
  <c r="AP302" i="1"/>
  <c r="AH302" i="1"/>
  <c r="AK129" i="1"/>
  <c r="AO129" i="1"/>
  <c r="AG129" i="1"/>
  <c r="AL218" i="1"/>
  <c r="AP218" i="1"/>
  <c r="AH218" i="1"/>
  <c r="AP474" i="1"/>
  <c r="AH474" i="1"/>
  <c r="AL474" i="1"/>
  <c r="AK43" i="1"/>
  <c r="AO43" i="1"/>
  <c r="AG43" i="1"/>
  <c r="AN107" i="1"/>
  <c r="AJ107" i="1"/>
  <c r="AF107" i="1"/>
  <c r="AK299" i="1"/>
  <c r="AO299" i="1"/>
  <c r="AG299" i="1"/>
  <c r="AN363" i="1"/>
  <c r="AF363" i="1"/>
  <c r="AJ363" i="1"/>
  <c r="AK555" i="1"/>
  <c r="AO555" i="1"/>
  <c r="AG555" i="1"/>
  <c r="AN619" i="1"/>
  <c r="AJ619" i="1"/>
  <c r="AF619" i="1"/>
  <c r="AQ196" i="1"/>
  <c r="AM196" i="1"/>
  <c r="AI196" i="1"/>
  <c r="AK260" i="1"/>
  <c r="AO260" i="1"/>
  <c r="AG260" i="1"/>
  <c r="AQ452" i="1"/>
  <c r="AM452" i="1"/>
  <c r="AI452" i="1"/>
  <c r="AO516" i="1"/>
  <c r="AK516" i="1"/>
  <c r="AG516" i="1"/>
  <c r="AN93" i="1"/>
  <c r="AJ93" i="1"/>
  <c r="AF93" i="1"/>
  <c r="AM157" i="1"/>
  <c r="AQ157" i="1"/>
  <c r="AI157" i="1"/>
  <c r="AK349" i="1"/>
  <c r="AO349" i="1"/>
  <c r="AG349" i="1"/>
  <c r="AM413" i="1"/>
  <c r="AQ413" i="1"/>
  <c r="AI413" i="1"/>
  <c r="AM87" i="1"/>
  <c r="AQ87" i="1"/>
  <c r="AI87" i="1"/>
  <c r="AK151" i="1"/>
  <c r="AO151" i="1"/>
  <c r="AG151" i="1"/>
  <c r="AM343" i="1"/>
  <c r="AQ343" i="1"/>
  <c r="AI343" i="1"/>
  <c r="AK407" i="1"/>
  <c r="AO407" i="1"/>
  <c r="AG407" i="1"/>
  <c r="AM297" i="1"/>
  <c r="AQ297" i="1"/>
  <c r="AI297" i="1"/>
  <c r="AM377" i="1"/>
  <c r="AQ377" i="1"/>
  <c r="AI377" i="1"/>
  <c r="AL578" i="1"/>
  <c r="AP578" i="1"/>
  <c r="AH578" i="1"/>
  <c r="AM364" i="1"/>
  <c r="AQ364" i="1"/>
  <c r="AI364" i="1"/>
  <c r="AM69" i="1"/>
  <c r="AQ69" i="1"/>
  <c r="AI69" i="1"/>
  <c r="AM615" i="1"/>
  <c r="AQ615" i="1"/>
  <c r="AI615" i="1"/>
  <c r="AK22" i="1"/>
  <c r="AO22" i="1"/>
  <c r="AG22" i="1"/>
  <c r="AJ32" i="1"/>
  <c r="AN32" i="1"/>
  <c r="AF32" i="1"/>
  <c r="AK326" i="1"/>
  <c r="AO326" i="1"/>
  <c r="AG326" i="1"/>
  <c r="AN283" i="1"/>
  <c r="AJ283" i="1"/>
  <c r="AF283" i="1"/>
  <c r="AJ13" i="1"/>
  <c r="AN13" i="1"/>
  <c r="AF13" i="1"/>
  <c r="AM333" i="1"/>
  <c r="AQ333" i="1"/>
  <c r="AI333" i="1"/>
  <c r="AM169" i="1"/>
  <c r="AQ169" i="1"/>
  <c r="AI169" i="1"/>
  <c r="AK209" i="1"/>
  <c r="AO209" i="1"/>
  <c r="AG209" i="1"/>
  <c r="AL158" i="1"/>
  <c r="AP158" i="1"/>
  <c r="AH158" i="1"/>
  <c r="AN99" i="1"/>
  <c r="AJ99" i="1"/>
  <c r="AF99" i="1"/>
  <c r="AM380" i="1"/>
  <c r="AQ380" i="1"/>
  <c r="AI380" i="1"/>
  <c r="AM149" i="1"/>
  <c r="AQ149" i="1"/>
  <c r="AI149" i="1"/>
  <c r="AL150" i="1"/>
  <c r="AP150" i="1"/>
  <c r="AH150" i="1"/>
  <c r="AK17" i="1"/>
  <c r="AO17" i="1"/>
  <c r="AG17" i="1"/>
  <c r="AL609" i="1"/>
  <c r="AP609" i="1"/>
  <c r="AH609" i="1"/>
  <c r="AJ582" i="1"/>
  <c r="AN582" i="1"/>
  <c r="AF582" i="1"/>
  <c r="AL177" i="1"/>
  <c r="AP177" i="1"/>
  <c r="AH177" i="1"/>
  <c r="AN454" i="1"/>
  <c r="AF454" i="1"/>
  <c r="AJ454" i="1"/>
  <c r="AL486" i="1"/>
  <c r="AP486" i="1"/>
  <c r="AH486" i="1"/>
  <c r="AJ33" i="1"/>
  <c r="AN33" i="1"/>
  <c r="AF33" i="1"/>
  <c r="AL137" i="1"/>
  <c r="AP137" i="1"/>
  <c r="AH137" i="1"/>
  <c r="AJ553" i="1"/>
  <c r="AN553" i="1"/>
  <c r="AF553" i="1"/>
  <c r="AL89" i="1"/>
  <c r="AP89" i="1"/>
  <c r="AH89" i="1"/>
  <c r="AN566" i="1"/>
  <c r="AF566" i="1"/>
  <c r="AJ566" i="1"/>
  <c r="AL280" i="1"/>
  <c r="AP280" i="1"/>
  <c r="AH280" i="1"/>
  <c r="AM110" i="1"/>
  <c r="AQ110" i="1"/>
  <c r="AI110" i="1"/>
  <c r="AK34" i="1"/>
  <c r="AO34" i="1"/>
  <c r="AG34" i="1"/>
  <c r="AN162" i="1"/>
  <c r="AJ162" i="1"/>
  <c r="AF162" i="1"/>
  <c r="AQ226" i="1"/>
  <c r="AM226" i="1"/>
  <c r="AI226" i="1"/>
  <c r="AK290" i="1"/>
  <c r="AO290" i="1"/>
  <c r="AG290" i="1"/>
  <c r="AN418" i="1"/>
  <c r="AF418" i="1"/>
  <c r="AJ418" i="1"/>
  <c r="AQ482" i="1"/>
  <c r="AM482" i="1"/>
  <c r="AI482" i="1"/>
  <c r="AO546" i="1"/>
  <c r="AK546" i="1"/>
  <c r="AG546" i="1"/>
  <c r="AM51" i="1"/>
  <c r="AQ51" i="1"/>
  <c r="AI51" i="1"/>
  <c r="AL115" i="1"/>
  <c r="AP115" i="1"/>
  <c r="AH115" i="1"/>
  <c r="AL307" i="1"/>
  <c r="AP307" i="1"/>
  <c r="AH307" i="1"/>
  <c r="AK371" i="1"/>
  <c r="AO371" i="1"/>
  <c r="AG371" i="1"/>
  <c r="AP563" i="1"/>
  <c r="AH563" i="1"/>
  <c r="AL563" i="1"/>
  <c r="AP12" i="1"/>
  <c r="AL12" i="1"/>
  <c r="AH12" i="1"/>
  <c r="AN76" i="1"/>
  <c r="AJ76" i="1"/>
  <c r="AF76" i="1"/>
  <c r="AL268" i="1"/>
  <c r="AP268" i="1"/>
  <c r="AH268" i="1"/>
  <c r="AN332" i="1"/>
  <c r="AJ332" i="1"/>
  <c r="AF332" i="1"/>
  <c r="AL524" i="1"/>
  <c r="AP524" i="1"/>
  <c r="AH524" i="1"/>
  <c r="AN588" i="1"/>
  <c r="AJ588" i="1"/>
  <c r="AF588" i="1"/>
  <c r="AK101" i="1"/>
  <c r="AO101" i="1"/>
  <c r="AG101" i="1"/>
  <c r="AL229" i="1"/>
  <c r="AP229" i="1"/>
  <c r="AH229" i="1"/>
  <c r="AK357" i="1"/>
  <c r="AO357" i="1"/>
  <c r="AG357" i="1"/>
  <c r="AL485" i="1"/>
  <c r="AP485" i="1"/>
  <c r="AH485" i="1"/>
  <c r="AL159" i="1"/>
  <c r="AP159" i="1"/>
  <c r="AH159" i="1"/>
  <c r="AN223" i="1"/>
  <c r="AJ223" i="1"/>
  <c r="AF223" i="1"/>
  <c r="AL415" i="1"/>
  <c r="AP415" i="1"/>
  <c r="AH415" i="1"/>
  <c r="AL565" i="1"/>
  <c r="AP565" i="1"/>
  <c r="AH565" i="1"/>
  <c r="AM278" i="1"/>
  <c r="AQ278" i="1"/>
  <c r="AI278" i="1"/>
  <c r="AL105" i="1"/>
  <c r="AP105" i="1"/>
  <c r="AH105" i="1"/>
  <c r="AP589" i="1"/>
  <c r="AH589" i="1"/>
  <c r="AL589" i="1"/>
  <c r="AL145" i="1"/>
  <c r="AP145" i="1"/>
  <c r="AH145" i="1"/>
  <c r="AL613" i="1"/>
  <c r="AP613" i="1"/>
  <c r="AH613" i="1"/>
  <c r="AM358" i="1"/>
  <c r="AQ358" i="1"/>
  <c r="AI358" i="1"/>
  <c r="AL185" i="1"/>
  <c r="AP185" i="1"/>
  <c r="AH185" i="1"/>
  <c r="AQ16" i="1"/>
  <c r="AM16" i="1"/>
  <c r="AI16" i="1"/>
  <c r="AI606" i="1"/>
  <c r="AM606" i="1"/>
  <c r="AQ606" i="1"/>
  <c r="AQ176" i="1"/>
  <c r="AM176" i="1"/>
  <c r="AI176" i="1"/>
  <c r="AN194" i="1"/>
  <c r="AJ194" i="1"/>
  <c r="AF194" i="1"/>
  <c r="AM322" i="1"/>
  <c r="AQ322" i="1"/>
  <c r="AI322" i="1"/>
  <c r="AM595" i="1"/>
  <c r="AQ595" i="1"/>
  <c r="AI595" i="1"/>
  <c r="AL236" i="1"/>
  <c r="AP236" i="1"/>
  <c r="AH236" i="1"/>
  <c r="AN620" i="1"/>
  <c r="AJ620" i="1"/>
  <c r="AF620" i="1"/>
  <c r="AL319" i="1"/>
  <c r="AP319" i="1"/>
  <c r="AH319" i="1"/>
  <c r="AQ192" i="1"/>
  <c r="AM192" i="1"/>
  <c r="AI192" i="1"/>
  <c r="AK456" i="1"/>
  <c r="AO456" i="1"/>
  <c r="AG456" i="1"/>
  <c r="AN161" i="1"/>
  <c r="AJ161" i="1"/>
  <c r="AF161" i="1"/>
  <c r="AL206" i="1"/>
  <c r="AP206" i="1"/>
  <c r="AH206" i="1"/>
  <c r="AH592" i="1"/>
  <c r="AL592" i="1"/>
  <c r="AP592" i="1"/>
  <c r="AL605" i="1"/>
  <c r="AH605" i="1"/>
  <c r="AP605" i="1"/>
  <c r="AN202" i="1"/>
  <c r="AJ202" i="1"/>
  <c r="AF202" i="1"/>
  <c r="AM394" i="1"/>
  <c r="AQ394" i="1"/>
  <c r="AI394" i="1"/>
  <c r="AK475" i="1"/>
  <c r="AO475" i="1"/>
  <c r="AG475" i="1"/>
  <c r="AL52" i="1"/>
  <c r="AP52" i="1"/>
  <c r="AH52" i="1"/>
  <c r="AN244" i="1"/>
  <c r="AJ244" i="1"/>
  <c r="AF244" i="1"/>
  <c r="AK77" i="1"/>
  <c r="AO77" i="1"/>
  <c r="AG77" i="1"/>
  <c r="AL461" i="1"/>
  <c r="AP461" i="1"/>
  <c r="AH461" i="1"/>
  <c r="AL525" i="1"/>
  <c r="AP525" i="1"/>
  <c r="AH525" i="1"/>
  <c r="AM422" i="1"/>
  <c r="AQ422" i="1"/>
  <c r="AI422" i="1"/>
  <c r="AL289" i="1"/>
  <c r="AP289" i="1"/>
  <c r="AH289" i="1"/>
  <c r="AK594" i="1"/>
  <c r="AO594" i="1"/>
  <c r="AG594" i="1"/>
  <c r="AL277" i="1"/>
  <c r="AP277" i="1"/>
  <c r="AH277" i="1"/>
  <c r="AP590" i="1"/>
  <c r="AH590" i="1"/>
  <c r="AL590" i="1"/>
  <c r="AK360" i="1"/>
  <c r="AO360" i="1"/>
  <c r="AG360" i="1"/>
  <c r="AN57" i="1"/>
  <c r="AJ57" i="1"/>
  <c r="AF57" i="1"/>
  <c r="AL416" i="1"/>
  <c r="AP416" i="1"/>
  <c r="AH416" i="1"/>
  <c r="AP543" i="1"/>
  <c r="AL543" i="1"/>
  <c r="AH543" i="1"/>
  <c r="AJ534" i="1"/>
  <c r="AN534" i="1"/>
  <c r="AF534" i="1"/>
  <c r="AP559" i="1"/>
  <c r="AL559" i="1"/>
  <c r="AH559" i="1"/>
  <c r="AM160" i="1"/>
  <c r="AQ160" i="1"/>
  <c r="AI160" i="1"/>
  <c r="AK264" i="1"/>
  <c r="AO264" i="1"/>
  <c r="AG264" i="1"/>
  <c r="AJ518" i="1"/>
  <c r="AN518" i="1"/>
  <c r="AF518" i="1"/>
  <c r="AL409" i="1"/>
  <c r="AP409" i="1"/>
  <c r="AH409" i="1"/>
  <c r="AQ240" i="1"/>
  <c r="AM240" i="1"/>
  <c r="AI240" i="1"/>
  <c r="AJ552" i="1"/>
  <c r="AN552" i="1"/>
  <c r="AF552" i="1"/>
  <c r="AM430" i="1"/>
  <c r="AQ430" i="1"/>
  <c r="AI430" i="1"/>
  <c r="AN257" i="1"/>
  <c r="AJ257" i="1"/>
  <c r="AF257" i="1"/>
  <c r="AJ42" i="1"/>
  <c r="AN42" i="1"/>
  <c r="AF42" i="1"/>
  <c r="AM106" i="1"/>
  <c r="AQ106" i="1"/>
  <c r="AI106" i="1"/>
  <c r="AK170" i="1"/>
  <c r="AO170" i="1"/>
  <c r="AG170" i="1"/>
  <c r="AN298" i="1"/>
  <c r="AJ298" i="1"/>
  <c r="AF298" i="1"/>
  <c r="AM362" i="1"/>
  <c r="AQ362" i="1"/>
  <c r="AI362" i="1"/>
  <c r="AO426" i="1"/>
  <c r="AK426" i="1"/>
  <c r="AG426" i="1"/>
  <c r="AJ554" i="1"/>
  <c r="AN554" i="1"/>
  <c r="AF554" i="1"/>
  <c r="AQ618" i="1"/>
  <c r="AI618" i="1"/>
  <c r="AM618" i="1"/>
  <c r="AQ187" i="1"/>
  <c r="AM187" i="1"/>
  <c r="AI187" i="1"/>
  <c r="AL251" i="1"/>
  <c r="AP251" i="1"/>
  <c r="AH251" i="1"/>
  <c r="AM443" i="1"/>
  <c r="AQ443" i="1"/>
  <c r="AI443" i="1"/>
  <c r="AL507" i="1"/>
  <c r="AP507" i="1"/>
  <c r="AH507" i="1"/>
  <c r="AL148" i="1"/>
  <c r="AP148" i="1"/>
  <c r="AH148" i="1"/>
  <c r="AN212" i="1"/>
  <c r="AJ212" i="1"/>
  <c r="AF212" i="1"/>
  <c r="AL404" i="1"/>
  <c r="AP404" i="1"/>
  <c r="AH404" i="1"/>
  <c r="AN468" i="1"/>
  <c r="AJ468" i="1"/>
  <c r="AF468" i="1"/>
  <c r="AL109" i="1"/>
  <c r="AP109" i="1"/>
  <c r="AH109" i="1"/>
  <c r="AK237" i="1"/>
  <c r="AG237" i="1"/>
  <c r="AO237" i="1"/>
  <c r="AL365" i="1"/>
  <c r="AP365" i="1"/>
  <c r="AH365" i="1"/>
  <c r="AO493" i="1"/>
  <c r="AK493" i="1"/>
  <c r="AG493" i="1"/>
  <c r="AP39" i="1"/>
  <c r="AL39" i="1"/>
  <c r="AH39" i="1"/>
  <c r="AN103" i="1"/>
  <c r="AJ103" i="1"/>
  <c r="AF103" i="1"/>
  <c r="AL295" i="1"/>
  <c r="AP295" i="1"/>
  <c r="AH295" i="1"/>
  <c r="AN359" i="1"/>
  <c r="AJ359" i="1"/>
  <c r="AF359" i="1"/>
  <c r="AL425" i="1"/>
  <c r="AP425" i="1"/>
  <c r="AH425" i="1"/>
  <c r="AM256" i="1"/>
  <c r="AQ256" i="1"/>
  <c r="AI256" i="1"/>
  <c r="AQ462" i="1"/>
  <c r="AM462" i="1"/>
  <c r="AI462" i="1"/>
  <c r="AM296" i="1"/>
  <c r="AQ296" i="1"/>
  <c r="AI296" i="1"/>
  <c r="AL489" i="1"/>
  <c r="AP489" i="1"/>
  <c r="AH489" i="1"/>
  <c r="AM336" i="1"/>
  <c r="AQ336" i="1"/>
  <c r="AI336" i="1"/>
  <c r="AL398" i="1"/>
  <c r="AP398" i="1"/>
  <c r="AH398" i="1"/>
  <c r="AM66" i="1"/>
  <c r="AQ66" i="1"/>
  <c r="AI66" i="1"/>
  <c r="AO514" i="1"/>
  <c r="AK514" i="1"/>
  <c r="AG514" i="1"/>
  <c r="AQ531" i="1"/>
  <c r="AI531" i="1"/>
  <c r="AM531" i="1"/>
  <c r="AL428" i="1"/>
  <c r="AH428" i="1"/>
  <c r="AP428" i="1"/>
  <c r="AL133" i="1"/>
  <c r="AP133" i="1"/>
  <c r="AH133" i="1"/>
  <c r="AK232" i="1"/>
  <c r="AO232" i="1"/>
  <c r="AG232" i="1"/>
  <c r="AN182" i="1"/>
  <c r="AJ182" i="1"/>
  <c r="AF182" i="1"/>
  <c r="AM304" i="1"/>
  <c r="AQ304" i="1"/>
  <c r="AI304" i="1"/>
  <c r="AN210" i="1"/>
  <c r="AJ210" i="1"/>
  <c r="AF210" i="1"/>
  <c r="AQ530" i="1"/>
  <c r="AM530" i="1"/>
  <c r="AI530" i="1"/>
  <c r="AN271" i="1"/>
  <c r="AJ271" i="1"/>
  <c r="AF271" i="1"/>
  <c r="AN184" i="1"/>
  <c r="AJ184" i="1"/>
  <c r="AF184" i="1"/>
  <c r="AO529" i="1"/>
  <c r="AK529" i="1"/>
  <c r="AG529" i="1"/>
  <c r="AJ584" i="1"/>
  <c r="AN584" i="1"/>
  <c r="AF584" i="1"/>
  <c r="AK201" i="1"/>
  <c r="AO201" i="1"/>
  <c r="AG201" i="1"/>
  <c r="AJ528" i="1"/>
  <c r="AN528" i="1"/>
  <c r="AF528" i="1"/>
  <c r="AK390" i="1"/>
  <c r="AO390" i="1"/>
  <c r="AG390" i="1"/>
  <c r="AO541" i="1"/>
  <c r="AG541" i="1"/>
  <c r="AK541" i="1"/>
  <c r="AL114" i="1"/>
  <c r="AP114" i="1"/>
  <c r="AH114" i="1"/>
  <c r="AL370" i="1"/>
  <c r="AP370" i="1"/>
  <c r="AH370" i="1"/>
  <c r="AL5" i="1"/>
  <c r="AH5" i="1"/>
  <c r="AP5" i="1"/>
  <c r="AK195" i="1"/>
  <c r="AO195" i="1"/>
  <c r="AG195" i="1"/>
  <c r="AN259" i="1"/>
  <c r="AJ259" i="1"/>
  <c r="AF259" i="1"/>
  <c r="AG451" i="1"/>
  <c r="AO451" i="1"/>
  <c r="AK451" i="1"/>
  <c r="AJ515" i="1"/>
  <c r="AN515" i="1"/>
  <c r="AF515" i="1"/>
  <c r="AM92" i="1"/>
  <c r="AQ92" i="1"/>
  <c r="AI92" i="1"/>
  <c r="AK156" i="1"/>
  <c r="AO156" i="1"/>
  <c r="AG156" i="1"/>
  <c r="AM348" i="1"/>
  <c r="AQ348" i="1"/>
  <c r="AI348" i="1"/>
  <c r="AK412" i="1"/>
  <c r="AO412" i="1"/>
  <c r="AG412" i="1"/>
  <c r="AM604" i="1"/>
  <c r="AQ604" i="1"/>
  <c r="AI604" i="1"/>
  <c r="AM53" i="1"/>
  <c r="AQ53" i="1"/>
  <c r="AI53" i="1"/>
  <c r="AN245" i="1"/>
  <c r="AJ245" i="1"/>
  <c r="AF245" i="1"/>
  <c r="AM309" i="1"/>
  <c r="AQ309" i="1"/>
  <c r="AI309" i="1"/>
  <c r="AJ501" i="1"/>
  <c r="AN501" i="1"/>
  <c r="AF501" i="1"/>
  <c r="AK47" i="1"/>
  <c r="AO47" i="1"/>
  <c r="AG47" i="1"/>
  <c r="AM239" i="1"/>
  <c r="AQ239" i="1"/>
  <c r="AI239" i="1"/>
  <c r="AK303" i="1"/>
  <c r="AO303" i="1"/>
  <c r="AG303" i="1"/>
  <c r="AQ537" i="1"/>
  <c r="AM537" i="1"/>
  <c r="AI537" i="1"/>
  <c r="AK406" i="1"/>
  <c r="AG406" i="1"/>
  <c r="AO406" i="1"/>
  <c r="AQ561" i="1"/>
  <c r="AM561" i="1"/>
  <c r="AI561" i="1"/>
  <c r="AK446" i="1"/>
  <c r="AO446" i="1"/>
  <c r="AG446" i="1"/>
  <c r="AQ585" i="1"/>
  <c r="AM585" i="1"/>
  <c r="AI585" i="1"/>
  <c r="AO473" i="1"/>
  <c r="AK473" i="1"/>
  <c r="AG473" i="1"/>
  <c r="AO608" i="1"/>
  <c r="AG608" i="1"/>
  <c r="AK608" i="1"/>
  <c r="AM345" i="1"/>
  <c r="AQ345" i="1"/>
  <c r="AI345" i="1"/>
  <c r="AL147" i="1"/>
  <c r="AP147" i="1"/>
  <c r="AH147" i="1"/>
  <c r="AN467" i="1"/>
  <c r="AJ467" i="1"/>
  <c r="AF467" i="1"/>
  <c r="AN325" i="1"/>
  <c r="AJ325" i="1"/>
  <c r="AF325" i="1"/>
  <c r="AK191" i="1"/>
  <c r="AO191" i="1"/>
  <c r="AG191" i="1"/>
  <c r="AN272" i="1"/>
  <c r="AJ272" i="1"/>
  <c r="AF272" i="1"/>
  <c r="AK350" i="1"/>
  <c r="AO350" i="1"/>
  <c r="AG350" i="1"/>
  <c r="AP458" i="1"/>
  <c r="AL458" i="1"/>
  <c r="AH458" i="1"/>
  <c r="AM116" i="1"/>
  <c r="AQ116" i="1"/>
  <c r="AI116" i="1"/>
  <c r="AK436" i="1"/>
  <c r="AO436" i="1"/>
  <c r="AG436" i="1"/>
  <c r="AM601" i="1"/>
  <c r="AI601" i="1"/>
  <c r="AQ601" i="1"/>
  <c r="AK382" i="1"/>
  <c r="AO382" i="1"/>
  <c r="AG382" i="1"/>
  <c r="AL558" i="1"/>
  <c r="AP558" i="1"/>
  <c r="AH558" i="1"/>
  <c r="AO465" i="1"/>
  <c r="AG465" i="1"/>
  <c r="AK465" i="1"/>
  <c r="AK35" i="1"/>
  <c r="AO35" i="1"/>
  <c r="AG35" i="1"/>
  <c r="AN355" i="1"/>
  <c r="AJ355" i="1"/>
  <c r="AF355" i="1"/>
  <c r="AN213" i="1"/>
  <c r="AJ213" i="1"/>
  <c r="AF213" i="1"/>
  <c r="AK15" i="1"/>
  <c r="AO15" i="1"/>
  <c r="AG15" i="1"/>
  <c r="AN400" i="1"/>
  <c r="AJ400" i="1"/>
  <c r="AF400" i="1"/>
  <c r="AM120" i="1"/>
  <c r="AQ120" i="1"/>
  <c r="AI120" i="1"/>
  <c r="AM286" i="1"/>
  <c r="AQ286" i="1"/>
  <c r="AI286" i="1"/>
  <c r="AN487" i="1"/>
  <c r="AJ487" i="1"/>
  <c r="AF487" i="1"/>
  <c r="AL328" i="1"/>
  <c r="AP328" i="1"/>
  <c r="AH328" i="1"/>
  <c r="AN142" i="1"/>
  <c r="AJ142" i="1"/>
  <c r="AF142" i="1"/>
  <c r="AL513" i="1"/>
  <c r="AP513" i="1"/>
  <c r="AH513" i="1"/>
  <c r="AM368" i="1"/>
  <c r="AQ368" i="1"/>
  <c r="AI368" i="1"/>
  <c r="AQ25" i="1"/>
  <c r="AM25" i="1"/>
  <c r="AI25" i="1"/>
  <c r="AL527" i="1"/>
  <c r="AP527" i="1"/>
  <c r="AH527" i="1"/>
  <c r="AN385" i="1"/>
  <c r="AJ385" i="1"/>
  <c r="AF385" i="1"/>
  <c r="AM58" i="1"/>
  <c r="AQ58" i="1"/>
  <c r="AI58" i="1"/>
  <c r="AK122" i="1"/>
  <c r="AO122" i="1"/>
  <c r="AG122" i="1"/>
  <c r="AN250" i="1"/>
  <c r="AJ250" i="1"/>
  <c r="AF250" i="1"/>
  <c r="AM314" i="1"/>
  <c r="AQ314" i="1"/>
  <c r="AI314" i="1"/>
  <c r="AK378" i="1"/>
  <c r="AO378" i="1"/>
  <c r="AG378" i="1"/>
  <c r="AJ506" i="1"/>
  <c r="AN506" i="1"/>
  <c r="AF506" i="1"/>
  <c r="AQ570" i="1"/>
  <c r="AM570" i="1"/>
  <c r="AI570" i="1"/>
  <c r="AM139" i="1"/>
  <c r="AQ139" i="1"/>
  <c r="AI139" i="1"/>
  <c r="AK203" i="1"/>
  <c r="AG203" i="1"/>
  <c r="AO203" i="1"/>
  <c r="AM395" i="1"/>
  <c r="AQ395" i="1"/>
  <c r="AI395" i="1"/>
  <c r="AK459" i="1"/>
  <c r="AO459" i="1"/>
  <c r="AG459" i="1"/>
  <c r="AL100" i="1"/>
  <c r="AP100" i="1"/>
  <c r="AH100" i="1"/>
  <c r="AN164" i="1"/>
  <c r="AJ164" i="1"/>
  <c r="AF164" i="1"/>
  <c r="AL356" i="1"/>
  <c r="AP356" i="1"/>
  <c r="AH356" i="1"/>
  <c r="AN420" i="1"/>
  <c r="AJ420" i="1"/>
  <c r="AF420" i="1"/>
  <c r="AL612" i="1"/>
  <c r="AH612" i="1"/>
  <c r="AP612" i="1"/>
  <c r="AL61" i="1"/>
  <c r="AP61" i="1"/>
  <c r="AH61" i="1"/>
  <c r="AN189" i="1"/>
  <c r="AJ189" i="1"/>
  <c r="AF189" i="1"/>
  <c r="AL317" i="1"/>
  <c r="AP317" i="1"/>
  <c r="AH317" i="1"/>
  <c r="AN445" i="1"/>
  <c r="AJ445" i="1"/>
  <c r="AF445" i="1"/>
  <c r="AN55" i="1"/>
  <c r="AJ55" i="1"/>
  <c r="AF55" i="1"/>
  <c r="AL247" i="1"/>
  <c r="AP247" i="1"/>
  <c r="AH247" i="1"/>
  <c r="AN311" i="1"/>
  <c r="AJ311" i="1"/>
  <c r="AF311" i="1"/>
  <c r="AQ526" i="1"/>
  <c r="AM526" i="1"/>
  <c r="AI526" i="1"/>
  <c r="AM384" i="1"/>
  <c r="AQ384" i="1"/>
  <c r="AI384" i="1"/>
  <c r="AM41" i="1"/>
  <c r="AQ41" i="1"/>
  <c r="AI41" i="1"/>
  <c r="AP550" i="1"/>
  <c r="AL550" i="1"/>
  <c r="AH550" i="1"/>
  <c r="AM424" i="1"/>
  <c r="AQ424" i="1"/>
  <c r="AI424" i="1"/>
  <c r="AM81" i="1"/>
  <c r="AQ81" i="1"/>
  <c r="AI81" i="1"/>
  <c r="AP574" i="1"/>
  <c r="AH574" i="1"/>
  <c r="AL574" i="1"/>
  <c r="AN457" i="1"/>
  <c r="AF457" i="1"/>
  <c r="AJ457" i="1"/>
  <c r="AM121" i="1"/>
  <c r="AQ121" i="1"/>
  <c r="AI121" i="1"/>
  <c r="AN440" i="1"/>
  <c r="AJ440" i="1"/>
  <c r="AF440" i="1"/>
  <c r="AO623" i="1"/>
  <c r="AG623" i="1"/>
  <c r="AK623" i="1"/>
  <c r="AH616" i="1"/>
  <c r="AL616" i="1"/>
  <c r="AP616" i="1"/>
  <c r="AK193" i="1"/>
  <c r="AO193" i="1"/>
  <c r="AG193" i="1"/>
  <c r="AK83" i="1"/>
  <c r="AO83" i="1"/>
  <c r="AG83" i="1"/>
  <c r="AN403" i="1"/>
  <c r="AJ403" i="1"/>
  <c r="AF403" i="1"/>
  <c r="AQ556" i="1"/>
  <c r="AI556" i="1"/>
  <c r="AM556" i="1"/>
  <c r="AM261" i="1"/>
  <c r="AQ261" i="1"/>
  <c r="AI261" i="1"/>
  <c r="AM361" i="1"/>
  <c r="AQ361" i="1"/>
  <c r="AI361" i="1"/>
  <c r="AJ568" i="1"/>
  <c r="AN568" i="1"/>
  <c r="AF568" i="1"/>
  <c r="AM153" i="1"/>
  <c r="AQ153" i="1"/>
  <c r="AI153" i="1"/>
  <c r="AN91" i="1"/>
  <c r="AJ91" i="1"/>
  <c r="AF91" i="1"/>
  <c r="AQ180" i="1"/>
  <c r="AM180" i="1"/>
  <c r="AI180" i="1"/>
  <c r="AK372" i="1"/>
  <c r="AO372" i="1"/>
  <c r="AG372" i="1"/>
  <c r="AK397" i="1"/>
  <c r="AO397" i="1"/>
  <c r="AG397" i="1"/>
  <c r="AK199" i="1"/>
  <c r="AO199" i="1"/>
  <c r="AG199" i="1"/>
  <c r="AM625" i="1"/>
  <c r="AQ625" i="1"/>
  <c r="AI625" i="1"/>
  <c r="AQ549" i="1"/>
  <c r="AM549" i="1"/>
  <c r="AI549" i="1"/>
  <c r="AM433" i="1"/>
  <c r="AQ433" i="1"/>
  <c r="AI433" i="1"/>
  <c r="AI581" i="1"/>
  <c r="AM581" i="1"/>
  <c r="AQ581" i="1"/>
  <c r="AN163" i="1"/>
  <c r="AJ163" i="1"/>
  <c r="AF163" i="1"/>
  <c r="AQ572" i="1"/>
  <c r="AI572" i="1"/>
  <c r="AM572" i="1"/>
  <c r="AM341" i="1"/>
  <c r="AQ341" i="1"/>
  <c r="AI341" i="1"/>
  <c r="AQ190" i="1"/>
  <c r="AM190" i="1"/>
  <c r="AI190" i="1"/>
  <c r="AK230" i="1"/>
  <c r="AO230" i="1"/>
  <c r="AG230" i="1"/>
  <c r="AP466" i="1"/>
  <c r="AL466" i="1"/>
  <c r="AH466" i="1"/>
  <c r="AN85" i="1"/>
  <c r="AJ85" i="1"/>
  <c r="AF85" i="1"/>
  <c r="AK207" i="1"/>
  <c r="AO207" i="1"/>
  <c r="AG207" i="1"/>
  <c r="KR24" i="1" l="1"/>
  <c r="CG101" i="1"/>
  <c r="BY101" i="1"/>
  <c r="CC101" i="1"/>
  <c r="CC356" i="1"/>
  <c r="BY356" i="1"/>
  <c r="CG356" i="1"/>
  <c r="BX230" i="1"/>
  <c r="CF230" i="1"/>
  <c r="CB230" i="1"/>
  <c r="BX125" i="1"/>
  <c r="CF125" i="1"/>
  <c r="CB125" i="1"/>
  <c r="BY61" i="1"/>
  <c r="CG61" i="1"/>
  <c r="CC61" i="1"/>
  <c r="CD444" i="1"/>
  <c r="BZ444" i="1"/>
  <c r="CH444" i="1"/>
  <c r="BW64" i="1"/>
  <c r="CE64" i="1"/>
  <c r="CA64" i="1"/>
  <c r="BY383" i="1"/>
  <c r="CC383" i="1"/>
  <c r="CG383" i="1"/>
  <c r="CH77" i="1"/>
  <c r="BZ77" i="1"/>
  <c r="CD77" i="1"/>
  <c r="CF351" i="1"/>
  <c r="BX351" i="1"/>
  <c r="CB351" i="1"/>
  <c r="BY222" i="1"/>
  <c r="CG222" i="1"/>
  <c r="CC222" i="1"/>
  <c r="BX615" i="1"/>
  <c r="CF615" i="1"/>
  <c r="CB615" i="1"/>
  <c r="BW93" i="1"/>
  <c r="CE93" i="1"/>
  <c r="CA93" i="1"/>
  <c r="BZ281" i="1"/>
  <c r="CH281" i="1"/>
  <c r="CD281" i="1"/>
  <c r="CD567" i="1"/>
  <c r="CH567" i="1"/>
  <c r="BZ567" i="1"/>
  <c r="BW219" i="1"/>
  <c r="CA219" i="1"/>
  <c r="CE219" i="1"/>
  <c r="CB182" i="1"/>
  <c r="BX182" i="1"/>
  <c r="CF182" i="1"/>
  <c r="CB178" i="1"/>
  <c r="CF178" i="1"/>
  <c r="BX178" i="1"/>
  <c r="BY439" i="1"/>
  <c r="CC439" i="1"/>
  <c r="CG439" i="1"/>
  <c r="BW139" i="1"/>
  <c r="CE139" i="1"/>
  <c r="CA139" i="1"/>
  <c r="CB14" i="1"/>
  <c r="CF14" i="1"/>
  <c r="BX14" i="1"/>
  <c r="CA584" i="1"/>
  <c r="CE584" i="1"/>
  <c r="BW584" i="1"/>
  <c r="CH68" i="1"/>
  <c r="BZ68" i="1"/>
  <c r="CD68" i="1"/>
  <c r="BZ423" i="1"/>
  <c r="CH423" i="1"/>
  <c r="CD423" i="1"/>
  <c r="BW211" i="1"/>
  <c r="CE211" i="1"/>
  <c r="CA211" i="1"/>
  <c r="BX266" i="1"/>
  <c r="CB266" i="1"/>
  <c r="CF266" i="1"/>
  <c r="CD314" i="1"/>
  <c r="CH314" i="1"/>
  <c r="BZ314" i="1"/>
  <c r="CD153" i="1"/>
  <c r="CH153" i="1"/>
  <c r="BZ153" i="1"/>
  <c r="CC537" i="1"/>
  <c r="CG537" i="1"/>
  <c r="BY537" i="1"/>
  <c r="CC621" i="1"/>
  <c r="BY621" i="1"/>
  <c r="CG621" i="1"/>
  <c r="BZ251" i="1"/>
  <c r="CD251" i="1"/>
  <c r="CH251" i="1"/>
  <c r="BY543" i="1"/>
  <c r="CC543" i="1"/>
  <c r="CG543" i="1"/>
  <c r="BZ275" i="1"/>
  <c r="CH275" i="1"/>
  <c r="CD275" i="1"/>
  <c r="CA48" i="1"/>
  <c r="BW48" i="1"/>
  <c r="CE48" i="1"/>
  <c r="CG398" i="1"/>
  <c r="BY398" i="1"/>
  <c r="CC398" i="1"/>
  <c r="CH69" i="1"/>
  <c r="BZ69" i="1"/>
  <c r="CD69" i="1"/>
  <c r="BZ363" i="1"/>
  <c r="CH363" i="1"/>
  <c r="CD363" i="1"/>
  <c r="CA200" i="1"/>
  <c r="CE200" i="1"/>
  <c r="BW200" i="1"/>
  <c r="BY198" i="1"/>
  <c r="CG198" i="1"/>
  <c r="CC198" i="1"/>
  <c r="BW354" i="1"/>
  <c r="CA354" i="1"/>
  <c r="CE354" i="1"/>
  <c r="BY425" i="1"/>
  <c r="CC425" i="1"/>
  <c r="CG425" i="1"/>
  <c r="BZ15" i="1"/>
  <c r="CH15" i="1"/>
  <c r="CD15" i="1"/>
  <c r="CE350" i="1"/>
  <c r="BW350" i="1"/>
  <c r="CA350" i="1"/>
  <c r="CC446" i="1"/>
  <c r="CG446" i="1"/>
  <c r="BY446" i="1"/>
  <c r="CC336" i="1"/>
  <c r="BY336" i="1"/>
  <c r="CG336" i="1"/>
  <c r="CC468" i="1"/>
  <c r="CG468" i="1"/>
  <c r="BY468" i="1"/>
  <c r="CE518" i="1"/>
  <c r="BW518" i="1"/>
  <c r="CA518" i="1"/>
  <c r="CA176" i="1"/>
  <c r="CE176" i="1"/>
  <c r="BW176" i="1"/>
  <c r="CA435" i="1"/>
  <c r="BW435" i="1"/>
  <c r="CE435" i="1"/>
  <c r="BZ152" i="1"/>
  <c r="CH152" i="1"/>
  <c r="CD152" i="1"/>
  <c r="CA98" i="1"/>
  <c r="CE98" i="1"/>
  <c r="BW98" i="1"/>
  <c r="CA56" i="1"/>
  <c r="BW56" i="1"/>
  <c r="CE56" i="1"/>
  <c r="CA491" i="1"/>
  <c r="CE491" i="1"/>
  <c r="BW491" i="1"/>
  <c r="CB347" i="1"/>
  <c r="BX347" i="1"/>
  <c r="CF347" i="1"/>
  <c r="BW348" i="1"/>
  <c r="CE348" i="1"/>
  <c r="CA348" i="1"/>
  <c r="BW440" i="1"/>
  <c r="CE440" i="1"/>
  <c r="CA440" i="1"/>
  <c r="BX385" i="1"/>
  <c r="CF385" i="1"/>
  <c r="CB385" i="1"/>
  <c r="CD484" i="1"/>
  <c r="CH484" i="1"/>
  <c r="BZ484" i="1"/>
  <c r="CD163" i="1"/>
  <c r="BZ163" i="1"/>
  <c r="CH163" i="1"/>
  <c r="BZ311" i="1"/>
  <c r="CH311" i="1"/>
  <c r="CD311" i="1"/>
  <c r="CG487" i="1"/>
  <c r="BY487" i="1"/>
  <c r="CC487" i="1"/>
  <c r="BZ503" i="1"/>
  <c r="CH503" i="1"/>
  <c r="CD503" i="1"/>
  <c r="BW113" i="1"/>
  <c r="CE113" i="1"/>
  <c r="CA113" i="1"/>
  <c r="CG437" i="1"/>
  <c r="CC437" i="1"/>
  <c r="BY437" i="1"/>
  <c r="BY493" i="1"/>
  <c r="CC493" i="1"/>
  <c r="CG493" i="1"/>
  <c r="CF622" i="1"/>
  <c r="BX622" i="1"/>
  <c r="CB622" i="1"/>
  <c r="CG77" i="1"/>
  <c r="BY77" i="1"/>
  <c r="CC77" i="1"/>
  <c r="CC318" i="1"/>
  <c r="CG318" i="1"/>
  <c r="BY318" i="1"/>
  <c r="BW307" i="1"/>
  <c r="CA307" i="1"/>
  <c r="CE307" i="1"/>
  <c r="BX222" i="1"/>
  <c r="CF222" i="1"/>
  <c r="CB222" i="1"/>
  <c r="CA337" i="1"/>
  <c r="CE337" i="1"/>
  <c r="BW337" i="1"/>
  <c r="BW299" i="1"/>
  <c r="CA299" i="1"/>
  <c r="CE299" i="1"/>
  <c r="BY281" i="1"/>
  <c r="CG281" i="1"/>
  <c r="CC281" i="1"/>
  <c r="CB429" i="1"/>
  <c r="CF429" i="1"/>
  <c r="BX429" i="1"/>
  <c r="CG421" i="1"/>
  <c r="BY421" i="1"/>
  <c r="CC421" i="1"/>
  <c r="CE58" i="1"/>
  <c r="BW58" i="1"/>
  <c r="CA58" i="1"/>
  <c r="CD328" i="1"/>
  <c r="CH328" i="1"/>
  <c r="BZ328" i="1"/>
  <c r="BZ166" i="1"/>
  <c r="CH166" i="1"/>
  <c r="CD166" i="1"/>
  <c r="CD18" i="1"/>
  <c r="CH18" i="1"/>
  <c r="BZ18" i="1"/>
  <c r="BX537" i="1"/>
  <c r="CF537" i="1"/>
  <c r="CB537" i="1"/>
  <c r="CA404" i="1"/>
  <c r="CE404" i="1"/>
  <c r="BW404" i="1"/>
  <c r="CB507" i="1"/>
  <c r="CF507" i="1"/>
  <c r="BX507" i="1"/>
  <c r="BZ21" i="1"/>
  <c r="CH21" i="1"/>
  <c r="CD21" i="1"/>
  <c r="CC52" i="1"/>
  <c r="CG52" i="1"/>
  <c r="BY52" i="1"/>
  <c r="BW159" i="1"/>
  <c r="CE159" i="1"/>
  <c r="CA159" i="1"/>
  <c r="BY89" i="1"/>
  <c r="CG89" i="1"/>
  <c r="CC89" i="1"/>
  <c r="BZ511" i="1"/>
  <c r="CH511" i="1"/>
  <c r="CD511" i="1"/>
  <c r="CB118" i="1"/>
  <c r="CF118" i="1"/>
  <c r="BX118" i="1"/>
  <c r="BX442" i="1"/>
  <c r="CF442" i="1"/>
  <c r="CB442" i="1"/>
  <c r="CD579" i="1"/>
  <c r="BZ579" i="1"/>
  <c r="CH579" i="1"/>
  <c r="BY527" i="1"/>
  <c r="CG527" i="1"/>
  <c r="CC527" i="1"/>
  <c r="CD326" i="1"/>
  <c r="CH326" i="1"/>
  <c r="BZ326" i="1"/>
  <c r="CG419" i="1"/>
  <c r="CC419" i="1"/>
  <c r="BY419" i="1"/>
  <c r="BX499" i="1"/>
  <c r="CF499" i="1"/>
  <c r="CB499" i="1"/>
  <c r="CD392" i="1"/>
  <c r="CH392" i="1"/>
  <c r="BZ392" i="1"/>
  <c r="CB261" i="1"/>
  <c r="BX261" i="1"/>
  <c r="CF261" i="1"/>
  <c r="CE224" i="1"/>
  <c r="BW224" i="1"/>
  <c r="CA224" i="1"/>
  <c r="BX309" i="1"/>
  <c r="CB309" i="1"/>
  <c r="CF309" i="1"/>
  <c r="CC259" i="1"/>
  <c r="CG259" i="1"/>
  <c r="BY259" i="1"/>
  <c r="CH133" i="1"/>
  <c r="CD133" i="1"/>
  <c r="BZ133" i="1"/>
  <c r="CD518" i="1"/>
  <c r="CH518" i="1"/>
  <c r="BZ518" i="1"/>
  <c r="CB16" i="1"/>
  <c r="CF16" i="1"/>
  <c r="BX16" i="1"/>
  <c r="BW76" i="1"/>
  <c r="CE76" i="1"/>
  <c r="CA76" i="1"/>
  <c r="CE34" i="1"/>
  <c r="BW34" i="1"/>
  <c r="CA34" i="1"/>
  <c r="BX454" i="1"/>
  <c r="CF454" i="1"/>
  <c r="CB454" i="1"/>
  <c r="CA71" i="1"/>
  <c r="CE71" i="1"/>
  <c r="BW71" i="1"/>
  <c r="BY576" i="1"/>
  <c r="CC576" i="1"/>
  <c r="CG576" i="1"/>
  <c r="CG167" i="1"/>
  <c r="BY167" i="1"/>
  <c r="CC167" i="1"/>
  <c r="CH228" i="1"/>
  <c r="BZ228" i="1"/>
  <c r="CD228" i="1"/>
  <c r="BY152" i="1"/>
  <c r="CC152" i="1"/>
  <c r="CG152" i="1"/>
  <c r="CB610" i="1"/>
  <c r="BX610" i="1"/>
  <c r="CF610" i="1"/>
  <c r="CA198" i="1"/>
  <c r="CE198" i="1"/>
  <c r="BW198" i="1"/>
  <c r="BX141" i="1"/>
  <c r="CF141" i="1"/>
  <c r="CB141" i="1"/>
  <c r="BZ594" i="1"/>
  <c r="CH594" i="1"/>
  <c r="CD594" i="1"/>
  <c r="CB247" i="1"/>
  <c r="BX247" i="1"/>
  <c r="CF247" i="1"/>
  <c r="BZ459" i="1"/>
  <c r="CH459" i="1"/>
  <c r="CD459" i="1"/>
  <c r="BZ206" i="1"/>
  <c r="CH206" i="1"/>
  <c r="CD206" i="1"/>
  <c r="CB556" i="1"/>
  <c r="CF556" i="1"/>
  <c r="BX556" i="1"/>
  <c r="CD330" i="1"/>
  <c r="BZ330" i="1"/>
  <c r="CH330" i="1"/>
  <c r="BZ431" i="1"/>
  <c r="CH431" i="1"/>
  <c r="CD431" i="1"/>
  <c r="CE383" i="1"/>
  <c r="BW383" i="1"/>
  <c r="CA383" i="1"/>
  <c r="CB443" i="1"/>
  <c r="BX443" i="1"/>
  <c r="CF443" i="1"/>
  <c r="BW422" i="1"/>
  <c r="CE422" i="1"/>
  <c r="CA422" i="1"/>
  <c r="CF102" i="1"/>
  <c r="CB102" i="1"/>
  <c r="BX102" i="1"/>
  <c r="BX318" i="1"/>
  <c r="CF318" i="1"/>
  <c r="CB318" i="1"/>
  <c r="BZ96" i="1"/>
  <c r="CH96" i="1"/>
  <c r="CD96" i="1"/>
  <c r="BW287" i="1"/>
  <c r="CA287" i="1"/>
  <c r="CE287" i="1"/>
  <c r="CB406" i="1"/>
  <c r="BX406" i="1"/>
  <c r="CF406" i="1"/>
  <c r="BW81" i="1"/>
  <c r="CE81" i="1"/>
  <c r="CA81" i="1"/>
  <c r="CC189" i="1"/>
  <c r="CG189" i="1"/>
  <c r="BY189" i="1"/>
  <c r="CB562" i="1"/>
  <c r="BX562" i="1"/>
  <c r="CF562" i="1"/>
  <c r="BY87" i="1"/>
  <c r="CG87" i="1"/>
  <c r="CC87" i="1"/>
  <c r="BY367" i="1"/>
  <c r="CC367" i="1"/>
  <c r="CG367" i="1"/>
  <c r="CC82" i="1"/>
  <c r="BY82" i="1"/>
  <c r="CG82" i="1"/>
  <c r="BX279" i="1"/>
  <c r="CF279" i="1"/>
  <c r="CB279" i="1"/>
  <c r="BW464" i="1"/>
  <c r="CE464" i="1"/>
  <c r="CA464" i="1"/>
  <c r="BY339" i="1"/>
  <c r="CG339" i="1"/>
  <c r="CC339" i="1"/>
  <c r="CG433" i="1"/>
  <c r="BY433" i="1"/>
  <c r="CC433" i="1"/>
  <c r="CC397" i="1"/>
  <c r="CG397" i="1"/>
  <c r="BY397" i="1"/>
  <c r="BZ451" i="1"/>
  <c r="CH451" i="1"/>
  <c r="CD451" i="1"/>
  <c r="CE621" i="1"/>
  <c r="BW621" i="1"/>
  <c r="CA621" i="1"/>
  <c r="CA489" i="1"/>
  <c r="CE489" i="1"/>
  <c r="BW489" i="1"/>
  <c r="CA425" i="1"/>
  <c r="CE425" i="1"/>
  <c r="BW425" i="1"/>
  <c r="CF45" i="1"/>
  <c r="BX45" i="1"/>
  <c r="CB45" i="1"/>
  <c r="CD362" i="1"/>
  <c r="BZ362" i="1"/>
  <c r="CH362" i="1"/>
  <c r="BX342" i="1"/>
  <c r="CB342" i="1"/>
  <c r="CF342" i="1"/>
  <c r="CB592" i="1"/>
  <c r="BX592" i="1"/>
  <c r="CF592" i="1"/>
  <c r="BZ371" i="1"/>
  <c r="CH371" i="1"/>
  <c r="CD371" i="1"/>
  <c r="CD482" i="1"/>
  <c r="CH482" i="1"/>
  <c r="BZ482" i="1"/>
  <c r="CC249" i="1"/>
  <c r="BY249" i="1"/>
  <c r="CG249" i="1"/>
  <c r="CG511" i="1"/>
  <c r="BY511" i="1"/>
  <c r="CC511" i="1"/>
  <c r="CB10" i="1"/>
  <c r="BX10" i="1"/>
  <c r="CF10" i="1"/>
  <c r="CG140" i="1"/>
  <c r="BY140" i="1"/>
  <c r="CC140" i="1"/>
  <c r="BW442" i="1"/>
  <c r="CE442" i="1"/>
  <c r="CA442" i="1"/>
  <c r="BX305" i="1"/>
  <c r="CF305" i="1"/>
  <c r="CB305" i="1"/>
  <c r="CH259" i="1"/>
  <c r="BZ259" i="1"/>
  <c r="CD259" i="1"/>
  <c r="BX527" i="1"/>
  <c r="CF527" i="1"/>
  <c r="CB527" i="1"/>
  <c r="BY529" i="1"/>
  <c r="CC529" i="1"/>
  <c r="CG529" i="1"/>
  <c r="BW99" i="1"/>
  <c r="CE99" i="1"/>
  <c r="CA99" i="1"/>
  <c r="BX209" i="1"/>
  <c r="CF209" i="1"/>
  <c r="CB209" i="1"/>
  <c r="BX283" i="1"/>
  <c r="CF283" i="1"/>
  <c r="CB283" i="1"/>
  <c r="CB578" i="1"/>
  <c r="BX578" i="1"/>
  <c r="CF578" i="1"/>
  <c r="CB407" i="1"/>
  <c r="CF407" i="1"/>
  <c r="BX407" i="1"/>
  <c r="CG151" i="1"/>
  <c r="BY151" i="1"/>
  <c r="CC151" i="1"/>
  <c r="CD516" i="1"/>
  <c r="BZ516" i="1"/>
  <c r="CH516" i="1"/>
  <c r="CD619" i="1"/>
  <c r="CH619" i="1"/>
  <c r="BZ619" i="1"/>
  <c r="BY129" i="1"/>
  <c r="CG129" i="1"/>
  <c r="CC129" i="1"/>
  <c r="CB419" i="1"/>
  <c r="CF419" i="1"/>
  <c r="BX419" i="1"/>
  <c r="CC73" i="1"/>
  <c r="BY73" i="1"/>
  <c r="CG73" i="1"/>
  <c r="CF37" i="1"/>
  <c r="CB37" i="1"/>
  <c r="BX37" i="1"/>
  <c r="CA65" i="1"/>
  <c r="CE65" i="1"/>
  <c r="BW65" i="1"/>
  <c r="CB447" i="1"/>
  <c r="CF447" i="1"/>
  <c r="BX447" i="1"/>
  <c r="CD199" i="1"/>
  <c r="BZ199" i="1"/>
  <c r="CH199" i="1"/>
  <c r="BX15" i="1"/>
  <c r="CF15" i="1"/>
  <c r="CB15" i="1"/>
  <c r="BZ465" i="1"/>
  <c r="CH465" i="1"/>
  <c r="CD465" i="1"/>
  <c r="BW412" i="1"/>
  <c r="CE412" i="1"/>
  <c r="CA412" i="1"/>
  <c r="BX271" i="1"/>
  <c r="CF271" i="1"/>
  <c r="CB271" i="1"/>
  <c r="BX109" i="1"/>
  <c r="CF109" i="1"/>
  <c r="CB109" i="1"/>
  <c r="BZ212" i="1"/>
  <c r="CH212" i="1"/>
  <c r="CD212" i="1"/>
  <c r="CB315" i="1"/>
  <c r="CF315" i="1"/>
  <c r="BX315" i="1"/>
  <c r="BX426" i="1"/>
  <c r="CF426" i="1"/>
  <c r="CB426" i="1"/>
  <c r="CG518" i="1"/>
  <c r="CC518" i="1"/>
  <c r="BY518" i="1"/>
  <c r="BY57" i="1"/>
  <c r="CG57" i="1"/>
  <c r="CC57" i="1"/>
  <c r="CD16" i="1"/>
  <c r="CH16" i="1"/>
  <c r="BZ16" i="1"/>
  <c r="CB588" i="1"/>
  <c r="CF588" i="1"/>
  <c r="BX588" i="1"/>
  <c r="CD238" i="1"/>
  <c r="CH238" i="1"/>
  <c r="BZ238" i="1"/>
  <c r="CD71" i="1"/>
  <c r="CH71" i="1"/>
  <c r="BZ71" i="1"/>
  <c r="CE624" i="1"/>
  <c r="BW624" i="1"/>
  <c r="CA624" i="1"/>
  <c r="BY427" i="1"/>
  <c r="CC427" i="1"/>
  <c r="CG427" i="1"/>
  <c r="CC282" i="1"/>
  <c r="CG282" i="1"/>
  <c r="BY282" i="1"/>
  <c r="BX111" i="1"/>
  <c r="CF111" i="1"/>
  <c r="CB111" i="1"/>
  <c r="BY423" i="1"/>
  <c r="CC423" i="1"/>
  <c r="CG423" i="1"/>
  <c r="CD79" i="1"/>
  <c r="CH79" i="1"/>
  <c r="BZ79" i="1"/>
  <c r="BY228" i="1"/>
  <c r="CG228" i="1"/>
  <c r="CC228" i="1"/>
  <c r="CC48" i="1"/>
  <c r="CG48" i="1"/>
  <c r="BY48" i="1"/>
  <c r="BX471" i="1"/>
  <c r="CF471" i="1"/>
  <c r="CB471" i="1"/>
  <c r="CD366" i="1"/>
  <c r="BZ366" i="1"/>
  <c r="CH366" i="1"/>
  <c r="CC448" i="1"/>
  <c r="CG448" i="1"/>
  <c r="BY448" i="1"/>
  <c r="CA312" i="1"/>
  <c r="CE312" i="1"/>
  <c r="BW312" i="1"/>
  <c r="CE30" i="1"/>
  <c r="CA30" i="1"/>
  <c r="BW30" i="1"/>
  <c r="BW29" i="1"/>
  <c r="CA29" i="1"/>
  <c r="CE29" i="1"/>
  <c r="CA132" i="1"/>
  <c r="BW132" i="1"/>
  <c r="CE132" i="1"/>
  <c r="BW347" i="1"/>
  <c r="CA347" i="1"/>
  <c r="CE347" i="1"/>
  <c r="CB142" i="1"/>
  <c r="CF142" i="1"/>
  <c r="BX142" i="1"/>
  <c r="BY258" i="1"/>
  <c r="CG258" i="1"/>
  <c r="CC258" i="1"/>
  <c r="CA378" i="1"/>
  <c r="CE378" i="1"/>
  <c r="BW378" i="1"/>
  <c r="BY177" i="1"/>
  <c r="CG177" i="1"/>
  <c r="CC177" i="1"/>
  <c r="BY254" i="1"/>
  <c r="CG254" i="1"/>
  <c r="CC254" i="1"/>
  <c r="CA286" i="1"/>
  <c r="BW286" i="1"/>
  <c r="CE286" i="1"/>
  <c r="CB526" i="1"/>
  <c r="CF526" i="1"/>
  <c r="BX526" i="1"/>
  <c r="BZ55" i="1"/>
  <c r="CH55" i="1"/>
  <c r="CD55" i="1"/>
  <c r="CB80" i="1"/>
  <c r="BX80" i="1"/>
  <c r="CF80" i="1"/>
  <c r="BY562" i="1"/>
  <c r="CC562" i="1"/>
  <c r="CG562" i="1"/>
  <c r="BZ550" i="1"/>
  <c r="CH550" i="1"/>
  <c r="CD550" i="1"/>
  <c r="BW436" i="1"/>
  <c r="CE436" i="1"/>
  <c r="CA436" i="1"/>
  <c r="BY125" i="1"/>
  <c r="CG125" i="1"/>
  <c r="CC125" i="1"/>
  <c r="BZ108" i="1"/>
  <c r="CH108" i="1"/>
  <c r="CD108" i="1"/>
  <c r="CH119" i="1"/>
  <c r="BZ119" i="1"/>
  <c r="CD119" i="1"/>
  <c r="BX11" i="1"/>
  <c r="CF11" i="1"/>
  <c r="CB11" i="1"/>
  <c r="BW466" i="1"/>
  <c r="CE466" i="1"/>
  <c r="CA466" i="1"/>
  <c r="BX341" i="1"/>
  <c r="CF341" i="1"/>
  <c r="CB341" i="1"/>
  <c r="BW581" i="1"/>
  <c r="CE581" i="1"/>
  <c r="CA581" i="1"/>
  <c r="CB94" i="1"/>
  <c r="BX94" i="1"/>
  <c r="CF94" i="1"/>
  <c r="CA509" i="1"/>
  <c r="BW509" i="1"/>
  <c r="CE509" i="1"/>
  <c r="BY11" i="1"/>
  <c r="CG11" i="1"/>
  <c r="CC11" i="1"/>
  <c r="BX74" i="1"/>
  <c r="CF74" i="1"/>
  <c r="CB74" i="1"/>
  <c r="BZ526" i="1"/>
  <c r="CH526" i="1"/>
  <c r="CD526" i="1"/>
  <c r="BX100" i="1"/>
  <c r="CF100" i="1"/>
  <c r="CB100" i="1"/>
  <c r="BW510" i="1"/>
  <c r="CE510" i="1"/>
  <c r="CA510" i="1"/>
  <c r="BX143" i="1"/>
  <c r="CF143" i="1"/>
  <c r="CB143" i="1"/>
  <c r="CG480" i="1"/>
  <c r="BY480" i="1"/>
  <c r="CC480" i="1"/>
  <c r="BZ94" i="1"/>
  <c r="CH94" i="1"/>
  <c r="CD94" i="1"/>
  <c r="CF311" i="1"/>
  <c r="BX311" i="1"/>
  <c r="CB311" i="1"/>
  <c r="BW420" i="1"/>
  <c r="CE420" i="1"/>
  <c r="CA420" i="1"/>
  <c r="CD122" i="1"/>
  <c r="BZ122" i="1"/>
  <c r="CH122" i="1"/>
  <c r="CE343" i="1"/>
  <c r="BW343" i="1"/>
  <c r="CA343" i="1"/>
  <c r="CG79" i="1"/>
  <c r="BY79" i="1"/>
  <c r="CC79" i="1"/>
  <c r="BX13" i="1"/>
  <c r="CF13" i="1"/>
  <c r="CB13" i="1"/>
  <c r="CA182" i="1"/>
  <c r="CE182" i="1"/>
  <c r="BW182" i="1"/>
  <c r="CB403" i="1"/>
  <c r="CF403" i="1"/>
  <c r="BX403" i="1"/>
  <c r="CD165" i="1"/>
  <c r="BZ165" i="1"/>
  <c r="CH165" i="1"/>
  <c r="CC387" i="1"/>
  <c r="CG387" i="1"/>
  <c r="BY387" i="1"/>
  <c r="CF352" i="1"/>
  <c r="CB352" i="1"/>
  <c r="BX352" i="1"/>
  <c r="BY252" i="1"/>
  <c r="CG252" i="1"/>
  <c r="CC252" i="1"/>
  <c r="CE241" i="1"/>
  <c r="BW241" i="1"/>
  <c r="CA241" i="1"/>
  <c r="BX205" i="1"/>
  <c r="CF205" i="1"/>
  <c r="CB205" i="1"/>
  <c r="CA330" i="1"/>
  <c r="CE330" i="1"/>
  <c r="BW330" i="1"/>
  <c r="BX503" i="1"/>
  <c r="CB503" i="1"/>
  <c r="CF503" i="1"/>
  <c r="CC300" i="1"/>
  <c r="CG300" i="1"/>
  <c r="BY300" i="1"/>
  <c r="CG497" i="1"/>
  <c r="CC497" i="1"/>
  <c r="BY497" i="1"/>
  <c r="CD614" i="1"/>
  <c r="CH614" i="1"/>
  <c r="BZ614" i="1"/>
  <c r="CE274" i="1"/>
  <c r="BW274" i="1"/>
  <c r="CA274" i="1"/>
  <c r="BZ7" i="1"/>
  <c r="CH7" i="1"/>
  <c r="CD7" i="1"/>
  <c r="BX401" i="1"/>
  <c r="CB401" i="1"/>
  <c r="CF401" i="1"/>
  <c r="CG450" i="1"/>
  <c r="BY450" i="1"/>
  <c r="CC450" i="1"/>
  <c r="BY431" i="1"/>
  <c r="CC431" i="1"/>
  <c r="CG431" i="1"/>
  <c r="BW181" i="1"/>
  <c r="CE181" i="1"/>
  <c r="CA181" i="1"/>
  <c r="BW131" i="1"/>
  <c r="CE131" i="1"/>
  <c r="CA131" i="1"/>
  <c r="CC508" i="1"/>
  <c r="BY508" i="1"/>
  <c r="CG508" i="1"/>
  <c r="CB329" i="1"/>
  <c r="BX329" i="1"/>
  <c r="CF329" i="1"/>
  <c r="BW531" i="1"/>
  <c r="CE531" i="1"/>
  <c r="CA531" i="1"/>
  <c r="CD599" i="1"/>
  <c r="CH599" i="1"/>
  <c r="BZ599" i="1"/>
  <c r="BZ231" i="1"/>
  <c r="CD231" i="1"/>
  <c r="CH231" i="1"/>
  <c r="CA493" i="1"/>
  <c r="BW493" i="1"/>
  <c r="CE493" i="1"/>
  <c r="CD340" i="1"/>
  <c r="BZ340" i="1"/>
  <c r="CH340" i="1"/>
  <c r="CA443" i="1"/>
  <c r="CE443" i="1"/>
  <c r="BW443" i="1"/>
  <c r="CE298" i="1"/>
  <c r="BW298" i="1"/>
  <c r="CA298" i="1"/>
  <c r="BZ552" i="1"/>
  <c r="CH552" i="1"/>
  <c r="CD552" i="1"/>
  <c r="BZ622" i="1"/>
  <c r="CH622" i="1"/>
  <c r="CD622" i="1"/>
  <c r="CD316" i="1"/>
  <c r="BZ316" i="1"/>
  <c r="CH316" i="1"/>
  <c r="BY327" i="1"/>
  <c r="CG327" i="1"/>
  <c r="CC327" i="1"/>
  <c r="BZ475" i="1"/>
  <c r="CH475" i="1"/>
  <c r="CD475" i="1"/>
  <c r="CA202" i="1"/>
  <c r="CE202" i="1"/>
  <c r="BW202" i="1"/>
  <c r="CB63" i="1"/>
  <c r="CF63" i="1"/>
  <c r="BX63" i="1"/>
  <c r="BW595" i="1"/>
  <c r="CE595" i="1"/>
  <c r="CA595" i="1"/>
  <c r="CG358" i="1"/>
  <c r="BY358" i="1"/>
  <c r="CC358" i="1"/>
  <c r="CE318" i="1"/>
  <c r="BW318" i="1"/>
  <c r="CA318" i="1"/>
  <c r="BX357" i="1"/>
  <c r="CB357" i="1"/>
  <c r="CF357" i="1"/>
  <c r="BW460" i="1"/>
  <c r="CE460" i="1"/>
  <c r="CA460" i="1"/>
  <c r="BW563" i="1"/>
  <c r="CE563" i="1"/>
  <c r="CA563" i="1"/>
  <c r="BX51" i="1"/>
  <c r="CF51" i="1"/>
  <c r="CB51" i="1"/>
  <c r="BW418" i="1"/>
  <c r="CE418" i="1"/>
  <c r="CA418" i="1"/>
  <c r="CD280" i="1"/>
  <c r="CH280" i="1"/>
  <c r="BZ280" i="1"/>
  <c r="CD545" i="1"/>
  <c r="BZ545" i="1"/>
  <c r="CH545" i="1"/>
  <c r="CC569" i="1"/>
  <c r="CG569" i="1"/>
  <c r="BY569" i="1"/>
  <c r="CE349" i="1"/>
  <c r="CA349" i="1"/>
  <c r="BW349" i="1"/>
  <c r="BW452" i="1"/>
  <c r="CE452" i="1"/>
  <c r="CA452" i="1"/>
  <c r="BY299" i="1"/>
  <c r="CG299" i="1"/>
  <c r="CC299" i="1"/>
  <c r="CC302" i="1"/>
  <c r="CG302" i="1"/>
  <c r="BY302" i="1"/>
  <c r="BW607" i="1"/>
  <c r="CE607" i="1"/>
  <c r="CA607" i="1"/>
  <c r="BY469" i="1"/>
  <c r="CC469" i="1"/>
  <c r="CG469" i="1"/>
  <c r="BY96" i="1"/>
  <c r="CC96" i="1"/>
  <c r="CG96" i="1"/>
  <c r="CC233" i="1"/>
  <c r="BY233" i="1"/>
  <c r="CG233" i="1"/>
  <c r="BZ233" i="1"/>
  <c r="CD233" i="1"/>
  <c r="CH233" i="1"/>
  <c r="BW173" i="1"/>
  <c r="CE173" i="1"/>
  <c r="CA173" i="1"/>
  <c r="BX123" i="1"/>
  <c r="CF123" i="1"/>
  <c r="CB123" i="1"/>
  <c r="CD135" i="1"/>
  <c r="CH135" i="1"/>
  <c r="BZ135" i="1"/>
  <c r="BW197" i="1"/>
  <c r="CE197" i="1"/>
  <c r="CA197" i="1"/>
  <c r="BX504" i="1"/>
  <c r="CF504" i="1"/>
  <c r="CB504" i="1"/>
  <c r="CB235" i="1"/>
  <c r="BX235" i="1"/>
  <c r="CF235" i="1"/>
  <c r="CG405" i="1"/>
  <c r="BY405" i="1"/>
  <c r="CC405" i="1"/>
  <c r="BY244" i="1"/>
  <c r="CG244" i="1"/>
  <c r="CC244" i="1"/>
  <c r="CD62" i="1"/>
  <c r="CH62" i="1"/>
  <c r="BZ62" i="1"/>
  <c r="CF513" i="1"/>
  <c r="CB513" i="1"/>
  <c r="BX513" i="1"/>
  <c r="CD239" i="1"/>
  <c r="BZ239" i="1"/>
  <c r="CH239" i="1"/>
  <c r="BY201" i="1"/>
  <c r="CC201" i="1"/>
  <c r="CG201" i="1"/>
  <c r="CD81" i="1"/>
  <c r="BZ81" i="1"/>
  <c r="CH81" i="1"/>
  <c r="CG183" i="1"/>
  <c r="CC183" i="1"/>
  <c r="BY183" i="1"/>
  <c r="CB548" i="1"/>
  <c r="CF548" i="1"/>
  <c r="BX548" i="1"/>
  <c r="BX36" i="1"/>
  <c r="CB36" i="1"/>
  <c r="CF36" i="1"/>
  <c r="CC506" i="1"/>
  <c r="CG506" i="1"/>
  <c r="BY506" i="1"/>
  <c r="BX25" i="1"/>
  <c r="CF25" i="1"/>
  <c r="CB25" i="1"/>
  <c r="CC328" i="1"/>
  <c r="CG328" i="1"/>
  <c r="BY328" i="1"/>
  <c r="CA562" i="1"/>
  <c r="CE562" i="1"/>
  <c r="BW562" i="1"/>
  <c r="BX541" i="1"/>
  <c r="CF541" i="1"/>
  <c r="CB541" i="1"/>
  <c r="BY150" i="1"/>
  <c r="CG150" i="1"/>
  <c r="CC150" i="1"/>
  <c r="CD338" i="1"/>
  <c r="CH338" i="1"/>
  <c r="BZ338" i="1"/>
  <c r="CC32" i="1"/>
  <c r="CG32" i="1"/>
  <c r="BY32" i="1"/>
  <c r="BW555" i="1"/>
  <c r="CE555" i="1"/>
  <c r="CA555" i="1"/>
  <c r="CD410" i="1"/>
  <c r="BZ410" i="1"/>
  <c r="CH410" i="1"/>
  <c r="CD215" i="1"/>
  <c r="BZ215" i="1"/>
  <c r="CH215" i="1"/>
  <c r="BW68" i="1"/>
  <c r="CE68" i="1"/>
  <c r="CA68" i="1"/>
  <c r="BX577" i="1"/>
  <c r="CF577" i="1"/>
  <c r="CB577" i="1"/>
  <c r="CC265" i="1"/>
  <c r="CG265" i="1"/>
  <c r="BY265" i="1"/>
  <c r="CE367" i="1"/>
  <c r="BW367" i="1"/>
  <c r="CA367" i="1"/>
  <c r="BY166" i="1"/>
  <c r="CC166" i="1"/>
  <c r="CG166" i="1"/>
  <c r="BY593" i="1"/>
  <c r="CC593" i="1"/>
  <c r="CG593" i="1"/>
  <c r="BY75" i="1"/>
  <c r="CC75" i="1"/>
  <c r="CG75" i="1"/>
  <c r="BZ391" i="1"/>
  <c r="CH391" i="1"/>
  <c r="CD391" i="1"/>
  <c r="CG521" i="1"/>
  <c r="BY521" i="1"/>
  <c r="CC521" i="1"/>
  <c r="BY494" i="1"/>
  <c r="CG494" i="1"/>
  <c r="CC494" i="1"/>
  <c r="CE279" i="1"/>
  <c r="BW279" i="1"/>
  <c r="CA279" i="1"/>
  <c r="BX285" i="1"/>
  <c r="CF285" i="1"/>
  <c r="CB285" i="1"/>
  <c r="CG602" i="1"/>
  <c r="BY602" i="1"/>
  <c r="CC602" i="1"/>
  <c r="CD464" i="1"/>
  <c r="CH464" i="1"/>
  <c r="BZ464" i="1"/>
  <c r="CG208" i="1"/>
  <c r="BY208" i="1"/>
  <c r="CC208" i="1"/>
  <c r="CG592" i="1"/>
  <c r="BY592" i="1"/>
  <c r="CC592" i="1"/>
  <c r="CC514" i="1"/>
  <c r="CG514" i="1"/>
  <c r="BY514" i="1"/>
  <c r="CC534" i="1"/>
  <c r="CG534" i="1"/>
  <c r="BY534" i="1"/>
  <c r="CB67" i="1"/>
  <c r="BX67" i="1"/>
  <c r="CF67" i="1"/>
  <c r="BY85" i="1"/>
  <c r="CG85" i="1"/>
  <c r="CC85" i="1"/>
  <c r="BY190" i="1"/>
  <c r="CC190" i="1"/>
  <c r="CG190" i="1"/>
  <c r="CG402" i="1"/>
  <c r="CC402" i="1"/>
  <c r="BY402" i="1"/>
  <c r="CB433" i="1"/>
  <c r="CF433" i="1"/>
  <c r="BX433" i="1"/>
  <c r="CB397" i="1"/>
  <c r="BX397" i="1"/>
  <c r="CF397" i="1"/>
  <c r="BZ586" i="1"/>
  <c r="CH586" i="1"/>
  <c r="CD586" i="1"/>
  <c r="CA568" i="1"/>
  <c r="CE568" i="1"/>
  <c r="BW568" i="1"/>
  <c r="BZ556" i="1"/>
  <c r="CH556" i="1"/>
  <c r="CD556" i="1"/>
  <c r="BZ616" i="1"/>
  <c r="CD616" i="1"/>
  <c r="CH616" i="1"/>
  <c r="CA400" i="1"/>
  <c r="BW400" i="1"/>
  <c r="CE400" i="1"/>
  <c r="BX35" i="1"/>
  <c r="CF35" i="1"/>
  <c r="CB35" i="1"/>
  <c r="CG558" i="1"/>
  <c r="CC558" i="1"/>
  <c r="BY558" i="1"/>
  <c r="CC116" i="1"/>
  <c r="BY116" i="1"/>
  <c r="CG116" i="1"/>
  <c r="BY325" i="1"/>
  <c r="CG325" i="1"/>
  <c r="CC325" i="1"/>
  <c r="BY345" i="1"/>
  <c r="CG345" i="1"/>
  <c r="CC345" i="1"/>
  <c r="BW585" i="1"/>
  <c r="CE585" i="1"/>
  <c r="CA585" i="1"/>
  <c r="CC245" i="1"/>
  <c r="BY245" i="1"/>
  <c r="CG245" i="1"/>
  <c r="CD348" i="1"/>
  <c r="BZ348" i="1"/>
  <c r="CH348" i="1"/>
  <c r="BX195" i="1"/>
  <c r="CF195" i="1"/>
  <c r="CB195" i="1"/>
  <c r="CB530" i="1"/>
  <c r="BX530" i="1"/>
  <c r="CF530" i="1"/>
  <c r="BX428" i="1"/>
  <c r="CF428" i="1"/>
  <c r="CB428" i="1"/>
  <c r="CE45" i="1"/>
  <c r="CA45" i="1"/>
  <c r="BW45" i="1"/>
  <c r="BY148" i="1"/>
  <c r="CC148" i="1"/>
  <c r="CG148" i="1"/>
  <c r="CB618" i="1"/>
  <c r="CF618" i="1"/>
  <c r="BX618" i="1"/>
  <c r="BZ106" i="1"/>
  <c r="CD106" i="1"/>
  <c r="CH106" i="1"/>
  <c r="BX430" i="1"/>
  <c r="CF430" i="1"/>
  <c r="CB430" i="1"/>
  <c r="BY559" i="1"/>
  <c r="CC559" i="1"/>
  <c r="CG559" i="1"/>
  <c r="CD360" i="1"/>
  <c r="CH360" i="1"/>
  <c r="BZ360" i="1"/>
  <c r="BY21" i="1"/>
  <c r="CG21" i="1"/>
  <c r="CC21" i="1"/>
  <c r="BW52" i="1"/>
  <c r="CA52" i="1"/>
  <c r="CE52" i="1"/>
  <c r="CA592" i="1"/>
  <c r="BW592" i="1"/>
  <c r="CE592" i="1"/>
  <c r="CF319" i="1"/>
  <c r="BX319" i="1"/>
  <c r="CB319" i="1"/>
  <c r="CA606" i="1"/>
  <c r="BW606" i="1"/>
  <c r="CE606" i="1"/>
  <c r="BW145" i="1"/>
  <c r="CE145" i="1"/>
  <c r="CA145" i="1"/>
  <c r="CC415" i="1"/>
  <c r="BY415" i="1"/>
  <c r="CG415" i="1"/>
  <c r="CG159" i="1"/>
  <c r="CC159" i="1"/>
  <c r="BY159" i="1"/>
  <c r="BW524" i="1"/>
  <c r="CE524" i="1"/>
  <c r="CA524" i="1"/>
  <c r="CC12" i="1"/>
  <c r="BY12" i="1"/>
  <c r="CG12" i="1"/>
  <c r="CC482" i="1"/>
  <c r="CG482" i="1"/>
  <c r="BY482" i="1"/>
  <c r="CC110" i="1"/>
  <c r="CG110" i="1"/>
  <c r="BY110" i="1"/>
  <c r="BW137" i="1"/>
  <c r="CE137" i="1"/>
  <c r="CA137" i="1"/>
  <c r="CD609" i="1"/>
  <c r="BZ609" i="1"/>
  <c r="CH609" i="1"/>
  <c r="CB441" i="1"/>
  <c r="BX441" i="1"/>
  <c r="CF441" i="1"/>
  <c r="CF38" i="1"/>
  <c r="BX38" i="1"/>
  <c r="CB38" i="1"/>
  <c r="CB600" i="1"/>
  <c r="BX600" i="1"/>
  <c r="CF600" i="1"/>
  <c r="CA580" i="1"/>
  <c r="CE580" i="1"/>
  <c r="BW580" i="1"/>
  <c r="CC8" i="1"/>
  <c r="BY8" i="1"/>
  <c r="CG8" i="1"/>
  <c r="CC276" i="1"/>
  <c r="CG276" i="1"/>
  <c r="BY276" i="1"/>
  <c r="CD118" i="1"/>
  <c r="CH118" i="1"/>
  <c r="BZ118" i="1"/>
  <c r="CA10" i="1"/>
  <c r="BW10" i="1"/>
  <c r="CE10" i="1"/>
  <c r="CB140" i="1"/>
  <c r="CF140" i="1"/>
  <c r="BX140" i="1"/>
  <c r="CD442" i="1"/>
  <c r="BZ442" i="1"/>
  <c r="CH442" i="1"/>
  <c r="CA305" i="1"/>
  <c r="CE305" i="1"/>
  <c r="BW305" i="1"/>
  <c r="BZ208" i="1"/>
  <c r="CH208" i="1"/>
  <c r="CD208" i="1"/>
  <c r="CE333" i="1"/>
  <c r="BW333" i="1"/>
  <c r="CA333" i="1"/>
  <c r="CD197" i="1"/>
  <c r="BZ197" i="1"/>
  <c r="CH197" i="1"/>
  <c r="BX121" i="1"/>
  <c r="CF121" i="1"/>
  <c r="CB121" i="1"/>
  <c r="BZ534" i="1"/>
  <c r="CH534" i="1"/>
  <c r="CD534" i="1"/>
  <c r="CC314" i="1"/>
  <c r="BY314" i="1"/>
  <c r="CG314" i="1"/>
  <c r="BW527" i="1"/>
  <c r="CE527" i="1"/>
  <c r="CA527" i="1"/>
  <c r="CD286" i="1"/>
  <c r="BZ286" i="1"/>
  <c r="CH286" i="1"/>
  <c r="CD114" i="1"/>
  <c r="BZ114" i="1"/>
  <c r="CH114" i="1"/>
  <c r="CD390" i="1"/>
  <c r="CH390" i="1"/>
  <c r="BZ390" i="1"/>
  <c r="BX529" i="1"/>
  <c r="CF529" i="1"/>
  <c r="CB529" i="1"/>
  <c r="CD99" i="1"/>
  <c r="BZ99" i="1"/>
  <c r="CH99" i="1"/>
  <c r="BW209" i="1"/>
  <c r="CE209" i="1"/>
  <c r="CA209" i="1"/>
  <c r="BW283" i="1"/>
  <c r="CA283" i="1"/>
  <c r="CE283" i="1"/>
  <c r="CC22" i="1"/>
  <c r="BY22" i="1"/>
  <c r="CG22" i="1"/>
  <c r="CA578" i="1"/>
  <c r="CE578" i="1"/>
  <c r="BW578" i="1"/>
  <c r="BZ168" i="1"/>
  <c r="CH168" i="1"/>
  <c r="CD168" i="1"/>
  <c r="CH260" i="1"/>
  <c r="BZ260" i="1"/>
  <c r="CD260" i="1"/>
  <c r="CC619" i="1"/>
  <c r="BY619" i="1"/>
  <c r="CG619" i="1"/>
  <c r="CB520" i="1"/>
  <c r="CF520" i="1"/>
  <c r="BX520" i="1"/>
  <c r="BX434" i="1"/>
  <c r="CF434" i="1"/>
  <c r="CB434" i="1"/>
  <c r="CA86" i="1"/>
  <c r="BW86" i="1"/>
  <c r="CE86" i="1"/>
  <c r="CE37" i="1"/>
  <c r="CA37" i="1"/>
  <c r="BW37" i="1"/>
  <c r="CD30" i="1"/>
  <c r="BZ30" i="1"/>
  <c r="CH30" i="1"/>
  <c r="BY455" i="1"/>
  <c r="CG455" i="1"/>
  <c r="CC455" i="1"/>
  <c r="CD60" i="1"/>
  <c r="CH60" i="1"/>
  <c r="BZ60" i="1"/>
  <c r="CD308" i="1"/>
  <c r="BZ308" i="1"/>
  <c r="CH308" i="1"/>
  <c r="BX349" i="1"/>
  <c r="CF349" i="1"/>
  <c r="CB349" i="1"/>
  <c r="BX495" i="1"/>
  <c r="CF495" i="1"/>
  <c r="CB495" i="1"/>
  <c r="CD211" i="1"/>
  <c r="BZ211" i="1"/>
  <c r="CH211" i="1"/>
  <c r="CB126" i="1"/>
  <c r="CF126" i="1"/>
  <c r="BX126" i="1"/>
  <c r="CB156" i="1"/>
  <c r="BX156" i="1"/>
  <c r="CF156" i="1"/>
  <c r="BY372" i="1"/>
  <c r="CC372" i="1"/>
  <c r="CG372" i="1"/>
  <c r="BY91" i="1"/>
  <c r="CG91" i="1"/>
  <c r="CC91" i="1"/>
  <c r="CG392" i="1"/>
  <c r="BY392" i="1"/>
  <c r="CC392" i="1"/>
  <c r="BW261" i="1"/>
  <c r="CE261" i="1"/>
  <c r="CA261" i="1"/>
  <c r="CE15" i="1"/>
  <c r="BW15" i="1"/>
  <c r="CA15" i="1"/>
  <c r="CB465" i="1"/>
  <c r="CF465" i="1"/>
  <c r="BX465" i="1"/>
  <c r="BX191" i="1"/>
  <c r="CF191" i="1"/>
  <c r="CB191" i="1"/>
  <c r="CA473" i="1"/>
  <c r="CE473" i="1"/>
  <c r="BW473" i="1"/>
  <c r="CF303" i="1"/>
  <c r="BX303" i="1"/>
  <c r="CB303" i="1"/>
  <c r="CE309" i="1"/>
  <c r="BW309" i="1"/>
  <c r="CA309" i="1"/>
  <c r="CA156" i="1"/>
  <c r="CE156" i="1"/>
  <c r="BW156" i="1"/>
  <c r="CE5" i="1"/>
  <c r="BW5" i="1"/>
  <c r="CA5" i="1"/>
  <c r="BW271" i="1"/>
  <c r="CA271" i="1"/>
  <c r="CE271" i="1"/>
  <c r="CF304" i="1"/>
  <c r="CB304" i="1"/>
  <c r="BX304" i="1"/>
  <c r="CF514" i="1"/>
  <c r="CB514" i="1"/>
  <c r="BX514" i="1"/>
  <c r="CC296" i="1"/>
  <c r="CG296" i="1"/>
  <c r="BY296" i="1"/>
  <c r="CE256" i="1"/>
  <c r="BW256" i="1"/>
  <c r="CA256" i="1"/>
  <c r="CF103" i="1"/>
  <c r="BX103" i="1"/>
  <c r="CB103" i="1"/>
  <c r="BW109" i="1"/>
  <c r="CE109" i="1"/>
  <c r="CA109" i="1"/>
  <c r="CC212" i="1"/>
  <c r="CG212" i="1"/>
  <c r="BY212" i="1"/>
  <c r="BW315" i="1"/>
  <c r="CA315" i="1"/>
  <c r="CE315" i="1"/>
  <c r="BW426" i="1"/>
  <c r="CE426" i="1"/>
  <c r="CA426" i="1"/>
  <c r="CD240" i="1"/>
  <c r="CH240" i="1"/>
  <c r="BZ240" i="1"/>
  <c r="CA594" i="1"/>
  <c r="CE594" i="1"/>
  <c r="BW594" i="1"/>
  <c r="CA461" i="1"/>
  <c r="CE461" i="1"/>
  <c r="BW461" i="1"/>
  <c r="BY605" i="1"/>
  <c r="CC605" i="1"/>
  <c r="CG605" i="1"/>
  <c r="CE19" i="1"/>
  <c r="BW19" i="1"/>
  <c r="CA19" i="1"/>
  <c r="CC16" i="1"/>
  <c r="CG16" i="1"/>
  <c r="BY16" i="1"/>
  <c r="CC589" i="1"/>
  <c r="CG589" i="1"/>
  <c r="BY589" i="1"/>
  <c r="CB223" i="1"/>
  <c r="BX223" i="1"/>
  <c r="CF223" i="1"/>
  <c r="BW229" i="1"/>
  <c r="CE229" i="1"/>
  <c r="CA229" i="1"/>
  <c r="CA588" i="1"/>
  <c r="BW588" i="1"/>
  <c r="CE588" i="1"/>
  <c r="CH76" i="1"/>
  <c r="BZ76" i="1"/>
  <c r="CD76" i="1"/>
  <c r="BW179" i="1"/>
  <c r="CE179" i="1"/>
  <c r="CA179" i="1"/>
  <c r="CD290" i="1"/>
  <c r="BZ290" i="1"/>
  <c r="CH290" i="1"/>
  <c r="CB566" i="1"/>
  <c r="BX566" i="1"/>
  <c r="CF566" i="1"/>
  <c r="CC553" i="1"/>
  <c r="CG553" i="1"/>
  <c r="BY553" i="1"/>
  <c r="CD454" i="1"/>
  <c r="BZ454" i="1"/>
  <c r="CH454" i="1"/>
  <c r="CE399" i="1"/>
  <c r="BW399" i="1"/>
  <c r="CA399" i="1"/>
  <c r="BY238" i="1"/>
  <c r="CG238" i="1"/>
  <c r="CC238" i="1"/>
  <c r="CG71" i="1"/>
  <c r="BY71" i="1"/>
  <c r="CC71" i="1"/>
  <c r="BZ624" i="1"/>
  <c r="CH624" i="1"/>
  <c r="CD624" i="1"/>
  <c r="BW171" i="1"/>
  <c r="CE171" i="1"/>
  <c r="CA171" i="1"/>
  <c r="CB282" i="1"/>
  <c r="BX282" i="1"/>
  <c r="CF282" i="1"/>
  <c r="CC124" i="1"/>
  <c r="BY124" i="1"/>
  <c r="CG124" i="1"/>
  <c r="BW111" i="1"/>
  <c r="CE111" i="1"/>
  <c r="CA111" i="1"/>
  <c r="CB423" i="1"/>
  <c r="BX423" i="1"/>
  <c r="CF423" i="1"/>
  <c r="CF379" i="1"/>
  <c r="BX379" i="1"/>
  <c r="CB379" i="1"/>
  <c r="CD78" i="1"/>
  <c r="CH78" i="1"/>
  <c r="BZ78" i="1"/>
  <c r="CD438" i="1"/>
  <c r="BZ438" i="1"/>
  <c r="CH438" i="1"/>
  <c r="CF31" i="1"/>
  <c r="BX31" i="1"/>
  <c r="CB31" i="1"/>
  <c r="BY293" i="1"/>
  <c r="CG293" i="1"/>
  <c r="CC293" i="1"/>
  <c r="BX228" i="1"/>
  <c r="CF228" i="1"/>
  <c r="CB228" i="1"/>
  <c r="CA186" i="1"/>
  <c r="BW186" i="1"/>
  <c r="CE186" i="1"/>
  <c r="CB48" i="1"/>
  <c r="CF48" i="1"/>
  <c r="BX48" i="1"/>
  <c r="CA471" i="1"/>
  <c r="BW471" i="1"/>
  <c r="CE471" i="1"/>
  <c r="CB323" i="1"/>
  <c r="BX323" i="1"/>
  <c r="CF323" i="1"/>
  <c r="CF320" i="1"/>
  <c r="CB320" i="1"/>
  <c r="BX320" i="1"/>
  <c r="CC20" i="1"/>
  <c r="BY20" i="1"/>
  <c r="CG20" i="1"/>
  <c r="CG366" i="1"/>
  <c r="BY366" i="1"/>
  <c r="CC366" i="1"/>
  <c r="CD610" i="1"/>
  <c r="CH610" i="1"/>
  <c r="BZ610" i="1"/>
  <c r="CD597" i="1"/>
  <c r="CH597" i="1"/>
  <c r="BZ597" i="1"/>
  <c r="CH242" i="1"/>
  <c r="CD242" i="1"/>
  <c r="BZ242" i="1"/>
  <c r="BY29" i="1"/>
  <c r="CG29" i="1"/>
  <c r="CC29" i="1"/>
  <c r="CC90" i="1"/>
  <c r="CG90" i="1"/>
  <c r="BY90" i="1"/>
  <c r="CC374" i="1"/>
  <c r="CG374" i="1"/>
  <c r="BY374" i="1"/>
  <c r="BZ74" i="1"/>
  <c r="CD74" i="1"/>
  <c r="CH74" i="1"/>
  <c r="CC187" i="1"/>
  <c r="BY187" i="1"/>
  <c r="CG187" i="1"/>
  <c r="CB574" i="1"/>
  <c r="CF574" i="1"/>
  <c r="BX574" i="1"/>
  <c r="CC142" i="1"/>
  <c r="CG142" i="1"/>
  <c r="BY142" i="1"/>
  <c r="BZ620" i="1"/>
  <c r="CH620" i="1"/>
  <c r="CD620" i="1"/>
  <c r="CC599" i="1"/>
  <c r="BY599" i="1"/>
  <c r="CG599" i="1"/>
  <c r="CB384" i="1"/>
  <c r="CF384" i="1"/>
  <c r="BX384" i="1"/>
  <c r="BY131" i="1"/>
  <c r="CG131" i="1"/>
  <c r="CC131" i="1"/>
  <c r="BY55" i="1"/>
  <c r="CG55" i="1"/>
  <c r="CC55" i="1"/>
  <c r="CA80" i="1"/>
  <c r="BW80" i="1"/>
  <c r="CE80" i="1"/>
  <c r="CD253" i="1"/>
  <c r="BZ253" i="1"/>
  <c r="CH253" i="1"/>
  <c r="CG472" i="1"/>
  <c r="BY472" i="1"/>
  <c r="CC472" i="1"/>
  <c r="CB375" i="1"/>
  <c r="CF375" i="1"/>
  <c r="BX375" i="1"/>
  <c r="CA375" i="1"/>
  <c r="CE375" i="1"/>
  <c r="BW375" i="1"/>
  <c r="BW458" i="1"/>
  <c r="CE458" i="1"/>
  <c r="CA458" i="1"/>
  <c r="CD472" i="1"/>
  <c r="CH472" i="1"/>
  <c r="BZ472" i="1"/>
  <c r="CB214" i="1"/>
  <c r="BX214" i="1"/>
  <c r="CF214" i="1"/>
  <c r="BW163" i="1"/>
  <c r="CE163" i="1"/>
  <c r="CA163" i="1"/>
  <c r="CD217" i="1"/>
  <c r="CH217" i="1"/>
  <c r="BZ217" i="1"/>
  <c r="CC255" i="1"/>
  <c r="CG255" i="1"/>
  <c r="BY255" i="1"/>
  <c r="CA598" i="1"/>
  <c r="CE598" i="1"/>
  <c r="BW598" i="1"/>
  <c r="CC284" i="1"/>
  <c r="BY284" i="1"/>
  <c r="CG284" i="1"/>
  <c r="BY596" i="1"/>
  <c r="CC596" i="1"/>
  <c r="CG596" i="1"/>
  <c r="CC84" i="1"/>
  <c r="BY84" i="1"/>
  <c r="CG84" i="1"/>
  <c r="CC393" i="1"/>
  <c r="CG393" i="1"/>
  <c r="BY393" i="1"/>
  <c r="CB590" i="1"/>
  <c r="BX590" i="1"/>
  <c r="CF590" i="1"/>
  <c r="CH607" i="1"/>
  <c r="BZ607" i="1"/>
  <c r="CD607" i="1"/>
  <c r="CF470" i="1"/>
  <c r="BX470" i="1"/>
  <c r="CB470" i="1"/>
  <c r="BY287" i="1"/>
  <c r="CG287" i="1"/>
  <c r="CC287" i="1"/>
  <c r="CD512" i="1"/>
  <c r="CH512" i="1"/>
  <c r="BZ512" i="1"/>
  <c r="CA184" i="1"/>
  <c r="BW184" i="1"/>
  <c r="CE184" i="1"/>
  <c r="CB158" i="1"/>
  <c r="CF158" i="1"/>
  <c r="BX158" i="1"/>
  <c r="BX70" i="1"/>
  <c r="CF70" i="1"/>
  <c r="CB70" i="1"/>
  <c r="CG449" i="1"/>
  <c r="BY449" i="1"/>
  <c r="CC449" i="1"/>
  <c r="BZ433" i="1"/>
  <c r="CH433" i="1"/>
  <c r="CD433" i="1"/>
  <c r="CD213" i="1"/>
  <c r="BZ213" i="1"/>
  <c r="CH213" i="1"/>
  <c r="CA272" i="1"/>
  <c r="CE272" i="1"/>
  <c r="BW272" i="1"/>
  <c r="CB501" i="1"/>
  <c r="CF501" i="1"/>
  <c r="BX501" i="1"/>
  <c r="CE405" i="1"/>
  <c r="BW405" i="1"/>
  <c r="CA405" i="1"/>
  <c r="BW39" i="1"/>
  <c r="CA39" i="1"/>
  <c r="CE39" i="1"/>
  <c r="CD322" i="1"/>
  <c r="CH322" i="1"/>
  <c r="BZ322" i="1"/>
  <c r="BX165" i="1"/>
  <c r="CF165" i="1"/>
  <c r="CB165" i="1"/>
  <c r="CD268" i="1"/>
  <c r="CH268" i="1"/>
  <c r="BZ268" i="1"/>
  <c r="BX609" i="1"/>
  <c r="CF609" i="1"/>
  <c r="CB609" i="1"/>
  <c r="CC500" i="1"/>
  <c r="CG500" i="1"/>
  <c r="BY500" i="1"/>
  <c r="CA158" i="1"/>
  <c r="CE158" i="1"/>
  <c r="BW158" i="1"/>
  <c r="CA220" i="1"/>
  <c r="CE220" i="1"/>
  <c r="BW220" i="1"/>
  <c r="BX557" i="1"/>
  <c r="CF557" i="1"/>
  <c r="CB557" i="1"/>
  <c r="CE17" i="1"/>
  <c r="CA17" i="1"/>
  <c r="BW17" i="1"/>
  <c r="BY413" i="1"/>
  <c r="CG413" i="1"/>
  <c r="CC413" i="1"/>
  <c r="CA619" i="1"/>
  <c r="CE619" i="1"/>
  <c r="BW619" i="1"/>
  <c r="BX129" i="1"/>
  <c r="CF129" i="1"/>
  <c r="CB129" i="1"/>
  <c r="CC225" i="1"/>
  <c r="CG225" i="1"/>
  <c r="BY225" i="1"/>
  <c r="CA419" i="1"/>
  <c r="BW419" i="1"/>
  <c r="CE419" i="1"/>
  <c r="BX591" i="1"/>
  <c r="CF591" i="1"/>
  <c r="CB591" i="1"/>
  <c r="CA234" i="1"/>
  <c r="CE234" i="1"/>
  <c r="BW234" i="1"/>
  <c r="BX587" i="1"/>
  <c r="CF587" i="1"/>
  <c r="CB587" i="1"/>
  <c r="BW44" i="1"/>
  <c r="CA44" i="1"/>
  <c r="CE44" i="1"/>
  <c r="CF373" i="1"/>
  <c r="BX373" i="1"/>
  <c r="CB373" i="1"/>
  <c r="CC403" i="1"/>
  <c r="BY403" i="1"/>
  <c r="CG403" i="1"/>
  <c r="CG412" i="1"/>
  <c r="CC412" i="1"/>
  <c r="BY412" i="1"/>
  <c r="CA304" i="1"/>
  <c r="CE304" i="1"/>
  <c r="BW304" i="1"/>
  <c r="BZ365" i="1"/>
  <c r="CH365" i="1"/>
  <c r="CD365" i="1"/>
  <c r="CB257" i="1"/>
  <c r="BX257" i="1"/>
  <c r="CF257" i="1"/>
  <c r="BY27" i="1"/>
  <c r="CG27" i="1"/>
  <c r="CC27" i="1"/>
  <c r="BW332" i="1"/>
  <c r="CA332" i="1"/>
  <c r="CE332" i="1"/>
  <c r="BW553" i="1"/>
  <c r="CE553" i="1"/>
  <c r="CA553" i="1"/>
  <c r="BZ582" i="1"/>
  <c r="CH582" i="1"/>
  <c r="CD582" i="1"/>
  <c r="BW603" i="1"/>
  <c r="CE603" i="1"/>
  <c r="CA603" i="1"/>
  <c r="CF399" i="1"/>
  <c r="BX399" i="1"/>
  <c r="CB399" i="1"/>
  <c r="BZ29" i="1"/>
  <c r="CH29" i="1"/>
  <c r="CD29" i="1"/>
  <c r="CB366" i="1"/>
  <c r="CF366" i="1"/>
  <c r="BX366" i="1"/>
  <c r="CC312" i="1"/>
  <c r="BY312" i="1"/>
  <c r="CG312" i="1"/>
  <c r="CA388" i="1"/>
  <c r="BW388" i="1"/>
  <c r="CE388" i="1"/>
  <c r="CB374" i="1"/>
  <c r="BX374" i="1"/>
  <c r="CF374" i="1"/>
  <c r="BZ267" i="1"/>
  <c r="CH267" i="1"/>
  <c r="CD267" i="1"/>
  <c r="CC522" i="1"/>
  <c r="BY522" i="1"/>
  <c r="CG522" i="1"/>
  <c r="BZ528" i="1"/>
  <c r="CH528" i="1"/>
  <c r="CD528" i="1"/>
  <c r="CA142" i="1"/>
  <c r="CE142" i="1"/>
  <c r="BW142" i="1"/>
  <c r="CB459" i="1"/>
  <c r="CF459" i="1"/>
  <c r="BX459" i="1"/>
  <c r="BX472" i="1"/>
  <c r="CB472" i="1"/>
  <c r="CF472" i="1"/>
  <c r="BW230" i="1"/>
  <c r="CA230" i="1"/>
  <c r="CE230" i="1"/>
  <c r="BW424" i="1"/>
  <c r="CE424" i="1"/>
  <c r="CA424" i="1"/>
  <c r="BW533" i="1"/>
  <c r="CE533" i="1"/>
  <c r="CA533" i="1"/>
  <c r="CA526" i="1"/>
  <c r="BW526" i="1"/>
  <c r="CE526" i="1"/>
  <c r="CD332" i="1"/>
  <c r="BZ332" i="1"/>
  <c r="CH332" i="1"/>
  <c r="CE327" i="1"/>
  <c r="CA327" i="1"/>
  <c r="BW327" i="1"/>
  <c r="CE325" i="1"/>
  <c r="BW325" i="1"/>
  <c r="CA325" i="1"/>
  <c r="BY443" i="1"/>
  <c r="CC443" i="1"/>
  <c r="CG443" i="1"/>
  <c r="CC348" i="1"/>
  <c r="CG348" i="1"/>
  <c r="BY348" i="1"/>
  <c r="CB146" i="1"/>
  <c r="BX146" i="1"/>
  <c r="CF146" i="1"/>
  <c r="BZ495" i="1"/>
  <c r="CH495" i="1"/>
  <c r="CD495" i="1"/>
  <c r="BZ598" i="1"/>
  <c r="CH598" i="1"/>
  <c r="CD598" i="1"/>
  <c r="CB144" i="1"/>
  <c r="CF144" i="1"/>
  <c r="BX144" i="1"/>
  <c r="CB284" i="1"/>
  <c r="BX284" i="1"/>
  <c r="CF284" i="1"/>
  <c r="CF383" i="1"/>
  <c r="BX383" i="1"/>
  <c r="CB383" i="1"/>
  <c r="CB554" i="1"/>
  <c r="CF554" i="1"/>
  <c r="BX554" i="1"/>
  <c r="CC202" i="1"/>
  <c r="CG202" i="1"/>
  <c r="BY202" i="1"/>
  <c r="BZ343" i="1"/>
  <c r="CH343" i="1"/>
  <c r="CD343" i="1"/>
  <c r="BX287" i="1"/>
  <c r="CF287" i="1"/>
  <c r="CB287" i="1"/>
  <c r="CD36" i="1"/>
  <c r="CH36" i="1"/>
  <c r="BZ36" i="1"/>
  <c r="CD87" i="1"/>
  <c r="BZ87" i="1"/>
  <c r="CH87" i="1"/>
  <c r="BY68" i="1"/>
  <c r="CC68" i="1"/>
  <c r="CG68" i="1"/>
  <c r="CD577" i="1"/>
  <c r="BZ577" i="1"/>
  <c r="CH577" i="1"/>
  <c r="BY273" i="1"/>
  <c r="CG273" i="1"/>
  <c r="CC273" i="1"/>
  <c r="BW266" i="1"/>
  <c r="CA266" i="1"/>
  <c r="CE266" i="1"/>
  <c r="BZ170" i="1"/>
  <c r="CH170" i="1"/>
  <c r="CD170" i="1"/>
  <c r="BZ27" i="1"/>
  <c r="CH27" i="1"/>
  <c r="CD27" i="1"/>
  <c r="CD428" i="1"/>
  <c r="CH428" i="1"/>
  <c r="BZ428" i="1"/>
  <c r="CC352" i="1"/>
  <c r="BY352" i="1"/>
  <c r="CG352" i="1"/>
  <c r="CA572" i="1"/>
  <c r="CE572" i="1"/>
  <c r="BW572" i="1"/>
  <c r="BZ397" i="1"/>
  <c r="CH397" i="1"/>
  <c r="CD397" i="1"/>
  <c r="BY153" i="1"/>
  <c r="CG153" i="1"/>
  <c r="CC153" i="1"/>
  <c r="CC400" i="1"/>
  <c r="BY400" i="1"/>
  <c r="CG400" i="1"/>
  <c r="CA558" i="1"/>
  <c r="BW558" i="1"/>
  <c r="CE558" i="1"/>
  <c r="BZ425" i="1"/>
  <c r="CH425" i="1"/>
  <c r="CD425" i="1"/>
  <c r="BY45" i="1"/>
  <c r="CG45" i="1"/>
  <c r="CC45" i="1"/>
  <c r="BY618" i="1"/>
  <c r="CG618" i="1"/>
  <c r="CC618" i="1"/>
  <c r="CE342" i="1"/>
  <c r="BW342" i="1"/>
  <c r="CA342" i="1"/>
  <c r="CA322" i="1"/>
  <c r="BW322" i="1"/>
  <c r="CE322" i="1"/>
  <c r="BW371" i="1"/>
  <c r="CA371" i="1"/>
  <c r="CE371" i="1"/>
  <c r="BZ140" i="1"/>
  <c r="CH140" i="1"/>
  <c r="CD140" i="1"/>
  <c r="CA102" i="1"/>
  <c r="CE102" i="1"/>
  <c r="BW102" i="1"/>
  <c r="CG408" i="1"/>
  <c r="CC408" i="1"/>
  <c r="BY408" i="1"/>
  <c r="CB99" i="1"/>
  <c r="CF99" i="1"/>
  <c r="BX99" i="1"/>
  <c r="CD488" i="1"/>
  <c r="CH488" i="1"/>
  <c r="BZ488" i="1"/>
  <c r="BZ188" i="1"/>
  <c r="CH188" i="1"/>
  <c r="CD188" i="1"/>
  <c r="CF354" i="1"/>
  <c r="CB354" i="1"/>
  <c r="BX354" i="1"/>
  <c r="BZ117" i="1"/>
  <c r="CD117" i="1"/>
  <c r="CH117" i="1"/>
  <c r="BW91" i="1"/>
  <c r="CE91" i="1"/>
  <c r="CA91" i="1"/>
  <c r="CD193" i="1"/>
  <c r="CH193" i="1"/>
  <c r="BZ193" i="1"/>
  <c r="BY15" i="1"/>
  <c r="CG15" i="1"/>
  <c r="CC15" i="1"/>
  <c r="CG382" i="1"/>
  <c r="BY382" i="1"/>
  <c r="CC382" i="1"/>
  <c r="CA467" i="1"/>
  <c r="CE467" i="1"/>
  <c r="BW467" i="1"/>
  <c r="CC406" i="1"/>
  <c r="CG406" i="1"/>
  <c r="BY406" i="1"/>
  <c r="BY256" i="1"/>
  <c r="CG256" i="1"/>
  <c r="CC256" i="1"/>
  <c r="CC223" i="1"/>
  <c r="CG223" i="1"/>
  <c r="BY223" i="1"/>
  <c r="CA546" i="1"/>
  <c r="CE546" i="1"/>
  <c r="BW546" i="1"/>
  <c r="CC582" i="1"/>
  <c r="CG582" i="1"/>
  <c r="BY582" i="1"/>
  <c r="CB624" i="1"/>
  <c r="CF624" i="1"/>
  <c r="BX624" i="1"/>
  <c r="CA538" i="1"/>
  <c r="CE538" i="1"/>
  <c r="BW538" i="1"/>
  <c r="BX438" i="1"/>
  <c r="CF438" i="1"/>
  <c r="CB438" i="1"/>
  <c r="CD48" i="1"/>
  <c r="CH48" i="1"/>
  <c r="BZ48" i="1"/>
  <c r="CG471" i="1"/>
  <c r="BY471" i="1"/>
  <c r="CC471" i="1"/>
  <c r="BW579" i="1"/>
  <c r="CE579" i="1"/>
  <c r="CA579" i="1"/>
  <c r="CE366" i="1"/>
  <c r="BW366" i="1"/>
  <c r="CA366" i="1"/>
  <c r="CB30" i="1"/>
  <c r="CF30" i="1"/>
  <c r="BX30" i="1"/>
  <c r="CE374" i="1"/>
  <c r="BW374" i="1"/>
  <c r="CA374" i="1"/>
  <c r="CE393" i="1"/>
  <c r="BW393" i="1"/>
  <c r="CA393" i="1"/>
  <c r="BX264" i="1"/>
  <c r="CF264" i="1"/>
  <c r="CB264" i="1"/>
  <c r="CA457" i="1"/>
  <c r="BW457" i="1"/>
  <c r="CE457" i="1"/>
  <c r="BW7" i="1"/>
  <c r="CA7" i="1"/>
  <c r="CE7" i="1"/>
  <c r="CD254" i="1"/>
  <c r="BZ254" i="1"/>
  <c r="CH254" i="1"/>
  <c r="BZ214" i="1"/>
  <c r="CH214" i="1"/>
  <c r="CD214" i="1"/>
  <c r="BX258" i="1"/>
  <c r="CF258" i="1"/>
  <c r="CB258" i="1"/>
  <c r="BX17" i="1"/>
  <c r="CF17" i="1"/>
  <c r="CB17" i="1"/>
  <c r="CB75" i="1"/>
  <c r="BX75" i="1"/>
  <c r="CF75" i="1"/>
  <c r="CA134" i="1"/>
  <c r="BW134" i="1"/>
  <c r="CE134" i="1"/>
  <c r="CG503" i="1"/>
  <c r="BY503" i="1"/>
  <c r="CC503" i="1"/>
  <c r="CA144" i="1"/>
  <c r="CE144" i="1"/>
  <c r="BW144" i="1"/>
  <c r="BW284" i="1"/>
  <c r="CA284" i="1"/>
  <c r="CE284" i="1"/>
  <c r="BY329" i="1"/>
  <c r="CG329" i="1"/>
  <c r="CC329" i="1"/>
  <c r="CB298" i="1"/>
  <c r="BX298" i="1"/>
  <c r="CF298" i="1"/>
  <c r="CA552" i="1"/>
  <c r="CE552" i="1"/>
  <c r="BW552" i="1"/>
  <c r="BZ590" i="1"/>
  <c r="CH590" i="1"/>
  <c r="CD590" i="1"/>
  <c r="CB202" i="1"/>
  <c r="BX202" i="1"/>
  <c r="CF202" i="1"/>
  <c r="BX595" i="1"/>
  <c r="CF595" i="1"/>
  <c r="CB595" i="1"/>
  <c r="CC519" i="1"/>
  <c r="CG519" i="1"/>
  <c r="BY519" i="1"/>
  <c r="BZ307" i="1"/>
  <c r="CH307" i="1"/>
  <c r="CD307" i="1"/>
  <c r="BY337" i="1"/>
  <c r="CG337" i="1"/>
  <c r="CC337" i="1"/>
  <c r="CD93" i="1"/>
  <c r="BZ93" i="1"/>
  <c r="CH93" i="1"/>
  <c r="BX607" i="1"/>
  <c r="CF607" i="1"/>
  <c r="CB607" i="1"/>
  <c r="CA233" i="1"/>
  <c r="BW233" i="1"/>
  <c r="CE233" i="1"/>
  <c r="CC257" i="1"/>
  <c r="CG257" i="1"/>
  <c r="BY257" i="1"/>
  <c r="CA328" i="1"/>
  <c r="CE328" i="1"/>
  <c r="BW328" i="1"/>
  <c r="CG541" i="1"/>
  <c r="BY541" i="1"/>
  <c r="CC541" i="1"/>
  <c r="BZ150" i="1"/>
  <c r="CH150" i="1"/>
  <c r="CD150" i="1"/>
  <c r="CA338" i="1"/>
  <c r="BW338" i="1"/>
  <c r="CE338" i="1"/>
  <c r="BW364" i="1"/>
  <c r="CA364" i="1"/>
  <c r="CE364" i="1"/>
  <c r="BX555" i="1"/>
  <c r="CF555" i="1"/>
  <c r="CB555" i="1"/>
  <c r="CD265" i="1"/>
  <c r="CH265" i="1"/>
  <c r="BZ265" i="1"/>
  <c r="CD593" i="1"/>
  <c r="BZ593" i="1"/>
  <c r="CH593" i="1"/>
  <c r="CD494" i="1"/>
  <c r="BZ494" i="1"/>
  <c r="CH494" i="1"/>
  <c r="CC243" i="1"/>
  <c r="CG243" i="1"/>
  <c r="BY243" i="1"/>
  <c r="CA596" i="1"/>
  <c r="CE596" i="1"/>
  <c r="BW596" i="1"/>
  <c r="BZ325" i="1"/>
  <c r="CH325" i="1"/>
  <c r="CD325" i="1"/>
  <c r="BW537" i="1"/>
  <c r="CE537" i="1"/>
  <c r="CA537" i="1"/>
  <c r="BY39" i="1"/>
  <c r="CG39" i="1"/>
  <c r="CC39" i="1"/>
  <c r="BZ148" i="1"/>
  <c r="CH148" i="1"/>
  <c r="CD148" i="1"/>
  <c r="CA507" i="1"/>
  <c r="CE507" i="1"/>
  <c r="BW507" i="1"/>
  <c r="CD264" i="1"/>
  <c r="CH264" i="1"/>
  <c r="BZ264" i="1"/>
  <c r="CA360" i="1"/>
  <c r="CE360" i="1"/>
  <c r="BW360" i="1"/>
  <c r="BX52" i="1"/>
  <c r="CF52" i="1"/>
  <c r="CB52" i="1"/>
  <c r="CB606" i="1"/>
  <c r="CF606" i="1"/>
  <c r="BX606" i="1"/>
  <c r="BX145" i="1"/>
  <c r="CF145" i="1"/>
  <c r="CB145" i="1"/>
  <c r="CC105" i="1"/>
  <c r="CG105" i="1"/>
  <c r="BY105" i="1"/>
  <c r="CD159" i="1"/>
  <c r="CH159" i="1"/>
  <c r="BZ159" i="1"/>
  <c r="CF524" i="1"/>
  <c r="BX524" i="1"/>
  <c r="CB524" i="1"/>
  <c r="CD12" i="1"/>
  <c r="CH12" i="1"/>
  <c r="BZ12" i="1"/>
  <c r="CD110" i="1"/>
  <c r="CH110" i="1"/>
  <c r="BZ110" i="1"/>
  <c r="BY486" i="1"/>
  <c r="CG486" i="1"/>
  <c r="CC486" i="1"/>
  <c r="BY441" i="1"/>
  <c r="CC441" i="1"/>
  <c r="CG441" i="1"/>
  <c r="CB580" i="1"/>
  <c r="CF580" i="1"/>
  <c r="BX580" i="1"/>
  <c r="BW324" i="1"/>
  <c r="CE324" i="1"/>
  <c r="CA324" i="1"/>
  <c r="CA118" i="1"/>
  <c r="BW118" i="1"/>
  <c r="CE118" i="1"/>
  <c r="CH243" i="1"/>
  <c r="BZ243" i="1"/>
  <c r="CD243" i="1"/>
  <c r="CG199" i="1"/>
  <c r="BY199" i="1"/>
  <c r="CC199" i="1"/>
  <c r="CA517" i="1"/>
  <c r="BW517" i="1"/>
  <c r="CE517" i="1"/>
  <c r="CD426" i="1"/>
  <c r="BZ426" i="1"/>
  <c r="CH426" i="1"/>
  <c r="CB596" i="1"/>
  <c r="CF596" i="1"/>
  <c r="BX596" i="1"/>
  <c r="CA570" i="1"/>
  <c r="CE570" i="1"/>
  <c r="BW570" i="1"/>
  <c r="BY17" i="1"/>
  <c r="CG17" i="1"/>
  <c r="CC17" i="1"/>
  <c r="CD22" i="1"/>
  <c r="BZ22" i="1"/>
  <c r="CH22" i="1"/>
  <c r="BW157" i="1"/>
  <c r="CE157" i="1"/>
  <c r="CA157" i="1"/>
  <c r="BY107" i="1"/>
  <c r="CG107" i="1"/>
  <c r="CC107" i="1"/>
  <c r="CC474" i="1"/>
  <c r="CG474" i="1"/>
  <c r="BY474" i="1"/>
  <c r="BW72" i="1"/>
  <c r="CE72" i="1"/>
  <c r="CA72" i="1"/>
  <c r="CB120" i="1"/>
  <c r="BX120" i="1"/>
  <c r="CF120" i="1"/>
  <c r="CG488" i="1"/>
  <c r="BY488" i="1"/>
  <c r="CC488" i="1"/>
  <c r="CB544" i="1"/>
  <c r="BX544" i="1"/>
  <c r="CF544" i="1"/>
  <c r="CB86" i="1"/>
  <c r="BX86" i="1"/>
  <c r="CF86" i="1"/>
  <c r="CA499" i="1"/>
  <c r="CE499" i="1"/>
  <c r="BW499" i="1"/>
  <c r="BZ455" i="1"/>
  <c r="CH455" i="1"/>
  <c r="CD455" i="1"/>
  <c r="CA288" i="1"/>
  <c r="CE288" i="1"/>
  <c r="BW288" i="1"/>
  <c r="CB40" i="1"/>
  <c r="CF40" i="1"/>
  <c r="BX40" i="1"/>
  <c r="CA120" i="1"/>
  <c r="BW120" i="1"/>
  <c r="CE120" i="1"/>
  <c r="CB476" i="1"/>
  <c r="BX476" i="1"/>
  <c r="CF476" i="1"/>
  <c r="CD91" i="1"/>
  <c r="BZ91" i="1"/>
  <c r="CH91" i="1"/>
  <c r="CC193" i="1"/>
  <c r="CG193" i="1"/>
  <c r="BY193" i="1"/>
  <c r="BY436" i="1"/>
  <c r="CC436" i="1"/>
  <c r="CG436" i="1"/>
  <c r="CC304" i="1"/>
  <c r="CG304" i="1"/>
  <c r="BY304" i="1"/>
  <c r="CG133" i="1"/>
  <c r="CC133" i="1"/>
  <c r="BY133" i="1"/>
  <c r="BX256" i="1"/>
  <c r="CF256" i="1"/>
  <c r="CB256" i="1"/>
  <c r="CC103" i="1"/>
  <c r="CG103" i="1"/>
  <c r="BY103" i="1"/>
  <c r="CH257" i="1"/>
  <c r="CD257" i="1"/>
  <c r="BZ257" i="1"/>
  <c r="CB594" i="1"/>
  <c r="BX594" i="1"/>
  <c r="CF594" i="1"/>
  <c r="CB461" i="1"/>
  <c r="BX461" i="1"/>
  <c r="CF461" i="1"/>
  <c r="BX27" i="1"/>
  <c r="CF27" i="1"/>
  <c r="CB27" i="1"/>
  <c r="CC161" i="1"/>
  <c r="CG161" i="1"/>
  <c r="BY161" i="1"/>
  <c r="BX19" i="1"/>
  <c r="CF19" i="1"/>
  <c r="CB19" i="1"/>
  <c r="CD589" i="1"/>
  <c r="CH589" i="1"/>
  <c r="BZ589" i="1"/>
  <c r="BX179" i="1"/>
  <c r="CF179" i="1"/>
  <c r="CB179" i="1"/>
  <c r="CD553" i="1"/>
  <c r="CH553" i="1"/>
  <c r="BZ553" i="1"/>
  <c r="BW454" i="1"/>
  <c r="CE454" i="1"/>
  <c r="CA454" i="1"/>
  <c r="BZ124" i="1"/>
  <c r="CD124" i="1"/>
  <c r="CH124" i="1"/>
  <c r="CG379" i="1"/>
  <c r="BY379" i="1"/>
  <c r="CC379" i="1"/>
  <c r="BW438" i="1"/>
  <c r="CE438" i="1"/>
  <c r="CA438" i="1"/>
  <c r="BZ293" i="1"/>
  <c r="CH293" i="1"/>
  <c r="CD293" i="1"/>
  <c r="BY331" i="1"/>
  <c r="CG331" i="1"/>
  <c r="CC331" i="1"/>
  <c r="BX117" i="1"/>
  <c r="CF117" i="1"/>
  <c r="CB117" i="1"/>
  <c r="CC320" i="1"/>
  <c r="BY320" i="1"/>
  <c r="CG320" i="1"/>
  <c r="CA152" i="1"/>
  <c r="CE152" i="1"/>
  <c r="BW152" i="1"/>
  <c r="BW547" i="1"/>
  <c r="CE547" i="1"/>
  <c r="CA547" i="1"/>
  <c r="CA610" i="1"/>
  <c r="CE610" i="1"/>
  <c r="BW610" i="1"/>
  <c r="BZ90" i="1"/>
  <c r="CH90" i="1"/>
  <c r="CD90" i="1"/>
  <c r="CD350" i="1"/>
  <c r="CH350" i="1"/>
  <c r="BZ350" i="1"/>
  <c r="CB57" i="1"/>
  <c r="BX57" i="1"/>
  <c r="CF57" i="1"/>
  <c r="CC550" i="1"/>
  <c r="CG550" i="1"/>
  <c r="BY550" i="1"/>
  <c r="BZ113" i="1"/>
  <c r="CD113" i="1"/>
  <c r="CH113" i="1"/>
  <c r="BX382" i="1"/>
  <c r="CB382" i="1"/>
  <c r="CF382" i="1"/>
  <c r="CC80" i="1"/>
  <c r="BY80" i="1"/>
  <c r="CG80" i="1"/>
  <c r="CA94" i="1"/>
  <c r="BW94" i="1"/>
  <c r="CE94" i="1"/>
  <c r="BZ317" i="1"/>
  <c r="CH317" i="1"/>
  <c r="CD317" i="1"/>
  <c r="CA122" i="1"/>
  <c r="BW122" i="1"/>
  <c r="CE122" i="1"/>
  <c r="CD466" i="1"/>
  <c r="BZ466" i="1"/>
  <c r="CH466" i="1"/>
  <c r="CE341" i="1"/>
  <c r="BW341" i="1"/>
  <c r="CA341" i="1"/>
  <c r="CC294" i="1"/>
  <c r="CG294" i="1"/>
  <c r="BY294" i="1"/>
  <c r="CB122" i="1"/>
  <c r="CF122" i="1"/>
  <c r="BX122" i="1"/>
  <c r="CE311" i="1"/>
  <c r="BW311" i="1"/>
  <c r="CA311" i="1"/>
  <c r="BY523" i="1"/>
  <c r="CC523" i="1"/>
  <c r="CG523" i="1"/>
  <c r="BW227" i="1"/>
  <c r="CA227" i="1"/>
  <c r="CE227" i="1"/>
  <c r="BW143" i="1"/>
  <c r="CE143" i="1"/>
  <c r="CA143" i="1"/>
  <c r="CD549" i="1"/>
  <c r="CH549" i="1"/>
  <c r="BZ549" i="1"/>
  <c r="BX452" i="1"/>
  <c r="CF452" i="1"/>
  <c r="CB452" i="1"/>
  <c r="CC188" i="1"/>
  <c r="CG188" i="1"/>
  <c r="BY188" i="1"/>
  <c r="BW308" i="1"/>
  <c r="CA308" i="1"/>
  <c r="CE308" i="1"/>
  <c r="CF365" i="1"/>
  <c r="BX365" i="1"/>
  <c r="CB365" i="1"/>
  <c r="BZ19" i="1"/>
  <c r="CH19" i="1"/>
  <c r="CD19" i="1"/>
  <c r="CA513" i="1"/>
  <c r="CE513" i="1"/>
  <c r="BW513" i="1"/>
  <c r="CE406" i="1"/>
  <c r="BW406" i="1"/>
  <c r="CA406" i="1"/>
  <c r="CH131" i="1"/>
  <c r="BZ131" i="1"/>
  <c r="CD131" i="1"/>
  <c r="BZ611" i="1"/>
  <c r="CD611" i="1"/>
  <c r="CH611" i="1"/>
  <c r="BZ479" i="1"/>
  <c r="CH479" i="1"/>
  <c r="CD479" i="1"/>
  <c r="BX252" i="1"/>
  <c r="CF252" i="1"/>
  <c r="CB252" i="1"/>
  <c r="CC241" i="1"/>
  <c r="CG241" i="1"/>
  <c r="BY241" i="1"/>
  <c r="BW205" i="1"/>
  <c r="CE205" i="1"/>
  <c r="CA205" i="1"/>
  <c r="BZ481" i="1"/>
  <c r="CH481" i="1"/>
  <c r="CD481" i="1"/>
  <c r="CA503" i="1"/>
  <c r="BW503" i="1"/>
  <c r="CE503" i="1"/>
  <c r="CB300" i="1"/>
  <c r="CF300" i="1"/>
  <c r="BX300" i="1"/>
  <c r="CF497" i="1"/>
  <c r="BX497" i="1"/>
  <c r="CB497" i="1"/>
  <c r="CC614" i="1"/>
  <c r="CG614" i="1"/>
  <c r="BY614" i="1"/>
  <c r="CD274" i="1"/>
  <c r="BZ274" i="1"/>
  <c r="CH274" i="1"/>
  <c r="BY7" i="1"/>
  <c r="CG7" i="1"/>
  <c r="CC7" i="1"/>
  <c r="BZ104" i="1"/>
  <c r="CH104" i="1"/>
  <c r="CD104" i="1"/>
  <c r="BW175" i="1"/>
  <c r="CE175" i="1"/>
  <c r="CA175" i="1"/>
  <c r="CD181" i="1"/>
  <c r="BZ181" i="1"/>
  <c r="CH181" i="1"/>
  <c r="CD28" i="1"/>
  <c r="CH28" i="1"/>
  <c r="BZ28" i="1"/>
  <c r="CD535" i="1"/>
  <c r="BZ535" i="1"/>
  <c r="CH535" i="1"/>
  <c r="CA329" i="1"/>
  <c r="BW329" i="1"/>
  <c r="CE329" i="1"/>
  <c r="CC231" i="1"/>
  <c r="BY231" i="1"/>
  <c r="CG231" i="1"/>
  <c r="CC340" i="1"/>
  <c r="CG340" i="1"/>
  <c r="BY340" i="1"/>
  <c r="BY552" i="1"/>
  <c r="CC552" i="1"/>
  <c r="CG552" i="1"/>
  <c r="BY622" i="1"/>
  <c r="CG622" i="1"/>
  <c r="CC622" i="1"/>
  <c r="CD416" i="1"/>
  <c r="CH416" i="1"/>
  <c r="BZ416" i="1"/>
  <c r="CC316" i="1"/>
  <c r="CG316" i="1"/>
  <c r="BY316" i="1"/>
  <c r="CC475" i="1"/>
  <c r="CG475" i="1"/>
  <c r="BY475" i="1"/>
  <c r="BY206" i="1"/>
  <c r="CC206" i="1"/>
  <c r="CG206" i="1"/>
  <c r="CA63" i="1"/>
  <c r="CE63" i="1"/>
  <c r="BW63" i="1"/>
  <c r="BZ194" i="1"/>
  <c r="CH194" i="1"/>
  <c r="CD194" i="1"/>
  <c r="BX358" i="1"/>
  <c r="CF358" i="1"/>
  <c r="CB358" i="1"/>
  <c r="CE278" i="1"/>
  <c r="BW278" i="1"/>
  <c r="CA278" i="1"/>
  <c r="BX95" i="1"/>
  <c r="CF95" i="1"/>
  <c r="CB95" i="1"/>
  <c r="BX101" i="1"/>
  <c r="CB101" i="1"/>
  <c r="CF101" i="1"/>
  <c r="CD460" i="1"/>
  <c r="BZ460" i="1"/>
  <c r="CH460" i="1"/>
  <c r="BW51" i="1"/>
  <c r="CE51" i="1"/>
  <c r="CA51" i="1"/>
  <c r="CC280" i="1"/>
  <c r="BY280" i="1"/>
  <c r="CG280" i="1"/>
  <c r="BX545" i="1"/>
  <c r="CF545" i="1"/>
  <c r="CB545" i="1"/>
  <c r="BX569" i="1"/>
  <c r="CF569" i="1"/>
  <c r="CB569" i="1"/>
  <c r="CC377" i="1"/>
  <c r="CG377" i="1"/>
  <c r="BY377" i="1"/>
  <c r="BX297" i="1"/>
  <c r="CF297" i="1"/>
  <c r="CB297" i="1"/>
  <c r="BZ349" i="1"/>
  <c r="CH349" i="1"/>
  <c r="CD349" i="1"/>
  <c r="CD452" i="1"/>
  <c r="CH452" i="1"/>
  <c r="BZ452" i="1"/>
  <c r="BZ154" i="1"/>
  <c r="CH154" i="1"/>
  <c r="CD154" i="1"/>
  <c r="BX302" i="1"/>
  <c r="CB302" i="1"/>
  <c r="CF302" i="1"/>
  <c r="CD583" i="1"/>
  <c r="BZ583" i="1"/>
  <c r="CH583" i="1"/>
  <c r="BX502" i="1"/>
  <c r="CB502" i="1"/>
  <c r="CF502" i="1"/>
  <c r="CB469" i="1"/>
  <c r="BX469" i="1"/>
  <c r="CF469" i="1"/>
  <c r="CB96" i="1"/>
  <c r="BX96" i="1"/>
  <c r="CF96" i="1"/>
  <c r="CC30" i="1"/>
  <c r="BY30" i="1"/>
  <c r="CG30" i="1"/>
  <c r="BZ172" i="1"/>
  <c r="CH172" i="1"/>
  <c r="CD172" i="1"/>
  <c r="CD220" i="1"/>
  <c r="BZ220" i="1"/>
  <c r="CH220" i="1"/>
  <c r="BW123" i="1"/>
  <c r="CE123" i="1"/>
  <c r="CA123" i="1"/>
  <c r="CC135" i="1"/>
  <c r="BY135" i="1"/>
  <c r="CG135" i="1"/>
  <c r="BZ339" i="1"/>
  <c r="CH339" i="1"/>
  <c r="CD339" i="1"/>
  <c r="BW504" i="1"/>
  <c r="CE504" i="1"/>
  <c r="CA504" i="1"/>
  <c r="CB276" i="1"/>
  <c r="CF276" i="1"/>
  <c r="BX276" i="1"/>
  <c r="CA82" i="1"/>
  <c r="BW82" i="1"/>
  <c r="CE82" i="1"/>
  <c r="CA511" i="1"/>
  <c r="BW511" i="1"/>
  <c r="CE511" i="1"/>
  <c r="CA41" i="1"/>
  <c r="CE41" i="1"/>
  <c r="BW41" i="1"/>
  <c r="BX97" i="1"/>
  <c r="CF97" i="1"/>
  <c r="CB97" i="1"/>
  <c r="BZ41" i="1"/>
  <c r="CH41" i="1"/>
  <c r="CD41" i="1"/>
  <c r="CA548" i="1"/>
  <c r="CE548" i="1"/>
  <c r="BW548" i="1"/>
  <c r="BW395" i="1"/>
  <c r="CA395" i="1"/>
  <c r="CE395" i="1"/>
  <c r="CA25" i="1"/>
  <c r="CE25" i="1"/>
  <c r="BW25" i="1"/>
  <c r="CA6" i="1"/>
  <c r="BW6" i="1"/>
  <c r="CE6" i="1"/>
  <c r="CC306" i="1"/>
  <c r="BY306" i="1"/>
  <c r="CG306" i="1"/>
  <c r="BW541" i="1"/>
  <c r="CE541" i="1"/>
  <c r="CA541" i="1"/>
  <c r="CE334" i="1"/>
  <c r="BW334" i="1"/>
  <c r="CA334" i="1"/>
  <c r="CB150" i="1"/>
  <c r="BX150" i="1"/>
  <c r="CF150" i="1"/>
  <c r="CB338" i="1"/>
  <c r="CF338" i="1"/>
  <c r="BX338" i="1"/>
  <c r="BW13" i="1"/>
  <c r="CA13" i="1"/>
  <c r="CE13" i="1"/>
  <c r="CB32" i="1"/>
  <c r="BX32" i="1"/>
  <c r="CF32" i="1"/>
  <c r="BZ9" i="1"/>
  <c r="CD9" i="1"/>
  <c r="BZ196" i="1"/>
  <c r="CH196" i="1"/>
  <c r="CD196" i="1"/>
  <c r="BY410" i="1"/>
  <c r="CG410" i="1"/>
  <c r="CC410" i="1"/>
  <c r="CG215" i="1"/>
  <c r="BY215" i="1"/>
  <c r="CC215" i="1"/>
  <c r="BW577" i="1"/>
  <c r="CE577" i="1"/>
  <c r="CA577" i="1"/>
  <c r="CF376" i="1"/>
  <c r="BX376" i="1"/>
  <c r="CB376" i="1"/>
  <c r="BZ367" i="1"/>
  <c r="CH367" i="1"/>
  <c r="CD367" i="1"/>
  <c r="CB166" i="1"/>
  <c r="BX166" i="1"/>
  <c r="CF166" i="1"/>
  <c r="BX593" i="1"/>
  <c r="CF593" i="1"/>
  <c r="CB593" i="1"/>
  <c r="BY391" i="1"/>
  <c r="CG391" i="1"/>
  <c r="CC391" i="1"/>
  <c r="CF521" i="1"/>
  <c r="BX521" i="1"/>
  <c r="CB521" i="1"/>
  <c r="BZ279" i="1"/>
  <c r="CH279" i="1"/>
  <c r="CD279" i="1"/>
  <c r="CA285" i="1"/>
  <c r="BW285" i="1"/>
  <c r="CE285" i="1"/>
  <c r="CC464" i="1"/>
  <c r="CG464" i="1"/>
  <c r="BY464" i="1"/>
  <c r="CD54" i="1"/>
  <c r="CH54" i="1"/>
  <c r="BZ54" i="1"/>
  <c r="CB132" i="1"/>
  <c r="BX132" i="1"/>
  <c r="CF132" i="1"/>
  <c r="CD422" i="1"/>
  <c r="BZ422" i="1"/>
  <c r="CH422" i="1"/>
  <c r="BW392" i="1"/>
  <c r="CA392" i="1"/>
  <c r="CE392" i="1"/>
  <c r="CB616" i="1"/>
  <c r="CF616" i="1"/>
  <c r="BX616" i="1"/>
  <c r="BZ473" i="1"/>
  <c r="CH473" i="1"/>
  <c r="CD473" i="1"/>
  <c r="BX85" i="1"/>
  <c r="CF85" i="1"/>
  <c r="CB85" i="1"/>
  <c r="CA190" i="1"/>
  <c r="CE190" i="1"/>
  <c r="BW190" i="1"/>
  <c r="CF402" i="1"/>
  <c r="BX402" i="1"/>
  <c r="CB402" i="1"/>
  <c r="CA433" i="1"/>
  <c r="CE433" i="1"/>
  <c r="BW433" i="1"/>
  <c r="BZ180" i="1"/>
  <c r="CH180" i="1"/>
  <c r="CD180" i="1"/>
  <c r="BY586" i="1"/>
  <c r="CC586" i="1"/>
  <c r="CG586" i="1"/>
  <c r="BZ568" i="1"/>
  <c r="CH568" i="1"/>
  <c r="CD568" i="1"/>
  <c r="CG556" i="1"/>
  <c r="BY556" i="1"/>
  <c r="CC556" i="1"/>
  <c r="CG616" i="1"/>
  <c r="BY616" i="1"/>
  <c r="CC616" i="1"/>
  <c r="BW35" i="1"/>
  <c r="CA35" i="1"/>
  <c r="CE35" i="1"/>
  <c r="CA138" i="1"/>
  <c r="BW138" i="1"/>
  <c r="CE138" i="1"/>
  <c r="BX325" i="1"/>
  <c r="CF325" i="1"/>
  <c r="CB325" i="1"/>
  <c r="CA608" i="1"/>
  <c r="BW608" i="1"/>
  <c r="CE608" i="1"/>
  <c r="CB245" i="1"/>
  <c r="BX245" i="1"/>
  <c r="CF245" i="1"/>
  <c r="BZ92" i="1"/>
  <c r="CH92" i="1"/>
  <c r="CD92" i="1"/>
  <c r="BW195" i="1"/>
  <c r="CE195" i="1"/>
  <c r="CA195" i="1"/>
  <c r="CA530" i="1"/>
  <c r="CE530" i="1"/>
  <c r="BW530" i="1"/>
  <c r="CD621" i="1"/>
  <c r="BZ621" i="1"/>
  <c r="CH621" i="1"/>
  <c r="BZ66" i="1"/>
  <c r="CD66" i="1"/>
  <c r="CH66" i="1"/>
  <c r="BX462" i="1"/>
  <c r="CF462" i="1"/>
  <c r="CB462" i="1"/>
  <c r="BX295" i="1"/>
  <c r="CF295" i="1"/>
  <c r="CB295" i="1"/>
  <c r="BX301" i="1"/>
  <c r="CF301" i="1"/>
  <c r="CB301" i="1"/>
  <c r="CB148" i="1"/>
  <c r="BX148" i="1"/>
  <c r="CF148" i="1"/>
  <c r="CC251" i="1"/>
  <c r="BY251" i="1"/>
  <c r="CG251" i="1"/>
  <c r="CA618" i="1"/>
  <c r="CE618" i="1"/>
  <c r="BW618" i="1"/>
  <c r="BY106" i="1"/>
  <c r="CC106" i="1"/>
  <c r="CG106" i="1"/>
  <c r="BW430" i="1"/>
  <c r="CE430" i="1"/>
  <c r="CA430" i="1"/>
  <c r="BX559" i="1"/>
  <c r="CF559" i="1"/>
  <c r="CB559" i="1"/>
  <c r="CC360" i="1"/>
  <c r="CG360" i="1"/>
  <c r="BY360" i="1"/>
  <c r="BZ289" i="1"/>
  <c r="CH289" i="1"/>
  <c r="CD289" i="1"/>
  <c r="BX269" i="1"/>
  <c r="CF269" i="1"/>
  <c r="CB269" i="1"/>
  <c r="BZ592" i="1"/>
  <c r="CH592" i="1"/>
  <c r="CD592" i="1"/>
  <c r="BX236" i="1"/>
  <c r="CF236" i="1"/>
  <c r="CB236" i="1"/>
  <c r="BZ606" i="1"/>
  <c r="CH606" i="1"/>
  <c r="CD606" i="1"/>
  <c r="CD145" i="1"/>
  <c r="CH145" i="1"/>
  <c r="BZ145" i="1"/>
  <c r="CA415" i="1"/>
  <c r="CE415" i="1"/>
  <c r="BW415" i="1"/>
  <c r="CD524" i="1"/>
  <c r="CH524" i="1"/>
  <c r="BZ524" i="1"/>
  <c r="CB12" i="1"/>
  <c r="BX12" i="1"/>
  <c r="CF12" i="1"/>
  <c r="BX115" i="1"/>
  <c r="CF115" i="1"/>
  <c r="CB115" i="1"/>
  <c r="CB110" i="1"/>
  <c r="CF110" i="1"/>
  <c r="BX110" i="1"/>
  <c r="CD137" i="1"/>
  <c r="CH137" i="1"/>
  <c r="BZ137" i="1"/>
  <c r="BX486" i="1"/>
  <c r="CB486" i="1"/>
  <c r="CF486" i="1"/>
  <c r="CG609" i="1"/>
  <c r="CC609" i="1"/>
  <c r="BY609" i="1"/>
  <c r="CA249" i="1"/>
  <c r="BW249" i="1"/>
  <c r="CE249" i="1"/>
  <c r="CA441" i="1"/>
  <c r="CE441" i="1"/>
  <c r="BW441" i="1"/>
  <c r="CE38" i="1"/>
  <c r="BW38" i="1"/>
  <c r="CA38" i="1"/>
  <c r="CA600" i="1"/>
  <c r="CE600" i="1"/>
  <c r="BW600" i="1"/>
  <c r="BZ580" i="1"/>
  <c r="CH580" i="1"/>
  <c r="CD580" i="1"/>
  <c r="CB8" i="1"/>
  <c r="CF8" i="1"/>
  <c r="BX8" i="1"/>
  <c r="CC118" i="1"/>
  <c r="CG118" i="1"/>
  <c r="BY118" i="1"/>
  <c r="CD396" i="1"/>
  <c r="CH396" i="1"/>
  <c r="BZ396" i="1"/>
  <c r="CA140" i="1"/>
  <c r="CE140" i="1"/>
  <c r="BW140" i="1"/>
  <c r="CC442" i="1"/>
  <c r="CG442" i="1"/>
  <c r="BY442" i="1"/>
  <c r="BZ305" i="1"/>
  <c r="CH305" i="1"/>
  <c r="CD305" i="1"/>
  <c r="CG132" i="1"/>
  <c r="BY132" i="1"/>
  <c r="CC132" i="1"/>
  <c r="BW27" i="1"/>
  <c r="CA27" i="1"/>
  <c r="CE27" i="1"/>
  <c r="CD44" i="1"/>
  <c r="CH44" i="1"/>
  <c r="BZ44" i="1"/>
  <c r="BZ570" i="1"/>
  <c r="CH570" i="1"/>
  <c r="CD570" i="1"/>
  <c r="CA431" i="1"/>
  <c r="CE431" i="1"/>
  <c r="BW431" i="1"/>
  <c r="CE370" i="1"/>
  <c r="BW370" i="1"/>
  <c r="CA370" i="1"/>
  <c r="CB314" i="1"/>
  <c r="CF314" i="1"/>
  <c r="BX314" i="1"/>
  <c r="CC286" i="1"/>
  <c r="CG286" i="1"/>
  <c r="BY286" i="1"/>
  <c r="CC114" i="1"/>
  <c r="CG114" i="1"/>
  <c r="BY114" i="1"/>
  <c r="CC390" i="1"/>
  <c r="CG390" i="1"/>
  <c r="BY390" i="1"/>
  <c r="BW529" i="1"/>
  <c r="CE529" i="1"/>
  <c r="CA529" i="1"/>
  <c r="BY149" i="1"/>
  <c r="CC149" i="1"/>
  <c r="CG149" i="1"/>
  <c r="BY99" i="1"/>
  <c r="CC99" i="1"/>
  <c r="CG99" i="1"/>
  <c r="CD209" i="1"/>
  <c r="CH209" i="1"/>
  <c r="BZ209" i="1"/>
  <c r="BZ283" i="1"/>
  <c r="CH283" i="1"/>
  <c r="CD283" i="1"/>
  <c r="CB22" i="1"/>
  <c r="BX22" i="1"/>
  <c r="CF22" i="1"/>
  <c r="BZ578" i="1"/>
  <c r="CH578" i="1"/>
  <c r="CD578" i="1"/>
  <c r="BY168" i="1"/>
  <c r="CC168" i="1"/>
  <c r="CG168" i="1"/>
  <c r="BZ407" i="1"/>
  <c r="CH407" i="1"/>
  <c r="CD407" i="1"/>
  <c r="CB413" i="1"/>
  <c r="BX413" i="1"/>
  <c r="CF413" i="1"/>
  <c r="CD157" i="1"/>
  <c r="CH157" i="1"/>
  <c r="BZ157" i="1"/>
  <c r="BY260" i="1"/>
  <c r="CG260" i="1"/>
  <c r="CC260" i="1"/>
  <c r="BX619" i="1"/>
  <c r="CB619" i="1"/>
  <c r="CF619" i="1"/>
  <c r="BX107" i="1"/>
  <c r="CF107" i="1"/>
  <c r="CB107" i="1"/>
  <c r="CA218" i="1"/>
  <c r="BW218" i="1"/>
  <c r="CE218" i="1"/>
  <c r="CH112" i="1"/>
  <c r="CD112" i="1"/>
  <c r="BZ112" i="1"/>
  <c r="CA520" i="1"/>
  <c r="CE520" i="1"/>
  <c r="BW520" i="1"/>
  <c r="CD72" i="1"/>
  <c r="CH72" i="1"/>
  <c r="BZ72" i="1"/>
  <c r="BW434" i="1"/>
  <c r="CE434" i="1"/>
  <c r="CA434" i="1"/>
  <c r="BY591" i="1"/>
  <c r="CC591" i="1"/>
  <c r="CG591" i="1"/>
  <c r="BX488" i="1"/>
  <c r="CF488" i="1"/>
  <c r="CB488" i="1"/>
  <c r="CA544" i="1"/>
  <c r="BW544" i="1"/>
  <c r="CE544" i="1"/>
  <c r="CB73" i="1"/>
  <c r="CF73" i="1"/>
  <c r="BX73" i="1"/>
  <c r="BX432" i="1"/>
  <c r="CF432" i="1"/>
  <c r="CB432" i="1"/>
  <c r="CA417" i="1"/>
  <c r="CE417" i="1"/>
  <c r="BW417" i="1"/>
  <c r="CB455" i="1"/>
  <c r="BX455" i="1"/>
  <c r="CF455" i="1"/>
  <c r="CC60" i="1"/>
  <c r="CG60" i="1"/>
  <c r="BY60" i="1"/>
  <c r="CC308" i="1"/>
  <c r="CG308" i="1"/>
  <c r="BY308" i="1"/>
  <c r="BW135" i="1"/>
  <c r="CE135" i="1"/>
  <c r="CA135" i="1"/>
  <c r="BX450" i="1"/>
  <c r="CF450" i="1"/>
  <c r="CB450" i="1"/>
  <c r="CA534" i="1"/>
  <c r="CE534" i="1"/>
  <c r="BW534" i="1"/>
  <c r="CB372" i="1"/>
  <c r="CF372" i="1"/>
  <c r="BX372" i="1"/>
  <c r="CD344" i="1"/>
  <c r="BZ344" i="1"/>
  <c r="CH344" i="1"/>
  <c r="CB536" i="1"/>
  <c r="CF536" i="1"/>
  <c r="BX536" i="1"/>
  <c r="CH261" i="1"/>
  <c r="BZ261" i="1"/>
  <c r="CD261" i="1"/>
  <c r="CD623" i="1"/>
  <c r="CH623" i="1"/>
  <c r="BZ623" i="1"/>
  <c r="CA465" i="1"/>
  <c r="CE465" i="1"/>
  <c r="BW465" i="1"/>
  <c r="BX436" i="1"/>
  <c r="CF436" i="1"/>
  <c r="CB436" i="1"/>
  <c r="BW191" i="1"/>
  <c r="CE191" i="1"/>
  <c r="CA191" i="1"/>
  <c r="BX512" i="1"/>
  <c r="CB512" i="1"/>
  <c r="CF512" i="1"/>
  <c r="CE303" i="1"/>
  <c r="CA303" i="1"/>
  <c r="BW303" i="1"/>
  <c r="BZ309" i="1"/>
  <c r="CH309" i="1"/>
  <c r="CD309" i="1"/>
  <c r="CF5" i="1"/>
  <c r="BX5" i="1"/>
  <c r="CB5" i="1"/>
  <c r="BZ291" i="1"/>
  <c r="CH291" i="1"/>
  <c r="CD291" i="1"/>
  <c r="BW514" i="1"/>
  <c r="CE514" i="1"/>
  <c r="CA514" i="1"/>
  <c r="BW296" i="1"/>
  <c r="CA296" i="1"/>
  <c r="CE296" i="1"/>
  <c r="BW103" i="1"/>
  <c r="CE103" i="1"/>
  <c r="CA103" i="1"/>
  <c r="CB212" i="1"/>
  <c r="BX212" i="1"/>
  <c r="CF212" i="1"/>
  <c r="BZ315" i="1"/>
  <c r="CH315" i="1"/>
  <c r="CD315" i="1"/>
  <c r="CC170" i="1"/>
  <c r="CG170" i="1"/>
  <c r="BY170" i="1"/>
  <c r="BY240" i="1"/>
  <c r="CG240" i="1"/>
  <c r="CC240" i="1"/>
  <c r="CB160" i="1"/>
  <c r="CF160" i="1"/>
  <c r="BX160" i="1"/>
  <c r="BZ277" i="1"/>
  <c r="CH277" i="1"/>
  <c r="CD277" i="1"/>
  <c r="BZ525" i="1"/>
  <c r="CH525" i="1"/>
  <c r="CD525" i="1"/>
  <c r="BX605" i="1"/>
  <c r="CF605" i="1"/>
  <c r="CB605" i="1"/>
  <c r="CB192" i="1"/>
  <c r="CF192" i="1"/>
  <c r="BX192" i="1"/>
  <c r="CD613" i="1"/>
  <c r="CH613" i="1"/>
  <c r="BZ613" i="1"/>
  <c r="BX589" i="1"/>
  <c r="CF589" i="1"/>
  <c r="CB589" i="1"/>
  <c r="CE223" i="1"/>
  <c r="BW223" i="1"/>
  <c r="CA223" i="1"/>
  <c r="BZ588" i="1"/>
  <c r="CH588" i="1"/>
  <c r="CD588" i="1"/>
  <c r="BY76" i="1"/>
  <c r="CC76" i="1"/>
  <c r="CG76" i="1"/>
  <c r="CD179" i="1"/>
  <c r="CH179" i="1"/>
  <c r="BZ179" i="1"/>
  <c r="CC290" i="1"/>
  <c r="BY290" i="1"/>
  <c r="CG290" i="1"/>
  <c r="CA566" i="1"/>
  <c r="BW566" i="1"/>
  <c r="CE566" i="1"/>
  <c r="CB33" i="1"/>
  <c r="BX33" i="1"/>
  <c r="CF33" i="1"/>
  <c r="BY454" i="1"/>
  <c r="CC454" i="1"/>
  <c r="CG454" i="1"/>
  <c r="BX414" i="1"/>
  <c r="CF414" i="1"/>
  <c r="CB414" i="1"/>
  <c r="BX238" i="1"/>
  <c r="CF238" i="1"/>
  <c r="CB238" i="1"/>
  <c r="BY624" i="1"/>
  <c r="CG624" i="1"/>
  <c r="CC624" i="1"/>
  <c r="CD221" i="1"/>
  <c r="CH221" i="1"/>
  <c r="BZ221" i="1"/>
  <c r="CD171" i="1"/>
  <c r="CH171" i="1"/>
  <c r="BZ171" i="1"/>
  <c r="BW282" i="1"/>
  <c r="CA282" i="1"/>
  <c r="CE282" i="1"/>
  <c r="CB124" i="1"/>
  <c r="BX124" i="1"/>
  <c r="CF124" i="1"/>
  <c r="CH111" i="1"/>
  <c r="BZ111" i="1"/>
  <c r="CD111" i="1"/>
  <c r="CA423" i="1"/>
  <c r="BW423" i="1"/>
  <c r="CE423" i="1"/>
  <c r="BW379" i="1"/>
  <c r="CA379" i="1"/>
  <c r="CE379" i="1"/>
  <c r="CG78" i="1"/>
  <c r="BY78" i="1"/>
  <c r="CC78" i="1"/>
  <c r="BY438" i="1"/>
  <c r="CC438" i="1"/>
  <c r="CG438" i="1"/>
  <c r="CB79" i="1"/>
  <c r="CF79" i="1"/>
  <c r="BX79" i="1"/>
  <c r="BW31" i="1"/>
  <c r="CE31" i="1"/>
  <c r="CA31" i="1"/>
  <c r="CH136" i="1"/>
  <c r="BZ136" i="1"/>
  <c r="CD136" i="1"/>
  <c r="BW228" i="1"/>
  <c r="CA228" i="1"/>
  <c r="CE228" i="1"/>
  <c r="BZ389" i="1"/>
  <c r="CH389" i="1"/>
  <c r="CD389" i="1"/>
  <c r="BW117" i="1"/>
  <c r="CE117" i="1"/>
  <c r="CA117" i="1"/>
  <c r="BW323" i="1"/>
  <c r="CA323" i="1"/>
  <c r="CE323" i="1"/>
  <c r="CB20" i="1"/>
  <c r="BX20" i="1"/>
  <c r="CF20" i="1"/>
  <c r="CC62" i="1"/>
  <c r="CG62" i="1"/>
  <c r="BY62" i="1"/>
  <c r="BY610" i="1"/>
  <c r="CC610" i="1"/>
  <c r="CG610" i="1"/>
  <c r="BX448" i="1"/>
  <c r="CF448" i="1"/>
  <c r="CB448" i="1"/>
  <c r="CG597" i="1"/>
  <c r="BY597" i="1"/>
  <c r="CC597" i="1"/>
  <c r="BY242" i="1"/>
  <c r="CG242" i="1"/>
  <c r="CC242" i="1"/>
  <c r="BW376" i="1"/>
  <c r="CA376" i="1"/>
  <c r="CE376" i="1"/>
  <c r="BX29" i="1"/>
  <c r="CF29" i="1"/>
  <c r="CB29" i="1"/>
  <c r="CH132" i="1"/>
  <c r="BZ132" i="1"/>
  <c r="CD132" i="1"/>
  <c r="CB90" i="1"/>
  <c r="CF90" i="1"/>
  <c r="BX90" i="1"/>
  <c r="CB353" i="1"/>
  <c r="CF353" i="1"/>
  <c r="BX353" i="1"/>
  <c r="BY568" i="1"/>
  <c r="CC568" i="1"/>
  <c r="CG568" i="1"/>
  <c r="CG370" i="1"/>
  <c r="BY370" i="1"/>
  <c r="CC370" i="1"/>
  <c r="CD384" i="1"/>
  <c r="CH384" i="1"/>
  <c r="BZ384" i="1"/>
  <c r="CD187" i="1"/>
  <c r="BZ187" i="1"/>
  <c r="CH187" i="1"/>
  <c r="CG531" i="1"/>
  <c r="CC531" i="1"/>
  <c r="BY531" i="1"/>
  <c r="BZ100" i="1"/>
  <c r="CH100" i="1"/>
  <c r="CD100" i="1"/>
  <c r="CD272" i="1"/>
  <c r="CH272" i="1"/>
  <c r="BZ272" i="1"/>
  <c r="BX50" i="1"/>
  <c r="CB50" i="1"/>
  <c r="CF50" i="1"/>
  <c r="CC253" i="1"/>
  <c r="BY253" i="1"/>
  <c r="CG253" i="1"/>
  <c r="BZ560" i="1"/>
  <c r="CH560" i="1"/>
  <c r="CD560" i="1"/>
  <c r="BW55" i="1"/>
  <c r="CA55" i="1"/>
  <c r="CE55" i="1"/>
  <c r="CB322" i="1"/>
  <c r="BX322" i="1"/>
  <c r="CF322" i="1"/>
  <c r="BZ562" i="1"/>
  <c r="CH562" i="1"/>
  <c r="CD562" i="1"/>
  <c r="BW484" i="1"/>
  <c r="CE484" i="1"/>
  <c r="CA484" i="1"/>
  <c r="BZ509" i="1"/>
  <c r="CH509" i="1"/>
  <c r="CD509" i="1"/>
  <c r="CG207" i="1"/>
  <c r="CC207" i="1"/>
  <c r="BY207" i="1"/>
  <c r="CA100" i="1"/>
  <c r="BW100" i="1"/>
  <c r="CE100" i="1"/>
  <c r="CB368" i="1"/>
  <c r="CF368" i="1"/>
  <c r="BX368" i="1"/>
  <c r="CC483" i="1"/>
  <c r="BY483" i="1"/>
  <c r="CG483" i="1"/>
  <c r="CA276" i="1"/>
  <c r="CE276" i="1"/>
  <c r="BW276" i="1"/>
  <c r="BW625" i="1"/>
  <c r="CA625" i="1"/>
  <c r="CE625" i="1"/>
  <c r="BW575" i="1"/>
  <c r="CE575" i="1"/>
  <c r="CA575" i="1"/>
  <c r="CD539" i="1"/>
  <c r="CH539" i="1"/>
  <c r="BZ539" i="1"/>
  <c r="BZ437" i="1"/>
  <c r="CH437" i="1"/>
  <c r="CD437" i="1"/>
  <c r="BZ102" i="1"/>
  <c r="CH102" i="1"/>
  <c r="CD102" i="1"/>
  <c r="CA204" i="1"/>
  <c r="CE204" i="1"/>
  <c r="BW204" i="1"/>
  <c r="CD418" i="1"/>
  <c r="CH418" i="1"/>
  <c r="BZ418" i="1"/>
  <c r="BX337" i="1"/>
  <c r="CB337" i="1"/>
  <c r="CF337" i="1"/>
  <c r="CA469" i="1"/>
  <c r="BW469" i="1"/>
  <c r="CE469" i="1"/>
  <c r="BW155" i="1"/>
  <c r="CE155" i="1"/>
  <c r="CA155" i="1"/>
  <c r="BZ532" i="1"/>
  <c r="CH532" i="1"/>
  <c r="CD532" i="1"/>
  <c r="BW169" i="1"/>
  <c r="CE169" i="1"/>
  <c r="CA169" i="1"/>
  <c r="CF46" i="1"/>
  <c r="BX46" i="1"/>
  <c r="CB46" i="1"/>
  <c r="BZ273" i="1"/>
  <c r="CH273" i="1"/>
  <c r="CD273" i="1"/>
  <c r="CB602" i="1"/>
  <c r="CF602" i="1"/>
  <c r="BX602" i="1"/>
  <c r="BX127" i="1"/>
  <c r="CF127" i="1"/>
  <c r="CB127" i="1"/>
  <c r="BZ540" i="1"/>
  <c r="CH540" i="1"/>
  <c r="CD540" i="1"/>
  <c r="CA397" i="1"/>
  <c r="CE397" i="1"/>
  <c r="BW397" i="1"/>
  <c r="CD430" i="1"/>
  <c r="CH430" i="1"/>
  <c r="BZ430" i="1"/>
  <c r="BW21" i="1"/>
  <c r="CE21" i="1"/>
  <c r="CA21" i="1"/>
  <c r="CB394" i="1"/>
  <c r="BX394" i="1"/>
  <c r="CF394" i="1"/>
  <c r="BW105" i="1"/>
  <c r="CE105" i="1"/>
  <c r="CA105" i="1"/>
  <c r="BY226" i="1"/>
  <c r="CG226" i="1"/>
  <c r="CC226" i="1"/>
  <c r="CA477" i="1"/>
  <c r="CE477" i="1"/>
  <c r="BW477" i="1"/>
  <c r="CB324" i="1"/>
  <c r="CF324" i="1"/>
  <c r="BX324" i="1"/>
  <c r="BY335" i="1"/>
  <c r="CG335" i="1"/>
  <c r="CC335" i="1"/>
  <c r="CC58" i="1"/>
  <c r="BY58" i="1"/>
  <c r="CG58" i="1"/>
  <c r="BX201" i="1"/>
  <c r="CF201" i="1"/>
  <c r="CB201" i="1"/>
  <c r="CA128" i="1"/>
  <c r="BW128" i="1"/>
  <c r="CE128" i="1"/>
  <c r="CB516" i="1"/>
  <c r="BX516" i="1"/>
  <c r="CF516" i="1"/>
  <c r="BW474" i="1"/>
  <c r="CE474" i="1"/>
  <c r="CA474" i="1"/>
  <c r="CD288" i="1"/>
  <c r="BZ288" i="1"/>
  <c r="CH288" i="1"/>
  <c r="BX199" i="1"/>
  <c r="CF199" i="1"/>
  <c r="CB199" i="1"/>
  <c r="BW382" i="1"/>
  <c r="CA382" i="1"/>
  <c r="CE382" i="1"/>
  <c r="BW133" i="1"/>
  <c r="CE133" i="1"/>
  <c r="CA133" i="1"/>
  <c r="BW589" i="1"/>
  <c r="CE589" i="1"/>
  <c r="CA589" i="1"/>
  <c r="CB34" i="1"/>
  <c r="CF34" i="1"/>
  <c r="BX34" i="1"/>
  <c r="CB427" i="1"/>
  <c r="BX427" i="1"/>
  <c r="CF427" i="1"/>
  <c r="CB538" i="1"/>
  <c r="CF538" i="1"/>
  <c r="BX538" i="1"/>
  <c r="CB88" i="1"/>
  <c r="CF88" i="1"/>
  <c r="BX88" i="1"/>
  <c r="CA216" i="1"/>
  <c r="BW216" i="1"/>
  <c r="CE216" i="1"/>
  <c r="BX579" i="1"/>
  <c r="CF579" i="1"/>
  <c r="CB579" i="1"/>
  <c r="BY353" i="1"/>
  <c r="CC353" i="1"/>
  <c r="CG353" i="1"/>
  <c r="CB164" i="1"/>
  <c r="BX164" i="1"/>
  <c r="CF164" i="1"/>
  <c r="CB484" i="1"/>
  <c r="BX484" i="1"/>
  <c r="CF484" i="1"/>
  <c r="CB564" i="1"/>
  <c r="CF564" i="1"/>
  <c r="BX564" i="1"/>
  <c r="CD236" i="1"/>
  <c r="CH236" i="1"/>
  <c r="BZ236" i="1"/>
  <c r="CA237" i="1"/>
  <c r="CE237" i="1"/>
  <c r="BW237" i="1"/>
  <c r="CF506" i="1"/>
  <c r="BX506" i="1"/>
  <c r="CB506" i="1"/>
  <c r="CH263" i="1"/>
  <c r="BZ263" i="1"/>
  <c r="CD263" i="1"/>
  <c r="CA612" i="1"/>
  <c r="CE612" i="1"/>
  <c r="BW612" i="1"/>
  <c r="BX422" i="1"/>
  <c r="CF422" i="1"/>
  <c r="CB422" i="1"/>
  <c r="CG595" i="1"/>
  <c r="BY595" i="1"/>
  <c r="CC595" i="1"/>
  <c r="CA357" i="1"/>
  <c r="BW357" i="1"/>
  <c r="CE357" i="1"/>
  <c r="BZ198" i="1"/>
  <c r="CH198" i="1"/>
  <c r="CD198" i="1"/>
  <c r="CD155" i="1"/>
  <c r="BZ155" i="1"/>
  <c r="CH155" i="1"/>
  <c r="CC235" i="1"/>
  <c r="BY235" i="1"/>
  <c r="CG235" i="1"/>
  <c r="CD559" i="1"/>
  <c r="BZ559" i="1"/>
  <c r="CH559" i="1"/>
  <c r="BX81" i="1"/>
  <c r="CF81" i="1"/>
  <c r="CB81" i="1"/>
  <c r="CB439" i="1"/>
  <c r="BX439" i="1"/>
  <c r="CF439" i="1"/>
  <c r="CC380" i="1"/>
  <c r="BY380" i="1"/>
  <c r="CG380" i="1"/>
  <c r="BX364" i="1"/>
  <c r="CB364" i="1"/>
  <c r="CF364" i="1"/>
  <c r="CG555" i="1"/>
  <c r="CC555" i="1"/>
  <c r="BY555" i="1"/>
  <c r="CA270" i="1"/>
  <c r="BW270" i="1"/>
  <c r="CE270" i="1"/>
  <c r="CA273" i="1"/>
  <c r="BW273" i="1"/>
  <c r="CE273" i="1"/>
  <c r="BW70" i="1"/>
  <c r="CE70" i="1"/>
  <c r="CA70" i="1"/>
  <c r="BZ82" i="1"/>
  <c r="CH82" i="1"/>
  <c r="CD82" i="1"/>
  <c r="BW494" i="1"/>
  <c r="CE494" i="1"/>
  <c r="CA494" i="1"/>
  <c r="CA602" i="1"/>
  <c r="CE602" i="1"/>
  <c r="BW602" i="1"/>
  <c r="CD346" i="1"/>
  <c r="BZ346" i="1"/>
  <c r="CH346" i="1"/>
  <c r="BX553" i="1"/>
  <c r="CF553" i="1"/>
  <c r="CB553" i="1"/>
  <c r="CF58" i="1"/>
  <c r="BX58" i="1"/>
  <c r="CB58" i="1"/>
  <c r="CG579" i="1"/>
  <c r="CC579" i="1"/>
  <c r="BY579" i="1"/>
  <c r="CB586" i="1"/>
  <c r="CF586" i="1"/>
  <c r="BX586" i="1"/>
  <c r="BY83" i="1"/>
  <c r="CG83" i="1"/>
  <c r="CC83" i="1"/>
  <c r="CC585" i="1"/>
  <c r="CG585" i="1"/>
  <c r="BY585" i="1"/>
  <c r="CB621" i="1"/>
  <c r="CF621" i="1"/>
  <c r="BX621" i="1"/>
  <c r="BX543" i="1"/>
  <c r="CF543" i="1"/>
  <c r="CB543" i="1"/>
  <c r="CB249" i="1"/>
  <c r="BX249" i="1"/>
  <c r="CF249" i="1"/>
  <c r="CC10" i="1"/>
  <c r="CG10" i="1"/>
  <c r="BY10" i="1"/>
  <c r="CG160" i="1"/>
  <c r="BY160" i="1"/>
  <c r="CC160" i="1"/>
  <c r="CA126" i="1"/>
  <c r="BW126" i="1"/>
  <c r="CE126" i="1"/>
  <c r="BW557" i="1"/>
  <c r="CE557" i="1"/>
  <c r="CA557" i="1"/>
  <c r="BX333" i="1"/>
  <c r="CB333" i="1"/>
  <c r="CF333" i="1"/>
  <c r="BX157" i="1"/>
  <c r="CF157" i="1"/>
  <c r="CB157" i="1"/>
  <c r="CD474" i="1"/>
  <c r="CH474" i="1"/>
  <c r="BZ474" i="1"/>
  <c r="CB49" i="1"/>
  <c r="BX49" i="1"/>
  <c r="CF49" i="1"/>
  <c r="CF321" i="1"/>
  <c r="BX321" i="1"/>
  <c r="CB321" i="1"/>
  <c r="CC288" i="1"/>
  <c r="BY288" i="1"/>
  <c r="CG288" i="1"/>
  <c r="BZ160" i="1"/>
  <c r="CH160" i="1"/>
  <c r="CD160" i="1"/>
  <c r="CB198" i="1"/>
  <c r="BX198" i="1"/>
  <c r="CF198" i="1"/>
  <c r="BX350" i="1"/>
  <c r="CF350" i="1"/>
  <c r="CB350" i="1"/>
  <c r="BX412" i="1"/>
  <c r="CF412" i="1"/>
  <c r="CB412" i="1"/>
  <c r="CD161" i="1"/>
  <c r="CH161" i="1"/>
  <c r="BZ161" i="1"/>
  <c r="CA485" i="1"/>
  <c r="BW485" i="1"/>
  <c r="CE485" i="1"/>
  <c r="CA88" i="1"/>
  <c r="BW88" i="1"/>
  <c r="CE88" i="1"/>
  <c r="CD320" i="1"/>
  <c r="BZ320" i="1"/>
  <c r="CH320" i="1"/>
  <c r="BZ156" i="1"/>
  <c r="CH156" i="1"/>
  <c r="CD156" i="1"/>
  <c r="CF53" i="1"/>
  <c r="BX53" i="1"/>
  <c r="CB53" i="1"/>
  <c r="CB560" i="1"/>
  <c r="BX560" i="1"/>
  <c r="CF560" i="1"/>
  <c r="CF466" i="1"/>
  <c r="CB466" i="1"/>
  <c r="BX466" i="1"/>
  <c r="BW74" i="1"/>
  <c r="CE74" i="1"/>
  <c r="CA74" i="1"/>
  <c r="CC203" i="1"/>
  <c r="BY203" i="1"/>
  <c r="CG203" i="1"/>
  <c r="BZ375" i="1"/>
  <c r="CH375" i="1"/>
  <c r="CD375" i="1"/>
  <c r="BY264" i="1"/>
  <c r="CG264" i="1"/>
  <c r="CC264" i="1"/>
  <c r="CA28" i="1"/>
  <c r="CE28" i="1"/>
  <c r="BW28" i="1"/>
  <c r="BW97" i="1"/>
  <c r="CE97" i="1"/>
  <c r="CA97" i="1"/>
  <c r="CD508" i="1"/>
  <c r="CH508" i="1"/>
  <c r="BZ508" i="1"/>
  <c r="CB493" i="1"/>
  <c r="BX493" i="1"/>
  <c r="CF493" i="1"/>
  <c r="BW416" i="1"/>
  <c r="CE416" i="1"/>
  <c r="CA416" i="1"/>
  <c r="BZ299" i="1"/>
  <c r="CH299" i="1"/>
  <c r="CD299" i="1"/>
  <c r="BX173" i="1"/>
  <c r="CF173" i="1"/>
  <c r="CB173" i="1"/>
  <c r="CB190" i="1"/>
  <c r="CF190" i="1"/>
  <c r="BX190" i="1"/>
  <c r="CC36" i="1"/>
  <c r="CG36" i="1"/>
  <c r="BY36" i="1"/>
  <c r="CG169" i="1"/>
  <c r="CC169" i="1"/>
  <c r="BY169" i="1"/>
  <c r="BX68" i="1"/>
  <c r="CF68" i="1"/>
  <c r="CB68" i="1"/>
  <c r="BX23" i="1"/>
  <c r="CF23" i="1"/>
  <c r="CB23" i="1"/>
  <c r="BW85" i="1"/>
  <c r="CE85" i="1"/>
  <c r="CA85" i="1"/>
  <c r="CD370" i="1"/>
  <c r="BZ370" i="1"/>
  <c r="CH370" i="1"/>
  <c r="BY163" i="1"/>
  <c r="CC163" i="1"/>
  <c r="CG163" i="1"/>
  <c r="CB294" i="1"/>
  <c r="BX294" i="1"/>
  <c r="CF294" i="1"/>
  <c r="CB253" i="1"/>
  <c r="BX253" i="1"/>
  <c r="CF253" i="1"/>
  <c r="BW368" i="1"/>
  <c r="CA368" i="1"/>
  <c r="CE368" i="1"/>
  <c r="CC466" i="1"/>
  <c r="CG466" i="1"/>
  <c r="BY466" i="1"/>
  <c r="BZ341" i="1"/>
  <c r="CH341" i="1"/>
  <c r="CD341" i="1"/>
  <c r="BW549" i="1"/>
  <c r="CE549" i="1"/>
  <c r="CA549" i="1"/>
  <c r="CG574" i="1"/>
  <c r="CC574" i="1"/>
  <c r="BY574" i="1"/>
  <c r="BW125" i="1"/>
  <c r="CE125" i="1"/>
  <c r="CA125" i="1"/>
  <c r="CC368" i="1"/>
  <c r="BY368" i="1"/>
  <c r="CG368" i="1"/>
  <c r="CE258" i="1"/>
  <c r="CA258" i="1"/>
  <c r="BW258" i="1"/>
  <c r="BX119" i="1"/>
  <c r="CF119" i="1"/>
  <c r="CB119" i="1"/>
  <c r="CD203" i="1"/>
  <c r="CH203" i="1"/>
  <c r="BZ203" i="1"/>
  <c r="CH227" i="1"/>
  <c r="BZ227" i="1"/>
  <c r="CD227" i="1"/>
  <c r="CD143" i="1"/>
  <c r="CH143" i="1"/>
  <c r="BZ143" i="1"/>
  <c r="BW263" i="1"/>
  <c r="CE263" i="1"/>
  <c r="CA263" i="1"/>
  <c r="CA574" i="1"/>
  <c r="BW574" i="1"/>
  <c r="CE574" i="1"/>
  <c r="BY509" i="1"/>
  <c r="CC509" i="1"/>
  <c r="CG509" i="1"/>
  <c r="CG100" i="1"/>
  <c r="BY100" i="1"/>
  <c r="CC100" i="1"/>
  <c r="CD368" i="1"/>
  <c r="BZ368" i="1"/>
  <c r="CH368" i="1"/>
  <c r="CC538" i="1"/>
  <c r="CG538" i="1"/>
  <c r="BY538" i="1"/>
  <c r="CG539" i="1"/>
  <c r="BY539" i="1"/>
  <c r="CC539" i="1"/>
  <c r="CG512" i="1"/>
  <c r="BY512" i="1"/>
  <c r="CC512" i="1"/>
  <c r="BW183" i="1"/>
  <c r="CE183" i="1"/>
  <c r="CA183" i="1"/>
  <c r="CD557" i="1"/>
  <c r="CH557" i="1"/>
  <c r="BZ557" i="1"/>
  <c r="CC239" i="1"/>
  <c r="CG239" i="1"/>
  <c r="BY239" i="1"/>
  <c r="BW498" i="1"/>
  <c r="CE498" i="1"/>
  <c r="CA498" i="1"/>
  <c r="CC611" i="1"/>
  <c r="CG611" i="1"/>
  <c r="BY611" i="1"/>
  <c r="CG479" i="1"/>
  <c r="BY479" i="1"/>
  <c r="CC479" i="1"/>
  <c r="CA252" i="1"/>
  <c r="CE252" i="1"/>
  <c r="BW252" i="1"/>
  <c r="CD205" i="1"/>
  <c r="CH205" i="1"/>
  <c r="BZ205" i="1"/>
  <c r="CG481" i="1"/>
  <c r="BY481" i="1"/>
  <c r="CC481" i="1"/>
  <c r="CB255" i="1"/>
  <c r="BX255" i="1"/>
  <c r="CF255" i="1"/>
  <c r="CD386" i="1"/>
  <c r="BZ386" i="1"/>
  <c r="CH386" i="1"/>
  <c r="CA497" i="1"/>
  <c r="CE497" i="1"/>
  <c r="BW497" i="1"/>
  <c r="CC274" i="1"/>
  <c r="CG274" i="1"/>
  <c r="BY274" i="1"/>
  <c r="BZ411" i="1"/>
  <c r="CH411" i="1"/>
  <c r="CD411" i="1"/>
  <c r="BZ401" i="1"/>
  <c r="CH401" i="1"/>
  <c r="CD401" i="1"/>
  <c r="CA369" i="1"/>
  <c r="CE369" i="1"/>
  <c r="BW369" i="1"/>
  <c r="CC104" i="1"/>
  <c r="CG104" i="1"/>
  <c r="BY104" i="1"/>
  <c r="CD175" i="1"/>
  <c r="CH175" i="1"/>
  <c r="BZ175" i="1"/>
  <c r="BY181" i="1"/>
  <c r="CC181" i="1"/>
  <c r="CG181" i="1"/>
  <c r="CC28" i="1"/>
  <c r="CG28" i="1"/>
  <c r="BY28" i="1"/>
  <c r="CC535" i="1"/>
  <c r="BY535" i="1"/>
  <c r="CG535" i="1"/>
  <c r="BZ210" i="1"/>
  <c r="CH210" i="1"/>
  <c r="CD210" i="1"/>
  <c r="BZ329" i="1"/>
  <c r="CH329" i="1"/>
  <c r="CD329" i="1"/>
  <c r="CD531" i="1"/>
  <c r="BZ531" i="1"/>
  <c r="CH531" i="1"/>
  <c r="CD575" i="1"/>
  <c r="CH575" i="1"/>
  <c r="BZ575" i="1"/>
  <c r="CD237" i="1"/>
  <c r="BZ237" i="1"/>
  <c r="CH237" i="1"/>
  <c r="CB84" i="1"/>
  <c r="BX84" i="1"/>
  <c r="CF84" i="1"/>
  <c r="BX187" i="1"/>
  <c r="CF187" i="1"/>
  <c r="CB187" i="1"/>
  <c r="CC42" i="1"/>
  <c r="BY42" i="1"/>
  <c r="CG42" i="1"/>
  <c r="CC416" i="1"/>
  <c r="CG416" i="1"/>
  <c r="BY416" i="1"/>
  <c r="BX316" i="1"/>
  <c r="CB316" i="1"/>
  <c r="CF316" i="1"/>
  <c r="CF327" i="1"/>
  <c r="CB327" i="1"/>
  <c r="BX327" i="1"/>
  <c r="CB475" i="1"/>
  <c r="BX475" i="1"/>
  <c r="CF475" i="1"/>
  <c r="CB206" i="1"/>
  <c r="CF206" i="1"/>
  <c r="BX206" i="1"/>
  <c r="CD63" i="1"/>
  <c r="CH63" i="1"/>
  <c r="BZ63" i="1"/>
  <c r="CG194" i="1"/>
  <c r="CC194" i="1"/>
  <c r="BY194" i="1"/>
  <c r="BW358" i="1"/>
  <c r="CA358" i="1"/>
  <c r="CE358" i="1"/>
  <c r="BW95" i="1"/>
  <c r="CE95" i="1"/>
  <c r="CA95" i="1"/>
  <c r="BW101" i="1"/>
  <c r="CE101" i="1"/>
  <c r="CA101" i="1"/>
  <c r="CC460" i="1"/>
  <c r="CG460" i="1"/>
  <c r="BY460" i="1"/>
  <c r="CD563" i="1"/>
  <c r="BZ563" i="1"/>
  <c r="CH563" i="1"/>
  <c r="BZ51" i="1"/>
  <c r="CH51" i="1"/>
  <c r="CD51" i="1"/>
  <c r="CG162" i="1"/>
  <c r="CC162" i="1"/>
  <c r="BY162" i="1"/>
  <c r="CB280" i="1"/>
  <c r="CF280" i="1"/>
  <c r="BX280" i="1"/>
  <c r="BW545" i="1"/>
  <c r="CE545" i="1"/>
  <c r="CA545" i="1"/>
  <c r="BW569" i="1"/>
  <c r="CE569" i="1"/>
  <c r="CA569" i="1"/>
  <c r="BX377" i="1"/>
  <c r="CB377" i="1"/>
  <c r="CF377" i="1"/>
  <c r="CE297" i="1"/>
  <c r="BW297" i="1"/>
  <c r="CA297" i="1"/>
  <c r="BY452" i="1"/>
  <c r="CC452" i="1"/>
  <c r="CG452" i="1"/>
  <c r="CC154" i="1"/>
  <c r="CG154" i="1"/>
  <c r="BY154" i="1"/>
  <c r="CE302" i="1"/>
  <c r="BW302" i="1"/>
  <c r="CA302" i="1"/>
  <c r="CC583" i="1"/>
  <c r="BY583" i="1"/>
  <c r="CG583" i="1"/>
  <c r="BW502" i="1"/>
  <c r="CE502" i="1"/>
  <c r="CA502" i="1"/>
  <c r="BX567" i="1"/>
  <c r="CF567" i="1"/>
  <c r="CB567" i="1"/>
  <c r="CA96" i="1"/>
  <c r="BW96" i="1"/>
  <c r="CE96" i="1"/>
  <c r="CD141" i="1"/>
  <c r="BZ141" i="1"/>
  <c r="CH141" i="1"/>
  <c r="BY172" i="1"/>
  <c r="CG172" i="1"/>
  <c r="CC172" i="1"/>
  <c r="BY220" i="1"/>
  <c r="CG220" i="1"/>
  <c r="CC220" i="1"/>
  <c r="CD173" i="1"/>
  <c r="BZ173" i="1"/>
  <c r="CH173" i="1"/>
  <c r="CH123" i="1"/>
  <c r="CD123" i="1"/>
  <c r="BZ123" i="1"/>
  <c r="BW339" i="1"/>
  <c r="CA339" i="1"/>
  <c r="CE339" i="1"/>
  <c r="CD504" i="1"/>
  <c r="CH504" i="1"/>
  <c r="BZ504" i="1"/>
  <c r="CG174" i="1"/>
  <c r="BY174" i="1"/>
  <c r="CC174" i="1"/>
  <c r="BW127" i="1"/>
  <c r="CE127" i="1"/>
  <c r="CA127" i="1"/>
  <c r="CA439" i="1"/>
  <c r="BW439" i="1"/>
  <c r="CE439" i="1"/>
  <c r="CB6" i="1"/>
  <c r="BX6" i="1"/>
  <c r="CF6" i="1"/>
  <c r="CA352" i="1"/>
  <c r="BW352" i="1"/>
  <c r="CE352" i="1"/>
  <c r="BY41" i="1"/>
  <c r="CG41" i="1"/>
  <c r="CC41" i="1"/>
  <c r="BZ445" i="1"/>
  <c r="CH445" i="1"/>
  <c r="CD445" i="1"/>
  <c r="BZ548" i="1"/>
  <c r="CH548" i="1"/>
  <c r="CD548" i="1"/>
  <c r="CF395" i="1"/>
  <c r="BX395" i="1"/>
  <c r="CB395" i="1"/>
  <c r="BZ250" i="1"/>
  <c r="CH250" i="1"/>
  <c r="CD250" i="1"/>
  <c r="BZ25" i="1"/>
  <c r="CH25" i="1"/>
  <c r="CD25" i="1"/>
  <c r="CD6" i="1"/>
  <c r="BZ6" i="1"/>
  <c r="CH6" i="1"/>
  <c r="CB306" i="1"/>
  <c r="BX306" i="1"/>
  <c r="CF306" i="1"/>
  <c r="CD334" i="1"/>
  <c r="CH334" i="1"/>
  <c r="BZ334" i="1"/>
  <c r="CA150" i="1"/>
  <c r="CE150" i="1"/>
  <c r="BW150" i="1"/>
  <c r="CA32" i="1"/>
  <c r="BW32" i="1"/>
  <c r="CE32" i="1"/>
  <c r="BY9" i="1"/>
  <c r="CG9" i="1"/>
  <c r="CC9" i="1"/>
  <c r="CG196" i="1"/>
  <c r="BY196" i="1"/>
  <c r="CC196" i="1"/>
  <c r="BX43" i="1"/>
  <c r="CB43" i="1"/>
  <c r="CF43" i="1"/>
  <c r="BW410" i="1"/>
  <c r="CE410" i="1"/>
  <c r="CA410" i="1"/>
  <c r="CA26" i="1"/>
  <c r="BW26" i="1"/>
  <c r="CE26" i="1"/>
  <c r="CD56" i="1"/>
  <c r="BZ56" i="1"/>
  <c r="CH56" i="1"/>
  <c r="BX313" i="1"/>
  <c r="CB313" i="1"/>
  <c r="CF313" i="1"/>
  <c r="CA166" i="1"/>
  <c r="CE166" i="1"/>
  <c r="BW166" i="1"/>
  <c r="BW593" i="1"/>
  <c r="CE593" i="1"/>
  <c r="CA593" i="1"/>
  <c r="BZ246" i="1"/>
  <c r="CD246" i="1"/>
  <c r="CH246" i="1"/>
  <c r="CB391" i="1"/>
  <c r="CF391" i="1"/>
  <c r="BX391" i="1"/>
  <c r="CE521" i="1"/>
  <c r="BW521" i="1"/>
  <c r="CA521" i="1"/>
  <c r="CG463" i="1"/>
  <c r="BY463" i="1"/>
  <c r="CC463" i="1"/>
  <c r="BY279" i="1"/>
  <c r="CG279" i="1"/>
  <c r="CC279" i="1"/>
  <c r="CC346" i="1"/>
  <c r="BY346" i="1"/>
  <c r="CG346" i="1"/>
  <c r="CC54" i="1"/>
  <c r="BY54" i="1"/>
  <c r="CG54" i="1"/>
  <c r="CD282" i="1"/>
  <c r="CH282" i="1"/>
  <c r="BZ282" i="1"/>
  <c r="BX456" i="1"/>
  <c r="CF456" i="1"/>
  <c r="CB456" i="1"/>
  <c r="BY426" i="1"/>
  <c r="CC426" i="1"/>
  <c r="CG426" i="1"/>
  <c r="BX561" i="1"/>
  <c r="CF561" i="1"/>
  <c r="CB561" i="1"/>
  <c r="CG178" i="1"/>
  <c r="CC178" i="1"/>
  <c r="BY178" i="1"/>
  <c r="CC18" i="1"/>
  <c r="CG18" i="1"/>
  <c r="BY18" i="1"/>
  <c r="CE402" i="1"/>
  <c r="BW402" i="1"/>
  <c r="CA402" i="1"/>
  <c r="CD625" i="1"/>
  <c r="CH625" i="1"/>
  <c r="BZ625" i="1"/>
  <c r="BY180" i="1"/>
  <c r="CC180" i="1"/>
  <c r="CG180" i="1"/>
  <c r="CG361" i="1"/>
  <c r="CC361" i="1"/>
  <c r="BY361" i="1"/>
  <c r="CD400" i="1"/>
  <c r="BZ400" i="1"/>
  <c r="CH400" i="1"/>
  <c r="BZ35" i="1"/>
  <c r="CH35" i="1"/>
  <c r="CD35" i="1"/>
  <c r="CC601" i="1"/>
  <c r="CG601" i="1"/>
  <c r="BY601" i="1"/>
  <c r="BW147" i="1"/>
  <c r="CE147" i="1"/>
  <c r="CA147" i="1"/>
  <c r="BZ608" i="1"/>
  <c r="CD608" i="1"/>
  <c r="CH608" i="1"/>
  <c r="CB239" i="1"/>
  <c r="BX239" i="1"/>
  <c r="CF239" i="1"/>
  <c r="CB604" i="1"/>
  <c r="CF604" i="1"/>
  <c r="BX604" i="1"/>
  <c r="BY92" i="1"/>
  <c r="CC92" i="1"/>
  <c r="CG92" i="1"/>
  <c r="CD195" i="1"/>
  <c r="CH195" i="1"/>
  <c r="BZ195" i="1"/>
  <c r="BZ530" i="1"/>
  <c r="CH530" i="1"/>
  <c r="CD530" i="1"/>
  <c r="BZ232" i="1"/>
  <c r="CD232" i="1"/>
  <c r="CH232" i="1"/>
  <c r="CC66" i="1"/>
  <c r="BY66" i="1"/>
  <c r="CG66" i="1"/>
  <c r="BW462" i="1"/>
  <c r="CE462" i="1"/>
  <c r="CA462" i="1"/>
  <c r="CA295" i="1"/>
  <c r="BW295" i="1"/>
  <c r="CE295" i="1"/>
  <c r="BZ45" i="1"/>
  <c r="CH45" i="1"/>
  <c r="CD45" i="1"/>
  <c r="CA148" i="1"/>
  <c r="BW148" i="1"/>
  <c r="CE148" i="1"/>
  <c r="BZ618" i="1"/>
  <c r="CH618" i="1"/>
  <c r="CD618" i="1"/>
  <c r="CB106" i="1"/>
  <c r="CF106" i="1"/>
  <c r="BX106" i="1"/>
  <c r="CB409" i="1"/>
  <c r="BX409" i="1"/>
  <c r="CF409" i="1"/>
  <c r="BW559" i="1"/>
  <c r="CE559" i="1"/>
  <c r="CA559" i="1"/>
  <c r="CF360" i="1"/>
  <c r="BX360" i="1"/>
  <c r="CB360" i="1"/>
  <c r="BY289" i="1"/>
  <c r="CG289" i="1"/>
  <c r="CC289" i="1"/>
  <c r="CA269" i="1"/>
  <c r="CE269" i="1"/>
  <c r="BW269" i="1"/>
  <c r="CD394" i="1"/>
  <c r="BZ394" i="1"/>
  <c r="CH394" i="1"/>
  <c r="BW456" i="1"/>
  <c r="CE456" i="1"/>
  <c r="CA456" i="1"/>
  <c r="CA236" i="1"/>
  <c r="CE236" i="1"/>
  <c r="BW236" i="1"/>
  <c r="BX185" i="1"/>
  <c r="CF185" i="1"/>
  <c r="CB185" i="1"/>
  <c r="CG145" i="1"/>
  <c r="BY145" i="1"/>
  <c r="CC145" i="1"/>
  <c r="BZ415" i="1"/>
  <c r="CH415" i="1"/>
  <c r="CD415" i="1"/>
  <c r="CB421" i="1"/>
  <c r="BX421" i="1"/>
  <c r="CF421" i="1"/>
  <c r="CG524" i="1"/>
  <c r="BY524" i="1"/>
  <c r="CC524" i="1"/>
  <c r="BW115" i="1"/>
  <c r="CE115" i="1"/>
  <c r="CA115" i="1"/>
  <c r="CF482" i="1"/>
  <c r="BX482" i="1"/>
  <c r="CB482" i="1"/>
  <c r="CA110" i="1"/>
  <c r="BW110" i="1"/>
  <c r="CE110" i="1"/>
  <c r="CC137" i="1"/>
  <c r="CG137" i="1"/>
  <c r="BY137" i="1"/>
  <c r="BX177" i="1"/>
  <c r="CF177" i="1"/>
  <c r="CB177" i="1"/>
  <c r="BZ249" i="1"/>
  <c r="CD249" i="1"/>
  <c r="CH249" i="1"/>
  <c r="BZ477" i="1"/>
  <c r="CH477" i="1"/>
  <c r="CD477" i="1"/>
  <c r="BY580" i="1"/>
  <c r="CC580" i="1"/>
  <c r="CG580" i="1"/>
  <c r="BW8" i="1"/>
  <c r="CA8" i="1"/>
  <c r="CE8" i="1"/>
  <c r="CD276" i="1"/>
  <c r="BZ276" i="1"/>
  <c r="CH276" i="1"/>
  <c r="CB500" i="1"/>
  <c r="CF500" i="1"/>
  <c r="BX500" i="1"/>
  <c r="CC396" i="1"/>
  <c r="BY396" i="1"/>
  <c r="CG396" i="1"/>
  <c r="CF335" i="1"/>
  <c r="BX335" i="1"/>
  <c r="CB335" i="1"/>
  <c r="BY305" i="1"/>
  <c r="CG305" i="1"/>
  <c r="CC305" i="1"/>
  <c r="CC310" i="1"/>
  <c r="CG310" i="1"/>
  <c r="BY310" i="1"/>
  <c r="CC130" i="1"/>
  <c r="CG130" i="1"/>
  <c r="BY130" i="1"/>
  <c r="BY25" i="1"/>
  <c r="CG25" i="1"/>
  <c r="CC25" i="1"/>
  <c r="CB437" i="1"/>
  <c r="BX437" i="1"/>
  <c r="CF437" i="1"/>
  <c r="BZ178" i="1"/>
  <c r="CH178" i="1"/>
  <c r="CD178" i="1"/>
  <c r="CA314" i="1"/>
  <c r="CE314" i="1"/>
  <c r="BW314" i="1"/>
  <c r="BZ513" i="1"/>
  <c r="CH513" i="1"/>
  <c r="CD513" i="1"/>
  <c r="BY573" i="1"/>
  <c r="CG573" i="1"/>
  <c r="CC573" i="1"/>
  <c r="CB114" i="1"/>
  <c r="CF114" i="1"/>
  <c r="BX114" i="1"/>
  <c r="CB390" i="1"/>
  <c r="BX390" i="1"/>
  <c r="CF390" i="1"/>
  <c r="BX149" i="1"/>
  <c r="CF149" i="1"/>
  <c r="CB149" i="1"/>
  <c r="BY209" i="1"/>
  <c r="CC209" i="1"/>
  <c r="CG209" i="1"/>
  <c r="BY283" i="1"/>
  <c r="CG283" i="1"/>
  <c r="CC283" i="1"/>
  <c r="CB69" i="1"/>
  <c r="CF69" i="1"/>
  <c r="BX69" i="1"/>
  <c r="BY578" i="1"/>
  <c r="CC578" i="1"/>
  <c r="CG578" i="1"/>
  <c r="CB168" i="1"/>
  <c r="CF168" i="1"/>
  <c r="BX168" i="1"/>
  <c r="BY407" i="1"/>
  <c r="CC407" i="1"/>
  <c r="CG407" i="1"/>
  <c r="CC157" i="1"/>
  <c r="CG157" i="1"/>
  <c r="BY157" i="1"/>
  <c r="BX260" i="1"/>
  <c r="CF260" i="1"/>
  <c r="CB260" i="1"/>
  <c r="BY363" i="1"/>
  <c r="CG363" i="1"/>
  <c r="CC363" i="1"/>
  <c r="BW107" i="1"/>
  <c r="CE107" i="1"/>
  <c r="CA107" i="1"/>
  <c r="BZ218" i="1"/>
  <c r="CH218" i="1"/>
  <c r="CD218" i="1"/>
  <c r="CC112" i="1"/>
  <c r="BY112" i="1"/>
  <c r="CG112" i="1"/>
  <c r="CD520" i="1"/>
  <c r="CH520" i="1"/>
  <c r="BZ520" i="1"/>
  <c r="CC72" i="1"/>
  <c r="CG72" i="1"/>
  <c r="BY72" i="1"/>
  <c r="CD434" i="1"/>
  <c r="CH434" i="1"/>
  <c r="BZ434" i="1"/>
  <c r="BW591" i="1"/>
  <c r="CE591" i="1"/>
  <c r="CA591" i="1"/>
  <c r="BW488" i="1"/>
  <c r="CE488" i="1"/>
  <c r="CA488" i="1"/>
  <c r="BZ544" i="1"/>
  <c r="CH544" i="1"/>
  <c r="CD544" i="1"/>
  <c r="BZ234" i="1"/>
  <c r="CD234" i="1"/>
  <c r="CH234" i="1"/>
  <c r="BZ37" i="1"/>
  <c r="CH37" i="1"/>
  <c r="CD37" i="1"/>
  <c r="CB243" i="1"/>
  <c r="BX243" i="1"/>
  <c r="CF243" i="1"/>
  <c r="BW432" i="1"/>
  <c r="CE432" i="1"/>
  <c r="CA432" i="1"/>
  <c r="BZ417" i="1"/>
  <c r="CH417" i="1"/>
  <c r="CD417" i="1"/>
  <c r="CA455" i="1"/>
  <c r="BW455" i="1"/>
  <c r="CE455" i="1"/>
  <c r="BX60" i="1"/>
  <c r="CB60" i="1"/>
  <c r="CF60" i="1"/>
  <c r="CF308" i="1"/>
  <c r="BX308" i="1"/>
  <c r="CB308" i="1"/>
  <c r="CB116" i="1"/>
  <c r="BX116" i="1"/>
  <c r="CF116" i="1"/>
  <c r="BW414" i="1"/>
  <c r="CE414" i="1"/>
  <c r="CA414" i="1"/>
  <c r="CA104" i="1"/>
  <c r="CE104" i="1"/>
  <c r="BW104" i="1"/>
  <c r="BW259" i="1"/>
  <c r="CA259" i="1"/>
  <c r="CE259" i="1"/>
  <c r="CA372" i="1"/>
  <c r="CE372" i="1"/>
  <c r="BW372" i="1"/>
  <c r="CC344" i="1"/>
  <c r="CG344" i="1"/>
  <c r="BY344" i="1"/>
  <c r="CA536" i="1"/>
  <c r="CE536" i="1"/>
  <c r="BW536" i="1"/>
  <c r="CC261" i="1"/>
  <c r="BY261" i="1"/>
  <c r="CG261" i="1"/>
  <c r="CC623" i="1"/>
  <c r="BY623" i="1"/>
  <c r="CG623" i="1"/>
  <c r="CD458" i="1"/>
  <c r="BZ458" i="1"/>
  <c r="CH458" i="1"/>
  <c r="CD191" i="1"/>
  <c r="CH191" i="1"/>
  <c r="BZ191" i="1"/>
  <c r="BW512" i="1"/>
  <c r="CE512" i="1"/>
  <c r="CA512" i="1"/>
  <c r="BX446" i="1"/>
  <c r="CF446" i="1"/>
  <c r="CB446" i="1"/>
  <c r="BZ303" i="1"/>
  <c r="CH303" i="1"/>
  <c r="CD303" i="1"/>
  <c r="BZ53" i="1"/>
  <c r="CH53" i="1"/>
  <c r="CD53" i="1"/>
  <c r="BZ515" i="1"/>
  <c r="CH515" i="1"/>
  <c r="CD515" i="1"/>
  <c r="BY5" i="1"/>
  <c r="CG5" i="1"/>
  <c r="CC5" i="1"/>
  <c r="BY291" i="1"/>
  <c r="CG291" i="1"/>
  <c r="CC291" i="1"/>
  <c r="CD514" i="1"/>
  <c r="CH514" i="1"/>
  <c r="BZ514" i="1"/>
  <c r="CE359" i="1"/>
  <c r="BW359" i="1"/>
  <c r="CA359" i="1"/>
  <c r="CD103" i="1"/>
  <c r="BZ103" i="1"/>
  <c r="CH103" i="1"/>
  <c r="BZ109" i="1"/>
  <c r="CH109" i="1"/>
  <c r="CD109" i="1"/>
  <c r="CD571" i="1"/>
  <c r="CH571" i="1"/>
  <c r="BZ571" i="1"/>
  <c r="BY315" i="1"/>
  <c r="CG315" i="1"/>
  <c r="CC315" i="1"/>
  <c r="CB170" i="1"/>
  <c r="BX170" i="1"/>
  <c r="CF170" i="1"/>
  <c r="BX240" i="1"/>
  <c r="CF240" i="1"/>
  <c r="CB240" i="1"/>
  <c r="CA160" i="1"/>
  <c r="BW160" i="1"/>
  <c r="CE160" i="1"/>
  <c r="CC525" i="1"/>
  <c r="CG525" i="1"/>
  <c r="BY525" i="1"/>
  <c r="BX244" i="1"/>
  <c r="CF244" i="1"/>
  <c r="CB244" i="1"/>
  <c r="BW605" i="1"/>
  <c r="CE605" i="1"/>
  <c r="CA605" i="1"/>
  <c r="CA192" i="1"/>
  <c r="BW192" i="1"/>
  <c r="CE192" i="1"/>
  <c r="BZ176" i="1"/>
  <c r="CH176" i="1"/>
  <c r="CD176" i="1"/>
  <c r="CG613" i="1"/>
  <c r="CC613" i="1"/>
  <c r="BY613" i="1"/>
  <c r="CG565" i="1"/>
  <c r="BY565" i="1"/>
  <c r="CC565" i="1"/>
  <c r="CD223" i="1"/>
  <c r="CH223" i="1"/>
  <c r="BZ223" i="1"/>
  <c r="CH229" i="1"/>
  <c r="BZ229" i="1"/>
  <c r="CD229" i="1"/>
  <c r="CC332" i="1"/>
  <c r="CG332" i="1"/>
  <c r="BY332" i="1"/>
  <c r="BX76" i="1"/>
  <c r="CF76" i="1"/>
  <c r="CB76" i="1"/>
  <c r="BY179" i="1"/>
  <c r="CC179" i="1"/>
  <c r="CG179" i="1"/>
  <c r="CB290" i="1"/>
  <c r="CF290" i="1"/>
  <c r="BX290" i="1"/>
  <c r="BZ566" i="1"/>
  <c r="CH566" i="1"/>
  <c r="CD566" i="1"/>
  <c r="CA33" i="1"/>
  <c r="CE33" i="1"/>
  <c r="BW33" i="1"/>
  <c r="CB186" i="1"/>
  <c r="CF186" i="1"/>
  <c r="BX186" i="1"/>
  <c r="CE238" i="1"/>
  <c r="BW238" i="1"/>
  <c r="CA238" i="1"/>
  <c r="CD603" i="1"/>
  <c r="CH603" i="1"/>
  <c r="BZ603" i="1"/>
  <c r="CC221" i="1"/>
  <c r="CG221" i="1"/>
  <c r="BY221" i="1"/>
  <c r="CC171" i="1"/>
  <c r="CG171" i="1"/>
  <c r="BY171" i="1"/>
  <c r="CA124" i="1"/>
  <c r="BW124" i="1"/>
  <c r="CE124" i="1"/>
  <c r="CE373" i="1"/>
  <c r="BW373" i="1"/>
  <c r="CA373" i="1"/>
  <c r="BZ379" i="1"/>
  <c r="CH379" i="1"/>
  <c r="CD379" i="1"/>
  <c r="BX78" i="1"/>
  <c r="CF78" i="1"/>
  <c r="CB78" i="1"/>
  <c r="BW470" i="1"/>
  <c r="CE470" i="1"/>
  <c r="CA470" i="1"/>
  <c r="CB478" i="1"/>
  <c r="BX478" i="1"/>
  <c r="CF478" i="1"/>
  <c r="BZ31" i="1"/>
  <c r="CH31" i="1"/>
  <c r="CD31" i="1"/>
  <c r="BY136" i="1"/>
  <c r="CC136" i="1"/>
  <c r="CG136" i="1"/>
  <c r="BW587" i="1"/>
  <c r="CE587" i="1"/>
  <c r="CA587" i="1"/>
  <c r="BZ216" i="1"/>
  <c r="CH216" i="1"/>
  <c r="CD216" i="1"/>
  <c r="CC56" i="1"/>
  <c r="CG56" i="1"/>
  <c r="BY56" i="1"/>
  <c r="CG389" i="1"/>
  <c r="BY389" i="1"/>
  <c r="CC389" i="1"/>
  <c r="CD476" i="1"/>
  <c r="BZ476" i="1"/>
  <c r="CH476" i="1"/>
  <c r="BZ323" i="1"/>
  <c r="CH323" i="1"/>
  <c r="CD323" i="1"/>
  <c r="CA320" i="1"/>
  <c r="CE320" i="1"/>
  <c r="BW320" i="1"/>
  <c r="CF62" i="1"/>
  <c r="CB62" i="1"/>
  <c r="BX62" i="1"/>
  <c r="BZ98" i="1"/>
  <c r="CH98" i="1"/>
  <c r="CD98" i="1"/>
  <c r="BW448" i="1"/>
  <c r="CE448" i="1"/>
  <c r="CA448" i="1"/>
  <c r="BX597" i="1"/>
  <c r="CF597" i="1"/>
  <c r="CB597" i="1"/>
  <c r="BX242" i="1"/>
  <c r="CF242" i="1"/>
  <c r="CB242" i="1"/>
  <c r="CD376" i="1"/>
  <c r="CH376" i="1"/>
  <c r="BZ376" i="1"/>
  <c r="CD388" i="1"/>
  <c r="CH388" i="1"/>
  <c r="BZ388" i="1"/>
  <c r="BZ491" i="1"/>
  <c r="CH491" i="1"/>
  <c r="CD491" i="1"/>
  <c r="CA90" i="1"/>
  <c r="CE90" i="1"/>
  <c r="BW90" i="1"/>
  <c r="CA353" i="1"/>
  <c r="CE353" i="1"/>
  <c r="BW353" i="1"/>
  <c r="CB108" i="1"/>
  <c r="BX108" i="1"/>
  <c r="CF108" i="1"/>
  <c r="BZ357" i="1"/>
  <c r="CH357" i="1"/>
  <c r="CD357" i="1"/>
  <c r="CC247" i="1"/>
  <c r="BY247" i="1"/>
  <c r="CG247" i="1"/>
  <c r="CA112" i="1"/>
  <c r="BW112" i="1"/>
  <c r="CE112" i="1"/>
  <c r="CH258" i="1"/>
  <c r="BZ258" i="1"/>
  <c r="CD258" i="1"/>
  <c r="BY267" i="1"/>
  <c r="CG267" i="1"/>
  <c r="CC267" i="1"/>
  <c r="CE319" i="1"/>
  <c r="BW319" i="1"/>
  <c r="CA319" i="1"/>
  <c r="BZ381" i="1"/>
  <c r="CH381" i="1"/>
  <c r="CD381" i="1"/>
  <c r="CG489" i="1"/>
  <c r="BY489" i="1"/>
  <c r="CC489" i="1"/>
  <c r="CB612" i="1"/>
  <c r="CF612" i="1"/>
  <c r="BX612" i="1"/>
  <c r="BY295" i="1"/>
  <c r="CG295" i="1"/>
  <c r="CC295" i="1"/>
  <c r="BX203" i="1"/>
  <c r="CF203" i="1"/>
  <c r="CB203" i="1"/>
  <c r="BZ453" i="1"/>
  <c r="CH453" i="1"/>
  <c r="CD453" i="1"/>
  <c r="CC205" i="1"/>
  <c r="CG205" i="1"/>
  <c r="BY205" i="1"/>
  <c r="CF104" i="1"/>
  <c r="BX104" i="1"/>
  <c r="CB104" i="1"/>
  <c r="BW36" i="1"/>
  <c r="CA36" i="1"/>
  <c r="CE36" i="1"/>
  <c r="CG395" i="1"/>
  <c r="BY395" i="1"/>
  <c r="CC395" i="1"/>
  <c r="BZ80" i="1"/>
  <c r="CH80" i="1"/>
  <c r="CD80" i="1"/>
  <c r="CG526" i="1"/>
  <c r="CC526" i="1"/>
  <c r="BY526" i="1"/>
  <c r="BY549" i="1"/>
  <c r="CC549" i="1"/>
  <c r="CG549" i="1"/>
  <c r="CC74" i="1"/>
  <c r="BY74" i="1"/>
  <c r="CG74" i="1"/>
  <c r="BW203" i="1"/>
  <c r="CE203" i="1"/>
  <c r="CA203" i="1"/>
  <c r="CA421" i="1"/>
  <c r="BW421" i="1"/>
  <c r="CE421" i="1"/>
  <c r="CG146" i="1"/>
  <c r="CC146" i="1"/>
  <c r="BY146" i="1"/>
  <c r="CE386" i="1"/>
  <c r="BW386" i="1"/>
  <c r="CA386" i="1"/>
  <c r="CG144" i="1"/>
  <c r="BY144" i="1"/>
  <c r="CC144" i="1"/>
  <c r="BW387" i="1"/>
  <c r="CE387" i="1"/>
  <c r="CA387" i="1"/>
  <c r="BZ493" i="1"/>
  <c r="CH493" i="1"/>
  <c r="CD493" i="1"/>
  <c r="BZ202" i="1"/>
  <c r="CH202" i="1"/>
  <c r="CD202" i="1"/>
  <c r="CD595" i="1"/>
  <c r="BZ595" i="1"/>
  <c r="CH595" i="1"/>
  <c r="CB307" i="1"/>
  <c r="BX307" i="1"/>
  <c r="CF307" i="1"/>
  <c r="BY343" i="1"/>
  <c r="CG343" i="1"/>
  <c r="CC343" i="1"/>
  <c r="CC429" i="1"/>
  <c r="CG429" i="1"/>
  <c r="BY429" i="1"/>
  <c r="CB404" i="1"/>
  <c r="CF404" i="1"/>
  <c r="BX404" i="1"/>
  <c r="CD380" i="1"/>
  <c r="CH380" i="1"/>
  <c r="BZ380" i="1"/>
  <c r="CE522" i="1"/>
  <c r="CA522" i="1"/>
  <c r="BW522" i="1"/>
  <c r="BY364" i="1"/>
  <c r="CG364" i="1"/>
  <c r="CC364" i="1"/>
  <c r="BW87" i="1"/>
  <c r="CE87" i="1"/>
  <c r="CA87" i="1"/>
  <c r="CD555" i="1"/>
  <c r="CH555" i="1"/>
  <c r="BZ555" i="1"/>
  <c r="BY43" i="1"/>
  <c r="CG43" i="1"/>
  <c r="CC43" i="1"/>
  <c r="CC270" i="1"/>
  <c r="BY270" i="1"/>
  <c r="CG270" i="1"/>
  <c r="CC26" i="1"/>
  <c r="CG26" i="1"/>
  <c r="BY26" i="1"/>
  <c r="BZ23" i="1"/>
  <c r="CH23" i="1"/>
  <c r="CD23" i="1"/>
  <c r="CD201" i="1"/>
  <c r="CH201" i="1"/>
  <c r="BZ201" i="1"/>
  <c r="CB572" i="1"/>
  <c r="CF572" i="1"/>
  <c r="BX572" i="1"/>
  <c r="CD83" i="1"/>
  <c r="BZ83" i="1"/>
  <c r="CH83" i="1"/>
  <c r="BX440" i="1"/>
  <c r="CF440" i="1"/>
  <c r="CB440" i="1"/>
  <c r="CG604" i="1"/>
  <c r="BY604" i="1"/>
  <c r="CC604" i="1"/>
  <c r="BW232" i="1"/>
  <c r="CA232" i="1"/>
  <c r="CE232" i="1"/>
  <c r="CB362" i="1"/>
  <c r="CF362" i="1"/>
  <c r="BX362" i="1"/>
  <c r="CA409" i="1"/>
  <c r="BW409" i="1"/>
  <c r="CE409" i="1"/>
  <c r="CD89" i="1"/>
  <c r="BZ89" i="1"/>
  <c r="CH89" i="1"/>
  <c r="CB542" i="1"/>
  <c r="BX542" i="1"/>
  <c r="CF542" i="1"/>
  <c r="CC499" i="1"/>
  <c r="BY499" i="1"/>
  <c r="CG499" i="1"/>
  <c r="BY49" i="1"/>
  <c r="CG49" i="1"/>
  <c r="CC49" i="1"/>
  <c r="CD46" i="1"/>
  <c r="BZ46" i="1"/>
  <c r="CH46" i="1"/>
  <c r="BW355" i="1"/>
  <c r="CA355" i="1"/>
  <c r="CE355" i="1"/>
  <c r="BX224" i="1"/>
  <c r="CF224" i="1"/>
  <c r="CB224" i="1"/>
  <c r="CA515" i="1"/>
  <c r="CE515" i="1"/>
  <c r="BW515" i="1"/>
  <c r="CD256" i="1"/>
  <c r="CH256" i="1"/>
  <c r="BZ256" i="1"/>
  <c r="BY59" i="1"/>
  <c r="CG59" i="1"/>
  <c r="CC59" i="1"/>
  <c r="CB534" i="1"/>
  <c r="BX534" i="1"/>
  <c r="CF534" i="1"/>
  <c r="BW161" i="1"/>
  <c r="CE161" i="1"/>
  <c r="CA161" i="1"/>
  <c r="CG588" i="1"/>
  <c r="BY588" i="1"/>
  <c r="CC588" i="1"/>
  <c r="CA178" i="1"/>
  <c r="BW178" i="1"/>
  <c r="CE178" i="1"/>
  <c r="CD167" i="1"/>
  <c r="BZ167" i="1"/>
  <c r="CH167" i="1"/>
  <c r="BY478" i="1"/>
  <c r="CC478" i="1"/>
  <c r="CG478" i="1"/>
  <c r="CB483" i="1"/>
  <c r="BX483" i="1"/>
  <c r="CF483" i="1"/>
  <c r="CA523" i="1"/>
  <c r="BW523" i="1"/>
  <c r="CE523" i="1"/>
  <c r="CD34" i="1"/>
  <c r="BZ34" i="1"/>
  <c r="CH34" i="1"/>
  <c r="CD298" i="1"/>
  <c r="CH298" i="1"/>
  <c r="BZ298" i="1"/>
  <c r="CF134" i="1"/>
  <c r="BX134" i="1"/>
  <c r="CB134" i="1"/>
  <c r="BW508" i="1"/>
  <c r="CE508" i="1"/>
  <c r="CA508" i="1"/>
  <c r="BW551" i="1"/>
  <c r="CE551" i="1"/>
  <c r="CA551" i="1"/>
  <c r="CA84" i="1"/>
  <c r="BW84" i="1"/>
  <c r="CE84" i="1"/>
  <c r="BX416" i="1"/>
  <c r="CF416" i="1"/>
  <c r="CB416" i="1"/>
  <c r="CG102" i="1"/>
  <c r="BY102" i="1"/>
  <c r="CC102" i="1"/>
  <c r="BZ519" i="1"/>
  <c r="CH519" i="1"/>
  <c r="CD519" i="1"/>
  <c r="BW351" i="1"/>
  <c r="CA351" i="1"/>
  <c r="CE351" i="1"/>
  <c r="CG418" i="1"/>
  <c r="CC418" i="1"/>
  <c r="BY418" i="1"/>
  <c r="BW262" i="1"/>
  <c r="CA262" i="1"/>
  <c r="CE262" i="1"/>
  <c r="CD40" i="1"/>
  <c r="BZ40" i="1"/>
  <c r="CH40" i="1"/>
  <c r="CD139" i="1"/>
  <c r="BZ139" i="1"/>
  <c r="CH139" i="1"/>
  <c r="CE46" i="1"/>
  <c r="BW46" i="1"/>
  <c r="CA46" i="1"/>
  <c r="CE14" i="1"/>
  <c r="BW14" i="1"/>
  <c r="CA14" i="1"/>
  <c r="CC50" i="1"/>
  <c r="BY50" i="1"/>
  <c r="CG50" i="1"/>
  <c r="BZ584" i="1"/>
  <c r="CH584" i="1"/>
  <c r="CD584" i="1"/>
  <c r="CD522" i="1"/>
  <c r="BZ522" i="1"/>
  <c r="CH522" i="1"/>
  <c r="CE265" i="1"/>
  <c r="CA265" i="1"/>
  <c r="BW265" i="1"/>
  <c r="BY319" i="1"/>
  <c r="CG319" i="1"/>
  <c r="CC319" i="1"/>
  <c r="CD105" i="1"/>
  <c r="BZ105" i="1"/>
  <c r="CH105" i="1"/>
  <c r="CC268" i="1"/>
  <c r="BY268" i="1"/>
  <c r="CG268" i="1"/>
  <c r="BX226" i="1"/>
  <c r="CF226" i="1"/>
  <c r="CB226" i="1"/>
  <c r="CD486" i="1"/>
  <c r="BZ486" i="1"/>
  <c r="CH486" i="1"/>
  <c r="BW609" i="1"/>
  <c r="CE609" i="1"/>
  <c r="CA609" i="1"/>
  <c r="BZ441" i="1"/>
  <c r="CH441" i="1"/>
  <c r="CD441" i="1"/>
  <c r="BY600" i="1"/>
  <c r="CC600" i="1"/>
  <c r="CG600" i="1"/>
  <c r="CD324" i="1"/>
  <c r="BZ324" i="1"/>
  <c r="CH324" i="1"/>
  <c r="CB570" i="1"/>
  <c r="CF570" i="1"/>
  <c r="BX570" i="1"/>
  <c r="CD529" i="1"/>
  <c r="BZ529" i="1"/>
  <c r="CH529" i="1"/>
  <c r="BW248" i="1"/>
  <c r="CA248" i="1"/>
  <c r="CE248" i="1"/>
  <c r="BW516" i="1"/>
  <c r="CA516" i="1"/>
  <c r="CE516" i="1"/>
  <c r="BW199" i="1"/>
  <c r="CE199" i="1"/>
  <c r="CA199" i="1"/>
  <c r="CE257" i="1"/>
  <c r="BW257" i="1"/>
  <c r="CA257" i="1"/>
  <c r="BZ57" i="1"/>
  <c r="CH57" i="1"/>
  <c r="CD57" i="1"/>
  <c r="CC461" i="1"/>
  <c r="BY461" i="1"/>
  <c r="CG461" i="1"/>
  <c r="CE620" i="1"/>
  <c r="BW620" i="1"/>
  <c r="CA620" i="1"/>
  <c r="BZ331" i="1"/>
  <c r="CH331" i="1"/>
  <c r="CD331" i="1"/>
  <c r="CB378" i="1"/>
  <c r="CF378" i="1"/>
  <c r="BX378" i="1"/>
  <c r="CG164" i="1"/>
  <c r="BY164" i="1"/>
  <c r="CC164" i="1"/>
  <c r="CC381" i="1"/>
  <c r="CG381" i="1"/>
  <c r="BY381" i="1"/>
  <c r="CA385" i="1"/>
  <c r="CE385" i="1"/>
  <c r="BW385" i="1"/>
  <c r="CA451" i="1"/>
  <c r="BW451" i="1"/>
  <c r="CE451" i="1"/>
  <c r="CD480" i="1"/>
  <c r="CH480" i="1"/>
  <c r="BZ480" i="1"/>
  <c r="CC484" i="1"/>
  <c r="CG484" i="1"/>
  <c r="BY484" i="1"/>
  <c r="BZ461" i="1"/>
  <c r="CH461" i="1"/>
  <c r="CD461" i="1"/>
  <c r="CF473" i="1"/>
  <c r="CB473" i="1"/>
  <c r="BX473" i="1"/>
  <c r="BZ497" i="1"/>
  <c r="CH497" i="1"/>
  <c r="CD497" i="1"/>
  <c r="BW496" i="1"/>
  <c r="CE496" i="1"/>
  <c r="CA496" i="1"/>
  <c r="BZ351" i="1"/>
  <c r="CH351" i="1"/>
  <c r="CD351" i="1"/>
  <c r="BX460" i="1"/>
  <c r="CF460" i="1"/>
  <c r="CB460" i="1"/>
  <c r="BX563" i="1"/>
  <c r="CF563" i="1"/>
  <c r="CB563" i="1"/>
  <c r="BX418" i="1"/>
  <c r="CF418" i="1"/>
  <c r="CB418" i="1"/>
  <c r="CD569" i="1"/>
  <c r="BZ569" i="1"/>
  <c r="CH569" i="1"/>
  <c r="BZ469" i="1"/>
  <c r="CH469" i="1"/>
  <c r="CD469" i="1"/>
  <c r="CC155" i="1"/>
  <c r="BY155" i="1"/>
  <c r="CG155" i="1"/>
  <c r="CD506" i="1"/>
  <c r="BZ506" i="1"/>
  <c r="CH506" i="1"/>
  <c r="CC584" i="1"/>
  <c r="CG584" i="1"/>
  <c r="BY584" i="1"/>
  <c r="BZ602" i="1"/>
  <c r="CH602" i="1"/>
  <c r="CD602" i="1"/>
  <c r="CA449" i="1"/>
  <c r="CE449" i="1"/>
  <c r="BW449" i="1"/>
  <c r="BZ405" i="1"/>
  <c r="CH405" i="1"/>
  <c r="CD405" i="1"/>
  <c r="BY323" i="1"/>
  <c r="CG323" i="1"/>
  <c r="CC323" i="1"/>
  <c r="BZ190" i="1"/>
  <c r="CH190" i="1"/>
  <c r="CD190" i="1"/>
  <c r="BZ572" i="1"/>
  <c r="CH572" i="1"/>
  <c r="CD572" i="1"/>
  <c r="CA586" i="1"/>
  <c r="CE586" i="1"/>
  <c r="BW586" i="1"/>
  <c r="CB568" i="1"/>
  <c r="CF568" i="1"/>
  <c r="BX568" i="1"/>
  <c r="CA556" i="1"/>
  <c r="BW556" i="1"/>
  <c r="CE556" i="1"/>
  <c r="BW616" i="1"/>
  <c r="CA616" i="1"/>
  <c r="CE616" i="1"/>
  <c r="CB400" i="1"/>
  <c r="CF400" i="1"/>
  <c r="BX400" i="1"/>
  <c r="BY213" i="1"/>
  <c r="CC213" i="1"/>
  <c r="CG213" i="1"/>
  <c r="BZ558" i="1"/>
  <c r="CH558" i="1"/>
  <c r="CD558" i="1"/>
  <c r="BX585" i="1"/>
  <c r="CF585" i="1"/>
  <c r="CB585" i="1"/>
  <c r="CE390" i="1"/>
  <c r="CA390" i="1"/>
  <c r="BW390" i="1"/>
  <c r="BX480" i="1"/>
  <c r="CB480" i="1"/>
  <c r="CF480" i="1"/>
  <c r="BY424" i="1"/>
  <c r="CC424" i="1"/>
  <c r="CG424" i="1"/>
  <c r="CA487" i="1"/>
  <c r="BW487" i="1"/>
  <c r="CE487" i="1"/>
  <c r="BZ230" i="1"/>
  <c r="CH230" i="1"/>
  <c r="CD230" i="1"/>
  <c r="CD424" i="1"/>
  <c r="BZ424" i="1"/>
  <c r="CH424" i="1"/>
  <c r="BY612" i="1"/>
  <c r="CC612" i="1"/>
  <c r="CG612" i="1"/>
  <c r="BX487" i="1"/>
  <c r="CB487" i="1"/>
  <c r="CF487" i="1"/>
  <c r="CG94" i="1"/>
  <c r="BY94" i="1"/>
  <c r="CC94" i="1"/>
  <c r="CB509" i="1"/>
  <c r="CF509" i="1"/>
  <c r="BX509" i="1"/>
  <c r="BZ11" i="1"/>
  <c r="CH11" i="1"/>
  <c r="CD11" i="1"/>
  <c r="CC227" i="1"/>
  <c r="CG227" i="1"/>
  <c r="BY227" i="1"/>
  <c r="CG143" i="1"/>
  <c r="BY143" i="1"/>
  <c r="CC143" i="1"/>
  <c r="BZ564" i="1"/>
  <c r="CH564" i="1"/>
  <c r="CD564" i="1"/>
  <c r="CE254" i="1"/>
  <c r="CA254" i="1"/>
  <c r="BW254" i="1"/>
  <c r="CA381" i="1"/>
  <c r="CE381" i="1"/>
  <c r="BW381" i="1"/>
  <c r="BZ523" i="1"/>
  <c r="CH523" i="1"/>
  <c r="CD523" i="1"/>
  <c r="BY200" i="1"/>
  <c r="CC200" i="1"/>
  <c r="CG200" i="1"/>
  <c r="CA289" i="1"/>
  <c r="BW289" i="1"/>
  <c r="CE289" i="1"/>
  <c r="BX155" i="1"/>
  <c r="CF155" i="1"/>
  <c r="CB155" i="1"/>
  <c r="CB278" i="1"/>
  <c r="BX278" i="1"/>
  <c r="CF278" i="1"/>
  <c r="BX369" i="1"/>
  <c r="CB369" i="1"/>
  <c r="CF369" i="1"/>
  <c r="CA445" i="1"/>
  <c r="CE445" i="1"/>
  <c r="BW445" i="1"/>
  <c r="CB286" i="1"/>
  <c r="BX286" i="1"/>
  <c r="CF286" i="1"/>
  <c r="CB47" i="1"/>
  <c r="CF47" i="1"/>
  <c r="BX47" i="1"/>
  <c r="CE242" i="1"/>
  <c r="CA242" i="1"/>
  <c r="BW242" i="1"/>
  <c r="BX611" i="1"/>
  <c r="CF611" i="1"/>
  <c r="CB611" i="1"/>
  <c r="BX479" i="1"/>
  <c r="CB479" i="1"/>
  <c r="CF479" i="1"/>
  <c r="CA146" i="1"/>
  <c r="BW146" i="1"/>
  <c r="CE146" i="1"/>
  <c r="CB241" i="1"/>
  <c r="BX241" i="1"/>
  <c r="CF241" i="1"/>
  <c r="BW539" i="1"/>
  <c r="CE539" i="1"/>
  <c r="CA539" i="1"/>
  <c r="CF481" i="1"/>
  <c r="BX481" i="1"/>
  <c r="CB481" i="1"/>
  <c r="CE255" i="1"/>
  <c r="BW255" i="1"/>
  <c r="CA255" i="1"/>
  <c r="CG386" i="1"/>
  <c r="BY386" i="1"/>
  <c r="CC386" i="1"/>
  <c r="BX444" i="1"/>
  <c r="CF444" i="1"/>
  <c r="CB444" i="1"/>
  <c r="CB274" i="1"/>
  <c r="CF274" i="1"/>
  <c r="BX274" i="1"/>
  <c r="CC411" i="1"/>
  <c r="CG411" i="1"/>
  <c r="BY411" i="1"/>
  <c r="CB492" i="1"/>
  <c r="BX492" i="1"/>
  <c r="CF492" i="1"/>
  <c r="BZ369" i="1"/>
  <c r="CH369" i="1"/>
  <c r="CD369" i="1"/>
  <c r="CC64" i="1"/>
  <c r="CG64" i="1"/>
  <c r="BY64" i="1"/>
  <c r="CG175" i="1"/>
  <c r="BY175" i="1"/>
  <c r="CC175" i="1"/>
  <c r="CB540" i="1"/>
  <c r="CF540" i="1"/>
  <c r="BX540" i="1"/>
  <c r="BZ387" i="1"/>
  <c r="CH387" i="1"/>
  <c r="CD387" i="1"/>
  <c r="BX535" i="1"/>
  <c r="CF535" i="1"/>
  <c r="CB535" i="1"/>
  <c r="CG210" i="1"/>
  <c r="CC210" i="1"/>
  <c r="BY210" i="1"/>
  <c r="BX398" i="1"/>
  <c r="CB398" i="1"/>
  <c r="CF398" i="1"/>
  <c r="BY575" i="1"/>
  <c r="CC575" i="1"/>
  <c r="CG575" i="1"/>
  <c r="CB231" i="1"/>
  <c r="BX231" i="1"/>
  <c r="CF231" i="1"/>
  <c r="CC237" i="1"/>
  <c r="CG237" i="1"/>
  <c r="BY237" i="1"/>
  <c r="BW187" i="1"/>
  <c r="CE187" i="1"/>
  <c r="CA187" i="1"/>
  <c r="BX42" i="1"/>
  <c r="CB42" i="1"/>
  <c r="CF42" i="1"/>
  <c r="BZ542" i="1"/>
  <c r="CH542" i="1"/>
  <c r="CD542" i="1"/>
  <c r="CG590" i="1"/>
  <c r="CC590" i="1"/>
  <c r="BY590" i="1"/>
  <c r="BW316" i="1"/>
  <c r="CA316" i="1"/>
  <c r="CE316" i="1"/>
  <c r="CB77" i="1"/>
  <c r="CF77" i="1"/>
  <c r="BX77" i="1"/>
  <c r="CA475" i="1"/>
  <c r="CE475" i="1"/>
  <c r="BW475" i="1"/>
  <c r="CA206" i="1"/>
  <c r="CE206" i="1"/>
  <c r="BW206" i="1"/>
  <c r="CG63" i="1"/>
  <c r="CC63" i="1"/>
  <c r="BY63" i="1"/>
  <c r="CB194" i="1"/>
  <c r="BX194" i="1"/>
  <c r="CF194" i="1"/>
  <c r="CD278" i="1"/>
  <c r="CH278" i="1"/>
  <c r="BZ278" i="1"/>
  <c r="CD95" i="1"/>
  <c r="BZ95" i="1"/>
  <c r="CH95" i="1"/>
  <c r="BY204" i="1"/>
  <c r="CC204" i="1"/>
  <c r="CG204" i="1"/>
  <c r="BY307" i="1"/>
  <c r="CG307" i="1"/>
  <c r="CC307" i="1"/>
  <c r="BY51" i="1"/>
  <c r="CG51" i="1"/>
  <c r="CC51" i="1"/>
  <c r="CB162" i="1"/>
  <c r="CF162" i="1"/>
  <c r="BX162" i="1"/>
  <c r="CH262" i="1"/>
  <c r="BZ262" i="1"/>
  <c r="CD262" i="1"/>
  <c r="CE377" i="1"/>
  <c r="BW377" i="1"/>
  <c r="CA377" i="1"/>
  <c r="BZ297" i="1"/>
  <c r="CH297" i="1"/>
  <c r="CD297" i="1"/>
  <c r="CC93" i="1"/>
  <c r="CG93" i="1"/>
  <c r="BY93" i="1"/>
  <c r="CB154" i="1"/>
  <c r="CF154" i="1"/>
  <c r="BX154" i="1"/>
  <c r="BX281" i="1"/>
  <c r="CF281" i="1"/>
  <c r="CB281" i="1"/>
  <c r="BX583" i="1"/>
  <c r="CF583" i="1"/>
  <c r="CB583" i="1"/>
  <c r="CD502" i="1"/>
  <c r="BZ502" i="1"/>
  <c r="CH502" i="1"/>
  <c r="BW567" i="1"/>
  <c r="CE567" i="1"/>
  <c r="CA567" i="1"/>
  <c r="CC141" i="1"/>
  <c r="CG141" i="1"/>
  <c r="BY141" i="1"/>
  <c r="CB172" i="1"/>
  <c r="BX172" i="1"/>
  <c r="CF172" i="1"/>
  <c r="BX220" i="1"/>
  <c r="CF220" i="1"/>
  <c r="CB220" i="1"/>
  <c r="CB532" i="1"/>
  <c r="CF532" i="1"/>
  <c r="BX532" i="1"/>
  <c r="BY123" i="1"/>
  <c r="CG123" i="1"/>
  <c r="CC123" i="1"/>
  <c r="CG504" i="1"/>
  <c r="BY504" i="1"/>
  <c r="CC504" i="1"/>
  <c r="BZ538" i="1"/>
  <c r="CH538" i="1"/>
  <c r="CD538" i="1"/>
  <c r="BX289" i="1"/>
  <c r="CF289" i="1"/>
  <c r="CB289" i="1"/>
  <c r="BX183" i="1"/>
  <c r="CF183" i="1"/>
  <c r="CB183" i="1"/>
  <c r="CD14" i="1"/>
  <c r="CH14" i="1"/>
  <c r="BZ14" i="1"/>
  <c r="CA67" i="1"/>
  <c r="BW67" i="1"/>
  <c r="CE67" i="1"/>
  <c r="BZ121" i="1"/>
  <c r="CD121" i="1"/>
  <c r="CH121" i="1"/>
  <c r="CC445" i="1"/>
  <c r="CG445" i="1"/>
  <c r="BY445" i="1"/>
  <c r="CB292" i="1"/>
  <c r="CF292" i="1"/>
  <c r="BX292" i="1"/>
  <c r="BY250" i="1"/>
  <c r="CG250" i="1"/>
  <c r="CC250" i="1"/>
  <c r="BX617" i="1"/>
  <c r="CB617" i="1"/>
  <c r="CF617" i="1"/>
  <c r="CA306" i="1"/>
  <c r="BW306" i="1"/>
  <c r="CE306" i="1"/>
  <c r="CB528" i="1"/>
  <c r="BX528" i="1"/>
  <c r="CF528" i="1"/>
  <c r="BY184" i="1"/>
  <c r="CC184" i="1"/>
  <c r="CG184" i="1"/>
  <c r="CF380" i="1"/>
  <c r="BX380" i="1"/>
  <c r="CB380" i="1"/>
  <c r="BY158" i="1"/>
  <c r="CC158" i="1"/>
  <c r="CG158" i="1"/>
  <c r="BZ13" i="1"/>
  <c r="CH13" i="1"/>
  <c r="CD13" i="1"/>
  <c r="CB196" i="1"/>
  <c r="BX196" i="1"/>
  <c r="CF196" i="1"/>
  <c r="BW43" i="1"/>
  <c r="CA43" i="1"/>
  <c r="CE43" i="1"/>
  <c r="BX410" i="1"/>
  <c r="CF410" i="1"/>
  <c r="CB410" i="1"/>
  <c r="BX215" i="1"/>
  <c r="CF215" i="1"/>
  <c r="CB215" i="1"/>
  <c r="BZ73" i="1"/>
  <c r="CD73" i="1"/>
  <c r="CH73" i="1"/>
  <c r="CA130" i="1"/>
  <c r="BW130" i="1"/>
  <c r="CE130" i="1"/>
  <c r="CA313" i="1"/>
  <c r="BW313" i="1"/>
  <c r="CE313" i="1"/>
  <c r="CD70" i="1"/>
  <c r="CH70" i="1"/>
  <c r="BZ70" i="1"/>
  <c r="CA505" i="1"/>
  <c r="CE505" i="1"/>
  <c r="BW505" i="1"/>
  <c r="BY246" i="1"/>
  <c r="CG246" i="1"/>
  <c r="CC246" i="1"/>
  <c r="CA391" i="1"/>
  <c r="BW391" i="1"/>
  <c r="CE391" i="1"/>
  <c r="CB463" i="1"/>
  <c r="CF463" i="1"/>
  <c r="BX463" i="1"/>
  <c r="BZ285" i="1"/>
  <c r="CH285" i="1"/>
  <c r="CD285" i="1"/>
  <c r="CA346" i="1"/>
  <c r="BW346" i="1"/>
  <c r="CE346" i="1"/>
  <c r="BX464" i="1"/>
  <c r="CF464" i="1"/>
  <c r="CB464" i="1"/>
  <c r="CF54" i="1"/>
  <c r="CB54" i="1"/>
  <c r="BX54" i="1"/>
  <c r="BY520" i="1"/>
  <c r="CG520" i="1"/>
  <c r="CC520" i="1"/>
  <c r="BZ333" i="1"/>
  <c r="CH333" i="1"/>
  <c r="CD333" i="1"/>
  <c r="CE239" i="1"/>
  <c r="BW239" i="1"/>
  <c r="CA239" i="1"/>
  <c r="CD408" i="1"/>
  <c r="BZ408" i="1"/>
  <c r="CH408" i="1"/>
  <c r="CB18" i="1"/>
  <c r="CF18" i="1"/>
  <c r="BX18" i="1"/>
  <c r="CG572" i="1"/>
  <c r="BY572" i="1"/>
  <c r="CC572" i="1"/>
  <c r="CC625" i="1"/>
  <c r="BY625" i="1"/>
  <c r="CG625" i="1"/>
  <c r="CB180" i="1"/>
  <c r="BX180" i="1"/>
  <c r="CF180" i="1"/>
  <c r="BX153" i="1"/>
  <c r="CF153" i="1"/>
  <c r="CB153" i="1"/>
  <c r="BX361" i="1"/>
  <c r="CB361" i="1"/>
  <c r="CF361" i="1"/>
  <c r="BX83" i="1"/>
  <c r="CF83" i="1"/>
  <c r="CB83" i="1"/>
  <c r="BY440" i="1"/>
  <c r="CG440" i="1"/>
  <c r="CC440" i="1"/>
  <c r="BX213" i="1"/>
  <c r="CF213" i="1"/>
  <c r="CB213" i="1"/>
  <c r="BY35" i="1"/>
  <c r="CG35" i="1"/>
  <c r="CC35" i="1"/>
  <c r="BX601" i="1"/>
  <c r="CF601" i="1"/>
  <c r="CB601" i="1"/>
  <c r="BZ138" i="1"/>
  <c r="CH138" i="1"/>
  <c r="CD138" i="1"/>
  <c r="CD147" i="1"/>
  <c r="CH147" i="1"/>
  <c r="BZ147" i="1"/>
  <c r="CG608" i="1"/>
  <c r="BY608" i="1"/>
  <c r="CC608" i="1"/>
  <c r="CD561" i="1"/>
  <c r="BZ561" i="1"/>
  <c r="CH561" i="1"/>
  <c r="BZ501" i="1"/>
  <c r="CH501" i="1"/>
  <c r="CD501" i="1"/>
  <c r="CA604" i="1"/>
  <c r="BW604" i="1"/>
  <c r="CE604" i="1"/>
  <c r="CB92" i="1"/>
  <c r="CF92" i="1"/>
  <c r="BX92" i="1"/>
  <c r="BY195" i="1"/>
  <c r="CC195" i="1"/>
  <c r="CG195" i="1"/>
  <c r="BY530" i="1"/>
  <c r="CC530" i="1"/>
  <c r="CG530" i="1"/>
  <c r="BY232" i="1"/>
  <c r="CG232" i="1"/>
  <c r="CC232" i="1"/>
  <c r="BX66" i="1"/>
  <c r="CF66" i="1"/>
  <c r="CB66" i="1"/>
  <c r="CD462" i="1"/>
  <c r="BZ462" i="1"/>
  <c r="CH462" i="1"/>
  <c r="BZ295" i="1"/>
  <c r="CH295" i="1"/>
  <c r="CD295" i="1"/>
  <c r="BZ301" i="1"/>
  <c r="CH301" i="1"/>
  <c r="CD301" i="1"/>
  <c r="CD404" i="1"/>
  <c r="CH404" i="1"/>
  <c r="BZ404" i="1"/>
  <c r="CB251" i="1"/>
  <c r="BX251" i="1"/>
  <c r="CF251" i="1"/>
  <c r="CC362" i="1"/>
  <c r="CG362" i="1"/>
  <c r="BY362" i="1"/>
  <c r="CA106" i="1"/>
  <c r="CE106" i="1"/>
  <c r="BW106" i="1"/>
  <c r="BZ409" i="1"/>
  <c r="CH409" i="1"/>
  <c r="CD409" i="1"/>
  <c r="BZ269" i="1"/>
  <c r="CH269" i="1"/>
  <c r="CD269" i="1"/>
  <c r="BY394" i="1"/>
  <c r="CC394" i="1"/>
  <c r="CG394" i="1"/>
  <c r="CD456" i="1"/>
  <c r="BZ456" i="1"/>
  <c r="CH456" i="1"/>
  <c r="BW185" i="1"/>
  <c r="CE185" i="1"/>
  <c r="CA185" i="1"/>
  <c r="CB415" i="1"/>
  <c r="CF415" i="1"/>
  <c r="BX415" i="1"/>
  <c r="CA12" i="1"/>
  <c r="CE12" i="1"/>
  <c r="BW12" i="1"/>
  <c r="CH115" i="1"/>
  <c r="BZ115" i="1"/>
  <c r="CD115" i="1"/>
  <c r="CE226" i="1"/>
  <c r="BW226" i="1"/>
  <c r="CA226" i="1"/>
  <c r="BW177" i="1"/>
  <c r="CE177" i="1"/>
  <c r="CA177" i="1"/>
  <c r="CG373" i="1"/>
  <c r="CC373" i="1"/>
  <c r="BY373" i="1"/>
  <c r="CB174" i="1"/>
  <c r="CF174" i="1"/>
  <c r="BX174" i="1"/>
  <c r="BX275" i="1"/>
  <c r="CF275" i="1"/>
  <c r="CB275" i="1"/>
  <c r="CD38" i="1"/>
  <c r="CH38" i="1"/>
  <c r="BZ38" i="1"/>
  <c r="BY477" i="1"/>
  <c r="CC477" i="1"/>
  <c r="CG477" i="1"/>
  <c r="CD490" i="1"/>
  <c r="BZ490" i="1"/>
  <c r="CH490" i="1"/>
  <c r="BW500" i="1"/>
  <c r="CE500" i="1"/>
  <c r="CA500" i="1"/>
  <c r="CF396" i="1"/>
  <c r="CB396" i="1"/>
  <c r="BX396" i="1"/>
  <c r="CE335" i="1"/>
  <c r="BW335" i="1"/>
  <c r="CA335" i="1"/>
  <c r="CE291" i="1"/>
  <c r="BW291" i="1"/>
  <c r="CA291" i="1"/>
  <c r="CF392" i="1"/>
  <c r="BX392" i="1"/>
  <c r="CB392" i="1"/>
  <c r="CD617" i="1"/>
  <c r="BZ617" i="1"/>
  <c r="CH617" i="1"/>
  <c r="BY117" i="1"/>
  <c r="CG117" i="1"/>
  <c r="CC117" i="1"/>
  <c r="BW408" i="1"/>
  <c r="CE408" i="1"/>
  <c r="CA408" i="1"/>
  <c r="CG513" i="1"/>
  <c r="BY513" i="1"/>
  <c r="CC513" i="1"/>
  <c r="BX573" i="1"/>
  <c r="CF573" i="1"/>
  <c r="CB573" i="1"/>
  <c r="CA114" i="1"/>
  <c r="BW114" i="1"/>
  <c r="CE114" i="1"/>
  <c r="BW149" i="1"/>
  <c r="CE149" i="1"/>
  <c r="CA149" i="1"/>
  <c r="BX248" i="1"/>
  <c r="CF248" i="1"/>
  <c r="CB248" i="1"/>
  <c r="CC128" i="1"/>
  <c r="BY128" i="1"/>
  <c r="CG128" i="1"/>
  <c r="CA407" i="1"/>
  <c r="CE407" i="1"/>
  <c r="BW407" i="1"/>
  <c r="CA413" i="1"/>
  <c r="BW413" i="1"/>
  <c r="CE413" i="1"/>
  <c r="CC516" i="1"/>
  <c r="BY516" i="1"/>
  <c r="CG516" i="1"/>
  <c r="BW260" i="1"/>
  <c r="CA260" i="1"/>
  <c r="CE260" i="1"/>
  <c r="CB363" i="1"/>
  <c r="BX363" i="1"/>
  <c r="CF363" i="1"/>
  <c r="CH107" i="1"/>
  <c r="BZ107" i="1"/>
  <c r="CD107" i="1"/>
  <c r="CC218" i="1"/>
  <c r="CG218" i="1"/>
  <c r="BY218" i="1"/>
  <c r="CB112" i="1"/>
  <c r="BX112" i="1"/>
  <c r="CF112" i="1"/>
  <c r="CE225" i="1"/>
  <c r="BW225" i="1"/>
  <c r="CA225" i="1"/>
  <c r="BX72" i="1"/>
  <c r="CF72" i="1"/>
  <c r="CB72" i="1"/>
  <c r="CG434" i="1"/>
  <c r="BY434" i="1"/>
  <c r="CC434" i="1"/>
  <c r="CD448" i="1"/>
  <c r="CH448" i="1"/>
  <c r="BZ448" i="1"/>
  <c r="CG544" i="1"/>
  <c r="BY544" i="1"/>
  <c r="CC544" i="1"/>
  <c r="BZ517" i="1"/>
  <c r="CH517" i="1"/>
  <c r="CD517" i="1"/>
  <c r="BY234" i="1"/>
  <c r="CG234" i="1"/>
  <c r="CC234" i="1"/>
  <c r="BY37" i="1"/>
  <c r="CG37" i="1"/>
  <c r="CC37" i="1"/>
  <c r="BW243" i="1"/>
  <c r="CA243" i="1"/>
  <c r="CE243" i="1"/>
  <c r="CD432" i="1"/>
  <c r="CH432" i="1"/>
  <c r="BZ432" i="1"/>
  <c r="CG417" i="1"/>
  <c r="BY417" i="1"/>
  <c r="CC417" i="1"/>
  <c r="CD498" i="1"/>
  <c r="BZ498" i="1"/>
  <c r="CH498" i="1"/>
  <c r="CB288" i="1"/>
  <c r="CF288" i="1"/>
  <c r="BX288" i="1"/>
  <c r="CC44" i="1"/>
  <c r="CG44" i="1"/>
  <c r="BY44" i="1"/>
  <c r="BZ399" i="1"/>
  <c r="CH399" i="1"/>
  <c r="CD399" i="1"/>
  <c r="CD496" i="1"/>
  <c r="CH496" i="1"/>
  <c r="BZ496" i="1"/>
  <c r="CF505" i="1"/>
  <c r="CB505" i="1"/>
  <c r="BX505" i="1"/>
  <c r="CB431" i="1"/>
  <c r="CF431" i="1"/>
  <c r="BX431" i="1"/>
  <c r="BY528" i="1"/>
  <c r="CC528" i="1"/>
  <c r="CG528" i="1"/>
  <c r="CD372" i="1"/>
  <c r="CH372" i="1"/>
  <c r="BZ372" i="1"/>
  <c r="CA344" i="1"/>
  <c r="CE344" i="1"/>
  <c r="BW344" i="1"/>
  <c r="BZ536" i="1"/>
  <c r="CH536" i="1"/>
  <c r="CD536" i="1"/>
  <c r="BZ403" i="1"/>
  <c r="CH403" i="1"/>
  <c r="CD403" i="1"/>
  <c r="CF623" i="1"/>
  <c r="BX623" i="1"/>
  <c r="CB623" i="1"/>
  <c r="CC355" i="1"/>
  <c r="CG355" i="1"/>
  <c r="BY355" i="1"/>
  <c r="CG465" i="1"/>
  <c r="CC465" i="1"/>
  <c r="BY465" i="1"/>
  <c r="CG458" i="1"/>
  <c r="BY458" i="1"/>
  <c r="CC458" i="1"/>
  <c r="BZ467" i="1"/>
  <c r="CH467" i="1"/>
  <c r="CD467" i="1"/>
  <c r="CD224" i="1"/>
  <c r="CH224" i="1"/>
  <c r="BZ224" i="1"/>
  <c r="BW446" i="1"/>
  <c r="CE446" i="1"/>
  <c r="CA446" i="1"/>
  <c r="BY303" i="1"/>
  <c r="CG303" i="1"/>
  <c r="CC303" i="1"/>
  <c r="BY53" i="1"/>
  <c r="CG53" i="1"/>
  <c r="CC53" i="1"/>
  <c r="CC515" i="1"/>
  <c r="BY515" i="1"/>
  <c r="CG515" i="1"/>
  <c r="CH5" i="1"/>
  <c r="CD5" i="1"/>
  <c r="BZ5" i="1"/>
  <c r="BZ182" i="1"/>
  <c r="CH182" i="1"/>
  <c r="CD182" i="1"/>
  <c r="CD336" i="1"/>
  <c r="BZ336" i="1"/>
  <c r="CH336" i="1"/>
  <c r="CD296" i="1"/>
  <c r="CH296" i="1"/>
  <c r="BZ296" i="1"/>
  <c r="BZ359" i="1"/>
  <c r="CH359" i="1"/>
  <c r="CD359" i="1"/>
  <c r="BY109" i="1"/>
  <c r="CG109" i="1"/>
  <c r="CC109" i="1"/>
  <c r="CG571" i="1"/>
  <c r="BY571" i="1"/>
  <c r="CC571" i="1"/>
  <c r="BW59" i="1"/>
  <c r="CA59" i="1"/>
  <c r="CE59" i="1"/>
  <c r="CA170" i="1"/>
  <c r="BW170" i="1"/>
  <c r="CE170" i="1"/>
  <c r="CE240" i="1"/>
  <c r="BW240" i="1"/>
  <c r="CA240" i="1"/>
  <c r="BY277" i="1"/>
  <c r="CG277" i="1"/>
  <c r="CC277" i="1"/>
  <c r="BX525" i="1"/>
  <c r="CB525" i="1"/>
  <c r="CF525" i="1"/>
  <c r="BW244" i="1"/>
  <c r="CA244" i="1"/>
  <c r="CE244" i="1"/>
  <c r="CG176" i="1"/>
  <c r="BY176" i="1"/>
  <c r="CC176" i="1"/>
  <c r="BX613" i="1"/>
  <c r="CF613" i="1"/>
  <c r="CB613" i="1"/>
  <c r="BX565" i="1"/>
  <c r="CF565" i="1"/>
  <c r="CB565" i="1"/>
  <c r="BZ485" i="1"/>
  <c r="CH485" i="1"/>
  <c r="CD485" i="1"/>
  <c r="CC229" i="1"/>
  <c r="BY229" i="1"/>
  <c r="CG229" i="1"/>
  <c r="BX332" i="1"/>
  <c r="CB332" i="1"/>
  <c r="CF332" i="1"/>
  <c r="CG435" i="1"/>
  <c r="BY435" i="1"/>
  <c r="CC435" i="1"/>
  <c r="CE290" i="1"/>
  <c r="CA290" i="1"/>
  <c r="BW290" i="1"/>
  <c r="CC566" i="1"/>
  <c r="CG566" i="1"/>
  <c r="BY566" i="1"/>
  <c r="BZ33" i="1"/>
  <c r="CH33" i="1"/>
  <c r="CD33" i="1"/>
  <c r="CB582" i="1"/>
  <c r="CF582" i="1"/>
  <c r="BX582" i="1"/>
  <c r="CC126" i="1"/>
  <c r="CG126" i="1"/>
  <c r="BY126" i="1"/>
  <c r="BY97" i="1"/>
  <c r="CC97" i="1"/>
  <c r="CG97" i="1"/>
  <c r="CG603" i="1"/>
  <c r="CC603" i="1"/>
  <c r="BY603" i="1"/>
  <c r="CB576" i="1"/>
  <c r="BX576" i="1"/>
  <c r="CF576" i="1"/>
  <c r="CB221" i="1"/>
  <c r="BX221" i="1"/>
  <c r="CF221" i="1"/>
  <c r="BZ505" i="1"/>
  <c r="CH505" i="1"/>
  <c r="CD505" i="1"/>
  <c r="BX167" i="1"/>
  <c r="CF167" i="1"/>
  <c r="CB167" i="1"/>
  <c r="BW78" i="1"/>
  <c r="CE78" i="1"/>
  <c r="CA78" i="1"/>
  <c r="CD470" i="1"/>
  <c r="BZ470" i="1"/>
  <c r="CH470" i="1"/>
  <c r="BW478" i="1"/>
  <c r="CE478" i="1"/>
  <c r="CA478" i="1"/>
  <c r="BY31" i="1"/>
  <c r="CG31" i="1"/>
  <c r="CC31" i="1"/>
  <c r="CB136" i="1"/>
  <c r="BX136" i="1"/>
  <c r="CF136" i="1"/>
  <c r="BY216" i="1"/>
  <c r="CC216" i="1"/>
  <c r="CG216" i="1"/>
  <c r="CF389" i="1"/>
  <c r="BX389" i="1"/>
  <c r="CB389" i="1"/>
  <c r="CC476" i="1"/>
  <c r="BY476" i="1"/>
  <c r="CG476" i="1"/>
  <c r="CH67" i="1"/>
  <c r="BZ67" i="1"/>
  <c r="CD67" i="1"/>
  <c r="CB152" i="1"/>
  <c r="CF152" i="1"/>
  <c r="BX152" i="1"/>
  <c r="BW20" i="1"/>
  <c r="CA20" i="1"/>
  <c r="CE20" i="1"/>
  <c r="CE62" i="1"/>
  <c r="BW62" i="1"/>
  <c r="CA62" i="1"/>
  <c r="BY414" i="1"/>
  <c r="CC414" i="1"/>
  <c r="CG414" i="1"/>
  <c r="BY98" i="1"/>
  <c r="CC98" i="1"/>
  <c r="CG98" i="1"/>
  <c r="BW597" i="1"/>
  <c r="CE597" i="1"/>
  <c r="CA597" i="1"/>
  <c r="BZ65" i="1"/>
  <c r="CD65" i="1"/>
  <c r="CH65" i="1"/>
  <c r="CG376" i="1"/>
  <c r="BY376" i="1"/>
  <c r="CC376" i="1"/>
  <c r="BY388" i="1"/>
  <c r="CC388" i="1"/>
  <c r="CG388" i="1"/>
  <c r="CC491" i="1"/>
  <c r="CG491" i="1"/>
  <c r="BY491" i="1"/>
  <c r="BZ353" i="1"/>
  <c r="CH353" i="1"/>
  <c r="CD353" i="1"/>
  <c r="BY457" i="1"/>
  <c r="CC457" i="1"/>
  <c r="CG457" i="1"/>
  <c r="CB468" i="1"/>
  <c r="BX468" i="1"/>
  <c r="CF468" i="1"/>
  <c r="CB381" i="1"/>
  <c r="CF381" i="1"/>
  <c r="BX381" i="1"/>
  <c r="BZ546" i="1"/>
  <c r="CH546" i="1"/>
  <c r="CD546" i="1"/>
  <c r="BX254" i="1"/>
  <c r="CF254" i="1"/>
  <c r="CB254" i="1"/>
  <c r="CC378" i="1"/>
  <c r="CG378" i="1"/>
  <c r="BY378" i="1"/>
  <c r="BW300" i="1"/>
  <c r="CA300" i="1"/>
  <c r="CE300" i="1"/>
  <c r="CE61" i="1"/>
  <c r="BW61" i="1"/>
  <c r="CA61" i="1"/>
  <c r="CA483" i="1"/>
  <c r="CE483" i="1"/>
  <c r="BW483" i="1"/>
  <c r="CA356" i="1"/>
  <c r="CE356" i="1"/>
  <c r="BW356" i="1"/>
  <c r="BY560" i="1"/>
  <c r="CG560" i="1"/>
  <c r="CC560" i="1"/>
  <c r="CG385" i="1"/>
  <c r="BY385" i="1"/>
  <c r="CC385" i="1"/>
  <c r="CA459" i="1"/>
  <c r="CE459" i="1"/>
  <c r="BW459" i="1"/>
  <c r="CB457" i="1"/>
  <c r="BX457" i="1"/>
  <c r="CF457" i="1"/>
  <c r="CA108" i="1"/>
  <c r="BW108" i="1"/>
  <c r="CE108" i="1"/>
  <c r="CD581" i="1"/>
  <c r="CH581" i="1"/>
  <c r="BZ581" i="1"/>
  <c r="CC138" i="1"/>
  <c r="CG138" i="1"/>
  <c r="BY138" i="1"/>
  <c r="CB451" i="1"/>
  <c r="CF451" i="1"/>
  <c r="BX451" i="1"/>
  <c r="CD533" i="1"/>
  <c r="CH533" i="1"/>
  <c r="BZ533" i="1"/>
  <c r="BZ574" i="1"/>
  <c r="CH574" i="1"/>
  <c r="CD574" i="1"/>
  <c r="BX533" i="1"/>
  <c r="CF533" i="1"/>
  <c r="CB533" i="1"/>
  <c r="CG191" i="1"/>
  <c r="CC191" i="1"/>
  <c r="BY191" i="1"/>
  <c r="CA429" i="1"/>
  <c r="CE429" i="1"/>
  <c r="BW429" i="1"/>
  <c r="BX113" i="1"/>
  <c r="CF113" i="1"/>
  <c r="CB113" i="1"/>
  <c r="CD492" i="1"/>
  <c r="BZ492" i="1"/>
  <c r="CH492" i="1"/>
  <c r="CA210" i="1"/>
  <c r="BW210" i="1"/>
  <c r="CE210" i="1"/>
  <c r="BX551" i="1"/>
  <c r="CF551" i="1"/>
  <c r="CB551" i="1"/>
  <c r="CD318" i="1"/>
  <c r="CH318" i="1"/>
  <c r="BZ318" i="1"/>
  <c r="BX262" i="1"/>
  <c r="CF262" i="1"/>
  <c r="CB262" i="1"/>
  <c r="BX299" i="1"/>
  <c r="CF299" i="1"/>
  <c r="CB299" i="1"/>
  <c r="BZ235" i="1"/>
  <c r="CD235" i="1"/>
  <c r="CH235" i="1"/>
  <c r="CG473" i="1"/>
  <c r="CC473" i="1"/>
  <c r="BY473" i="1"/>
  <c r="CD50" i="1"/>
  <c r="BZ50" i="1"/>
  <c r="CH50" i="1"/>
  <c r="CD130" i="1"/>
  <c r="BZ130" i="1"/>
  <c r="CH130" i="1"/>
  <c r="CA447" i="1"/>
  <c r="CE447" i="1"/>
  <c r="BW447" i="1"/>
  <c r="CF494" i="1"/>
  <c r="BX494" i="1"/>
  <c r="CB494" i="1"/>
  <c r="CB411" i="1"/>
  <c r="CF411" i="1"/>
  <c r="BX411" i="1"/>
  <c r="BZ361" i="1"/>
  <c r="CH361" i="1"/>
  <c r="CD361" i="1"/>
  <c r="CB558" i="1"/>
  <c r="CF558" i="1"/>
  <c r="BX558" i="1"/>
  <c r="CD585" i="1"/>
  <c r="CH585" i="1"/>
  <c r="BZ585" i="1"/>
  <c r="CE301" i="1"/>
  <c r="BW301" i="1"/>
  <c r="CA301" i="1"/>
  <c r="CC507" i="1"/>
  <c r="CG507" i="1"/>
  <c r="BY507" i="1"/>
  <c r="CC342" i="1"/>
  <c r="CG342" i="1"/>
  <c r="BY342" i="1"/>
  <c r="BY185" i="1"/>
  <c r="CC185" i="1"/>
  <c r="CG185" i="1"/>
  <c r="BX159" i="1"/>
  <c r="CF159" i="1"/>
  <c r="CB159" i="1"/>
  <c r="CB371" i="1"/>
  <c r="CF371" i="1"/>
  <c r="BX371" i="1"/>
  <c r="BW486" i="1"/>
  <c r="CE486" i="1"/>
  <c r="CA486" i="1"/>
  <c r="BZ600" i="1"/>
  <c r="CH600" i="1"/>
  <c r="CD600" i="1"/>
  <c r="BY127" i="1"/>
  <c r="CG127" i="1"/>
  <c r="CC127" i="1"/>
  <c r="BX334" i="1"/>
  <c r="CB334" i="1"/>
  <c r="CF334" i="1"/>
  <c r="BY248" i="1"/>
  <c r="CG248" i="1"/>
  <c r="CC248" i="1"/>
  <c r="CA208" i="1"/>
  <c r="BW208" i="1"/>
  <c r="CE208" i="1"/>
  <c r="BW151" i="1"/>
  <c r="CE151" i="1"/>
  <c r="CA151" i="1"/>
  <c r="BZ86" i="1"/>
  <c r="CH86" i="1"/>
  <c r="CD86" i="1"/>
  <c r="CD20" i="1"/>
  <c r="CH20" i="1"/>
  <c r="BZ20" i="1"/>
  <c r="BX91" i="1"/>
  <c r="CF91" i="1"/>
  <c r="CB91" i="1"/>
  <c r="CF467" i="1"/>
  <c r="BX467" i="1"/>
  <c r="CB467" i="1"/>
  <c r="BY271" i="1"/>
  <c r="CG271" i="1"/>
  <c r="CC271" i="1"/>
  <c r="CG359" i="1"/>
  <c r="BY359" i="1"/>
  <c r="CC359" i="1"/>
  <c r="BW571" i="1"/>
  <c r="CE571" i="1"/>
  <c r="CA571" i="1"/>
  <c r="CE277" i="1"/>
  <c r="CA277" i="1"/>
  <c r="BW277" i="1"/>
  <c r="CB620" i="1"/>
  <c r="BX620" i="1"/>
  <c r="CF620" i="1"/>
  <c r="CB485" i="1"/>
  <c r="BX485" i="1"/>
  <c r="CF485" i="1"/>
  <c r="CB546" i="1"/>
  <c r="BX546" i="1"/>
  <c r="CF546" i="1"/>
  <c r="CB71" i="1"/>
  <c r="CF71" i="1"/>
  <c r="BX71" i="1"/>
  <c r="BZ576" i="1"/>
  <c r="CH576" i="1"/>
  <c r="CD576" i="1"/>
  <c r="CE310" i="1"/>
  <c r="BW310" i="1"/>
  <c r="CA310" i="1"/>
  <c r="CE293" i="1"/>
  <c r="BW293" i="1"/>
  <c r="CA293" i="1"/>
  <c r="BW331" i="1"/>
  <c r="CA331" i="1"/>
  <c r="CE331" i="1"/>
  <c r="BZ471" i="1"/>
  <c r="CH471" i="1"/>
  <c r="CD471" i="1"/>
  <c r="CG547" i="1"/>
  <c r="BY547" i="1"/>
  <c r="CC547" i="1"/>
  <c r="BZ247" i="1"/>
  <c r="CD247" i="1"/>
  <c r="CH247" i="1"/>
  <c r="BY375" i="1"/>
  <c r="CC375" i="1"/>
  <c r="CG375" i="1"/>
  <c r="BY311" i="1"/>
  <c r="CG311" i="1"/>
  <c r="CC311" i="1"/>
  <c r="CC263" i="1"/>
  <c r="CG263" i="1"/>
  <c r="BY263" i="1"/>
  <c r="CB523" i="1"/>
  <c r="BX523" i="1"/>
  <c r="CF523" i="1"/>
  <c r="CH612" i="1"/>
  <c r="BZ612" i="1"/>
  <c r="CD612" i="1"/>
  <c r="BW480" i="1"/>
  <c r="CE480" i="1"/>
  <c r="CA480" i="1"/>
  <c r="CB453" i="1"/>
  <c r="BX453" i="1"/>
  <c r="CF453" i="1"/>
  <c r="CE326" i="1"/>
  <c r="BW326" i="1"/>
  <c r="CA326" i="1"/>
  <c r="CG587" i="1"/>
  <c r="BY587" i="1"/>
  <c r="CC587" i="1"/>
  <c r="CC444" i="1"/>
  <c r="BY444" i="1"/>
  <c r="CG444" i="1"/>
  <c r="BX496" i="1"/>
  <c r="CF496" i="1"/>
  <c r="CB496" i="1"/>
  <c r="CC492" i="1"/>
  <c r="BY492" i="1"/>
  <c r="CG492" i="1"/>
  <c r="BW599" i="1"/>
  <c r="CE599" i="1"/>
  <c r="CA599" i="1"/>
  <c r="CB552" i="1"/>
  <c r="BX552" i="1"/>
  <c r="CF552" i="1"/>
  <c r="CA590" i="1"/>
  <c r="BW590" i="1"/>
  <c r="CE590" i="1"/>
  <c r="BZ162" i="1"/>
  <c r="CH162" i="1"/>
  <c r="CD162" i="1"/>
  <c r="CA615" i="1"/>
  <c r="CE615" i="1"/>
  <c r="BW615" i="1"/>
  <c r="BY607" i="1"/>
  <c r="CG607" i="1"/>
  <c r="CC607" i="1"/>
  <c r="CC567" i="1"/>
  <c r="BY567" i="1"/>
  <c r="CG567" i="1"/>
  <c r="CB233" i="1"/>
  <c r="BX233" i="1"/>
  <c r="CF233" i="1"/>
  <c r="BY532" i="1"/>
  <c r="CC532" i="1"/>
  <c r="CG532" i="1"/>
  <c r="BX197" i="1"/>
  <c r="CF197" i="1"/>
  <c r="CB197" i="1"/>
  <c r="CG365" i="1"/>
  <c r="CC365" i="1"/>
  <c r="BY365" i="1"/>
  <c r="BW561" i="1"/>
  <c r="CE561" i="1"/>
  <c r="CA561" i="1"/>
  <c r="CD189" i="1"/>
  <c r="BZ189" i="1"/>
  <c r="CH189" i="1"/>
  <c r="CD169" i="1"/>
  <c r="CH169" i="1"/>
  <c r="BZ169" i="1"/>
  <c r="BZ463" i="1"/>
  <c r="CH463" i="1"/>
  <c r="CD463" i="1"/>
  <c r="CB449" i="1"/>
  <c r="CF449" i="1"/>
  <c r="BX449" i="1"/>
  <c r="BZ345" i="1"/>
  <c r="CH345" i="1"/>
  <c r="CD345" i="1"/>
  <c r="CA501" i="1"/>
  <c r="BW501" i="1"/>
  <c r="CE501" i="1"/>
  <c r="CF405" i="1"/>
  <c r="BX405" i="1"/>
  <c r="CB405" i="1"/>
  <c r="CC428" i="1"/>
  <c r="BY428" i="1"/>
  <c r="CG428" i="1"/>
  <c r="BZ489" i="1"/>
  <c r="CH489" i="1"/>
  <c r="CD489" i="1"/>
  <c r="BZ39" i="1"/>
  <c r="CH39" i="1"/>
  <c r="CD39" i="1"/>
  <c r="CC430" i="1"/>
  <c r="CG430" i="1"/>
  <c r="BY430" i="1"/>
  <c r="BW165" i="1"/>
  <c r="CE165" i="1"/>
  <c r="CA165" i="1"/>
  <c r="BW482" i="1"/>
  <c r="CE482" i="1"/>
  <c r="CA482" i="1"/>
  <c r="BY275" i="1"/>
  <c r="CG275" i="1"/>
  <c r="CC275" i="1"/>
  <c r="BZ17" i="1"/>
  <c r="CH17" i="1"/>
  <c r="CD17" i="1"/>
  <c r="CG69" i="1"/>
  <c r="BY69" i="1"/>
  <c r="CC69" i="1"/>
  <c r="CD151" i="1"/>
  <c r="BZ151" i="1"/>
  <c r="CH151" i="1"/>
  <c r="BZ129" i="1"/>
  <c r="CD129" i="1"/>
  <c r="CH129" i="1"/>
  <c r="CC86" i="1"/>
  <c r="CG86" i="1"/>
  <c r="BY86" i="1"/>
  <c r="BW60" i="1"/>
  <c r="CA60" i="1"/>
  <c r="CE60" i="1"/>
  <c r="CG401" i="1"/>
  <c r="BY401" i="1"/>
  <c r="CC401" i="1"/>
  <c r="BZ355" i="1"/>
  <c r="CH355" i="1"/>
  <c r="CD355" i="1"/>
  <c r="CD304" i="1"/>
  <c r="CH304" i="1"/>
  <c r="BZ304" i="1"/>
  <c r="CF336" i="1"/>
  <c r="BX336" i="1"/>
  <c r="CB336" i="1"/>
  <c r="CF359" i="1"/>
  <c r="BX359" i="1"/>
  <c r="CB359" i="1"/>
  <c r="BZ427" i="1"/>
  <c r="CH427" i="1"/>
  <c r="CD427" i="1"/>
  <c r="CD126" i="1"/>
  <c r="CH126" i="1"/>
  <c r="BZ126" i="1"/>
  <c r="CA79" i="1"/>
  <c r="CE79" i="1"/>
  <c r="BW79" i="1"/>
  <c r="CH75" i="1"/>
  <c r="BZ75" i="1"/>
  <c r="CD75" i="1"/>
  <c r="BX547" i="1"/>
  <c r="CF547" i="1"/>
  <c r="CB547" i="1"/>
  <c r="CF312" i="1"/>
  <c r="BX312" i="1"/>
  <c r="CB312" i="1"/>
  <c r="BY347" i="1"/>
  <c r="CG347" i="1"/>
  <c r="CC347" i="1"/>
  <c r="CE50" i="1"/>
  <c r="CA50" i="1"/>
  <c r="BW50" i="1"/>
  <c r="BX207" i="1"/>
  <c r="CF207" i="1"/>
  <c r="CB207" i="1"/>
  <c r="CC292" i="1"/>
  <c r="CG292" i="1"/>
  <c r="BY292" i="1"/>
  <c r="BY341" i="1"/>
  <c r="CG341" i="1"/>
  <c r="CC341" i="1"/>
  <c r="BX581" i="1"/>
  <c r="CF581" i="1"/>
  <c r="CB581" i="1"/>
  <c r="BW119" i="1"/>
  <c r="CE119" i="1"/>
  <c r="CA119" i="1"/>
  <c r="BY564" i="1"/>
  <c r="CC564" i="1"/>
  <c r="CG564" i="1"/>
  <c r="CD420" i="1"/>
  <c r="CH420" i="1"/>
  <c r="BZ420" i="1"/>
  <c r="CB510" i="1"/>
  <c r="BX510" i="1"/>
  <c r="CF510" i="1"/>
  <c r="CD252" i="1"/>
  <c r="BZ252" i="1"/>
  <c r="CH252" i="1"/>
  <c r="CG495" i="1"/>
  <c r="BY495" i="1"/>
  <c r="CC495" i="1"/>
  <c r="CD300" i="1"/>
  <c r="BZ300" i="1"/>
  <c r="CH300" i="1"/>
  <c r="CA614" i="1"/>
  <c r="BW614" i="1"/>
  <c r="CE614" i="1"/>
  <c r="CD450" i="1"/>
  <c r="CH450" i="1"/>
  <c r="BZ450" i="1"/>
  <c r="BX131" i="1"/>
  <c r="CF131" i="1"/>
  <c r="CB131" i="1"/>
  <c r="CE622" i="1"/>
  <c r="CA622" i="1"/>
  <c r="BW622" i="1"/>
  <c r="CG357" i="1"/>
  <c r="BY357" i="1"/>
  <c r="CC357" i="1"/>
  <c r="BW280" i="1"/>
  <c r="CE280" i="1"/>
  <c r="CA280" i="1"/>
  <c r="CD302" i="1"/>
  <c r="CH302" i="1"/>
  <c r="BZ302" i="1"/>
  <c r="CC40" i="1"/>
  <c r="CG40" i="1"/>
  <c r="BY40" i="1"/>
  <c r="BY13" i="1"/>
  <c r="CG13" i="1"/>
  <c r="CC13" i="1"/>
  <c r="CD527" i="1"/>
  <c r="BZ527" i="1"/>
  <c r="CH527" i="1"/>
  <c r="BW217" i="1"/>
  <c r="CE217" i="1"/>
  <c r="CA217" i="1"/>
  <c r="CD183" i="1"/>
  <c r="BZ183" i="1"/>
  <c r="CH183" i="1"/>
  <c r="CD32" i="1"/>
  <c r="BZ32" i="1"/>
  <c r="CH32" i="1"/>
  <c r="BY577" i="1"/>
  <c r="CC577" i="1"/>
  <c r="CG577" i="1"/>
  <c r="BZ447" i="1"/>
  <c r="CH447" i="1"/>
  <c r="CD447" i="1"/>
  <c r="BZ174" i="1"/>
  <c r="CH174" i="1"/>
  <c r="CD174" i="1"/>
  <c r="CH116" i="1"/>
  <c r="BZ116" i="1"/>
  <c r="CD116" i="1"/>
  <c r="BY533" i="1"/>
  <c r="CC533" i="1"/>
  <c r="CG533" i="1"/>
  <c r="CB550" i="1"/>
  <c r="CF550" i="1"/>
  <c r="BX550" i="1"/>
  <c r="BX420" i="1"/>
  <c r="CF420" i="1"/>
  <c r="CB420" i="1"/>
  <c r="CD207" i="1"/>
  <c r="CH207" i="1"/>
  <c r="BZ207" i="1"/>
  <c r="BY230" i="1"/>
  <c r="CG230" i="1"/>
  <c r="CC230" i="1"/>
  <c r="BX163" i="1"/>
  <c r="CF163" i="1"/>
  <c r="CB163" i="1"/>
  <c r="BY214" i="1"/>
  <c r="CC214" i="1"/>
  <c r="CG214" i="1"/>
  <c r="BY420" i="1"/>
  <c r="CC420" i="1"/>
  <c r="CG420" i="1"/>
  <c r="BY510" i="1"/>
  <c r="CC510" i="1"/>
  <c r="CG510" i="1"/>
  <c r="CD294" i="1"/>
  <c r="CH294" i="1"/>
  <c r="BZ294" i="1"/>
  <c r="CE317" i="1"/>
  <c r="BW317" i="1"/>
  <c r="CA317" i="1"/>
  <c r="CC122" i="1"/>
  <c r="CG122" i="1"/>
  <c r="BY122" i="1"/>
  <c r="BZ483" i="1"/>
  <c r="CH483" i="1"/>
  <c r="CD483" i="1"/>
  <c r="BZ347" i="1"/>
  <c r="CH347" i="1"/>
  <c r="CD347" i="1"/>
  <c r="BX424" i="1"/>
  <c r="CF424" i="1"/>
  <c r="CB424" i="1"/>
  <c r="BX317" i="1"/>
  <c r="CB317" i="1"/>
  <c r="CF317" i="1"/>
  <c r="BZ487" i="1"/>
  <c r="CH487" i="1"/>
  <c r="CD487" i="1"/>
  <c r="CC173" i="1"/>
  <c r="CG173" i="1"/>
  <c r="BY173" i="1"/>
  <c r="BX59" i="1"/>
  <c r="CB59" i="1"/>
  <c r="CF59" i="1"/>
  <c r="CB330" i="1"/>
  <c r="BX330" i="1"/>
  <c r="CF330" i="1"/>
  <c r="BZ192" i="1"/>
  <c r="CH192" i="1"/>
  <c r="CD192" i="1"/>
  <c r="BX189" i="1"/>
  <c r="CF189" i="1"/>
  <c r="CB189" i="1"/>
  <c r="BW245" i="1"/>
  <c r="CE245" i="1"/>
  <c r="CA245" i="1"/>
  <c r="CB65" i="1"/>
  <c r="CF65" i="1"/>
  <c r="BX65" i="1"/>
  <c r="BW611" i="1"/>
  <c r="CA611" i="1"/>
  <c r="CE611" i="1"/>
  <c r="CA479" i="1"/>
  <c r="BW479" i="1"/>
  <c r="CE479" i="1"/>
  <c r="BZ146" i="1"/>
  <c r="CH146" i="1"/>
  <c r="CD146" i="1"/>
  <c r="CH241" i="1"/>
  <c r="BZ241" i="1"/>
  <c r="CD241" i="1"/>
  <c r="CA481" i="1"/>
  <c r="CE481" i="1"/>
  <c r="BW481" i="1"/>
  <c r="CD255" i="1"/>
  <c r="CH255" i="1"/>
  <c r="BZ255" i="1"/>
  <c r="CF386" i="1"/>
  <c r="BX386" i="1"/>
  <c r="CB386" i="1"/>
  <c r="CB598" i="1"/>
  <c r="BX598" i="1"/>
  <c r="CF598" i="1"/>
  <c r="BW444" i="1"/>
  <c r="CE444" i="1"/>
  <c r="CA444" i="1"/>
  <c r="CA411" i="1"/>
  <c r="CE411" i="1"/>
  <c r="BW411" i="1"/>
  <c r="BW492" i="1"/>
  <c r="CE492" i="1"/>
  <c r="CA492" i="1"/>
  <c r="BX64" i="1"/>
  <c r="CF64" i="1"/>
  <c r="CB64" i="1"/>
  <c r="CA540" i="1"/>
  <c r="BW540" i="1"/>
  <c r="CE540" i="1"/>
  <c r="CB387" i="1"/>
  <c r="CF387" i="1"/>
  <c r="BX387" i="1"/>
  <c r="BW535" i="1"/>
  <c r="CE535" i="1"/>
  <c r="CA535" i="1"/>
  <c r="CB210" i="1"/>
  <c r="CF210" i="1"/>
  <c r="BX210" i="1"/>
  <c r="BZ383" i="1"/>
  <c r="CH383" i="1"/>
  <c r="CD383" i="1"/>
  <c r="CA398" i="1"/>
  <c r="CE398" i="1"/>
  <c r="BW398" i="1"/>
  <c r="CC551" i="1"/>
  <c r="CG551" i="1"/>
  <c r="BY551" i="1"/>
  <c r="BW231" i="1"/>
  <c r="CA231" i="1"/>
  <c r="CE231" i="1"/>
  <c r="CB237" i="1"/>
  <c r="BX237" i="1"/>
  <c r="CF237" i="1"/>
  <c r="BZ84" i="1"/>
  <c r="CH84" i="1"/>
  <c r="CD84" i="1"/>
  <c r="BY554" i="1"/>
  <c r="CC554" i="1"/>
  <c r="CG554" i="1"/>
  <c r="CE42" i="1"/>
  <c r="BW42" i="1"/>
  <c r="CA42" i="1"/>
  <c r="CG542" i="1"/>
  <c r="CC542" i="1"/>
  <c r="BY542" i="1"/>
  <c r="BZ393" i="1"/>
  <c r="CH393" i="1"/>
  <c r="CD393" i="1"/>
  <c r="CA77" i="1"/>
  <c r="BW77" i="1"/>
  <c r="CE77" i="1"/>
  <c r="CA194" i="1"/>
  <c r="BW194" i="1"/>
  <c r="CE194" i="1"/>
  <c r="BY351" i="1"/>
  <c r="CG351" i="1"/>
  <c r="CC351" i="1"/>
  <c r="BY95" i="1"/>
  <c r="CC95" i="1"/>
  <c r="CG95" i="1"/>
  <c r="CD101" i="1"/>
  <c r="CH101" i="1"/>
  <c r="BZ101" i="1"/>
  <c r="CB204" i="1"/>
  <c r="BX204" i="1"/>
  <c r="CF204" i="1"/>
  <c r="CA162" i="1"/>
  <c r="BW162" i="1"/>
  <c r="CE162" i="1"/>
  <c r="BY262" i="1"/>
  <c r="CG262" i="1"/>
  <c r="CC262" i="1"/>
  <c r="CD222" i="1"/>
  <c r="CH222" i="1"/>
  <c r="BZ222" i="1"/>
  <c r="BY615" i="1"/>
  <c r="CC615" i="1"/>
  <c r="CG615" i="1"/>
  <c r="BZ377" i="1"/>
  <c r="CH377" i="1"/>
  <c r="CD377" i="1"/>
  <c r="BY297" i="1"/>
  <c r="CG297" i="1"/>
  <c r="CC297" i="1"/>
  <c r="BX93" i="1"/>
  <c r="CF93" i="1"/>
  <c r="CB93" i="1"/>
  <c r="CA154" i="1"/>
  <c r="CE154" i="1"/>
  <c r="BW154" i="1"/>
  <c r="CE281" i="1"/>
  <c r="BW281" i="1"/>
  <c r="CA281" i="1"/>
  <c r="BW583" i="1"/>
  <c r="CE583" i="1"/>
  <c r="CA583" i="1"/>
  <c r="BY502" i="1"/>
  <c r="CC502" i="1"/>
  <c r="CG502" i="1"/>
  <c r="CC219" i="1"/>
  <c r="CG219" i="1"/>
  <c r="BY219" i="1"/>
  <c r="CA172" i="1"/>
  <c r="CE172" i="1"/>
  <c r="BW172" i="1"/>
  <c r="BZ429" i="1"/>
  <c r="CH429" i="1"/>
  <c r="CD429" i="1"/>
  <c r="CA532" i="1"/>
  <c r="BW532" i="1"/>
  <c r="CE532" i="1"/>
  <c r="BX219" i="1"/>
  <c r="CB219" i="1"/>
  <c r="CF219" i="1"/>
  <c r="BZ287" i="1"/>
  <c r="CH287" i="1"/>
  <c r="CD287" i="1"/>
  <c r="BZ200" i="1"/>
  <c r="CH200" i="1"/>
  <c r="CD200" i="1"/>
  <c r="BZ88" i="1"/>
  <c r="CH88" i="1"/>
  <c r="CD88" i="1"/>
  <c r="CD587" i="1"/>
  <c r="CH587" i="1"/>
  <c r="BZ587" i="1"/>
  <c r="CF498" i="1"/>
  <c r="CB498" i="1"/>
  <c r="BX498" i="1"/>
  <c r="BY121" i="1"/>
  <c r="CG121" i="1"/>
  <c r="CC121" i="1"/>
  <c r="BZ439" i="1"/>
  <c r="CH439" i="1"/>
  <c r="CD439" i="1"/>
  <c r="CB445" i="1"/>
  <c r="BX445" i="1"/>
  <c r="CF445" i="1"/>
  <c r="CA292" i="1"/>
  <c r="BW292" i="1"/>
  <c r="CE292" i="1"/>
  <c r="BX139" i="1"/>
  <c r="CF139" i="1"/>
  <c r="CB139" i="1"/>
  <c r="BX250" i="1"/>
  <c r="CF250" i="1"/>
  <c r="CB250" i="1"/>
  <c r="CA617" i="1"/>
  <c r="CE617" i="1"/>
  <c r="BW617" i="1"/>
  <c r="CC14" i="1"/>
  <c r="CG14" i="1"/>
  <c r="BY14" i="1"/>
  <c r="CA528" i="1"/>
  <c r="BW528" i="1"/>
  <c r="CE528" i="1"/>
  <c r="CB184" i="1"/>
  <c r="CF184" i="1"/>
  <c r="BX184" i="1"/>
  <c r="CE380" i="1"/>
  <c r="BW380" i="1"/>
  <c r="CA380" i="1"/>
  <c r="BZ158" i="1"/>
  <c r="CH158" i="1"/>
  <c r="CD158" i="1"/>
  <c r="CB522" i="1"/>
  <c r="CF522" i="1"/>
  <c r="BX522" i="1"/>
  <c r="CD364" i="1"/>
  <c r="CH364" i="1"/>
  <c r="BZ364" i="1"/>
  <c r="BX87" i="1"/>
  <c r="CF87" i="1"/>
  <c r="CB87" i="1"/>
  <c r="CA196" i="1"/>
  <c r="BW196" i="1"/>
  <c r="CE196" i="1"/>
  <c r="BZ43" i="1"/>
  <c r="CH43" i="1"/>
  <c r="CD43" i="1"/>
  <c r="CD270" i="1"/>
  <c r="BZ270" i="1"/>
  <c r="CH270" i="1"/>
  <c r="BW215" i="1"/>
  <c r="CE215" i="1"/>
  <c r="CA215" i="1"/>
  <c r="CD26" i="1"/>
  <c r="BZ26" i="1"/>
  <c r="CH26" i="1"/>
  <c r="BZ313" i="1"/>
  <c r="CH313" i="1"/>
  <c r="CD313" i="1"/>
  <c r="BX211" i="1"/>
  <c r="CF211" i="1"/>
  <c r="CB211" i="1"/>
  <c r="CG70" i="1"/>
  <c r="BY70" i="1"/>
  <c r="CC70" i="1"/>
  <c r="BX246" i="1"/>
  <c r="CF246" i="1"/>
  <c r="CB246" i="1"/>
  <c r="BY266" i="1"/>
  <c r="CC266" i="1"/>
  <c r="CG266" i="1"/>
  <c r="BZ521" i="1"/>
  <c r="CH521" i="1"/>
  <c r="CD521" i="1"/>
  <c r="CA463" i="1"/>
  <c r="CE463" i="1"/>
  <c r="BW463" i="1"/>
  <c r="BW23" i="1"/>
  <c r="CA23" i="1"/>
  <c r="CE23" i="1"/>
  <c r="BY285" i="1"/>
  <c r="CG285" i="1"/>
  <c r="CC285" i="1"/>
  <c r="CB346" i="1"/>
  <c r="BX346" i="1"/>
  <c r="CF346" i="1"/>
  <c r="BZ449" i="1"/>
  <c r="CH449" i="1"/>
  <c r="CD449" i="1"/>
  <c r="CE54" i="1"/>
  <c r="CA54" i="1"/>
  <c r="BW54" i="1"/>
  <c r="BW490" i="1"/>
  <c r="CE490" i="1"/>
  <c r="CA490" i="1"/>
  <c r="CH244" i="1"/>
  <c r="BZ244" i="1"/>
  <c r="CD244" i="1"/>
  <c r="BX511" i="1"/>
  <c r="CF511" i="1"/>
  <c r="CB511" i="1"/>
  <c r="CG570" i="1"/>
  <c r="BY570" i="1"/>
  <c r="CC570" i="1"/>
  <c r="CA437" i="1"/>
  <c r="BW437" i="1"/>
  <c r="CE437" i="1"/>
  <c r="BX217" i="1"/>
  <c r="CF217" i="1"/>
  <c r="CB217" i="1"/>
  <c r="BW18" i="1"/>
  <c r="CA18" i="1"/>
  <c r="CE18" i="1"/>
  <c r="CD402" i="1"/>
  <c r="BZ402" i="1"/>
  <c r="CH402" i="1"/>
  <c r="CF625" i="1"/>
  <c r="CB625" i="1"/>
  <c r="BX625" i="1"/>
  <c r="CA180" i="1"/>
  <c r="BW180" i="1"/>
  <c r="CE180" i="1"/>
  <c r="BW153" i="1"/>
  <c r="CE153" i="1"/>
  <c r="CA153" i="1"/>
  <c r="BW361" i="1"/>
  <c r="CE361" i="1"/>
  <c r="CA361" i="1"/>
  <c r="BW83" i="1"/>
  <c r="CE83" i="1"/>
  <c r="CA83" i="1"/>
  <c r="BW213" i="1"/>
  <c r="CE213" i="1"/>
  <c r="CA213" i="1"/>
  <c r="BW601" i="1"/>
  <c r="CE601" i="1"/>
  <c r="CA601" i="1"/>
  <c r="CB272" i="1"/>
  <c r="BX272" i="1"/>
  <c r="CF272" i="1"/>
  <c r="BY147" i="1"/>
  <c r="CC147" i="1"/>
  <c r="CG147" i="1"/>
  <c r="CD537" i="1"/>
  <c r="BZ537" i="1"/>
  <c r="CH537" i="1"/>
  <c r="BY501" i="1"/>
  <c r="CC501" i="1"/>
  <c r="CG501" i="1"/>
  <c r="BZ604" i="1"/>
  <c r="CH604" i="1"/>
  <c r="CD604" i="1"/>
  <c r="CA92" i="1"/>
  <c r="CE92" i="1"/>
  <c r="BW92" i="1"/>
  <c r="BX232" i="1"/>
  <c r="CF232" i="1"/>
  <c r="CB232" i="1"/>
  <c r="BW66" i="1"/>
  <c r="CE66" i="1"/>
  <c r="CA66" i="1"/>
  <c r="CC462" i="1"/>
  <c r="CG462" i="1"/>
  <c r="BY462" i="1"/>
  <c r="BX39" i="1"/>
  <c r="CB39" i="1"/>
  <c r="CF39" i="1"/>
  <c r="BY301" i="1"/>
  <c r="CG301" i="1"/>
  <c r="CC301" i="1"/>
  <c r="BY404" i="1"/>
  <c r="CC404" i="1"/>
  <c r="CG404" i="1"/>
  <c r="BZ507" i="1"/>
  <c r="CH507" i="1"/>
  <c r="CD507" i="1"/>
  <c r="CA251" i="1"/>
  <c r="CE251" i="1"/>
  <c r="BW251" i="1"/>
  <c r="CE362" i="1"/>
  <c r="CA362" i="1"/>
  <c r="BW362" i="1"/>
  <c r="CG409" i="1"/>
  <c r="BY409" i="1"/>
  <c r="CC409" i="1"/>
  <c r="CD543" i="1"/>
  <c r="BZ543" i="1"/>
  <c r="CH543" i="1"/>
  <c r="BX21" i="1"/>
  <c r="CF21" i="1"/>
  <c r="CB21" i="1"/>
  <c r="CD342" i="1"/>
  <c r="CH342" i="1"/>
  <c r="BZ342" i="1"/>
  <c r="BY269" i="1"/>
  <c r="CG269" i="1"/>
  <c r="CC269" i="1"/>
  <c r="CA394" i="1"/>
  <c r="CE394" i="1"/>
  <c r="BW394" i="1"/>
  <c r="BY456" i="1"/>
  <c r="CC456" i="1"/>
  <c r="CG456" i="1"/>
  <c r="CD185" i="1"/>
  <c r="CH185" i="1"/>
  <c r="BZ185" i="1"/>
  <c r="CB105" i="1"/>
  <c r="BX105" i="1"/>
  <c r="CF105" i="1"/>
  <c r="BZ421" i="1"/>
  <c r="CH421" i="1"/>
  <c r="CD421" i="1"/>
  <c r="CB268" i="1"/>
  <c r="BX268" i="1"/>
  <c r="CF268" i="1"/>
  <c r="CC371" i="1"/>
  <c r="BY371" i="1"/>
  <c r="CG371" i="1"/>
  <c r="BY115" i="1"/>
  <c r="CG115" i="1"/>
  <c r="CC115" i="1"/>
  <c r="CH226" i="1"/>
  <c r="BZ226" i="1"/>
  <c r="CD226" i="1"/>
  <c r="BX89" i="1"/>
  <c r="CF89" i="1"/>
  <c r="CB89" i="1"/>
  <c r="BX137" i="1"/>
  <c r="CF137" i="1"/>
  <c r="CB137" i="1"/>
  <c r="CD177" i="1"/>
  <c r="CH177" i="1"/>
  <c r="BZ177" i="1"/>
  <c r="CC217" i="1"/>
  <c r="CG217" i="1"/>
  <c r="BY217" i="1"/>
  <c r="CA174" i="1"/>
  <c r="CE174" i="1"/>
  <c r="BW174" i="1"/>
  <c r="CE275" i="1"/>
  <c r="BW275" i="1"/>
  <c r="CA275" i="1"/>
  <c r="CC38" i="1"/>
  <c r="BY38" i="1"/>
  <c r="CG38" i="1"/>
  <c r="CB477" i="1"/>
  <c r="CF477" i="1"/>
  <c r="BX477" i="1"/>
  <c r="CC324" i="1"/>
  <c r="CG324" i="1"/>
  <c r="BY324" i="1"/>
  <c r="CD8" i="1"/>
  <c r="BZ8" i="1"/>
  <c r="CH8" i="1"/>
  <c r="CC490" i="1"/>
  <c r="CG490" i="1"/>
  <c r="BY490" i="1"/>
  <c r="CD500" i="1"/>
  <c r="BZ500" i="1"/>
  <c r="CH500" i="1"/>
  <c r="CE396" i="1"/>
  <c r="BW396" i="1"/>
  <c r="CA396" i="1"/>
  <c r="BZ186" i="1"/>
  <c r="CH186" i="1"/>
  <c r="CD186" i="1"/>
  <c r="BZ335" i="1"/>
  <c r="CH335" i="1"/>
  <c r="CD335" i="1"/>
  <c r="CH127" i="1"/>
  <c r="CD127" i="1"/>
  <c r="BZ127" i="1"/>
  <c r="BZ321" i="1"/>
  <c r="CH321" i="1"/>
  <c r="CD321" i="1"/>
  <c r="BW340" i="1"/>
  <c r="CA340" i="1"/>
  <c r="CE340" i="1"/>
  <c r="CB519" i="1"/>
  <c r="CF519" i="1"/>
  <c r="BX519" i="1"/>
  <c r="BZ49" i="1"/>
  <c r="CH49" i="1"/>
  <c r="CD49" i="1"/>
  <c r="BW476" i="1"/>
  <c r="CE476" i="1"/>
  <c r="CA476" i="1"/>
  <c r="BW201" i="1"/>
  <c r="CE201" i="1"/>
  <c r="CA201" i="1"/>
  <c r="CD58" i="1"/>
  <c r="BZ58" i="1"/>
  <c r="CH58" i="1"/>
  <c r="CC557" i="1"/>
  <c r="CG557" i="1"/>
  <c r="BY557" i="1"/>
  <c r="BW573" i="1"/>
  <c r="CE573" i="1"/>
  <c r="CA573" i="1"/>
  <c r="CD352" i="1"/>
  <c r="BZ352" i="1"/>
  <c r="CH352" i="1"/>
  <c r="CD149" i="1"/>
  <c r="BZ149" i="1"/>
  <c r="CH149" i="1"/>
  <c r="BZ248" i="1"/>
  <c r="CD248" i="1"/>
  <c r="CH248" i="1"/>
  <c r="BY333" i="1"/>
  <c r="CG333" i="1"/>
  <c r="CC333" i="1"/>
  <c r="BX326" i="1"/>
  <c r="CB326" i="1"/>
  <c r="CF326" i="1"/>
  <c r="CA69" i="1"/>
  <c r="BW69" i="1"/>
  <c r="CE69" i="1"/>
  <c r="CB208" i="1"/>
  <c r="CF208" i="1"/>
  <c r="BX208" i="1"/>
  <c r="CB128" i="1"/>
  <c r="BX128" i="1"/>
  <c r="CF128" i="1"/>
  <c r="BX151" i="1"/>
  <c r="CF151" i="1"/>
  <c r="CB151" i="1"/>
  <c r="BZ413" i="1"/>
  <c r="CH413" i="1"/>
  <c r="CD413" i="1"/>
  <c r="CA363" i="1"/>
  <c r="BW363" i="1"/>
  <c r="CE363" i="1"/>
  <c r="CF474" i="1"/>
  <c r="BX474" i="1"/>
  <c r="CB474" i="1"/>
  <c r="CB218" i="1"/>
  <c r="BX218" i="1"/>
  <c r="CF218" i="1"/>
  <c r="CB200" i="1"/>
  <c r="CF200" i="1"/>
  <c r="BX200" i="1"/>
  <c r="CH225" i="1"/>
  <c r="CD225" i="1"/>
  <c r="BZ225" i="1"/>
  <c r="BZ419" i="1"/>
  <c r="CH419" i="1"/>
  <c r="CD419" i="1"/>
  <c r="CD591" i="1"/>
  <c r="CH591" i="1"/>
  <c r="BZ591" i="1"/>
  <c r="BY321" i="1"/>
  <c r="CG321" i="1"/>
  <c r="CC321" i="1"/>
  <c r="CA188" i="1"/>
  <c r="CE188" i="1"/>
  <c r="BW188" i="1"/>
  <c r="CG517" i="1"/>
  <c r="BY517" i="1"/>
  <c r="CC517" i="1"/>
  <c r="BX234" i="1"/>
  <c r="CF234" i="1"/>
  <c r="CB234" i="1"/>
  <c r="BZ499" i="1"/>
  <c r="CH499" i="1"/>
  <c r="CD499" i="1"/>
  <c r="CC354" i="1"/>
  <c r="CG354" i="1"/>
  <c r="BY354" i="1"/>
  <c r="CC432" i="1"/>
  <c r="CG432" i="1"/>
  <c r="BY432" i="1"/>
  <c r="CB417" i="1"/>
  <c r="CF417" i="1"/>
  <c r="BX417" i="1"/>
  <c r="CC498" i="1"/>
  <c r="CG498" i="1"/>
  <c r="BY498" i="1"/>
  <c r="BX44" i="1"/>
  <c r="CB44" i="1"/>
  <c r="CF44" i="1"/>
  <c r="CD85" i="1"/>
  <c r="BZ85" i="1"/>
  <c r="CH85" i="1"/>
  <c r="CD310" i="1"/>
  <c r="CH310" i="1"/>
  <c r="BZ310" i="1"/>
  <c r="CA250" i="1"/>
  <c r="CE250" i="1"/>
  <c r="BW250" i="1"/>
  <c r="CC334" i="1"/>
  <c r="CG334" i="1"/>
  <c r="BY334" i="1"/>
  <c r="CF344" i="1"/>
  <c r="CB344" i="1"/>
  <c r="BX344" i="1"/>
  <c r="BY536" i="1"/>
  <c r="CC536" i="1"/>
  <c r="CG536" i="1"/>
  <c r="BW403" i="1"/>
  <c r="CA403" i="1"/>
  <c r="CE403" i="1"/>
  <c r="CE623" i="1"/>
  <c r="BW623" i="1"/>
  <c r="CA623" i="1"/>
  <c r="CF355" i="1"/>
  <c r="CB355" i="1"/>
  <c r="BX355" i="1"/>
  <c r="CC467" i="1"/>
  <c r="CG467" i="1"/>
  <c r="BY467" i="1"/>
  <c r="BY224" i="1"/>
  <c r="CG224" i="1"/>
  <c r="CC224" i="1"/>
  <c r="CD446" i="1"/>
  <c r="CH446" i="1"/>
  <c r="BZ446" i="1"/>
  <c r="BY47" i="1"/>
  <c r="CG47" i="1"/>
  <c r="CC47" i="1"/>
  <c r="CD412" i="1"/>
  <c r="BZ412" i="1"/>
  <c r="CH412" i="1"/>
  <c r="BX515" i="1"/>
  <c r="CB515" i="1"/>
  <c r="CF515" i="1"/>
  <c r="BZ271" i="1"/>
  <c r="CH271" i="1"/>
  <c r="CD271" i="1"/>
  <c r="BX291" i="1"/>
  <c r="CF291" i="1"/>
  <c r="CB291" i="1"/>
  <c r="BY182" i="1"/>
  <c r="CC182" i="1"/>
  <c r="CG182" i="1"/>
  <c r="CA336" i="1"/>
  <c r="CE336" i="1"/>
  <c r="BW336" i="1"/>
  <c r="CB296" i="1"/>
  <c r="CF296" i="1"/>
  <c r="BX296" i="1"/>
  <c r="CE365" i="1"/>
  <c r="BW365" i="1"/>
  <c r="CA365" i="1"/>
  <c r="CD468" i="1"/>
  <c r="BZ468" i="1"/>
  <c r="CH468" i="1"/>
  <c r="BX571" i="1"/>
  <c r="CF571" i="1"/>
  <c r="CB571" i="1"/>
  <c r="BZ59" i="1"/>
  <c r="CH59" i="1"/>
  <c r="CD59" i="1"/>
  <c r="CF518" i="1"/>
  <c r="BX518" i="1"/>
  <c r="CB518" i="1"/>
  <c r="BX277" i="1"/>
  <c r="CF277" i="1"/>
  <c r="CB277" i="1"/>
  <c r="CE525" i="1"/>
  <c r="BW525" i="1"/>
  <c r="CA525" i="1"/>
  <c r="BX161" i="1"/>
  <c r="CF161" i="1"/>
  <c r="CB161" i="1"/>
  <c r="CB176" i="1"/>
  <c r="CF176" i="1"/>
  <c r="BX176" i="1"/>
  <c r="CE613" i="1"/>
  <c r="BW613" i="1"/>
  <c r="CA613" i="1"/>
  <c r="BW565" i="1"/>
  <c r="CE565" i="1"/>
  <c r="CA565" i="1"/>
  <c r="BY485" i="1"/>
  <c r="CC485" i="1"/>
  <c r="CG485" i="1"/>
  <c r="CB229" i="1"/>
  <c r="BX229" i="1"/>
  <c r="CF229" i="1"/>
  <c r="CB435" i="1"/>
  <c r="CF435" i="1"/>
  <c r="BX435" i="1"/>
  <c r="CC34" i="1"/>
  <c r="BY34" i="1"/>
  <c r="CG34" i="1"/>
  <c r="BY33" i="1"/>
  <c r="CG33" i="1"/>
  <c r="CC33" i="1"/>
  <c r="CA582" i="1"/>
  <c r="BW582" i="1"/>
  <c r="CE582" i="1"/>
  <c r="BW246" i="1"/>
  <c r="CA246" i="1"/>
  <c r="CE246" i="1"/>
  <c r="BX603" i="1"/>
  <c r="CF603" i="1"/>
  <c r="CB603" i="1"/>
  <c r="CA576" i="1"/>
  <c r="BW576" i="1"/>
  <c r="CE576" i="1"/>
  <c r="CA221" i="1"/>
  <c r="CE221" i="1"/>
  <c r="BW221" i="1"/>
  <c r="BY399" i="1"/>
  <c r="CG399" i="1"/>
  <c r="CC399" i="1"/>
  <c r="BX310" i="1"/>
  <c r="CB310" i="1"/>
  <c r="CF310" i="1"/>
  <c r="BZ373" i="1"/>
  <c r="CH373" i="1"/>
  <c r="CD373" i="1"/>
  <c r="BW167" i="1"/>
  <c r="CE167" i="1"/>
  <c r="CA167" i="1"/>
  <c r="CC88" i="1"/>
  <c r="CG88" i="1"/>
  <c r="BY88" i="1"/>
  <c r="BY470" i="1"/>
  <c r="CC470" i="1"/>
  <c r="CG470" i="1"/>
  <c r="CD478" i="1"/>
  <c r="BZ478" i="1"/>
  <c r="CH478" i="1"/>
  <c r="BX293" i="1"/>
  <c r="CF293" i="1"/>
  <c r="CB293" i="1"/>
  <c r="CA136" i="1"/>
  <c r="BW136" i="1"/>
  <c r="CE136" i="1"/>
  <c r="CB331" i="1"/>
  <c r="CF331" i="1"/>
  <c r="BX331" i="1"/>
  <c r="CB216" i="1"/>
  <c r="CF216" i="1"/>
  <c r="BX216" i="1"/>
  <c r="CD120" i="1"/>
  <c r="BZ120" i="1"/>
  <c r="CH120" i="1"/>
  <c r="CE389" i="1"/>
  <c r="BW389" i="1"/>
  <c r="CA389" i="1"/>
  <c r="BY67" i="1"/>
  <c r="CC67" i="1"/>
  <c r="CG67" i="1"/>
  <c r="CD547" i="1"/>
  <c r="BZ547" i="1"/>
  <c r="CH547" i="1"/>
  <c r="CD414" i="1"/>
  <c r="BZ414" i="1"/>
  <c r="CH414" i="1"/>
  <c r="CB98" i="1"/>
  <c r="BX98" i="1"/>
  <c r="CF98" i="1"/>
  <c r="CD312" i="1"/>
  <c r="BZ312" i="1"/>
  <c r="CH312" i="1"/>
  <c r="CC65" i="1"/>
  <c r="CG65" i="1"/>
  <c r="BY65" i="1"/>
  <c r="CB56" i="1"/>
  <c r="BX56" i="1"/>
  <c r="CF56" i="1"/>
  <c r="BX388" i="1"/>
  <c r="CB388" i="1"/>
  <c r="CF388" i="1"/>
  <c r="BX491" i="1"/>
  <c r="CF491" i="1"/>
  <c r="CB491" i="1"/>
  <c r="CD374" i="1"/>
  <c r="BZ374" i="1"/>
  <c r="CH374" i="1"/>
  <c r="CA564" i="1"/>
  <c r="BW564" i="1"/>
  <c r="CE564" i="1"/>
  <c r="BZ61" i="1"/>
  <c r="CH61" i="1"/>
  <c r="CD61" i="1"/>
  <c r="CD134" i="1"/>
  <c r="BZ134" i="1"/>
  <c r="CH134" i="1"/>
  <c r="CA384" i="1"/>
  <c r="BW384" i="1"/>
  <c r="CE384" i="1"/>
  <c r="BW47" i="1"/>
  <c r="CA47" i="1"/>
  <c r="CE47" i="1"/>
  <c r="BX9" i="1"/>
  <c r="CF9" i="1"/>
  <c r="CB9" i="1"/>
  <c r="CD356" i="1"/>
  <c r="BZ356" i="1"/>
  <c r="CH356" i="1"/>
  <c r="CB263" i="1"/>
  <c r="CF263" i="1"/>
  <c r="BX263" i="1"/>
  <c r="BW267" i="1"/>
  <c r="CA267" i="1"/>
  <c r="CE267" i="1"/>
  <c r="CG453" i="1"/>
  <c r="BY453" i="1"/>
  <c r="CC453" i="1"/>
  <c r="CF345" i="1"/>
  <c r="BX345" i="1"/>
  <c r="CB345" i="1"/>
  <c r="CC139" i="1"/>
  <c r="BY139" i="1"/>
  <c r="CG139" i="1"/>
  <c r="CA164" i="1"/>
  <c r="BW164" i="1"/>
  <c r="CE164" i="1"/>
  <c r="BX193" i="1"/>
  <c r="CF193" i="1"/>
  <c r="CB193" i="1"/>
  <c r="BZ554" i="1"/>
  <c r="CH554" i="1"/>
  <c r="CD554" i="1"/>
  <c r="KR545" i="1" l="1"/>
  <c r="KR368" i="1"/>
  <c r="KR403" i="1"/>
  <c r="KR512" i="1"/>
  <c r="KR594" i="1"/>
  <c r="KR555" i="1"/>
  <c r="KR468" i="1"/>
  <c r="KR141" i="1"/>
  <c r="KR40" i="1"/>
  <c r="KR455" i="1"/>
  <c r="KR167" i="1"/>
  <c r="KR432" i="1"/>
  <c r="KR218" i="1"/>
  <c r="KR326" i="1"/>
  <c r="KR573" i="1"/>
  <c r="KR490" i="1"/>
  <c r="KR275" i="1"/>
  <c r="KR177" i="1"/>
  <c r="KR89" i="1"/>
  <c r="KR371" i="1"/>
  <c r="KR456" i="1"/>
  <c r="KR83" i="1"/>
  <c r="KR180" i="1"/>
  <c r="KR617" i="1"/>
  <c r="KR439" i="1"/>
  <c r="KR532" i="1"/>
  <c r="KR219" i="1"/>
  <c r="KR583" i="1"/>
  <c r="KR262" i="1"/>
  <c r="KR393" i="1"/>
  <c r="KR231" i="1"/>
  <c r="KR411" i="1"/>
  <c r="KR386" i="1"/>
  <c r="KR550" i="1"/>
  <c r="KR217" i="1"/>
  <c r="KR131" i="1"/>
  <c r="KR50" i="1"/>
  <c r="KR304" i="1"/>
  <c r="KR151" i="1"/>
  <c r="KR165" i="1"/>
  <c r="KR189" i="1"/>
  <c r="KR293" i="1"/>
  <c r="KR71" i="1"/>
  <c r="KR208" i="1"/>
  <c r="KR486" i="1"/>
  <c r="KR185" i="1"/>
  <c r="KR235" i="1"/>
  <c r="KR318" i="1"/>
  <c r="KR138" i="1"/>
  <c r="KR385" i="1"/>
  <c r="KR483" i="1"/>
  <c r="KR457" i="1"/>
  <c r="KR65" i="1"/>
  <c r="KR476" i="1"/>
  <c r="KR478" i="1"/>
  <c r="KR97" i="1"/>
  <c r="KR229" i="1"/>
  <c r="KR296" i="1"/>
  <c r="KR224" i="1"/>
  <c r="KR623" i="1"/>
  <c r="KR528" i="1"/>
  <c r="KR288" i="1"/>
  <c r="KR112" i="1"/>
  <c r="KR524" i="1"/>
  <c r="KR410" i="1"/>
  <c r="KR579" i="1"/>
  <c r="KR193" i="1"/>
  <c r="KR566" i="1"/>
  <c r="KR531" i="1"/>
  <c r="KR11" i="1"/>
  <c r="KR426" i="1"/>
  <c r="KR406" i="1"/>
  <c r="KR198" i="1"/>
  <c r="KR159" i="1"/>
  <c r="KR491" i="1"/>
  <c r="KR230" i="1"/>
  <c r="KR47" i="1"/>
  <c r="KR56" i="1"/>
  <c r="KR136" i="1"/>
  <c r="KR565" i="1"/>
  <c r="KR378" i="1"/>
  <c r="KR5" i="1"/>
  <c r="KR248" i="1"/>
  <c r="KR438" i="1"/>
  <c r="KR264" i="1"/>
  <c r="KR327" i="1"/>
  <c r="KR52" i="1"/>
  <c r="KR361" i="1"/>
  <c r="KR8" i="1"/>
  <c r="KR183" i="1"/>
  <c r="KR12" i="1"/>
  <c r="KR239" i="1"/>
  <c r="KR289" i="1"/>
  <c r="KR178" i="1"/>
  <c r="KR116" i="1"/>
  <c r="KR68" i="1"/>
  <c r="KR273" i="1"/>
  <c r="KR192" i="1"/>
  <c r="KR72" i="1"/>
  <c r="KR190" i="1"/>
  <c r="KR454" i="1"/>
  <c r="KR619" i="1"/>
  <c r="KR329" i="1"/>
  <c r="KR384" i="1"/>
  <c r="KR355" i="1"/>
  <c r="KR396" i="1"/>
  <c r="KR66" i="1"/>
  <c r="KR625" i="1"/>
  <c r="KR570" i="1"/>
  <c r="KR87" i="1"/>
  <c r="KR292" i="1"/>
  <c r="KR162" i="1"/>
  <c r="KR64" i="1"/>
  <c r="KR302" i="1"/>
  <c r="KR191" i="1"/>
  <c r="KR560" i="1"/>
  <c r="KR505" i="1"/>
  <c r="KR109" i="1"/>
  <c r="KR404" i="1"/>
  <c r="KR232" i="1"/>
  <c r="KR440" i="1"/>
  <c r="KR331" i="1"/>
  <c r="KR461" i="1"/>
  <c r="KR362" i="1"/>
  <c r="KR549" i="1"/>
  <c r="KR259" i="1"/>
  <c r="KR400" i="1"/>
  <c r="KR166" i="1"/>
  <c r="KR28" i="1"/>
  <c r="KR585" i="1"/>
  <c r="KR31" i="1"/>
  <c r="KR107" i="1"/>
  <c r="KR392" i="1"/>
  <c r="KR511" i="1"/>
  <c r="KR317" i="1"/>
  <c r="KR441" i="1"/>
  <c r="KR338" i="1"/>
  <c r="KR552" i="1"/>
  <c r="KR503" i="1"/>
  <c r="KR408" i="1"/>
  <c r="KR266" i="1"/>
  <c r="KR287" i="1"/>
  <c r="KR284" i="1"/>
  <c r="KR267" i="1"/>
  <c r="KR29" i="1"/>
  <c r="KR142" i="1"/>
  <c r="KR111" i="1"/>
  <c r="KR76" i="1"/>
  <c r="KR137" i="1"/>
  <c r="KR506" i="1"/>
  <c r="KR197" i="1"/>
  <c r="KR330" i="1"/>
  <c r="KR366" i="1"/>
  <c r="KR57" i="1"/>
  <c r="KR443" i="1"/>
  <c r="KR328" i="1"/>
  <c r="KR348" i="1"/>
  <c r="KR518" i="1"/>
  <c r="KR615" i="1"/>
  <c r="KR20" i="1"/>
  <c r="KR263" i="1"/>
  <c r="KR44" i="1"/>
  <c r="KR49" i="1"/>
  <c r="KR402" i="1"/>
  <c r="KR437" i="1"/>
  <c r="KR377" i="1"/>
  <c r="KR237" i="1"/>
  <c r="KR577" i="1"/>
  <c r="KR207" i="1"/>
  <c r="KR427" i="1"/>
  <c r="KR129" i="1"/>
  <c r="KR311" i="1"/>
  <c r="KR451" i="1"/>
  <c r="KR608" i="1"/>
  <c r="KR73" i="1"/>
  <c r="KR77" i="1"/>
  <c r="KR254" i="1"/>
  <c r="KR257" i="1"/>
  <c r="KR588" i="1"/>
  <c r="KR124" i="1"/>
  <c r="KR339" i="1"/>
  <c r="KR358" i="1"/>
  <c r="KR82" i="1"/>
  <c r="KR81" i="1"/>
  <c r="KR133" i="1"/>
  <c r="KR541" i="1"/>
  <c r="KR67" i="1"/>
  <c r="KR447" i="1"/>
  <c r="KR465" i="1"/>
  <c r="KR521" i="1"/>
  <c r="KR425" i="1"/>
  <c r="KR571" i="1"/>
  <c r="KR174" i="1"/>
  <c r="KR18" i="1"/>
  <c r="KR203" i="1"/>
  <c r="KR91" i="1"/>
  <c r="KR182" i="1"/>
  <c r="KR344" i="1"/>
  <c r="KR603" i="1"/>
  <c r="KR533" i="1"/>
  <c r="KR413" i="1"/>
  <c r="KR214" i="1"/>
  <c r="KR27" i="1"/>
  <c r="KR161" i="1"/>
  <c r="KR211" i="1"/>
  <c r="KR300" i="1"/>
  <c r="KR601" i="1"/>
  <c r="KR342" i="1"/>
  <c r="KR554" i="1"/>
  <c r="KR470" i="1"/>
  <c r="KR105" i="1"/>
  <c r="KR164" i="1"/>
  <c r="KR61" i="1"/>
  <c r="KR120" i="1"/>
  <c r="KR582" i="1"/>
  <c r="KR435" i="1"/>
  <c r="KR277" i="1"/>
  <c r="KR365" i="1"/>
  <c r="KR467" i="1"/>
  <c r="KR234" i="1"/>
  <c r="KR201" i="1"/>
  <c r="KR324" i="1"/>
  <c r="KR196" i="1"/>
  <c r="KR184" i="1"/>
  <c r="KR93" i="1"/>
  <c r="KR101" i="1"/>
  <c r="KR351" i="1"/>
  <c r="KR535" i="1"/>
  <c r="KR481" i="1"/>
  <c r="KR479" i="1"/>
  <c r="KR245" i="1"/>
  <c r="KR280" i="1"/>
  <c r="KR564" i="1"/>
  <c r="KR312" i="1"/>
  <c r="KR79" i="1"/>
  <c r="KR60" i="1"/>
  <c r="KR17" i="1"/>
  <c r="KR39" i="1"/>
  <c r="KR405" i="1"/>
  <c r="KR607" i="1"/>
  <c r="KR590" i="1"/>
  <c r="KR444" i="1"/>
  <c r="KR453" i="1"/>
  <c r="KR547" i="1"/>
  <c r="KR576" i="1"/>
  <c r="KR485" i="1"/>
  <c r="KR334" i="1"/>
  <c r="KR507" i="1"/>
  <c r="KR494" i="1"/>
  <c r="KR429" i="1"/>
  <c r="KR108" i="1"/>
  <c r="KR356" i="1"/>
  <c r="KR98" i="1"/>
  <c r="KR244" i="1"/>
  <c r="KR240" i="1"/>
  <c r="KR359" i="1"/>
  <c r="KR53" i="1"/>
  <c r="KR446" i="1"/>
  <c r="KR458" i="1"/>
  <c r="KR496" i="1"/>
  <c r="KR516" i="1"/>
  <c r="KR149" i="1"/>
  <c r="KR38" i="1"/>
  <c r="KR226" i="1"/>
  <c r="KR415" i="1"/>
  <c r="KR301" i="1"/>
  <c r="KR213" i="1"/>
  <c r="KR220" i="1"/>
  <c r="KR307" i="1"/>
  <c r="KR63" i="1"/>
  <c r="KR500" i="1"/>
  <c r="KR195" i="1"/>
  <c r="KR463" i="1"/>
  <c r="KR313" i="1"/>
  <c r="KR43" i="1"/>
  <c r="KR567" i="1"/>
  <c r="KR278" i="1"/>
  <c r="KR187" i="1"/>
  <c r="KR274" i="1"/>
  <c r="KR200" i="1"/>
  <c r="KR480" i="1"/>
  <c r="KR449" i="1"/>
  <c r="KR319" i="1"/>
  <c r="KR14" i="1"/>
  <c r="KR102" i="1"/>
  <c r="KR551" i="1"/>
  <c r="KR523" i="1"/>
  <c r="KR542" i="1"/>
  <c r="KR26" i="1"/>
  <c r="KR343" i="1"/>
  <c r="KR74" i="1"/>
  <c r="KR36" i="1"/>
  <c r="KR612" i="1"/>
  <c r="KR381" i="1"/>
  <c r="KR597" i="1"/>
  <c r="KR33" i="1"/>
  <c r="KR290" i="1"/>
  <c r="KR414" i="1"/>
  <c r="KR544" i="1"/>
  <c r="KR283" i="1"/>
  <c r="KR390" i="1"/>
  <c r="KR236" i="1"/>
  <c r="KR106" i="1"/>
  <c r="KR147" i="1"/>
  <c r="KR35" i="1"/>
  <c r="KR561" i="1"/>
  <c r="KR279" i="1"/>
  <c r="KR395" i="1"/>
  <c r="KR123" i="1"/>
  <c r="KR96" i="1"/>
  <c r="KR194" i="1"/>
  <c r="KR316" i="1"/>
  <c r="KR497" i="1"/>
  <c r="KR539" i="1"/>
  <c r="KR125" i="1"/>
  <c r="KR163" i="1"/>
  <c r="KR173" i="1"/>
  <c r="KR156" i="1"/>
  <c r="KR586" i="1"/>
  <c r="KR70" i="1"/>
  <c r="KR380" i="1"/>
  <c r="KR595" i="1"/>
  <c r="KR484" i="1"/>
  <c r="KR128" i="1"/>
  <c r="KR394" i="1"/>
  <c r="KR397" i="1"/>
  <c r="KR575" i="1"/>
  <c r="KR276" i="1"/>
  <c r="KR100" i="1"/>
  <c r="KR253" i="1"/>
  <c r="KR376" i="1"/>
  <c r="KR117" i="1"/>
  <c r="KR221" i="1"/>
  <c r="KR238" i="1"/>
  <c r="KR291" i="1"/>
  <c r="KR436" i="1"/>
  <c r="KR450" i="1"/>
  <c r="KR260" i="1"/>
  <c r="KR286" i="1"/>
  <c r="KR559" i="1"/>
  <c r="KR616" i="1"/>
  <c r="KR285" i="1"/>
  <c r="KR391" i="1"/>
  <c r="KR150" i="1"/>
  <c r="KR25" i="1"/>
  <c r="KR135" i="1"/>
  <c r="KR452" i="1"/>
  <c r="KR297" i="1"/>
  <c r="KR460" i="1"/>
  <c r="KR95" i="1"/>
  <c r="KR475" i="1"/>
  <c r="KR416" i="1"/>
  <c r="KR143" i="1"/>
  <c r="KR341" i="1"/>
  <c r="KR80" i="1"/>
  <c r="KR335" i="1"/>
  <c r="KR373" i="1"/>
  <c r="KR409" i="1"/>
  <c r="KR215" i="1"/>
  <c r="KR216" i="1"/>
  <c r="KR477" i="1"/>
  <c r="KR345" i="1"/>
  <c r="KR389" i="1"/>
  <c r="KR246" i="1"/>
  <c r="KR525" i="1"/>
  <c r="KR536" i="1"/>
  <c r="KR188" i="1"/>
  <c r="KR69" i="1"/>
  <c r="KR340" i="1"/>
  <c r="KR501" i="1"/>
  <c r="KR153" i="1"/>
  <c r="KR54" i="1"/>
  <c r="KR346" i="1"/>
  <c r="KR250" i="1"/>
  <c r="KR498" i="1"/>
  <c r="KR172" i="1"/>
  <c r="KR204" i="1"/>
  <c r="KR492" i="1"/>
  <c r="KR146" i="1"/>
  <c r="KR59" i="1"/>
  <c r="KR420" i="1"/>
  <c r="KR614" i="1"/>
  <c r="KR169" i="1"/>
  <c r="KR600" i="1"/>
  <c r="KR332" i="1"/>
  <c r="KR243" i="1"/>
  <c r="KR306" i="1"/>
  <c r="KR310" i="1"/>
  <c r="KR336" i="1"/>
  <c r="KR363" i="1"/>
  <c r="KR251" i="1"/>
  <c r="KR398" i="1"/>
  <c r="KR540" i="1"/>
  <c r="KR482" i="1"/>
  <c r="KR210" i="1"/>
  <c r="KR369" i="1"/>
  <c r="KR445" i="1"/>
  <c r="KR418" i="1"/>
  <c r="KR473" i="1"/>
  <c r="KR522" i="1"/>
  <c r="KR139" i="1"/>
  <c r="KR134" i="1"/>
  <c r="KR515" i="1"/>
  <c r="KR46" i="1"/>
  <c r="KR572" i="1"/>
  <c r="KR23" i="1"/>
  <c r="KR202" i="1"/>
  <c r="KR387" i="1"/>
  <c r="KR295" i="1"/>
  <c r="KR388" i="1"/>
  <c r="KR242" i="1"/>
  <c r="KR323" i="1"/>
  <c r="KR587" i="1"/>
  <c r="KR78" i="1"/>
  <c r="KR186" i="1"/>
  <c r="KR223" i="1"/>
  <c r="KR160" i="1"/>
  <c r="KR261" i="1"/>
  <c r="KR372" i="1"/>
  <c r="KR104" i="1"/>
  <c r="KR308" i="1"/>
  <c r="KR157" i="1"/>
  <c r="KR168" i="1"/>
  <c r="KR130" i="1"/>
  <c r="KR305" i="1"/>
  <c r="KR110" i="1"/>
  <c r="KR269" i="1"/>
  <c r="KR462" i="1"/>
  <c r="KR604" i="1"/>
  <c r="KR282" i="1"/>
  <c r="KR593" i="1"/>
  <c r="KR9" i="1"/>
  <c r="KR6" i="1"/>
  <c r="KR502" i="1"/>
  <c r="KR42" i="1"/>
  <c r="KR175" i="1"/>
  <c r="KR255" i="1"/>
  <c r="KR252" i="1"/>
  <c r="KR611" i="1"/>
  <c r="KR574" i="1"/>
  <c r="KR227" i="1"/>
  <c r="KR119" i="1"/>
  <c r="KR466" i="1"/>
  <c r="KR88" i="1"/>
  <c r="KR321" i="1"/>
  <c r="KR557" i="1"/>
  <c r="KR621" i="1"/>
  <c r="KR58" i="1"/>
  <c r="KR602" i="1"/>
  <c r="KR270" i="1"/>
  <c r="KR155" i="1"/>
  <c r="KR353" i="1"/>
  <c r="KR127" i="1"/>
  <c r="KR337" i="1"/>
  <c r="KR90" i="1"/>
  <c r="KR448" i="1"/>
  <c r="KR62" i="1"/>
  <c r="KR379" i="1"/>
  <c r="KR171" i="1"/>
  <c r="KR613" i="1"/>
  <c r="KR605" i="1"/>
  <c r="KR103" i="1"/>
  <c r="KR303" i="1"/>
  <c r="KR417" i="1"/>
  <c r="KR591" i="1"/>
  <c r="KR520" i="1"/>
  <c r="KR407" i="1"/>
  <c r="KR578" i="1"/>
  <c r="KR114" i="1"/>
  <c r="KR370" i="1"/>
  <c r="KR140" i="1"/>
  <c r="KR249" i="1"/>
  <c r="KR115" i="1"/>
  <c r="KR618" i="1"/>
  <c r="KR530" i="1"/>
  <c r="KR92" i="1"/>
  <c r="KR568" i="1"/>
  <c r="KR85" i="1"/>
  <c r="KR132" i="1"/>
  <c r="KR32" i="1"/>
  <c r="KR41" i="1"/>
  <c r="KR154" i="1"/>
  <c r="KR51" i="1"/>
  <c r="KR206" i="1"/>
  <c r="KR181" i="1"/>
  <c r="KR241" i="1"/>
  <c r="KR294" i="1"/>
  <c r="KR122" i="1"/>
  <c r="KR113" i="1"/>
  <c r="KR488" i="1"/>
  <c r="KR474" i="1"/>
  <c r="KR517" i="1"/>
  <c r="KR580" i="1"/>
  <c r="KR537" i="1"/>
  <c r="KR265" i="1"/>
  <c r="KR364" i="1"/>
  <c r="KR519" i="1"/>
  <c r="KR19" i="1"/>
  <c r="KR86" i="1"/>
  <c r="KR596" i="1"/>
  <c r="KR118" i="1"/>
  <c r="KR606" i="1"/>
  <c r="KR233" i="1"/>
  <c r="KR144" i="1"/>
  <c r="KR7" i="1"/>
  <c r="KR546" i="1"/>
  <c r="KR256" i="1"/>
  <c r="KR526" i="1"/>
  <c r="KR459" i="1"/>
  <c r="KR158" i="1"/>
  <c r="KR472" i="1"/>
  <c r="KR423" i="1"/>
  <c r="KR399" i="1"/>
  <c r="KR179" i="1"/>
  <c r="KR212" i="1"/>
  <c r="KR22" i="1"/>
  <c r="KR121" i="1"/>
  <c r="KR148" i="1"/>
  <c r="KR367" i="1"/>
  <c r="KR548" i="1"/>
  <c r="KR469" i="1"/>
  <c r="KR569" i="1"/>
  <c r="KR622" i="1"/>
  <c r="KR493" i="1"/>
  <c r="KR431" i="1"/>
  <c r="KR510" i="1"/>
  <c r="KR509" i="1"/>
  <c r="KR55" i="1"/>
  <c r="KR199" i="1"/>
  <c r="KR34" i="1"/>
  <c r="KR527" i="1"/>
  <c r="KR21" i="1"/>
  <c r="KR299" i="1"/>
  <c r="KR487" i="1"/>
  <c r="KR543" i="1"/>
  <c r="KR75" i="1"/>
  <c r="KR258" i="1"/>
  <c r="KR471" i="1"/>
  <c r="KR538" i="1"/>
  <c r="KR382" i="1"/>
  <c r="KR354" i="1"/>
  <c r="KR99" i="1"/>
  <c r="KR322" i="1"/>
  <c r="KR428" i="1"/>
  <c r="KR170" i="1"/>
  <c r="KR383" i="1"/>
  <c r="KR325" i="1"/>
  <c r="KR424" i="1"/>
  <c r="KR374" i="1"/>
  <c r="KR553" i="1"/>
  <c r="KR412" i="1"/>
  <c r="KR225" i="1"/>
  <c r="KR268" i="1"/>
  <c r="KR272" i="1"/>
  <c r="KR84" i="1"/>
  <c r="KR598" i="1"/>
  <c r="KR375" i="1"/>
  <c r="KR620" i="1"/>
  <c r="KR610" i="1"/>
  <c r="KR320" i="1"/>
  <c r="KR48" i="1"/>
  <c r="KR228" i="1"/>
  <c r="KR624" i="1"/>
  <c r="KR589" i="1"/>
  <c r="KR315" i="1"/>
  <c r="KR514" i="1"/>
  <c r="KR271" i="1"/>
  <c r="KR309" i="1"/>
  <c r="KR126" i="1"/>
  <c r="KR495" i="1"/>
  <c r="KR37" i="1"/>
  <c r="KR434" i="1"/>
  <c r="KR209" i="1"/>
  <c r="KR534" i="1"/>
  <c r="KR333" i="1"/>
  <c r="KR442" i="1"/>
  <c r="KR10" i="1"/>
  <c r="KR609" i="1"/>
  <c r="KR145" i="1"/>
  <c r="KR592" i="1"/>
  <c r="KR360" i="1"/>
  <c r="KR430" i="1"/>
  <c r="KR558" i="1"/>
  <c r="KR433" i="1"/>
  <c r="KR513" i="1"/>
  <c r="KR504" i="1"/>
  <c r="KR349" i="1"/>
  <c r="KR563" i="1"/>
  <c r="KR357" i="1"/>
  <c r="KR298" i="1"/>
  <c r="KR599" i="1"/>
  <c r="KR508" i="1"/>
  <c r="KR401" i="1"/>
  <c r="KR205" i="1"/>
  <c r="KR352" i="1"/>
  <c r="KR13" i="1"/>
  <c r="KR94" i="1"/>
  <c r="KR581" i="1"/>
  <c r="KR347" i="1"/>
  <c r="KR30" i="1"/>
  <c r="KR16" i="1"/>
  <c r="KR15" i="1"/>
  <c r="KR419" i="1"/>
  <c r="KR529" i="1"/>
  <c r="KR45" i="1"/>
  <c r="KR489" i="1"/>
  <c r="KR464" i="1"/>
  <c r="KR562" i="1"/>
  <c r="KR422" i="1"/>
  <c r="KR556" i="1"/>
  <c r="KR247" i="1"/>
  <c r="KR152" i="1"/>
  <c r="KR499" i="1"/>
  <c r="KR421" i="1"/>
  <c r="KR222" i="1"/>
  <c r="KR176" i="1"/>
  <c r="KR350" i="1"/>
  <c r="KR314" i="1"/>
  <c r="KR584" i="1"/>
  <c r="KR28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<sst xmlns="http://schemas.openxmlformats.org/spreadsheetml/2006/main" count="20041" uniqueCount="2358">
  <si>
    <t>Progress</t>
  </si>
  <si>
    <t>Duration (in seconds)</t>
  </si>
  <si>
    <t>RecordedDate</t>
  </si>
  <si>
    <t>Q_RecaptchaScore</t>
  </si>
  <si>
    <t>QID1</t>
  </si>
  <si>
    <t>Q7</t>
  </si>
  <si>
    <t>Q13</t>
  </si>
  <si>
    <t>Q13_5_TEXT</t>
  </si>
  <si>
    <t>Q109</t>
  </si>
  <si>
    <t>Q188</t>
  </si>
  <si>
    <t>Q189</t>
  </si>
  <si>
    <t>Q42</t>
  </si>
  <si>
    <t>Q43</t>
  </si>
  <si>
    <t>Q43_4_TEXT</t>
  </si>
  <si>
    <t>Q43_5_TEXT</t>
  </si>
  <si>
    <t>Q43_6_TEXT</t>
  </si>
  <si>
    <t>Q44_1</t>
  </si>
  <si>
    <t>Q44_2</t>
  </si>
  <si>
    <t>Q44_3</t>
  </si>
  <si>
    <t>Q44_4</t>
  </si>
  <si>
    <t>Q44_5</t>
  </si>
  <si>
    <t>Q44_6</t>
  </si>
  <si>
    <t>Q44_7</t>
  </si>
  <si>
    <t>Q45_1</t>
  </si>
  <si>
    <t>Q45_2</t>
  </si>
  <si>
    <t>Q45_3</t>
  </si>
  <si>
    <t>Q45_4</t>
  </si>
  <si>
    <t>Q45_5</t>
  </si>
  <si>
    <t>Q45_6</t>
  </si>
  <si>
    <t>Q45_7</t>
  </si>
  <si>
    <t>Q47</t>
  </si>
  <si>
    <t>Q48</t>
  </si>
  <si>
    <t>Q49</t>
  </si>
  <si>
    <t>Q187</t>
  </si>
  <si>
    <t>Q50</t>
  </si>
  <si>
    <t>Q112</t>
  </si>
  <si>
    <t>Q111</t>
  </si>
  <si>
    <t>Q53</t>
  </si>
  <si>
    <t>Q54</t>
  </si>
  <si>
    <t>Q54_4_TEXT</t>
  </si>
  <si>
    <t>Q54_5_TEXT</t>
  </si>
  <si>
    <t>Q54_6_TEXT</t>
  </si>
  <si>
    <t>Q42_1</t>
  </si>
  <si>
    <t>Q42_2</t>
  </si>
  <si>
    <t>Q42_3</t>
  </si>
  <si>
    <t>Q42_4</t>
  </si>
  <si>
    <t>Q42_5</t>
  </si>
  <si>
    <t>Q42_6</t>
  </si>
  <si>
    <t>Q42_7</t>
  </si>
  <si>
    <t>Q43_1</t>
  </si>
  <si>
    <t>Q43_2</t>
  </si>
  <si>
    <t>Q43_3</t>
  </si>
  <si>
    <t>Q43_4</t>
  </si>
  <si>
    <t>Q43_5</t>
  </si>
  <si>
    <t>Q43_6</t>
  </si>
  <si>
    <t>Q43_7</t>
  </si>
  <si>
    <t>Q45</t>
  </si>
  <si>
    <t>Q46</t>
  </si>
  <si>
    <t>Q190</t>
  </si>
  <si>
    <t>Q114</t>
  </si>
  <si>
    <t>Q113</t>
  </si>
  <si>
    <t>Q50_4_TEXT</t>
  </si>
  <si>
    <t>Q52</t>
  </si>
  <si>
    <t>Q52_4_TEXT</t>
  </si>
  <si>
    <t>Q51_0_GROUP</t>
  </si>
  <si>
    <t>Q51_1_GROUP</t>
  </si>
  <si>
    <t>Q51_2_GROUP</t>
  </si>
  <si>
    <t>Q51_0_1_RANK</t>
  </si>
  <si>
    <t>Q51_0_2_RANK</t>
  </si>
  <si>
    <t>Q51_0_3_RANK</t>
  </si>
  <si>
    <t>Q51_0_4_RANK</t>
  </si>
  <si>
    <t>Q51_0_5_RANK</t>
  </si>
  <si>
    <t>Q51_0_6_RANK</t>
  </si>
  <si>
    <t>Q51_0_7_RANK</t>
  </si>
  <si>
    <t>Q51_0_8_RANK</t>
  </si>
  <si>
    <t>Q51_1_1_RANK</t>
  </si>
  <si>
    <t>Q51_1_2_RANK</t>
  </si>
  <si>
    <t>Q51_1_3_RANK</t>
  </si>
  <si>
    <t>Q51_1_4_RANK</t>
  </si>
  <si>
    <t>Q51_1_5_RANK</t>
  </si>
  <si>
    <t>Q51_1_6_RANK</t>
  </si>
  <si>
    <t>Q51_1_7_RANK</t>
  </si>
  <si>
    <t>Q51_1_8_RANK</t>
  </si>
  <si>
    <t>Q51_2_1_RANK</t>
  </si>
  <si>
    <t>Q51_2_2_RANK</t>
  </si>
  <si>
    <t>Q51_2_3_RANK</t>
  </si>
  <si>
    <t>Q51_2_4_RANK</t>
  </si>
  <si>
    <t>Q51_2_5_RANK</t>
  </si>
  <si>
    <t>Q51_2_6_RANK</t>
  </si>
  <si>
    <t>Q51_2_7_RANK</t>
  </si>
  <si>
    <t>Q51_2_8_RANK</t>
  </si>
  <si>
    <t>Q58</t>
  </si>
  <si>
    <t>Q195</t>
  </si>
  <si>
    <t>Q195_5_TEXT</t>
  </si>
  <si>
    <t>Q196_1</t>
  </si>
  <si>
    <t>Q196_2</t>
  </si>
  <si>
    <t>Q196_3</t>
  </si>
  <si>
    <t>Q196_4</t>
  </si>
  <si>
    <t>Q140</t>
  </si>
  <si>
    <t>Q140_4_TEXT</t>
  </si>
  <si>
    <t>Q140_5_TEXT</t>
  </si>
  <si>
    <t>Q140_6_TEXT</t>
  </si>
  <si>
    <t>Q108</t>
  </si>
  <si>
    <t>Q108_3_TEXT</t>
  </si>
  <si>
    <t>Q141_1</t>
  </si>
  <si>
    <t>Q141_2</t>
  </si>
  <si>
    <t>Q141_3</t>
  </si>
  <si>
    <t>Q141_4</t>
  </si>
  <si>
    <t>Q141_5</t>
  </si>
  <si>
    <t>Q141_6</t>
  </si>
  <si>
    <t>Q141_7</t>
  </si>
  <si>
    <t>Q142_1</t>
  </si>
  <si>
    <t>Q142_2</t>
  </si>
  <si>
    <t>Q142_3</t>
  </si>
  <si>
    <t>Q142_4</t>
  </si>
  <si>
    <t>Q142_5</t>
  </si>
  <si>
    <t>Q142_6</t>
  </si>
  <si>
    <t>Q142_7</t>
  </si>
  <si>
    <t>Q144</t>
  </si>
  <si>
    <t>Q145</t>
  </si>
  <si>
    <t>Q103</t>
  </si>
  <si>
    <t>Q146</t>
  </si>
  <si>
    <t>Q147</t>
  </si>
  <si>
    <t>Q101</t>
  </si>
  <si>
    <t>Q102</t>
  </si>
  <si>
    <t>Q161</t>
  </si>
  <si>
    <t>Q162</t>
  </si>
  <si>
    <t>Q162_4_TEXT</t>
  </si>
  <si>
    <t>Q163</t>
  </si>
  <si>
    <t>Q163_4_TEXT</t>
  </si>
  <si>
    <t>Q164_0_GROUP</t>
  </si>
  <si>
    <t>Q164_1_GROUP</t>
  </si>
  <si>
    <t>Q164_2_GROUP</t>
  </si>
  <si>
    <t>Q164_0_1_RANK</t>
  </si>
  <si>
    <t>Q164_0_2_RANK</t>
  </si>
  <si>
    <t>Q164_0_3_RANK</t>
  </si>
  <si>
    <t>Q164_0_4_RANK</t>
  </si>
  <si>
    <t>Q164_1_1_RANK</t>
  </si>
  <si>
    <t>Q164_1_2_RANK</t>
  </si>
  <si>
    <t>Q164_1_3_RANK</t>
  </si>
  <si>
    <t>Q164_1_4_RANK</t>
  </si>
  <si>
    <t>Q164_2_1_RANK</t>
  </si>
  <si>
    <t>Q164_2_2_RANK</t>
  </si>
  <si>
    <t>Q164_2_3_RANK</t>
  </si>
  <si>
    <t>Q164_2_4_RANK</t>
  </si>
  <si>
    <t>Q165</t>
  </si>
  <si>
    <t>Q184</t>
  </si>
  <si>
    <t>Q183</t>
  </si>
  <si>
    <t>QID199</t>
  </si>
  <si>
    <t>Q191</t>
  </si>
  <si>
    <t>Q192</t>
  </si>
  <si>
    <t>Q193</t>
  </si>
  <si>
    <t>Q194</t>
  </si>
  <si>
    <t>Q168</t>
  </si>
  <si>
    <t>Q169</t>
  </si>
  <si>
    <t>Q169_4_TEXT</t>
  </si>
  <si>
    <t>Q169_5_TEXT</t>
  </si>
  <si>
    <t>Q169_6_TEXT</t>
  </si>
  <si>
    <t>Q170_1</t>
  </si>
  <si>
    <t>Q170_2</t>
  </si>
  <si>
    <t>Q170_3</t>
  </si>
  <si>
    <t>Q170_4</t>
  </si>
  <si>
    <t>Q170_5</t>
  </si>
  <si>
    <t>Q170_6</t>
  </si>
  <si>
    <t>Q171_1</t>
  </si>
  <si>
    <t>Q171_2</t>
  </si>
  <si>
    <t>Q171_3</t>
  </si>
  <si>
    <t>Q171_4</t>
  </si>
  <si>
    <t>Q171_5</t>
  </si>
  <si>
    <t>Q171_6</t>
  </si>
  <si>
    <t>Q173</t>
  </si>
  <si>
    <t>Q174</t>
  </si>
  <si>
    <t>Q175</t>
  </si>
  <si>
    <t>Q176</t>
  </si>
  <si>
    <t>Q177</t>
  </si>
  <si>
    <t>Q178</t>
  </si>
  <si>
    <t>Q179</t>
  </si>
  <si>
    <t>Q179_4_TEXT</t>
  </si>
  <si>
    <t>Q180_0_GROUP</t>
  </si>
  <si>
    <t>Q180_1_GROUP</t>
  </si>
  <si>
    <t>Q180_2_GROUP</t>
  </si>
  <si>
    <t>Q180_0_1_RANK</t>
  </si>
  <si>
    <t>Q180_0_2_RANK</t>
  </si>
  <si>
    <t>Q180_0_3_RANK</t>
  </si>
  <si>
    <t>Q180_1_1_RANK</t>
  </si>
  <si>
    <t>Q180_1_2_RANK</t>
  </si>
  <si>
    <t>Q180_1_3_RANK</t>
  </si>
  <si>
    <t>Q180_2_1_RANK</t>
  </si>
  <si>
    <t>Q180_2_2_RANK</t>
  </si>
  <si>
    <t>Q180_2_3_RANK</t>
  </si>
  <si>
    <t>Q181</t>
  </si>
  <si>
    <t>Q191_4_TEXT</t>
  </si>
  <si>
    <t>Q105</t>
  </si>
  <si>
    <t>Recorded Date</t>
  </si>
  <si>
    <t>Which Division or Group within UDOT do you work at?</t>
  </si>
  <si>
    <t>How many years have you worked at UDOT?</t>
  </si>
  <si>
    <t>What is your role at UDOT? - Selected Choice</t>
  </si>
  <si>
    <t>What is your role at UDOT? - Other - Text</t>
  </si>
  <si>
    <t>How many years have you worked in your profession both at UDOT and outside of UDOT?</t>
  </si>
  <si>
    <t>How much access do you have to UDOT Traffic Cameras?
Check all that apply</t>
  </si>
  <si>
    <t>What kind of access do you wish you had? If not applicable, skip question.
Please select all that apply</t>
  </si>
  <si>
    <t>Traffic cameras are an essential part of the ITS Network. Please mark the response below with the best description of how you use or have used traffic cameras.</t>
  </si>
  <si>
    <t>What do you use [QID135-QuestionText] for in your UDOT related work?
Please select relevant tasks. If a relevant task is not included in the list, record up to three customized responses. If more than three are required, either consolidate or include as a comma delineated list. "," - Selected Choice</t>
  </si>
  <si>
    <t>What do you use [QID135-QuestionText] for in your UDOT related work?
Please select relevant tasks. If a relevant task is not included in the list, record up to three customized responses. If more than three are required, either consolidate or include as a comma delineated list. "," - Other (please describe) - Text</t>
  </si>
  <si>
    <t>What do you use [QID135-QuestionText] for in your UDOT related work?
Please select relevant tasks. If a relevant task is not included in the list, record up to three customized responses. If more than three are required, either consolidate or include as a comma delineated list. "," - Other (please describe - Text</t>
  </si>
  <si>
    <t>Please mark how often you use or have used [QID135-QuestionText] for these purposes - [QID43-ChoiceDescription-1]</t>
  </si>
  <si>
    <t>Please mark how often you use or have used [QID135-QuestionText] for these purposes - [QID43-ChoiceDescription-2]</t>
  </si>
  <si>
    <t>Please mark how often you use or have used [QID135-QuestionText] for these purposes - [QID43-ChoiceDescription-8]</t>
  </si>
  <si>
    <t>Please mark how often you use or have used [QID135-QuestionText] for these purposes - [QID43-ChoiceDescription-9]</t>
  </si>
  <si>
    <t>Please mark how often you use or have used [QID135-QuestionText] for these purposes - [QID43-ChoiceTextEntryValue-4]</t>
  </si>
  <si>
    <t>Please mark how often you use or have used [QID135-QuestionText] for these purposes - [QID43-ChoiceTextEntryValue-5]</t>
  </si>
  <si>
    <t>Please mark how often you use or have used [QID135-QuestionText] for these purposes - [QID43-ChoiceTextEntryValue-6]</t>
  </si>
  <si>
    <t>Please mark how useful [QID135-QuestionText] are for these purposes - [QID43-ChoiceDescription-1]</t>
  </si>
  <si>
    <t>Please mark how useful [QID135-QuestionText] are for these purposes - [QID43-ChoiceDescription-2]</t>
  </si>
  <si>
    <t>Please mark how useful [QID135-QuestionText] are for these purposes - [QID43-ChoiceDescription-8]</t>
  </si>
  <si>
    <t>Please mark how useful [QID135-QuestionText] are for these purposes - [QID43-ChoiceDescription-9]</t>
  </si>
  <si>
    <t>Please mark how useful [QID135-QuestionText] are for these purposes - [QID43-ChoiceTextEntryValue-4]</t>
  </si>
  <si>
    <t>Please mark how useful [QID135-QuestionText] are for these purposes - [QID43-ChoiceTextEntryValue-5]</t>
  </si>
  <si>
    <t>Please mark how useful [QID135-QuestionText] are for these purposes - [QID43-ChoiceTextEntryValue-6]</t>
  </si>
  <si>
    <t>How could [QID135-QuestionText] be more useful for [QID43-ChoiceDescription-1]?</t>
  </si>
  <si>
    <t>How could [QID135-QuestionText] be more useful for [QID43-ChoiceDescription-2]?</t>
  </si>
  <si>
    <t>How could [QID135-QuestionText] be more useful for [QID43-ChoiceDescription-8]?</t>
  </si>
  <si>
    <t>How could [QID135-QuestionText] be more useful for [QID43-ChoiceDescription-9]?</t>
  </si>
  <si>
    <t>How could [QID135-QuestionText] be more useful for [QID43-ChoiceTextEntryValue-4]?</t>
  </si>
  <si>
    <t>How could [QID135-QuestionText] be more useful for [QID43-ChoiceTextEntryValue-5]?</t>
  </si>
  <si>
    <t>How could [QID135-QuestionText] be more useful for [QID43-ChoiceTextEntryValue-6]?</t>
  </si>
  <si>
    <t>Have you used [QID135-QuestionText] for personal use?</t>
  </si>
  <si>
    <t>How have you used [QID135-QuestionText] for personal use?
Please select relevant tasks. If a relevant task is not included in the list, record up to three customized responses. If more than three are required, either consolidate or include as a comma delineated list. "," - Selected Choice</t>
  </si>
  <si>
    <t>How have you used [QID135-QuestionText] for personal use?
Please select relevant tasks. If a relevant task is not included in the list, record up to three customized responses. If more than three are required, either consolidate or include as a comma delineated list. "," - Other - Text</t>
  </si>
  <si>
    <t>Please mark how often you use or have used [QID135-QuestionText] for these purposes - [QID54-ChoiceDescription-1]</t>
  </si>
  <si>
    <t>Please mark how often you use or have used [QID135-QuestionText] for these purposes - [QID54-ChoiceDescription-2]</t>
  </si>
  <si>
    <t>Please mark how often you use or have used [QID135-QuestionText] for these purposes - [QID54-ChoiceDescription-3]</t>
  </si>
  <si>
    <t>Please mark how often you use or have used [QID135-QuestionText] for these purposes - [QID54-ChoiceDescription-7]</t>
  </si>
  <si>
    <t>Please mark how often you use or have used [QID135-QuestionText] for these purposes - [QID54-ChoiceTextEntryValue-4]</t>
  </si>
  <si>
    <t>Please mark how often you use or have used [QID135-QuestionText] for these purposes - [QID54-ChoiceTextEntryValue-5]</t>
  </si>
  <si>
    <t>Please mark how often you use or have used [QID135-QuestionText] for these purposes - [QID54-ChoiceTextEntryValue-6]</t>
  </si>
  <si>
    <t>Please mark how useful [QID135-QuestionText] are for these purposes - [QID54-ChoiceDescription-1]</t>
  </si>
  <si>
    <t>Please mark how useful [QID135-QuestionText] are for these purposes - [QID54-ChoiceDescription-2]</t>
  </si>
  <si>
    <t>Please mark how useful [QID135-QuestionText] are for these purposes - [QID54-ChoiceDescription-3]</t>
  </si>
  <si>
    <t>Please mark how useful [QID135-QuestionText] are for these purposes - [QID54-ChoiceDescription-7]</t>
  </si>
  <si>
    <t>Please mark how useful [QID135-QuestionText] are for these purposes - [QID54-ChoiceTextEntryValue-4]</t>
  </si>
  <si>
    <t>Please mark how useful [QID135-QuestionText] are for these purposes - [QID54-ChoiceTextEntryValue-5]</t>
  </si>
  <si>
    <t>Please mark how useful [QID135-QuestionText] are for these purposes - [QID54-ChoiceTextEntryValue-6]</t>
  </si>
  <si>
    <t>How could [QID135-QuestionText] be more useful for [QID54-ChoiceDescription-1]?</t>
  </si>
  <si>
    <t>How could [QID135-QuestionText] be more useful for [QID54-ChoiceDescription-2]?</t>
  </si>
  <si>
    <t>How could [QID135-QuestionText] be more useful for [QID54-ChoiceDescription-3]?</t>
  </si>
  <si>
    <t>How could [QID135-QuestionText] be more useful for [QID54-ChoiceDescription-7]?</t>
  </si>
  <si>
    <t>How could [QID135-QuestionText] be more useful for [QID54-ChoiceTextEntryValue-4]?</t>
  </si>
  <si>
    <t>How could [QID135-QuestionText] be more useful for [QID54-ChoiceTextEntryValue-5]?</t>
  </si>
  <si>
    <t>How could [QID135-QuestionText] be more useful for [QID54-ChoiceTextEntryValue-6]?</t>
  </si>
  <si>
    <t>Do you have any recommendations for locations of future [QID135-QuestionText]?
This question is optional.
If you have multiple recommendations, please delineate with dashes "-" If you think of additional recommendations after completing the survey, please reach out to hilla25@byu.edu or Tyler Laing (tlaing@utah.gov).</t>
  </si>
  <si>
    <t>Why did you recommend these location(s)?
Select all that apply - Selected Choice</t>
  </si>
  <si>
    <t>Why did you recommend these location(s)?
Select all that apply - Other - Text</t>
  </si>
  <si>
    <t>Why don't you use [QID135-QuestionText]? - Selected Choice</t>
  </si>
  <si>
    <t>Why don't you use [QID135-QuestionText]? - Other - Text</t>
  </si>
  <si>
    <t>What usages of [QID135-QuestionText] do you think could be useful for you?
This question is optional. - Groups - Yes</t>
  </si>
  <si>
    <t>What usages of [QID135-QuestionText] do you think could be useful for you?
This question is optional. - Groups - Maybe</t>
  </si>
  <si>
    <t>What usages of [QID135-QuestionText] do you think could be useful for you?
This question is optional. - Groups - No</t>
  </si>
  <si>
    <t>What usages of [QID135-QuestionText] do you think could be useful for you?
This question is optional. - Ranks - Yes - [QID43-ChoiceDescription-1] - Rank</t>
  </si>
  <si>
    <t>What usages of [QID135-QuestionText] do you think could be useful for you?
This question is optional. - Ranks - Yes - [QID43-ChoiceDescription-2] - Rank</t>
  </si>
  <si>
    <t>What usages of [QID135-QuestionText] do you think could be useful for you?
This question is optional. - Ranks - Yes - [QID43-ChoiceDescription-8] - Rank</t>
  </si>
  <si>
    <t>What usages of [QID135-QuestionText] do you think could be useful for you?
This question is optional. - Ranks - Yes - [QID43-ChoiceDescription-9] - Rank</t>
  </si>
  <si>
    <t>What usages of [QID135-QuestionText] do you think could be useful for you?
This question is optional. - Ranks - Yes - [QID54-ChoiceDescription-1] - Rank</t>
  </si>
  <si>
    <t>What usages of [QID135-QuestionText] do you think could be useful for you?
This question is optional. - Ranks - Yes - [QID54-ChoiceDescription-2] - Rank</t>
  </si>
  <si>
    <t>What usages of [QID135-QuestionText] do you think could be useful for you?
This question is optional. - Ranks - Yes - [QID54-ChoiceDescription-3] - Rank</t>
  </si>
  <si>
    <t>What usages of [QID135-QuestionText] do you think could be useful for you?
This question is optional. - Ranks - Yes - [QID54-ChoiceDescription-7] - Rank</t>
  </si>
  <si>
    <t>What usages of [QID135-QuestionText] do you think could be useful for you?
This question is optional. - Ranks - Maybe - [QID43-ChoiceDescription-1] - Rank</t>
  </si>
  <si>
    <t>What usages of [QID135-QuestionText] do you think could be useful for you?
This question is optional. - Ranks - Maybe - [QID43-ChoiceDescription-2] - Rank</t>
  </si>
  <si>
    <t>What usages of [QID135-QuestionText] do you think could be useful for you?
This question is optional. - Ranks - Maybe - [QID43-ChoiceDescription-8] - Rank</t>
  </si>
  <si>
    <t>What usages of [QID135-QuestionText] do you think could be useful for you?
This question is optional. - Ranks - Maybe - [QID43-ChoiceDescription-9] - Rank</t>
  </si>
  <si>
    <t>What usages of [QID135-QuestionText] do you think could be useful for you?
This question is optional. - Ranks - Maybe - [QID54-ChoiceDescription-1] - Rank</t>
  </si>
  <si>
    <t>What usages of [QID135-QuestionText] do you think could be useful for you?
This question is optional. - Ranks - Maybe - [QID54-ChoiceDescription-2] - Rank</t>
  </si>
  <si>
    <t>What usages of [QID135-QuestionText] do you think could be useful for you?
This question is optional. - Ranks - Maybe - [QID54-ChoiceDescription-3] - Rank</t>
  </si>
  <si>
    <t>What usages of [QID135-QuestionText] do you think could be useful for you?
This question is optional. - Ranks - Maybe - [QID54-ChoiceDescription-7] - Rank</t>
  </si>
  <si>
    <t>What usages of [QID135-QuestionText] do you think could be useful for you?
This question is optional. - Ranks - No - [QID43-ChoiceDescription-1] - Rank</t>
  </si>
  <si>
    <t>What usages of [QID135-QuestionText] do you think could be useful for you?
This question is optional. - Ranks - No - [QID43-ChoiceDescription-2] - Rank</t>
  </si>
  <si>
    <t>What usages of [QID135-QuestionText] do you think could be useful for you?
This question is optional. - Ranks - No - [QID43-ChoiceDescription-8] - Rank</t>
  </si>
  <si>
    <t>What usages of [QID135-QuestionText] do you think could be useful for you?
This question is optional. - Ranks - No - [QID43-ChoiceDescription-9] - Rank</t>
  </si>
  <si>
    <t>What usages of [QID135-QuestionText] do you think could be useful for you?
This question is optional. - Ranks - No - [QID54-ChoiceDescription-1] - Rank</t>
  </si>
  <si>
    <t>What usages of [QID135-QuestionText] do you think could be useful for you?
This question is optional. - Ranks - No - [QID54-ChoiceDescription-2] - Rank</t>
  </si>
  <si>
    <t>What usages of [QID135-QuestionText] do you think could be useful for you?
This question is optional. - Ranks - No - [QID54-ChoiceDescription-3] - Rank</t>
  </si>
  <si>
    <t>What usages of [QID135-QuestionText] do you think could be useful for you?
This question is optional. - Ranks - No - [QID54-ChoiceDescription-7] - Rank</t>
  </si>
  <si>
    <t>How could [QID135-QuestionText] be more easily accessible? What makes them hard to use?
This question is optional.</t>
  </si>
  <si>
    <t>The following are websites, apps, or other tools that RWIS data feeds into. Please select the ones you currently use, or have used in the past. - Selected Choice</t>
  </si>
  <si>
    <t>The following are websites, apps, or other tools that RWIS data feeds into. Please select the ones you currently use, or have used in the past. - Other (please describe) - Text</t>
  </si>
  <si>
    <t>Do you use these tools for personal or UDOT related work purposes? - [QID212-ChoiceDescription-1]</t>
  </si>
  <si>
    <t>Do you use these tools for personal or UDOT related work purposes? - [QID212-ChoiceDescription-2]</t>
  </si>
  <si>
    <t>Do you use these tools for personal or UDOT related work purposes? - [QID212-ChoiceDescription-3]</t>
  </si>
  <si>
    <t>Do you use these tools for personal or UDOT related work purposes? - [QID212-ChoiceDescription-6]</t>
  </si>
  <si>
    <t>How do you use [QID137-QuestionText] data?
Please select relevant tasks. If a relevant task is not included in the list, record up to three customized responses. If more than three are required, either consolidate or include as a comma delineated list. "," - Selected Choice</t>
  </si>
  <si>
    <t>How do you use [QID137-QuestionText] data?
Please select relevant tasks. If a relevant task is not included in the list, record up to three customized responses. If more than three are required, either consolidate or include as a comma delineated list. "," - Other - Text</t>
  </si>
  <si>
    <t>During which season(s) do you primarily use RWIS data?
In future questions, this season(s) will be referred to as your peak season(s) - Selected Choice</t>
  </si>
  <si>
    <t>During which season(s) do you primarily use RWIS data?
In future questions, this season(s) will be referred to as your peak season(s) - Other - Text</t>
  </si>
  <si>
    <t>Please mark how often you use or have used [QID137-QuestionText] data for these purposes during your peak season(s) - [QID140-ChoiceDescription-1]</t>
  </si>
  <si>
    <t>Please mark how often you use or have used [QID137-QuestionText] data for these purposes during your peak season(s) - [QID140-ChoiceDescription-2]</t>
  </si>
  <si>
    <t>Please mark how often you use or have used [QID137-QuestionText] data for these purposes during your peak season(s) - [QID140-ChoiceDescription-3]</t>
  </si>
  <si>
    <t>Please mark how often you use or have used [QID137-QuestionText] data for these purposes during your peak season(s) - [QID140-ChoiceDescription-8]</t>
  </si>
  <si>
    <t>Please mark how often you use or have used [QID137-QuestionText] data for these purposes during your peak season(s) - [QID140-ChoiceTextEntryValue-4]</t>
  </si>
  <si>
    <t>Please mark how often you use or have used [QID137-QuestionText] data for these purposes during your peak season(s) - [QID140-ChoiceTextEntryValue-5]</t>
  </si>
  <si>
    <t>Please mark how often you use or have used [QID137-QuestionText] data for these purposes during your peak season(s) - [QID140-ChoiceTextEntryValue-6]</t>
  </si>
  <si>
    <t>Please mark how useful [QID137-QuestionText] data are for these purposes during your peak season(s) - [QID140-ChoiceDescription-1]</t>
  </si>
  <si>
    <t>Please mark how useful [QID137-QuestionText] data are for these purposes during your peak season(s) - [QID140-ChoiceDescription-2]</t>
  </si>
  <si>
    <t>Please mark how useful [QID137-QuestionText] data are for these purposes during your peak season(s) - [QID140-ChoiceDescription-3]</t>
  </si>
  <si>
    <t>Please mark how useful [QID137-QuestionText] data are for these purposes during your peak season(s) - [QID140-ChoiceDescription-8]</t>
  </si>
  <si>
    <t>Please mark how useful [QID137-QuestionText] data are for these purposes during your peak season(s) - [QID140-ChoiceTextEntryValue-4]</t>
  </si>
  <si>
    <t>Please mark how useful [QID137-QuestionText] data are for these purposes during your peak season(s) - [QID140-ChoiceTextEntryValue-5]</t>
  </si>
  <si>
    <t>Please mark how useful [QID137-QuestionText] data are for these purposes during your peak season(s) - [QID140-ChoiceTextEntryValue-6]</t>
  </si>
  <si>
    <t>How could [QID137-QuestionText] data be more useful for [QID140-ChoiceDescription-1]?</t>
  </si>
  <si>
    <t>How could [QID137-QuestionText] data be more useful for [QID140-ChoiceDescription-2]?</t>
  </si>
  <si>
    <t>How could [QID137-QuestionText] data be more useful for [QID140-ChoiceDescription-8]?</t>
  </si>
  <si>
    <t>How could [QID137-QuestionText] data be more useful for [QID140-ChoiceDescription-3]?</t>
  </si>
  <si>
    <t>How could [QID137-QuestionText] data be more useful for [QID140-ChoiceTextEntryValue-4]?</t>
  </si>
  <si>
    <t>How could [QID137-QuestionText] data be more useful for [QID140-ChoiceTextEntryValue-5]?</t>
  </si>
  <si>
    <t>How could [QID137-QuestionText] data be more useful for [QID140-ChoiceTextEntryValue-6]?</t>
  </si>
  <si>
    <t>Do you have any recommendations for locations of future [QID137-QuestionText]?
This question is optional.
If you have multiple recommendations, please delineate with dashes "-" If you think of additional recommendations after completing the survey, please reach out to hilla25@byu.edu or Tyler Laing (tlaing@utah.gov).</t>
  </si>
  <si>
    <t>Why don't you use [QID137-QuestionText] data? - Selected Choice</t>
  </si>
  <si>
    <t>Why don't you use [QID137-QuestionText] data? - Other - Text</t>
  </si>
  <si>
    <t>What usages of [QID137-QuestionText] data do you think could be useful for you?
This question is optional. - Groups - Yes</t>
  </si>
  <si>
    <t>What usages of [QID137-QuestionText] data do you think could be useful for you?
This question is optional. - Groups - Maybe</t>
  </si>
  <si>
    <t>What usages of [QID137-QuestionText] data do you think could be useful for you?
This question is optional. - Groups - No</t>
  </si>
  <si>
    <t>What usages of [QID137-QuestionText] data do you think could be useful for you?
This question is optional. - Ranks - Yes - [QID140-ChoiceDescription-1] - Rank</t>
  </si>
  <si>
    <t>What usages of [QID137-QuestionText] data do you think could be useful for you?
This question is optional. - Ranks - Yes - [QID140-ChoiceDescription-2] - Rank</t>
  </si>
  <si>
    <t>What usages of [QID137-QuestionText] data do you think could be useful for you?
This question is optional. - Ranks - Yes - [QID140-ChoiceDescription-3] - Rank</t>
  </si>
  <si>
    <t>What usages of [QID137-QuestionText] data do you think could be useful for you?
This question is optional. - Ranks - Yes - [QID140-ChoiceDescription-8] (if used for UDOT related purposes) - Rank</t>
  </si>
  <si>
    <t>What usages of [QID137-QuestionText] data do you think could be useful for you?
This question is optional. - Ranks - Maybe - [QID140-ChoiceDescription-1] - Rank</t>
  </si>
  <si>
    <t>What usages of [QID137-QuestionText] data do you think could be useful for you?
This question is optional. - Ranks - Maybe - [QID140-ChoiceDescription-2] - Rank</t>
  </si>
  <si>
    <t>What usages of [QID137-QuestionText] data do you think could be useful for you?
This question is optional. - Ranks - Maybe - [QID140-ChoiceDescription-3] - Rank</t>
  </si>
  <si>
    <t>What usages of [QID137-QuestionText] data do you think could be useful for you?
This question is optional. - Ranks - Maybe - [QID140-ChoiceDescription-8] (if used for UDOT related purposes) - Rank</t>
  </si>
  <si>
    <t>What usages of [QID137-QuestionText] data do you think could be useful for you?
This question is optional. - Ranks - No - [QID140-ChoiceDescription-1] - Rank</t>
  </si>
  <si>
    <t>What usages of [QID137-QuestionText] data do you think could be useful for you?
This question is optional. - Ranks - No - [QID140-ChoiceDescription-2] - Rank</t>
  </si>
  <si>
    <t>What usages of [QID137-QuestionText] data do you think could be useful for you?
This question is optional. - Ranks - No - [QID140-ChoiceDescription-3] - Rank</t>
  </si>
  <si>
    <t>What usages of [QID137-QuestionText] data do you think could be useful for you?
This question is optional. - Ranks - No - [QID140-ChoiceDescription-8] (if used for UDOT related purposes) - Rank</t>
  </si>
  <si>
    <t>How could [QID137-QuestionText] data be more easily accessible? What makes it hard to use RWIS data?
This question is optional.</t>
  </si>
  <si>
    <t>You are driving on I-15 Northbound before you reach the Point of the Mountain at 8 AM on a Monday in September. Weather conditions are slightly cloudy but overall clear. The air temperature is 65-degrees F. An alternating VMS displays a message saying,
"Severe Crash 2 Miles Ahead
 Take Alt Route
One Lane Open
Expect 30 Min Delay"
You can't see any congestion. How do you react?</t>
  </si>
  <si>
    <t>You are driving westbound on I-80 past Kimball Junction at 7 PM on a Saturday in January. It is snowing lightly, and air temperatures are around 30-degrees F. A VMS displays a message saying,
"Icy Roads Ahead
 Reduce Speeds"
There is some snow on the ground next to the road, but the road itself is clear though wet. The speed of the traffic around you is on average 5 mph above the speed limit.
How do you react?</t>
  </si>
  <si>
    <t>You are driving on I-215 at 5 PM on a Wednesday in April. Weather conditions are slightly cloudy and misty, and you know that rain is on the way. Air temperatures are around 45-degrees F. An alternating VMS displays the following message,
"April Showers
 Bring Pretty Flowers
Stay Alive to See Them
No Texting While Driving"
You aren't texting right now, but how do you react to this message?</t>
  </si>
  <si>
    <t>In general, how well do you trust VMS messages?</t>
  </si>
  <si>
    <t>How often do you follow advice given by VMS messages?</t>
  </si>
  <si>
    <t>Complete the sentence,
VMS messages are ....</t>
  </si>
  <si>
    <t>How well do you think the traveling public responds to VMS messaging?</t>
  </si>
  <si>
    <t>VMS are an essential component of UDOT's ITS Network. Please mark the response below with the best description of how you use or have used VMS.</t>
  </si>
  <si>
    <t>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Selected Choice</t>
  </si>
  <si>
    <t>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Other - Text</t>
  </si>
  <si>
    <t>Please mark how often you use or used [QID166-QuestionText] for these purposes - [QID169-ChoiceDescription-1]</t>
  </si>
  <si>
    <t>Please mark how often you use or used [QID166-QuestionText] for these purposes - [QID169-ChoiceDescription-2]</t>
  </si>
  <si>
    <t>Please mark how often you use or used [QID166-QuestionText] for these purposes - [QID169-ChoiceDescription-3]</t>
  </si>
  <si>
    <t>Please mark how often you use or used [QID166-QuestionText] for these purposes - [QID169-ChoiceTextEntryValue-4]</t>
  </si>
  <si>
    <t>Please mark how often you use or used [QID166-QuestionText] for these purposes - [QID169-ChoiceTextEntryValue-5]</t>
  </si>
  <si>
    <t>Please mark how often you use or used [QID166-QuestionText] for these purposes - [QID169-ChoiceTextEntryValue-6]</t>
  </si>
  <si>
    <t>Please mark how useful [QID166-QuestionText] are for these purposes - [QID169-ChoiceDescription-1]</t>
  </si>
  <si>
    <t>Please mark how useful [QID166-QuestionText] are for these purposes - [QID169-ChoiceDescription-2]</t>
  </si>
  <si>
    <t>Please mark how useful [QID166-QuestionText] are for these purposes - [QID169-ChoiceDescription-3]</t>
  </si>
  <si>
    <t>Please mark how useful [QID166-QuestionText] are for these purposes - [QID169-ChoiceTextEntryValue-4]</t>
  </si>
  <si>
    <t>Please mark how useful [QID166-QuestionText] are for these purposes - [QID169-ChoiceTextEntryValue-5]</t>
  </si>
  <si>
    <t>Please mark how useful [QID166-QuestionText] are for these purposes - [QID169-ChoiceTextEntryValue-6]</t>
  </si>
  <si>
    <t>How could [QID166-QuestionText] be more useful for [QID169-ChoiceDescription-1]?</t>
  </si>
  <si>
    <t>How could [QID166-QuestionText] be more useful for [QID169-ChoiceDescription-2]?</t>
  </si>
  <si>
    <t>How could [QID166-QuestionText] be more useful for [QID169-ChoiceDescription-3]?</t>
  </si>
  <si>
    <t>How could [QID166-QuestionText] be more useful for [QID169-ChoiceTextEntryValue-4]?</t>
  </si>
  <si>
    <t>How could [QID166-QuestionText] be more useful for [QID169-ChoiceTextEntryValue-5]?</t>
  </si>
  <si>
    <t>How could [QID166-QuestionText] be more useful for [QID169-ChoiceTextEntryValue-6]?</t>
  </si>
  <si>
    <t>Why don't you use [QID166-QuestionText]? - Selected Choice</t>
  </si>
  <si>
    <t>Why don't you use [QID166-QuestionText]? - Other - Text</t>
  </si>
  <si>
    <t>What usages of [QID166-QuestionText] do you think could be useful for you?
This question is optional. - Groups - Yes</t>
  </si>
  <si>
    <t>What usages of [QID166-QuestionText] do you think could be useful for you?
This question is optional. - Groups - Maybe</t>
  </si>
  <si>
    <t>What usages of [QID166-QuestionText] do you think could be useful for you?
This question is optional. - Groups - No</t>
  </si>
  <si>
    <t>What usages of [QID166-QuestionText] do you think could be useful for you?
This question is optional. - Ranks - Yes - [QID169-ChoiceDescription-1] - Rank</t>
  </si>
  <si>
    <t>What usages of [QID166-QuestionText] do you think could be useful for you?
This question is optional. - Ranks - Yes - [QID169-ChoiceDescription-2] - Rank</t>
  </si>
  <si>
    <t>What usages of [QID166-QuestionText] do you think could be useful for you?
This question is optional. - Ranks - Yes - [QID169-ChoiceDescription-3] - Rank</t>
  </si>
  <si>
    <t>What usages of [QID166-QuestionText] do you think could be useful for you?
This question is optional. - Ranks - Maybe - [QID169-ChoiceDescription-1] - Rank</t>
  </si>
  <si>
    <t>What usages of [QID166-QuestionText] do you think could be useful for you?
This question is optional. - Ranks - Maybe - [QID169-ChoiceDescription-2] - Rank</t>
  </si>
  <si>
    <t>What usages of [QID166-QuestionText] do you think could be useful for you?
This question is optional. - Ranks - Maybe - [QID169-ChoiceDescription-3] - Rank</t>
  </si>
  <si>
    <t>What usages of [QID166-QuestionText] do you think could be useful for you?
This question is optional. - Ranks - No - [QID169-ChoiceDescription-1] - Rank</t>
  </si>
  <si>
    <t>What usages of [QID166-QuestionText] do you think could be useful for you?
This question is optional. - Ranks - No - [QID169-ChoiceDescription-2] - Rank</t>
  </si>
  <si>
    <t>What usages of [QID166-QuestionText] do you think could be useful for you?
This question is optional. - Ranks - No - [QID169-ChoiceDescription-3] - Rank</t>
  </si>
  <si>
    <t>How could [QID166-QuestionText] be more easily accessible?
This question is optional.</t>
  </si>
  <si>
    <t>Do you have any recommendations for future locations of [QID166-QuestionText]?
This question is optional.
If you have multiple recommendations, please delineate with dashes "-" If you think of additional recommendations after completing the survey, please reach out to hilla25@byu.edu or Tyler Laing (tlaing@utah.gov).</t>
  </si>
  <si>
    <t>Thank you for taking the time to fill out this survey. These results will be processed and streamlined recommendations will be conveyed to UDOT officials.
If you have any comments that you would like to share with the researchers or UDOT personnel regarding ITS devices, please provide them here.
This question is optional.</t>
  </si>
  <si>
    <t>{"ImportId":"progress"}</t>
  </si>
  <si>
    <t>{"ImportId":"QID7"}</t>
  </si>
  <si>
    <t>{"ImportId":"QID13"}</t>
  </si>
  <si>
    <t>{"ImportId":"QID13_5_TEXT"}</t>
  </si>
  <si>
    <t>{"ImportId":"QID126"}</t>
  </si>
  <si>
    <t>{"ImportId":"QID42"}</t>
  </si>
  <si>
    <t>{"ImportId":"QID43"}</t>
  </si>
  <si>
    <t>{"ImportId":"QID43_4_TEXT"}</t>
  </si>
  <si>
    <t>{"ImportId":"QID43_5_TEXT"}</t>
  </si>
  <si>
    <t>{"ImportId":"QID43_6_TEXT"}</t>
  </si>
  <si>
    <t>{"ImportId":"QID44_1"}</t>
  </si>
  <si>
    <t>{"ImportId":"QID44_2"}</t>
  </si>
  <si>
    <t>{"ImportId":"QID44_3"}</t>
  </si>
  <si>
    <t>{"ImportId":"QID44_4"}</t>
  </si>
  <si>
    <t>{"ImportId":"QID44_5"}</t>
  </si>
  <si>
    <t>{"ImportId":"QID44_6"}</t>
  </si>
  <si>
    <t>{"ImportId":"QID44_7"}</t>
  </si>
  <si>
    <t>{"ImportId":"QID45_1"}</t>
  </si>
  <si>
    <t>{"ImportId":"QID45_2"}</t>
  </si>
  <si>
    <t>{"ImportId":"QID45_3"}</t>
  </si>
  <si>
    <t>{"ImportId":"QID45_4"}</t>
  </si>
  <si>
    <t>{"ImportId":"QID45_5"}</t>
  </si>
  <si>
    <t>{"ImportId":"QID45_6"}</t>
  </si>
  <si>
    <t>{"ImportId":"QID45_7"}</t>
  </si>
  <si>
    <t>{"ImportId":"QID47_TEXT"}</t>
  </si>
  <si>
    <t>{"ImportId":"QID48_TEXT"}</t>
  </si>
  <si>
    <t>{"ImportId":"QID49_TEXT"}</t>
  </si>
  <si>
    <t>{"ImportId":"QID204_TEXT"}</t>
  </si>
  <si>
    <t>{"ImportId":"QID50_TEXT"}</t>
  </si>
  <si>
    <t>{"ImportId":"QID129_TEXT"}</t>
  </si>
  <si>
    <t>{"ImportId":"QID128_TEXT"}</t>
  </si>
  <si>
    <t>{"ImportId":"QID53"}</t>
  </si>
  <si>
    <t>{"ImportId":"QID54"}</t>
  </si>
  <si>
    <t>{"ImportId":"QID54_4_TEXT"}</t>
  </si>
  <si>
    <t>{"ImportId":"QID54_5_TEXT"}</t>
  </si>
  <si>
    <t>{"ImportId":"QID54_6_TEXT"}</t>
  </si>
  <si>
    <t>{"ImportId":"QID59_1"}</t>
  </si>
  <si>
    <t>{"ImportId":"QID59_2"}</t>
  </si>
  <si>
    <t>{"ImportId":"QID59_3"}</t>
  </si>
  <si>
    <t>{"ImportId":"QID59_4"}</t>
  </si>
  <si>
    <t>{"ImportId":"QID59_5"}</t>
  </si>
  <si>
    <t>{"ImportId":"QID59_6"}</t>
  </si>
  <si>
    <t>{"ImportId":"QID59_7"}</t>
  </si>
  <si>
    <t>{"ImportId":"QID60_1"}</t>
  </si>
  <si>
    <t>{"ImportId":"QID60_2"}</t>
  </si>
  <si>
    <t>{"ImportId":"QID60_3"}</t>
  </si>
  <si>
    <t>{"ImportId":"QID60_4"}</t>
  </si>
  <si>
    <t>{"ImportId":"QID60_5"}</t>
  </si>
  <si>
    <t>{"ImportId":"QID60_6"}</t>
  </si>
  <si>
    <t>{"ImportId":"QID60_7"}</t>
  </si>
  <si>
    <t>{"ImportId":"QID62_TEXT"}</t>
  </si>
  <si>
    <t>{"ImportId":"QID63_TEXT"}</t>
  </si>
  <si>
    <t>{"ImportId":"QID64_TEXT"}</t>
  </si>
  <si>
    <t>{"ImportId":"QID207_TEXT"}</t>
  </si>
  <si>
    <t>{"ImportId":"QID65_TEXT"}</t>
  </si>
  <si>
    <t>{"ImportId":"QID131_TEXT"}</t>
  </si>
  <si>
    <t>{"ImportId":"QID130_TEXT"}</t>
  </si>
  <si>
    <t>{"ImportId":"QID66_TEXT"}</t>
  </si>
  <si>
    <t>{"ImportId":"QID67"}</t>
  </si>
  <si>
    <t>{"ImportId":"QID67_4_TEXT"}</t>
  </si>
  <si>
    <t>{"ImportId":"QID69"}</t>
  </si>
  <si>
    <t>{"ImportId":"QID69_4_TEXT"}</t>
  </si>
  <si>
    <t>{"ImportId":"QID68_0_GROUP"}</t>
  </si>
  <si>
    <t>{"ImportId":"QID68_1_GROUP"}</t>
  </si>
  <si>
    <t>{"ImportId":"QID68_2_GROUP"}</t>
  </si>
  <si>
    <t>{"ImportId":"QID68_G0_1_RANK"}</t>
  </si>
  <si>
    <t>{"ImportId":"QID68_G0_2_RANK"}</t>
  </si>
  <si>
    <t>{"ImportId":"QID68_G0_3_RANK"}</t>
  </si>
  <si>
    <t>{"ImportId":"QID68_G0_4_RANK"}</t>
  </si>
  <si>
    <t>{"ImportId":"QID68_G0_5_RANK"}</t>
  </si>
  <si>
    <t>{"ImportId":"QID68_G0_6_RANK"}</t>
  </si>
  <si>
    <t>{"ImportId":"QID68_G0_7_RANK"}</t>
  </si>
  <si>
    <t>{"ImportId":"QID68_G0_8_RANK"}</t>
  </si>
  <si>
    <t>{"ImportId":"QID68_G1_1_RANK"}</t>
  </si>
  <si>
    <t>{"ImportId":"QID68_G1_2_RANK"}</t>
  </si>
  <si>
    <t>{"ImportId":"QID68_G1_3_RANK"}</t>
  </si>
  <si>
    <t>{"ImportId":"QID68_G1_4_RANK"}</t>
  </si>
  <si>
    <t>{"ImportId":"QID68_G1_5_RANK"}</t>
  </si>
  <si>
    <t>{"ImportId":"QID68_G1_6_RANK"}</t>
  </si>
  <si>
    <t>{"ImportId":"QID68_G1_7_RANK"}</t>
  </si>
  <si>
    <t>{"ImportId":"QID68_G1_8_RANK"}</t>
  </si>
  <si>
    <t>{"ImportId":"QID68_G2_1_RANK"}</t>
  </si>
  <si>
    <t>{"ImportId":"QID68_G2_2_RANK"}</t>
  </si>
  <si>
    <t>{"ImportId":"QID68_G2_3_RANK"}</t>
  </si>
  <si>
    <t>{"ImportId":"QID68_G2_4_RANK"}</t>
  </si>
  <si>
    <t>{"ImportId":"QID68_G2_5_RANK"}</t>
  </si>
  <si>
    <t>{"ImportId":"QID68_G2_6_RANK"}</t>
  </si>
  <si>
    <t>{"ImportId":"QID68_G2_7_RANK"}</t>
  </si>
  <si>
    <t>{"ImportId":"QID68_G2_8_RANK"}</t>
  </si>
  <si>
    <t>{"ImportId":"QID58_TEXT"}</t>
  </si>
  <si>
    <t>{"ImportId":"QID201"}</t>
  </si>
  <si>
    <t>{"ImportId":"QID200"}</t>
  </si>
  <si>
    <t>{"ImportId":"QID199"}</t>
  </si>
  <si>
    <t>{"ImportId":"QID208"}</t>
  </si>
  <si>
    <t>{"ImportId":"QID209"}</t>
  </si>
  <si>
    <t>{"ImportId":"QID210"}</t>
  </si>
  <si>
    <t>{"ImportId":"QID211"}</t>
  </si>
  <si>
    <t>{"ImportId":"QID168"}</t>
  </si>
  <si>
    <t>{"ImportId":"QID169"}</t>
  </si>
  <si>
    <t>{"ImportId":"QID169_4_TEXT"}</t>
  </si>
  <si>
    <t>{"ImportId":"QID169_5_TEXT"}</t>
  </si>
  <si>
    <t>{"ImportId":"QID169_6_TEXT"}</t>
  </si>
  <si>
    <t>{"ImportId":"QID170_1"}</t>
  </si>
  <si>
    <t>{"ImportId":"QID170_2"}</t>
  </si>
  <si>
    <t>{"ImportId":"QID170_3"}</t>
  </si>
  <si>
    <t>{"ImportId":"QID170_4"}</t>
  </si>
  <si>
    <t>{"ImportId":"QID170_5"}</t>
  </si>
  <si>
    <t>{"ImportId":"QID170_6"}</t>
  </si>
  <si>
    <t>{"ImportId":"QID171_1"}</t>
  </si>
  <si>
    <t>{"ImportId":"QID171_2"}</t>
  </si>
  <si>
    <t>{"ImportId":"QID171_3"}</t>
  </si>
  <si>
    <t>{"ImportId":"QID171_4"}</t>
  </si>
  <si>
    <t>{"ImportId":"QID171_5"}</t>
  </si>
  <si>
    <t>{"ImportId":"QID171_6"}</t>
  </si>
  <si>
    <t>{"ImportId":"QID173_TEXT"}</t>
  </si>
  <si>
    <t>{"ImportId":"QID174_TEXT"}</t>
  </si>
  <si>
    <t>{"ImportId":"QID175_TEXT"}</t>
  </si>
  <si>
    <t>{"ImportId":"QID176_TEXT"}</t>
  </si>
  <si>
    <t>{"ImportId":"QID177_TEXT"}</t>
  </si>
  <si>
    <t>{"ImportId":"QID178_TEXT"}</t>
  </si>
  <si>
    <t>{"ImportId":"QID196"}</t>
  </si>
  <si>
    <t>{"ImportId":"QID196_4_TEXT"}</t>
  </si>
  <si>
    <t>{"ImportId":"QID197_0_GROUP"}</t>
  </si>
  <si>
    <t>{"ImportId":"QID197_1_GROUP"}</t>
  </si>
  <si>
    <t>{"ImportId":"QID197_2_GROUP"}</t>
  </si>
  <si>
    <t>{"ImportId":"QID197_G0_1_RANK"}</t>
  </si>
  <si>
    <t>{"ImportId":"QID197_G0_2_RANK"}</t>
  </si>
  <si>
    <t>{"ImportId":"QID197_G0_3_RANK"}</t>
  </si>
  <si>
    <t>{"ImportId":"QID197_G1_1_RANK"}</t>
  </si>
  <si>
    <t>{"ImportId":"QID197_G1_2_RANK"}</t>
  </si>
  <si>
    <t>{"ImportId":"QID197_G1_3_RANK"}</t>
  </si>
  <si>
    <t>{"ImportId":"QID197_G2_1_RANK"}</t>
  </si>
  <si>
    <t>{"ImportId":"QID197_G2_2_RANK"}</t>
  </si>
  <si>
    <t>{"ImportId":"QID197_G2_3_RANK"}</t>
  </si>
  <si>
    <t>{"ImportId":"QID198_TEXT"}</t>
  </si>
  <si>
    <t>{"ImportId":"QID190_TEXT"}</t>
  </si>
  <si>
    <t>{"ImportId":"QID191"}</t>
  </si>
  <si>
    <t>{"ImportId":"QID191_4_TEXT"}</t>
  </si>
  <si>
    <t>{"ImportId":"QID122_TEXT"}</t>
  </si>
  <si>
    <t>I use or have used ${q://QID135/QuestionText} in my work for UDOT and may or may not use them for personal reasons</t>
  </si>
  <si>
    <t>Live traffic/incident monitoring (e.g., incident management, signal timing response),Research/data collection (e.g., count study, traffic pattern monitoring)</t>
  </si>
  <si>
    <t>Yes</t>
  </si>
  <si>
    <t>Checking weather conditions,Trip planning (i.e., Checking congestion and occupancy of future destinations)</t>
  </si>
  <si>
    <t>${q://QID43/ChoiceDescription/1},${q://QID54/ChoiceDescription/1}</t>
  </si>
  <si>
    <t>${q://QID54/ChoiceDescription/2}</t>
  </si>
  <si>
    <t>Communications Division</t>
  </si>
  <si>
    <t>Less than 1 year</t>
  </si>
  <si>
    <t>Live traffic/incident monitoring (e.g., incident management, signal timing response),Other (please describe),Other (please describe</t>
  </si>
  <si>
    <t>fdsafd</t>
  </si>
  <si>
    <t>Once a week</t>
  </si>
  <si>
    <t>Moderately useful</t>
  </si>
  <si>
    <t>Checking traffic,Checking weather conditions</t>
  </si>
  <si>
    <t>Once a month (or less)</t>
  </si>
  <si>
    <t>A few times a month</t>
  </si>
  <si>
    <t>Extremely useful</t>
  </si>
  <si>
    <t>This placement would help me to do my job better</t>
  </si>
  <si>
    <t>I don't have any need to use them, they aren't applicable to me</t>
  </si>
  <si>
    <t>${q://QID140/ChoiceDescription/8} (if used for UDOT related purposes),${q://QID140/ChoiceDescription/1}</t>
  </si>
  <si>
    <t>5,${q://QID140/ChoiceDescription/3}</t>
  </si>
  <si>
    <t>6,${q://QID140/ChoiceDescription/2}</t>
  </si>
  <si>
    <t>I wait to see the congestion before I take the next exit</t>
  </si>
  <si>
    <t>I reduce my speed to 5 mph below the speed limit</t>
  </si>
  <si>
    <t>I laugh at the message and keep the warning in mind</t>
  </si>
  <si>
    <t>I do not use ${q://QID166/QuestionText} for my work at UDOT</t>
  </si>
  <si>
    <t>${q://QID166/QuestionText} are hard to access, use, and/or understand</t>
  </si>
  <si>
    <t>Personal use</t>
  </si>
  <si>
    <t>Operations Group</t>
  </si>
  <si>
    <t>Engineering</t>
  </si>
  <si>
    <t>Still images (https://www.udottraffic.utah.gov/ or similar),Access to live feed in the office,Access to live feed on personal device,I can adjust the camera angles</t>
  </si>
  <si>
    <t>Access to live feed on personal device</t>
  </si>
  <si>
    <t>If they could move on five axes instead of three</t>
  </si>
  <si>
    <t>If they were could fly to where I needed them</t>
  </si>
  <si>
    <t>Checking traffic,Checking weather conditions,Trip planning (i.e., Checking congestion and occupancy of future destinations),Checking construction status</t>
  </si>
  <si>
    <t>Daily</t>
  </si>
  <si>
    <t>I do not have any recommendations</t>
  </si>
  <si>
    <t>UDOT Traffic Road Weather page,Statewide Maintenance Forecast page,University of Utah's "MesoWest" page,Other (please describe)</t>
  </si>
  <si>
    <t>Personal,UDOT related</t>
  </si>
  <si>
    <t>Personal</t>
  </si>
  <si>
    <t>UDOT related</t>
  </si>
  <si>
    <t>Winter weather planning,Public Weather Alerts,Route detour planning</t>
  </si>
  <si>
    <t>Summer/Construction Season</t>
  </si>
  <si>
    <t>I exit the freeway at the next available exit and take an alternate route</t>
  </si>
  <si>
    <t>I reduce my speed to the speed limit</t>
  </si>
  <si>
    <t>I do not pay attention to these type of VMS messages</t>
  </si>
  <si>
    <t>Moderately well</t>
  </si>
  <si>
    <t>About half the time</t>
  </si>
  <si>
    <t>Not at all useful</t>
  </si>
  <si>
    <t>I don't have any opinions regarding ${q://QID166/QuestionText}</t>
  </si>
  <si>
    <t>6-10 years</t>
  </si>
  <si>
    <t>Administration</t>
  </si>
  <si>
    <t>More that 20 years</t>
  </si>
  <si>
    <t>Still images (https://www.udottraffic.utah.gov/ or similar),Access to live feed in the office</t>
  </si>
  <si>
    <t>Access to live feed in the office,Access to live feed on personal device</t>
  </si>
  <si>
    <t>Live traffic/incident monitoring (e.g., incident management, signal timing response)</t>
  </si>
  <si>
    <t>Checking traffic,Trip planning (i.e., Checking congestion and occupancy of future destinations)</t>
  </si>
  <si>
    <t>A few times a week</t>
  </si>
  <si>
    <t>None</t>
  </si>
  <si>
    <t>I don't have any opinions regarding ${q://QID137/QuestionText} data</t>
  </si>
  <si>
    <t>Extremely well</t>
  </si>
  <si>
    <t>Most of the time</t>
  </si>
  <si>
    <t>I use or have used ${q://QID166/QuestionText} in my work for UDOT</t>
  </si>
  <si>
    <t>Other</t>
  </si>
  <si>
    <t>Safety Messaging</t>
  </si>
  <si>
    <t>Regional Offices</t>
  </si>
  <si>
    <t>1-2 years</t>
  </si>
  <si>
    <t>Still images (https://www.udottraffic.utah.gov/ or similar)</t>
  </si>
  <si>
    <t>I have not used ${q://QID135/QuestionText} for my work at UDOT but have used them for personal use</t>
  </si>
  <si>
    <t>was not aware of them</t>
  </si>
  <si>
    <t>I think the warning does not apply to me, but the message does stick in my mind</t>
  </si>
  <si>
    <t>Not well at all</t>
  </si>
  <si>
    <t>${q://QID169/ChoiceDescription/1},${q://QID169/ChoiceDescription/2}</t>
  </si>
  <si>
    <t>${q://QID169/ChoiceDescription/3}</t>
  </si>
  <si>
    <t>Project Development Division</t>
  </si>
  <si>
    <t>Planning</t>
  </si>
  <si>
    <t>Access to live feed in the office</t>
  </si>
  <si>
    <t>Checking traffic,Checking weather conditions,Trip planning (i.e., Checking congestion and occupancy of future destinations)</t>
  </si>
  <si>
    <t>UDOT Traffic Road Weather page,National Weather Service Weather and Hazards page</t>
  </si>
  <si>
    <t>Winter weather planning,Route detour planning</t>
  </si>
  <si>
    <t>Winter/Snow Season</t>
  </si>
  <si>
    <t>Live traffic/incident monitoring (e.g., incident management, signal timing response),Work site management (e.g., monitoring traffic control)</t>
  </si>
  <si>
    <t>Night vision</t>
  </si>
  <si>
    <t>More frequent updates of still images</t>
  </si>
  <si>
    <t>Better quality images</t>
  </si>
  <si>
    <t>UDOT Traffic Road Weather page</t>
  </si>
  <si>
    <t>To display construction project impacts</t>
  </si>
  <si>
    <t>Access to live feed in the office,Access to live feed on personal device,Ability to change camera angles,Ability to record video</t>
  </si>
  <si>
    <t>Other (please describe)</t>
  </si>
  <si>
    <t>Structure performance during high wind/storm events.</t>
  </si>
  <si>
    <t>Allow me to have access to live video and being able to adjust the camera as needed to get the best view.</t>
  </si>
  <si>
    <t>Winter weather planning,Public Weather Alerts,Route detour planning,Weather Tracking,Other</t>
  </si>
  <si>
    <t>Use them data from them to determine wind speeds and how structures are performing.</t>
  </si>
  <si>
    <t>Summer/Construction Season,Winter/Snow Season</t>
  </si>
  <si>
    <t>More locations.  Typically we are using data from a distance away.  For structures it it nice to understand how the topography is impacting the velocities.  Sometime the topography has changed from the RWIS to the area of interest.</t>
  </si>
  <si>
    <t>11-15 years</t>
  </si>
  <si>
    <t>16-20 years</t>
  </si>
  <si>
    <t>Access to live feed in the office,I can adjust the camera angles</t>
  </si>
  <si>
    <t>Access to live feed in the office,Access to live feed on personal device,Ability to change camera angles</t>
  </si>
  <si>
    <t>Live traffic/incident monitoring (e.g., incident management, signal timing response),Research/data collection (e.g., count study, traffic pattern monitoring),Work site management (e.g., monitoring traffic control)</t>
  </si>
  <si>
    <t>The ability to see live feeds on a mobile device.</t>
  </si>
  <si>
    <t>No</t>
  </si>
  <si>
    <t>Winter weather planning,Route detour planning,Weather Tracking</t>
  </si>
  <si>
    <t>Travel Time Prediction</t>
  </si>
  <si>
    <t>Right of Way Acquisition</t>
  </si>
  <si>
    <t>I have not used ${q://QID135/QuestionText} for my work at UDOT or for personal use</t>
  </si>
  <si>
    <t xml:space="preserve">My mapping divise tells me where the conjestion is.  </t>
  </si>
  <si>
    <t>Route detour planning</t>
  </si>
  <si>
    <t xml:space="preserve">When ever I travel.  Not season related.  </t>
  </si>
  <si>
    <t xml:space="preserve">Staying current when accidents are happening and clearing is underway.  </t>
  </si>
  <si>
    <t>Still images (https://www.udottraffic.utah.gov/ or similar),Access to live feed in the office,Access to live feed on personal device</t>
  </si>
  <si>
    <t>Research/data collection (e.g., count study, traffic pattern monitoring)</t>
  </si>
  <si>
    <t>Better coverage and different angles</t>
  </si>
  <si>
    <t>no</t>
  </si>
  <si>
    <t>Winter weather planning,Weather Tracking</t>
  </si>
  <si>
    <t>Maintenance</t>
  </si>
  <si>
    <t>Maintenance (e.g., snow plow, road weather conditions, device maintenance, road conditions)</t>
  </si>
  <si>
    <t>Checking weather conditions,Checking construction status</t>
  </si>
  <si>
    <t>UDOT Traffic Road Weather page,Statewide Maintenance Forecast page</t>
  </si>
  <si>
    <t>Winter weather planning,Public Weather Alerts,Weather Tracking</t>
  </si>
  <si>
    <t>Incident Management Progress,Travel Time Prediction</t>
  </si>
  <si>
    <t xml:space="preserve">Live feed on devices, plus the ability to access different settings like zoom, move, etc. </t>
  </si>
  <si>
    <t>Checking traffic,Checking weather conditions,Trip planning (i.e., Checking congestion and occupancy of future destinations),Checking construction status,Other</t>
  </si>
  <si>
    <t xml:space="preserve">Accessing RWIS information. </t>
  </si>
  <si>
    <t xml:space="preserve">Live feed instead of snapshots </t>
  </si>
  <si>
    <t xml:space="preserve">Add more everywhere. </t>
  </si>
  <si>
    <t>This placement would help me to do my job better,Current systems are inadequate,Personal use</t>
  </si>
  <si>
    <t>Incident Management Progress,Other,Other</t>
  </si>
  <si>
    <t>When we have lanes closed we ask the TOC to light up the vms boards prior to our closure providing more advanced warning prior to our closure</t>
  </si>
  <si>
    <t>My snowplow broke down blocking one of two lanes in Parleys. I called TOC on the state radio to light up the vms board warning drivers coming into the blocked lane</t>
  </si>
  <si>
    <t xml:space="preserve">Advise traffic how many lanes are blocked and which way to merge. </t>
  </si>
  <si>
    <t xml:space="preserve">Utilize these boards more. The more information the traveling public have, the less chance I get hit. </t>
  </si>
  <si>
    <t xml:space="preserve">Add more to the whole system. </t>
  </si>
  <si>
    <t>This placement would help me to do my job better,Current systems are inadequate</t>
  </si>
  <si>
    <t xml:space="preserve">Add more money to the budget. Your ITS crews are extremely short staffed and under funded like other Departments. These solutions vastly improve highway safety. </t>
  </si>
  <si>
    <t>If you use these for weather tracking, the 24 hour forecast should be included for traveler info. and planning</t>
  </si>
  <si>
    <t xml:space="preserve">Construction where crews install overhead sign structures over traffic </t>
  </si>
  <si>
    <t>VMS need to be at specific locations that relate to the project you are working on in order for them to be more useful</t>
  </si>
  <si>
    <t>As Cars become more connected to the Infrastructure other ITS systems besides VMS such as (RSU / OBU) may become more economical and provide equivalent information to the vehicle operator</t>
  </si>
  <si>
    <t>Control Room Supervisor</t>
  </si>
  <si>
    <t>Still images (https://www.udottraffic.utah.gov/ or similar),Access to live feed in the office,I can adjust the camera angles,I can record video</t>
  </si>
  <si>
    <t>Many of the state pelco and liveview cameras need to be updated and there are too many blind spots throughout the state.</t>
  </si>
  <si>
    <t>if the still frame updated more often</t>
  </si>
  <si>
    <t>if the public view wasnt just a still frame so we could estimate speed</t>
  </si>
  <si>
    <t>'-I-80 west of salt lake
-more cameras on US-6 in utah/wasatch county
-More cameras on I-70</t>
  </si>
  <si>
    <t>Winter weather planning</t>
  </si>
  <si>
    <t>Incident Management Progress</t>
  </si>
  <si>
    <t>More consistency between shifts</t>
  </si>
  <si>
    <t>'-we need about ten between mile 0 and mile 100 on I-80 in both directions.
-more in davis county
-we currently have some in southern utah on i-15 but not necessarily in both directions at each location.</t>
  </si>
  <si>
    <t xml:space="preserve">Construction </t>
  </si>
  <si>
    <t>Live traffic/incident monitoring (e.g., incident management, signal timing response),Maintenance (e.g., snow plow, road weather conditions, device maintenance, road conditions),Work site management (e.g., monitoring traffic control)</t>
  </si>
  <si>
    <t>Checking traffic,Checking weather conditions,Checking construction status</t>
  </si>
  <si>
    <t>UDOT Traffic Road Weather page,Statewide Maintenance Forecast page,National Weather Service Weather and Hazards page</t>
  </si>
  <si>
    <t>It would be too dangerous for me to reduce my speed when everyone else isn't, so I maintain the same speed</t>
  </si>
  <si>
    <t>Research/data collection (e.g., count study, traffic pattern monitoring),Maintenance (e.g., snow plow, road weather conditions, device maintenance, road conditions),Work site management (e.g., monitoring traffic control)</t>
  </si>
  <si>
    <t xml:space="preserve">Easier to access and put up temporary cameras </t>
  </si>
  <si>
    <t>Better coordinate between projects and the TMD</t>
  </si>
  <si>
    <t>Access to live feed in the office,Ability to change camera angles</t>
  </si>
  <si>
    <t>Video feed on the website. This only needs to be a short 2 or 3 second loop so we can see the speed of the moving traffic. The still images are not very good at representing this information.</t>
  </si>
  <si>
    <t>I think they work okay to see snow on the road if there is sufficient light. When the camera is in a low light area you can't see the road or if it is snowing.</t>
  </si>
  <si>
    <t xml:space="preserve">Live video clip would help, a 2 or 3 second loop would help see the speed of the traffic. </t>
  </si>
  <si>
    <t>Porter Rockwell and 14600 South</t>
  </si>
  <si>
    <t xml:space="preserve">Eastbound Bangerter highway before I-15 maybe before Redwood Road. </t>
  </si>
  <si>
    <t>Update the udottraffic.utah.gov website. it is due an update. Add short video clips of the cameras instead of still images.</t>
  </si>
  <si>
    <t>3-5 years</t>
  </si>
  <si>
    <t>Access to live feed on personal device,Ability to record video</t>
  </si>
  <si>
    <t>Live traffic/incident monitoring (e.g., incident management, signal timing response),Research/data collection (e.g., count study, traffic pattern monitoring),Maintenance (e.g., snow plow, road weather conditions, device maintenance, road conditions)</t>
  </si>
  <si>
    <t>If I could record certain time periods, it would be more useful - Even if we only keep the video for a week.</t>
  </si>
  <si>
    <t>More video coverage would help. Sometimes I am trying to see the condition of something but the location of the camera makes it difficult or impossible.</t>
  </si>
  <si>
    <t>Still images are not always very informative. A live video feed would be better.</t>
  </si>
  <si>
    <t>11400 S &amp; 3600 W - 11400 S &amp; 3200 W - 11400 S &amp; 2700 W - 11800 S &amp; Redwood Rd</t>
  </si>
  <si>
    <t>${q://QID169/ChoiceDescription/1},${q://QID169/ChoiceDescription/2},${q://QID169/ChoiceDescription/3}</t>
  </si>
  <si>
    <t>${q://QID54/ChoiceDescription/3}</t>
  </si>
  <si>
    <t>${q://QID54/ChoiceDescription/1}</t>
  </si>
  <si>
    <t>${q://QID54/ChoiceDescription/7},${q://QID54/ChoiceDescription/2},${q://QID43/ChoiceDescription/8},${q://QID43/ChoiceDescription/9},${q://QID43/ChoiceDescription/1},${q://QID43/ChoiceDescription/2}</t>
  </si>
  <si>
    <t>${q://QID140/ChoiceDescription/1},${q://QID140/ChoiceDescription/2},${q://QID140/ChoiceDescription/3},${q://QID140/ChoiceDescription/8} (if used for UDOT related purposes)</t>
  </si>
  <si>
    <t>Engineering Technician</t>
  </si>
  <si>
    <t>Maintenance (e.g., snow plow, road weather conditions, device maintenance, road conditions),Other (please describe)</t>
  </si>
  <si>
    <t xml:space="preserve"> Construction project backups</t>
  </si>
  <si>
    <t xml:space="preserve">More cameras. </t>
  </si>
  <si>
    <t>More cameras</t>
  </si>
  <si>
    <t xml:space="preserve">More of them. </t>
  </si>
  <si>
    <t>More of them</t>
  </si>
  <si>
    <t>More</t>
  </si>
  <si>
    <t>Closer spacing</t>
  </si>
  <si>
    <t>Still images (https://www.udottraffic.utah.gov/ or similar),Access to live feed in the office,I can adjust the camera angles</t>
  </si>
  <si>
    <t xml:space="preserve">If they worked more consistent </t>
  </si>
  <si>
    <t>I don't have any opinions regarding ${q://QID135/QuestionText}</t>
  </si>
  <si>
    <t>I don't think it will be that bad and decide to keep going</t>
  </si>
  <si>
    <t>This placement would help me to do my job better,Personal use</t>
  </si>
  <si>
    <t>Having traffic cameras at all high traffic intersections would be a big help.</t>
  </si>
  <si>
    <t>Live traffic viewing would be helpful to more fully understand traffic issues.</t>
  </si>
  <si>
    <t>They could be more useful if they were all connected to hard power and fiber so they could be live streamed in the sheds. Short of that an unlimited data plan would help for being able to view livestreams. Livestream feeds help you see the snow falling/intensity.</t>
  </si>
  <si>
    <t>I work to install VMS; so I'm not a direct user.</t>
  </si>
  <si>
    <t>The green, yellow and red lines on the UDOT Traffic app are very helpful but they are not on all routes. Google Maps has a traffic feature that allows you to see these lines nearly everywhere you can drive. I wish UDOT Traffic had that too.</t>
  </si>
  <si>
    <t>Access to live feed in the office,Ability to change camera angles,Ability to record video</t>
  </si>
  <si>
    <t>Live traffic/incident monitoring (e.g., incident management, signal timing response),Work site management (e.g., monitoring traffic control),Other (please describe)</t>
  </si>
  <si>
    <t>Construction project issues and progress</t>
  </si>
  <si>
    <t>Having more portable systems that could be placed anywhere in the state and easily tied into the fiber network</t>
  </si>
  <si>
    <t>TMD / IMT</t>
  </si>
  <si>
    <t>Live traffic/incident monitoring (e.g., incident management, signal timing response),Other (please describe)</t>
  </si>
  <si>
    <t>Incident Management only</t>
  </si>
  <si>
    <t xml:space="preserve"> Better redundancy  with the cameras and system . I think each year things are getting better ; Would like to see more cameras along I-15 between Exit 27 and Exit 42 ; We do have a dark territory between Exit 30 &amp; mp 35</t>
  </si>
  <si>
    <t xml:space="preserve"> Being able to size up the event before getting on scene , which could speed up what type of resources are really needed . Would help get rid of the premature freeway closure . And looking at an image of the scene would speed up the game plan to get traffic moving </t>
  </si>
  <si>
    <t xml:space="preserve"> The cameras can verify the real time info coming from Waze or Google traffic </t>
  </si>
  <si>
    <t xml:space="preserve"> Being placed in the right location, and not where someone thinks the camera should be placed .</t>
  </si>
  <si>
    <t xml:space="preserve">  Right now , checking the traffic app , for trip planning works pretty good . Congestion is a living &amp; breathing thing ; there might be some congestion due to a lane closure for a accident , but once the event is cleared out , the congestion can go away in about 30 minutes .</t>
  </si>
  <si>
    <t xml:space="preserve">   The cameras in a construction project would help with managing congestion . If the freeway is being widened or a interchange in being reconstructed , there is a good chance that some cameras could see a outage due to the construction project . It has happened before and the cameras are operating again whenever</t>
  </si>
  <si>
    <t xml:space="preserve"> I-15 ;  Mp 28-29 area ( 3 cameras ) ; Mp 31 - 35 area  ( 5 cameras ) ; mp 17 - 22 area ( 3 cameras ) </t>
  </si>
  <si>
    <t>UDOT Traffic Road Weather page,Statewide Maintenance Forecast page,University of Utah's "MesoWest" page,National Weather Service Weather and Hazards page</t>
  </si>
  <si>
    <t xml:space="preserve">   The data that I see now is excellent </t>
  </si>
  <si>
    <t xml:space="preserve">  That depends on who utilizes the data correctly . </t>
  </si>
  <si>
    <t xml:space="preserve"> The RWIS data shows live information that shows what the is doing at a particular location .... The RWIS is just part of the weather tracking puzzle.</t>
  </si>
  <si>
    <t xml:space="preserve"> Having more VMS on the south end of the state on I-15 ; being able to have a update message for the traveling public ; </t>
  </si>
  <si>
    <t xml:space="preserve"> N/B I-15 mp 7 ; N/B I-15 mp 20 ; N/B I-15 mp 28 ; N/B I-15 mp 39
  S/B I-15 mp 42-40 ; S/B I-15 mp 16  S/B I-15 mp 8</t>
  </si>
  <si>
    <t>This placement would help me to do my job better,Current systems are inadequate,Other</t>
  </si>
  <si>
    <t xml:space="preserve"> between weather related events and accidents taht happen in Washington County ; the traffic down there warrants having more VMS resources </t>
  </si>
  <si>
    <t>${q://QID43/ChoiceDescription/9},${q://QID54/ChoiceDescription/7}</t>
  </si>
  <si>
    <t>${q://QID54/ChoiceDescription/2},${q://QID43/ChoiceDescription/8},${q://QID54/ChoiceDescription/1}</t>
  </si>
  <si>
    <t>${q://QID43/ChoiceDescription/1},${q://QID54/ChoiceDescription/3},${q://QID43/ChoiceDescription/2}</t>
  </si>
  <si>
    <t>Still images (https://www.udottraffic.utah.gov/ or similar),Access to live feed on personal device</t>
  </si>
  <si>
    <t>Incident Management Progress,Research Related Purposes</t>
  </si>
  <si>
    <t>Only adding locations and more preset views</t>
  </si>
  <si>
    <t xml:space="preserve">Night vision improvement and infrared </t>
  </si>
  <si>
    <t xml:space="preserve">Night vision </t>
  </si>
  <si>
    <t>Weather Tracking</t>
  </si>
  <si>
    <t>More frequent forecasting to road specific location</t>
  </si>
  <si>
    <t xml:space="preserve">Every route should have one. </t>
  </si>
  <si>
    <t>Placing the at strategic locations for route diversion</t>
  </si>
  <si>
    <t>Nothing</t>
  </si>
  <si>
    <t>Wasatch blvd before big cottonwood canyon</t>
  </si>
  <si>
    <t>Live traffic/incident monitoring (e.g., incident management, signal timing response),Maintenance (e.g., snow plow, road weather conditions, device maintenance, road conditions)</t>
  </si>
  <si>
    <t>Live video feed</t>
  </si>
  <si>
    <t>Every traffic signal should have a camera.</t>
  </si>
  <si>
    <t>The weather forecasts are extremely busy.  It would be nice to have an at a glance snap shot of that day and the 10 day forecast.</t>
  </si>
  <si>
    <t>Other,I do not have any recommendations</t>
  </si>
  <si>
    <t>Internal Audit Division</t>
  </si>
  <si>
    <t>Checking traffic</t>
  </si>
  <si>
    <t>Access to live feed on personal device,Ability to change camera angles</t>
  </si>
  <si>
    <t>Much more attention paid to rural cameras in Region 3. Priority given to those in mountain routes for the winter and those in narrow canyons (flood concerns + snow). It is common for 25% of the cameras we use are out of service and remain out of service for months at a time. I advise them to report them higher up the chain and on the UDOT app but it seems like nothing gets done. Out of the 6 cameras we have 2 have been out of service all summer long and we are now into the winter. The cameras are especially critical in winter months as you can imagine. I have personally received many telephone and in person complaints from the traveling public that the cameras are always going down. We would also like to see increased funding for more new cameras both in Strawberry and Tabiona. They make our jobs much easier when they work and they have become an essential tool among the increased traffic and population in our areas.</t>
  </si>
  <si>
    <t>IR illuminators on rural older solar cameras. Specifically Wolf Creek Pass MP 19.33, Currant Creek MP 59, Daniel's Canyon MP 27.53, and Hwy 40 MP 49.14. Upgraded solar and/or battery capacity for Wolf Creek and any other rural cameras that have limited sunlight due to trees/canyons/etc. Those that have limited sunlight availability. In the winter months many of the mountain cameras are subject to extreme cold temperatures and limited sunlight and I believe they may not be adequately shielded from the elements.</t>
  </si>
  <si>
    <t>Tabiona: Cole Giles, station supervisor, has submitted a list with specific mile posts or areas that he would like to see cameras installed that would help us out immensely. Especially down Hwy 35 along the river between MP 44 and 62 I believe. One at the SR35 gate on the Tabiona side would also be beneficial. Please feel free to contact cgiles@utah.gov for a copy of the locations. For Strawberry: We would like to see a camera by the Ladders vicinity MP 45, Soldier Creek Summit or Deep Creek MP 52-56.</t>
  </si>
  <si>
    <t>Other,Other,Other</t>
  </si>
  <si>
    <t>Severe weather alerts over Strawberry</t>
  </si>
  <si>
    <t>Chain law in effect for Daniel's Canyon</t>
  </si>
  <si>
    <t>Road Closure Daniel's Canyon</t>
  </si>
  <si>
    <t>Expanded access for UDOT employees to implement message campaigns as well as an approval process/vetting whatever is needed.</t>
  </si>
  <si>
    <t>If they could be synchronized to our chain up lights that we manually control in the winter that would be helpful. We currently call into Wasatch County Dispatch and they notify the UDOT traffic operations center who update the sign accordingly.</t>
  </si>
  <si>
    <t>Currant Creek Hwy 40 MP 58 for the Westbound Lanes</t>
  </si>
  <si>
    <t>For any questions/concerns feel free to reach out to me at aadams@utah.gov. Thank you for your time and hard work on these systems!</t>
  </si>
  <si>
    <t>Work site management (e.g., monitoring traffic control)</t>
  </si>
  <si>
    <t>The ability to see live feeds and adjust the camera angle would make them more useful.</t>
  </si>
  <si>
    <t>more cameras in urban/high traffic areas (e.g. multiple angles at each intersection).</t>
  </si>
  <si>
    <t>UDOT Traffic Road Weather page,University of Utah's "MesoWest" page,National Weather Service Weather and Hazards page</t>
  </si>
  <si>
    <t>Construction Related Impacts</t>
  </si>
  <si>
    <t>Live traffic/incident monitoring (e.g., incident management, signal timing response),Research/data collection (e.g., count study, traffic pattern monitoring),Maintenance (e.g., snow plow, road weather conditions, device maintenance, road conditions),Work site management (e.g., monitoring traffic control)</t>
  </si>
  <si>
    <t>Update the picture more frequent</t>
  </si>
  <si>
    <t xml:space="preserve">Update more frequently and less down time for the cameras. </t>
  </si>
  <si>
    <t>West end of SR 127 and 110, West ends of SR 37,  Intersection of SR 134 and SR 39</t>
  </si>
  <si>
    <t>Technology and Innovation Group</t>
  </si>
  <si>
    <t xml:space="preserve">Detecting incidents before they are called in to law enforcement  </t>
  </si>
  <si>
    <t xml:space="preserve">maintenance </t>
  </si>
  <si>
    <t>Construction</t>
  </si>
  <si>
    <t>Live feed would be nice.</t>
  </si>
  <si>
    <t>Not sure.</t>
  </si>
  <si>
    <t>Live feed would be nice</t>
  </si>
  <si>
    <t>Construction planning</t>
  </si>
  <si>
    <t>Can't think of anything, I appreciate the data that is there.</t>
  </si>
  <si>
    <t>Construction warning</t>
  </si>
  <si>
    <t>If we had cameras on that we could access that would allow us to see if the message was displayed properly and also view traffic at the VMS (not sure if there is a camera that is already there that does this and I just don't know it, or they are not there).</t>
  </si>
  <si>
    <t>Access to cameras at the VMS.</t>
  </si>
  <si>
    <t>Learning &amp; Development Group</t>
  </si>
  <si>
    <t>Statewide Maintenance Forecast page</t>
  </si>
  <si>
    <t>Land Surveying</t>
  </si>
  <si>
    <t>If they were all working. Sometimes the camera I'd like to see isn't working.</t>
  </si>
  <si>
    <t>Same as above, they work fine when they are working.</t>
  </si>
  <si>
    <t>None at this time, I would need to study their locations more.</t>
  </si>
  <si>
    <t>It would be nice to know the locations where brine has been put on the icy roads</t>
  </si>
  <si>
    <t>It seems to be doing fine</t>
  </si>
  <si>
    <t>I don't operate them, I listen to them when I see the message</t>
  </si>
  <si>
    <t>Knowing the weather and warnings is a useful part of safe driving. I am glad to have them</t>
  </si>
  <si>
    <t xml:space="preserve">Live video in the mobile app. It can be hard to judge congestion from just a still picture </t>
  </si>
  <si>
    <t>2700 w 5600 s Roy</t>
  </si>
  <si>
    <t>${q://QID140/ChoiceDescription/2},${q://QID140/ChoiceDescription/8} (if used for UDOT related purposes),${q://QID140/ChoiceDescription/3},${q://QID140/ChoiceDescription/1}</t>
  </si>
  <si>
    <t>${q://QID169/ChoiceDescription/2}</t>
  </si>
  <si>
    <t>${q://QID169/ChoiceDescription/1},${q://QID169/ChoiceDescription/3}</t>
  </si>
  <si>
    <t>I use the cameras to check Interstate Lighting complaints</t>
  </si>
  <si>
    <t>We have thousands of lights on Utah state roads, with a crew of 2 electricians it's hard to maintain all these lights. Using the cameras to check the lights saves us a lot of drive time and fuel costs.</t>
  </si>
  <si>
    <t>Trip planning (i.e., Checking congestion and occupancy of future destinations)</t>
  </si>
  <si>
    <t>Checking weather conditions</t>
  </si>
  <si>
    <t>On state routes in in smaller immunities and remote freeways</t>
  </si>
  <si>
    <t>Current systems are inadequate,Personal use</t>
  </si>
  <si>
    <t>remote freeway locations</t>
  </si>
  <si>
    <t>N/a</t>
  </si>
  <si>
    <t>Information Prior to Construction</t>
  </si>
  <si>
    <t>VMS on butterfly sign structures are less expensive than full span sign structures and easier to construct. Shoulder/median VMS placement should be considered in the design phase.</t>
  </si>
  <si>
    <t>Maintenance (e.g., snow plow, road weather conditions, device maintenance, road conditions),Work site management (e.g., monitoring traffic control)</t>
  </si>
  <si>
    <t>Safety Investigator</t>
  </si>
  <si>
    <t>Continuing live feeds in real time. Maybe some sort of heat source to stop build up of snow and ice on camera lenses that stop or restrict view.</t>
  </si>
  <si>
    <t>More area access coverage. Integrate real time photo captures with more live feeds in real time to traffic control and patterns, highway and secondary road speeds and incident investigations.</t>
  </si>
  <si>
    <t>Planning Manager</t>
  </si>
  <si>
    <t>RWIS need some lighting they are useless at night.</t>
  </si>
  <si>
    <t>SR121-SR45-SR191-Hwy 40-</t>
  </si>
  <si>
    <t>Winter weather planning,Weather Tracking,Other,Other</t>
  </si>
  <si>
    <t>where to send the snow plows</t>
  </si>
  <si>
    <t>When to send out plows</t>
  </si>
  <si>
    <t>Wind speed would be nice. They need some lighting, We cannot see anything at night, I have to go off of road temp and surface conditions. Some of the sites in this area do not work, (Surface Temp, Surface conditions)</t>
  </si>
  <si>
    <t>Lights at night.</t>
  </si>
  <si>
    <t>They need some kind of light for night time viewing. Or night vision cameras.</t>
  </si>
  <si>
    <t>Incident Management Progress,Other</t>
  </si>
  <si>
    <t>Special Events</t>
  </si>
  <si>
    <t>SR 191 Mile marker 356</t>
  </si>
  <si>
    <t>This placement would help me to do my job better,Other</t>
  </si>
  <si>
    <t xml:space="preserve">Warn Traffic of conditions going over the mountain on 191 </t>
  </si>
  <si>
    <t>Survey</t>
  </si>
  <si>
    <t>Other (please describe),Other (please describe)</t>
  </si>
  <si>
    <t>To see live weather conditions at a location we may be traveling to or through for work.</t>
  </si>
  <si>
    <t>To see live weather conditions and road conditions for an area I will be traveling through or to for personal business.</t>
  </si>
  <si>
    <t>having them all functioning, lenses cleaned and not pointed straight down at the ground or away from the roadway.</t>
  </si>
  <si>
    <t>Having them working, cleaned, focused and pointed at the roadway.</t>
  </si>
  <si>
    <t>Motor Carrier Division (CMV Enforcement)</t>
  </si>
  <si>
    <t>Still images (https://www.udottraffic.utah.gov/ or similar),Access to live feed in the office,Access to live feed on personal device,I can adjust the camera angles,I can record video</t>
  </si>
  <si>
    <t>Live traffic/incident monitoring (e.g., incident management, signal timing response),Work site management (e.g., monitoring traffic control),Other (please describe),Other (please describe)</t>
  </si>
  <si>
    <t>Traffic flow within the Port of Entry</t>
  </si>
  <si>
    <t>Safety and Security within the Port of Entry</t>
  </si>
  <si>
    <t>More pan/tilt/zoom cameras within the Port of Entry.</t>
  </si>
  <si>
    <t>More cameras, there is one port with no outside cameras.</t>
  </si>
  <si>
    <t>They are used effectively.</t>
  </si>
  <si>
    <t>n/a</t>
  </si>
  <si>
    <t>add weather data when possible</t>
  </si>
  <si>
    <t>UDOT Traffic Road Weather page,National Weather Service Weather and Hazards page,Other (please describe)</t>
  </si>
  <si>
    <t>weather channel app</t>
  </si>
  <si>
    <t>Public Weather Alerts,Route detour planning,Weather Tracking,Other</t>
  </si>
  <si>
    <t>Directing commercial vehicle drivers around weather impacted routes.</t>
  </si>
  <si>
    <t>Other,Other</t>
  </si>
  <si>
    <t>VMS is used in the Port of Entries to control the flow of traffic and direct CMV drivers withing the port.</t>
  </si>
  <si>
    <t>Provides additional information to drivers of CMVs about road conditions ahead that may be specific to large commercial vehicles and oversize loads.</t>
  </si>
  <si>
    <t>Program Development Division</t>
  </si>
  <si>
    <t>STIP Coordinator</t>
  </si>
  <si>
    <t>${q://QID43/ChoiceDescription/8},${q://QID54/ChoiceDescription/1},${q://QID54/ChoiceDescription/2},${q://QID43/ChoiceDescription/1}</t>
  </si>
  <si>
    <t>${q://QID54/ChoiceDescription/3},${q://QID54/ChoiceDescription/7}</t>
  </si>
  <si>
    <t>${q://QID43/ChoiceDescription/2},${q://QID43/ChoiceDescription/9}</t>
  </si>
  <si>
    <t>Nothing else to add</t>
  </si>
  <si>
    <t>No comments</t>
  </si>
  <si>
    <t>my job doesn't' require</t>
  </si>
  <si>
    <t>Thanks for doing this research.  I don't have any additional comments</t>
  </si>
  <si>
    <t>Right of Way</t>
  </si>
  <si>
    <t>they don't work most of the time.</t>
  </si>
  <si>
    <t>more angles</t>
  </si>
  <si>
    <t>better cameras</t>
  </si>
  <si>
    <t>none</t>
  </si>
  <si>
    <t>don't use it</t>
  </si>
  <si>
    <t>${q://QID169/ChoiceDescription/1}</t>
  </si>
  <si>
    <t>Remotely view a project</t>
  </si>
  <si>
    <t>zoom and rotate options would be used</t>
  </si>
  <si>
    <t>Adjust to look in both directions</t>
  </si>
  <si>
    <t>Heated lens for snow storms</t>
  </si>
  <si>
    <t>Adjust to look in both directions, zooming</t>
  </si>
  <si>
    <t>Include a warning when the road surface is likely to be icy</t>
  </si>
  <si>
    <t>GIS</t>
  </si>
  <si>
    <t>Access to live feed instead of/in addition to still images</t>
  </si>
  <si>
    <t>Make sure they are all working</t>
  </si>
  <si>
    <t>Travel Time Prediction,Other</t>
  </si>
  <si>
    <t>Construction Use</t>
  </si>
  <si>
    <t>make sure they are maintained and message relevant</t>
  </si>
  <si>
    <t>VMS are extremely useful for road closures and accidents. Other than that, they don't provide a lot of value. If the message is perceived to be important, I pay attention. If not, I tend to ignore the messages.</t>
  </si>
  <si>
    <t>I didn't know about them.</t>
  </si>
  <si>
    <t>I haven't had a use case to use the VMS.</t>
  </si>
  <si>
    <t xml:space="preserve">Having cameras that you can get to pull up </t>
  </si>
  <si>
    <t>Having all that in place work</t>
  </si>
  <si>
    <t>Route detour planning,Weather Tracking</t>
  </si>
  <si>
    <t>Access to live feed on personal device,I can adjust the camera angles</t>
  </si>
  <si>
    <t>notifications</t>
  </si>
  <si>
    <t>Notifications</t>
  </si>
  <si>
    <t>More cameras different areas</t>
  </si>
  <si>
    <t>It would be nice to see what traffic is doing around the count stations during construction, lane closures or inclement weather.</t>
  </si>
  <si>
    <t>Mostly in the rural parts of Utah. While there are some camera's out there some are frequently down.</t>
  </si>
  <si>
    <t>Winter weather planning,Public Weather Alerts,Route detour planning,Weather Tracking</t>
  </si>
  <si>
    <t>Keep the camera's up in the rural areas.</t>
  </si>
  <si>
    <t>Rural areas.</t>
  </si>
  <si>
    <t>realistic up to date information</t>
  </si>
  <si>
    <t>It would be more useful if the images updated more frequently, and if the cameras were not offline as often as they seem to be.</t>
  </si>
  <si>
    <t>live feed</t>
  </si>
  <si>
    <t>just fix the cameras that are inoperable</t>
  </si>
  <si>
    <t>Current systems are inadequate</t>
  </si>
  <si>
    <t>${q://QID169/ChoiceDescription/2},${q://QID169/ChoiceDescription/1}</t>
  </si>
  <si>
    <t>Safety</t>
  </si>
  <si>
    <t>Live stream and real time</t>
  </si>
  <si>
    <t>Ability to change camera angles</t>
  </si>
  <si>
    <t>If they worked! A lot of the time the ones I look at are temporarily down.</t>
  </si>
  <si>
    <t>Specs and Drawings</t>
  </si>
  <si>
    <t>${q://QID135/QuestionText} are hard to access, use, and/or understand</t>
  </si>
  <si>
    <t xml:space="preserve">Most of the time the camera doesn't show the angle of the road I am trying to see anyway. </t>
  </si>
  <si>
    <t>Work site management (e.g., monitoring traffic control),Other (please describe)</t>
  </si>
  <si>
    <t>Seeing if routes have snow</t>
  </si>
  <si>
    <t>Region 4 does not have hardly any worksites within the view of the traffic cameras, this really is not applicable to our situation unless you start putting as many traffic cameras down here as you do in the other Regions (at least in density vs. overall size of the Region).</t>
  </si>
  <si>
    <t>Placed in more areas of Region 4</t>
  </si>
  <si>
    <t>All over Region 4</t>
  </si>
  <si>
    <t>There are very few in Region 4 and there are almost no alternate routes around here</t>
  </si>
  <si>
    <t>${q://QID43/ChoiceDescription/2}</t>
  </si>
  <si>
    <t>${q://QID54/ChoiceDescription/3},${q://QID54/ChoiceDescription/2},${q://QID54/ChoiceDescription/1},${q://QID54/ChoiceDescription/7},${q://QID43/ChoiceDescription/9},${q://QID43/ChoiceDescription/8},${q://QID43/ChoiceDescription/1}</t>
  </si>
  <si>
    <t>${q://QID140/ChoiceDescription/8} (if used for UDOT related purposes)</t>
  </si>
  <si>
    <t>${q://QID140/ChoiceDescription/2},${q://QID140/ChoiceDescription/3},${q://QID140/ChoiceDescription/1}</t>
  </si>
  <si>
    <t>Construction alerts</t>
  </si>
  <si>
    <t>MOT for construction</t>
  </si>
  <si>
    <t>Incident Management Progress,Travel Time Prediction,Research Related Purposes</t>
  </si>
  <si>
    <t>Provide more detail on where incidents exist, ie, inside lanes, outside lanes, mp.  Congestion ahead messages without detail are not useful at all.</t>
  </si>
  <si>
    <t>more of them in  rural areas, figure out why they sometimes only work at daytime, and when its not a snow event</t>
  </si>
  <si>
    <t>more of them in rural areas</t>
  </si>
  <si>
    <t>More on SR 30, MP 0-90, west of snowville utah, SR 42/ SR30 Jct.</t>
  </si>
  <si>
    <t>Turn the camera in both directions</t>
  </si>
  <si>
    <t>SR42,  SR30 MP 0-55</t>
  </si>
  <si>
    <t>SR 30 / SR42 jct</t>
  </si>
  <si>
    <t xml:space="preserve">More in Southern Utah </t>
  </si>
  <si>
    <t>NA</t>
  </si>
  <si>
    <t>any where from Nephi south in the Rural area.</t>
  </si>
  <si>
    <t>More in Southern Utah on I-70 and I-15</t>
  </si>
  <si>
    <t>Motor Carrier Admnistration</t>
  </si>
  <si>
    <t>Check road conditions for commercial motor vehicle drivers</t>
  </si>
  <si>
    <t>Not at this time.</t>
  </si>
  <si>
    <t>Unless I am out on the road driving for work, I don't know what the messages are.</t>
  </si>
  <si>
    <t>${q://QID140/ChoiceDescription/1},${q://QID140/ChoiceDescription/2},${q://QID140/ChoiceDescription/3}</t>
  </si>
  <si>
    <t>Try to always keep them operational, especially in inclement weather.  This is difficult with icing, etc...</t>
  </si>
  <si>
    <t>construction VMS</t>
  </si>
  <si>
    <t>Construction sfaff/contractors could be more proactive in updating messages and locations more frequently to address traffic and field conditions.</t>
  </si>
  <si>
    <t>Get rid of all Liveview cameras and move to UDOT cameras.</t>
  </si>
  <si>
    <t>More of them.</t>
  </si>
  <si>
    <t>More up all of the canyons.</t>
  </si>
  <si>
    <t>Public Weather Alerts,Weather Tracking</t>
  </si>
  <si>
    <t>More stations.</t>
  </si>
  <si>
    <t>Up the canyons.</t>
  </si>
  <si>
    <t>Use them more often.  They are blank a great deal of the time when they could be displaying travel times to the airport or other important locations.</t>
  </si>
  <si>
    <t>We should have more of the kind that span the width of the freeway.</t>
  </si>
  <si>
    <t>Ability to record video</t>
  </si>
  <si>
    <t>It's helpful if they are actually working</t>
  </si>
  <si>
    <t>For Zero Fatalities programs</t>
  </si>
  <si>
    <t>Continue sharing thought provoking safety messages.</t>
  </si>
  <si>
    <t>Access to live feed in the office,Access to live feed on personal device,I can adjust the camera angles</t>
  </si>
  <si>
    <t>Technology</t>
  </si>
  <si>
    <t>Surfacing in other applications</t>
  </si>
  <si>
    <t>We have done this a couple of times per users' requests in the past.  There are enough other ways to access them available that it is not a good use case.</t>
  </si>
  <si>
    <t>Wider view - when traffic gets backed up it is hard to tell how far back it goes</t>
  </si>
  <si>
    <t>they could work when you need them. when it storms half of the cameras don't work. All the freeway cameras need lighting so you can see the road</t>
  </si>
  <si>
    <t>Would Love one at Exit 174 on the boundaries of the Meadow and Scipio Sheds and MP 151 that is in the middle of the shed and the end of our road</t>
  </si>
  <si>
    <t xml:space="preserve">When it is over cast or any type of precipitation the cameras do not work. I here a lot of complaints about the cameras not working when they are needed the most.  </t>
  </si>
  <si>
    <t>Checking weather conditions,Trip planning (i.e., Checking congestion and occupancy of future destinations),Checking construction status</t>
  </si>
  <si>
    <t>If they worked that would be a great start. When there is any weather at all the cameras do not work. What is the point in spending the tax dollars if the cameras are not going to work.</t>
  </si>
  <si>
    <t>If they are working they are great.</t>
  </si>
  <si>
    <t xml:space="preserve">In the southern part of the State it seems like they don't keep up with the projects or update the APP. </t>
  </si>
  <si>
    <t>No.</t>
  </si>
  <si>
    <t>N/A</t>
  </si>
  <si>
    <t>The cameras need to work all of the time.</t>
  </si>
  <si>
    <t>Need increased reliability in areas where solar powered cameras are used. Also the camera lenses can become covered in snow/ice, better protection against that would be helpful.</t>
  </si>
  <si>
    <t xml:space="preserve">SR96 near Scofield </t>
  </si>
  <si>
    <t>SR96 near Scofield</t>
  </si>
  <si>
    <t>Review placement on projects with other overhead signing.</t>
  </si>
  <si>
    <t>No change. Current coordination on projects in the design phase is working as it should.</t>
  </si>
  <si>
    <t>I can adjust the camera angles</t>
  </si>
  <si>
    <t>I am not sure how to access cameras that are off the interstate system. If I could, that would help me out more.</t>
  </si>
  <si>
    <t xml:space="preserve">Have the UDOT traffic app grant access to off interstate cameras. </t>
  </si>
  <si>
    <t>I am not sure how to access the RWIS sites.</t>
  </si>
  <si>
    <t>Travel Time Prediction,Other,Other</t>
  </si>
  <si>
    <t>Besides travel time prediction I will plan an alternate route.</t>
  </si>
  <si>
    <t>Sometimes I have postponed a trip that is not time sensitive (it can wait).</t>
  </si>
  <si>
    <t>Nothing.</t>
  </si>
  <si>
    <t xml:space="preserve">I was driving on I-15 yesterday. A VMS alerted me of an accident 16 miles ahead. I made plans to adjust my trip accordingly. However, traffic was backed up for 6 miles and I encountered slow traffic far earlier than I expected. I don't know if there is a way to alert people when to expect traffic delays. I understand that fluctuates due to traffic volumes. But, I think it would be helpful. </t>
  </si>
  <si>
    <t>na</t>
  </si>
  <si>
    <t>Laboratory</t>
  </si>
  <si>
    <t>I do not have accessed Traffic cameras and I assume it is hard to access</t>
  </si>
  <si>
    <t>KSL weather radar</t>
  </si>
  <si>
    <t>Real time data in the personal devices (with an app)</t>
  </si>
  <si>
    <t>All of the Utah state</t>
  </si>
  <si>
    <t>Near crash sites, places where water or snow/ice in the road.</t>
  </si>
  <si>
    <t>Live traffic/incident monitoring (e.g., incident management, signal timing response),Maintenance (e.g., snow plow, road weather conditions, device maintenance, road conditions),Other (please describe),Other (please describe),Other (please describe</t>
  </si>
  <si>
    <t>View Bridge hits</t>
  </si>
  <si>
    <t>Check Traffic Control</t>
  </si>
  <si>
    <t>Response routing</t>
  </si>
  <si>
    <t>If I could log in and have live streams at my desk</t>
  </si>
  <si>
    <t>Change angles, Clear lenses during storms</t>
  </si>
  <si>
    <t>Routing, response monitoring, severity of an event, remote locations</t>
  </si>
  <si>
    <t>Routing, response monitoring, Severity of an event</t>
  </si>
  <si>
    <t>Plan route to respond</t>
  </si>
  <si>
    <t>different routing options</t>
  </si>
  <si>
    <t>forecast buble when hovering over the cameras on UDOT</t>
  </si>
  <si>
    <t>check routes</t>
  </si>
  <si>
    <t>finding a different route</t>
  </si>
  <si>
    <t>It would be nice to have more in remote locations</t>
  </si>
  <si>
    <t>More user friendly</t>
  </si>
  <si>
    <t>mapping options</t>
  </si>
  <si>
    <t>Bridge closures</t>
  </si>
  <si>
    <t>reroute traffic</t>
  </si>
  <si>
    <t>more signs</t>
  </si>
  <si>
    <t>Expand opportunities for more people (Contractors) to have access to live feeds.</t>
  </si>
  <si>
    <t>${q://QID137/QuestionText} data are hard to access, use and/or understand</t>
  </si>
  <si>
    <t>SB I-15 after 2600 S, so all the traffic can see the VMS prior to I-215 split.</t>
  </si>
  <si>
    <t>More cameras that keep working</t>
  </si>
  <si>
    <t>More Camerazx</t>
  </si>
  <si>
    <t>More working cameras</t>
  </si>
  <si>
    <t>Show humidity</t>
  </si>
  <si>
    <t>Cameras that keep working</t>
  </si>
  <si>
    <t>I 84 mp 24</t>
  </si>
  <si>
    <t xml:space="preserve">Tracking camera replacement and maintenance </t>
  </si>
  <si>
    <t>Some cameras need more views from other directions. Live views of busier areas would be useful.</t>
  </si>
  <si>
    <t>Better images at night.</t>
  </si>
  <si>
    <t>They work fine for this.</t>
  </si>
  <si>
    <t>More cameras along hwy 40 in the Uintah Basin.</t>
  </si>
  <si>
    <t>UDOT Traffic Road Weather page,Other (please describe)</t>
  </si>
  <si>
    <t>UDOT Traffic App</t>
  </si>
  <si>
    <t>Tracking Maintenance</t>
  </si>
  <si>
    <t>They need to work, they seem to be off during a storm and at night</t>
  </si>
  <si>
    <t>Again they need to be on</t>
  </si>
  <si>
    <t>They need to be on</t>
  </si>
  <si>
    <t>Be flexable to help rural areas</t>
  </si>
  <si>
    <t xml:space="preserve">I-15 MP 75-85 ish NB </t>
  </si>
  <si>
    <t>This placement would help me to do my job better,Current systems are inadequate,I do not have any recommendations</t>
  </si>
  <si>
    <t>Easier access</t>
  </si>
  <si>
    <t>Added locations</t>
  </si>
  <si>
    <t>Added locations, especially on recreation corridors</t>
  </si>
  <si>
    <t xml:space="preserve">Easier to select locations? </t>
  </si>
  <si>
    <t>Show all three views on the app and have the light on them work at night so you con see the road</t>
  </si>
  <si>
    <t>work all the time</t>
  </si>
  <si>
    <t>more along I-70</t>
  </si>
  <si>
    <t>Fix the one on the summit of I-70 salina canyon so it gives you accurate information it will tell you the road is dry when it is snow packed</t>
  </si>
  <si>
    <t>Have them all working correctly and giving accurate information</t>
  </si>
  <si>
    <t>yes more along I-70</t>
  </si>
  <si>
    <t>Winter weather if they will turn them on and leave them on for as long as needed and not just shut them off when the very few cameras in my area show the road not to bad but inbetween cameras is still bad</t>
  </si>
  <si>
    <t>when they are called to turn them on leave them on untill they are called to turn them off</t>
  </si>
  <si>
    <t>I-&amp;) freemont jct</t>
  </si>
  <si>
    <t>Motor carrier specialist</t>
  </si>
  <si>
    <t>At the Ports of Entry it would be very nice if we could see live feeds so that we may be able to let commercial motor vehicle drivers aware of what is happening on the route they are driving, or to give them alternate routes.</t>
  </si>
  <si>
    <t>I would like to see live feeds.</t>
  </si>
  <si>
    <t>A live feed traffic camera at each end of Carbonville east of the Peerless Port of Entry, so that we can monitor trucks that are bypassing the scale.</t>
  </si>
  <si>
    <t>Notifying commercial motor vehicle drivers of what they need to do.</t>
  </si>
  <si>
    <t>If you have any questions for me, Shane Barr 435-630-4151.</t>
  </si>
  <si>
    <t>Better device Maintenance</t>
  </si>
  <si>
    <t>With some of the older cameras it is hard to see the surface after dark</t>
  </si>
  <si>
    <t>I do not have recomendations</t>
  </si>
  <si>
    <t>GIS Analyst</t>
  </si>
  <si>
    <t>Live traffic/incident monitoring (e.g., incident management, signal timing response),Research/data collection (e.g., count study, traffic pattern monitoring),Other (please describe)</t>
  </si>
  <si>
    <t>Data Collection - LRS, HPMS</t>
  </si>
  <si>
    <t>Supervisor</t>
  </si>
  <si>
    <t xml:space="preserve">I repair or send in for factory repair </t>
  </si>
  <si>
    <t>Not really applicable.  I like the cameras better when they are fully functional.  Means I am doing my job of making sure they work.  :)</t>
  </si>
  <si>
    <t>I can't make a suggestion at this time.  I believe that the cameras perform well for traffic movement/congestion.</t>
  </si>
  <si>
    <t>Given the limitations of optical cameras, the only thing I could recommend would be infrared/thermal imaging cameras.  However, those are cost prohibitive.   That being said, there are a few areas on Interstate 80 that could use a few thermal cameras.</t>
  </si>
  <si>
    <t>No suggestions at this time.</t>
  </si>
  <si>
    <t xml:space="preserve">I can't think of any improvements at this time.  </t>
  </si>
  <si>
    <t>I repair the mobile VMS signs</t>
  </si>
  <si>
    <t>Not really applicable.</t>
  </si>
  <si>
    <t>port of entry</t>
  </si>
  <si>
    <t>Public Weather Alerts</t>
  </si>
  <si>
    <t>Rarely</t>
  </si>
  <si>
    <t>${q://QID169/ChoiceDescription/3},${q://QID169/ChoiceDescription/2}</t>
  </si>
  <si>
    <t xml:space="preserve">Mountain View Corridor and Bangerter Highway. Neither road have VMS, and I could see the benefit for those roads. </t>
  </si>
  <si>
    <t>Having additional cameras in key locations</t>
  </si>
  <si>
    <t>Keep them up and running</t>
  </si>
  <si>
    <t>Tyler Page has some recommended areas</t>
  </si>
  <si>
    <t>Do not have any recommendations</t>
  </si>
  <si>
    <t>Business Analyst</t>
  </si>
  <si>
    <t>Live traffic/incident monitoring (e.g., incident management, signal timing response),Research/data collection (e.g., count study, traffic pattern monitoring),Maintenance (e.g., snow plow, road weather conditions, device maintenance, road conditions),Other (please describe)</t>
  </si>
  <si>
    <t xml:space="preserve">I maintain the cameras so I use them for everything to make sure they are working correctly </t>
  </si>
  <si>
    <t>Maintanance</t>
  </si>
  <si>
    <t>84 EB at the Idaho border- I15 SB at the Idaho border</t>
  </si>
  <si>
    <t>live feed  on Personal device since we are in the field alot</t>
  </si>
  <si>
    <t>sr-59 mp 0 (az/utah) state line---- sr-18 mp12.9</t>
  </si>
  <si>
    <t>weather</t>
  </si>
  <si>
    <t>maintence work</t>
  </si>
  <si>
    <t>they do a good job on this</t>
  </si>
  <si>
    <t>I think when the shed does a lane closure it would be very helpful to keep us safe and aware to the public that we are working.</t>
  </si>
  <si>
    <t>I-15 Mp 15 Southbound and sr-9 mp 1 Nb</t>
  </si>
  <si>
    <t xml:space="preserve">snow plows, road congestion, IMT, road conditions I.E. traffic, weather, etc </t>
  </si>
  <si>
    <t xml:space="preserve">showing the snow covered roads </t>
  </si>
  <si>
    <t>Community Outreach</t>
  </si>
  <si>
    <t>UDOT Traffic Road Weather page,Statewide Maintenance Forecast page,University of Utah's "MesoWest" page</t>
  </si>
  <si>
    <t>More could be installed at the edges of maintenance shed boundaries.  That way maintenance can monitor the roadways without having to send someone out to the edges.  In Rural areas that could be 30 -40 minutes to drive.</t>
  </si>
  <si>
    <t>It has been a few years since I looked but there could be more RWIS sites installed on US40 out to Roosevelt and the Strawberry area.</t>
  </si>
  <si>
    <t>construction traffic control messaging</t>
  </si>
  <si>
    <t>Somewhere near the junction of SR-9 and SR-17</t>
  </si>
  <si>
    <t>Zion national park info</t>
  </si>
  <si>
    <t>Better resolution and ability to have night vision</t>
  </si>
  <si>
    <t>Not have so many that aren't working</t>
  </si>
  <si>
    <t>better resolution</t>
  </si>
  <si>
    <t>Show travel times between major destinations</t>
  </si>
  <si>
    <t>Show when lane closures are in effect</t>
  </si>
  <si>
    <t>Put more in the locations of major congestion</t>
  </si>
  <si>
    <t>I didn't know it was available</t>
  </si>
  <si>
    <t>Traffic Control Impact Notifications</t>
  </si>
  <si>
    <t xml:space="preserve">Display when peak travel times are at during off peak times, and recommend that drivers avoid driving during those times to avoid getting stuck in traffic.  Let drivers know when major events are upcoming or right before to help them decide when to travel and when to not.  If people knew when U of U or BYU games were at, they could decide to avoid travel right before or right after the event.  </t>
  </si>
  <si>
    <t>Always show when a lane closure exists for upcoming traffic on interstates</t>
  </si>
  <si>
    <t>Currently we mainly use them on interstates, they would be useful on other arterial roads.</t>
  </si>
  <si>
    <t>I believe Utah has the best ITS system in the country.  Keep up the great work!</t>
  </si>
  <si>
    <t>Project Management</t>
  </si>
  <si>
    <t>I have the CCTV LiveView Camera replacement project for region 4.</t>
  </si>
  <si>
    <t>Other (please describe),Other (please describe),Other (please describe</t>
  </si>
  <si>
    <t xml:space="preserve">Maintenance and repair </t>
  </si>
  <si>
    <t>see if VMS are working</t>
  </si>
  <si>
    <t>add new cameras</t>
  </si>
  <si>
    <t xml:space="preserve">the new cameras are very easy to maintain and replace </t>
  </si>
  <si>
    <t xml:space="preserve">the question answers it self </t>
  </si>
  <si>
    <t xml:space="preserve">not a good question </t>
  </si>
  <si>
    <t>were the sheds need them to see were the build up of Ice and snow is,  and incidents and how and what they may need to remove any debris in the road.</t>
  </si>
  <si>
    <t>UDOT use</t>
  </si>
  <si>
    <t>if any pixels are out and condition of the sign</t>
  </si>
  <si>
    <t>if the brightness is ok</t>
  </si>
  <si>
    <t>fix the problem</t>
  </si>
  <si>
    <t>before exits that can be used</t>
  </si>
  <si>
    <t>UDOT traffic app</t>
  </si>
  <si>
    <t>construction traffic control</t>
  </si>
  <si>
    <t>Information Technology Manager</t>
  </si>
  <si>
    <t>Being able to zoom in to see where the congestion is, such as which lane to avoid due an crash.</t>
  </si>
  <si>
    <t>Being able to see which route has more congestion than another to identify alternative routes.</t>
  </si>
  <si>
    <t>Redwood Road between 10600 South and 5600 South</t>
  </si>
  <si>
    <t>I use the Weather Channel to find weather information.</t>
  </si>
  <si>
    <t>Environmental</t>
  </si>
  <si>
    <t>Research/data collection (e.g., count study, traffic pattern monitoring),Work site management (e.g., monitoring traffic control)</t>
  </si>
  <si>
    <t>Add more locations</t>
  </si>
  <si>
    <t>Not sure how to access data that is available</t>
  </si>
  <si>
    <t>${q://QID43/ChoiceDescription/1},${q://QID54/ChoiceDescription/3},${q://QID54/ChoiceDescription/2},${q://QID54/ChoiceDescription/1},${q://QID43/ChoiceDescription/8}</t>
  </si>
  <si>
    <t>${q://QID54/ChoiceDescription/7},${q://QID43/ChoiceDescription/2}</t>
  </si>
  <si>
    <t>${q://QID43/ChoiceDescription/9}</t>
  </si>
  <si>
    <t>National Weather Service Weather and Hazards page</t>
  </si>
  <si>
    <t>UDOT Traffic Road Weather page,University of Utah's "MesoWest" page</t>
  </si>
  <si>
    <t xml:space="preserve"> </t>
  </si>
  <si>
    <t xml:space="preserve">Install more traffic cameras in rural areas of Utah. </t>
  </si>
  <si>
    <t>Install more of them in rural areas</t>
  </si>
  <si>
    <t xml:space="preserve">Install more of them in rural areas </t>
  </si>
  <si>
    <t>More in Central Utah and West Central Utah</t>
  </si>
  <si>
    <t>More sites</t>
  </si>
  <si>
    <t>More sites in Central Utah</t>
  </si>
  <si>
    <t>not sure</t>
  </si>
  <si>
    <t>not at this time.  There are plenty of them; however many of them are down or not working</t>
  </si>
  <si>
    <t>Able to block publics view</t>
  </si>
  <si>
    <t>Night vision, Better solar panels.</t>
  </si>
  <si>
    <t>Ability to zoom.</t>
  </si>
  <si>
    <t>Night Vision</t>
  </si>
  <si>
    <t>Rural routes</t>
  </si>
  <si>
    <t>Lees politics about travel times VS insadents.</t>
  </si>
  <si>
    <t>Rural</t>
  </si>
  <si>
    <t>Policy &amp; Legislative Services Division</t>
  </si>
  <si>
    <t>I use it when constituents call and want to know weather conditions.</t>
  </si>
  <si>
    <t>Research Related Purposes</t>
  </si>
  <si>
    <t>I have not used traffic cameras for work..</t>
  </si>
  <si>
    <t>?</t>
  </si>
  <si>
    <t>Try an "actual" site visit before planning. Dont armchair it with Google Earth.  Some cameras are poorly placed. If you are on site, obstructions or changes to the environment can be observed vs googling it</t>
  </si>
  <si>
    <t>Update the VMS Board as the incident progresses</t>
  </si>
  <si>
    <t>North Ogden Divide, Eden at 4-way stop on SR-158.</t>
  </si>
  <si>
    <t>Personal use,Other</t>
  </si>
  <si>
    <t>Commuters between Ogden Valley and Ogden</t>
  </si>
  <si>
    <t>${q://QID140/ChoiceDescription/1},${q://QID140/ChoiceDescription/2}</t>
  </si>
  <si>
    <t>${q://QID140/ChoiceDescription/3},${q://QID140/ChoiceDescription/8} (if used for UDOT related purposes)</t>
  </si>
  <si>
    <t>Construction impacts and lane closures</t>
  </si>
  <si>
    <t>${q://QID140/ChoiceDescription/2}</t>
  </si>
  <si>
    <t>${q://QID140/ChoiceDescription/3},${q://QID140/ChoiceDescription/1},${q://QID140/ChoiceDescription/8} (if used for UDOT related purposes)</t>
  </si>
  <si>
    <t>${q://QID169/ChoiceDescription/2},${q://QID169/ChoiceDescription/3}</t>
  </si>
  <si>
    <t>Higher resolution. The new cameras are fantastic!</t>
  </si>
  <si>
    <t>Region Planning Manager</t>
  </si>
  <si>
    <t>${q://QID43/ChoiceDescription/2},${q://QID54/ChoiceDescription/3}</t>
  </si>
  <si>
    <t>${q://QID43/ChoiceDescription/1},${q://QID54/ChoiceDescription/1},${q://QID54/ChoiceDescription/2}</t>
  </si>
  <si>
    <t>${q://QID43/ChoiceDescription/8},${q://QID43/ChoiceDescription/9},${q://QID54/ChoiceDescription/7}</t>
  </si>
  <si>
    <t>Electronics Tech</t>
  </si>
  <si>
    <t>Dead spots along any highly utilized rural route.</t>
  </si>
  <si>
    <t>Access to live feed in the office,I can adjust the camera angles,I can record video</t>
  </si>
  <si>
    <t>More thoughtful placement of cameras to maximize usefulness at the location of install and surrounding transportation facilities. For example if the camera at I-15 MP 282.46 been placed on the west side of I-15 it would have facilitated views down US-89 as well as mainline I-15.</t>
  </si>
  <si>
    <t>Any areas not currently covered by camera (which are many). They should be a standard installation at any traffic signal (subject to reasonable spacing).</t>
  </si>
  <si>
    <t>I only use them as a motorist in traffic.</t>
  </si>
  <si>
    <t>Procurement Division</t>
  </si>
  <si>
    <t>See it in real time</t>
  </si>
  <si>
    <t>Construction Project Information</t>
  </si>
  <si>
    <t>only messaging when needed.</t>
  </si>
  <si>
    <t xml:space="preserve">Have more cameras that work </t>
  </si>
  <si>
    <t>Yes at MM 84 on 80</t>
  </si>
  <si>
    <t>Messaging Construction notifications/delays</t>
  </si>
  <si>
    <t>Access to live feed on personal device,Ability to change camera angles,Ability to record video</t>
  </si>
  <si>
    <t>My group designs supports for the VMS signs.</t>
  </si>
  <si>
    <t>Business Software</t>
  </si>
  <si>
    <t>Instructional Designer</t>
  </si>
  <si>
    <t>${q://QID140/ChoiceDescription/1},${q://QID140/ChoiceDescription/3},${q://QID140/ChoiceDescription/2}</t>
  </si>
  <si>
    <t>Research</t>
  </si>
  <si>
    <t>UDOT Traffic Alerts emails</t>
  </si>
  <si>
    <t>More detailed images, or close ups</t>
  </si>
  <si>
    <t>Less distance between cameras</t>
  </si>
  <si>
    <t>Less distance between cameraS</t>
  </si>
  <si>
    <t>Increased update for still photos</t>
  </si>
  <si>
    <t>SR 113 &amp; SR222 JCT - SR222 &amp; Snake Creek Rd JCT</t>
  </si>
  <si>
    <t>No cameras in area</t>
  </si>
  <si>
    <t>SR 113 and SR 222 JCT</t>
  </si>
  <si>
    <t>Additional VMS locations, updated information</t>
  </si>
  <si>
    <t>Different colors of time  green, yellow, red</t>
  </si>
  <si>
    <t>Payson area</t>
  </si>
  <si>
    <t>Port Supervisor</t>
  </si>
  <si>
    <t>Montoring truck traffic during inclement weather and road cloures</t>
  </si>
  <si>
    <t>Having live feeds to assist in port operations would enhance ability to keep truck traffic flowing through the port more effieceintly</t>
  </si>
  <si>
    <t>During inclement weather and crash and weather related closures it would enhance the ability to give out more accurate and timely information to drivers.  The better information the ports have the more they can help with truck traffic safety.</t>
  </si>
  <si>
    <t xml:space="preserve">On each side of ports to prevent truck traffic build up at the Peerless port of entry.  </t>
  </si>
  <si>
    <t>Be easier to access</t>
  </si>
  <si>
    <t xml:space="preserve">Have the cameras working during winter events. </t>
  </si>
  <si>
    <t xml:space="preserve">Have accurate delays projected. Show anticipated construction completed dates. </t>
  </si>
  <si>
    <t>Show anticipated construction dates.</t>
  </si>
  <si>
    <t>${q://QID169/ChoiceDescription/3},${q://QID169/ChoiceDescription/1},${q://QID169/ChoiceDescription/2}</t>
  </si>
  <si>
    <t xml:space="preserve">only recommend as needed </t>
  </si>
  <si>
    <t xml:space="preserve">none
</t>
  </si>
  <si>
    <t>Use master ITS plan</t>
  </si>
  <si>
    <t>This placement would help me to do my job better,I do not have any recommendations</t>
  </si>
  <si>
    <t>More locations on I-15 in Juab and Utah Counties</t>
  </si>
  <si>
    <t>Link to any weather information at location of camera.</t>
  </si>
  <si>
    <t>Better access to the cameras as well as placing cameras in key areas to monitor road conditions.</t>
  </si>
  <si>
    <t>Multiple locations on US 40 from Mile post 4 - Mile post 58.</t>
  </si>
  <si>
    <t>${q://QID140/ChoiceDescription/3}</t>
  </si>
  <si>
    <t>${q://QID140/ChoiceDescription/1},${q://QID140/ChoiceDescription/8} (if used for UDOT related purposes),${q://QID140/ChoiceDescription/2}</t>
  </si>
  <si>
    <t>Construction Information</t>
  </si>
  <si>
    <t>Maybe easier for contractors to work with those who maintain the messages. But that process could be already easy. I am assuming it isn't because I don't see the VMS used as much as portable VMS boards.</t>
  </si>
  <si>
    <t>top of Logan Canyon at brake check</t>
  </si>
  <si>
    <t>Integration and Administration</t>
  </si>
  <si>
    <t>Full fiber to all cameras would be nice. Easier ways to log into, view, and control all cameras. RWIS cameras are a good example of this.</t>
  </si>
  <si>
    <t>UDOT Traffic website full motion video.</t>
  </si>
  <si>
    <t>More night vision cameras or lights on the camera poles.</t>
  </si>
  <si>
    <t>Same as above answers</t>
  </si>
  <si>
    <t>Yes, but to list them here would take too long. Mostly fill in some of the gaps in the present system.</t>
  </si>
  <si>
    <t>Better Camera Maintenance</t>
  </si>
  <si>
    <t>Integration and Work Order Maintenance</t>
  </si>
  <si>
    <t>Simple one step test message display.</t>
  </si>
  <si>
    <t xml:space="preserve">The map on mobile is a little hard to navigate. Multiple methods for locating an area would be helpful and improved device responsive capabilities. </t>
  </si>
  <si>
    <t>Contracting Services</t>
  </si>
  <si>
    <t>Engineering Related Contract Requests</t>
  </si>
  <si>
    <t>Help to identify locations of projects during Scoping Meetings, One-on-One Meetings, and Selection Team meetings.</t>
  </si>
  <si>
    <t>Being able to change the angles of the cameras or have a continuously moving picture versus still images.</t>
  </si>
  <si>
    <t>SR-36, Tooele, between Stansbury and Lake Point, the new Mid-Valley Highway Corridor, and Tooele's Main street starting before Home Depot through Stansbury, Erda Way, SR-138, and SR-138 from the Mid-Valley Highway interchange to Stansbury.</t>
  </si>
  <si>
    <t>Current systems are inadequate,Personal use,Other</t>
  </si>
  <si>
    <t>Allows Tooele residence to identify or take better routes when going to SLC.</t>
  </si>
  <si>
    <t>Ensure all the signs are working properly and the entirety of the message can be read/seen.</t>
  </si>
  <si>
    <t xml:space="preserve">SR-36 at Utah Avenue, SR-36 at 1000 N, SR-36 and SR-138 intersection, SR-36 and Bates Canyon Rd intersection, SR-36 and Erda Way intersection, SR-112 and Utah Avenue intersection, SR-112 and Sheep Lane Intersection, SR-138 and Sheep Lane intersection, SR-138 and Lamb Lane intersection, SR-138 and Parachute Lane interchange, SR-179 and I-80 interchange, SR-36 and I-80 interchange in Lake Point </t>
  </si>
  <si>
    <t>Access to an archive of fixed camera images at different times</t>
  </si>
  <si>
    <t>Live video on my phone or computer</t>
  </si>
  <si>
    <t xml:space="preserve">US-89 SB in Farmington, just south of Cherry Hill interchange but north of I-15 / Legacy split. Getting on at Cherry Hill, there is no information about traffic conditions until I have already made the decision to get on I-15 or Legacy, and then it is too late. </t>
  </si>
  <si>
    <t xml:space="preserve">Many times the cameras I check are out of service.  </t>
  </si>
  <si>
    <t>More cameras. A rating system at each camera location (red is bad, green is good, yellow is variable)</t>
  </si>
  <si>
    <t xml:space="preserve">google maps is just easier and probably more accurate and user friendly. I don't see them being useful for trip planning as conditions change to quickly to be using the traffic app instead of googles instant algorithms. </t>
  </si>
  <si>
    <t>None,Other (please describe)</t>
  </si>
  <si>
    <t>Weather Channel, Apple Weather</t>
  </si>
  <si>
    <t>I don't know where it is housed/accessed.  I don't think it would have all the data I am interested in, only some data at one specific point.  Weather apps are more well rounded.</t>
  </si>
  <si>
    <t>All of the above?  I don't use them, but if I needed to I wouldn't know where to go,</t>
  </si>
  <si>
    <t xml:space="preserve">VMS are ignored by a huge portion of the public (my wife never reads them, some people are just too focused on the road).  They're aren't enough to trust them fully for traffic congestion 100% of the time due to their spacing.  the message may not be applicable due to distances between them and my planned route.  Getting information into google maps/apple maps is much more user specific and absorbed by a higher % of drivers in my opinion. </t>
  </si>
  <si>
    <t>If they could live stream instead of still photos.</t>
  </si>
  <si>
    <t>Not sure</t>
  </si>
  <si>
    <t>${q://QID140/ChoiceDescription/1}</t>
  </si>
  <si>
    <t>${q://QID140/ChoiceDescription/8} (if used for UDOT related purposes),${q://QID140/ChoiceDescription/2},${q://QID140/ChoiceDescription/3}</t>
  </si>
  <si>
    <t>Obviously more of them to get more view options</t>
  </si>
  <si>
    <t>Its just very high overview like you cant really tell the road conditions from the cameras. Yes you may see if there is snow or something but not like how much or how slick.</t>
  </si>
  <si>
    <t>${q://QID140/ChoiceDescription/1},${q://QID140/ChoiceDescription/3},${q://QID140/ChoiceDescription/2},${q://QID140/ChoiceDescription/8} (if used for UDOT related purposes)</t>
  </si>
  <si>
    <t>Access to live feed in the office,Ability to record video</t>
  </si>
  <si>
    <t>If there were more cameras/angles.</t>
  </si>
  <si>
    <t>Personal use,I do not have any recommendations</t>
  </si>
  <si>
    <t xml:space="preserve">Have information updated more frequently. </t>
  </si>
  <si>
    <t>When the cameras pointing in proper directions sometimes this makes it difficult to see what the traffic conditions are. I'm not sure a way to make this better if the public only has access to the still images.</t>
  </si>
  <si>
    <t>Is there data on weather or not the VMS messages like the "April Showers..." are effective or would travel times and accident reporting be better? I feel like the accident reporting is the most important as it can warn people to slow down (reduce the risk of further accidents) and find alternative routes if desired.</t>
  </si>
  <si>
    <t>Contractor</t>
  </si>
  <si>
    <t>Access to live feed in the office,Access to live feed on personal device,I can adjust the camera angles,I can record video</t>
  </si>
  <si>
    <t xml:space="preserve">Some cameras need to have better quality or need to be cleaned more frequently.  Otherwise more cameras throughout the state would be useful.  </t>
  </si>
  <si>
    <t>They are excellent for this purpose.  Additional cameras would be good to have.</t>
  </si>
  <si>
    <t>Better images</t>
  </si>
  <si>
    <t>If there was a live feed option for a mobile device</t>
  </si>
  <si>
    <t xml:space="preserve">If they showed temperatures on them </t>
  </si>
  <si>
    <t>Cameras on I-84</t>
  </si>
  <si>
    <t>A few more reports would be good.</t>
  </si>
  <si>
    <t>I-84</t>
  </si>
  <si>
    <t>Ramp metering</t>
  </si>
  <si>
    <t xml:space="preserve">The Freeway Operations Group is always looking for options to help provide better queue monitoring and feedback to our ramp meters. That includes technology like video-based monitoring ("virtual loops" and detection). </t>
  </si>
  <si>
    <t>The notifications and public-facing material has been very useful for me personally. Links to more detailed forecasts or information sources (so the public can follow up) may improve uptake, but I already know where to go for information. The alerts are highly effective in encouraging me to check additional data sources.</t>
  </si>
  <si>
    <t>I have access to VTMS (variable toll) signage and wouldn't want to change or access VMS without similar understanding and approval (i.e. as directed)</t>
  </si>
  <si>
    <t>I'm very new to the Operations Group and the most difficult part is learning (and then getting access) to all the different systems, learning the policies, and becoming comfortable in operating the devices in ways that meet desired UDOT goals. I still have concerns (even with approval and access!) in making sure that I'm not creating obstacles for other employees and that my use is responsible and appropriate in the context of the system.</t>
  </si>
  <si>
    <t>Outside of the urban area, greater coverage for troublesome areas to help maintenance monitor conditions.</t>
  </si>
  <si>
    <t>sometimes cameras are pointed in locations that are not helpful in determining conditions</t>
  </si>
  <si>
    <t>camera positioning and live traffic feeds</t>
  </si>
  <si>
    <t>none at this time</t>
  </si>
  <si>
    <t>burn scars, mountain passes, etc</t>
  </si>
  <si>
    <t>Maintenance (e.g., snow plow, road weather conditions, device maintenance, road conditions),Other (please describe),Other (please describe)</t>
  </si>
  <si>
    <t>To create work orders</t>
  </si>
  <si>
    <t>Find out why they cameras not working</t>
  </si>
  <si>
    <t>Install more cameras.</t>
  </si>
  <si>
    <t>4500 S @ Atherton Dr, Central Salt Lake (no specific locations, but need multiple more CCTV for better coverage of that area), SR-198 @ Main St in Salem.</t>
  </si>
  <si>
    <t xml:space="preserve">When we have cameras that allow us to view projects it just adds another level of clear communication as we are able to quickly see a live view of the progress/issues. </t>
  </si>
  <si>
    <t xml:space="preserve">During heavy snow the cameras occasionally have snow build up and you cant see anything. I assume they are heated but if not that would be great. </t>
  </si>
  <si>
    <t>Construction messages</t>
  </si>
  <si>
    <t>Additional cameras to reduce spacing and provide better coverage</t>
  </si>
  <si>
    <t>Additional cameras for better coverage and/or better zoom capability</t>
  </si>
  <si>
    <t>Still camera use for checking traffic, weather, or planning (less than once a month, Moderately useful)</t>
  </si>
  <si>
    <t>Additional cameras for coverage and/or better zoom capability</t>
  </si>
  <si>
    <t>Problem locations such as wrong-way driving access points - intersections with frequent vulnerable user traffic</t>
  </si>
  <si>
    <t>Possible safety improvements or understanding of facility use</t>
  </si>
  <si>
    <t>Unfamiliarity with what is available</t>
  </si>
  <si>
    <t>keep them working and add more</t>
  </si>
  <si>
    <t>Camera lenses get covered with ice and snow, lights shine on them making for poor visibility, wind knocks them off of alignment. Finding an effective solution to these problems would make cameras more useful during heavy traffic and incidents.</t>
  </si>
  <si>
    <t>Camera lenses get covered with ice and snow, lights shine on them making for poor visibility, wind knocks them off of alignment. Finding an effective solution to these problems would make cameras more useful during weather conditions.</t>
  </si>
  <si>
    <t>Still images don't have a fast refresh rate. Increase refresh rate or give the option to view live traffic.</t>
  </si>
  <si>
    <t>When vehicles are able to communicate with the infrastructure in the future it will be great if RWIS stations can broadcast their information in real time and display warnings for drivers in the vehicle information display.  It would also seem beneficial if RWIS stations could receive sensor data from vehicles in real time in order to build a mesh network instead of only relying on the data points at RWIS stations.</t>
  </si>
  <si>
    <t>Locations of known weather events are of course very useful.  As weather patterns change due to global warming it would be imperative to outfit other new locations that may begin to display dangerous driving weather such as wind storms, tornadoes, dust storms, blizzards and the like.</t>
  </si>
  <si>
    <t>Current systems are inadequate,Other</t>
  </si>
  <si>
    <t>New locations will become imperative to adequately cover non-traditional weather events resulting from changing weather patterns</t>
  </si>
  <si>
    <t>Technology Advancement Specialist</t>
  </si>
  <si>
    <t>I just need to remember to use them</t>
  </si>
  <si>
    <t>I didn't know about them</t>
  </si>
  <si>
    <t>${q://QID169/ChoiceDescription/1},${q://QID169/ChoiceDescription/3},${q://QID169/ChoiceDescription/2}</t>
  </si>
  <si>
    <t>Construction Alerts</t>
  </si>
  <si>
    <t>Having a live feed instead of stills.  Also there are times when the cameras aren't pointed at the areas of interest.  I understand this is probably done intentionally but it is still annoying.</t>
  </si>
  <si>
    <t>Especially at night, it can be hard to distinguish what is happening</t>
  </si>
  <si>
    <t xml:space="preserve">It would be great if the data could be aggregated and shown on a map online much like the forecast maps.  So for example, these red areas are currently icy while these yellow areas are just wet.   </t>
  </si>
  <si>
    <t>It would be great if the data could be aggregated and shown on a map online much like the forecast maps.  So for example, these red areas are currently icy while these yellow areas are just wet.</t>
  </si>
  <si>
    <t xml:space="preserve">The accuracy of VMS messages is critical.  When a driver sees a message that, for example, the right lane is blocked ahead, but they continue driving and there isn't anything going on, it they will question future messages and likely won't take an alt. route, gambling that the sign is wrong again why should they take an alt. route which they know will take longer.  I have noticed this several times recently.  </t>
  </si>
  <si>
    <t>Comptroller's Office</t>
  </si>
  <si>
    <t>Adjusting the angle would be useful.</t>
  </si>
  <si>
    <t>Zoom and adjusting angle. Sometimes the camera points to a un-relevant location.</t>
  </si>
  <si>
    <t>Some times in the morning hours, it is hard to see how bad the snow is or what the conditions are. It might be nice if street lights were near the camera locations. Many in city cameras are better because they are at intersections that have lots of light.</t>
  </si>
  <si>
    <t>We need more cameras in remote locations. Many of the roads out side of the Wasatch Front don't have enough cameras to determine road conditions.</t>
  </si>
  <si>
    <t>SR30 in the West. Long stretch of road with no cameras. SR95 Hanksville; SR 24 Torrey; SR12 Escalante to Cannonville. SR50 West. Long stretch of road with no cameras.</t>
  </si>
  <si>
    <t>Vacation and fun trip planning.</t>
  </si>
  <si>
    <t>I think the ITS is a great asset to the state. I love what they do and only wish for more of it. THANK YOU!</t>
  </si>
  <si>
    <t>Equipment purchasing</t>
  </si>
  <si>
    <t>I have no idea how to</t>
  </si>
  <si>
    <t>Safety/Risk Management</t>
  </si>
  <si>
    <t>Make sure they are operational. Sometimes they are down for weeks if not longer.</t>
  </si>
  <si>
    <t>Make sure they are pointed at the road correctly.</t>
  </si>
  <si>
    <t xml:space="preserve">Have a temporary set up if not one is in the area of construction that would show the work zone. </t>
  </si>
  <si>
    <t>More cameras and better angles</t>
  </si>
  <si>
    <t>camera that can view the whole intersection at once with all movements</t>
  </si>
  <si>
    <t>more cameras</t>
  </si>
  <si>
    <t>more cameras especially in rural areas</t>
  </si>
  <si>
    <t>SR 158 @ milepost 4.35
SR 39 @ milepost 11.6</t>
  </si>
  <si>
    <t>I rely on the weather updates and didn't realize I could use those other sources</t>
  </si>
  <si>
    <t xml:space="preserve">increase accuracy </t>
  </si>
  <si>
    <t>I didn't know I could access them</t>
  </si>
  <si>
    <t>A larger image size. The image is just a thumbnail size on  a large monitor, about the same as the phone or ipad</t>
  </si>
  <si>
    <t>Checking traffic,Checking weather conditions,Other</t>
  </si>
  <si>
    <t>Checking road/trail conditions - is the pavement clear?</t>
  </si>
  <si>
    <t>Larger image size, ability to pan/tilt/zoom</t>
  </si>
  <si>
    <t>Larger image and more camera views</t>
  </si>
  <si>
    <t xml:space="preserve">The top of Suncrest where Highland Blvd and Traverse Ridge Rd intersect.
</t>
  </si>
  <si>
    <t>No other cameras in that part of Draper and its higher elevation with different weather.</t>
  </si>
  <si>
    <t>Provide alternate routes, or just display the delay rather than travel time. Example: Ft Union: +5 mins</t>
  </si>
  <si>
    <t>If the visibility is reduced with misty or rainy weather, I don't think we should post "clever safety" messages which people are straining to see thinking there might be a weather update. Instead people slow down to read a message about texting and driving.</t>
  </si>
  <si>
    <t>Be able to zoom in, pan and tilt.</t>
  </si>
  <si>
    <t>I think most of the cameras are adequately located.</t>
  </si>
  <si>
    <t>UDOT Weather forecast</t>
  </si>
  <si>
    <t xml:space="preserve">I can't think of any way to improve it. The TOC personnel interprets the data and provides us with a fairly accurate forecast twice a day. </t>
  </si>
  <si>
    <t>Traffic control</t>
  </si>
  <si>
    <t xml:space="preserve">They are very useful when displaying the correct information. To increase their effectiveness motorists must pay attention to the messages displayed. </t>
  </si>
  <si>
    <t>I think they are well placed in must of our roads.</t>
  </si>
  <si>
    <t xml:space="preserve">UDOT provides motorists with some of the best systems available in the industry to ensure safe transportation throughout the state.
Motorists traveling during hazardous weather on our roads are informed of potential hazards and we attempt to provide safe corridors for all users. </t>
  </si>
  <si>
    <t>Still images (https://www.udottraffic.utah.gov/ or similar),I can adjust the camera angles</t>
  </si>
  <si>
    <t xml:space="preserve">Allow to change camera angle on personal device/phone. Be able to better see road conditions </t>
  </si>
  <si>
    <t>Checking traffic,Checking weather conditions,Checking construction status,Other</t>
  </si>
  <si>
    <t>Use it quite frequently when it is snowing. Especially canyons and cove fort freeway. Black Ridge exit. Etc</t>
  </si>
  <si>
    <t>Donâ€™t use very much for trafficc</t>
  </si>
  <si>
    <t>Finding a way to keep the snow off the lens of the camera, being able to turn the camera from a mobile device/ phone</t>
  </si>
  <si>
    <t>Donâ€™t use very much</t>
  </si>
  <si>
    <t>Camera go offline to much i think. Certain areas I think should have live feed on mobile device. Not only on computer. I have a lot of people ask me how Cedar Canyon is or the freeway is to Cedar city Utah because I work for the state. Iâ€™m usually looking at the cameras to see how the roads are
The main problems I see are. 
Innactive cameras=frequent
Canâ€™t see out of cameras=snow or fog blocking the view in lens
Having at least one camera with live feed not 10 minutes apart</t>
  </si>
  <si>
    <t>I would say more cameras or more caution boards where the majority of accidents occur.</t>
  </si>
  <si>
    <t>Winter weather planning,Public Weather Alerts</t>
  </si>
  <si>
    <t>Incident Management</t>
  </si>
  <si>
    <t>In cases responding to incidents on the highway I can use to the UDOT traffic app to find accidents and get an exact location so I can get there quicker.</t>
  </si>
  <si>
    <t>Being able to see road weather conditions would be vital to know what is going on at all times. This would make for faster response times and better responses from UDOT.</t>
  </si>
  <si>
    <t>Having live footage of what is going on would make my job easier to see how situations are affecting the flow of traffic.</t>
  </si>
  <si>
    <t>Being able to see how bad a snow storm is on the traffic cameras would help incident management and the sheds get a life look at what is happening on the road.</t>
  </si>
  <si>
    <t>'-Eliminate blind spots in the the Salt Lake Valley
-Have them every few miles on busier highways in the outside counties</t>
  </si>
  <si>
    <t>I did not know they were available to me</t>
  </si>
  <si>
    <t xml:space="preserve">I think it is near perfect. I do not have any suggestions. </t>
  </si>
  <si>
    <t xml:space="preserve">When coming up on blind corners are hills it could be very useful for secondary incident mitigation. </t>
  </si>
  <si>
    <t>Thanks for this survey. I hope that change comes from this!</t>
  </si>
  <si>
    <t>Check road conditions before travel</t>
  </si>
  <si>
    <t>Regarding my responsiveness to VMS board messages: When I'm traveling in an unfamiliar area, it's not likely for me to divert to an alternate route.</t>
  </si>
  <si>
    <t>construction</t>
  </si>
  <si>
    <t>Live traffic/incident monitoring (e.g., incident management, signal timing response),Research/data collection (e.g., count study, traffic pattern monitoring),Maintenance (e.g., snow plow, road weather conditions, device maintenance, road conditions),Other (please describe),Other (please describe)</t>
  </si>
  <si>
    <t>Signal Timing</t>
  </si>
  <si>
    <t>Ramp meter observation</t>
  </si>
  <si>
    <t>There are some spots that we cannot see when doing signal timing on a corridor or for specific events</t>
  </si>
  <si>
    <t>cameras often go out in areas that need maintenance</t>
  </si>
  <si>
    <t>a camera at the top of each ramp would be ideal</t>
  </si>
  <si>
    <t>personal use without remoting in</t>
  </si>
  <si>
    <t>I didn't know the information was available</t>
  </si>
  <si>
    <t>I use them when I see them.</t>
  </si>
  <si>
    <t>Some cameras aren't working</t>
  </si>
  <si>
    <t>Construction Delays</t>
  </si>
  <si>
    <t>If there were more of them, especially on surface streets</t>
  </si>
  <si>
    <t>If there were more of them, especially on surface streets. If cameras could see better in low light conditions.</t>
  </si>
  <si>
    <t>Ideally it would be nice to be able to see each approach to each signalized intersection.</t>
  </si>
  <si>
    <t>Coordinate with Maintenance to put cameras in areas of high concern that do no already exist.</t>
  </si>
  <si>
    <t>Be easier to access on mobile or other smart devices.  Those are quicker and more accessible than logging into computer.</t>
  </si>
  <si>
    <t>Not at the moment.</t>
  </si>
  <si>
    <t>${q://QID140/ChoiceDescription/2},${q://QID140/ChoiceDescription/1},${q://QID140/ChoiceDescription/3},${q://QID140/ChoiceDescription/8} (if used for UDOT related purposes)</t>
  </si>
  <si>
    <t>I-80 through Tollgate canyon.  There are lost of semi rollovers from trucks not slowing down in that area causing accidents, usually at least 5 or 6 per year.</t>
  </si>
  <si>
    <t>More traffic cameras where I need to collect data.</t>
  </si>
  <si>
    <t>Many times the cameras are blocked where there is an incident</t>
  </si>
  <si>
    <t>The cameras are often covered with snow during a snow storm making it difficulty to see the weather or are out of service</t>
  </si>
  <si>
    <t>The traffic cameras near a construction project are often offline and unavailable.</t>
  </si>
  <si>
    <t>Pavement conditions</t>
  </si>
  <si>
    <t>Simply while traveling on business.</t>
  </si>
  <si>
    <t>Coordinator</t>
  </si>
  <si>
    <t>Other weather stats (temp, wind, visibility, precipitation, etc.) for that camera location available next to the camera image.</t>
  </si>
  <si>
    <t>University of Utah's "MesoWest" page,Other (please describe)</t>
  </si>
  <si>
    <t>UDOT Traffic (Android mobile app)</t>
  </si>
  <si>
    <t>Integrate with Google Maps driving directions for information about mountain passes along I-15 between SLC and St. George.</t>
  </si>
  <si>
    <t xml:space="preserve">Camera mounting locations to see multiple intersections at one time - I know that this will place them more in the travel way, but it is helpful. </t>
  </si>
  <si>
    <t>Be able to pan and zoom in and out.</t>
  </si>
  <si>
    <t>Have camera change direction of view every few minutes</t>
  </si>
  <si>
    <t>Temporary cameras on Project sites, especially in remote areas and on the interstate, to be able to monitor traffic better.</t>
  </si>
  <si>
    <t>Coordinate with TOC for work zone traffic management</t>
  </si>
  <si>
    <t>Change message as situation changes. If there is a traffic incident, update the message as the situation improves.</t>
  </si>
  <si>
    <t>Update message as situation changes.</t>
  </si>
  <si>
    <t>Live traffic/incident monitoring (e.g., incident management, signal timing response),Maintenance (e.g., snow plow, road weather conditions, device maintenance, road conditions),Work site management (e.g., monitoring traffic control),Other (please describe)</t>
  </si>
  <si>
    <t>Early warning for oversize load</t>
  </si>
  <si>
    <t>I need more cameras.</t>
  </si>
  <si>
    <t>I need more cameras and they need to function 24/7</t>
  </si>
  <si>
    <t>I need more cameras</t>
  </si>
  <si>
    <t>They need to work all of the time.  It seems like they are not working just when they would be most useful</t>
  </si>
  <si>
    <t>Ability to choose view would be helpful.</t>
  </si>
  <si>
    <t>'- Existing cameras need to be more reliable. - US89 mp 171.5 - JCT SR62 &amp; SR22</t>
  </si>
  <si>
    <t>I do not have a RWIS actually in my area.  I use the surrounding RWIS to try and predict future conditions.</t>
  </si>
  <si>
    <t>Have RWIS in my area - currently none</t>
  </si>
  <si>
    <t>US 89 mp 171.5 - SR62 mp 26.9 - US89 mp 151 - US89 mp 184</t>
  </si>
  <si>
    <t>No VMS in my area except for portable type.  I do use portable type on a regular basis, wish I had access to another.</t>
  </si>
  <si>
    <t>I understand that it will take time to get adequate resources in my area, but we have critical issues with the resources in my area not working properly and/or when needed.  Please fix what we already have before adding more.</t>
  </si>
  <si>
    <t>Live traffic/incident monitoring (e.g., incident management, signal timing response),Research/data collection (e.g., count study, traffic pattern monitoring),Maintenance (e.g., snow plow, road weather conditions, device maintenance, road conditions),Work site management (e.g., monitoring traffic control),Other (please describe)</t>
  </si>
  <si>
    <t>Project Design</t>
  </si>
  <si>
    <t>Incident Management Progress,Travel Time Prediction,Other</t>
  </si>
  <si>
    <t>Construction management</t>
  </si>
  <si>
    <t>Include weather conditions - wind, temperature, etc.</t>
  </si>
  <si>
    <t>I did not know we had access to it.</t>
  </si>
  <si>
    <t>Portable VMS for Construction</t>
  </si>
  <si>
    <t xml:space="preserve">To view the setup for our maintenance people.  </t>
  </si>
  <si>
    <t>Our maintenance people use cameras for maintaining the system, especially during storms.  Sometimes the cameras don't give them the views they would like to see.  I set up additional views that they can use to monitor the system.</t>
  </si>
  <si>
    <t>I do but since I work in the area of camera suggestions, I will not provide them now.</t>
  </si>
  <si>
    <t>For the traveling public and our maintenance workes.</t>
  </si>
  <si>
    <t>Not sure.  The information provided is useful.  The only thing that could be useful is the detour time and conditions on the detour.</t>
  </si>
  <si>
    <t>Same as the previous answer on CCTVs.</t>
  </si>
  <si>
    <t>For maintenance and traveling public.</t>
  </si>
  <si>
    <t>Give updates on the progress of the incident.  Time to open all lanes of traffic.  Delay remaining, etc.</t>
  </si>
  <si>
    <t>Same as other questions not answered previously.</t>
  </si>
  <si>
    <t>Less outages</t>
  </si>
  <si>
    <t>SR 218</t>
  </si>
  <si>
    <t>Future construction warning</t>
  </si>
  <si>
    <t>Logan canyon</t>
  </si>
  <si>
    <t xml:space="preserve">Give them access to live view and also have good lighting so they can see the road at night. </t>
  </si>
  <si>
    <t xml:space="preserve">Same as other answer </t>
  </si>
  <si>
    <t xml:space="preserve">Sr 20 mile 5 would be nice and sr 143 above the s turns </t>
  </si>
  <si>
    <t xml:space="preserve">TOC Control Room </t>
  </si>
  <si>
    <t>Deployed to areas that currently do not have cameras using crash/incident data for effective site locations.</t>
  </si>
  <si>
    <t>Maintain working cameras in work sites or deploy cameras if maintaining current cameras is not possible.</t>
  </si>
  <si>
    <t>Live feed to UDOT Traffic website and app.</t>
  </si>
  <si>
    <t>Multiple locations, Control Room staff are often ask for information on new traffic camera locations.</t>
  </si>
  <si>
    <t>Winter/Snow Season,Other</t>
  </si>
  <si>
    <t xml:space="preserve">Wind </t>
  </si>
  <si>
    <t xml:space="preserve">TOC Weather Operations and Maintenance Stations would have better knowledge for recommendations.  </t>
  </si>
  <si>
    <t>UDOT should NOT use VMS for any other purpose than informing travelers of incidents, hazards or weather/road conditions that are or will impact travel.</t>
  </si>
  <si>
    <t xml:space="preserve">Multiple, As the primary users Control Room Staff are often ask for new VMS location suggestions  </t>
  </si>
  <si>
    <t>Live traffic camera video feeds to the UDOT Traffic Website and App. NO PSA or the like messaging on VMS signs, traffic impact/incident/weather type messages only.</t>
  </si>
  <si>
    <t>Accounting</t>
  </si>
  <si>
    <t>Big Mountain Pass</t>
  </si>
  <si>
    <t>Research/data collection (e.g., count study, traffic pattern monitoring),Other (please describe)</t>
  </si>
  <si>
    <t>Quick check for a design verification</t>
  </si>
  <si>
    <t>I only have access to the still images so it makes it hard to tell what the actual conditions are.  Better access would be helpful.</t>
  </si>
  <si>
    <t>${q://QID140/ChoiceDescription/1},${q://QID140/ChoiceDescription/8} (if used for UDOT related purposes)</t>
  </si>
  <si>
    <t>${q://QID140/ChoiceDescription/2},${q://QID140/ChoiceDescription/3}</t>
  </si>
  <si>
    <t>Administration Division</t>
  </si>
  <si>
    <t>Road weather conditions, snow plows, traffic (accidents and traffic), device maintenance, etc</t>
  </si>
  <si>
    <t>More cameras would mean more ways to see road conditions</t>
  </si>
  <si>
    <t>More cameras would mean more ways to know which roads to take for trips</t>
  </si>
  <si>
    <t>More cameras would mean more up to date info on construction projects and traffic wait times, etc</t>
  </si>
  <si>
    <t>More cameras in canyons and long roadways - specially where they is construction or lots of bad weather</t>
  </si>
  <si>
    <t>More cameras would mean better knowledge of weather on the roads</t>
  </si>
  <si>
    <t>More cameras would mean better routes to know to take</t>
  </si>
  <si>
    <t>I don't see them very often - Live in a rural community</t>
  </si>
  <si>
    <t>UDOT VSL Website</t>
  </si>
  <si>
    <t>Permits</t>
  </si>
  <si>
    <t>When We get a call about backup and we look to see what is happening and find it to be a contractor working without a permit, we can send someone out to fix the problem</t>
  </si>
  <si>
    <t>Better spaced to give us view to entire highway so even zooming in we can clearly see all sections of busy highway to save us time of driving out to see a problem.</t>
  </si>
  <si>
    <t>If they could tell you information from that camera location like temperature and wind and have it display on the camera view off to one side.</t>
  </si>
  <si>
    <t>Using updated cameras would give us clear images to keep an eye on a project possible zooming in to check on details on the project and could help save a trip driving out to just take a visual for the work being performed so time management would be super helpful.</t>
  </si>
  <si>
    <t>having camera that clearly show detailed images showing between intersections with clear view while zooming and if not clear adding additional cameras to get better view along busy highways.</t>
  </si>
  <si>
    <t>being up to date giving live views or by having more camera to choose to view when trying to travel</t>
  </si>
  <si>
    <t xml:space="preserve">Give Wind and Temperature information off to the side of the camera view at that camera.
</t>
  </si>
  <si>
    <t>If they were capable of something like a traffic counter that could say if it was busier than usual at that cameras position</t>
  </si>
  <si>
    <t>Clearer view when zooming in to see something on a job site.</t>
  </si>
  <si>
    <t>anywhere there is a long stretch between cameras, check zoom on cameras to see how clear the view is between two cameras to see if a better use would be an additional camera between them.  American fork has some bad spacing issues and in provo on university ave.</t>
  </si>
  <si>
    <t>More sites where storms tend to differ in conditions.  It may be raining in the valley but snowing in the canyon so having  multiple sites would give better data when traveling through an area</t>
  </si>
  <si>
    <t>We require events to warn the traveling public before events 7 days in advance that will impact the highway</t>
  </si>
  <si>
    <t>When they give the most accurate up to date information. General info and estimated times, People ignore but if they get real time info and they know oh accurate that info is they would trust it more.</t>
  </si>
  <si>
    <t>When someone from out of state calls in, I sometimes use it to answer their questions.</t>
  </si>
  <si>
    <t>I use it more in the winter time when someone is traveling through and wants to know if the road is open or how much snow is on the road. After answering their questions, I teach them how they can find this information on their own via our website.</t>
  </si>
  <si>
    <t>If I could move them around to get different views, but then I guess others would be moving them as well so it would be a competition to see who controls it first. LOL.</t>
  </si>
  <si>
    <t>Sometimes the cameras are out of service so that defeats the purpose of using it to see current road conditions so maybe making sure they are all working.</t>
  </si>
  <si>
    <t>I'm not sure.</t>
  </si>
  <si>
    <t>IDK</t>
  </si>
  <si>
    <t>36th &amp; Washington Blvd. There are alot of accidents there.</t>
  </si>
  <si>
    <t>Lot of accidents.</t>
  </si>
  <si>
    <t>I don't know</t>
  </si>
  <si>
    <t>People call to complain about the message (mostly covid related propaganda)</t>
  </si>
  <si>
    <t>People call to say the I-84 canyon one isn't working (they just don't pay attention)</t>
  </si>
  <si>
    <t>During covid, people called to complain about the propaganda we put on there. Unfortunately the Governor's office mandated it. So I guess there isn't much we can do when it comes from the Governor's office.</t>
  </si>
  <si>
    <t>Maybe stay light up all the time instead of only when trucks are coming up on it.</t>
  </si>
  <si>
    <t>Ensure continued reliability (minimize technical downtime), Adjust camera angles more regularly</t>
  </si>
  <si>
    <t>Ensure continued reliability (minimize technical downtime)</t>
  </si>
  <si>
    <t>Region 4 cameras often aren't working in the areas with the worst road conditions.</t>
  </si>
  <si>
    <t>${q://QID140/ChoiceDescription/2},${q://QID140/ChoiceDescription/8} (if used for UDOT related purposes),${q://QID140/ChoiceDescription/3}</t>
  </si>
  <si>
    <t>Have the live feed on the app in order to help show the flow of traffic</t>
  </si>
  <si>
    <t>Be able to show the live feed on the app would be helpful</t>
  </si>
  <si>
    <t>GIS Manager</t>
  </si>
  <si>
    <t>Possible use of live feeds for volume and speed estimates for Cottonwood Canyons</t>
  </si>
  <si>
    <t xml:space="preserve">Road conditions </t>
  </si>
  <si>
    <t>Traffic backups</t>
  </si>
  <si>
    <t xml:space="preserve">Higher resolution images and the ability to see a live stream. At times I look but the image is hours old. </t>
  </si>
  <si>
    <t>Never knew about them</t>
  </si>
  <si>
    <t>seems like every time there's a storm half the cameras are down if we could keep them working and have better picture at nights that would be great</t>
  </si>
  <si>
    <t>better night view and not being down so much</t>
  </si>
  <si>
    <t>state line SR.59 and / Mile post 14ish area SR.59</t>
  </si>
  <si>
    <t>Having an RWIS on each camera in the remote areas so can see what the temps are if you can't see at night with the camera or the camera goes out</t>
  </si>
  <si>
    <t>quicker pictures taken. Some are 20 minutes or so between images</t>
  </si>
  <si>
    <t>Jct of SR-199 and SR-36, Jct. of SR-73 and SR-36 in Tooele County</t>
  </si>
  <si>
    <t>There are cameras at the Utah county line of SR-73 and at Dugway gate and at the top of Johnson's. But would help to see whats it doing on the Tooele valley side</t>
  </si>
  <si>
    <t>Put these up in more locations</t>
  </si>
  <si>
    <t>Keep up the good work. These devices are very helpful during our construction season which is year round and our winter season when we are plowing the roads</t>
  </si>
  <si>
    <t>Not have so many camera's not currently working</t>
  </si>
  <si>
    <t>Ability to change camera angles,Ability to record video</t>
  </si>
  <si>
    <t>Having more access</t>
  </si>
  <si>
    <t>Highway 89 on the hill around MP 330-331 in-between valley vista way and 1400 N</t>
  </si>
  <si>
    <t>If they worked that would be nice. When you need them they are typically out of service.</t>
  </si>
  <si>
    <t>MP 1 I-84, around MP 80 SR 30 , But if we could get the cameras that we already have that would be great.</t>
  </si>
  <si>
    <t>help be more efficient at me job ,better response time</t>
  </si>
  <si>
    <t>same</t>
  </si>
  <si>
    <t>bad roads</t>
  </si>
  <si>
    <t xml:space="preserve">MP 9 I-84 east bound </t>
  </si>
  <si>
    <t>Make sure they are running on the app. One system to see live videos for all camera types</t>
  </si>
  <si>
    <t>Easier to access live video feeds. One system to access all cameras</t>
  </si>
  <si>
    <t>Make sure cameras are feeding to the app</t>
  </si>
  <si>
    <t xml:space="preserve">I-70 mp 69-70
I-15 north or south Holden interchange
US-6/50 kings canyon
SR-21 in Garrison
</t>
  </si>
  <si>
    <t>SR-153 Merchant Valley
An RWIS site needs to be within every maintenance station boundary to monitor performance measures for snow and ice control</t>
  </si>
  <si>
    <t xml:space="preserve">SB I-15 near Fillmore </t>
  </si>
  <si>
    <t>Warning of traffic and weather conditions in Baker Canyon</t>
  </si>
  <si>
    <t>Troubleshooting the device itself</t>
  </si>
  <si>
    <t>${q://QID140/ChoiceDescription/3},${q://QID140/ChoiceDescription/2},${q://QID140/ChoiceDescription/1}</t>
  </si>
  <si>
    <t xml:space="preserve">Maintenance </t>
  </si>
  <si>
    <t>Research/data collection (e.g., count study, traffic pattern monitoring),Maintenance (e.g., snow plow, road weather conditions, device maintenance, road conditions)</t>
  </si>
  <si>
    <t xml:space="preserve">More continuous count capabilities and live automatic tracked data on all high traffic routes including rural areas. </t>
  </si>
  <si>
    <t>More cameras and put them at locations decided by the maintenance crews. Often our cameras are not where they want them to be able to monitor snow.</t>
  </si>
  <si>
    <t>More cameras at snowy locations.</t>
  </si>
  <si>
    <t>Having more in use.</t>
  </si>
  <si>
    <t>Highway 50 between Scipio and Salina.
Every Plowed Route above 7000 ft should have a station if they don't already.</t>
  </si>
  <si>
    <t>Construction Project Warning</t>
  </si>
  <si>
    <t>having a database that ties the camera feed to live and historic traffic data from monitoring devices</t>
  </si>
  <si>
    <t xml:space="preserve">Need more in more locations, use cases or coatings to prevent snow and ice build up, better signal during storm events. </t>
  </si>
  <si>
    <t xml:space="preserve">ablity to move, zoom, etc more controlled. tie to live traffic monitoring devices. </t>
  </si>
  <si>
    <t>more clear imagery, cases or covers to protect from snow, ice, more cameras in more locations</t>
  </si>
  <si>
    <t xml:space="preserve">contact region maintenance sheds for suggestions on locations they need. </t>
  </si>
  <si>
    <t>this placement would help maintenance, and the public</t>
  </si>
  <si>
    <t>Need more stations in more locations</t>
  </si>
  <si>
    <t>contact region maintenance sheds</t>
  </si>
  <si>
    <t>these locations will help maintenance</t>
  </si>
  <si>
    <t>They could work more often and not go out so damned much.</t>
  </si>
  <si>
    <t xml:space="preserve">They could work more often and not go out so damned much.  </t>
  </si>
  <si>
    <t xml:space="preserve">No.  Just that the ones we already have work more often and not go out so damned much.  </t>
  </si>
  <si>
    <t xml:space="preserve">More accurate predictions. </t>
  </si>
  <si>
    <t xml:space="preserve">More accurate predictions.  </t>
  </si>
  <si>
    <t xml:space="preserve">More remote locations.  </t>
  </si>
  <si>
    <t xml:space="preserve">I don't have access to them at work except for when I see them driving down the road. </t>
  </si>
  <si>
    <t>My area is rural and so not a lot of heavy traffic.  However if I am traveling somewhere I will look to see what traffic is like.</t>
  </si>
  <si>
    <t>The cameras are very useful. I use them multiple times a day to check road conditions.  I also use them as an early indication as to what weather might be coming to my area. Or to see if the storm front has pasted in other areas and is heading my way.</t>
  </si>
  <si>
    <t>There are always other loctations. But it's not feasible.</t>
  </si>
  <si>
    <t>This tool could be very useful, however in my area all I have is a portable one and sometimes it is limited on what can be done with it.  And it does take some time to set it up.</t>
  </si>
  <si>
    <t>Construction messaging when Traffic control can use the VMS</t>
  </si>
  <si>
    <t>For personal use the still images can sometimes be misleading.  They can capture a gap in congestion and make it look like it's not too bad.</t>
  </si>
  <si>
    <t>Incident Management Progress,Travel Time Prediction,Other,Other</t>
  </si>
  <si>
    <t>Construciton notificaitons</t>
  </si>
  <si>
    <t>Event traffic notifications</t>
  </si>
  <si>
    <t>Hard to determine traffic conditions based on still images - live feed would help.</t>
  </si>
  <si>
    <t>${q://QID54/ChoiceDescription/7}</t>
  </si>
  <si>
    <t>${q://QID140/ChoiceDescription/2},${q://QID140/ChoiceDescription/1}</t>
  </si>
  <si>
    <t>In all mountain passes and at all valley areas.  Weather patterns change quite dramatically and the benefit to cost is worth the investment in my opinion.</t>
  </si>
  <si>
    <t>I believe we have RWIS at every mountain pass, but if not, these would be great locations.</t>
  </si>
  <si>
    <t>Office Support</t>
  </si>
  <si>
    <t>${q://QID43/ChoiceDescription/1},${q://QID43/ChoiceDescription/8},${q://QID54/ChoiceDescription/1},${q://QID54/ChoiceDescription/2},${q://QID54/ChoiceDescription/3},${q://QID54/ChoiceDescription/7}</t>
  </si>
  <si>
    <t>I'm not really sure.  I currently feel RWIS is doing a very good job.</t>
  </si>
  <si>
    <t>Nope.</t>
  </si>
  <si>
    <t>Need an automatic method to determine traffic statistics (speed, volume, etc) based on imagery.</t>
  </si>
  <si>
    <t>If cameras could automatically detect wildlife, then we need some in locations where there are wildlife collisions.</t>
  </si>
  <si>
    <t>Need to know the amount or depth of expected snow, not just precipitation.</t>
  </si>
  <si>
    <t>I did not know this information was available.</t>
  </si>
  <si>
    <t xml:space="preserve">List of IP addresses for the live view CCTVs </t>
  </si>
  <si>
    <t>Motor Carrier Supervisor</t>
  </si>
  <si>
    <t>${q://QID140/ChoiceDescription/2},${q://QID140/ChoiceDescription/8} (if used for UDOT related purposes)</t>
  </si>
  <si>
    <t>${q://QID140/ChoiceDescription/1},${q://QID140/ChoiceDescription/3}</t>
  </si>
  <si>
    <t>Routing Commercial Vehicles.</t>
  </si>
  <si>
    <t>GIS Supervisor</t>
  </si>
  <si>
    <t>If the live cameras were available instead of just a still image</t>
  </si>
  <si>
    <t>Maintenance (e.g., snow plow, road weather conditions, device maintenance, road conditions),Work site management (e.g., monitoring traffic control),Other (please describe)</t>
  </si>
  <si>
    <t>UDOT Permits</t>
  </si>
  <si>
    <t>A drone to do monitoring UDOT Permits</t>
  </si>
  <si>
    <t>A drone to do monitoring UDOT Permits, looking at traffic control work zone and buffers</t>
  </si>
  <si>
    <t xml:space="preserve">Drones should be considered </t>
  </si>
  <si>
    <t>Winter weather planning,Other</t>
  </si>
  <si>
    <t>find average regional temperatures</t>
  </si>
  <si>
    <t>when I am working on projects</t>
  </si>
  <si>
    <t>Don't be repetitive.</t>
  </si>
  <si>
    <t>More of them in Brigham and surrounding area</t>
  </si>
  <si>
    <t>US 89 Mile post 423to 424, US 89 426.5 (Tams Hill), US 89 431</t>
  </si>
  <si>
    <t>I-15 mile post 353</t>
  </si>
  <si>
    <t>Live traffic/incident monitoring (e.g., incident management, signal timing response),Maintenance (e.g., snow plow, road weather conditions, device maintenance, road conditions),Other (please describe)</t>
  </si>
  <si>
    <t>Road Conditions</t>
  </si>
  <si>
    <t>If more of them worked</t>
  </si>
  <si>
    <t xml:space="preserve">If more of them worked
High percentage of the cameras do not work in all the roads off of I 15
Highway 6, Highway 10 and Highway 31 have many cameras not working. </t>
  </si>
  <si>
    <t>If they worked</t>
  </si>
  <si>
    <t>Most of the ones in the big cities work.  Need to get the ones not along I 15 working.</t>
  </si>
  <si>
    <t xml:space="preserve">They need to be in the correct place to help along construction sites.  Off of ! 15 cameras are only every 10 miles or so. </t>
  </si>
  <si>
    <t xml:space="preserve">more on Highway 31 towards the top and by Millers Flat turn off.  And get the ones up there to work better. 
a couple in Price Canyon.  US 6;  More on US 191 up Indian canyon; </t>
  </si>
  <si>
    <t>Check the roads for heavy snow and wind drifts.</t>
  </si>
  <si>
    <t>Better cameras more of them</t>
  </si>
  <si>
    <t>Solider summit US 6
SR 31 by Millers flat turn out</t>
  </si>
  <si>
    <t>Warn of Construction delays</t>
  </si>
  <si>
    <t xml:space="preserve">They need have more of them in the rural part of the state </t>
  </si>
  <si>
    <t>If they had some closer to the construction sites</t>
  </si>
  <si>
    <t xml:space="preserve">Top of Price Canyon on US 6;
SR 10 Huntington before going up Huntington Canyon
US 191 By the Emma park road. </t>
  </si>
  <si>
    <t>map the location either in paper or on an ESRI product to see where they all are</t>
  </si>
  <si>
    <t>Checking traffic,Trip planning (i.e., Checking congestion and occupancy of future destinations),Checking construction status</t>
  </si>
  <si>
    <t>cameras in more of the rural areas</t>
  </si>
  <si>
    <t>a longer view</t>
  </si>
  <si>
    <t xml:space="preserve">tracking of precipitation - when it reaches points that could threaten slides, activate a response group </t>
  </si>
  <si>
    <t>the system is working well as employed- no suggestions for improvement</t>
  </si>
  <si>
    <t xml:space="preserve">burn scars, high angle locations with a potential for debris flows, historical flood zones and dust storm areas, downslope wind corridors </t>
  </si>
  <si>
    <t>deploy them to more of the rural areas</t>
  </si>
  <si>
    <t xml:space="preserve">Need to be all HD cameras and it would be nice if current weather conditions could be displayed </t>
  </si>
  <si>
    <t>Need to be able to record</t>
  </si>
  <si>
    <t>HD cameras</t>
  </si>
  <si>
    <t>HD camera's and weather conditions display i.e. wind chill, dew point, wind speed, humidity, barometric pressure and temperature</t>
  </si>
  <si>
    <t>Record and HD cameras</t>
  </si>
  <si>
    <t>every intersection, more is better..</t>
  </si>
  <si>
    <t>This placement would help me to do my job better,Current systems are inadequate,Personal use,I do not have any recommendations</t>
  </si>
  <si>
    <t>more data displayed</t>
  </si>
  <si>
    <t>every square mile</t>
  </si>
  <si>
    <t>Keep up the good work..
Thanks</t>
  </si>
  <si>
    <t>Having a software link on our personal computers..  Knowing where to find the links, and having them available.  Not sure if they are available to all employees or not????</t>
  </si>
  <si>
    <t>I don't use it.</t>
  </si>
  <si>
    <t xml:space="preserve">I'm not sure what data this is.. IF UDOT thinks its useful, we should have links to it on our computers...  </t>
  </si>
  <si>
    <t>I don't use it enough to know where else we need it.  I need to look and find the site to make the information available for me view..</t>
  </si>
  <si>
    <t>I don't have any suggestions.</t>
  </si>
  <si>
    <t>Still images (https://www.udottraffic.utah.gov/ or similar),Access to live feed on personal device,I can adjust the camera angles</t>
  </si>
  <si>
    <t>If we could get rid of Live view cameras and install all of our own cameras it would help. Live view cameras are often out of service in the higher country of region 4</t>
  </si>
  <si>
    <t>If they had the ability to wipe the snow and rain off of the cover so you could see.
make sure the cameras are working.</t>
  </si>
  <si>
    <t xml:space="preserve">They are very usefull in avoiding road closures or accidents that cause delays. </t>
  </si>
  <si>
    <t>You can see how the project is impacting traffic.</t>
  </si>
  <si>
    <t>US-6 at the windmills. MP 179</t>
  </si>
  <si>
    <t>We use this data to check road condition for Ice control</t>
  </si>
  <si>
    <t>You can see when the temps that come with a storm start dropping</t>
  </si>
  <si>
    <t>Road Closures</t>
  </si>
  <si>
    <t>Make them " Live "</t>
  </si>
  <si>
    <t>US-6 in Price Utah. This would help to notify the travels of road closures in time for them to pull off the Highway and allow the crew to open it back up.</t>
  </si>
  <si>
    <t>Better quality in the feeds and images would be helpful.</t>
  </si>
  <si>
    <t>Cameras on SR-111.</t>
  </si>
  <si>
    <t>Not familiar with it.</t>
  </si>
  <si>
    <t>road closures</t>
  </si>
  <si>
    <t>I utilize mobil VMS boards in project delivery for project MOT</t>
  </si>
  <si>
    <t>${q://QID54/ChoiceDescription/3},${q://QID43/ChoiceDescription/1},${q://QID54/ChoiceDescription/7},${q://QID54/ChoiceDescription/1}</t>
  </si>
  <si>
    <t>${q://QID43/ChoiceDescription/8},${q://QID43/ChoiceDescription/9},${q://QID43/ChoiceDescription/2}</t>
  </si>
  <si>
    <t>Don''t Know</t>
  </si>
  <si>
    <t>Current systems are inadequate,I do not have any recommendations</t>
  </si>
  <si>
    <t>work in the office</t>
  </si>
  <si>
    <t>If you could record times and areas of what you specifically need.</t>
  </si>
  <si>
    <t>As we continue to plan/design/operate for all users, cameras focusing on walking/biking (especially to and from transit) would be helpful.</t>
  </si>
  <si>
    <t>Air Quality - TravelWise messaging</t>
  </si>
  <si>
    <t>Incorporate Spanish into them (alternating perhaps)</t>
  </si>
  <si>
    <t xml:space="preserve">Better picture quality </t>
  </si>
  <si>
    <t>I 215 @ Redwood Road (South Belt)</t>
  </si>
  <si>
    <t xml:space="preserve">Have Toc Post a warning </t>
  </si>
  <si>
    <t xml:space="preserve">I would love to see VMS messages in Spanish. Especially the warnings for hazardous conditions. Please consider displaying warnings in Spanish ASAP. Having cute sayings in Spanish would also be lovely. </t>
  </si>
  <si>
    <t>'- Increased accessibility to live feed
- When live feed is unavailable, some locations show the "still" view on the public facing website and it rotates through different camera angles to show different parts of the roadway or different intersection approaches, so it would be more useful to have more widespread deployment of the cameras with these multi-view capabilities 
- Improved resolution
- deploy more cameras</t>
  </si>
  <si>
    <t>'- Increased accessibility to temporarily record live feed
- More widespread deployment of multi-view cameras
- Improved resolution
- deploy more cameras
- Edge computing to count and classify vehicles, VRUs, etc.</t>
  </si>
  <si>
    <t>'- Option to display an overlay with current RWIS information at that location (or nearby). This way, I check the camera (live or static) and can tell that it's snowing and how close ground temp is to freezing to know about ice development or snow sticking
- Improved resolution</t>
  </si>
  <si>
    <t>Checking roadway weather conditions</t>
  </si>
  <si>
    <t>'- More widespread deployment of multi-view cameras
- Improved resolution
- deploy more cameras</t>
  </si>
  <si>
    <t>'- deploy more cameras</t>
  </si>
  <si>
    <t>'- Maybe have the "still" view rotate through historical stills? Kind of like how you view historical radar on a weather app, the stills could rotate through several still shots at 15-minute increments
- overlay RWIS data</t>
  </si>
  <si>
    <t>'- Increased density along arterials and rural areas</t>
  </si>
  <si>
    <t>This placement would help me to do my job better,Current systems are inadequate,Personal use,Other</t>
  </si>
  <si>
    <t>There should be a section for additional comments about traffic cameras. My additional comment is to improve usability of udottraffic.utah.gov. It's clunky, kind of confusing to know how to toggle things on the map, and I can't even use my mouse's scroll wheel to change zoom level</t>
  </si>
  <si>
    <t>Weather Tracking,Other</t>
  </si>
  <si>
    <t>Relevance to connected vehicle applications/efforts</t>
  </si>
  <si>
    <t xml:space="preserve">'- Improve access to historical data
- richer data (some locations have lots of data, some do not)
</t>
  </si>
  <si>
    <t>'- Improve access to historical data
- more widespread deployment</t>
  </si>
  <si>
    <t>VMS are hard to access, use, and/or understand...AND they don't have the deployment footprint, which limits the ability of their impact to be improved</t>
  </si>
  <si>
    <t>So grateful that UDOT prioritizes ITS deployments and that the ITS group is so good at what they do yet still wanting to find ways to improve.</t>
  </si>
  <si>
    <t>Work at night</t>
  </si>
  <si>
    <t xml:space="preserve">Have them turn automatically </t>
  </si>
  <si>
    <t>Being able to angle the camera and to move the camera to view locations on the routes.</t>
  </si>
  <si>
    <t>sometimes in spring or summer to check wind speeds.</t>
  </si>
  <si>
    <t>Incident Management Progress,Other,Other,Other</t>
  </si>
  <si>
    <t xml:space="preserve">Winter driving conditions </t>
  </si>
  <si>
    <t xml:space="preserve">Warning of drivers </t>
  </si>
  <si>
    <t xml:space="preserve">Maintenance ongoing activities </t>
  </si>
  <si>
    <t>Live views are awesome if you have them in your area (way out west would be nice, 84 runs out here as well) there was a portable on Rattlesnake Pass of a while and it helped a bunch.</t>
  </si>
  <si>
    <t>IF they worked at night  we could see the road that would be great</t>
  </si>
  <si>
    <t>be more like Idaho's camera system</t>
  </si>
  <si>
    <t>work at night, show temps ( air and road surface, like idaho)</t>
  </si>
  <si>
    <t>SR-30 between MP 89-75, 64,&amp;18. Then I-84 MP 0-7</t>
  </si>
  <si>
    <t>We need more of them on valley routes</t>
  </si>
  <si>
    <t>same as the camera locations I suggested.</t>
  </si>
  <si>
    <t>The one in my area is an Idaho VMS board</t>
  </si>
  <si>
    <t>Remember those of us in the country, we may not have the populous the city does but the truck traffic comes through us before it gets to the HUB of the state. We need as much help with our routes as Salt Lake Metro, SL East or Big Cottonwood Canyon</t>
  </si>
  <si>
    <t>Scanning Technician</t>
  </si>
  <si>
    <t>KSL Weather</t>
  </si>
  <si>
    <t>Update cameras more than once every 5-minutes.</t>
  </si>
  <si>
    <t>I don't venture out of the office during working hours, as I have a desk job.</t>
  </si>
  <si>
    <t>more cameras in more locations</t>
  </si>
  <si>
    <t xml:space="preserve">heated lenses so they don't cover with Ice or snow </t>
  </si>
  <si>
    <t>public information and notices</t>
  </si>
  <si>
    <t>snow cover</t>
  </si>
  <si>
    <t>more cameras in areas with high changing weather condition</t>
  </si>
  <si>
    <t>SR-264 MP 11 
US-6 MP 224</t>
  </si>
  <si>
    <t>US-191 MP 260</t>
  </si>
  <si>
    <t xml:space="preserve">Weather Conditions </t>
  </si>
  <si>
    <t>Construction on roadway</t>
  </si>
  <si>
    <t>US-6 217 west bound
US-6 215 East Bound</t>
  </si>
  <si>
    <t>procurement</t>
  </si>
  <si>
    <t>Already helpful. Not sure how to improve.</t>
  </si>
  <si>
    <t>Not sure how to improve.</t>
  </si>
  <si>
    <t>East mouth of Ogden Canyon (I though there used to be one here?)</t>
  </si>
  <si>
    <t>Work that has been completed or progress of work being completed</t>
  </si>
  <si>
    <t>Maybe more of them in rural and signal locations.</t>
  </si>
  <si>
    <t xml:space="preserve">Maybe more of them in rural and signal locations. There's a lot of blind spots especially on SR-150, SR-248 and SR-224 in the canyon areas. </t>
  </si>
  <si>
    <t>SR-150, SR-248, SR-224 empire pass, SR-65, SR-32, and SR-35</t>
  </si>
  <si>
    <t>UDOT App</t>
  </si>
  <si>
    <t>For detour information</t>
  </si>
  <si>
    <t>I-15/I-84 SB MP 378 and NB MP 364</t>
  </si>
  <si>
    <t>More of them are needed in rural areas of the state.</t>
  </si>
  <si>
    <t>Rural areas of the state.</t>
  </si>
  <si>
    <t>Ensure the message represents real time information.</t>
  </si>
  <si>
    <t>They would be more useful if they worked all the time. It is very frustrating to see how many are not showing up</t>
  </si>
  <si>
    <t>If they worked all the time (Or Most)</t>
  </si>
  <si>
    <t>South of Cedar City on the Black Ridge, MP 30 to 62</t>
  </si>
  <si>
    <t>Traffic Control</t>
  </si>
  <si>
    <t>Cameras need more maintenance so they work as they should at all times. Many are frequently down when needed.</t>
  </si>
  <si>
    <t>Frequently down. Need to be maintained more often.</t>
  </si>
  <si>
    <t>UDOT Traffic APP.</t>
  </si>
  <si>
    <t>Trip planning</t>
  </si>
  <si>
    <t>Add a Road Surface measurement of some sort (Dry/Wet/Snow Covered/Icy/etc.)</t>
  </si>
  <si>
    <t xml:space="preserve">if we could zoom them in closer to the roadway most are so high that you can not hardly 
tell if there is snow on the roads </t>
  </si>
  <si>
    <t xml:space="preserve">zoom in to the road </t>
  </si>
  <si>
    <t>Damage Claims/Incidents</t>
  </si>
  <si>
    <t xml:space="preserve">Many times the cameras aren't working especially in higher elevations, so more consistent working cameras along with the lights working. Also, more cameras especially in the higher elevations.  </t>
  </si>
  <si>
    <t>Most insurances are requiring photos of our assets that were damaged during an incident, if there was a way to go back and access a still shot of our damaged asset (like guardrail, crash cushion, concrete barrier, etc.) it could be beneficial in getting reimbursed for the damages.</t>
  </si>
  <si>
    <t>If they were working. More often than not the cameras are out of order or under repair.</t>
  </si>
  <si>
    <t>Less down time some cameras are down for months if not more at a time.</t>
  </si>
  <si>
    <t>Asset Management</t>
  </si>
  <si>
    <t>It could be easier to increase the size of the images on a mobile device without completely losing resolution.  It would also be helpful to have a correlation to congestion beyond the image or video i.e. delay, level of congestion, or event duration on the blow-up video/still images.</t>
  </si>
  <si>
    <t>Possibly a correlation of weather to the visual i.e. weather event duration or suggestions such as "avoid the area from noon to 2:15 pm" on the blow-up video/still images.</t>
  </si>
  <si>
    <t>Similar to the cameras, it would be super helpful to see forecasted (timelapse) weather on the map. I try to time my commute or other trip to correlate to the predicted weather rather than the existing conditions and I currently have to look at sites like weather.gov alongside the current condition to extrapolate future conditions on the roads.  Again, it would be helpful to have recommendations based on route choice; I understand that is an infinitely more complex system and Google has already laid some groundwork, but I think the concept is much more useful.  For example, if I was traveling from Layton to Taylorsville, I could get an estimate based on current and projected weather.  Just a suggestion.</t>
  </si>
  <si>
    <t>Construction detours and closures</t>
  </si>
  <si>
    <t xml:space="preserve">Prompt to receive an in-vehicle or phone message (I know, that one is out there a way).
Dynamic synchronization with temporary VMS, indicating congestion or other pertinent information.  Often, the message needs to be brief and subsequently lacks instruction or can't be read safely. Occasionally, they provide a message that isn't actually the case, but that is difficult to manage with contractor or field crew input. </t>
  </si>
  <si>
    <t>If I have a way to access traffic Cameras I don't know how.  As far as I am aware I am not able to access them personally or professionally</t>
  </si>
  <si>
    <t xml:space="preserve">If I could move them where I needed and if they had a light on them to be able to see better at night </t>
  </si>
  <si>
    <t>If they had a night light</t>
  </si>
  <si>
    <t>Information to the public</t>
  </si>
  <si>
    <t>traffic condition</t>
  </si>
  <si>
    <t>real time monitoring of operation and condition.</t>
  </si>
  <si>
    <t>traffic queue</t>
  </si>
  <si>
    <t>to be used for traffic counts and as Continuous Count Stations (CCS) to fill the gaps in coverage for  better adjustment factor.</t>
  </si>
  <si>
    <t>to plan on what and when to apply brine, salt, etc.</t>
  </si>
  <si>
    <t>to fill the gaps between RWIS stations with perhaps a mobile sensor on cars, big data, etc.</t>
  </si>
  <si>
    <t>Gap analysis will show locations in need of RWIS</t>
  </si>
  <si>
    <t>communication in timely manner to traveling public</t>
  </si>
  <si>
    <t>roads change functional class as the state grows and more VMTs. so these are the factors to be also taken into account</t>
  </si>
  <si>
    <t>better info</t>
  </si>
  <si>
    <t>CCS should have been also included in this survey.</t>
  </si>
  <si>
    <t xml:space="preserve">The website works but could use a remodel. </t>
  </si>
  <si>
    <t>The website works but could use a remodel. Can you add RWIS locations to the map?</t>
  </si>
  <si>
    <t>USGS Water Watch https://waterwatch.usgs.gov/?m=real&amp;r=ut</t>
  </si>
  <si>
    <t>I really don't use them</t>
  </si>
  <si>
    <t xml:space="preserve">Can we add flood or fire protentional </t>
  </si>
  <si>
    <t>Fiber Optic trouble shooting</t>
  </si>
  <si>
    <t xml:space="preserve">Get them off the LiveView system and on to our own video server. </t>
  </si>
  <si>
    <t xml:space="preserve">They could be useful for data for a state of system health dashboard. .   </t>
  </si>
  <si>
    <t xml:space="preserve">Just to view interesting locations.  I have my favs. </t>
  </si>
  <si>
    <t xml:space="preserve">No delay in the delivery of the image.  A lot can happen in 3 or 4 min.  That is how long it takes to refresh the camera still image. </t>
  </si>
  <si>
    <t xml:space="preserve">So the new Axis cameras have AI that can be used for snow detection.  I think we should use that ability.  Having our own video server would make that very easy to implement.  </t>
  </si>
  <si>
    <t>I would be very cool if the images could integrate with apple maps or google maps. Not sure how that would be accomplished.</t>
  </si>
  <si>
    <t xml:space="preserve">It would be nice if along with the construction status delay times notice was posted to.  Some construction projects do not impact traffic much but other do a lot. </t>
  </si>
  <si>
    <t xml:space="preserve">I would like the app to let me have several fav lists that you could click and it would show you a tour of those cameras.  That way you could put in your commute route and your zen route. </t>
  </si>
  <si>
    <t xml:space="preserve">National and State Parks and other popular recreation sites. </t>
  </si>
  <si>
    <t>Summer/Construction Season,Winter/Snow Season,Other</t>
  </si>
  <si>
    <t>Year round</t>
  </si>
  <si>
    <t xml:space="preserve">Any where there is a decision point that can help with traffic. </t>
  </si>
  <si>
    <t>Communications</t>
  </si>
  <si>
    <t>Making sure that cameras that are non longer usable (Liveview cameras in remote areas) are not still showing up on UDOT Traffic app and in AIMS.</t>
  </si>
  <si>
    <t>When the cameras are working they are very helpful. When they go out it seems that some take a long time to get fixed.</t>
  </si>
  <si>
    <t>Event Planning</t>
  </si>
  <si>
    <t>No longer use for work, but in former position used to monitor live traffic.</t>
  </si>
  <si>
    <t>Stop using VMS for silly quips. It makes drivers ignore them when the message is important.</t>
  </si>
  <si>
    <t>Transportation Technology</t>
  </si>
  <si>
    <t>More cameras in the Cottonwood canyons and Logan canyon,.</t>
  </si>
  <si>
    <t>they could show more of where we need to have more coverage with plow trucks</t>
  </si>
  <si>
    <t xml:space="preserve">it would be more helpful to plan over night work </t>
  </si>
  <si>
    <t>Performance of the system</t>
  </si>
  <si>
    <t>Zone detection, vehicle classification, traffic counts, machine learning or artificial intelligence capabilities.</t>
  </si>
  <si>
    <t>Percent or probability of congestion and probable travel delay forecasts e.g., is the delay just starting, about to end, should I wait an hour before starting my travel or will it be resolved by the time I get to the area.</t>
  </si>
  <si>
    <t>They are already pretty good.</t>
  </si>
  <si>
    <t>**See first question.</t>
  </si>
  <si>
    <t>Show "accurate" durations on a dashboard type interface. ??</t>
  </si>
  <si>
    <t>Logan Canyon : )</t>
  </si>
  <si>
    <t>I think our weather group does a great job. Perhaps the RWISs could be more integrated into the UDOT website. Perhaps there should be more locations.</t>
  </si>
  <si>
    <t>Logan Canyon</t>
  </si>
  <si>
    <t>Logan Canyon.</t>
  </si>
  <si>
    <t>They could be more usable like have the ability to pan rather than just see the couple different views so you could monitor the storms coming in and not just the roadway</t>
  </si>
  <si>
    <t>More live feeds</t>
  </si>
  <si>
    <t>Just as stated before monitoring the incoming storms</t>
  </si>
  <si>
    <t xml:space="preserve">I have never really been taught how to use these </t>
  </si>
  <si>
    <t xml:space="preserve">Traffic Management Specialist  </t>
  </si>
  <si>
    <t xml:space="preserve"> ability to stream live feed on UDOT traffic app or website</t>
  </si>
  <si>
    <t>deployment has begun on some cameras that have heat/wipers for snow and ice build up, more of these upgrades.  Useful when monitoring the road conditions during a storm</t>
  </si>
  <si>
    <t xml:space="preserve">Stop removing them in the middle of the construction zone, leaving dead/blind spots or utilize temporary construction zone cameras </t>
  </si>
  <si>
    <t>Upgraded cameras with better images have been great. Image zoom and focus, clarity diminishes when zooming in certain lights</t>
  </si>
  <si>
    <t>Keeping lenses clear of snow, ice, rain. Needing a camera(s) and having it covered in one of those rendering it useless. Road temp displayed on camera image.</t>
  </si>
  <si>
    <t>More cameras on roads to recreational areas</t>
  </si>
  <si>
    <t>keeping them active or deploying temporary cameras during construction. Losing a camera in a construction zone leaves the TOC blind in area that is higher risk for driver confusion / trucks entering highway / zero shoulders type situations</t>
  </si>
  <si>
    <t>'- New or better cameras on I-80 (Parley's) with night vision ability more locations
- I-15 NB 900 S exit SLC
- Guardsman Pass turn off in Big Cottonwood
- More on US-6
- More on I-15 between Beaver and Washington Counties
- More on I-70
- More on I-84
- More on US-191 between I-70 and Moab 
- More on I-15 between Brigham City and ID state line
More on US-40 near recreation spots</t>
  </si>
  <si>
    <t>Incident Management Progress,Travel Time Prediction,Other,Other,Other</t>
  </si>
  <si>
    <t>weather conditions</t>
  </si>
  <si>
    <t>event advisories</t>
  </si>
  <si>
    <t>construction notice</t>
  </si>
  <si>
    <t xml:space="preserve">More locations with signs based on crash data. </t>
  </si>
  <si>
    <t xml:space="preserve">ability to add active travel time to any sign </t>
  </si>
  <si>
    <t>again, more locations</t>
  </si>
  <si>
    <t xml:space="preserve">having signs available prior to and in construction zones </t>
  </si>
  <si>
    <t xml:space="preserve">utilize crash and congestion data to determine best locations. </t>
  </si>
  <si>
    <t xml:space="preserve">Directional indications when the camera angles have been changed from default positions.  </t>
  </si>
  <si>
    <t xml:space="preserve">Better coverage of known chokepoints during weekly, holiday, or seasonal peak flows and their relation to origin-destination points and times.  </t>
  </si>
  <si>
    <t xml:space="preserve">Programming for multiple views in a work zone.  Especially monitoring of queue lengths and timing.  </t>
  </si>
  <si>
    <t xml:space="preserve">Be operational during bad weather days.  Better shielding or lens warming for high altitude cameras.  </t>
  </si>
  <si>
    <t xml:space="preserve">Multiple images of entire work zone.  </t>
  </si>
  <si>
    <t>SR12 Tropic - SR24 Capitol Reef - SR276 Ferry ports - SR313 - SR-128 West of Castle Valley - US89 Mt. Carmel Junction - US163 Forrest Gump Hill - Potentially additional SR9 leading to Zion National Park</t>
  </si>
  <si>
    <t xml:space="preserve">Most of these areas contain seasonal tourist congestion, events, or safety concerns.  </t>
  </si>
  <si>
    <t xml:space="preserve">I think NWS handles most of this well for the public.  Excessive snowfall alerts beyond plowing norms.  Extreme icy spots.  </t>
  </si>
  <si>
    <t xml:space="preserve">Use this primarily for micro patterns.  It might be helpful to see barometric and temperature drops of stations in relation to each other charted over time to anticipate and track timing of events or compare with crashes.  </t>
  </si>
  <si>
    <t>Millard County I-15</t>
  </si>
  <si>
    <t xml:space="preserve">We could use a bit better coverage at certain elevations at the fringes of doppler.  </t>
  </si>
  <si>
    <t>Social Media Content</t>
  </si>
  <si>
    <t xml:space="preserve">Timeliness of posting.  Estimated travel and clearance times.  Specificity of cause of delay at times appears to calm driver behavior.  </t>
  </si>
  <si>
    <t xml:space="preserve">SR9 WB at Mount Carmel Junction - More I15 Southern Utah to display delay times over rural distances. </t>
  </si>
  <si>
    <t xml:space="preserve">Add more locations </t>
  </si>
  <si>
    <t xml:space="preserve">Add more locations and forecast </t>
  </si>
  <si>
    <t>Add more locations on I-15 N and S Bound.</t>
  </si>
  <si>
    <t>More information about the project might  be helpful.</t>
  </si>
  <si>
    <t>send weather alerts are specific morning commute times.</t>
  </si>
  <si>
    <t>I think the messages are not updated during slow downs or crashes so people ignore them and trust google maps more.  Maybe updating those messages more often will be helpful.</t>
  </si>
  <si>
    <t>No change needed for what I use them for.</t>
  </si>
  <si>
    <t>Several views from same camera</t>
  </si>
  <si>
    <t>Not Sure</t>
  </si>
  <si>
    <t>Accurate Time delay estimates</t>
  </si>
  <si>
    <t>More cameras / angles</t>
  </si>
  <si>
    <t>to see a greater area, and not just the incident area</t>
  </si>
  <si>
    <t>seeing the whole extents</t>
  </si>
  <si>
    <t>construction specific messaging</t>
  </si>
  <si>
    <t xml:space="preserve">I liked the pucks we use to have in the pavement that could tell us the salt content, freeze point of the road. </t>
  </si>
  <si>
    <t>${q://QID140/ChoiceDescription/8} (if used for UDOT related purposes),${q://QID140/ChoiceDescription/1},${q://QID140/ChoiceDescription/3},${q://QID140/ChoiceDescription/2}</t>
  </si>
  <si>
    <t xml:space="preserve">More of a  clear picture in the dark hours. Idaho Dotâ€™s cameras are very clear in the dark hours </t>
  </si>
  <si>
    <t xml:space="preserve">Not sure how the storage data works but a updated picture on the app would help. 5 min instead of 10 </t>
  </si>
  <si>
    <t>Sooner updated still shots 5 min instead of 10</t>
  </si>
  <si>
    <t xml:space="preserve">Every interaction light in cache valley outside of Loganâ€™s Main Street would be very helpful </t>
  </si>
  <si>
    <t xml:space="preserve">More sites </t>
  </si>
  <si>
    <t>Sr 142 mp 6-7, Sr 218 mp 0-1</t>
  </si>
  <si>
    <t>Road work ahead</t>
  </si>
  <si>
    <t xml:space="preserve">Road closed </t>
  </si>
  <si>
    <t xml:space="preserve">If they stay current. Sometimes they are not updated after the condition changes </t>
  </si>
  <si>
    <t xml:space="preserve">Getting the word out </t>
  </si>
  <si>
    <t xml:space="preserve">Mouth of Logan canyon. </t>
  </si>
  <si>
    <t xml:space="preserve">Motor Carrier </t>
  </si>
  <si>
    <t xml:space="preserve">Not sure </t>
  </si>
  <si>
    <t>NO</t>
  </si>
  <si>
    <t xml:space="preserve">By the hour </t>
  </si>
  <si>
    <t>Correct information</t>
  </si>
  <si>
    <t>Thank You</t>
  </si>
  <si>
    <t>More cameras in rural locations.</t>
  </si>
  <si>
    <t>More cameras to see how far the traffic is backed up.</t>
  </si>
  <si>
    <t>More cameras in summit county.</t>
  </si>
  <si>
    <t>More rural areas!!! Salt Lake County and the canyons surrounding it are not the only areas of concern in the state. There are more cameras in a short length up Parleys than there is on I-15 in the entire North part of the State</t>
  </si>
  <si>
    <t>There werent any located in my area</t>
  </si>
  <si>
    <t xml:space="preserve">More info. Dont just say crash ahead. Tell us how may lanes are blocked. Tell us a timeframe to clearing the accident. </t>
  </si>
  <si>
    <t>If thy wasn't on solar and worked</t>
  </si>
  <si>
    <t>More locations cameras on Inter-states.</t>
  </si>
  <si>
    <t>Again, more cameras.</t>
  </si>
  <si>
    <t>More cameras.</t>
  </si>
  <si>
    <t>More cameras on all Interstate roads.</t>
  </si>
  <si>
    <t>They would be more useful if we could adjust them when needed.</t>
  </si>
  <si>
    <t>Again so that we could move them around to check all directions of traffic.</t>
  </si>
  <si>
    <t>Live feed.</t>
  </si>
  <si>
    <t>More cameras in Southern Utah, I-15, SR. 20 SR. 89 SR. 143</t>
  </si>
  <si>
    <t>More in Southern Utah.</t>
  </si>
  <si>
    <t>I think more on all routes would be very helpful.</t>
  </si>
  <si>
    <t>see better at night</t>
  </si>
  <si>
    <t>mechanic</t>
  </si>
  <si>
    <t>Verification of no incident/congestion</t>
  </si>
  <si>
    <t>Live images are more useful.  Many times I am not at my desk so I have to use the app.</t>
  </si>
  <si>
    <t>Low light cameras are helping.  Rural areas without lighting struggle in the dark.  Need remote access from their homes.</t>
  </si>
  <si>
    <t>Existing cameras with still images work well for this need.</t>
  </si>
  <si>
    <t>Planning detour routes around incidents</t>
  </si>
  <si>
    <t>This question should be asked of all maintenance sheds.  There could be a lot of time saved if cameras were installed in key areas.</t>
  </si>
  <si>
    <t>Snow removal efficiency</t>
  </si>
  <si>
    <t>It would allow me to verify that the TC was set up correct and operating correctly.</t>
  </si>
  <si>
    <t xml:space="preserve">Frequently the traffic cameras are not working.  More reliability would be nice.  </t>
  </si>
  <si>
    <t xml:space="preserve">Frequently the traffic cameras are not working.  More reliability would be nice. </t>
  </si>
  <si>
    <t>Frequently the traffic cameras are not working.  More reliability would be nice. More cameras would be helpful.</t>
  </si>
  <si>
    <t>Update still image for the public more frequently.</t>
  </si>
  <si>
    <t>Maybe show the temp in the same time.</t>
  </si>
  <si>
    <t>If they can always work.</t>
  </si>
  <si>
    <t xml:space="preserve">More cameras.  </t>
  </si>
  <si>
    <t>Please improve reliability.  There seems to be always a few that are not working.</t>
  </si>
  <si>
    <t>Maybe option to get alerts on your phone.</t>
  </si>
  <si>
    <t>More canyon RWIS to monitor road surface temps.</t>
  </si>
  <si>
    <t>I have requested messages to the TOC</t>
  </si>
  <si>
    <t>More near major interchanges so if there is a road closure we can alert drivers early enough.</t>
  </si>
  <si>
    <t>Install more cameras.  Use cameras with a longer focus range.</t>
  </si>
  <si>
    <t>Longer focal range.  More cameras</t>
  </si>
  <si>
    <t>All state highway intersections and at least one in between.</t>
  </si>
  <si>
    <t>SR-6, SR-36, I-80 West Desert.</t>
  </si>
  <si>
    <t>${q://QID54/ChoiceDescription/2},${q://QID54/ChoiceDescription/1},${q://QID43/ChoiceDescription/8}</t>
  </si>
  <si>
    <t>${q://QID43/ChoiceDescription/9},${q://QID43/ChoiceDescription/1},${q://QID43/ChoiceDescription/2}</t>
  </si>
  <si>
    <t>It's already sufficient</t>
  </si>
  <si>
    <t xml:space="preserve">Allow the us the ability to monitor the impacts and assess necessary actions at the local level in real time. </t>
  </si>
  <si>
    <t xml:space="preserve">First having cameras that actually work during a storm event, second having them pointed at the roadway or critical areas and not having them moved by others during the event, we have a snow preset on many cameras, but this needs to be the Home or Default setting throughout the winter. </t>
  </si>
  <si>
    <t>Having active / working cameras as much as possible. This is a real issue currently.</t>
  </si>
  <si>
    <t>I would like to see better coverage in the areas we have already submitted through the Maintenance group. Many more throughout Region Four.</t>
  </si>
  <si>
    <t>No Suggestion</t>
  </si>
  <si>
    <t>Addition of more signs in Region Four.</t>
  </si>
  <si>
    <t>Works well in my experience.</t>
  </si>
  <si>
    <t>Just depends on location.  In rural Utah there are often no cameras near where incidents occur so they are of limited use.</t>
  </si>
  <si>
    <t>Just need them to be more reliable.  UDOT is working on this by replacing most of the Live View cameras that are very unreliable.  Live Feed would also make it very useful to get real time view.</t>
  </si>
  <si>
    <t>Simply need to have cameras in the right spot.  If you have cameras in the vicinity they are great but most projects do not have cameras near enough or in the right position to monitor effectively.</t>
  </si>
  <si>
    <t>They work fairly well especially in the urban areas where camera density is fairly heavy.</t>
  </si>
  <si>
    <t>Just need to be more reliable and have access to live view vs. a 15 minute old snapshot.</t>
  </si>
  <si>
    <t>Again it is just density.  Depends on if there is a camera in the right spot to view what you need.</t>
  </si>
  <si>
    <t>There are multiple locations in rural utah and on rural routes where cameras would be extremely useful.  Density on rural routes gets spotty and it can be hard to check conditions especially for maintenance workers trying to assess road conditions for rural routes.  In general target rural routes for more cameras and more reliable cameras.</t>
  </si>
  <si>
    <t>More accessible.  Hard to find the data unless you use it very regularly.</t>
  </si>
  <si>
    <t xml:space="preserve">Just Density.  They are great tools if they are located in the right location and messages are relevant to needs.  </t>
  </si>
  <si>
    <t>Get more algorithms to assist in rural travel.  There are busy weekends in rural Utah where there can be significant challenges on rural highways.  Doesn't seem like we see great messages for delay in rural utah.</t>
  </si>
  <si>
    <t>Fiber Communications</t>
  </si>
  <si>
    <t>Maintenance of ITS devices</t>
  </si>
  <si>
    <t>Ability to see near live video on a mobile device.</t>
  </si>
  <si>
    <t>Ability to adjust the IR sensor and the wiper of the camera from any type of connection.</t>
  </si>
  <si>
    <t>Work to keep trees out of the view of the image area.</t>
  </si>
  <si>
    <t>At times the image goes bad because of snow.  Ability to turn off the IR or run the wiper.</t>
  </si>
  <si>
    <t>the ability to create a image list or tour on a trip route.</t>
  </si>
  <si>
    <t xml:space="preserve">?
</t>
  </si>
  <si>
    <t>Review the data and make it more useful for the none weather type people.</t>
  </si>
  <si>
    <t xml:space="preserve">Ability to create a tour for trips </t>
  </si>
  <si>
    <t>Look at better ways to send messages to the road users</t>
  </si>
  <si>
    <t>nonoe</t>
  </si>
  <si>
    <t>to have them fr live view on mobile devices.</t>
  </si>
  <si>
    <t xml:space="preserve">more cameras on SR 6, (price to green river) , SR 191 (green river to moab) and more cameras long I70 ( MP 131 to MP 232) </t>
  </si>
  <si>
    <t xml:space="preserve">More cameras </t>
  </si>
  <si>
    <t xml:space="preserve">use portable cameras in areas of construction. </t>
  </si>
  <si>
    <t>Already answered that before.</t>
  </si>
  <si>
    <t>To be able to see more of the areas of the road way.</t>
  </si>
  <si>
    <t>maybe use more of them</t>
  </si>
  <si>
    <t xml:space="preserve">to be updated in real ime for delays </t>
  </si>
  <si>
    <t>Have more cameras installed in more locations (signalized intersections).</t>
  </si>
  <si>
    <t>Helps in locating congested areas and accidents.  Helps to see how many lanes are blocked and how signal timing can be adjusted to help with the congestion until the accident is cleared.</t>
  </si>
  <si>
    <t>Helps to see road conditions and how to adjust vehicle detection and signal timing to compensate for slower traffic due to poor weather conditions.</t>
  </si>
  <si>
    <t>Helps to see how many lanes are blocked and how signal timing can be adjusted to help with the congestion until the construction is completed.</t>
  </si>
  <si>
    <t>Try to avoid placing cameras next to trees with lots of foilage.  Possibly place freeway cameras a bit closer together so you can have more than just one perspective of the situation your looking at.</t>
  </si>
  <si>
    <t>Keep the signs more current with what is going on with traffic due to an incident.</t>
  </si>
  <si>
    <t xml:space="preserve">Public information </t>
  </si>
  <si>
    <t xml:space="preserve">Live feed outside of the office. </t>
  </si>
  <si>
    <t>Live feed outside of the office</t>
  </si>
  <si>
    <t>Use to create the Monday message</t>
  </si>
  <si>
    <t xml:space="preserve">More preset camera angles to choose from and more cameras in different locations.
</t>
  </si>
  <si>
    <t xml:space="preserve">More preset camera angles to choose from and more cameras in different locations. </t>
  </si>
  <si>
    <t xml:space="preserve">More cameras in different locations </t>
  </si>
  <si>
    <t>More cameras in different locations</t>
  </si>
  <si>
    <t>More cameras on SR-92, SR-74, SR-89, and SR-129.</t>
  </si>
  <si>
    <t>UDOT Traffic Road Weather page,Statewide Maintenance Forecast page,National Weather Service Weather and Hazards page,Other (please describe)</t>
  </si>
  <si>
    <t>UDOT Traffic app</t>
  </si>
  <si>
    <t xml:space="preserve">I would like to see one on SR-129 maybe by the Temple and one on SR-74 at MP 1. </t>
  </si>
  <si>
    <t xml:space="preserve">Lane closures                     </t>
  </si>
  <si>
    <t xml:space="preserve">Construction ahead </t>
  </si>
  <si>
    <t xml:space="preserve">Weather warnings </t>
  </si>
  <si>
    <t xml:space="preserve">Being able to clean the Lenses. </t>
  </si>
  <si>
    <t xml:space="preserve">No I am can not think of any </t>
  </si>
  <si>
    <t xml:space="preserve">More timely maintenance and replacement of disabled cameras.  ( maybe also just take them off the list/app/map if they are a know issue and don't work) </t>
  </si>
  <si>
    <t>Construction MOT</t>
  </si>
  <si>
    <t xml:space="preserve">Speed Management  </t>
  </si>
  <si>
    <t xml:space="preserve">I think the Traffic App is very useful and effective but I think it needs a modern redesign to make it more intuitive and sleek. </t>
  </si>
  <si>
    <t>Allowing control of cameras by certain UDOT employees to verify traffic backups, units on-scene, etc.</t>
  </si>
  <si>
    <t>Higher resolution, better night visibility, more locations</t>
  </si>
  <si>
    <t>Streaming video rather than still photos</t>
  </si>
  <si>
    <t>Better resolution, better night capabilities</t>
  </si>
  <si>
    <t>Logan Canyon-Ogden Canyon</t>
  </si>
  <si>
    <t>More locations</t>
  </si>
  <si>
    <t>More Locations</t>
  </si>
  <si>
    <t>I have difficulty using the cameras on my work laptop due to the camera controlling software, VCS.</t>
  </si>
  <si>
    <t>UDOT Traffic Road Weather page,University of Utah's "MesoWest" page,National Weather Service Weather and Hazards page,Other (please describe)</t>
  </si>
  <si>
    <t>Statewide Forecast email</t>
  </si>
  <si>
    <t>Planned VMS placements to eliminate holes in VMS coverage.</t>
  </si>
  <si>
    <t>SB I-15 in Provo, prior to the US-6 exit is a MAJOR gap in VMS coverage</t>
  </si>
  <si>
    <t>Risk Management</t>
  </si>
  <si>
    <t>ALLOWED TO WATCH LIVE FEED ON PERSONAL DEVICES</t>
  </si>
  <si>
    <t>ALLOW US TO VIEW IT ON PERSONAL DEVICES AND SEE ALL THREE VIEWS OF STILL SHOTS</t>
  </si>
  <si>
    <t>MP 87 I-70</t>
  </si>
  <si>
    <t>HAVE STATIONS THAT ACTUALLY WORK</t>
  </si>
  <si>
    <t>HAVE STATIONS THAT ACTUALLY WORK AND RECORD DATA</t>
  </si>
  <si>
    <t>SR 63 mp 0 - SR 12 mp10 - SR 12 mp 43 - SR 12 mp 100.1</t>
  </si>
  <si>
    <t xml:space="preserve">Help view problem areas where drifting occurs and more road condition viewing. </t>
  </si>
  <si>
    <t>SR 63 mp 1.6 - SR 12 mp 42</t>
  </si>
  <si>
    <t>Work zone information.</t>
  </si>
  <si>
    <t>Special events that might impact travel.</t>
  </si>
  <si>
    <t>They need to work more often. They are not reliable.</t>
  </si>
  <si>
    <t>Better resolution and zoom features. Incorporate vehicle count ability.</t>
  </si>
  <si>
    <t>Better low-light adaptability</t>
  </si>
  <si>
    <t>Need more of them in rural Utah.</t>
  </si>
  <si>
    <t>Be more reliable. A lot are out of service.</t>
  </si>
  <si>
    <t>better resolution.</t>
  </si>
  <si>
    <t>need more of them. Especially in rural Utah.</t>
  </si>
  <si>
    <t>We should build out the network to have them everywhere. Every camera should be within sight of the next camera down the road.</t>
  </si>
  <si>
    <t>better graphs showing better data.</t>
  </si>
  <si>
    <t>Need better sensor density</t>
  </si>
  <si>
    <t>Forecast storm trends and movements so the best routes are recommended for detours</t>
  </si>
  <si>
    <t>more sensors to create denser data sampling.</t>
  </si>
  <si>
    <t>South Eastern Utah - Highway 6 - Highway 191 - Interstate 70 - Highway 10</t>
  </si>
  <si>
    <t>Project-related delays</t>
  </si>
  <si>
    <t>Make sure the message is accurate and dependable. There have been multiple times when the message says one land blocked, but the whole road is blocked and shut down. The messages dont match the UDOT app. Have more VMS so that drivers are warned further before the accident.</t>
  </si>
  <si>
    <t>Need more VMS to better warn drivers of delays.</t>
  </si>
  <si>
    <t>They should be placed about every 10 miles along all major routes.</t>
  </si>
  <si>
    <t>Better informed traveling public will be safer.</t>
  </si>
  <si>
    <t xml:space="preserve">If they were more reliable, go down during bad weather. </t>
  </si>
  <si>
    <t xml:space="preserve">SR89 MP 249 </t>
  </si>
  <si>
    <t>get the lights working.for night time</t>
  </si>
  <si>
    <t>we need lights on them</t>
  </si>
  <si>
    <t>in this area we have camara in all the good places....thank you</t>
  </si>
  <si>
    <t>the lights is a must and are is not working</t>
  </si>
  <si>
    <t>cow's on highway</t>
  </si>
  <si>
    <t xml:space="preserve">its been working good for this area </t>
  </si>
  <si>
    <t>be in better spots</t>
  </si>
  <si>
    <t>on top of rattle snake bench about 135 to 136 MP</t>
  </si>
  <si>
    <t>${q://QID43/ChoiceDescription/1},${q://QID43/ChoiceDescription/8},${q://QID54/ChoiceDescription/3},${q://QID54/ChoiceDescription/1}</t>
  </si>
  <si>
    <t>${q://QID54/ChoiceDescription/7},${q://QID54/ChoiceDescription/2}</t>
  </si>
  <si>
    <t>If they all would work correctly</t>
  </si>
  <si>
    <t>Road/Weather Conditions for Travel</t>
  </si>
  <si>
    <t>At all commercial and general aviation airports</t>
  </si>
  <si>
    <t>FAA Weather Cams</t>
  </si>
  <si>
    <t>I can record video</t>
  </si>
  <si>
    <t>Removing obstructions that block camera views</t>
  </si>
  <si>
    <t>Live feeds could be available to the public</t>
  </si>
  <si>
    <t>Need more locations to better monitor winter storms</t>
  </si>
  <si>
    <t>I dont know</t>
  </si>
  <si>
    <t>${q://QID140/ChoiceDescription/1},${q://QID140/ChoiceDescription/2},${q://QID140/ChoiceDescription/8} (if used for UDOT related purposes)</t>
  </si>
  <si>
    <t>Logan Canyon, US-89 on both sides of the Canyon</t>
  </si>
  <si>
    <t>to help warn motorist of when the canyon is closed or there is the 4x4 and chain restrictions due to snow and ice</t>
  </si>
  <si>
    <t xml:space="preserve">Have all cameras up and live. </t>
  </si>
  <si>
    <t>more in mountain  areas and have the few that they do have working properly</t>
  </si>
  <si>
    <t xml:space="preserve">indian canyon and huntington canyon </t>
  </si>
  <si>
    <t xml:space="preserve">it can't cause nobody uses it </t>
  </si>
  <si>
    <t>When crash information is posted maybe THOSE messages could be flashing.</t>
  </si>
  <si>
    <t>Real time with out the delay with still shots</t>
  </si>
  <si>
    <t>Region Stormwater Coordinator</t>
  </si>
  <si>
    <t>Better night or low light viewing.</t>
  </si>
  <si>
    <t>Better night and dim light viewing.</t>
  </si>
  <si>
    <t>ALL</t>
  </si>
  <si>
    <t>Welder</t>
  </si>
  <si>
    <t>port of entry agent</t>
  </si>
  <si>
    <t>speed limit and traffic control</t>
  </si>
  <si>
    <t>able to zoom in</t>
  </si>
  <si>
    <t>Checking traffic,Checking construction status</t>
  </si>
  <si>
    <t>Wildlife crossing warning</t>
  </si>
  <si>
    <t>Event information</t>
  </si>
  <si>
    <t>It would be nice if everyone could see a live feed of the cameras instead of just still photos. Not sure what the legal ramifications of this might be.</t>
  </si>
  <si>
    <t>Many times cameras get covered up during snow events. Not sure what it takes to keep them clear, but that would be helpful.</t>
  </si>
  <si>
    <t>Sometimes they are not aimed where I need to see while checking construction status. I'd like to be able to adjust cameras to see around a construction site, but not sure if this might be a possiblility in my position at UDOT.</t>
  </si>
  <si>
    <t>Need to see the roads at night. or the are useless ( like looking for snow as a shed supervisor)</t>
  </si>
  <si>
    <t xml:space="preserve">I-15 at milepost 388and SR 30 milepost 98  </t>
  </si>
  <si>
    <t xml:space="preserve">when they work they are fantastic most of the time they don't work in our most needed locations </t>
  </si>
  <si>
    <t>a lot of the camera locations don't work in our area</t>
  </si>
  <si>
    <t>by having an operational camera</t>
  </si>
  <si>
    <t>To see current road conditions</t>
  </si>
  <si>
    <t xml:space="preserve">Warning of possible hazzards </t>
  </si>
  <si>
    <t>if the traveling public actually would read the message</t>
  </si>
  <si>
    <t>Port Agent</t>
  </si>
  <si>
    <t>I think there should be a traffic camera on US-89 at beaver mountain due to how bad the road and weather conditions can be in that area.</t>
  </si>
  <si>
    <t>It is a high traffic canyon that needs to have more monitoring</t>
  </si>
  <si>
    <t>If I-15 or 2-15 is congested and determine which route would be better.</t>
  </si>
  <si>
    <t xml:space="preserve">Be more current with heavy snow storms to be able to check the conditions before traveling. This will help determine to leave or wait for better conditions. </t>
  </si>
  <si>
    <t>Port of Entry Inspector</t>
  </si>
  <si>
    <t>When you do these surveys again, please do NOT forget to mention the Motor Carrier Division of UDOT as an entry. My Division is just as important to transportation and road safety here in Utah as every other Division. Thank you.</t>
  </si>
  <si>
    <t>Port of Entry / Safety</t>
  </si>
  <si>
    <t>One very important "Safety" Division was not listed "Motor Carriers Division"</t>
  </si>
  <si>
    <t xml:space="preserve">Blind spot areas. Does not cover all roads </t>
  </si>
  <si>
    <t>I like the left/right/down</t>
  </si>
  <si>
    <t>Lanes and congestion</t>
  </si>
  <si>
    <t>agent</t>
  </si>
  <si>
    <t>not useful in my area</t>
  </si>
  <si>
    <t>Port of entry</t>
  </si>
  <si>
    <t>Heated. they get covered with snow</t>
  </si>
  <si>
    <t>Current systems are inadequate,Other,I do not have any recommendations</t>
  </si>
  <si>
    <t>Not in the right places</t>
  </si>
  <si>
    <t>Having access to live feeds instead of stills would be very helpful</t>
  </si>
  <si>
    <t>So we could respond with the right equipment.</t>
  </si>
  <si>
    <t>We depend on the cameras for road conditions. We need more in the remote places. half of them don't work.</t>
  </si>
  <si>
    <t>warnings</t>
  </si>
  <si>
    <t>get more of them and make them more reliable</t>
  </si>
  <si>
    <t>keep them working in bad whether</t>
  </si>
  <si>
    <t>Adding more more places</t>
  </si>
  <si>
    <t>Risk Management Division</t>
  </si>
  <si>
    <t>Have used them to monitor digital billboard regulatory compliance.</t>
  </si>
  <si>
    <t xml:space="preserve"> In theory, they could be leveraged to perform quick safety checks on projects for traffic control conformity in project areas. To achieve this type of use case the tech would need to be made available on demand to UDOT safety personnel. Some training would also help with such an effort.</t>
  </si>
  <si>
    <t xml:space="preserve">This is a question for UDOT's Outdoor Advertising Control team but there are use cases here where it makes sense to use available cameras instead of physical observance. </t>
  </si>
  <si>
    <t xml:space="preserve">You would need to explore placing mobile tools in front of UDOT employees to determine viable use cases. I am not sure what all those opportunities may be, but it seems like a tool that provides different access than the mobile app would lend itself to alternative applications. </t>
  </si>
  <si>
    <t>How about integrating RWIS data..?</t>
  </si>
  <si>
    <t xml:space="preserve">Cameras are good for "right now" info, but they are not necessarily good for trip planning. For example, on holiday weekends it is more important to understand peak travel times than to look through cameras. </t>
  </si>
  <si>
    <t>What if you could program a sequence of cameras to look through as a commuter..? That would be cool!</t>
  </si>
  <si>
    <t xml:space="preserve">More likely to use if the info is integrated into camera feeds (or in proximity). </t>
  </si>
  <si>
    <t>Keep them up and running, they are very useful in our area watching adverse weather.</t>
  </si>
  <si>
    <t>None at this time.</t>
  </si>
  <si>
    <t xml:space="preserve">It's doing fine for what our Station needs. </t>
  </si>
  <si>
    <t>Change message often and keep them running.</t>
  </si>
  <si>
    <t>inspection</t>
  </si>
  <si>
    <t xml:space="preserve"> make sure all are up and running   </t>
  </si>
  <si>
    <t xml:space="preserve">make sure  even in active  project the cameras  are put a temp poles until new ones in place </t>
  </si>
  <si>
    <t xml:space="preserve"> some of them are  rotating </t>
  </si>
  <si>
    <t xml:space="preserve"> rotating  if  weather impacts the lens</t>
  </si>
  <si>
    <t xml:space="preserve"> rotating </t>
  </si>
  <si>
    <t xml:space="preserve">more on  roule roads </t>
  </si>
  <si>
    <t xml:space="preserve">Get them to all work </t>
  </si>
  <si>
    <t>If you could move them or zoom</t>
  </si>
  <si>
    <t>Zoom and move them</t>
  </si>
  <si>
    <t xml:space="preserve">You could put one before highway 6 to worn people the canyon is closed before they are at the mouth of it and see itâ€™s closed </t>
  </si>
  <si>
    <t xml:space="preserve">Sb 262 
Sb 259 or 258 
Sb 250
</t>
  </si>
  <si>
    <t xml:space="preserve">There are none and would be helpful if wrecks or closed roads </t>
  </si>
  <si>
    <t>Live traffic/incident monitoring (e.g., incident management, signal timing response),Maintenance (e.g., snow plow, road weather conditions, device maintenance, road conditions),Other (please describe</t>
  </si>
  <si>
    <t xml:space="preserve">Yeah </t>
  </si>
  <si>
    <t xml:space="preserve">Some of are cameras are getting better but I we might move some of them to a different location </t>
  </si>
  <si>
    <t xml:space="preserve">We need to get are fixed out at Wendover location </t>
  </si>
  <si>
    <t xml:space="preserve">Good </t>
  </si>
  <si>
    <t>field observations for permitting and design</t>
  </si>
  <si>
    <t>more cameras or a different system of cameras for intersection work</t>
  </si>
  <si>
    <t>updated camera types or systems could collect additional information if they were improved/expanded</t>
  </si>
  <si>
    <t>intersection locations could allow measurement of safety details and tracking vehicle and pedestrain volumes</t>
  </si>
  <si>
    <t>Winter weather planning,Route detour planning,Other</t>
  </si>
  <si>
    <t>safety research</t>
  </si>
  <si>
    <t xml:space="preserve">more access to the data would be helpful
</t>
  </si>
  <si>
    <t>Incident Management Progress,Research Related Purposes,Other</t>
  </si>
  <si>
    <t>safety messaging</t>
  </si>
  <si>
    <t>better quality/maintenance of the boards</t>
  </si>
  <si>
    <t>Streaming outside of office.</t>
  </si>
  <si>
    <t>Streaming cameras outside of office.</t>
  </si>
  <si>
    <t>Pre-storm Weather Messaging</t>
  </si>
  <si>
    <t>Automated Road Weather Warnings</t>
  </si>
  <si>
    <t>More system level automation for road weather warnings based on RWIS.</t>
  </si>
  <si>
    <t>HVAC</t>
  </si>
  <si>
    <t>Road conditions</t>
  </si>
  <si>
    <t>More movement</t>
  </si>
  <si>
    <t>Mountain snow pack</t>
  </si>
  <si>
    <t>more cameras in remote areas</t>
  </si>
  <si>
    <t xml:space="preserve">more temporary live cameras throughout site </t>
  </si>
  <si>
    <t>Show foot markers</t>
  </si>
  <si>
    <t>More in remote areas that can be covered</t>
  </si>
  <si>
    <t>more locations added</t>
  </si>
  <si>
    <t>most remote areas</t>
  </si>
  <si>
    <t>travel safety</t>
  </si>
  <si>
    <t>more signs and people do as the signs say</t>
  </si>
  <si>
    <t>remote locations</t>
  </si>
  <si>
    <t xml:space="preserve">Not at this time. </t>
  </si>
  <si>
    <t xml:space="preserve">I have not had the opportunity to do it yet. </t>
  </si>
  <si>
    <t xml:space="preserve">I don't know much about them. </t>
  </si>
  <si>
    <t>Knowing about incidents is often lagging, especially on roads that are not covered by UHP.  When traffic sensors identify a slow down in travel speeds, the cameras in the area ought to begin panning the area until the incident is located or acknoledged by the operators.</t>
  </si>
  <si>
    <t>Incident location and which lanes are impacted.</t>
  </si>
  <si>
    <t>Have the screen be able to tell you which way the camera is pointed, ie: N, NW, S, SE, etc...</t>
  </si>
  <si>
    <t>Contactors should be reqiured to erect a portable camera at or near the lane closure tapers, or on the arrow board to have a visual on the lanes being impacted and the degree of congestion, and speed through the WZ.</t>
  </si>
  <si>
    <t>Having an AI overlay that can 'see' the incident when panning to look for the incident, without the operator needing to find it.</t>
  </si>
  <si>
    <t>Gaps on Bangerter Highway.</t>
  </si>
  <si>
    <t>Better coverage for incidents, debris, and lane closures/impacts, weather.</t>
  </si>
  <si>
    <t>Public Weather Alerts,Route detour planning,Weather Tracking</t>
  </si>
  <si>
    <t>Get them on Bangerter Highway!</t>
  </si>
  <si>
    <t>Bangerter Highway!</t>
  </si>
  <si>
    <t>Having more widespread coverage of cameras.</t>
  </si>
  <si>
    <t>They are very useful in snow operations. We need more cameras having access to live cameras on personal devices would also help.
We only have live access at the office and most of the time Iâ€™m checking cameras from my phone the still images donâ€™t work well for me</t>
  </si>
  <si>
    <t xml:space="preserve">I have eight locations up US-6 Spanish Fork canyon and two more on US-89 that I would like installed. Itâ€™s in these locations that is our snow trouble spots with no access for road conditions and would help improve where we need to respond </t>
  </si>
  <si>
    <t>Ability to pull up live cameras on my cell phone or other personal device / laptop / etc.</t>
  </si>
  <si>
    <t>Better coverage on US-6 through Spanish Fork Canyon to Price - More cameras on rural SR or US routes</t>
  </si>
  <si>
    <t>Cameras actually work, It seems like they are always down when a storm comes through. Also the lights normally don't work to they are useless at night.</t>
  </si>
  <si>
    <t>Project Utilities</t>
  </si>
  <si>
    <t>Know what the weather is like at my house</t>
  </si>
  <si>
    <t>There are quite a few cameras that have been off line for a significant amount of time.  Those cameras obviously aren't providing any benefit.  A shorter image refresh time would be helpful.</t>
  </si>
  <si>
    <t>Having the ability to quickly and easily log into a camera and change the view, including from a mobile device.  A shorter image refresh time would be helpful.</t>
  </si>
  <si>
    <t>The default camera position doesn't always show a great view of the roadway segment.  If a longer segment of roadway is shown it generally seems to provide a better idea of congestion.</t>
  </si>
  <si>
    <t>Some of the cameras only provide a pavement view which in some weather conditions doesn't provide a complete picture of what the weather conditions are</t>
  </si>
  <si>
    <t xml:space="preserve">Include a view that provides a longer segment of the roadway </t>
  </si>
  <si>
    <t>It would be helpful to have the RWIS show on the UDOT Traffic Map</t>
  </si>
  <si>
    <t>The ability to zoom in or see live images in motion would be very helpful. Sometimes when the lighting is poor you need to zoom in on your device. The only way to do that is to do a screen shot and then zoom. You cannot tell traffic speed from a still picture, that info would be helpful.</t>
  </si>
  <si>
    <t>You cannot tell traffic speed from a still picture, that info would be helpful but requires video capabilities.</t>
  </si>
  <si>
    <t xml:space="preserve">The ability to zoom in or see live images in motion would be very helpful. Sometimes when the lighting is poor you need to zoom in on your device. The only way to do that is to do a screen shot and then zoom. </t>
  </si>
  <si>
    <t>video capabilities to see how well traffic is flowing.</t>
  </si>
  <si>
    <t>Pine Canyon in Wasatch County and the Top of the Alpine Loop for weather monitoring.</t>
  </si>
  <si>
    <t>Most of the cameras that I need to monitor snow are solar and do not work during storms which inhibit their usefulness.</t>
  </si>
  <si>
    <t>Ability to move the camera to point at the traffic control without calling the TOC. The TOC seems to slowly move the cameras back to the original positions and then I have to call again.</t>
  </si>
  <si>
    <t>Ability to move them.</t>
  </si>
  <si>
    <t>Not be solar.</t>
  </si>
  <si>
    <t>Ability to move.</t>
  </si>
  <si>
    <t>"Fountain Green" "I-15 MP 242."</t>
  </si>
  <si>
    <t>Ease of use could be better.</t>
  </si>
  <si>
    <t>Stop using them to post stupid sayings and rhymes. Use them for important purposes only.</t>
  </si>
  <si>
    <t>Advanced Air Mobility Manager</t>
  </si>
  <si>
    <t>Inventory when Google maps isn't up to date</t>
  </si>
  <si>
    <t>my ability to change camera angle</t>
  </si>
  <si>
    <t>don't have the links to this info readily available on my devices and thus don't utilize them very often</t>
  </si>
  <si>
    <t>Possibly by using some kind of indicator which would tell the user to check it prior to using that route, or that it has a visual of the congestion or a traffic incident</t>
  </si>
  <si>
    <t>Sometimes the camera lens has snow or rain on it which makes it difficult to see the road conditions</t>
  </si>
  <si>
    <t>Use a congestion indicator so users know to check the camera</t>
  </si>
  <si>
    <t>Use a construction symbol indicator for that camera so users know to check it</t>
  </si>
  <si>
    <t>Typical alternate routes for major state highways or interstates</t>
  </si>
  <si>
    <t>FA3</t>
  </si>
  <si>
    <t>Easy to use apps for phones</t>
  </si>
  <si>
    <t>Near ITS signs or combination with the same data being shared on ITS signs.</t>
  </si>
  <si>
    <t>Construction Project Notifications (Lane Closures/Detours.)</t>
  </si>
  <si>
    <t xml:space="preserve">Better reliability. </t>
  </si>
  <si>
    <t>Blue Stakes</t>
  </si>
  <si>
    <t>Upgrade all cameras to the new high definitions cameras</t>
  </si>
  <si>
    <t>They work great</t>
  </si>
  <si>
    <t>Every intersection</t>
  </si>
  <si>
    <t>Specialist 1</t>
  </si>
  <si>
    <t>Checking traffic,Trip planning (i.e., Checking congestion and occupancy of future destinations),Other</t>
  </si>
  <si>
    <t>Had camera's at last job in Law Enforcement</t>
  </si>
  <si>
    <t>To see if it's snowing in my area</t>
  </si>
  <si>
    <t>To see if roads are plowed for my commute home.</t>
  </si>
  <si>
    <t>Possible more camera's in rural areas on I-15 S/B.  I travel a lot to NV areas &amp; always check to see if it's snowing or raining along the route.</t>
  </si>
  <si>
    <t>Travel south a lot</t>
  </si>
  <si>
    <t>Wish they had more of these</t>
  </si>
  <si>
    <t xml:space="preserve">Not sure if they are updated accurately </t>
  </si>
  <si>
    <t>On roads like Bangerter.    Redwood Rd between SLCounty &amp; Utah Co.  And a few more S/B on I-15 between Utah Co &amp; the AZ/NV border.</t>
  </si>
  <si>
    <t>I have seen signs that say "accident ahead"...and there is no accident.  If I had taken a detour, I would of been upset.</t>
  </si>
  <si>
    <t>Answered this question prior already.</t>
  </si>
  <si>
    <t>As needed per public complaints</t>
  </si>
  <si>
    <t>If all of the cameras worked or were on and accessible</t>
  </si>
  <si>
    <t>If all cameras worked or were on and accessible</t>
  </si>
  <si>
    <t>If they were on</t>
  </si>
  <si>
    <t xml:space="preserve">It seems as though a lot of cameras are off line in the more rural areas of the state. </t>
  </si>
  <si>
    <t>Educating REs that they are available and how to use them.</t>
  </si>
  <si>
    <t>Education on how to use it and where to find it.</t>
  </si>
  <si>
    <t>Change in traffic pattern during construction</t>
  </si>
  <si>
    <t>Program  manager</t>
  </si>
  <si>
    <t>Program Specialist</t>
  </si>
  <si>
    <t>Sr 87 mile post 19-20
Sr 40 mile post 89-90</t>
  </si>
  <si>
    <t>I dont know how to or even knew we had access?</t>
  </si>
  <si>
    <t>Again, I didnt know about these. I am not from this state. I tried looking this stuff up once before. It was not easy.</t>
  </si>
  <si>
    <t>I dont understand the question. I dont have anything to do with VMS working in finance at UDOT. . I've seen them before while driving.</t>
  </si>
  <si>
    <t>Real Estate</t>
  </si>
  <si>
    <t>R2 Permits</t>
  </si>
  <si>
    <t>commuting traffic</t>
  </si>
  <si>
    <t>Motor Carrier Specialist</t>
  </si>
  <si>
    <t>environmental</t>
  </si>
  <si>
    <t>troubleshooting</t>
  </si>
  <si>
    <t>By having the correct locations on them, easier access, availability to view video through the VPN.</t>
  </si>
  <si>
    <t>I use them for just about everything. In my line of work I use them to check the weather in the area I am going to work for the day, we use them to troubleshoot network issues, power issues, device alignment  issues, for the ability to monitor message boards and other device issues to try to resolve problems to mitigate drive time</t>
  </si>
  <si>
    <t>I'm not sure how camera can help much more than what I have already explained.</t>
  </si>
  <si>
    <t>As the public, I believe that a live view would be better.</t>
  </si>
  <si>
    <t>Maybe some sort of identifier, red, yellow, green. to determine traffic conditions. realtime. Something that would work with the detection devices on the highway.</t>
  </si>
  <si>
    <t>Cameras in the area could be focused on the construction area.</t>
  </si>
  <si>
    <t>Motor Carrier</t>
  </si>
  <si>
    <t>motor carrier</t>
  </si>
  <si>
    <t>Be sure still images are up to date; clearer, crisper images, and traffics cameras are working especially in winter so we can monitor road conditions for oversize loads</t>
  </si>
  <si>
    <t>${q://QID43/ChoiceDescription/8}</t>
  </si>
  <si>
    <t>${q://QID43/ChoiceDescription/1}</t>
  </si>
  <si>
    <t xml:space="preserve">I didnâ€™t. </t>
  </si>
  <si>
    <t>Construction crew</t>
  </si>
  <si>
    <t>I no longer use them for work. Just for personal reasons</t>
  </si>
  <si>
    <t xml:space="preserve">If they weren't offline all the time that would be best </t>
  </si>
  <si>
    <t>Live feed within our plows</t>
  </si>
  <si>
    <t>Financial Analyst 3</t>
  </si>
  <si>
    <t>Data</t>
  </si>
  <si>
    <t>Data collection</t>
  </si>
  <si>
    <t>working state wide i check to see if the roads i need to travel that day are ok</t>
  </si>
  <si>
    <t>Count of Answered Questions</t>
  </si>
  <si>
    <t>Q222</t>
  </si>
  <si>
    <t>Cleaned</t>
  </si>
  <si>
    <t>Years at UDOT</t>
  </si>
  <si>
    <t>Unknown</t>
  </si>
  <si>
    <t>What is your role at UDOT?</t>
  </si>
  <si>
    <t>Camera Access: Still</t>
  </si>
  <si>
    <t>Camera Access: Office Live Feed</t>
  </si>
  <si>
    <t>Camera Access: Personal Live Access</t>
  </si>
  <si>
    <t>Camera Access: Camera Angles</t>
  </si>
  <si>
    <t>Camera Access: Recording</t>
  </si>
  <si>
    <t>Camera Uses</t>
  </si>
  <si>
    <t>UDOT Use: Live Traffic</t>
  </si>
  <si>
    <t>UDOT Use: Research</t>
  </si>
  <si>
    <t>UDOT Use: Maintenance</t>
  </si>
  <si>
    <t>UDOT Use: Work Site</t>
  </si>
  <si>
    <t>UDOT Use: Other</t>
  </si>
  <si>
    <t>Frequency</t>
  </si>
  <si>
    <t>Utlity</t>
  </si>
  <si>
    <t>Have you used VMS for personal use?</t>
  </si>
  <si>
    <t>Personal Use: Traffic</t>
  </si>
  <si>
    <t>Personal Use: Weather</t>
  </si>
  <si>
    <t>Personal Use: Planning</t>
  </si>
  <si>
    <t>Personal Use: Construction</t>
  </si>
  <si>
    <t>Personal Use: Other</t>
  </si>
  <si>
    <t>What could be useful</t>
  </si>
  <si>
    <t>Maybe</t>
  </si>
  <si>
    <t>Do you have any recommendations?</t>
  </si>
  <si>
    <t>How do you use or have used traffic cameras?</t>
  </si>
  <si>
    <t>How many years have you worked in your profession?</t>
  </si>
  <si>
    <t>RWIS Tools: Any</t>
  </si>
  <si>
    <t>RWIS Tools: Road Weather</t>
  </si>
  <si>
    <t>RWIS Tools: Statewide Maintenance</t>
  </si>
  <si>
    <t>RWIS Tools: MesoWest</t>
  </si>
  <si>
    <t>RWIS Tools: NWSW</t>
  </si>
  <si>
    <t>RWIS Tools: Other</t>
  </si>
  <si>
    <t>RWIS Uses</t>
  </si>
  <si>
    <t>UDOT/Personal</t>
  </si>
  <si>
    <t>UDOT</t>
  </si>
  <si>
    <t>RWIS Uses: Winter Planning</t>
  </si>
  <si>
    <t>RWIS Uses: Public</t>
  </si>
  <si>
    <t>RWIS Uses: Route detour</t>
  </si>
  <si>
    <t>RWIS Uses: Weather Tracking</t>
  </si>
  <si>
    <t>RWIS Uses: Other</t>
  </si>
  <si>
    <t>RWIS Peak Season: Winter</t>
  </si>
  <si>
    <t>RWIS Peak Season: Summer</t>
  </si>
  <si>
    <t>RWIS Peak Season: Other</t>
  </si>
  <si>
    <t>VMS Polls</t>
  </si>
  <si>
    <t>#1</t>
  </si>
  <si>
    <t>#2</t>
  </si>
  <si>
    <t>#3</t>
  </si>
  <si>
    <t>Trust?</t>
  </si>
  <si>
    <t>Follow advice?</t>
  </si>
  <si>
    <t>VMS are</t>
  </si>
  <si>
    <t>Public response?</t>
  </si>
  <si>
    <t>VMS General: Q1</t>
  </si>
  <si>
    <t>VMS General: Q2</t>
  </si>
  <si>
    <t>VMS General: Q3</t>
  </si>
  <si>
    <t>VMS General: Trust</t>
  </si>
  <si>
    <t>VMS General: Utility</t>
  </si>
  <si>
    <t>VMS General: Obediance</t>
  </si>
  <si>
    <t>VMS General: Public Response</t>
  </si>
  <si>
    <t>UDOT Use of VMS</t>
  </si>
  <si>
    <t>VMS Use: Incident Management</t>
  </si>
  <si>
    <t>VMS Use: Travel Time</t>
  </si>
  <si>
    <t>VMS Use: Research</t>
  </si>
  <si>
    <t>VMS Use: Other</t>
  </si>
  <si>
    <t>Additional comments?</t>
  </si>
  <si>
    <t>Udot use?</t>
  </si>
  <si>
    <t>Do you have any recommendations for additional placement?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</si>
</sst>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
    <xf numFmtId="0" fontId="0" fillId="0" borderId="0" xfId="0"/>
    <xf numFmtId="0" fontId="0" fillId="0" borderId="0" xfId="0" applyAlignment="1">
      <alignment wrapText="1"/>
    </xf>
    <xf numFmtId="22" fontId="0" fillId="0" borderId="0" xfId="0" applyNumberFormat="1"/>
    <xf numFmtId="9" fontId="0" fillId="0" borderId="0" xfId="42" applyFont="1"/>
    <xf numFmtId="0" fontId="0" fillId="33" borderId="0" xfId="0" applyFill="1" applyAlignment="1">
      <alignment wrapText="1"/>
    </xf>
    <xf numFmtId="0" fontId="0" fillId="33" borderId="0" xfId="0" applyFill="1"/>
    <xf numFmtId="1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666666666666667E-2"/>
          <c:y val="5.0925894237347238E-2"/>
          <c:w val="0.87119685039370076"/>
          <c:h val="0.8416746864975212"/>
        </c:manualLayout>
      </c:layout>
      <c:scatterChart>
        <c:scatterStyle val="smoothMarker"/>
        <c:varyColors val="0"/>
        <c:ser>
          <c:idx val="5"/>
          <c:order val="5"/>
          <c:spPr>
            <a:ln w="19050" cap="rnd">
              <a:solidFill>
                <a:schemeClr val="accent6"/>
              </a:solidFill>
              <a:round/>
            </a:ln>
            <a:effectLst/>
          </c:spPr>
          <c:marker>
            <c:symbol val="none"/>
          </c:marker>
          <c:xVal>
            <c:numRef>
              <c:f>'Survey completion'!$H$5:$H$103</c:f>
              <c:numCache>
                <c:formatCode>General</c:formatCode>
                <c:ptCount val="99"/>
                <c:pt idx="0">
                  <c:v>81</c:v>
                </c:pt>
                <c:pt idx="1">
                  <c:v>81</c:v>
                </c:pt>
                <c:pt idx="2">
                  <c:v>81</c:v>
                </c:pt>
                <c:pt idx="3">
                  <c:v>81</c:v>
                </c:pt>
                <c:pt idx="4">
                  <c:v>84</c:v>
                </c:pt>
                <c:pt idx="5">
                  <c:v>84</c:v>
                </c:pt>
                <c:pt idx="6">
                  <c:v>87</c:v>
                </c:pt>
                <c:pt idx="7">
                  <c:v>87</c:v>
                </c:pt>
                <c:pt idx="8">
                  <c:v>118</c:v>
                </c:pt>
                <c:pt idx="9">
                  <c:v>118</c:v>
                </c:pt>
                <c:pt idx="10">
                  <c:v>118</c:v>
                </c:pt>
                <c:pt idx="11">
                  <c:v>120</c:v>
                </c:pt>
                <c:pt idx="12">
                  <c:v>123</c:v>
                </c:pt>
                <c:pt idx="13">
                  <c:v>123</c:v>
                </c:pt>
                <c:pt idx="14">
                  <c:v>126</c:v>
                </c:pt>
                <c:pt idx="15">
                  <c:v>126</c:v>
                </c:pt>
                <c:pt idx="16">
                  <c:v>126</c:v>
                </c:pt>
                <c:pt idx="17">
                  <c:v>126</c:v>
                </c:pt>
                <c:pt idx="18">
                  <c:v>126</c:v>
                </c:pt>
                <c:pt idx="19">
                  <c:v>126</c:v>
                </c:pt>
                <c:pt idx="20">
                  <c:v>126</c:v>
                </c:pt>
                <c:pt idx="21">
                  <c:v>126</c:v>
                </c:pt>
                <c:pt idx="22">
                  <c:v>126</c:v>
                </c:pt>
                <c:pt idx="23">
                  <c:v>127</c:v>
                </c:pt>
                <c:pt idx="24">
                  <c:v>127</c:v>
                </c:pt>
                <c:pt idx="25">
                  <c:v>129</c:v>
                </c:pt>
                <c:pt idx="26">
                  <c:v>129</c:v>
                </c:pt>
                <c:pt idx="27">
                  <c:v>132</c:v>
                </c:pt>
                <c:pt idx="28">
                  <c:v>132</c:v>
                </c:pt>
                <c:pt idx="29">
                  <c:v>132</c:v>
                </c:pt>
                <c:pt idx="30">
                  <c:v>132</c:v>
                </c:pt>
                <c:pt idx="31">
                  <c:v>132</c:v>
                </c:pt>
                <c:pt idx="32">
                  <c:v>132</c:v>
                </c:pt>
                <c:pt idx="33">
                  <c:v>132</c:v>
                </c:pt>
                <c:pt idx="34">
                  <c:v>132</c:v>
                </c:pt>
                <c:pt idx="35">
                  <c:v>132</c:v>
                </c:pt>
                <c:pt idx="36">
                  <c:v>141</c:v>
                </c:pt>
                <c:pt idx="37">
                  <c:v>141</c:v>
                </c:pt>
                <c:pt idx="38">
                  <c:v>141</c:v>
                </c:pt>
                <c:pt idx="39">
                  <c:v>143</c:v>
                </c:pt>
                <c:pt idx="40">
                  <c:v>143</c:v>
                </c:pt>
                <c:pt idx="41">
                  <c:v>148</c:v>
                </c:pt>
                <c:pt idx="42">
                  <c:v>148</c:v>
                </c:pt>
                <c:pt idx="43">
                  <c:v>167</c:v>
                </c:pt>
                <c:pt idx="44">
                  <c:v>167</c:v>
                </c:pt>
                <c:pt idx="45">
                  <c:v>167</c:v>
                </c:pt>
                <c:pt idx="46">
                  <c:v>167</c:v>
                </c:pt>
                <c:pt idx="47">
                  <c:v>167</c:v>
                </c:pt>
                <c:pt idx="48">
                  <c:v>167</c:v>
                </c:pt>
                <c:pt idx="49">
                  <c:v>167</c:v>
                </c:pt>
                <c:pt idx="50">
                  <c:v>168</c:v>
                </c:pt>
                <c:pt idx="51">
                  <c:v>168</c:v>
                </c:pt>
                <c:pt idx="52">
                  <c:v>168</c:v>
                </c:pt>
                <c:pt idx="53">
                  <c:v>168</c:v>
                </c:pt>
                <c:pt idx="54">
                  <c:v>168</c:v>
                </c:pt>
                <c:pt idx="55">
                  <c:v>168</c:v>
                </c:pt>
                <c:pt idx="56">
                  <c:v>168</c:v>
                </c:pt>
                <c:pt idx="57">
                  <c:v>168</c:v>
                </c:pt>
                <c:pt idx="58">
                  <c:v>168</c:v>
                </c:pt>
                <c:pt idx="59">
                  <c:v>168</c:v>
                </c:pt>
                <c:pt idx="60">
                  <c:v>170</c:v>
                </c:pt>
                <c:pt idx="61">
                  <c:v>170</c:v>
                </c:pt>
                <c:pt idx="62">
                  <c:v>170</c:v>
                </c:pt>
                <c:pt idx="63">
                  <c:v>170</c:v>
                </c:pt>
                <c:pt idx="64">
                  <c:v>170</c:v>
                </c:pt>
                <c:pt idx="65">
                  <c:v>170</c:v>
                </c:pt>
                <c:pt idx="66">
                  <c:v>171</c:v>
                </c:pt>
                <c:pt idx="67">
                  <c:v>171</c:v>
                </c:pt>
                <c:pt idx="68">
                  <c:v>171</c:v>
                </c:pt>
                <c:pt idx="69">
                  <c:v>174</c:v>
                </c:pt>
                <c:pt idx="70">
                  <c:v>174</c:v>
                </c:pt>
                <c:pt idx="71">
                  <c:v>174</c:v>
                </c:pt>
                <c:pt idx="72">
                  <c:v>174</c:v>
                </c:pt>
                <c:pt idx="73">
                  <c:v>174</c:v>
                </c:pt>
                <c:pt idx="74">
                  <c:v>174</c:v>
                </c:pt>
                <c:pt idx="75">
                  <c:v>174</c:v>
                </c:pt>
                <c:pt idx="76">
                  <c:v>174</c:v>
                </c:pt>
                <c:pt idx="77">
                  <c:v>174</c:v>
                </c:pt>
                <c:pt idx="78">
                  <c:v>174</c:v>
                </c:pt>
                <c:pt idx="79">
                  <c:v>175</c:v>
                </c:pt>
                <c:pt idx="80">
                  <c:v>175</c:v>
                </c:pt>
                <c:pt idx="81">
                  <c:v>175</c:v>
                </c:pt>
                <c:pt idx="82">
                  <c:v>175</c:v>
                </c:pt>
                <c:pt idx="83">
                  <c:v>176</c:v>
                </c:pt>
                <c:pt idx="84">
                  <c:v>176</c:v>
                </c:pt>
                <c:pt idx="85">
                  <c:v>176</c:v>
                </c:pt>
                <c:pt idx="86">
                  <c:v>176</c:v>
                </c:pt>
                <c:pt idx="87">
                  <c:v>176</c:v>
                </c:pt>
                <c:pt idx="88">
                  <c:v>176</c:v>
                </c:pt>
                <c:pt idx="89">
                  <c:v>176</c:v>
                </c:pt>
                <c:pt idx="90">
                  <c:v>176</c:v>
                </c:pt>
                <c:pt idx="91">
                  <c:v>176</c:v>
                </c:pt>
                <c:pt idx="92">
                  <c:v>177</c:v>
                </c:pt>
                <c:pt idx="93">
                  <c:v>177</c:v>
                </c:pt>
                <c:pt idx="94">
                  <c:v>178</c:v>
                </c:pt>
                <c:pt idx="95">
                  <c:v>178</c:v>
                </c:pt>
                <c:pt idx="96">
                  <c:v>186</c:v>
                </c:pt>
                <c:pt idx="97">
                  <c:v>186</c:v>
                </c:pt>
                <c:pt idx="98">
                  <c:v>621</c:v>
                </c:pt>
              </c:numCache>
            </c:numRef>
          </c:xVal>
          <c:yVal>
            <c:numRef>
              <c:f>'Survey completion'!$E$5:$E$103</c:f>
              <c:numCache>
                <c:formatCode>General</c:formatCode>
                <c:ptCount val="99"/>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100</c:v>
                </c:pt>
                <c:pt idx="98">
                  <c:v>100</c:v>
                </c:pt>
              </c:numCache>
            </c:numRef>
          </c:yVal>
          <c:smooth val="1"/>
          <c:extLst>
            <c:ext xmlns:c16="http://schemas.microsoft.com/office/drawing/2014/chart" uri="{C3380CC4-5D6E-409C-BE32-E72D297353CC}">
              <c16:uniqueId val="{00000005-A115-48AF-B537-5FBFC7D7CFFF}"/>
            </c:ext>
          </c:extLst>
        </c:ser>
        <c:dLbls>
          <c:showLegendKey val="0"/>
          <c:showVal val="0"/>
          <c:showCatName val="0"/>
          <c:showSerName val="0"/>
          <c:showPercent val="0"/>
          <c:showBubbleSize val="0"/>
        </c:dLbls>
        <c:axId val="1639222896"/>
        <c:axId val="1639223312"/>
        <c:extLst>
          <c:ext xmlns:c15="http://schemas.microsoft.com/office/drawing/2012/chart" uri="{02D57815-91ED-43cb-92C2-25804820EDAC}">
            <c15:filteredScatterSeries>
              <c15:ser>
                <c:idx val="0"/>
                <c:order val="0"/>
                <c:tx>
                  <c:v>number at point</c:v>
                </c:tx>
                <c:spPr>
                  <a:ln w="19050" cap="rnd">
                    <a:solidFill>
                      <a:schemeClr val="accent1"/>
                    </a:solidFill>
                    <a:round/>
                  </a:ln>
                  <a:effectLst/>
                </c:spPr>
                <c:marker>
                  <c:symbol val="none"/>
                </c:marker>
                <c:xVal>
                  <c:numRef>
                    <c:extLst>
                      <c:ext uri="{02D57815-91ED-43cb-92C2-25804820EDAC}">
                        <c15:formulaRef>
                          <c15:sqref>'Survey completion'!$F$4:$F$102</c15:sqref>
                        </c15:formulaRef>
                      </c:ext>
                    </c:extLst>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xVal>
                <c:yVal>
                  <c:numRef>
                    <c:extLst>
                      <c:ext uri="{02D57815-91ED-43cb-92C2-25804820EDAC}">
                        <c15:formulaRef>
                          <c15:sqref>'Survey completion'!$H$4:$H$102</c15:sqref>
                        </c15:formulaRef>
                      </c:ext>
                    </c:extLst>
                    <c:numCache>
                      <c:formatCode>General</c:formatCode>
                      <c:ptCount val="99"/>
                      <c:pt idx="0">
                        <c:v>81</c:v>
                      </c:pt>
                      <c:pt idx="1">
                        <c:v>81</c:v>
                      </c:pt>
                      <c:pt idx="2">
                        <c:v>81</c:v>
                      </c:pt>
                      <c:pt idx="3">
                        <c:v>81</c:v>
                      </c:pt>
                      <c:pt idx="4">
                        <c:v>81</c:v>
                      </c:pt>
                      <c:pt idx="5">
                        <c:v>84</c:v>
                      </c:pt>
                      <c:pt idx="6">
                        <c:v>84</c:v>
                      </c:pt>
                      <c:pt idx="7">
                        <c:v>87</c:v>
                      </c:pt>
                      <c:pt idx="8">
                        <c:v>87</c:v>
                      </c:pt>
                      <c:pt idx="9">
                        <c:v>118</c:v>
                      </c:pt>
                      <c:pt idx="10">
                        <c:v>118</c:v>
                      </c:pt>
                      <c:pt idx="11">
                        <c:v>118</c:v>
                      </c:pt>
                      <c:pt idx="12">
                        <c:v>120</c:v>
                      </c:pt>
                      <c:pt idx="13">
                        <c:v>123</c:v>
                      </c:pt>
                      <c:pt idx="14">
                        <c:v>123</c:v>
                      </c:pt>
                      <c:pt idx="15">
                        <c:v>126</c:v>
                      </c:pt>
                      <c:pt idx="16">
                        <c:v>126</c:v>
                      </c:pt>
                      <c:pt idx="17">
                        <c:v>126</c:v>
                      </c:pt>
                      <c:pt idx="18">
                        <c:v>126</c:v>
                      </c:pt>
                      <c:pt idx="19">
                        <c:v>126</c:v>
                      </c:pt>
                      <c:pt idx="20">
                        <c:v>126</c:v>
                      </c:pt>
                      <c:pt idx="21">
                        <c:v>126</c:v>
                      </c:pt>
                      <c:pt idx="22">
                        <c:v>126</c:v>
                      </c:pt>
                      <c:pt idx="23">
                        <c:v>126</c:v>
                      </c:pt>
                      <c:pt idx="24">
                        <c:v>127</c:v>
                      </c:pt>
                      <c:pt idx="25">
                        <c:v>127</c:v>
                      </c:pt>
                      <c:pt idx="26">
                        <c:v>129</c:v>
                      </c:pt>
                      <c:pt idx="27">
                        <c:v>129</c:v>
                      </c:pt>
                      <c:pt idx="28">
                        <c:v>132</c:v>
                      </c:pt>
                      <c:pt idx="29">
                        <c:v>132</c:v>
                      </c:pt>
                      <c:pt idx="30">
                        <c:v>132</c:v>
                      </c:pt>
                      <c:pt idx="31">
                        <c:v>132</c:v>
                      </c:pt>
                      <c:pt idx="32">
                        <c:v>132</c:v>
                      </c:pt>
                      <c:pt idx="33">
                        <c:v>132</c:v>
                      </c:pt>
                      <c:pt idx="34">
                        <c:v>132</c:v>
                      </c:pt>
                      <c:pt idx="35">
                        <c:v>132</c:v>
                      </c:pt>
                      <c:pt idx="36">
                        <c:v>132</c:v>
                      </c:pt>
                      <c:pt idx="37">
                        <c:v>141</c:v>
                      </c:pt>
                      <c:pt idx="38">
                        <c:v>141</c:v>
                      </c:pt>
                      <c:pt idx="39">
                        <c:v>141</c:v>
                      </c:pt>
                      <c:pt idx="40">
                        <c:v>143</c:v>
                      </c:pt>
                      <c:pt idx="41">
                        <c:v>143</c:v>
                      </c:pt>
                      <c:pt idx="42">
                        <c:v>148</c:v>
                      </c:pt>
                      <c:pt idx="43">
                        <c:v>148</c:v>
                      </c:pt>
                      <c:pt idx="44">
                        <c:v>167</c:v>
                      </c:pt>
                      <c:pt idx="45">
                        <c:v>167</c:v>
                      </c:pt>
                      <c:pt idx="46">
                        <c:v>167</c:v>
                      </c:pt>
                      <c:pt idx="47">
                        <c:v>167</c:v>
                      </c:pt>
                      <c:pt idx="48">
                        <c:v>167</c:v>
                      </c:pt>
                      <c:pt idx="49">
                        <c:v>167</c:v>
                      </c:pt>
                      <c:pt idx="50">
                        <c:v>167</c:v>
                      </c:pt>
                      <c:pt idx="51">
                        <c:v>168</c:v>
                      </c:pt>
                      <c:pt idx="52">
                        <c:v>168</c:v>
                      </c:pt>
                      <c:pt idx="53">
                        <c:v>168</c:v>
                      </c:pt>
                      <c:pt idx="54">
                        <c:v>168</c:v>
                      </c:pt>
                      <c:pt idx="55">
                        <c:v>168</c:v>
                      </c:pt>
                      <c:pt idx="56">
                        <c:v>168</c:v>
                      </c:pt>
                      <c:pt idx="57">
                        <c:v>168</c:v>
                      </c:pt>
                      <c:pt idx="58">
                        <c:v>168</c:v>
                      </c:pt>
                      <c:pt idx="59">
                        <c:v>168</c:v>
                      </c:pt>
                      <c:pt idx="60">
                        <c:v>168</c:v>
                      </c:pt>
                      <c:pt idx="61">
                        <c:v>170</c:v>
                      </c:pt>
                      <c:pt idx="62">
                        <c:v>170</c:v>
                      </c:pt>
                      <c:pt idx="63">
                        <c:v>170</c:v>
                      </c:pt>
                      <c:pt idx="64">
                        <c:v>170</c:v>
                      </c:pt>
                      <c:pt idx="65">
                        <c:v>170</c:v>
                      </c:pt>
                      <c:pt idx="66">
                        <c:v>170</c:v>
                      </c:pt>
                      <c:pt idx="67">
                        <c:v>171</c:v>
                      </c:pt>
                      <c:pt idx="68">
                        <c:v>171</c:v>
                      </c:pt>
                      <c:pt idx="69">
                        <c:v>171</c:v>
                      </c:pt>
                      <c:pt idx="70">
                        <c:v>174</c:v>
                      </c:pt>
                      <c:pt idx="71">
                        <c:v>174</c:v>
                      </c:pt>
                      <c:pt idx="72">
                        <c:v>174</c:v>
                      </c:pt>
                      <c:pt idx="73">
                        <c:v>174</c:v>
                      </c:pt>
                      <c:pt idx="74">
                        <c:v>174</c:v>
                      </c:pt>
                      <c:pt idx="75">
                        <c:v>174</c:v>
                      </c:pt>
                      <c:pt idx="76">
                        <c:v>174</c:v>
                      </c:pt>
                      <c:pt idx="77">
                        <c:v>174</c:v>
                      </c:pt>
                      <c:pt idx="78">
                        <c:v>174</c:v>
                      </c:pt>
                      <c:pt idx="79">
                        <c:v>174</c:v>
                      </c:pt>
                      <c:pt idx="80">
                        <c:v>175</c:v>
                      </c:pt>
                      <c:pt idx="81">
                        <c:v>175</c:v>
                      </c:pt>
                      <c:pt idx="82">
                        <c:v>175</c:v>
                      </c:pt>
                      <c:pt idx="83">
                        <c:v>175</c:v>
                      </c:pt>
                      <c:pt idx="84">
                        <c:v>176</c:v>
                      </c:pt>
                      <c:pt idx="85">
                        <c:v>176</c:v>
                      </c:pt>
                      <c:pt idx="86">
                        <c:v>176</c:v>
                      </c:pt>
                      <c:pt idx="87">
                        <c:v>176</c:v>
                      </c:pt>
                      <c:pt idx="88">
                        <c:v>176</c:v>
                      </c:pt>
                      <c:pt idx="89">
                        <c:v>176</c:v>
                      </c:pt>
                      <c:pt idx="90">
                        <c:v>176</c:v>
                      </c:pt>
                      <c:pt idx="91">
                        <c:v>176</c:v>
                      </c:pt>
                      <c:pt idx="92">
                        <c:v>176</c:v>
                      </c:pt>
                      <c:pt idx="93">
                        <c:v>177</c:v>
                      </c:pt>
                      <c:pt idx="94">
                        <c:v>177</c:v>
                      </c:pt>
                      <c:pt idx="95">
                        <c:v>178</c:v>
                      </c:pt>
                      <c:pt idx="96">
                        <c:v>178</c:v>
                      </c:pt>
                      <c:pt idx="97">
                        <c:v>186</c:v>
                      </c:pt>
                      <c:pt idx="98">
                        <c:v>186</c:v>
                      </c:pt>
                    </c:numCache>
                  </c:numRef>
                </c:yVal>
                <c:smooth val="1"/>
                <c:extLst>
                  <c:ext xmlns:c16="http://schemas.microsoft.com/office/drawing/2014/chart" uri="{C3380CC4-5D6E-409C-BE32-E72D297353CC}">
                    <c16:uniqueId val="{00000000-A115-48AF-B537-5FBFC7D7CFFF}"/>
                  </c:ext>
                </c:extLst>
              </c15:ser>
            </c15:filteredScatterSeries>
            <c15:filteredScatterSeries>
              <c15:ser>
                <c:idx val="1"/>
                <c:order val="1"/>
                <c:spPr>
                  <a:ln w="19050" cap="rnd">
                    <a:solidFill>
                      <a:schemeClr val="accent2"/>
                    </a:solidFill>
                    <a:round/>
                  </a:ln>
                  <a:effectLst/>
                </c:spPr>
                <c:marker>
                  <c:symbol val="none"/>
                </c:marker>
                <c:xVal>
                  <c:numRef>
                    <c:extLst xmlns:c15="http://schemas.microsoft.com/office/drawing/2012/chart">
                      <c:ext xmlns:c15="http://schemas.microsoft.com/office/drawing/2012/chart" uri="{02D57815-91ED-43cb-92C2-25804820EDAC}">
                        <c15:formulaRef>
                          <c15:sqref>'Survey completion'!$F$4:$F$103</c15:sqref>
                        </c15:formulaRef>
                      </c:ext>
                    </c:extLst>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xVal>
                <c:yVal>
                  <c:numRef>
                    <c:extLst xmlns:c15="http://schemas.microsoft.com/office/drawing/2012/chart">
                      <c:ext xmlns:c15="http://schemas.microsoft.com/office/drawing/2012/chart" uri="{02D57815-91ED-43cb-92C2-25804820EDAC}">
                        <c15:formulaRef>
                          <c15:sqref>'Survey completion'!$G$4:$G$103</c15:sqref>
                        </c15:formulaRef>
                      </c:ext>
                    </c:extLst>
                    <c:numCache>
                      <c:formatCode>General</c:formatCode>
                      <c:ptCount val="100"/>
                      <c:pt idx="0">
                        <c:v>81</c:v>
                      </c:pt>
                      <c:pt idx="1">
                        <c:v>0</c:v>
                      </c:pt>
                      <c:pt idx="2">
                        <c:v>0</c:v>
                      </c:pt>
                      <c:pt idx="3">
                        <c:v>0</c:v>
                      </c:pt>
                      <c:pt idx="4">
                        <c:v>0</c:v>
                      </c:pt>
                      <c:pt idx="5">
                        <c:v>3</c:v>
                      </c:pt>
                      <c:pt idx="6">
                        <c:v>0</c:v>
                      </c:pt>
                      <c:pt idx="7">
                        <c:v>3</c:v>
                      </c:pt>
                      <c:pt idx="8">
                        <c:v>0</c:v>
                      </c:pt>
                      <c:pt idx="9">
                        <c:v>31</c:v>
                      </c:pt>
                      <c:pt idx="10">
                        <c:v>0</c:v>
                      </c:pt>
                      <c:pt idx="11">
                        <c:v>0</c:v>
                      </c:pt>
                      <c:pt idx="12">
                        <c:v>2</c:v>
                      </c:pt>
                      <c:pt idx="13">
                        <c:v>3</c:v>
                      </c:pt>
                      <c:pt idx="14">
                        <c:v>0</c:v>
                      </c:pt>
                      <c:pt idx="15">
                        <c:v>3</c:v>
                      </c:pt>
                      <c:pt idx="16">
                        <c:v>0</c:v>
                      </c:pt>
                      <c:pt idx="17">
                        <c:v>0</c:v>
                      </c:pt>
                      <c:pt idx="18">
                        <c:v>0</c:v>
                      </c:pt>
                      <c:pt idx="19">
                        <c:v>0</c:v>
                      </c:pt>
                      <c:pt idx="20">
                        <c:v>0</c:v>
                      </c:pt>
                      <c:pt idx="21">
                        <c:v>0</c:v>
                      </c:pt>
                      <c:pt idx="22">
                        <c:v>0</c:v>
                      </c:pt>
                      <c:pt idx="23">
                        <c:v>0</c:v>
                      </c:pt>
                      <c:pt idx="24">
                        <c:v>1</c:v>
                      </c:pt>
                      <c:pt idx="25">
                        <c:v>0</c:v>
                      </c:pt>
                      <c:pt idx="26">
                        <c:v>2</c:v>
                      </c:pt>
                      <c:pt idx="27">
                        <c:v>0</c:v>
                      </c:pt>
                      <c:pt idx="28">
                        <c:v>3</c:v>
                      </c:pt>
                      <c:pt idx="29">
                        <c:v>0</c:v>
                      </c:pt>
                      <c:pt idx="30">
                        <c:v>0</c:v>
                      </c:pt>
                      <c:pt idx="31">
                        <c:v>0</c:v>
                      </c:pt>
                      <c:pt idx="32">
                        <c:v>0</c:v>
                      </c:pt>
                      <c:pt idx="33">
                        <c:v>0</c:v>
                      </c:pt>
                      <c:pt idx="34">
                        <c:v>0</c:v>
                      </c:pt>
                      <c:pt idx="35">
                        <c:v>0</c:v>
                      </c:pt>
                      <c:pt idx="36">
                        <c:v>0</c:v>
                      </c:pt>
                      <c:pt idx="37">
                        <c:v>9</c:v>
                      </c:pt>
                      <c:pt idx="38">
                        <c:v>0</c:v>
                      </c:pt>
                      <c:pt idx="39">
                        <c:v>0</c:v>
                      </c:pt>
                      <c:pt idx="40">
                        <c:v>2</c:v>
                      </c:pt>
                      <c:pt idx="41">
                        <c:v>0</c:v>
                      </c:pt>
                      <c:pt idx="42">
                        <c:v>5</c:v>
                      </c:pt>
                      <c:pt idx="43">
                        <c:v>0</c:v>
                      </c:pt>
                      <c:pt idx="44">
                        <c:v>19</c:v>
                      </c:pt>
                      <c:pt idx="45">
                        <c:v>0</c:v>
                      </c:pt>
                      <c:pt idx="46">
                        <c:v>0</c:v>
                      </c:pt>
                      <c:pt idx="47">
                        <c:v>0</c:v>
                      </c:pt>
                      <c:pt idx="48">
                        <c:v>0</c:v>
                      </c:pt>
                      <c:pt idx="49">
                        <c:v>0</c:v>
                      </c:pt>
                      <c:pt idx="50">
                        <c:v>0</c:v>
                      </c:pt>
                      <c:pt idx="51">
                        <c:v>1</c:v>
                      </c:pt>
                      <c:pt idx="52">
                        <c:v>0</c:v>
                      </c:pt>
                      <c:pt idx="53">
                        <c:v>0</c:v>
                      </c:pt>
                      <c:pt idx="54">
                        <c:v>0</c:v>
                      </c:pt>
                      <c:pt idx="55">
                        <c:v>0</c:v>
                      </c:pt>
                      <c:pt idx="56">
                        <c:v>0</c:v>
                      </c:pt>
                      <c:pt idx="57">
                        <c:v>0</c:v>
                      </c:pt>
                      <c:pt idx="58">
                        <c:v>0</c:v>
                      </c:pt>
                      <c:pt idx="59">
                        <c:v>0</c:v>
                      </c:pt>
                      <c:pt idx="60">
                        <c:v>0</c:v>
                      </c:pt>
                      <c:pt idx="61">
                        <c:v>2</c:v>
                      </c:pt>
                      <c:pt idx="62">
                        <c:v>0</c:v>
                      </c:pt>
                      <c:pt idx="63">
                        <c:v>0</c:v>
                      </c:pt>
                      <c:pt idx="64">
                        <c:v>0</c:v>
                      </c:pt>
                      <c:pt idx="65">
                        <c:v>0</c:v>
                      </c:pt>
                      <c:pt idx="66">
                        <c:v>0</c:v>
                      </c:pt>
                      <c:pt idx="67">
                        <c:v>1</c:v>
                      </c:pt>
                      <c:pt idx="68">
                        <c:v>0</c:v>
                      </c:pt>
                      <c:pt idx="69">
                        <c:v>0</c:v>
                      </c:pt>
                      <c:pt idx="70">
                        <c:v>3</c:v>
                      </c:pt>
                      <c:pt idx="71">
                        <c:v>0</c:v>
                      </c:pt>
                      <c:pt idx="72">
                        <c:v>0</c:v>
                      </c:pt>
                      <c:pt idx="73">
                        <c:v>0</c:v>
                      </c:pt>
                      <c:pt idx="74">
                        <c:v>0</c:v>
                      </c:pt>
                      <c:pt idx="75">
                        <c:v>0</c:v>
                      </c:pt>
                      <c:pt idx="76">
                        <c:v>0</c:v>
                      </c:pt>
                      <c:pt idx="77">
                        <c:v>0</c:v>
                      </c:pt>
                      <c:pt idx="78">
                        <c:v>0</c:v>
                      </c:pt>
                      <c:pt idx="79">
                        <c:v>0</c:v>
                      </c:pt>
                      <c:pt idx="80">
                        <c:v>1</c:v>
                      </c:pt>
                      <c:pt idx="81">
                        <c:v>0</c:v>
                      </c:pt>
                      <c:pt idx="82">
                        <c:v>0</c:v>
                      </c:pt>
                      <c:pt idx="83">
                        <c:v>0</c:v>
                      </c:pt>
                      <c:pt idx="84">
                        <c:v>1</c:v>
                      </c:pt>
                      <c:pt idx="85">
                        <c:v>0</c:v>
                      </c:pt>
                      <c:pt idx="86">
                        <c:v>0</c:v>
                      </c:pt>
                      <c:pt idx="87">
                        <c:v>0</c:v>
                      </c:pt>
                      <c:pt idx="88">
                        <c:v>0</c:v>
                      </c:pt>
                      <c:pt idx="89">
                        <c:v>0</c:v>
                      </c:pt>
                      <c:pt idx="90">
                        <c:v>0</c:v>
                      </c:pt>
                      <c:pt idx="91">
                        <c:v>0</c:v>
                      </c:pt>
                      <c:pt idx="92">
                        <c:v>0</c:v>
                      </c:pt>
                      <c:pt idx="93">
                        <c:v>1</c:v>
                      </c:pt>
                      <c:pt idx="94">
                        <c:v>0</c:v>
                      </c:pt>
                      <c:pt idx="95">
                        <c:v>1</c:v>
                      </c:pt>
                      <c:pt idx="96">
                        <c:v>0</c:v>
                      </c:pt>
                      <c:pt idx="97">
                        <c:v>8</c:v>
                      </c:pt>
                      <c:pt idx="98">
                        <c:v>0</c:v>
                      </c:pt>
                      <c:pt idx="99">
                        <c:v>435</c:v>
                      </c:pt>
                    </c:numCache>
                  </c:numRef>
                </c:yVal>
                <c:smooth val="1"/>
                <c:extLst xmlns:c15="http://schemas.microsoft.com/office/drawing/2012/chart">
                  <c:ext xmlns:c16="http://schemas.microsoft.com/office/drawing/2014/chart" uri="{C3380CC4-5D6E-409C-BE32-E72D297353CC}">
                    <c16:uniqueId val="{00000001-A115-48AF-B537-5FBFC7D7CFFF}"/>
                  </c:ext>
                </c:extLst>
              </c15:ser>
            </c15:filteredScatterSeries>
            <c15:filteredScatterSeries>
              <c15:ser>
                <c:idx val="2"/>
                <c:order val="2"/>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'Survey completion'!$F$4:$F$102</c15:sqref>
                        </c15:formulaRef>
                      </c:ext>
                    </c:extLst>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xVal>
                <c:yVal>
                  <c:numRef>
                    <c:extLst xmlns:c15="http://schemas.microsoft.com/office/drawing/2012/chart">
                      <c:ext xmlns:c15="http://schemas.microsoft.com/office/drawing/2012/chart" uri="{02D57815-91ED-43cb-92C2-25804820EDAC}">
                        <c15:formulaRef>
                          <c15:sqref>'Survey completion'!$I$4:$I$102</c15:sqref>
                        </c15:formulaRef>
                      </c:ext>
                    </c:extLst>
                    <c:numCache>
                      <c:formatCode>General</c:formatCode>
                      <c:ptCount val="99"/>
                      <c:pt idx="0">
                        <c:v>540</c:v>
                      </c:pt>
                      <c:pt idx="1">
                        <c:v>540</c:v>
                      </c:pt>
                      <c:pt idx="2">
                        <c:v>540</c:v>
                      </c:pt>
                      <c:pt idx="3">
                        <c:v>540</c:v>
                      </c:pt>
                      <c:pt idx="4">
                        <c:v>540</c:v>
                      </c:pt>
                      <c:pt idx="5">
                        <c:v>537</c:v>
                      </c:pt>
                      <c:pt idx="6">
                        <c:v>537</c:v>
                      </c:pt>
                      <c:pt idx="7">
                        <c:v>534</c:v>
                      </c:pt>
                      <c:pt idx="8">
                        <c:v>534</c:v>
                      </c:pt>
                      <c:pt idx="9">
                        <c:v>503</c:v>
                      </c:pt>
                      <c:pt idx="10">
                        <c:v>503</c:v>
                      </c:pt>
                      <c:pt idx="11">
                        <c:v>503</c:v>
                      </c:pt>
                      <c:pt idx="12">
                        <c:v>501</c:v>
                      </c:pt>
                      <c:pt idx="13">
                        <c:v>498</c:v>
                      </c:pt>
                      <c:pt idx="14">
                        <c:v>498</c:v>
                      </c:pt>
                      <c:pt idx="15">
                        <c:v>495</c:v>
                      </c:pt>
                      <c:pt idx="16">
                        <c:v>495</c:v>
                      </c:pt>
                      <c:pt idx="17">
                        <c:v>495</c:v>
                      </c:pt>
                      <c:pt idx="18">
                        <c:v>495</c:v>
                      </c:pt>
                      <c:pt idx="19">
                        <c:v>495</c:v>
                      </c:pt>
                      <c:pt idx="20">
                        <c:v>495</c:v>
                      </c:pt>
                      <c:pt idx="21">
                        <c:v>495</c:v>
                      </c:pt>
                      <c:pt idx="22">
                        <c:v>495</c:v>
                      </c:pt>
                      <c:pt idx="23">
                        <c:v>495</c:v>
                      </c:pt>
                      <c:pt idx="24">
                        <c:v>494</c:v>
                      </c:pt>
                      <c:pt idx="25">
                        <c:v>494</c:v>
                      </c:pt>
                      <c:pt idx="26">
                        <c:v>492</c:v>
                      </c:pt>
                      <c:pt idx="27">
                        <c:v>492</c:v>
                      </c:pt>
                      <c:pt idx="28">
                        <c:v>489</c:v>
                      </c:pt>
                      <c:pt idx="29">
                        <c:v>489</c:v>
                      </c:pt>
                      <c:pt idx="30">
                        <c:v>489</c:v>
                      </c:pt>
                      <c:pt idx="31">
                        <c:v>489</c:v>
                      </c:pt>
                      <c:pt idx="32">
                        <c:v>489</c:v>
                      </c:pt>
                      <c:pt idx="33">
                        <c:v>489</c:v>
                      </c:pt>
                      <c:pt idx="34">
                        <c:v>489</c:v>
                      </c:pt>
                      <c:pt idx="35">
                        <c:v>489</c:v>
                      </c:pt>
                      <c:pt idx="36">
                        <c:v>489</c:v>
                      </c:pt>
                      <c:pt idx="37">
                        <c:v>480</c:v>
                      </c:pt>
                      <c:pt idx="38">
                        <c:v>480</c:v>
                      </c:pt>
                      <c:pt idx="39">
                        <c:v>480</c:v>
                      </c:pt>
                      <c:pt idx="40">
                        <c:v>478</c:v>
                      </c:pt>
                      <c:pt idx="41">
                        <c:v>478</c:v>
                      </c:pt>
                      <c:pt idx="42">
                        <c:v>473</c:v>
                      </c:pt>
                      <c:pt idx="43">
                        <c:v>473</c:v>
                      </c:pt>
                      <c:pt idx="44">
                        <c:v>454</c:v>
                      </c:pt>
                      <c:pt idx="45">
                        <c:v>454</c:v>
                      </c:pt>
                      <c:pt idx="46">
                        <c:v>454</c:v>
                      </c:pt>
                      <c:pt idx="47">
                        <c:v>454</c:v>
                      </c:pt>
                      <c:pt idx="48">
                        <c:v>454</c:v>
                      </c:pt>
                      <c:pt idx="49">
                        <c:v>454</c:v>
                      </c:pt>
                      <c:pt idx="50">
                        <c:v>454</c:v>
                      </c:pt>
                      <c:pt idx="51">
                        <c:v>453</c:v>
                      </c:pt>
                      <c:pt idx="52">
                        <c:v>453</c:v>
                      </c:pt>
                      <c:pt idx="53">
                        <c:v>453</c:v>
                      </c:pt>
                      <c:pt idx="54">
                        <c:v>453</c:v>
                      </c:pt>
                      <c:pt idx="55">
                        <c:v>453</c:v>
                      </c:pt>
                      <c:pt idx="56">
                        <c:v>453</c:v>
                      </c:pt>
                      <c:pt idx="57">
                        <c:v>453</c:v>
                      </c:pt>
                      <c:pt idx="58">
                        <c:v>453</c:v>
                      </c:pt>
                      <c:pt idx="59">
                        <c:v>453</c:v>
                      </c:pt>
                      <c:pt idx="60">
                        <c:v>453</c:v>
                      </c:pt>
                      <c:pt idx="61">
                        <c:v>451</c:v>
                      </c:pt>
                      <c:pt idx="62">
                        <c:v>451</c:v>
                      </c:pt>
                      <c:pt idx="63">
                        <c:v>451</c:v>
                      </c:pt>
                      <c:pt idx="64">
                        <c:v>451</c:v>
                      </c:pt>
                      <c:pt idx="65">
                        <c:v>451</c:v>
                      </c:pt>
                      <c:pt idx="66">
                        <c:v>451</c:v>
                      </c:pt>
                      <c:pt idx="67">
                        <c:v>450</c:v>
                      </c:pt>
                      <c:pt idx="68">
                        <c:v>450</c:v>
                      </c:pt>
                      <c:pt idx="69">
                        <c:v>450</c:v>
                      </c:pt>
                      <c:pt idx="70">
                        <c:v>447</c:v>
                      </c:pt>
                      <c:pt idx="71">
                        <c:v>447</c:v>
                      </c:pt>
                      <c:pt idx="72">
                        <c:v>447</c:v>
                      </c:pt>
                      <c:pt idx="73">
                        <c:v>447</c:v>
                      </c:pt>
                      <c:pt idx="74">
                        <c:v>447</c:v>
                      </c:pt>
                      <c:pt idx="75">
                        <c:v>447</c:v>
                      </c:pt>
                      <c:pt idx="76">
                        <c:v>447</c:v>
                      </c:pt>
                      <c:pt idx="77">
                        <c:v>447</c:v>
                      </c:pt>
                      <c:pt idx="78">
                        <c:v>447</c:v>
                      </c:pt>
                      <c:pt idx="79">
                        <c:v>447</c:v>
                      </c:pt>
                      <c:pt idx="80">
                        <c:v>446</c:v>
                      </c:pt>
                      <c:pt idx="81">
                        <c:v>446</c:v>
                      </c:pt>
                      <c:pt idx="82">
                        <c:v>446</c:v>
                      </c:pt>
                      <c:pt idx="83">
                        <c:v>446</c:v>
                      </c:pt>
                      <c:pt idx="84">
                        <c:v>445</c:v>
                      </c:pt>
                      <c:pt idx="85">
                        <c:v>445</c:v>
                      </c:pt>
                      <c:pt idx="86">
                        <c:v>445</c:v>
                      </c:pt>
                      <c:pt idx="87">
                        <c:v>445</c:v>
                      </c:pt>
                      <c:pt idx="88">
                        <c:v>445</c:v>
                      </c:pt>
                      <c:pt idx="89">
                        <c:v>445</c:v>
                      </c:pt>
                      <c:pt idx="90">
                        <c:v>445</c:v>
                      </c:pt>
                      <c:pt idx="91">
                        <c:v>445</c:v>
                      </c:pt>
                      <c:pt idx="92">
                        <c:v>445</c:v>
                      </c:pt>
                      <c:pt idx="93">
                        <c:v>444</c:v>
                      </c:pt>
                      <c:pt idx="94">
                        <c:v>444</c:v>
                      </c:pt>
                      <c:pt idx="95">
                        <c:v>443</c:v>
                      </c:pt>
                      <c:pt idx="96">
                        <c:v>443</c:v>
                      </c:pt>
                      <c:pt idx="97">
                        <c:v>435</c:v>
                      </c:pt>
                      <c:pt idx="98">
                        <c:v>435</c:v>
                      </c:pt>
                    </c:numCache>
                  </c:numRef>
                </c:yVal>
                <c:smooth val="1"/>
                <c:extLst xmlns:c15="http://schemas.microsoft.com/office/drawing/2012/chart">
                  <c:ext xmlns:c16="http://schemas.microsoft.com/office/drawing/2014/chart" uri="{C3380CC4-5D6E-409C-BE32-E72D297353CC}">
                    <c16:uniqueId val="{00000002-A115-48AF-B537-5FBFC7D7CFFF}"/>
                  </c:ext>
                </c:extLst>
              </c15:ser>
            </c15:filteredScatterSeries>
            <c15:filteredScatterSeries>
              <c15:ser>
                <c:idx val="3"/>
                <c:order val="3"/>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'Survey completion'!$I$4:$I$102</c15:sqref>
                        </c15:formulaRef>
                      </c:ext>
                    </c:extLst>
                    <c:numCache>
                      <c:formatCode>General</c:formatCode>
                      <c:ptCount val="99"/>
                      <c:pt idx="0">
                        <c:v>540</c:v>
                      </c:pt>
                      <c:pt idx="1">
                        <c:v>540</c:v>
                      </c:pt>
                      <c:pt idx="2">
                        <c:v>540</c:v>
                      </c:pt>
                      <c:pt idx="3">
                        <c:v>540</c:v>
                      </c:pt>
                      <c:pt idx="4">
                        <c:v>540</c:v>
                      </c:pt>
                      <c:pt idx="5">
                        <c:v>537</c:v>
                      </c:pt>
                      <c:pt idx="6">
                        <c:v>537</c:v>
                      </c:pt>
                      <c:pt idx="7">
                        <c:v>534</c:v>
                      </c:pt>
                      <c:pt idx="8">
                        <c:v>534</c:v>
                      </c:pt>
                      <c:pt idx="9">
                        <c:v>503</c:v>
                      </c:pt>
                      <c:pt idx="10">
                        <c:v>503</c:v>
                      </c:pt>
                      <c:pt idx="11">
                        <c:v>503</c:v>
                      </c:pt>
                      <c:pt idx="12">
                        <c:v>501</c:v>
                      </c:pt>
                      <c:pt idx="13">
                        <c:v>498</c:v>
                      </c:pt>
                      <c:pt idx="14">
                        <c:v>498</c:v>
                      </c:pt>
                      <c:pt idx="15">
                        <c:v>495</c:v>
                      </c:pt>
                      <c:pt idx="16">
                        <c:v>495</c:v>
                      </c:pt>
                      <c:pt idx="17">
                        <c:v>495</c:v>
                      </c:pt>
                      <c:pt idx="18">
                        <c:v>495</c:v>
                      </c:pt>
                      <c:pt idx="19">
                        <c:v>495</c:v>
                      </c:pt>
                      <c:pt idx="20">
                        <c:v>495</c:v>
                      </c:pt>
                      <c:pt idx="21">
                        <c:v>495</c:v>
                      </c:pt>
                      <c:pt idx="22">
                        <c:v>495</c:v>
                      </c:pt>
                      <c:pt idx="23">
                        <c:v>495</c:v>
                      </c:pt>
                      <c:pt idx="24">
                        <c:v>494</c:v>
                      </c:pt>
                      <c:pt idx="25">
                        <c:v>494</c:v>
                      </c:pt>
                      <c:pt idx="26">
                        <c:v>492</c:v>
                      </c:pt>
                      <c:pt idx="27">
                        <c:v>492</c:v>
                      </c:pt>
                      <c:pt idx="28">
                        <c:v>489</c:v>
                      </c:pt>
                      <c:pt idx="29">
                        <c:v>489</c:v>
                      </c:pt>
                      <c:pt idx="30">
                        <c:v>489</c:v>
                      </c:pt>
                      <c:pt idx="31">
                        <c:v>489</c:v>
                      </c:pt>
                      <c:pt idx="32">
                        <c:v>489</c:v>
                      </c:pt>
                      <c:pt idx="33">
                        <c:v>489</c:v>
                      </c:pt>
                      <c:pt idx="34">
                        <c:v>489</c:v>
                      </c:pt>
                      <c:pt idx="35">
                        <c:v>489</c:v>
                      </c:pt>
                      <c:pt idx="36">
                        <c:v>489</c:v>
                      </c:pt>
                      <c:pt idx="37">
                        <c:v>480</c:v>
                      </c:pt>
                      <c:pt idx="38">
                        <c:v>480</c:v>
                      </c:pt>
                      <c:pt idx="39">
                        <c:v>480</c:v>
                      </c:pt>
                      <c:pt idx="40">
                        <c:v>478</c:v>
                      </c:pt>
                      <c:pt idx="41">
                        <c:v>478</c:v>
                      </c:pt>
                      <c:pt idx="42">
                        <c:v>473</c:v>
                      </c:pt>
                      <c:pt idx="43">
                        <c:v>473</c:v>
                      </c:pt>
                      <c:pt idx="44">
                        <c:v>454</c:v>
                      </c:pt>
                      <c:pt idx="45">
                        <c:v>454</c:v>
                      </c:pt>
                      <c:pt idx="46">
                        <c:v>454</c:v>
                      </c:pt>
                      <c:pt idx="47">
                        <c:v>454</c:v>
                      </c:pt>
                      <c:pt idx="48">
                        <c:v>454</c:v>
                      </c:pt>
                      <c:pt idx="49">
                        <c:v>454</c:v>
                      </c:pt>
                      <c:pt idx="50">
                        <c:v>454</c:v>
                      </c:pt>
                      <c:pt idx="51">
                        <c:v>453</c:v>
                      </c:pt>
                      <c:pt idx="52">
                        <c:v>453</c:v>
                      </c:pt>
                      <c:pt idx="53">
                        <c:v>453</c:v>
                      </c:pt>
                      <c:pt idx="54">
                        <c:v>453</c:v>
                      </c:pt>
                      <c:pt idx="55">
                        <c:v>453</c:v>
                      </c:pt>
                      <c:pt idx="56">
                        <c:v>453</c:v>
                      </c:pt>
                      <c:pt idx="57">
                        <c:v>453</c:v>
                      </c:pt>
                      <c:pt idx="58">
                        <c:v>453</c:v>
                      </c:pt>
                      <c:pt idx="59">
                        <c:v>453</c:v>
                      </c:pt>
                      <c:pt idx="60">
                        <c:v>453</c:v>
                      </c:pt>
                      <c:pt idx="61">
                        <c:v>451</c:v>
                      </c:pt>
                      <c:pt idx="62">
                        <c:v>451</c:v>
                      </c:pt>
                      <c:pt idx="63">
                        <c:v>451</c:v>
                      </c:pt>
                      <c:pt idx="64">
                        <c:v>451</c:v>
                      </c:pt>
                      <c:pt idx="65">
                        <c:v>451</c:v>
                      </c:pt>
                      <c:pt idx="66">
                        <c:v>451</c:v>
                      </c:pt>
                      <c:pt idx="67">
                        <c:v>450</c:v>
                      </c:pt>
                      <c:pt idx="68">
                        <c:v>450</c:v>
                      </c:pt>
                      <c:pt idx="69">
                        <c:v>450</c:v>
                      </c:pt>
                      <c:pt idx="70">
                        <c:v>447</c:v>
                      </c:pt>
                      <c:pt idx="71">
                        <c:v>447</c:v>
                      </c:pt>
                      <c:pt idx="72">
                        <c:v>447</c:v>
                      </c:pt>
                      <c:pt idx="73">
                        <c:v>447</c:v>
                      </c:pt>
                      <c:pt idx="74">
                        <c:v>447</c:v>
                      </c:pt>
                      <c:pt idx="75">
                        <c:v>447</c:v>
                      </c:pt>
                      <c:pt idx="76">
                        <c:v>447</c:v>
                      </c:pt>
                      <c:pt idx="77">
                        <c:v>447</c:v>
                      </c:pt>
                      <c:pt idx="78">
                        <c:v>447</c:v>
                      </c:pt>
                      <c:pt idx="79">
                        <c:v>447</c:v>
                      </c:pt>
                      <c:pt idx="80">
                        <c:v>446</c:v>
                      </c:pt>
                      <c:pt idx="81">
                        <c:v>446</c:v>
                      </c:pt>
                      <c:pt idx="82">
                        <c:v>446</c:v>
                      </c:pt>
                      <c:pt idx="83">
                        <c:v>446</c:v>
                      </c:pt>
                      <c:pt idx="84">
                        <c:v>445</c:v>
                      </c:pt>
                      <c:pt idx="85">
                        <c:v>445</c:v>
                      </c:pt>
                      <c:pt idx="86">
                        <c:v>445</c:v>
                      </c:pt>
                      <c:pt idx="87">
                        <c:v>445</c:v>
                      </c:pt>
                      <c:pt idx="88">
                        <c:v>445</c:v>
                      </c:pt>
                      <c:pt idx="89">
                        <c:v>445</c:v>
                      </c:pt>
                      <c:pt idx="90">
                        <c:v>445</c:v>
                      </c:pt>
                      <c:pt idx="91">
                        <c:v>445</c:v>
                      </c:pt>
                      <c:pt idx="92">
                        <c:v>445</c:v>
                      </c:pt>
                      <c:pt idx="93">
                        <c:v>444</c:v>
                      </c:pt>
                      <c:pt idx="94">
                        <c:v>444</c:v>
                      </c:pt>
                      <c:pt idx="95">
                        <c:v>443</c:v>
                      </c:pt>
                      <c:pt idx="96">
                        <c:v>443</c:v>
                      </c:pt>
                      <c:pt idx="97">
                        <c:v>435</c:v>
                      </c:pt>
                      <c:pt idx="98">
                        <c:v>435</c:v>
                      </c:pt>
                    </c:numCache>
                  </c:numRef>
                </c:xVal>
                <c:yVal>
                  <c:numRef>
                    <c:extLst xmlns:c15="http://schemas.microsoft.com/office/drawing/2012/chart">
                      <c:ext xmlns:c15="http://schemas.microsoft.com/office/drawing/2012/chart" uri="{02D57815-91ED-43cb-92C2-25804820EDAC}">
                        <c15:formulaRef>
                          <c15:sqref>'Survey completion'!$F$4:$F$102</c15:sqref>
                        </c15:formulaRef>
                      </c:ext>
                    </c:extLst>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yVal>
                <c:smooth val="1"/>
                <c:extLst xmlns:c15="http://schemas.microsoft.com/office/drawing/2012/chart">
                  <c:ext xmlns:c16="http://schemas.microsoft.com/office/drawing/2014/chart" uri="{C3380CC4-5D6E-409C-BE32-E72D297353CC}">
                    <c16:uniqueId val="{00000003-A115-48AF-B537-5FBFC7D7CFFF}"/>
                  </c:ext>
                </c:extLst>
              </c15:ser>
            </c15:filteredScatterSeries>
            <c15:filteredScatterSeries>
              <c15:ser>
                <c:idx val="4"/>
                <c:order val="4"/>
                <c:spPr>
                  <a:ln w="19050" cap="rnd">
                    <a:solidFill>
                      <a:schemeClr val="accent5"/>
                    </a:solidFill>
                    <a:round/>
                  </a:ln>
                  <a:effectLst/>
                </c:spPr>
                <c:marker>
                  <c:symbol val="none"/>
                </c:marker>
                <c:xVal>
                  <c:numRef>
                    <c:extLst xmlns:c15="http://schemas.microsoft.com/office/drawing/2012/chart">
                      <c:ext xmlns:c15="http://schemas.microsoft.com/office/drawing/2012/chart" uri="{02D57815-91ED-43cb-92C2-25804820EDAC}">
                        <c15:formulaRef>
                          <c15:sqref>'Survey completion'!$H$5:$H$103</c15:sqref>
                        </c15:formulaRef>
                      </c:ext>
                    </c:extLst>
                    <c:numCache>
                      <c:formatCode>General</c:formatCode>
                      <c:ptCount val="99"/>
                      <c:pt idx="0">
                        <c:v>81</c:v>
                      </c:pt>
                      <c:pt idx="1">
                        <c:v>81</c:v>
                      </c:pt>
                      <c:pt idx="2">
                        <c:v>81</c:v>
                      </c:pt>
                      <c:pt idx="3">
                        <c:v>81</c:v>
                      </c:pt>
                      <c:pt idx="4">
                        <c:v>84</c:v>
                      </c:pt>
                      <c:pt idx="5">
                        <c:v>84</c:v>
                      </c:pt>
                      <c:pt idx="6">
                        <c:v>87</c:v>
                      </c:pt>
                      <c:pt idx="7">
                        <c:v>87</c:v>
                      </c:pt>
                      <c:pt idx="8">
                        <c:v>118</c:v>
                      </c:pt>
                      <c:pt idx="9">
                        <c:v>118</c:v>
                      </c:pt>
                      <c:pt idx="10">
                        <c:v>118</c:v>
                      </c:pt>
                      <c:pt idx="11">
                        <c:v>120</c:v>
                      </c:pt>
                      <c:pt idx="12">
                        <c:v>123</c:v>
                      </c:pt>
                      <c:pt idx="13">
                        <c:v>123</c:v>
                      </c:pt>
                      <c:pt idx="14">
                        <c:v>126</c:v>
                      </c:pt>
                      <c:pt idx="15">
                        <c:v>126</c:v>
                      </c:pt>
                      <c:pt idx="16">
                        <c:v>126</c:v>
                      </c:pt>
                      <c:pt idx="17">
                        <c:v>126</c:v>
                      </c:pt>
                      <c:pt idx="18">
                        <c:v>126</c:v>
                      </c:pt>
                      <c:pt idx="19">
                        <c:v>126</c:v>
                      </c:pt>
                      <c:pt idx="20">
                        <c:v>126</c:v>
                      </c:pt>
                      <c:pt idx="21">
                        <c:v>126</c:v>
                      </c:pt>
                      <c:pt idx="22">
                        <c:v>126</c:v>
                      </c:pt>
                      <c:pt idx="23">
                        <c:v>127</c:v>
                      </c:pt>
                      <c:pt idx="24">
                        <c:v>127</c:v>
                      </c:pt>
                      <c:pt idx="25">
                        <c:v>129</c:v>
                      </c:pt>
                      <c:pt idx="26">
                        <c:v>129</c:v>
                      </c:pt>
                      <c:pt idx="27">
                        <c:v>132</c:v>
                      </c:pt>
                      <c:pt idx="28">
                        <c:v>132</c:v>
                      </c:pt>
                      <c:pt idx="29">
                        <c:v>132</c:v>
                      </c:pt>
                      <c:pt idx="30">
                        <c:v>132</c:v>
                      </c:pt>
                      <c:pt idx="31">
                        <c:v>132</c:v>
                      </c:pt>
                      <c:pt idx="32">
                        <c:v>132</c:v>
                      </c:pt>
                      <c:pt idx="33">
                        <c:v>132</c:v>
                      </c:pt>
                      <c:pt idx="34">
                        <c:v>132</c:v>
                      </c:pt>
                      <c:pt idx="35">
                        <c:v>132</c:v>
                      </c:pt>
                      <c:pt idx="36">
                        <c:v>141</c:v>
                      </c:pt>
                      <c:pt idx="37">
                        <c:v>141</c:v>
                      </c:pt>
                      <c:pt idx="38">
                        <c:v>141</c:v>
                      </c:pt>
                      <c:pt idx="39">
                        <c:v>143</c:v>
                      </c:pt>
                      <c:pt idx="40">
                        <c:v>143</c:v>
                      </c:pt>
                      <c:pt idx="41">
                        <c:v>148</c:v>
                      </c:pt>
                      <c:pt idx="42">
                        <c:v>148</c:v>
                      </c:pt>
                      <c:pt idx="43">
                        <c:v>167</c:v>
                      </c:pt>
                      <c:pt idx="44">
                        <c:v>167</c:v>
                      </c:pt>
                      <c:pt idx="45">
                        <c:v>167</c:v>
                      </c:pt>
                      <c:pt idx="46">
                        <c:v>167</c:v>
                      </c:pt>
                      <c:pt idx="47">
                        <c:v>167</c:v>
                      </c:pt>
                      <c:pt idx="48">
                        <c:v>167</c:v>
                      </c:pt>
                      <c:pt idx="49">
                        <c:v>167</c:v>
                      </c:pt>
                      <c:pt idx="50">
                        <c:v>168</c:v>
                      </c:pt>
                      <c:pt idx="51">
                        <c:v>168</c:v>
                      </c:pt>
                      <c:pt idx="52">
                        <c:v>168</c:v>
                      </c:pt>
                      <c:pt idx="53">
                        <c:v>168</c:v>
                      </c:pt>
                      <c:pt idx="54">
                        <c:v>168</c:v>
                      </c:pt>
                      <c:pt idx="55">
                        <c:v>168</c:v>
                      </c:pt>
                      <c:pt idx="56">
                        <c:v>168</c:v>
                      </c:pt>
                      <c:pt idx="57">
                        <c:v>168</c:v>
                      </c:pt>
                      <c:pt idx="58">
                        <c:v>168</c:v>
                      </c:pt>
                      <c:pt idx="59">
                        <c:v>168</c:v>
                      </c:pt>
                      <c:pt idx="60">
                        <c:v>170</c:v>
                      </c:pt>
                      <c:pt idx="61">
                        <c:v>170</c:v>
                      </c:pt>
                      <c:pt idx="62">
                        <c:v>170</c:v>
                      </c:pt>
                      <c:pt idx="63">
                        <c:v>170</c:v>
                      </c:pt>
                      <c:pt idx="64">
                        <c:v>170</c:v>
                      </c:pt>
                      <c:pt idx="65">
                        <c:v>170</c:v>
                      </c:pt>
                      <c:pt idx="66">
                        <c:v>171</c:v>
                      </c:pt>
                      <c:pt idx="67">
                        <c:v>171</c:v>
                      </c:pt>
                      <c:pt idx="68">
                        <c:v>171</c:v>
                      </c:pt>
                      <c:pt idx="69">
                        <c:v>174</c:v>
                      </c:pt>
                      <c:pt idx="70">
                        <c:v>174</c:v>
                      </c:pt>
                      <c:pt idx="71">
                        <c:v>174</c:v>
                      </c:pt>
                      <c:pt idx="72">
                        <c:v>174</c:v>
                      </c:pt>
                      <c:pt idx="73">
                        <c:v>174</c:v>
                      </c:pt>
                      <c:pt idx="74">
                        <c:v>174</c:v>
                      </c:pt>
                      <c:pt idx="75">
                        <c:v>174</c:v>
                      </c:pt>
                      <c:pt idx="76">
                        <c:v>174</c:v>
                      </c:pt>
                      <c:pt idx="77">
                        <c:v>174</c:v>
                      </c:pt>
                      <c:pt idx="78">
                        <c:v>174</c:v>
                      </c:pt>
                      <c:pt idx="79">
                        <c:v>175</c:v>
                      </c:pt>
                      <c:pt idx="80">
                        <c:v>175</c:v>
                      </c:pt>
                      <c:pt idx="81">
                        <c:v>175</c:v>
                      </c:pt>
                      <c:pt idx="82">
                        <c:v>175</c:v>
                      </c:pt>
                      <c:pt idx="83">
                        <c:v>176</c:v>
                      </c:pt>
                      <c:pt idx="84">
                        <c:v>176</c:v>
                      </c:pt>
                      <c:pt idx="85">
                        <c:v>176</c:v>
                      </c:pt>
                      <c:pt idx="86">
                        <c:v>176</c:v>
                      </c:pt>
                      <c:pt idx="87">
                        <c:v>176</c:v>
                      </c:pt>
                      <c:pt idx="88">
                        <c:v>176</c:v>
                      </c:pt>
                      <c:pt idx="89">
                        <c:v>176</c:v>
                      </c:pt>
                      <c:pt idx="90">
                        <c:v>176</c:v>
                      </c:pt>
                      <c:pt idx="91">
                        <c:v>176</c:v>
                      </c:pt>
                      <c:pt idx="92">
                        <c:v>177</c:v>
                      </c:pt>
                      <c:pt idx="93">
                        <c:v>177</c:v>
                      </c:pt>
                      <c:pt idx="94">
                        <c:v>178</c:v>
                      </c:pt>
                      <c:pt idx="95">
                        <c:v>178</c:v>
                      </c:pt>
                      <c:pt idx="96">
                        <c:v>186</c:v>
                      </c:pt>
                      <c:pt idx="97">
                        <c:v>186</c:v>
                      </c:pt>
                      <c:pt idx="98">
                        <c:v>621</c:v>
                      </c:pt>
                    </c:numCache>
                  </c:numRef>
                </c:xVal>
                <c:yVal>
                  <c:numRef>
                    <c:extLst xmlns:c15="http://schemas.microsoft.com/office/drawing/2012/chart">
                      <c:ext xmlns:c15="http://schemas.microsoft.com/office/drawing/2012/chart" uri="{02D57815-91ED-43cb-92C2-25804820EDAC}">
                        <c15:formulaRef>
                          <c15:sqref>'Survey completion'!$F$4:$F$102</c15:sqref>
                        </c15:formulaRef>
                      </c:ext>
                    </c:extLst>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yVal>
                <c:smooth val="1"/>
                <c:extLst xmlns:c15="http://schemas.microsoft.com/office/drawing/2012/chart">
                  <c:ext xmlns:c16="http://schemas.microsoft.com/office/drawing/2014/chart" uri="{C3380CC4-5D6E-409C-BE32-E72D297353CC}">
                    <c16:uniqueId val="{00000004-A115-48AF-B537-5FBFC7D7CFFF}"/>
                  </c:ext>
                </c:extLst>
              </c15:ser>
            </c15:filteredScatterSeries>
          </c:ext>
        </c:extLst>
      </c:scatterChart>
      <c:valAx>
        <c:axId val="1639222896"/>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23312"/>
        <c:crosses val="autoZero"/>
        <c:crossBetween val="midCat"/>
      </c:valAx>
      <c:valAx>
        <c:axId val="1639223312"/>
        <c:scaling>
          <c:orientation val="minMax"/>
          <c:max val="100"/>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2228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'Survey completion'!$K$4:$K$103</c:f>
              <c:numCache>
                <c:formatCode>0%</c:formatCode>
                <c:ptCount val="100"/>
                <c:pt idx="0">
                  <c:v>0.13043478260869565</c:v>
                </c:pt>
                <c:pt idx="1">
                  <c:v>0.13526570048309178</c:v>
                </c:pt>
                <c:pt idx="2">
                  <c:v>0.13526570048309178</c:v>
                </c:pt>
                <c:pt idx="3">
                  <c:v>0.13526570048309178</c:v>
                </c:pt>
                <c:pt idx="4">
                  <c:v>0.13526570048309178</c:v>
                </c:pt>
                <c:pt idx="5">
                  <c:v>0.13526570048309178</c:v>
                </c:pt>
                <c:pt idx="6">
                  <c:v>0.14009661835748793</c:v>
                </c:pt>
                <c:pt idx="7">
                  <c:v>0.14009661835748793</c:v>
                </c:pt>
                <c:pt idx="8">
                  <c:v>0.19001610305958133</c:v>
                </c:pt>
                <c:pt idx="9">
                  <c:v>0.19001610305958133</c:v>
                </c:pt>
                <c:pt idx="10">
                  <c:v>0.19323671497584541</c:v>
                </c:pt>
                <c:pt idx="11">
                  <c:v>0.19323671497584541</c:v>
                </c:pt>
                <c:pt idx="12">
                  <c:v>0.19323671497584541</c:v>
                </c:pt>
                <c:pt idx="13">
                  <c:v>0.19806763285024154</c:v>
                </c:pt>
                <c:pt idx="14">
                  <c:v>0.20289855072463769</c:v>
                </c:pt>
                <c:pt idx="15">
                  <c:v>0.20289855072463769</c:v>
                </c:pt>
                <c:pt idx="16">
                  <c:v>0.20450885668276972</c:v>
                </c:pt>
                <c:pt idx="17">
                  <c:v>0.20450885668276972</c:v>
                </c:pt>
                <c:pt idx="18">
                  <c:v>0.20450885668276972</c:v>
                </c:pt>
                <c:pt idx="19">
                  <c:v>0.20450885668276972</c:v>
                </c:pt>
                <c:pt idx="20">
                  <c:v>0.20450885668276972</c:v>
                </c:pt>
                <c:pt idx="21">
                  <c:v>0.20450885668276972</c:v>
                </c:pt>
                <c:pt idx="22">
                  <c:v>0.20450885668276972</c:v>
                </c:pt>
                <c:pt idx="23">
                  <c:v>0.20450885668276972</c:v>
                </c:pt>
                <c:pt idx="24">
                  <c:v>0.20450885668276972</c:v>
                </c:pt>
                <c:pt idx="25">
                  <c:v>0.20772946859903382</c:v>
                </c:pt>
                <c:pt idx="26">
                  <c:v>0.20772946859903382</c:v>
                </c:pt>
                <c:pt idx="27">
                  <c:v>0.21256038647342995</c:v>
                </c:pt>
                <c:pt idx="28">
                  <c:v>0.21256038647342995</c:v>
                </c:pt>
                <c:pt idx="29">
                  <c:v>0.22705314009661837</c:v>
                </c:pt>
                <c:pt idx="30">
                  <c:v>0.22705314009661837</c:v>
                </c:pt>
                <c:pt idx="31">
                  <c:v>0.22705314009661837</c:v>
                </c:pt>
                <c:pt idx="32">
                  <c:v>0.22705314009661837</c:v>
                </c:pt>
                <c:pt idx="33">
                  <c:v>0.22705314009661837</c:v>
                </c:pt>
                <c:pt idx="34">
                  <c:v>0.22705314009661837</c:v>
                </c:pt>
                <c:pt idx="35">
                  <c:v>0.22705314009661837</c:v>
                </c:pt>
                <c:pt idx="36">
                  <c:v>0.22705314009661837</c:v>
                </c:pt>
                <c:pt idx="37">
                  <c:v>0.22705314009661837</c:v>
                </c:pt>
                <c:pt idx="38">
                  <c:v>0.23027375201288244</c:v>
                </c:pt>
                <c:pt idx="39">
                  <c:v>0.23027375201288244</c:v>
                </c:pt>
                <c:pt idx="40">
                  <c:v>0.23027375201288244</c:v>
                </c:pt>
                <c:pt idx="41">
                  <c:v>0.23832528180354268</c:v>
                </c:pt>
                <c:pt idx="42">
                  <c:v>0.23832528180354268</c:v>
                </c:pt>
                <c:pt idx="43">
                  <c:v>0.2689210950080515</c:v>
                </c:pt>
                <c:pt idx="44">
                  <c:v>0.2689210950080515</c:v>
                </c:pt>
                <c:pt idx="45">
                  <c:v>0.27053140096618356</c:v>
                </c:pt>
                <c:pt idx="46">
                  <c:v>0.27053140096618356</c:v>
                </c:pt>
                <c:pt idx="47">
                  <c:v>0.27053140096618356</c:v>
                </c:pt>
                <c:pt idx="48">
                  <c:v>0.27053140096618356</c:v>
                </c:pt>
                <c:pt idx="49">
                  <c:v>0.27053140096618356</c:v>
                </c:pt>
                <c:pt idx="50">
                  <c:v>0.27053140096618356</c:v>
                </c:pt>
                <c:pt idx="51">
                  <c:v>0.27053140096618356</c:v>
                </c:pt>
                <c:pt idx="52">
                  <c:v>0.27375201288244766</c:v>
                </c:pt>
                <c:pt idx="53">
                  <c:v>0.27375201288244766</c:v>
                </c:pt>
                <c:pt idx="54">
                  <c:v>0.27375201288244766</c:v>
                </c:pt>
                <c:pt idx="55">
                  <c:v>0.27375201288244766</c:v>
                </c:pt>
                <c:pt idx="56">
                  <c:v>0.27375201288244766</c:v>
                </c:pt>
                <c:pt idx="57">
                  <c:v>0.27375201288244766</c:v>
                </c:pt>
                <c:pt idx="58">
                  <c:v>0.27375201288244766</c:v>
                </c:pt>
                <c:pt idx="59">
                  <c:v>0.27375201288244766</c:v>
                </c:pt>
                <c:pt idx="60">
                  <c:v>0.27375201288244766</c:v>
                </c:pt>
                <c:pt idx="61">
                  <c:v>0.27375201288244766</c:v>
                </c:pt>
                <c:pt idx="62">
                  <c:v>0.27536231884057971</c:v>
                </c:pt>
                <c:pt idx="63">
                  <c:v>0.27536231884057971</c:v>
                </c:pt>
                <c:pt idx="64">
                  <c:v>0.27536231884057971</c:v>
                </c:pt>
                <c:pt idx="65">
                  <c:v>0.27536231884057971</c:v>
                </c:pt>
                <c:pt idx="66">
                  <c:v>0.27536231884057971</c:v>
                </c:pt>
                <c:pt idx="67">
                  <c:v>0.27536231884057971</c:v>
                </c:pt>
                <c:pt idx="68">
                  <c:v>0.28019323671497587</c:v>
                </c:pt>
                <c:pt idx="69">
                  <c:v>0.28019323671497587</c:v>
                </c:pt>
                <c:pt idx="70">
                  <c:v>0.28019323671497587</c:v>
                </c:pt>
                <c:pt idx="71">
                  <c:v>0.28180354267310787</c:v>
                </c:pt>
                <c:pt idx="72">
                  <c:v>0.28180354267310787</c:v>
                </c:pt>
                <c:pt idx="73">
                  <c:v>0.28180354267310787</c:v>
                </c:pt>
                <c:pt idx="74">
                  <c:v>0.28180354267310787</c:v>
                </c:pt>
                <c:pt idx="75">
                  <c:v>0.28180354267310787</c:v>
                </c:pt>
                <c:pt idx="76">
                  <c:v>0.28180354267310787</c:v>
                </c:pt>
                <c:pt idx="77">
                  <c:v>0.28180354267310787</c:v>
                </c:pt>
                <c:pt idx="78">
                  <c:v>0.28180354267310787</c:v>
                </c:pt>
                <c:pt idx="79">
                  <c:v>0.28180354267310787</c:v>
                </c:pt>
                <c:pt idx="80">
                  <c:v>0.28180354267310787</c:v>
                </c:pt>
                <c:pt idx="81">
                  <c:v>0.28341384863123992</c:v>
                </c:pt>
                <c:pt idx="82">
                  <c:v>0.28341384863123992</c:v>
                </c:pt>
                <c:pt idx="83">
                  <c:v>0.28341384863123992</c:v>
                </c:pt>
                <c:pt idx="84">
                  <c:v>0.28341384863123992</c:v>
                </c:pt>
                <c:pt idx="85">
                  <c:v>0.28502415458937197</c:v>
                </c:pt>
                <c:pt idx="86">
                  <c:v>0.28502415458937197</c:v>
                </c:pt>
                <c:pt idx="87">
                  <c:v>0.28502415458937197</c:v>
                </c:pt>
                <c:pt idx="88">
                  <c:v>0.28502415458937197</c:v>
                </c:pt>
                <c:pt idx="89">
                  <c:v>0.28502415458937197</c:v>
                </c:pt>
                <c:pt idx="90">
                  <c:v>0.28502415458937197</c:v>
                </c:pt>
                <c:pt idx="91">
                  <c:v>0.28502415458937197</c:v>
                </c:pt>
                <c:pt idx="92">
                  <c:v>0.28502415458937197</c:v>
                </c:pt>
                <c:pt idx="93">
                  <c:v>0.28502415458937197</c:v>
                </c:pt>
                <c:pt idx="94">
                  <c:v>0.28663446054750402</c:v>
                </c:pt>
                <c:pt idx="95">
                  <c:v>0.28663446054750402</c:v>
                </c:pt>
                <c:pt idx="96">
                  <c:v>0.29951690821256038</c:v>
                </c:pt>
                <c:pt idx="97">
                  <c:v>0.29951690821256038</c:v>
                </c:pt>
                <c:pt idx="98">
                  <c:v>1</c:v>
                </c:pt>
                <c:pt idx="99">
                  <c:v>1</c:v>
                </c:pt>
              </c:numCache>
            </c:numRef>
          </c:xVal>
          <c:yVal>
            <c:numRef>
              <c:f>'Survey completion'!$F$4:$F$103</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yVal>
          <c:smooth val="1"/>
          <c:extLst>
            <c:ext xmlns:c16="http://schemas.microsoft.com/office/drawing/2014/chart" uri="{C3380CC4-5D6E-409C-BE32-E72D297353CC}">
              <c16:uniqueId val="{00000000-7EF0-4F31-91B1-AE318125E37D}"/>
            </c:ext>
          </c:extLst>
        </c:ser>
        <c:dLbls>
          <c:showLegendKey val="0"/>
          <c:showVal val="0"/>
          <c:showCatName val="0"/>
          <c:showSerName val="0"/>
          <c:showPercent val="0"/>
          <c:showBubbleSize val="0"/>
        </c:dLbls>
        <c:axId val="1081809088"/>
        <c:axId val="1081808672"/>
      </c:scatterChart>
      <c:valAx>
        <c:axId val="10818090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08672"/>
        <c:crosses val="autoZero"/>
        <c:crossBetween val="midCat"/>
      </c:valAx>
      <c:valAx>
        <c:axId val="108180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09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a:t>
            </a:r>
            <a:r>
              <a:rPr lang="en-US" baseline="0"/>
              <a:t> Completion</a:t>
            </a:r>
            <a:endParaRPr lang="en-US"/>
          </a:p>
        </c:rich>
      </c:tx>
      <c:layout>
        <c:manualLayout>
          <c:xMode val="edge"/>
          <c:yMode val="edge"/>
          <c:x val="0.36328914838032406"/>
          <c:y val="2.4183796856106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1"/>
          <c:order val="1"/>
          <c:spPr>
            <a:ln w="19050" cap="rnd">
              <a:solidFill>
                <a:schemeClr val="accent2"/>
              </a:solidFill>
              <a:round/>
            </a:ln>
            <a:effectLst/>
          </c:spPr>
          <c:marker>
            <c:symbol val="none"/>
          </c:marker>
          <c:xVal>
            <c:numRef>
              <c:f>'Survey completion'!$B$4:$B$624</c:f>
              <c:numCache>
                <c:formatCode>0%</c:formatCode>
                <c:ptCount val="621"/>
                <c:pt idx="0">
                  <c:v>0.99838969404186795</c:v>
                </c:pt>
                <c:pt idx="1">
                  <c:v>0.9967793880837359</c:v>
                </c:pt>
                <c:pt idx="2">
                  <c:v>0.99516908212560384</c:v>
                </c:pt>
                <c:pt idx="3">
                  <c:v>0.99355877616747179</c:v>
                </c:pt>
                <c:pt idx="4">
                  <c:v>0.99194847020933974</c:v>
                </c:pt>
                <c:pt idx="5">
                  <c:v>0.99033816425120769</c:v>
                </c:pt>
                <c:pt idx="6">
                  <c:v>0.98872785829307563</c:v>
                </c:pt>
                <c:pt idx="7">
                  <c:v>0.98711755233494369</c:v>
                </c:pt>
                <c:pt idx="8">
                  <c:v>0.98550724637681164</c:v>
                </c:pt>
                <c:pt idx="9">
                  <c:v>0.98389694041867959</c:v>
                </c:pt>
                <c:pt idx="10">
                  <c:v>0.98228663446054754</c:v>
                </c:pt>
                <c:pt idx="11">
                  <c:v>0.98067632850241548</c:v>
                </c:pt>
                <c:pt idx="12">
                  <c:v>0.97906602254428343</c:v>
                </c:pt>
                <c:pt idx="13">
                  <c:v>0.97745571658615138</c:v>
                </c:pt>
                <c:pt idx="14">
                  <c:v>0.97584541062801933</c:v>
                </c:pt>
                <c:pt idx="15">
                  <c:v>0.97423510466988728</c:v>
                </c:pt>
                <c:pt idx="16">
                  <c:v>0.97262479871175522</c:v>
                </c:pt>
                <c:pt idx="17">
                  <c:v>0.97101449275362317</c:v>
                </c:pt>
                <c:pt idx="18">
                  <c:v>0.96940418679549112</c:v>
                </c:pt>
                <c:pt idx="19">
                  <c:v>0.96779388083735907</c:v>
                </c:pt>
                <c:pt idx="20">
                  <c:v>0.96618357487922701</c:v>
                </c:pt>
                <c:pt idx="21">
                  <c:v>0.96457326892109496</c:v>
                </c:pt>
                <c:pt idx="22">
                  <c:v>0.96296296296296302</c:v>
                </c:pt>
                <c:pt idx="23">
                  <c:v>0.96135265700483097</c:v>
                </c:pt>
                <c:pt idx="24">
                  <c:v>0.95974235104669892</c:v>
                </c:pt>
                <c:pt idx="25">
                  <c:v>0.95813204508856686</c:v>
                </c:pt>
                <c:pt idx="26">
                  <c:v>0.95652173913043481</c:v>
                </c:pt>
                <c:pt idx="27">
                  <c:v>0.95491143317230276</c:v>
                </c:pt>
                <c:pt idx="28">
                  <c:v>0.95330112721417071</c:v>
                </c:pt>
                <c:pt idx="29">
                  <c:v>0.95169082125603865</c:v>
                </c:pt>
                <c:pt idx="30">
                  <c:v>0.9500805152979066</c:v>
                </c:pt>
                <c:pt idx="31">
                  <c:v>0.94847020933977455</c:v>
                </c:pt>
                <c:pt idx="32">
                  <c:v>0.9468599033816425</c:v>
                </c:pt>
                <c:pt idx="33">
                  <c:v>0.94524959742351045</c:v>
                </c:pt>
                <c:pt idx="34">
                  <c:v>0.94363929146537839</c:v>
                </c:pt>
                <c:pt idx="35">
                  <c:v>0.94202898550724634</c:v>
                </c:pt>
                <c:pt idx="36">
                  <c:v>0.94041867954911429</c:v>
                </c:pt>
                <c:pt idx="37">
                  <c:v>0.93880837359098224</c:v>
                </c:pt>
                <c:pt idx="38">
                  <c:v>0.93719806763285018</c:v>
                </c:pt>
                <c:pt idx="39">
                  <c:v>0.93558776167471824</c:v>
                </c:pt>
                <c:pt idx="40">
                  <c:v>0.93397745571658619</c:v>
                </c:pt>
                <c:pt idx="41">
                  <c:v>0.93236714975845414</c:v>
                </c:pt>
                <c:pt idx="42">
                  <c:v>0.93075684380032209</c:v>
                </c:pt>
                <c:pt idx="43">
                  <c:v>0.92914653784219003</c:v>
                </c:pt>
                <c:pt idx="44">
                  <c:v>0.92753623188405798</c:v>
                </c:pt>
                <c:pt idx="45">
                  <c:v>0.92592592592592593</c:v>
                </c:pt>
                <c:pt idx="46">
                  <c:v>0.92431561996779388</c:v>
                </c:pt>
                <c:pt idx="47">
                  <c:v>0.92270531400966183</c:v>
                </c:pt>
                <c:pt idx="48">
                  <c:v>0.92109500805152977</c:v>
                </c:pt>
                <c:pt idx="49">
                  <c:v>0.91948470209339772</c:v>
                </c:pt>
                <c:pt idx="50">
                  <c:v>0.91787439613526567</c:v>
                </c:pt>
                <c:pt idx="51">
                  <c:v>0.91626409017713362</c:v>
                </c:pt>
                <c:pt idx="52">
                  <c:v>0.91465378421900156</c:v>
                </c:pt>
                <c:pt idx="53">
                  <c:v>0.91304347826086962</c:v>
                </c:pt>
                <c:pt idx="54">
                  <c:v>0.91143317230273757</c:v>
                </c:pt>
                <c:pt idx="55">
                  <c:v>0.90982286634460552</c:v>
                </c:pt>
                <c:pt idx="56">
                  <c:v>0.90821256038647347</c:v>
                </c:pt>
                <c:pt idx="57">
                  <c:v>0.90660225442834141</c:v>
                </c:pt>
                <c:pt idx="58">
                  <c:v>0.90499194847020936</c:v>
                </c:pt>
                <c:pt idx="59">
                  <c:v>0.90338164251207731</c:v>
                </c:pt>
                <c:pt idx="60">
                  <c:v>0.90177133655394526</c:v>
                </c:pt>
                <c:pt idx="61">
                  <c:v>0.90016103059581321</c:v>
                </c:pt>
                <c:pt idx="62">
                  <c:v>0.89855072463768115</c:v>
                </c:pt>
                <c:pt idx="63">
                  <c:v>0.8969404186795491</c:v>
                </c:pt>
                <c:pt idx="64">
                  <c:v>0.89533011272141705</c:v>
                </c:pt>
                <c:pt idx="65">
                  <c:v>0.893719806763285</c:v>
                </c:pt>
                <c:pt idx="66">
                  <c:v>0.89210950080515294</c:v>
                </c:pt>
                <c:pt idx="67">
                  <c:v>0.89049919484702089</c:v>
                </c:pt>
                <c:pt idx="68">
                  <c:v>0.88888888888888884</c:v>
                </c:pt>
                <c:pt idx="69">
                  <c:v>0.88727858293075679</c:v>
                </c:pt>
                <c:pt idx="70">
                  <c:v>0.88566827697262485</c:v>
                </c:pt>
                <c:pt idx="71">
                  <c:v>0.88405797101449279</c:v>
                </c:pt>
                <c:pt idx="72">
                  <c:v>0.88244766505636074</c:v>
                </c:pt>
                <c:pt idx="73">
                  <c:v>0.88083735909822869</c:v>
                </c:pt>
                <c:pt idx="74">
                  <c:v>0.87922705314009664</c:v>
                </c:pt>
                <c:pt idx="75">
                  <c:v>0.87761674718196458</c:v>
                </c:pt>
                <c:pt idx="76">
                  <c:v>0.87600644122383253</c:v>
                </c:pt>
                <c:pt idx="77">
                  <c:v>0.87439613526570048</c:v>
                </c:pt>
                <c:pt idx="78">
                  <c:v>0.87278582930756843</c:v>
                </c:pt>
                <c:pt idx="79">
                  <c:v>0.87117552334943638</c:v>
                </c:pt>
                <c:pt idx="80">
                  <c:v>0.86956521739130432</c:v>
                </c:pt>
                <c:pt idx="81">
                  <c:v>0.86795491143317227</c:v>
                </c:pt>
                <c:pt idx="82">
                  <c:v>0.86634460547504022</c:v>
                </c:pt>
                <c:pt idx="83">
                  <c:v>0.86473429951690828</c:v>
                </c:pt>
                <c:pt idx="84">
                  <c:v>0.86312399355877623</c:v>
                </c:pt>
                <c:pt idx="85">
                  <c:v>0.86151368760064417</c:v>
                </c:pt>
                <c:pt idx="86">
                  <c:v>0.85990338164251212</c:v>
                </c:pt>
                <c:pt idx="87">
                  <c:v>0.85829307568438007</c:v>
                </c:pt>
                <c:pt idx="88">
                  <c:v>0.85668276972624802</c:v>
                </c:pt>
                <c:pt idx="89">
                  <c:v>0.85507246376811596</c:v>
                </c:pt>
                <c:pt idx="90">
                  <c:v>0.85346215780998391</c:v>
                </c:pt>
                <c:pt idx="91">
                  <c:v>0.85185185185185186</c:v>
                </c:pt>
                <c:pt idx="92">
                  <c:v>0.85024154589371981</c:v>
                </c:pt>
                <c:pt idx="93">
                  <c:v>0.84863123993558776</c:v>
                </c:pt>
                <c:pt idx="94">
                  <c:v>0.8470209339774557</c:v>
                </c:pt>
                <c:pt idx="95">
                  <c:v>0.84541062801932365</c:v>
                </c:pt>
                <c:pt idx="96">
                  <c:v>0.8438003220611916</c:v>
                </c:pt>
                <c:pt idx="97">
                  <c:v>0.84219001610305955</c:v>
                </c:pt>
                <c:pt idx="98">
                  <c:v>0.84057971014492749</c:v>
                </c:pt>
                <c:pt idx="99">
                  <c:v>0.83896940418679544</c:v>
                </c:pt>
                <c:pt idx="100">
                  <c:v>0.83735909822866339</c:v>
                </c:pt>
                <c:pt idx="101">
                  <c:v>0.83574879227053134</c:v>
                </c:pt>
                <c:pt idx="102">
                  <c:v>0.8341384863123994</c:v>
                </c:pt>
                <c:pt idx="103">
                  <c:v>0.83252818035426734</c:v>
                </c:pt>
                <c:pt idx="104">
                  <c:v>0.83091787439613529</c:v>
                </c:pt>
                <c:pt idx="105">
                  <c:v>0.82930756843800324</c:v>
                </c:pt>
                <c:pt idx="106">
                  <c:v>0.82769726247987119</c:v>
                </c:pt>
                <c:pt idx="107">
                  <c:v>0.82608695652173914</c:v>
                </c:pt>
                <c:pt idx="108">
                  <c:v>0.82447665056360708</c:v>
                </c:pt>
                <c:pt idx="109">
                  <c:v>0.82286634460547503</c:v>
                </c:pt>
                <c:pt idx="110">
                  <c:v>0.82125603864734298</c:v>
                </c:pt>
                <c:pt idx="111">
                  <c:v>0.81964573268921093</c:v>
                </c:pt>
                <c:pt idx="112">
                  <c:v>0.81803542673107887</c:v>
                </c:pt>
                <c:pt idx="113">
                  <c:v>0.81642512077294682</c:v>
                </c:pt>
                <c:pt idx="114">
                  <c:v>0.81481481481481488</c:v>
                </c:pt>
                <c:pt idx="115">
                  <c:v>0.81320450885668283</c:v>
                </c:pt>
                <c:pt idx="116">
                  <c:v>0.81159420289855078</c:v>
                </c:pt>
                <c:pt idx="117">
                  <c:v>0.80998389694041872</c:v>
                </c:pt>
                <c:pt idx="118">
                  <c:v>0.80837359098228667</c:v>
                </c:pt>
                <c:pt idx="119">
                  <c:v>0.80676328502415462</c:v>
                </c:pt>
                <c:pt idx="120">
                  <c:v>0.80515297906602257</c:v>
                </c:pt>
                <c:pt idx="121">
                  <c:v>0.80354267310789051</c:v>
                </c:pt>
                <c:pt idx="122">
                  <c:v>0.80193236714975846</c:v>
                </c:pt>
                <c:pt idx="123">
                  <c:v>0.80032206119162641</c:v>
                </c:pt>
                <c:pt idx="124">
                  <c:v>0.79871175523349436</c:v>
                </c:pt>
                <c:pt idx="125">
                  <c:v>0.79710144927536231</c:v>
                </c:pt>
                <c:pt idx="126">
                  <c:v>0.79549114331723025</c:v>
                </c:pt>
                <c:pt idx="127">
                  <c:v>0.7938808373590982</c:v>
                </c:pt>
                <c:pt idx="128">
                  <c:v>0.79227053140096615</c:v>
                </c:pt>
                <c:pt idx="129">
                  <c:v>0.7906602254428341</c:v>
                </c:pt>
                <c:pt idx="130">
                  <c:v>0.78904991948470204</c:v>
                </c:pt>
                <c:pt idx="131">
                  <c:v>0.78743961352656999</c:v>
                </c:pt>
                <c:pt idx="132">
                  <c:v>0.78582930756843794</c:v>
                </c:pt>
                <c:pt idx="133">
                  <c:v>0.784219001610306</c:v>
                </c:pt>
                <c:pt idx="134">
                  <c:v>0.78260869565217395</c:v>
                </c:pt>
                <c:pt idx="135">
                  <c:v>0.78099838969404189</c:v>
                </c:pt>
                <c:pt idx="136">
                  <c:v>0.77938808373590984</c:v>
                </c:pt>
                <c:pt idx="137">
                  <c:v>0.77777777777777779</c:v>
                </c:pt>
                <c:pt idx="138">
                  <c:v>0.77616747181964574</c:v>
                </c:pt>
                <c:pt idx="139">
                  <c:v>0.77455716586151369</c:v>
                </c:pt>
                <c:pt idx="140">
                  <c:v>0.77294685990338163</c:v>
                </c:pt>
                <c:pt idx="141">
                  <c:v>0.77133655394524958</c:v>
                </c:pt>
                <c:pt idx="142">
                  <c:v>0.76972624798711753</c:v>
                </c:pt>
                <c:pt idx="143">
                  <c:v>0.76811594202898548</c:v>
                </c:pt>
                <c:pt idx="144">
                  <c:v>0.76650563607085342</c:v>
                </c:pt>
                <c:pt idx="145">
                  <c:v>0.76489533011272148</c:v>
                </c:pt>
                <c:pt idx="146">
                  <c:v>0.76328502415458943</c:v>
                </c:pt>
                <c:pt idx="147">
                  <c:v>0.76167471819645738</c:v>
                </c:pt>
                <c:pt idx="148">
                  <c:v>0.76006441223832533</c:v>
                </c:pt>
                <c:pt idx="149">
                  <c:v>0.75845410628019327</c:v>
                </c:pt>
                <c:pt idx="150">
                  <c:v>0.75684380032206122</c:v>
                </c:pt>
                <c:pt idx="151">
                  <c:v>0.75523349436392917</c:v>
                </c:pt>
                <c:pt idx="152">
                  <c:v>0.75362318840579712</c:v>
                </c:pt>
                <c:pt idx="153">
                  <c:v>0.75201288244766507</c:v>
                </c:pt>
                <c:pt idx="154">
                  <c:v>0.75040257648953301</c:v>
                </c:pt>
                <c:pt idx="155">
                  <c:v>0.74879227053140096</c:v>
                </c:pt>
                <c:pt idx="156">
                  <c:v>0.74718196457326891</c:v>
                </c:pt>
                <c:pt idx="157">
                  <c:v>0.74557165861513686</c:v>
                </c:pt>
                <c:pt idx="158">
                  <c:v>0.7439613526570048</c:v>
                </c:pt>
                <c:pt idx="159">
                  <c:v>0.74235104669887275</c:v>
                </c:pt>
                <c:pt idx="160">
                  <c:v>0.7407407407407407</c:v>
                </c:pt>
                <c:pt idx="161">
                  <c:v>0.73913043478260865</c:v>
                </c:pt>
                <c:pt idx="162">
                  <c:v>0.7375201288244766</c:v>
                </c:pt>
                <c:pt idx="163">
                  <c:v>0.73590982286634454</c:v>
                </c:pt>
                <c:pt idx="164">
                  <c:v>0.73429951690821249</c:v>
                </c:pt>
                <c:pt idx="165">
                  <c:v>0.73268921095008044</c:v>
                </c:pt>
                <c:pt idx="166">
                  <c:v>0.7310789049919485</c:v>
                </c:pt>
                <c:pt idx="167">
                  <c:v>0.72946859903381644</c:v>
                </c:pt>
                <c:pt idx="168">
                  <c:v>0.72785829307568439</c:v>
                </c:pt>
                <c:pt idx="169">
                  <c:v>0.72624798711755234</c:v>
                </c:pt>
                <c:pt idx="170">
                  <c:v>0.72463768115942029</c:v>
                </c:pt>
                <c:pt idx="171">
                  <c:v>0.72302737520128824</c:v>
                </c:pt>
                <c:pt idx="172">
                  <c:v>0.72141706924315618</c:v>
                </c:pt>
                <c:pt idx="173">
                  <c:v>0.71980676328502413</c:v>
                </c:pt>
                <c:pt idx="174">
                  <c:v>0.71819645732689219</c:v>
                </c:pt>
                <c:pt idx="175">
                  <c:v>0.71658615136876014</c:v>
                </c:pt>
                <c:pt idx="176">
                  <c:v>0.71497584541062809</c:v>
                </c:pt>
                <c:pt idx="177">
                  <c:v>0.71336553945249603</c:v>
                </c:pt>
                <c:pt idx="178">
                  <c:v>0.71175523349436398</c:v>
                </c:pt>
                <c:pt idx="179">
                  <c:v>0.71014492753623193</c:v>
                </c:pt>
                <c:pt idx="180">
                  <c:v>0.70853462157809988</c:v>
                </c:pt>
                <c:pt idx="181">
                  <c:v>0.70692431561996782</c:v>
                </c:pt>
                <c:pt idx="182">
                  <c:v>0.70531400966183577</c:v>
                </c:pt>
                <c:pt idx="183">
                  <c:v>0.70370370370370372</c:v>
                </c:pt>
                <c:pt idx="184">
                  <c:v>0.70209339774557167</c:v>
                </c:pt>
                <c:pt idx="185">
                  <c:v>0.70048309178743962</c:v>
                </c:pt>
                <c:pt idx="186">
                  <c:v>0.69887278582930756</c:v>
                </c:pt>
                <c:pt idx="187">
                  <c:v>0.69726247987117551</c:v>
                </c:pt>
                <c:pt idx="188">
                  <c:v>0.69565217391304346</c:v>
                </c:pt>
                <c:pt idx="189">
                  <c:v>0.69404186795491141</c:v>
                </c:pt>
                <c:pt idx="190">
                  <c:v>0.69243156199677935</c:v>
                </c:pt>
                <c:pt idx="191">
                  <c:v>0.6908212560386473</c:v>
                </c:pt>
                <c:pt idx="192">
                  <c:v>0.68921095008051525</c:v>
                </c:pt>
                <c:pt idx="193">
                  <c:v>0.6876006441223832</c:v>
                </c:pt>
                <c:pt idx="194">
                  <c:v>0.68599033816425115</c:v>
                </c:pt>
                <c:pt idx="195">
                  <c:v>0.68438003220611909</c:v>
                </c:pt>
                <c:pt idx="196">
                  <c:v>0.68276972624798704</c:v>
                </c:pt>
                <c:pt idx="197">
                  <c:v>0.6811594202898551</c:v>
                </c:pt>
                <c:pt idx="198">
                  <c:v>0.67954911433172305</c:v>
                </c:pt>
                <c:pt idx="199">
                  <c:v>0.677938808373591</c:v>
                </c:pt>
                <c:pt idx="200">
                  <c:v>0.67632850241545894</c:v>
                </c:pt>
                <c:pt idx="201">
                  <c:v>0.67471819645732689</c:v>
                </c:pt>
                <c:pt idx="202">
                  <c:v>0.67310789049919484</c:v>
                </c:pt>
                <c:pt idx="203">
                  <c:v>0.67149758454106279</c:v>
                </c:pt>
                <c:pt idx="204">
                  <c:v>0.66988727858293073</c:v>
                </c:pt>
                <c:pt idx="205">
                  <c:v>0.66827697262479879</c:v>
                </c:pt>
                <c:pt idx="206">
                  <c:v>0.66666666666666674</c:v>
                </c:pt>
                <c:pt idx="207">
                  <c:v>0.66505636070853469</c:v>
                </c:pt>
                <c:pt idx="208">
                  <c:v>0.66344605475040264</c:v>
                </c:pt>
                <c:pt idx="209">
                  <c:v>0.66183574879227058</c:v>
                </c:pt>
                <c:pt idx="210">
                  <c:v>0.66022544283413853</c:v>
                </c:pt>
                <c:pt idx="211">
                  <c:v>0.65861513687600648</c:v>
                </c:pt>
                <c:pt idx="212">
                  <c:v>0.65700483091787443</c:v>
                </c:pt>
                <c:pt idx="213">
                  <c:v>0.65539452495974238</c:v>
                </c:pt>
                <c:pt idx="214">
                  <c:v>0.65378421900161032</c:v>
                </c:pt>
                <c:pt idx="215">
                  <c:v>0.65217391304347827</c:v>
                </c:pt>
                <c:pt idx="216">
                  <c:v>0.65056360708534622</c:v>
                </c:pt>
                <c:pt idx="217">
                  <c:v>0.64895330112721417</c:v>
                </c:pt>
                <c:pt idx="218">
                  <c:v>0.64734299516908211</c:v>
                </c:pt>
                <c:pt idx="219">
                  <c:v>0.64573268921095006</c:v>
                </c:pt>
                <c:pt idx="220">
                  <c:v>0.64412238325281801</c:v>
                </c:pt>
                <c:pt idx="221">
                  <c:v>0.64251207729468596</c:v>
                </c:pt>
                <c:pt idx="222">
                  <c:v>0.6409017713365539</c:v>
                </c:pt>
                <c:pt idx="223">
                  <c:v>0.63929146537842185</c:v>
                </c:pt>
                <c:pt idx="224">
                  <c:v>0.6376811594202898</c:v>
                </c:pt>
                <c:pt idx="225">
                  <c:v>0.63607085346215775</c:v>
                </c:pt>
                <c:pt idx="226">
                  <c:v>0.6344605475040257</c:v>
                </c:pt>
                <c:pt idx="227">
                  <c:v>0.63285024154589364</c:v>
                </c:pt>
                <c:pt idx="228">
                  <c:v>0.6312399355877617</c:v>
                </c:pt>
                <c:pt idx="229">
                  <c:v>0.62962962962962965</c:v>
                </c:pt>
                <c:pt idx="230">
                  <c:v>0.6280193236714976</c:v>
                </c:pt>
                <c:pt idx="231">
                  <c:v>0.62640901771336555</c:v>
                </c:pt>
                <c:pt idx="232">
                  <c:v>0.62479871175523349</c:v>
                </c:pt>
                <c:pt idx="233">
                  <c:v>0.62318840579710144</c:v>
                </c:pt>
                <c:pt idx="234">
                  <c:v>0.62157809983896939</c:v>
                </c:pt>
                <c:pt idx="235">
                  <c:v>0.61996779388083734</c:v>
                </c:pt>
                <c:pt idx="236">
                  <c:v>0.6183574879227054</c:v>
                </c:pt>
                <c:pt idx="237">
                  <c:v>0.61674718196457334</c:v>
                </c:pt>
                <c:pt idx="238">
                  <c:v>0.61513687600644129</c:v>
                </c:pt>
                <c:pt idx="239">
                  <c:v>0.61352657004830924</c:v>
                </c:pt>
                <c:pt idx="240">
                  <c:v>0.61191626409017719</c:v>
                </c:pt>
                <c:pt idx="241">
                  <c:v>0.61030595813204513</c:v>
                </c:pt>
                <c:pt idx="242">
                  <c:v>0.60869565217391308</c:v>
                </c:pt>
                <c:pt idx="243">
                  <c:v>0.60708534621578103</c:v>
                </c:pt>
                <c:pt idx="244">
                  <c:v>0.60547504025764898</c:v>
                </c:pt>
                <c:pt idx="245">
                  <c:v>0.60386473429951693</c:v>
                </c:pt>
                <c:pt idx="246">
                  <c:v>0.60225442834138487</c:v>
                </c:pt>
                <c:pt idx="247">
                  <c:v>0.60064412238325282</c:v>
                </c:pt>
                <c:pt idx="248">
                  <c:v>0.59903381642512077</c:v>
                </c:pt>
                <c:pt idx="249">
                  <c:v>0.59742351046698872</c:v>
                </c:pt>
                <c:pt idx="250">
                  <c:v>0.59581320450885666</c:v>
                </c:pt>
                <c:pt idx="251">
                  <c:v>0.59420289855072461</c:v>
                </c:pt>
                <c:pt idx="252">
                  <c:v>0.59259259259259256</c:v>
                </c:pt>
                <c:pt idx="253">
                  <c:v>0.59098228663446051</c:v>
                </c:pt>
                <c:pt idx="254">
                  <c:v>0.58937198067632846</c:v>
                </c:pt>
                <c:pt idx="255">
                  <c:v>0.5877616747181964</c:v>
                </c:pt>
                <c:pt idx="256">
                  <c:v>0.58615136876006435</c:v>
                </c:pt>
                <c:pt idx="257">
                  <c:v>0.5845410628019323</c:v>
                </c:pt>
                <c:pt idx="258">
                  <c:v>0.58293075684380025</c:v>
                </c:pt>
                <c:pt idx="259">
                  <c:v>0.58132045088566819</c:v>
                </c:pt>
                <c:pt idx="260">
                  <c:v>0.57971014492753625</c:v>
                </c:pt>
                <c:pt idx="261">
                  <c:v>0.5780998389694042</c:v>
                </c:pt>
                <c:pt idx="262">
                  <c:v>0.57648953301127215</c:v>
                </c:pt>
                <c:pt idx="263">
                  <c:v>0.5748792270531401</c:v>
                </c:pt>
                <c:pt idx="264">
                  <c:v>0.57326892109500804</c:v>
                </c:pt>
                <c:pt idx="265">
                  <c:v>0.57165861513687599</c:v>
                </c:pt>
                <c:pt idx="266">
                  <c:v>0.57004830917874394</c:v>
                </c:pt>
                <c:pt idx="267">
                  <c:v>0.568438003220612</c:v>
                </c:pt>
                <c:pt idx="268">
                  <c:v>0.56682769726247995</c:v>
                </c:pt>
                <c:pt idx="269">
                  <c:v>0.56521739130434789</c:v>
                </c:pt>
                <c:pt idx="270">
                  <c:v>0.56360708534621584</c:v>
                </c:pt>
                <c:pt idx="271">
                  <c:v>0.56199677938808379</c:v>
                </c:pt>
                <c:pt idx="272">
                  <c:v>0.56038647342995174</c:v>
                </c:pt>
                <c:pt idx="273">
                  <c:v>0.55877616747181968</c:v>
                </c:pt>
                <c:pt idx="274">
                  <c:v>0.55716586151368763</c:v>
                </c:pt>
                <c:pt idx="275">
                  <c:v>0.55555555555555558</c:v>
                </c:pt>
                <c:pt idx="276">
                  <c:v>0.55394524959742353</c:v>
                </c:pt>
                <c:pt idx="277">
                  <c:v>0.55233494363929148</c:v>
                </c:pt>
                <c:pt idx="278">
                  <c:v>0.55072463768115942</c:v>
                </c:pt>
                <c:pt idx="279">
                  <c:v>0.54911433172302737</c:v>
                </c:pt>
                <c:pt idx="280">
                  <c:v>0.54750402576489532</c:v>
                </c:pt>
                <c:pt idx="281">
                  <c:v>0.54589371980676327</c:v>
                </c:pt>
                <c:pt idx="282">
                  <c:v>0.54428341384863121</c:v>
                </c:pt>
                <c:pt idx="283">
                  <c:v>0.54267310789049916</c:v>
                </c:pt>
                <c:pt idx="284">
                  <c:v>0.54106280193236711</c:v>
                </c:pt>
                <c:pt idx="285">
                  <c:v>0.53945249597423506</c:v>
                </c:pt>
                <c:pt idx="286">
                  <c:v>0.53784219001610301</c:v>
                </c:pt>
                <c:pt idx="287">
                  <c:v>0.53623188405797095</c:v>
                </c:pt>
                <c:pt idx="288">
                  <c:v>0.5346215780998389</c:v>
                </c:pt>
                <c:pt idx="289">
                  <c:v>0.53301127214170685</c:v>
                </c:pt>
                <c:pt idx="290">
                  <c:v>0.5314009661835748</c:v>
                </c:pt>
                <c:pt idx="291">
                  <c:v>0.52979066022544286</c:v>
                </c:pt>
                <c:pt idx="292">
                  <c:v>0.5281803542673108</c:v>
                </c:pt>
                <c:pt idx="293">
                  <c:v>0.52657004830917875</c:v>
                </c:pt>
                <c:pt idx="294">
                  <c:v>0.5249597423510467</c:v>
                </c:pt>
                <c:pt idx="295">
                  <c:v>0.52334943639291465</c:v>
                </c:pt>
                <c:pt idx="296">
                  <c:v>0.52173913043478259</c:v>
                </c:pt>
                <c:pt idx="297">
                  <c:v>0.52012882447665054</c:v>
                </c:pt>
                <c:pt idx="298">
                  <c:v>0.5185185185185186</c:v>
                </c:pt>
                <c:pt idx="299">
                  <c:v>0.51690821256038655</c:v>
                </c:pt>
                <c:pt idx="300">
                  <c:v>0.5152979066022545</c:v>
                </c:pt>
                <c:pt idx="301">
                  <c:v>0.51368760064412244</c:v>
                </c:pt>
                <c:pt idx="302">
                  <c:v>0.51207729468599039</c:v>
                </c:pt>
                <c:pt idx="303">
                  <c:v>0.51046698872785834</c:v>
                </c:pt>
                <c:pt idx="304">
                  <c:v>0.50885668276972629</c:v>
                </c:pt>
                <c:pt idx="305">
                  <c:v>0.50724637681159424</c:v>
                </c:pt>
                <c:pt idx="306">
                  <c:v>0.50563607085346218</c:v>
                </c:pt>
                <c:pt idx="307">
                  <c:v>0.50402576489533013</c:v>
                </c:pt>
                <c:pt idx="308">
                  <c:v>0.50241545893719808</c:v>
                </c:pt>
                <c:pt idx="309">
                  <c:v>0.50080515297906603</c:v>
                </c:pt>
                <c:pt idx="310">
                  <c:v>0.49919484702093397</c:v>
                </c:pt>
                <c:pt idx="311">
                  <c:v>0.49758454106280192</c:v>
                </c:pt>
                <c:pt idx="312">
                  <c:v>0.49597423510466987</c:v>
                </c:pt>
                <c:pt idx="313">
                  <c:v>0.49436392914653782</c:v>
                </c:pt>
                <c:pt idx="314">
                  <c:v>0.49275362318840576</c:v>
                </c:pt>
                <c:pt idx="315">
                  <c:v>0.49114331723027371</c:v>
                </c:pt>
                <c:pt idx="316">
                  <c:v>0.48953301127214166</c:v>
                </c:pt>
                <c:pt idx="317">
                  <c:v>0.48792270531400961</c:v>
                </c:pt>
                <c:pt idx="318">
                  <c:v>0.48631239935587767</c:v>
                </c:pt>
                <c:pt idx="319">
                  <c:v>0.48470209339774561</c:v>
                </c:pt>
                <c:pt idx="320">
                  <c:v>0.48309178743961356</c:v>
                </c:pt>
                <c:pt idx="321">
                  <c:v>0.48148148148148151</c:v>
                </c:pt>
                <c:pt idx="322">
                  <c:v>0.47987117552334946</c:v>
                </c:pt>
                <c:pt idx="323">
                  <c:v>0.47826086956521741</c:v>
                </c:pt>
                <c:pt idx="324">
                  <c:v>0.47665056360708535</c:v>
                </c:pt>
                <c:pt idx="325">
                  <c:v>0.4750402576489533</c:v>
                </c:pt>
                <c:pt idx="326">
                  <c:v>0.47342995169082125</c:v>
                </c:pt>
                <c:pt idx="327">
                  <c:v>0.4718196457326892</c:v>
                </c:pt>
                <c:pt idx="328">
                  <c:v>0.47020933977455714</c:v>
                </c:pt>
                <c:pt idx="329">
                  <c:v>0.46859903381642509</c:v>
                </c:pt>
                <c:pt idx="330">
                  <c:v>0.46698872785829304</c:v>
                </c:pt>
                <c:pt idx="331">
                  <c:v>0.46537842190016099</c:v>
                </c:pt>
                <c:pt idx="332">
                  <c:v>0.46376811594202894</c:v>
                </c:pt>
                <c:pt idx="333">
                  <c:v>0.46215780998389699</c:v>
                </c:pt>
                <c:pt idx="334">
                  <c:v>0.46054750402576494</c:v>
                </c:pt>
                <c:pt idx="335">
                  <c:v>0.45893719806763289</c:v>
                </c:pt>
                <c:pt idx="336">
                  <c:v>0.45732689210950084</c:v>
                </c:pt>
                <c:pt idx="337">
                  <c:v>0.45571658615136879</c:v>
                </c:pt>
                <c:pt idx="338">
                  <c:v>0.45410628019323673</c:v>
                </c:pt>
                <c:pt idx="339">
                  <c:v>0.45249597423510468</c:v>
                </c:pt>
                <c:pt idx="340">
                  <c:v>0.45088566827697263</c:v>
                </c:pt>
                <c:pt idx="341">
                  <c:v>0.44927536231884058</c:v>
                </c:pt>
                <c:pt idx="342">
                  <c:v>0.44766505636070852</c:v>
                </c:pt>
                <c:pt idx="343">
                  <c:v>0.44605475040257647</c:v>
                </c:pt>
                <c:pt idx="344">
                  <c:v>0.44444444444444442</c:v>
                </c:pt>
                <c:pt idx="345">
                  <c:v>0.44283413848631237</c:v>
                </c:pt>
                <c:pt idx="346">
                  <c:v>0.44122383252818032</c:v>
                </c:pt>
                <c:pt idx="347">
                  <c:v>0.43961352657004826</c:v>
                </c:pt>
                <c:pt idx="348">
                  <c:v>0.43800322061191621</c:v>
                </c:pt>
                <c:pt idx="349">
                  <c:v>0.43639291465378427</c:v>
                </c:pt>
                <c:pt idx="350">
                  <c:v>0.43478260869565222</c:v>
                </c:pt>
                <c:pt idx="351">
                  <c:v>0.43317230273752017</c:v>
                </c:pt>
                <c:pt idx="352">
                  <c:v>0.43156199677938811</c:v>
                </c:pt>
                <c:pt idx="353">
                  <c:v>0.42995169082125606</c:v>
                </c:pt>
                <c:pt idx="354">
                  <c:v>0.42834138486312401</c:v>
                </c:pt>
                <c:pt idx="355">
                  <c:v>0.42673107890499196</c:v>
                </c:pt>
                <c:pt idx="356">
                  <c:v>0.4251207729468599</c:v>
                </c:pt>
                <c:pt idx="357">
                  <c:v>0.42351046698872785</c:v>
                </c:pt>
                <c:pt idx="358">
                  <c:v>0.4219001610305958</c:v>
                </c:pt>
                <c:pt idx="359">
                  <c:v>0.42028985507246375</c:v>
                </c:pt>
                <c:pt idx="360">
                  <c:v>0.41867954911433169</c:v>
                </c:pt>
                <c:pt idx="361">
                  <c:v>0.41706924315619964</c:v>
                </c:pt>
                <c:pt idx="362">
                  <c:v>0.41545893719806759</c:v>
                </c:pt>
                <c:pt idx="363">
                  <c:v>0.41384863123993554</c:v>
                </c:pt>
                <c:pt idx="364">
                  <c:v>0.4122383252818036</c:v>
                </c:pt>
                <c:pt idx="365">
                  <c:v>0.41062801932367154</c:v>
                </c:pt>
                <c:pt idx="366">
                  <c:v>0.40901771336553949</c:v>
                </c:pt>
                <c:pt idx="367">
                  <c:v>0.40740740740740744</c:v>
                </c:pt>
                <c:pt idx="368">
                  <c:v>0.40579710144927539</c:v>
                </c:pt>
                <c:pt idx="369">
                  <c:v>0.40418679549114334</c:v>
                </c:pt>
                <c:pt idx="370">
                  <c:v>0.40257648953301128</c:v>
                </c:pt>
                <c:pt idx="371">
                  <c:v>0.40096618357487923</c:v>
                </c:pt>
                <c:pt idx="372">
                  <c:v>0.39935587761674718</c:v>
                </c:pt>
                <c:pt idx="373">
                  <c:v>0.39774557165861513</c:v>
                </c:pt>
                <c:pt idx="374">
                  <c:v>0.39613526570048307</c:v>
                </c:pt>
                <c:pt idx="375">
                  <c:v>0.39452495974235102</c:v>
                </c:pt>
                <c:pt idx="376">
                  <c:v>0.39291465378421897</c:v>
                </c:pt>
                <c:pt idx="377">
                  <c:v>0.39130434782608692</c:v>
                </c:pt>
                <c:pt idx="378">
                  <c:v>0.38969404186795487</c:v>
                </c:pt>
                <c:pt idx="379">
                  <c:v>0.38808373590982281</c:v>
                </c:pt>
                <c:pt idx="380">
                  <c:v>0.38647342995169087</c:v>
                </c:pt>
                <c:pt idx="381">
                  <c:v>0.38486312399355882</c:v>
                </c:pt>
                <c:pt idx="382">
                  <c:v>0.38325281803542677</c:v>
                </c:pt>
                <c:pt idx="383">
                  <c:v>0.38164251207729472</c:v>
                </c:pt>
                <c:pt idx="384">
                  <c:v>0.38003220611916266</c:v>
                </c:pt>
                <c:pt idx="385">
                  <c:v>0.37842190016103061</c:v>
                </c:pt>
                <c:pt idx="386">
                  <c:v>0.37681159420289856</c:v>
                </c:pt>
                <c:pt idx="387">
                  <c:v>0.37520128824476651</c:v>
                </c:pt>
                <c:pt idx="388">
                  <c:v>0.37359098228663445</c:v>
                </c:pt>
                <c:pt idx="389">
                  <c:v>0.3719806763285024</c:v>
                </c:pt>
                <c:pt idx="390">
                  <c:v>0.37037037037037035</c:v>
                </c:pt>
                <c:pt idx="391">
                  <c:v>0.3687600644122383</c:v>
                </c:pt>
                <c:pt idx="392">
                  <c:v>0.36714975845410625</c:v>
                </c:pt>
                <c:pt idx="393">
                  <c:v>0.36553945249597419</c:v>
                </c:pt>
                <c:pt idx="394">
                  <c:v>0.36392914653784214</c:v>
                </c:pt>
                <c:pt idx="395">
                  <c:v>0.3623188405797102</c:v>
                </c:pt>
                <c:pt idx="396">
                  <c:v>0.36070853462157815</c:v>
                </c:pt>
                <c:pt idx="397">
                  <c:v>0.3590982286634461</c:v>
                </c:pt>
                <c:pt idx="398">
                  <c:v>0.35748792270531404</c:v>
                </c:pt>
                <c:pt idx="399">
                  <c:v>0.35587761674718199</c:v>
                </c:pt>
                <c:pt idx="400">
                  <c:v>0.35426731078904994</c:v>
                </c:pt>
                <c:pt idx="401">
                  <c:v>0.35265700483091789</c:v>
                </c:pt>
                <c:pt idx="402">
                  <c:v>0.35104669887278583</c:v>
                </c:pt>
                <c:pt idx="403">
                  <c:v>0.34943639291465378</c:v>
                </c:pt>
                <c:pt idx="404">
                  <c:v>0.34782608695652173</c:v>
                </c:pt>
                <c:pt idx="405">
                  <c:v>0.34621578099838968</c:v>
                </c:pt>
                <c:pt idx="406">
                  <c:v>0.34460547504025762</c:v>
                </c:pt>
                <c:pt idx="407">
                  <c:v>0.34299516908212557</c:v>
                </c:pt>
                <c:pt idx="408">
                  <c:v>0.34138486312399352</c:v>
                </c:pt>
                <c:pt idx="409">
                  <c:v>0.33977455716586147</c:v>
                </c:pt>
                <c:pt idx="410">
                  <c:v>0.33816425120772942</c:v>
                </c:pt>
                <c:pt idx="411">
                  <c:v>0.33655394524959747</c:v>
                </c:pt>
                <c:pt idx="412">
                  <c:v>0.33494363929146542</c:v>
                </c:pt>
                <c:pt idx="413">
                  <c:v>0.33333333333333337</c:v>
                </c:pt>
                <c:pt idx="414">
                  <c:v>0.33172302737520132</c:v>
                </c:pt>
                <c:pt idx="415">
                  <c:v>0.33011272141706927</c:v>
                </c:pt>
                <c:pt idx="416">
                  <c:v>0.32850241545893721</c:v>
                </c:pt>
                <c:pt idx="417">
                  <c:v>0.32689210950080516</c:v>
                </c:pt>
                <c:pt idx="418">
                  <c:v>0.32528180354267311</c:v>
                </c:pt>
                <c:pt idx="419">
                  <c:v>0.32367149758454106</c:v>
                </c:pt>
                <c:pt idx="420">
                  <c:v>0.322061191626409</c:v>
                </c:pt>
                <c:pt idx="421">
                  <c:v>0.32045088566827695</c:v>
                </c:pt>
                <c:pt idx="422">
                  <c:v>0.3188405797101449</c:v>
                </c:pt>
                <c:pt idx="423">
                  <c:v>0.31723027375201285</c:v>
                </c:pt>
                <c:pt idx="424">
                  <c:v>0.3156199677938808</c:v>
                </c:pt>
                <c:pt idx="425">
                  <c:v>0.31400966183574874</c:v>
                </c:pt>
                <c:pt idx="426">
                  <c:v>0.3123993558776168</c:v>
                </c:pt>
                <c:pt idx="427">
                  <c:v>0.31078904991948475</c:v>
                </c:pt>
                <c:pt idx="428">
                  <c:v>0.3091787439613527</c:v>
                </c:pt>
                <c:pt idx="429">
                  <c:v>0.30756843800322065</c:v>
                </c:pt>
                <c:pt idx="430">
                  <c:v>0.30595813204508859</c:v>
                </c:pt>
                <c:pt idx="431">
                  <c:v>0.30434782608695654</c:v>
                </c:pt>
                <c:pt idx="432">
                  <c:v>0.30273752012882449</c:v>
                </c:pt>
                <c:pt idx="433">
                  <c:v>0.30112721417069244</c:v>
                </c:pt>
                <c:pt idx="434">
                  <c:v>0.29951690821256038</c:v>
                </c:pt>
                <c:pt idx="435">
                  <c:v>0.29790660225442833</c:v>
                </c:pt>
                <c:pt idx="436">
                  <c:v>0.29629629629629628</c:v>
                </c:pt>
                <c:pt idx="437">
                  <c:v>0.29468599033816423</c:v>
                </c:pt>
                <c:pt idx="438">
                  <c:v>0.29307568438003218</c:v>
                </c:pt>
                <c:pt idx="439">
                  <c:v>0.29146537842190012</c:v>
                </c:pt>
                <c:pt idx="440">
                  <c:v>0.28985507246376807</c:v>
                </c:pt>
                <c:pt idx="441">
                  <c:v>0.28824476650563602</c:v>
                </c:pt>
                <c:pt idx="442">
                  <c:v>0.28663446054750408</c:v>
                </c:pt>
                <c:pt idx="443">
                  <c:v>0.28502415458937203</c:v>
                </c:pt>
                <c:pt idx="444">
                  <c:v>0.28341384863123997</c:v>
                </c:pt>
                <c:pt idx="445">
                  <c:v>0.28180354267310792</c:v>
                </c:pt>
                <c:pt idx="446">
                  <c:v>0.28019323671497587</c:v>
                </c:pt>
                <c:pt idx="447">
                  <c:v>0.27858293075684382</c:v>
                </c:pt>
                <c:pt idx="448">
                  <c:v>0.27697262479871176</c:v>
                </c:pt>
                <c:pt idx="449">
                  <c:v>0.27536231884057971</c:v>
                </c:pt>
                <c:pt idx="450">
                  <c:v>0.27375201288244766</c:v>
                </c:pt>
                <c:pt idx="451">
                  <c:v>0.27214170692431561</c:v>
                </c:pt>
                <c:pt idx="452">
                  <c:v>0.27053140096618356</c:v>
                </c:pt>
                <c:pt idx="453">
                  <c:v>0.2689210950080515</c:v>
                </c:pt>
                <c:pt idx="454">
                  <c:v>0.26731078904991945</c:v>
                </c:pt>
                <c:pt idx="455">
                  <c:v>0.2657004830917874</c:v>
                </c:pt>
                <c:pt idx="456">
                  <c:v>0.26409017713365535</c:v>
                </c:pt>
                <c:pt idx="457">
                  <c:v>0.2624798711755234</c:v>
                </c:pt>
                <c:pt idx="458">
                  <c:v>0.26086956521739135</c:v>
                </c:pt>
                <c:pt idx="459">
                  <c:v>0.2592592592592593</c:v>
                </c:pt>
                <c:pt idx="460">
                  <c:v>0.25764895330112725</c:v>
                </c:pt>
                <c:pt idx="461">
                  <c:v>0.2560386473429952</c:v>
                </c:pt>
                <c:pt idx="462">
                  <c:v>0.25442834138486314</c:v>
                </c:pt>
                <c:pt idx="463">
                  <c:v>0.25281803542673109</c:v>
                </c:pt>
                <c:pt idx="464">
                  <c:v>0.25120772946859904</c:v>
                </c:pt>
                <c:pt idx="465">
                  <c:v>0.24959742351046699</c:v>
                </c:pt>
                <c:pt idx="466">
                  <c:v>0.24798711755233493</c:v>
                </c:pt>
                <c:pt idx="467">
                  <c:v>0.24637681159420288</c:v>
                </c:pt>
                <c:pt idx="468">
                  <c:v>0.24476650563607083</c:v>
                </c:pt>
                <c:pt idx="469">
                  <c:v>0.24315619967793878</c:v>
                </c:pt>
                <c:pt idx="470">
                  <c:v>0.24154589371980673</c:v>
                </c:pt>
                <c:pt idx="471">
                  <c:v>0.23993558776167467</c:v>
                </c:pt>
                <c:pt idx="472">
                  <c:v>0.23832528180354262</c:v>
                </c:pt>
                <c:pt idx="473">
                  <c:v>0.23671497584541068</c:v>
                </c:pt>
                <c:pt idx="474">
                  <c:v>0.23510466988727863</c:v>
                </c:pt>
                <c:pt idx="475">
                  <c:v>0.23349436392914658</c:v>
                </c:pt>
                <c:pt idx="476">
                  <c:v>0.23188405797101452</c:v>
                </c:pt>
                <c:pt idx="477">
                  <c:v>0.23027375201288247</c:v>
                </c:pt>
                <c:pt idx="478">
                  <c:v>0.22866344605475042</c:v>
                </c:pt>
                <c:pt idx="479">
                  <c:v>0.22705314009661837</c:v>
                </c:pt>
                <c:pt idx="480">
                  <c:v>0.22544283413848631</c:v>
                </c:pt>
                <c:pt idx="481">
                  <c:v>0.22383252818035426</c:v>
                </c:pt>
                <c:pt idx="482">
                  <c:v>0.22222222222222221</c:v>
                </c:pt>
                <c:pt idx="483">
                  <c:v>0.22061191626409016</c:v>
                </c:pt>
                <c:pt idx="484">
                  <c:v>0.21900161030595811</c:v>
                </c:pt>
                <c:pt idx="485">
                  <c:v>0.21739130434782605</c:v>
                </c:pt>
                <c:pt idx="486">
                  <c:v>0.215780998389694</c:v>
                </c:pt>
                <c:pt idx="487">
                  <c:v>0.21417069243156195</c:v>
                </c:pt>
                <c:pt idx="488">
                  <c:v>0.2125603864734299</c:v>
                </c:pt>
                <c:pt idx="489">
                  <c:v>0.21095008051529796</c:v>
                </c:pt>
                <c:pt idx="490">
                  <c:v>0.2093397745571659</c:v>
                </c:pt>
                <c:pt idx="491">
                  <c:v>0.20772946859903385</c:v>
                </c:pt>
                <c:pt idx="492">
                  <c:v>0.2061191626409018</c:v>
                </c:pt>
                <c:pt idx="493">
                  <c:v>0.20450885668276975</c:v>
                </c:pt>
                <c:pt idx="494">
                  <c:v>0.20289855072463769</c:v>
                </c:pt>
                <c:pt idx="495">
                  <c:v>0.20128824476650564</c:v>
                </c:pt>
                <c:pt idx="496">
                  <c:v>0.19967793880837359</c:v>
                </c:pt>
                <c:pt idx="497">
                  <c:v>0.19806763285024154</c:v>
                </c:pt>
                <c:pt idx="498">
                  <c:v>0.19645732689210949</c:v>
                </c:pt>
                <c:pt idx="499">
                  <c:v>0.19484702093397743</c:v>
                </c:pt>
                <c:pt idx="500">
                  <c:v>0.19323671497584538</c:v>
                </c:pt>
                <c:pt idx="501">
                  <c:v>0.19162640901771333</c:v>
                </c:pt>
                <c:pt idx="502">
                  <c:v>0.19001610305958128</c:v>
                </c:pt>
                <c:pt idx="503">
                  <c:v>0.18840579710144922</c:v>
                </c:pt>
                <c:pt idx="504">
                  <c:v>0.18679549114331728</c:v>
                </c:pt>
                <c:pt idx="505">
                  <c:v>0.18518518518518523</c:v>
                </c:pt>
                <c:pt idx="506">
                  <c:v>0.18357487922705318</c:v>
                </c:pt>
                <c:pt idx="507">
                  <c:v>0.18196457326892113</c:v>
                </c:pt>
                <c:pt idx="508">
                  <c:v>0.18035426731078907</c:v>
                </c:pt>
                <c:pt idx="509">
                  <c:v>0.17874396135265702</c:v>
                </c:pt>
                <c:pt idx="510">
                  <c:v>0.17713365539452497</c:v>
                </c:pt>
                <c:pt idx="511">
                  <c:v>0.17552334943639292</c:v>
                </c:pt>
                <c:pt idx="512">
                  <c:v>0.17391304347826086</c:v>
                </c:pt>
                <c:pt idx="513">
                  <c:v>0.17230273752012881</c:v>
                </c:pt>
                <c:pt idx="514">
                  <c:v>0.17069243156199676</c:v>
                </c:pt>
                <c:pt idx="515">
                  <c:v>0.16908212560386471</c:v>
                </c:pt>
                <c:pt idx="516">
                  <c:v>0.16747181964573266</c:v>
                </c:pt>
                <c:pt idx="517">
                  <c:v>0.1658615136876006</c:v>
                </c:pt>
                <c:pt idx="518">
                  <c:v>0.16425120772946855</c:v>
                </c:pt>
                <c:pt idx="519">
                  <c:v>0.1626409017713365</c:v>
                </c:pt>
                <c:pt idx="520">
                  <c:v>0.16103059581320456</c:v>
                </c:pt>
                <c:pt idx="521">
                  <c:v>0.15942028985507251</c:v>
                </c:pt>
                <c:pt idx="522">
                  <c:v>0.15780998389694045</c:v>
                </c:pt>
                <c:pt idx="523">
                  <c:v>0.1561996779388084</c:v>
                </c:pt>
                <c:pt idx="524">
                  <c:v>0.15458937198067635</c:v>
                </c:pt>
                <c:pt idx="525">
                  <c:v>0.1529790660225443</c:v>
                </c:pt>
                <c:pt idx="526">
                  <c:v>0.15136876006441224</c:v>
                </c:pt>
                <c:pt idx="527">
                  <c:v>0.14975845410628019</c:v>
                </c:pt>
                <c:pt idx="528">
                  <c:v>0.14814814814814814</c:v>
                </c:pt>
                <c:pt idx="529">
                  <c:v>0.14653784219001609</c:v>
                </c:pt>
                <c:pt idx="530">
                  <c:v>0.14492753623188404</c:v>
                </c:pt>
                <c:pt idx="531">
                  <c:v>0.14331723027375198</c:v>
                </c:pt>
                <c:pt idx="532">
                  <c:v>0.14170692431561993</c:v>
                </c:pt>
                <c:pt idx="533">
                  <c:v>0.14009661835748788</c:v>
                </c:pt>
                <c:pt idx="534">
                  <c:v>0.13848631239935583</c:v>
                </c:pt>
                <c:pt idx="535">
                  <c:v>0.13687600644122389</c:v>
                </c:pt>
                <c:pt idx="536">
                  <c:v>0.13526570048309183</c:v>
                </c:pt>
                <c:pt idx="537">
                  <c:v>0.13365539452495978</c:v>
                </c:pt>
                <c:pt idx="538">
                  <c:v>0.13204508856682773</c:v>
                </c:pt>
                <c:pt idx="539">
                  <c:v>0.13043478260869568</c:v>
                </c:pt>
                <c:pt idx="540">
                  <c:v>0.12882447665056362</c:v>
                </c:pt>
                <c:pt idx="541">
                  <c:v>0.12721417069243157</c:v>
                </c:pt>
                <c:pt idx="542">
                  <c:v>0.12560386473429952</c:v>
                </c:pt>
                <c:pt idx="543">
                  <c:v>0.12399355877616747</c:v>
                </c:pt>
                <c:pt idx="544">
                  <c:v>0.12238325281803542</c:v>
                </c:pt>
                <c:pt idx="545">
                  <c:v>0.12077294685990336</c:v>
                </c:pt>
                <c:pt idx="546">
                  <c:v>0.11916264090177131</c:v>
                </c:pt>
                <c:pt idx="547">
                  <c:v>0.11755233494363926</c:v>
                </c:pt>
                <c:pt idx="548">
                  <c:v>0.11594202898550721</c:v>
                </c:pt>
                <c:pt idx="549">
                  <c:v>0.11433172302737515</c:v>
                </c:pt>
                <c:pt idx="550">
                  <c:v>0.1127214170692431</c:v>
                </c:pt>
                <c:pt idx="551">
                  <c:v>0.11111111111111116</c:v>
                </c:pt>
                <c:pt idx="552">
                  <c:v>0.10950080515297911</c:v>
                </c:pt>
                <c:pt idx="553">
                  <c:v>0.10789049919484706</c:v>
                </c:pt>
                <c:pt idx="554">
                  <c:v>0.106280193236715</c:v>
                </c:pt>
                <c:pt idx="555">
                  <c:v>0.10466988727858295</c:v>
                </c:pt>
                <c:pt idx="556">
                  <c:v>0.1030595813204509</c:v>
                </c:pt>
                <c:pt idx="557">
                  <c:v>0.10144927536231885</c:v>
                </c:pt>
                <c:pt idx="558">
                  <c:v>9.9838969404186795E-2</c:v>
                </c:pt>
                <c:pt idx="559">
                  <c:v>9.8228663446054743E-2</c:v>
                </c:pt>
                <c:pt idx="560">
                  <c:v>9.661835748792269E-2</c:v>
                </c:pt>
                <c:pt idx="561">
                  <c:v>9.5008051529790638E-2</c:v>
                </c:pt>
                <c:pt idx="562">
                  <c:v>9.3397745571658586E-2</c:v>
                </c:pt>
                <c:pt idx="563">
                  <c:v>9.1787439613526534E-2</c:v>
                </c:pt>
                <c:pt idx="564">
                  <c:v>9.0177133655394481E-2</c:v>
                </c:pt>
                <c:pt idx="565">
                  <c:v>8.8566827697262429E-2</c:v>
                </c:pt>
                <c:pt idx="566">
                  <c:v>8.6956521739130488E-2</c:v>
                </c:pt>
                <c:pt idx="567">
                  <c:v>8.5346215780998436E-2</c:v>
                </c:pt>
                <c:pt idx="568">
                  <c:v>8.3735909822866383E-2</c:v>
                </c:pt>
                <c:pt idx="569">
                  <c:v>8.2125603864734331E-2</c:v>
                </c:pt>
                <c:pt idx="570">
                  <c:v>8.0515297906602279E-2</c:v>
                </c:pt>
                <c:pt idx="571">
                  <c:v>7.8904991948470227E-2</c:v>
                </c:pt>
                <c:pt idx="572">
                  <c:v>7.7294685990338174E-2</c:v>
                </c:pt>
                <c:pt idx="573">
                  <c:v>7.5684380032206122E-2</c:v>
                </c:pt>
                <c:pt idx="574">
                  <c:v>7.407407407407407E-2</c:v>
                </c:pt>
                <c:pt idx="575">
                  <c:v>7.2463768115942018E-2</c:v>
                </c:pt>
                <c:pt idx="576">
                  <c:v>7.0853462157809965E-2</c:v>
                </c:pt>
                <c:pt idx="577">
                  <c:v>6.9243156199677913E-2</c:v>
                </c:pt>
                <c:pt idx="578">
                  <c:v>6.7632850241545861E-2</c:v>
                </c:pt>
                <c:pt idx="579">
                  <c:v>6.6022544283413809E-2</c:v>
                </c:pt>
                <c:pt idx="580">
                  <c:v>6.4412238325281757E-2</c:v>
                </c:pt>
                <c:pt idx="581">
                  <c:v>6.2801932367149704E-2</c:v>
                </c:pt>
                <c:pt idx="582">
                  <c:v>6.1191626409017763E-2</c:v>
                </c:pt>
                <c:pt idx="583">
                  <c:v>5.9581320450885711E-2</c:v>
                </c:pt>
                <c:pt idx="584">
                  <c:v>5.7971014492753659E-2</c:v>
                </c:pt>
                <c:pt idx="585">
                  <c:v>5.6360708534621606E-2</c:v>
                </c:pt>
                <c:pt idx="586">
                  <c:v>5.4750402576489554E-2</c:v>
                </c:pt>
                <c:pt idx="587">
                  <c:v>5.3140096618357502E-2</c:v>
                </c:pt>
                <c:pt idx="588">
                  <c:v>5.152979066022545E-2</c:v>
                </c:pt>
                <c:pt idx="589">
                  <c:v>4.9919484702093397E-2</c:v>
                </c:pt>
                <c:pt idx="590">
                  <c:v>4.8309178743961345E-2</c:v>
                </c:pt>
                <c:pt idx="591">
                  <c:v>4.6698872785829293E-2</c:v>
                </c:pt>
                <c:pt idx="592">
                  <c:v>4.5088566827697241E-2</c:v>
                </c:pt>
                <c:pt idx="593">
                  <c:v>4.3478260869565188E-2</c:v>
                </c:pt>
                <c:pt idx="594">
                  <c:v>4.1867954911433136E-2</c:v>
                </c:pt>
                <c:pt idx="595">
                  <c:v>4.0257648953301084E-2</c:v>
                </c:pt>
                <c:pt idx="596">
                  <c:v>3.8647342995169032E-2</c:v>
                </c:pt>
                <c:pt idx="597">
                  <c:v>3.703703703703709E-2</c:v>
                </c:pt>
                <c:pt idx="598">
                  <c:v>3.5426731078905038E-2</c:v>
                </c:pt>
                <c:pt idx="599">
                  <c:v>3.3816425120772986E-2</c:v>
                </c:pt>
                <c:pt idx="600">
                  <c:v>3.2206119162640934E-2</c:v>
                </c:pt>
                <c:pt idx="601">
                  <c:v>3.0595813204508882E-2</c:v>
                </c:pt>
                <c:pt idx="602">
                  <c:v>2.8985507246376829E-2</c:v>
                </c:pt>
                <c:pt idx="603">
                  <c:v>2.7375201288244777E-2</c:v>
                </c:pt>
                <c:pt idx="604">
                  <c:v>2.5764895330112725E-2</c:v>
                </c:pt>
                <c:pt idx="605">
                  <c:v>2.4154589371980673E-2</c:v>
                </c:pt>
                <c:pt idx="606">
                  <c:v>2.254428341384862E-2</c:v>
                </c:pt>
                <c:pt idx="607">
                  <c:v>2.0933977455716568E-2</c:v>
                </c:pt>
                <c:pt idx="608">
                  <c:v>1.9323671497584516E-2</c:v>
                </c:pt>
                <c:pt idx="609">
                  <c:v>1.7713365539452464E-2</c:v>
                </c:pt>
                <c:pt idx="610">
                  <c:v>1.6103059581320411E-2</c:v>
                </c:pt>
                <c:pt idx="611">
                  <c:v>1.4492753623188359E-2</c:v>
                </c:pt>
                <c:pt idx="612">
                  <c:v>1.2882447665056307E-2</c:v>
                </c:pt>
                <c:pt idx="613">
                  <c:v>1.1272141706924366E-2</c:v>
                </c:pt>
                <c:pt idx="614">
                  <c:v>9.6618357487923134E-3</c:v>
                </c:pt>
                <c:pt idx="615">
                  <c:v>8.0515297906602612E-3</c:v>
                </c:pt>
                <c:pt idx="616">
                  <c:v>6.441223832528209E-3</c:v>
                </c:pt>
                <c:pt idx="617">
                  <c:v>4.8309178743961567E-3</c:v>
                </c:pt>
                <c:pt idx="618">
                  <c:v>3.2206119162641045E-3</c:v>
                </c:pt>
                <c:pt idx="619">
                  <c:v>1.6103059581320522E-3</c:v>
                </c:pt>
                <c:pt idx="620">
                  <c:v>0</c:v>
                </c:pt>
              </c:numCache>
            </c:numRef>
          </c:xVal>
          <c:yVal>
            <c:numRef>
              <c:f>'Survey completion'!$D$4:$D$624</c:f>
              <c:numCache>
                <c:formatCode>0%</c:formatCode>
                <c:ptCount val="621"/>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0.06</c:v>
                </c:pt>
                <c:pt idx="82">
                  <c:v>0.06</c:v>
                </c:pt>
                <c:pt idx="83">
                  <c:v>0.06</c:v>
                </c:pt>
                <c:pt idx="84">
                  <c:v>0.08</c:v>
                </c:pt>
                <c:pt idx="85">
                  <c:v>0.08</c:v>
                </c:pt>
                <c:pt idx="86">
                  <c:v>0.08</c:v>
                </c:pt>
                <c:pt idx="87">
                  <c:v>0.1</c:v>
                </c:pt>
                <c:pt idx="88">
                  <c:v>0.1</c:v>
                </c:pt>
                <c:pt idx="89">
                  <c:v>0.1</c:v>
                </c:pt>
                <c:pt idx="90">
                  <c:v>0.1</c:v>
                </c:pt>
                <c:pt idx="91">
                  <c:v>0.1</c:v>
                </c:pt>
                <c:pt idx="92">
                  <c:v>0.1</c:v>
                </c:pt>
                <c:pt idx="93">
                  <c:v>0.1</c:v>
                </c:pt>
                <c:pt idx="94">
                  <c:v>0.1</c:v>
                </c:pt>
                <c:pt idx="95">
                  <c:v>0.1</c:v>
                </c:pt>
                <c:pt idx="96">
                  <c:v>0.1</c:v>
                </c:pt>
                <c:pt idx="97">
                  <c:v>0.1</c:v>
                </c:pt>
                <c:pt idx="98">
                  <c:v>0.1</c:v>
                </c:pt>
                <c:pt idx="99">
                  <c:v>0.1</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0.13</c:v>
                </c:pt>
                <c:pt idx="119">
                  <c:v>0.13</c:v>
                </c:pt>
                <c:pt idx="120">
                  <c:v>0.14000000000000001</c:v>
                </c:pt>
                <c:pt idx="121">
                  <c:v>0.14000000000000001</c:v>
                </c:pt>
                <c:pt idx="122">
                  <c:v>0.14000000000000001</c:v>
                </c:pt>
                <c:pt idx="123">
                  <c:v>0.16</c:v>
                </c:pt>
                <c:pt idx="124">
                  <c:v>0.16</c:v>
                </c:pt>
                <c:pt idx="125">
                  <c:v>0.16</c:v>
                </c:pt>
                <c:pt idx="126">
                  <c:v>0.25</c:v>
                </c:pt>
                <c:pt idx="127">
                  <c:v>0.27</c:v>
                </c:pt>
                <c:pt idx="128">
                  <c:v>0.27</c:v>
                </c:pt>
                <c:pt idx="129">
                  <c:v>0.28999999999999998</c:v>
                </c:pt>
                <c:pt idx="130">
                  <c:v>0.28999999999999998</c:v>
                </c:pt>
                <c:pt idx="131">
                  <c:v>0.28999999999999998</c:v>
                </c:pt>
                <c:pt idx="132">
                  <c:v>0.38</c:v>
                </c:pt>
                <c:pt idx="133">
                  <c:v>0.38</c:v>
                </c:pt>
                <c:pt idx="134">
                  <c:v>0.38</c:v>
                </c:pt>
                <c:pt idx="135">
                  <c:v>0.38</c:v>
                </c:pt>
                <c:pt idx="136">
                  <c:v>0.38</c:v>
                </c:pt>
                <c:pt idx="137">
                  <c:v>0.38</c:v>
                </c:pt>
                <c:pt idx="138">
                  <c:v>0.38</c:v>
                </c:pt>
                <c:pt idx="139">
                  <c:v>0.38</c:v>
                </c:pt>
                <c:pt idx="140">
                  <c:v>0.38</c:v>
                </c:pt>
                <c:pt idx="141">
                  <c:v>0.41</c:v>
                </c:pt>
                <c:pt idx="142">
                  <c:v>0.41</c:v>
                </c:pt>
                <c:pt idx="143">
                  <c:v>0.43</c:v>
                </c:pt>
                <c:pt idx="144">
                  <c:v>0.43</c:v>
                </c:pt>
                <c:pt idx="145">
                  <c:v>0.43</c:v>
                </c:pt>
                <c:pt idx="146">
                  <c:v>0.43</c:v>
                </c:pt>
                <c:pt idx="147">
                  <c:v>0.43</c:v>
                </c:pt>
                <c:pt idx="148">
                  <c:v>0.45</c:v>
                </c:pt>
                <c:pt idx="149">
                  <c:v>0.45</c:v>
                </c:pt>
                <c:pt idx="150">
                  <c:v>0.45</c:v>
                </c:pt>
                <c:pt idx="151">
                  <c:v>0.45</c:v>
                </c:pt>
                <c:pt idx="152">
                  <c:v>0.45</c:v>
                </c:pt>
                <c:pt idx="153">
                  <c:v>0.45</c:v>
                </c:pt>
                <c:pt idx="154">
                  <c:v>0.45</c:v>
                </c:pt>
                <c:pt idx="155">
                  <c:v>0.45</c:v>
                </c:pt>
                <c:pt idx="156">
                  <c:v>0.45</c:v>
                </c:pt>
                <c:pt idx="157">
                  <c:v>0.45</c:v>
                </c:pt>
                <c:pt idx="158">
                  <c:v>0.45</c:v>
                </c:pt>
                <c:pt idx="159">
                  <c:v>0.45</c:v>
                </c:pt>
                <c:pt idx="160">
                  <c:v>0.45</c:v>
                </c:pt>
                <c:pt idx="161">
                  <c:v>0.45</c:v>
                </c:pt>
                <c:pt idx="162">
                  <c:v>0.45</c:v>
                </c:pt>
                <c:pt idx="163">
                  <c:v>0.45</c:v>
                </c:pt>
                <c:pt idx="164">
                  <c:v>0.45</c:v>
                </c:pt>
                <c:pt idx="165">
                  <c:v>0.45</c:v>
                </c:pt>
                <c:pt idx="166">
                  <c:v>0.45</c:v>
                </c:pt>
                <c:pt idx="167">
                  <c:v>0.52</c:v>
                </c:pt>
                <c:pt idx="168">
                  <c:v>0.62</c:v>
                </c:pt>
                <c:pt idx="169">
                  <c:v>0.62</c:v>
                </c:pt>
                <c:pt idx="170">
                  <c:v>0.68</c:v>
                </c:pt>
                <c:pt idx="171">
                  <c:v>0.71</c:v>
                </c:pt>
                <c:pt idx="172">
                  <c:v>0.71</c:v>
                </c:pt>
                <c:pt idx="173">
                  <c:v>0.71</c:v>
                </c:pt>
                <c:pt idx="174">
                  <c:v>0.81</c:v>
                </c:pt>
                <c:pt idx="175">
                  <c:v>0.85</c:v>
                </c:pt>
                <c:pt idx="176">
                  <c:v>0.94</c:v>
                </c:pt>
                <c:pt idx="177">
                  <c:v>0.96</c:v>
                </c:pt>
                <c:pt idx="178">
                  <c:v>0.98</c:v>
                </c:pt>
                <c:pt idx="179">
                  <c:v>0.98</c:v>
                </c:pt>
                <c:pt idx="180">
                  <c:v>0.98</c:v>
                </c:pt>
                <c:pt idx="181">
                  <c:v>0.98</c:v>
                </c:pt>
                <c:pt idx="182">
                  <c:v>0.98</c:v>
                </c:pt>
                <c:pt idx="183">
                  <c:v>0.98</c:v>
                </c:pt>
                <c:pt idx="184">
                  <c:v>0.98</c:v>
                </c:pt>
                <c:pt idx="185">
                  <c:v>0.98</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numCache>
            </c:numRef>
          </c:yVal>
          <c:smooth val="1"/>
          <c:extLst>
            <c:ext xmlns:c16="http://schemas.microsoft.com/office/drawing/2014/chart" uri="{C3380CC4-5D6E-409C-BE32-E72D297353CC}">
              <c16:uniqueId val="{00000001-C936-4A7A-97A4-359AC46B1257}"/>
            </c:ext>
          </c:extLst>
        </c:ser>
        <c:dLbls>
          <c:showLegendKey val="0"/>
          <c:showVal val="0"/>
          <c:showCatName val="0"/>
          <c:showSerName val="0"/>
          <c:showPercent val="0"/>
          <c:showBubbleSize val="0"/>
        </c:dLbls>
        <c:axId val="1645188848"/>
        <c:axId val="1645189264"/>
        <c:extLst>
          <c:ext xmlns:c15="http://schemas.microsoft.com/office/drawing/2012/chart" uri="{02D57815-91ED-43cb-92C2-25804820EDAC}">
            <c15:filteredScatterSeries>
              <c15:ser>
                <c:idx val="0"/>
                <c:order val="0"/>
                <c:spPr>
                  <a:ln w="19050" cap="rnd">
                    <a:solidFill>
                      <a:schemeClr val="accent1"/>
                    </a:solidFill>
                    <a:round/>
                  </a:ln>
                  <a:effectLst/>
                </c:spPr>
                <c:marker>
                  <c:symbol val="none"/>
                </c:marker>
                <c:xVal>
                  <c:numRef>
                    <c:extLst>
                      <c:ext uri="{02D57815-91ED-43cb-92C2-25804820EDAC}">
                        <c15:formulaRef>
                          <c15:sqref>'Survey completion'!$A$4:$A$624</c15:sqref>
                        </c15:formulaRef>
                      </c:ext>
                    </c:extLst>
                    <c:numCache>
                      <c:formatCode>General</c:formatCode>
                      <c:ptCount val="6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numCache>
                  </c:numRef>
                </c:xVal>
                <c:yVal>
                  <c:numRef>
                    <c:extLst>
                      <c:ext uri="{02D57815-91ED-43cb-92C2-25804820EDAC}">
                        <c15:formulaRef>
                          <c15:sqref>'Survey completion'!$C$4:$C$624</c15:sqref>
                        </c15:formulaRef>
                      </c:ext>
                    </c:extLst>
                    <c:numCache>
                      <c:formatCode>General</c:formatCode>
                      <c:ptCount val="6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6</c:v>
                      </c:pt>
                      <c:pt idx="82">
                        <c:v>6</c:v>
                      </c:pt>
                      <c:pt idx="83">
                        <c:v>6</c:v>
                      </c:pt>
                      <c:pt idx="84">
                        <c:v>8</c:v>
                      </c:pt>
                      <c:pt idx="85">
                        <c:v>8</c:v>
                      </c:pt>
                      <c:pt idx="86">
                        <c:v>8</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13</c:v>
                      </c:pt>
                      <c:pt idx="119">
                        <c:v>13</c:v>
                      </c:pt>
                      <c:pt idx="120">
                        <c:v>14</c:v>
                      </c:pt>
                      <c:pt idx="121">
                        <c:v>14</c:v>
                      </c:pt>
                      <c:pt idx="122">
                        <c:v>14</c:v>
                      </c:pt>
                      <c:pt idx="123">
                        <c:v>16</c:v>
                      </c:pt>
                      <c:pt idx="124">
                        <c:v>16</c:v>
                      </c:pt>
                      <c:pt idx="125">
                        <c:v>16</c:v>
                      </c:pt>
                      <c:pt idx="126">
                        <c:v>25</c:v>
                      </c:pt>
                      <c:pt idx="127">
                        <c:v>27</c:v>
                      </c:pt>
                      <c:pt idx="128">
                        <c:v>27</c:v>
                      </c:pt>
                      <c:pt idx="129">
                        <c:v>29</c:v>
                      </c:pt>
                      <c:pt idx="130">
                        <c:v>29</c:v>
                      </c:pt>
                      <c:pt idx="131">
                        <c:v>29</c:v>
                      </c:pt>
                      <c:pt idx="132">
                        <c:v>38</c:v>
                      </c:pt>
                      <c:pt idx="133">
                        <c:v>38</c:v>
                      </c:pt>
                      <c:pt idx="134">
                        <c:v>38</c:v>
                      </c:pt>
                      <c:pt idx="135">
                        <c:v>38</c:v>
                      </c:pt>
                      <c:pt idx="136">
                        <c:v>38</c:v>
                      </c:pt>
                      <c:pt idx="137">
                        <c:v>38</c:v>
                      </c:pt>
                      <c:pt idx="138">
                        <c:v>38</c:v>
                      </c:pt>
                      <c:pt idx="139">
                        <c:v>38</c:v>
                      </c:pt>
                      <c:pt idx="140">
                        <c:v>38</c:v>
                      </c:pt>
                      <c:pt idx="141">
                        <c:v>41</c:v>
                      </c:pt>
                      <c:pt idx="142">
                        <c:v>41</c:v>
                      </c:pt>
                      <c:pt idx="143">
                        <c:v>43</c:v>
                      </c:pt>
                      <c:pt idx="144">
                        <c:v>43</c:v>
                      </c:pt>
                      <c:pt idx="145">
                        <c:v>43</c:v>
                      </c:pt>
                      <c:pt idx="146">
                        <c:v>43</c:v>
                      </c:pt>
                      <c:pt idx="147">
                        <c:v>43</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52</c:v>
                      </c:pt>
                      <c:pt idx="168">
                        <c:v>62</c:v>
                      </c:pt>
                      <c:pt idx="169">
                        <c:v>62</c:v>
                      </c:pt>
                      <c:pt idx="170">
                        <c:v>68</c:v>
                      </c:pt>
                      <c:pt idx="171">
                        <c:v>71</c:v>
                      </c:pt>
                      <c:pt idx="172">
                        <c:v>71</c:v>
                      </c:pt>
                      <c:pt idx="173">
                        <c:v>71</c:v>
                      </c:pt>
                      <c:pt idx="174">
                        <c:v>81</c:v>
                      </c:pt>
                      <c:pt idx="175">
                        <c:v>85</c:v>
                      </c:pt>
                      <c:pt idx="176">
                        <c:v>94</c:v>
                      </c:pt>
                      <c:pt idx="177">
                        <c:v>96</c:v>
                      </c:pt>
                      <c:pt idx="178">
                        <c:v>98</c:v>
                      </c:pt>
                      <c:pt idx="179">
                        <c:v>98</c:v>
                      </c:pt>
                      <c:pt idx="180">
                        <c:v>98</c:v>
                      </c:pt>
                      <c:pt idx="181">
                        <c:v>98</c:v>
                      </c:pt>
                      <c:pt idx="182">
                        <c:v>98</c:v>
                      </c:pt>
                      <c:pt idx="183">
                        <c:v>98</c:v>
                      </c:pt>
                      <c:pt idx="184">
                        <c:v>98</c:v>
                      </c:pt>
                      <c:pt idx="185">
                        <c:v>98</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100</c:v>
                      </c:pt>
                      <c:pt idx="354">
                        <c:v>100</c:v>
                      </c:pt>
                      <c:pt idx="355">
                        <c:v>100</c:v>
                      </c:pt>
                      <c:pt idx="356">
                        <c:v>100</c:v>
                      </c:pt>
                      <c:pt idx="357">
                        <c:v>100</c:v>
                      </c:pt>
                      <c:pt idx="358">
                        <c:v>100</c:v>
                      </c:pt>
                      <c:pt idx="359">
                        <c:v>100</c:v>
                      </c:pt>
                      <c:pt idx="360">
                        <c:v>100</c:v>
                      </c:pt>
                      <c:pt idx="361">
                        <c:v>100</c:v>
                      </c:pt>
                      <c:pt idx="362">
                        <c:v>100</c:v>
                      </c:pt>
                      <c:pt idx="363">
                        <c:v>100</c:v>
                      </c:pt>
                      <c:pt idx="364">
                        <c:v>100</c:v>
                      </c:pt>
                      <c:pt idx="365">
                        <c:v>100</c:v>
                      </c:pt>
                      <c:pt idx="366">
                        <c:v>100</c:v>
                      </c:pt>
                      <c:pt idx="367">
                        <c:v>100</c:v>
                      </c:pt>
                      <c:pt idx="368">
                        <c:v>100</c:v>
                      </c:pt>
                      <c:pt idx="369">
                        <c:v>100</c:v>
                      </c:pt>
                      <c:pt idx="370">
                        <c:v>100</c:v>
                      </c:pt>
                      <c:pt idx="371">
                        <c:v>100</c:v>
                      </c:pt>
                      <c:pt idx="372">
                        <c:v>100</c:v>
                      </c:pt>
                      <c:pt idx="373">
                        <c:v>100</c:v>
                      </c:pt>
                      <c:pt idx="374">
                        <c:v>100</c:v>
                      </c:pt>
                      <c:pt idx="375">
                        <c:v>100</c:v>
                      </c:pt>
                      <c:pt idx="376">
                        <c:v>100</c:v>
                      </c:pt>
                      <c:pt idx="377">
                        <c:v>100</c:v>
                      </c:pt>
                      <c:pt idx="378">
                        <c:v>100</c:v>
                      </c:pt>
                      <c:pt idx="379">
                        <c:v>100</c:v>
                      </c:pt>
                      <c:pt idx="380">
                        <c:v>100</c:v>
                      </c:pt>
                      <c:pt idx="381">
                        <c:v>100</c:v>
                      </c:pt>
                      <c:pt idx="382">
                        <c:v>100</c:v>
                      </c:pt>
                      <c:pt idx="383">
                        <c:v>100</c:v>
                      </c:pt>
                      <c:pt idx="384">
                        <c:v>100</c:v>
                      </c:pt>
                      <c:pt idx="385">
                        <c:v>100</c:v>
                      </c:pt>
                      <c:pt idx="386">
                        <c:v>100</c:v>
                      </c:pt>
                      <c:pt idx="387">
                        <c:v>100</c:v>
                      </c:pt>
                      <c:pt idx="388">
                        <c:v>100</c:v>
                      </c:pt>
                      <c:pt idx="389">
                        <c:v>100</c:v>
                      </c:pt>
                      <c:pt idx="390">
                        <c:v>100</c:v>
                      </c:pt>
                      <c:pt idx="391">
                        <c:v>100</c:v>
                      </c:pt>
                      <c:pt idx="392">
                        <c:v>100</c:v>
                      </c:pt>
                      <c:pt idx="393">
                        <c:v>100</c:v>
                      </c:pt>
                      <c:pt idx="394">
                        <c:v>100</c:v>
                      </c:pt>
                      <c:pt idx="395">
                        <c:v>100</c:v>
                      </c:pt>
                      <c:pt idx="396">
                        <c:v>100</c:v>
                      </c:pt>
                      <c:pt idx="397">
                        <c:v>100</c:v>
                      </c:pt>
                      <c:pt idx="398">
                        <c:v>100</c:v>
                      </c:pt>
                      <c:pt idx="399">
                        <c:v>100</c:v>
                      </c:pt>
                      <c:pt idx="400">
                        <c:v>100</c:v>
                      </c:pt>
                      <c:pt idx="401">
                        <c:v>100</c:v>
                      </c:pt>
                      <c:pt idx="402">
                        <c:v>100</c:v>
                      </c:pt>
                      <c:pt idx="403">
                        <c:v>100</c:v>
                      </c:pt>
                      <c:pt idx="404">
                        <c:v>100</c:v>
                      </c:pt>
                      <c:pt idx="405">
                        <c:v>100</c:v>
                      </c:pt>
                      <c:pt idx="406">
                        <c:v>100</c:v>
                      </c:pt>
                      <c:pt idx="407">
                        <c:v>100</c:v>
                      </c:pt>
                      <c:pt idx="408">
                        <c:v>100</c:v>
                      </c:pt>
                      <c:pt idx="409">
                        <c:v>100</c:v>
                      </c:pt>
                      <c:pt idx="410">
                        <c:v>100</c:v>
                      </c:pt>
                      <c:pt idx="411">
                        <c:v>100</c:v>
                      </c:pt>
                      <c:pt idx="412">
                        <c:v>100</c:v>
                      </c:pt>
                      <c:pt idx="413">
                        <c:v>100</c:v>
                      </c:pt>
                      <c:pt idx="414">
                        <c:v>100</c:v>
                      </c:pt>
                      <c:pt idx="415">
                        <c:v>100</c:v>
                      </c:pt>
                      <c:pt idx="416">
                        <c:v>100</c:v>
                      </c:pt>
                      <c:pt idx="417">
                        <c:v>100</c:v>
                      </c:pt>
                      <c:pt idx="418">
                        <c:v>100</c:v>
                      </c:pt>
                      <c:pt idx="419">
                        <c:v>100</c:v>
                      </c:pt>
                      <c:pt idx="420">
                        <c:v>100</c:v>
                      </c:pt>
                      <c:pt idx="421">
                        <c:v>100</c:v>
                      </c:pt>
                      <c:pt idx="422">
                        <c:v>100</c:v>
                      </c:pt>
                      <c:pt idx="423">
                        <c:v>100</c:v>
                      </c:pt>
                      <c:pt idx="424">
                        <c:v>100</c:v>
                      </c:pt>
                      <c:pt idx="425">
                        <c:v>100</c:v>
                      </c:pt>
                      <c:pt idx="426">
                        <c:v>100</c:v>
                      </c:pt>
                      <c:pt idx="427">
                        <c:v>100</c:v>
                      </c:pt>
                      <c:pt idx="428">
                        <c:v>100</c:v>
                      </c:pt>
                      <c:pt idx="429">
                        <c:v>100</c:v>
                      </c:pt>
                      <c:pt idx="430">
                        <c:v>100</c:v>
                      </c:pt>
                      <c:pt idx="431">
                        <c:v>100</c:v>
                      </c:pt>
                      <c:pt idx="432">
                        <c:v>100</c:v>
                      </c:pt>
                      <c:pt idx="433">
                        <c:v>100</c:v>
                      </c:pt>
                      <c:pt idx="434">
                        <c:v>100</c:v>
                      </c:pt>
                      <c:pt idx="435">
                        <c:v>100</c:v>
                      </c:pt>
                      <c:pt idx="436">
                        <c:v>100</c:v>
                      </c:pt>
                      <c:pt idx="437">
                        <c:v>100</c:v>
                      </c:pt>
                      <c:pt idx="438">
                        <c:v>100</c:v>
                      </c:pt>
                      <c:pt idx="439">
                        <c:v>100</c:v>
                      </c:pt>
                      <c:pt idx="440">
                        <c:v>100</c:v>
                      </c:pt>
                      <c:pt idx="441">
                        <c:v>100</c:v>
                      </c:pt>
                      <c:pt idx="442">
                        <c:v>100</c:v>
                      </c:pt>
                      <c:pt idx="443">
                        <c:v>100</c:v>
                      </c:pt>
                      <c:pt idx="444">
                        <c:v>100</c:v>
                      </c:pt>
                      <c:pt idx="445">
                        <c:v>100</c:v>
                      </c:pt>
                      <c:pt idx="446">
                        <c:v>100</c:v>
                      </c:pt>
                      <c:pt idx="447">
                        <c:v>100</c:v>
                      </c:pt>
                      <c:pt idx="448">
                        <c:v>100</c:v>
                      </c:pt>
                      <c:pt idx="449">
                        <c:v>100</c:v>
                      </c:pt>
                      <c:pt idx="450">
                        <c:v>100</c:v>
                      </c:pt>
                      <c:pt idx="451">
                        <c:v>100</c:v>
                      </c:pt>
                      <c:pt idx="452">
                        <c:v>100</c:v>
                      </c:pt>
                      <c:pt idx="453">
                        <c:v>100</c:v>
                      </c:pt>
                      <c:pt idx="454">
                        <c:v>100</c:v>
                      </c:pt>
                      <c:pt idx="455">
                        <c:v>100</c:v>
                      </c:pt>
                      <c:pt idx="456">
                        <c:v>100</c:v>
                      </c:pt>
                      <c:pt idx="457">
                        <c:v>100</c:v>
                      </c:pt>
                      <c:pt idx="458">
                        <c:v>100</c:v>
                      </c:pt>
                      <c:pt idx="459">
                        <c:v>100</c:v>
                      </c:pt>
                      <c:pt idx="460">
                        <c:v>100</c:v>
                      </c:pt>
                      <c:pt idx="461">
                        <c:v>100</c:v>
                      </c:pt>
                      <c:pt idx="462">
                        <c:v>100</c:v>
                      </c:pt>
                      <c:pt idx="463">
                        <c:v>100</c:v>
                      </c:pt>
                      <c:pt idx="464">
                        <c:v>100</c:v>
                      </c:pt>
                      <c:pt idx="465">
                        <c:v>100</c:v>
                      </c:pt>
                      <c:pt idx="466">
                        <c:v>100</c:v>
                      </c:pt>
                      <c:pt idx="467">
                        <c:v>100</c:v>
                      </c:pt>
                      <c:pt idx="468">
                        <c:v>100</c:v>
                      </c:pt>
                      <c:pt idx="469">
                        <c:v>100</c:v>
                      </c:pt>
                      <c:pt idx="470">
                        <c:v>100</c:v>
                      </c:pt>
                      <c:pt idx="471">
                        <c:v>100</c:v>
                      </c:pt>
                      <c:pt idx="472">
                        <c:v>100</c:v>
                      </c:pt>
                      <c:pt idx="473">
                        <c:v>100</c:v>
                      </c:pt>
                      <c:pt idx="474">
                        <c:v>100</c:v>
                      </c:pt>
                      <c:pt idx="475">
                        <c:v>100</c:v>
                      </c:pt>
                      <c:pt idx="476">
                        <c:v>100</c:v>
                      </c:pt>
                      <c:pt idx="477">
                        <c:v>100</c:v>
                      </c:pt>
                      <c:pt idx="478">
                        <c:v>100</c:v>
                      </c:pt>
                      <c:pt idx="479">
                        <c:v>100</c:v>
                      </c:pt>
                      <c:pt idx="480">
                        <c:v>100</c:v>
                      </c:pt>
                      <c:pt idx="481">
                        <c:v>100</c:v>
                      </c:pt>
                      <c:pt idx="482">
                        <c:v>100</c:v>
                      </c:pt>
                      <c:pt idx="483">
                        <c:v>100</c:v>
                      </c:pt>
                      <c:pt idx="484">
                        <c:v>100</c:v>
                      </c:pt>
                      <c:pt idx="485">
                        <c:v>100</c:v>
                      </c:pt>
                      <c:pt idx="486">
                        <c:v>100</c:v>
                      </c:pt>
                      <c:pt idx="487">
                        <c:v>100</c:v>
                      </c:pt>
                      <c:pt idx="488">
                        <c:v>100</c:v>
                      </c:pt>
                      <c:pt idx="489">
                        <c:v>100</c:v>
                      </c:pt>
                      <c:pt idx="490">
                        <c:v>100</c:v>
                      </c:pt>
                      <c:pt idx="491">
                        <c:v>100</c:v>
                      </c:pt>
                      <c:pt idx="492">
                        <c:v>100</c:v>
                      </c:pt>
                      <c:pt idx="493">
                        <c:v>100</c:v>
                      </c:pt>
                      <c:pt idx="494">
                        <c:v>100</c:v>
                      </c:pt>
                      <c:pt idx="495">
                        <c:v>100</c:v>
                      </c:pt>
                      <c:pt idx="496">
                        <c:v>100</c:v>
                      </c:pt>
                      <c:pt idx="497">
                        <c:v>100</c:v>
                      </c:pt>
                      <c:pt idx="498">
                        <c:v>100</c:v>
                      </c:pt>
                      <c:pt idx="499">
                        <c:v>100</c:v>
                      </c:pt>
                      <c:pt idx="500">
                        <c:v>100</c:v>
                      </c:pt>
                      <c:pt idx="501">
                        <c:v>100</c:v>
                      </c:pt>
                      <c:pt idx="502">
                        <c:v>100</c:v>
                      </c:pt>
                      <c:pt idx="503">
                        <c:v>100</c:v>
                      </c:pt>
                      <c:pt idx="504">
                        <c:v>100</c:v>
                      </c:pt>
                      <c:pt idx="505">
                        <c:v>100</c:v>
                      </c:pt>
                      <c:pt idx="506">
                        <c:v>100</c:v>
                      </c:pt>
                      <c:pt idx="507">
                        <c:v>100</c:v>
                      </c:pt>
                      <c:pt idx="508">
                        <c:v>100</c:v>
                      </c:pt>
                      <c:pt idx="509">
                        <c:v>100</c:v>
                      </c:pt>
                      <c:pt idx="510">
                        <c:v>100</c:v>
                      </c:pt>
                      <c:pt idx="511">
                        <c:v>100</c:v>
                      </c:pt>
                      <c:pt idx="512">
                        <c:v>100</c:v>
                      </c:pt>
                      <c:pt idx="513">
                        <c:v>100</c:v>
                      </c:pt>
                      <c:pt idx="514">
                        <c:v>100</c:v>
                      </c:pt>
                      <c:pt idx="515">
                        <c:v>100</c:v>
                      </c:pt>
                      <c:pt idx="516">
                        <c:v>100</c:v>
                      </c:pt>
                      <c:pt idx="517">
                        <c:v>100</c:v>
                      </c:pt>
                      <c:pt idx="518">
                        <c:v>100</c:v>
                      </c:pt>
                      <c:pt idx="519">
                        <c:v>100</c:v>
                      </c:pt>
                      <c:pt idx="520">
                        <c:v>100</c:v>
                      </c:pt>
                      <c:pt idx="521">
                        <c:v>100</c:v>
                      </c:pt>
                      <c:pt idx="522">
                        <c:v>100</c:v>
                      </c:pt>
                      <c:pt idx="523">
                        <c:v>100</c:v>
                      </c:pt>
                      <c:pt idx="524">
                        <c:v>100</c:v>
                      </c:pt>
                      <c:pt idx="525">
                        <c:v>100</c:v>
                      </c:pt>
                      <c:pt idx="526">
                        <c:v>100</c:v>
                      </c:pt>
                      <c:pt idx="527">
                        <c:v>100</c:v>
                      </c:pt>
                      <c:pt idx="528">
                        <c:v>100</c:v>
                      </c:pt>
                      <c:pt idx="529">
                        <c:v>100</c:v>
                      </c:pt>
                      <c:pt idx="530">
                        <c:v>100</c:v>
                      </c:pt>
                      <c:pt idx="531">
                        <c:v>100</c:v>
                      </c:pt>
                      <c:pt idx="532">
                        <c:v>100</c:v>
                      </c:pt>
                      <c:pt idx="533">
                        <c:v>100</c:v>
                      </c:pt>
                      <c:pt idx="534">
                        <c:v>100</c:v>
                      </c:pt>
                      <c:pt idx="535">
                        <c:v>100</c:v>
                      </c:pt>
                      <c:pt idx="536">
                        <c:v>100</c:v>
                      </c:pt>
                      <c:pt idx="537">
                        <c:v>100</c:v>
                      </c:pt>
                      <c:pt idx="538">
                        <c:v>100</c:v>
                      </c:pt>
                      <c:pt idx="539">
                        <c:v>100</c:v>
                      </c:pt>
                      <c:pt idx="540">
                        <c:v>100</c:v>
                      </c:pt>
                      <c:pt idx="541">
                        <c:v>100</c:v>
                      </c:pt>
                      <c:pt idx="542">
                        <c:v>100</c:v>
                      </c:pt>
                      <c:pt idx="543">
                        <c:v>100</c:v>
                      </c:pt>
                      <c:pt idx="544">
                        <c:v>100</c:v>
                      </c:pt>
                      <c:pt idx="545">
                        <c:v>100</c:v>
                      </c:pt>
                      <c:pt idx="546">
                        <c:v>100</c:v>
                      </c:pt>
                      <c:pt idx="547">
                        <c:v>100</c:v>
                      </c:pt>
                      <c:pt idx="548">
                        <c:v>100</c:v>
                      </c:pt>
                      <c:pt idx="549">
                        <c:v>100</c:v>
                      </c:pt>
                      <c:pt idx="550">
                        <c:v>100</c:v>
                      </c:pt>
                      <c:pt idx="551">
                        <c:v>100</c:v>
                      </c:pt>
                      <c:pt idx="552">
                        <c:v>100</c:v>
                      </c:pt>
                      <c:pt idx="553">
                        <c:v>100</c:v>
                      </c:pt>
                      <c:pt idx="554">
                        <c:v>100</c:v>
                      </c:pt>
                      <c:pt idx="555">
                        <c:v>100</c:v>
                      </c:pt>
                      <c:pt idx="556">
                        <c:v>100</c:v>
                      </c:pt>
                      <c:pt idx="557">
                        <c:v>100</c:v>
                      </c:pt>
                      <c:pt idx="558">
                        <c:v>100</c:v>
                      </c:pt>
                      <c:pt idx="559">
                        <c:v>100</c:v>
                      </c:pt>
                      <c:pt idx="560">
                        <c:v>100</c:v>
                      </c:pt>
                      <c:pt idx="561">
                        <c:v>100</c:v>
                      </c:pt>
                      <c:pt idx="562">
                        <c:v>100</c:v>
                      </c:pt>
                      <c:pt idx="563">
                        <c:v>100</c:v>
                      </c:pt>
                      <c:pt idx="564">
                        <c:v>100</c:v>
                      </c:pt>
                      <c:pt idx="565">
                        <c:v>100</c:v>
                      </c:pt>
                      <c:pt idx="566">
                        <c:v>100</c:v>
                      </c:pt>
                      <c:pt idx="567">
                        <c:v>100</c:v>
                      </c:pt>
                      <c:pt idx="568">
                        <c:v>100</c:v>
                      </c:pt>
                      <c:pt idx="569">
                        <c:v>100</c:v>
                      </c:pt>
                      <c:pt idx="570">
                        <c:v>100</c:v>
                      </c:pt>
                      <c:pt idx="571">
                        <c:v>100</c:v>
                      </c:pt>
                      <c:pt idx="572">
                        <c:v>100</c:v>
                      </c:pt>
                      <c:pt idx="573">
                        <c:v>100</c:v>
                      </c:pt>
                      <c:pt idx="574">
                        <c:v>100</c:v>
                      </c:pt>
                      <c:pt idx="575">
                        <c:v>100</c:v>
                      </c:pt>
                      <c:pt idx="576">
                        <c:v>100</c:v>
                      </c:pt>
                      <c:pt idx="577">
                        <c:v>100</c:v>
                      </c:pt>
                      <c:pt idx="578">
                        <c:v>100</c:v>
                      </c:pt>
                      <c:pt idx="579">
                        <c:v>100</c:v>
                      </c:pt>
                      <c:pt idx="580">
                        <c:v>100</c:v>
                      </c:pt>
                      <c:pt idx="581">
                        <c:v>100</c:v>
                      </c:pt>
                      <c:pt idx="582">
                        <c:v>100</c:v>
                      </c:pt>
                      <c:pt idx="583">
                        <c:v>100</c:v>
                      </c:pt>
                      <c:pt idx="584">
                        <c:v>100</c:v>
                      </c:pt>
                      <c:pt idx="585">
                        <c:v>100</c:v>
                      </c:pt>
                      <c:pt idx="586">
                        <c:v>100</c:v>
                      </c:pt>
                      <c:pt idx="587">
                        <c:v>100</c:v>
                      </c:pt>
                      <c:pt idx="588">
                        <c:v>100</c:v>
                      </c:pt>
                      <c:pt idx="589">
                        <c:v>100</c:v>
                      </c:pt>
                      <c:pt idx="590">
                        <c:v>100</c:v>
                      </c:pt>
                      <c:pt idx="591">
                        <c:v>100</c:v>
                      </c:pt>
                      <c:pt idx="592">
                        <c:v>100</c:v>
                      </c:pt>
                      <c:pt idx="593">
                        <c:v>100</c:v>
                      </c:pt>
                      <c:pt idx="594">
                        <c:v>100</c:v>
                      </c:pt>
                      <c:pt idx="595">
                        <c:v>100</c:v>
                      </c:pt>
                      <c:pt idx="596">
                        <c:v>100</c:v>
                      </c:pt>
                      <c:pt idx="597">
                        <c:v>100</c:v>
                      </c:pt>
                      <c:pt idx="598">
                        <c:v>100</c:v>
                      </c:pt>
                      <c:pt idx="599">
                        <c:v>100</c:v>
                      </c:pt>
                      <c:pt idx="600">
                        <c:v>100</c:v>
                      </c:pt>
                      <c:pt idx="601">
                        <c:v>100</c:v>
                      </c:pt>
                      <c:pt idx="602">
                        <c:v>100</c:v>
                      </c:pt>
                      <c:pt idx="603">
                        <c:v>100</c:v>
                      </c:pt>
                      <c:pt idx="604">
                        <c:v>100</c:v>
                      </c:pt>
                      <c:pt idx="605">
                        <c:v>100</c:v>
                      </c:pt>
                      <c:pt idx="606">
                        <c:v>100</c:v>
                      </c:pt>
                      <c:pt idx="607">
                        <c:v>100</c:v>
                      </c:pt>
                      <c:pt idx="608">
                        <c:v>100</c:v>
                      </c:pt>
                      <c:pt idx="609">
                        <c:v>100</c:v>
                      </c:pt>
                      <c:pt idx="610">
                        <c:v>100</c:v>
                      </c:pt>
                      <c:pt idx="611">
                        <c:v>100</c:v>
                      </c:pt>
                      <c:pt idx="612">
                        <c:v>100</c:v>
                      </c:pt>
                      <c:pt idx="613">
                        <c:v>100</c:v>
                      </c:pt>
                      <c:pt idx="614">
                        <c:v>100</c:v>
                      </c:pt>
                      <c:pt idx="615">
                        <c:v>100</c:v>
                      </c:pt>
                      <c:pt idx="616">
                        <c:v>100</c:v>
                      </c:pt>
                      <c:pt idx="617">
                        <c:v>100</c:v>
                      </c:pt>
                      <c:pt idx="618">
                        <c:v>100</c:v>
                      </c:pt>
                      <c:pt idx="619">
                        <c:v>100</c:v>
                      </c:pt>
                      <c:pt idx="620">
                        <c:v>100</c:v>
                      </c:pt>
                    </c:numCache>
                  </c:numRef>
                </c:yVal>
                <c:smooth val="1"/>
                <c:extLst>
                  <c:ext xmlns:c16="http://schemas.microsoft.com/office/drawing/2014/chart" uri="{C3380CC4-5D6E-409C-BE32-E72D297353CC}">
                    <c16:uniqueId val="{00000000-C936-4A7A-97A4-359AC46B1257}"/>
                  </c:ext>
                </c:extLst>
              </c15:ser>
            </c15:filteredScatterSeries>
          </c:ext>
        </c:extLst>
      </c:scatterChart>
      <c:valAx>
        <c:axId val="1645188848"/>
        <c:scaling>
          <c:orientation val="maxMin"/>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Participants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189264"/>
        <c:crosses val="autoZero"/>
        <c:crossBetween val="midCat"/>
        <c:minorUnit val="1.0000000000000002E-2"/>
      </c:valAx>
      <c:valAx>
        <c:axId val="1645189264"/>
        <c:scaling>
          <c:orientation val="minMax"/>
          <c:max val="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Completed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188848"/>
        <c:crosses val="autoZero"/>
        <c:crossBetween val="midCat"/>
        <c:majorUnit val="0.2"/>
        <c:min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209550</xdr:colOff>
      <xdr:row>23</xdr:row>
      <xdr:rowOff>149679</xdr:rowOff>
    </xdr:from>
    <xdr:to>
      <xdr:col>19</xdr:col>
      <xdr:colOff>514350</xdr:colOff>
      <xdr:row>38</xdr:row>
      <xdr:rowOff>149679</xdr:rowOff>
    </xdr:to>
    <xdr:graphicFrame macro="">
      <xdr:nvGraphicFramePr>
        <xdr:cNvPr id="2" name="Chart 1">
          <a:extLst>
            <a:ext uri="{FF2B5EF4-FFF2-40B4-BE49-F238E27FC236}">
              <a16:creationId xmlns:a16="http://schemas.microsoft.com/office/drawing/2014/main" id="{94C4636F-4B31-0CCF-E9DA-84A93B94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180975</xdr:colOff>
      <xdr:row>39</xdr:row>
      <xdr:rowOff>167640</xdr:rowOff>
    </xdr:from>
    <xdr:to>
      <xdr:col>19</xdr:col>
      <xdr:colOff>485775</xdr:colOff>
      <xdr:row>54</xdr:row>
      <xdr:rowOff>167640</xdr:rowOff>
    </xdr:to>
    <xdr:graphicFrame macro="">
      <xdr:nvGraphicFramePr>
        <xdr:cNvPr id="3" name="Chart 2">
          <a:extLst>
            <a:ext uri="{FF2B5EF4-FFF2-40B4-BE49-F238E27FC236}">
              <a16:creationId xmlns:a16="http://schemas.microsoft.com/office/drawing/2014/main" id="{9C8CF8E8-EDB0-DE50-1EE9-BBEB13F23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209006</xdr:colOff>
      <xdr:row>3</xdr:row>
      <xdr:rowOff>152399</xdr:rowOff>
    </xdr:from>
    <xdr:to>
      <xdr:col>20</xdr:col>
      <xdr:colOff>87630</xdr:colOff>
      <xdr:row>21</xdr:row>
      <xdr:rowOff>11429</xdr:rowOff>
    </xdr:to>
    <xdr:graphicFrame macro="">
      <xdr:nvGraphicFramePr>
        <xdr:cNvPr id="4" name="Chart 3">
          <a:extLst>
            <a:ext uri="{FF2B5EF4-FFF2-40B4-BE49-F238E27FC236}">
              <a16:creationId xmlns:a16="http://schemas.microsoft.com/office/drawing/2014/main" id="{36E77011-4958-3F1F-0572-7596C6B7B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R626"/>
  <sheetViews>
    <sheetView tabSelected="1" workbookViewId="0">
      <selection activeCell="KR4" sqref="KR4"/>
    </sheetView>
  </sheetViews>
  <sheetFormatPr defaultRowHeight="14.4" outlineLevelRow="1" outlineLevelCol="1" x14ac:dyDescent="0.3"/>
  <cols>
    <col min="1" max="2" width="8.88671875" customWidth="1"/>
    <col min="3" max="3" width="15.33203125" customWidth="1"/>
    <col min="5" max="5" width="32.21875" customWidth="1"/>
    <col min="6" max="6" width="39.44140625" hidden="1" customWidth="1" outlineLevel="1"/>
    <col min="7" max="7" width="14.44140625" customWidth="1" collapsed="1"/>
    <col min="8" max="8" width="21.21875" hidden="1" customWidth="1" outlineLevel="1"/>
    <col min="9" max="9" width="38.21875" hidden="1" customWidth="1" outlineLevel="1"/>
    <col min="10" max="10" width="38.21875" bestFit="1" customWidth="1" collapsed="1"/>
    <col min="11" max="11" width="20.109375" hidden="1" customWidth="1" outlineLevel="1"/>
    <col min="12" max="12" width="12" customWidth="1" collapsed="1"/>
    <col min="13" max="13" width="21.21875" hidden="1" customWidth="1" outlineLevel="1"/>
    <col min="14" max="14" width="12.88671875" customWidth="1" collapsed="1"/>
    <col min="15" max="18" width="12.88671875" customWidth="1"/>
    <col min="19" max="19" width="13.109375" hidden="1" customWidth="1" outlineLevel="1"/>
    <col min="20" max="20" width="13.109375" customWidth="1" collapsed="1"/>
    <col min="21" max="24" width="13.109375" customWidth="1"/>
    <col min="25" max="25" width="8.88671875" hidden="1" customWidth="1" outlineLevel="1"/>
    <col min="26" max="26" width="8.88671875" collapsed="1"/>
    <col min="44" max="44" width="20.44140625" hidden="1" customWidth="1" outlineLevel="1"/>
    <col min="45" max="47" width="8.88671875" hidden="1" customWidth="1" outlineLevel="1"/>
    <col min="48" max="48" width="8.88671875" hidden="1" customWidth="1" outlineLevel="1" collapsed="1"/>
    <col min="49" max="61" width="8.88671875" hidden="1" customWidth="1" outlineLevel="1"/>
    <col min="62" max="62" width="8.88671875" hidden="1" customWidth="1" outlineLevel="1" collapsed="1"/>
    <col min="63" max="68" width="8.88671875" hidden="1" customWidth="1" outlineLevel="1"/>
    <col min="69" max="69" width="8.88671875" customWidth="1" collapsed="1"/>
    <col min="70" max="86" width="8.88671875" customWidth="1"/>
    <col min="87" max="112" width="8.88671875" hidden="1" customWidth="1" outlineLevel="1"/>
    <col min="113" max="113" width="8.88671875" collapsed="1"/>
    <col min="114" max="116" width="8.88671875" hidden="1" customWidth="1" outlineLevel="1"/>
    <col min="117" max="117" width="8.88671875" style="5" hidden="1" customWidth="1" outlineLevel="1" collapsed="1"/>
    <col min="118" max="146" width="8.88671875" hidden="1" customWidth="1" outlineLevel="1"/>
    <col min="147" max="147" width="8.88671875" collapsed="1"/>
    <col min="178" max="183" width="8.88671875" hidden="1" customWidth="1" outlineLevel="1"/>
    <col min="184" max="184" width="8.88671875" hidden="1" customWidth="1" outlineLevel="1" collapsed="1"/>
    <col min="185" max="189" width="8.88671875" hidden="1" customWidth="1" outlineLevel="1"/>
    <col min="190" max="190" width="8.88671875" hidden="1" customWidth="1" outlineLevel="1" collapsed="1"/>
    <col min="191" max="196" width="8.88671875" hidden="1" customWidth="1" outlineLevel="1"/>
    <col min="197" max="197" width="8.88671875" hidden="1" customWidth="1" outlineLevel="1" collapsed="1"/>
    <col min="198" max="203" width="8.88671875" hidden="1" customWidth="1" outlineLevel="1"/>
    <col min="204" max="204" width="8.88671875" hidden="1" customWidth="1" outlineLevel="1" collapsed="1"/>
    <col min="205" max="210" width="8.88671875" hidden="1" customWidth="1" outlineLevel="1"/>
    <col min="211" max="211" width="8.88671875" hidden="1" customWidth="1" outlineLevel="1" collapsed="1"/>
    <col min="212" max="231" width="8.88671875" hidden="1" customWidth="1" outlineLevel="1"/>
    <col min="232" max="232" width="8.88671875" collapsed="1"/>
    <col min="254" max="260" width="8.88671875" hidden="1" customWidth="1" outlineLevel="1"/>
    <col min="261" max="261" width="8.88671875" hidden="1" customWidth="1" outlineLevel="1" collapsed="1"/>
    <col min="262" max="298" width="8.88671875" hidden="1" customWidth="1" outlineLevel="1"/>
    <col min="299" max="299" width="8.88671875" hidden="1" customWidth="1" outlineLevel="1" collapsed="1"/>
    <col min="300" max="301" width="8.88671875" hidden="1" customWidth="1" outlineLevel="1"/>
    <col min="302" max="302" width="8.88671875" hidden="1" customWidth="1" outlineLevel="1" collapsed="1"/>
    <col min="303" max="303" width="8.88671875" collapsed="1"/>
  </cols>
  <sheetData>
    <row r="1" spans="1:304" x14ac:dyDescent="0.3">
      <c r="A1" t="s">
        <v>0</v>
      </c>
      <c r="B1" t="s">
        <v>1</v>
      </c>
      <c r="C1" t="s">
        <v>2</v>
      </c>
      <c r="D1" t="s">
        <v>3</v>
      </c>
      <c r="E1" t="s">
        <v>4</v>
      </c>
      <c r="F1" t="s">
        <v>5</v>
      </c>
      <c r="H1" t="s">
        <v>6</v>
      </c>
      <c r="I1" t="s">
        <v>7</v>
      </c>
      <c r="K1" t="s">
        <v>8</v>
      </c>
      <c r="M1" t="s">
        <v>9</v>
      </c>
      <c r="S1" t="s">
        <v>10</v>
      </c>
      <c r="Y1" t="s">
        <v>11</v>
      </c>
      <c r="AR1" t="s">
        <v>12</v>
      </c>
      <c r="AS1" t="s">
        <v>13</v>
      </c>
      <c r="AT1" t="s">
        <v>14</v>
      </c>
      <c r="AU1" t="s">
        <v>15</v>
      </c>
      <c r="AV1" t="s">
        <v>16</v>
      </c>
      <c r="AW1" t="s">
        <v>17</v>
      </c>
      <c r="AX1" t="s">
        <v>18</v>
      </c>
      <c r="AY1" t="s">
        <v>19</v>
      </c>
      <c r="AZ1" t="s">
        <v>20</v>
      </c>
      <c r="BA1" t="s">
        <v>21</v>
      </c>
      <c r="BB1" t="s">
        <v>22</v>
      </c>
      <c r="BC1" t="s">
        <v>23</v>
      </c>
      <c r="BD1" t="s">
        <v>24</v>
      </c>
      <c r="BE1" t="s">
        <v>25</v>
      </c>
      <c r="BF1" t="s">
        <v>26</v>
      </c>
      <c r="BG1" t="s">
        <v>27</v>
      </c>
      <c r="BH1" t="s">
        <v>28</v>
      </c>
      <c r="BI1" t="s">
        <v>29</v>
      </c>
      <c r="BJ1" t="s">
        <v>30</v>
      </c>
      <c r="BK1" t="s">
        <v>31</v>
      </c>
      <c r="BL1" t="s">
        <v>32</v>
      </c>
      <c r="BM1" t="s">
        <v>33</v>
      </c>
      <c r="BN1" t="s">
        <v>34</v>
      </c>
      <c r="BO1" t="s">
        <v>35</v>
      </c>
      <c r="BP1" t="s">
        <v>36</v>
      </c>
      <c r="CI1" t="s">
        <v>37</v>
      </c>
      <c r="CJ1" t="s">
        <v>38</v>
      </c>
      <c r="CK1" t="s">
        <v>39</v>
      </c>
      <c r="CL1" t="s">
        <v>40</v>
      </c>
      <c r="CM1" t="s">
        <v>41</v>
      </c>
      <c r="CN1" t="s">
        <v>42</v>
      </c>
      <c r="CO1" t="s">
        <v>43</v>
      </c>
      <c r="CP1" t="s">
        <v>44</v>
      </c>
      <c r="CQ1" t="s">
        <v>45</v>
      </c>
      <c r="CR1" t="s">
        <v>46</v>
      </c>
      <c r="CS1" t="s">
        <v>47</v>
      </c>
      <c r="CT1" t="s">
        <v>48</v>
      </c>
      <c r="CU1" t="s">
        <v>49</v>
      </c>
      <c r="CV1" t="s">
        <v>50</v>
      </c>
      <c r="CW1" t="s">
        <v>51</v>
      </c>
      <c r="CX1" t="s">
        <v>52</v>
      </c>
      <c r="CY1" t="s">
        <v>53</v>
      </c>
      <c r="CZ1" t="s">
        <v>54</v>
      </c>
      <c r="DA1" t="s">
        <v>55</v>
      </c>
      <c r="DB1" t="s">
        <v>56</v>
      </c>
      <c r="DC1" t="s">
        <v>57</v>
      </c>
      <c r="DD1" t="s">
        <v>30</v>
      </c>
      <c r="DE1" t="s">
        <v>58</v>
      </c>
      <c r="DF1" t="s">
        <v>31</v>
      </c>
      <c r="DG1" t="s">
        <v>59</v>
      </c>
      <c r="DH1" t="s">
        <v>60</v>
      </c>
      <c r="DJ1" t="s">
        <v>32</v>
      </c>
      <c r="DK1" t="s">
        <v>34</v>
      </c>
      <c r="DL1" t="s">
        <v>61</v>
      </c>
      <c r="DM1" s="5" t="s">
        <v>62</v>
      </c>
      <c r="DN1" t="s">
        <v>63</v>
      </c>
      <c r="DO1" t="s">
        <v>64</v>
      </c>
      <c r="DP1" t="s">
        <v>65</v>
      </c>
      <c r="DQ1" t="s">
        <v>66</v>
      </c>
      <c r="DR1" t="s">
        <v>67</v>
      </c>
      <c r="DS1" t="s">
        <v>68</v>
      </c>
      <c r="DT1" t="s">
        <v>69</v>
      </c>
      <c r="DU1" t="s">
        <v>70</v>
      </c>
      <c r="DV1" t="s">
        <v>71</v>
      </c>
      <c r="DW1" t="s">
        <v>72</v>
      </c>
      <c r="DX1" t="s">
        <v>73</v>
      </c>
      <c r="DY1" t="s">
        <v>74</v>
      </c>
      <c r="DZ1" t="s">
        <v>75</v>
      </c>
      <c r="EA1" t="s">
        <v>76</v>
      </c>
      <c r="EB1" t="s">
        <v>77</v>
      </c>
      <c r="EC1" t="s">
        <v>78</v>
      </c>
      <c r="ED1" t="s">
        <v>79</v>
      </c>
      <c r="EE1" t="s">
        <v>80</v>
      </c>
      <c r="EF1" t="s">
        <v>81</v>
      </c>
      <c r="EG1" t="s">
        <v>82</v>
      </c>
      <c r="EH1" t="s">
        <v>83</v>
      </c>
      <c r="EI1" t="s">
        <v>84</v>
      </c>
      <c r="EJ1" t="s">
        <v>85</v>
      </c>
      <c r="EK1" t="s">
        <v>86</v>
      </c>
      <c r="EL1" t="s">
        <v>87</v>
      </c>
      <c r="EM1" t="s">
        <v>88</v>
      </c>
      <c r="EN1" t="s">
        <v>89</v>
      </c>
      <c r="EO1" t="s">
        <v>90</v>
      </c>
      <c r="EP1" t="s">
        <v>91</v>
      </c>
      <c r="FV1" t="s">
        <v>92</v>
      </c>
      <c r="FW1" t="s">
        <v>93</v>
      </c>
      <c r="FX1" t="s">
        <v>94</v>
      </c>
      <c r="FY1" t="s">
        <v>95</v>
      </c>
      <c r="FZ1" t="s">
        <v>96</v>
      </c>
      <c r="GA1" t="s">
        <v>97</v>
      </c>
      <c r="GB1" t="s">
        <v>98</v>
      </c>
      <c r="GC1" t="s">
        <v>99</v>
      </c>
      <c r="GD1" t="s">
        <v>100</v>
      </c>
      <c r="GE1" t="s">
        <v>101</v>
      </c>
      <c r="GF1" t="s">
        <v>102</v>
      </c>
      <c r="GG1" t="s">
        <v>103</v>
      </c>
      <c r="GH1" t="s">
        <v>104</v>
      </c>
      <c r="GI1" t="s">
        <v>105</v>
      </c>
      <c r="GJ1" t="s">
        <v>106</v>
      </c>
      <c r="GK1" t="s">
        <v>107</v>
      </c>
      <c r="GL1" t="s">
        <v>108</v>
      </c>
      <c r="GM1" t="s">
        <v>109</v>
      </c>
      <c r="GN1" t="s">
        <v>110</v>
      </c>
      <c r="GO1" t="s">
        <v>111</v>
      </c>
      <c r="GP1" t="s">
        <v>112</v>
      </c>
      <c r="GQ1" t="s">
        <v>113</v>
      </c>
      <c r="GR1" t="s">
        <v>114</v>
      </c>
      <c r="GS1" t="s">
        <v>115</v>
      </c>
      <c r="GT1" t="s">
        <v>116</v>
      </c>
      <c r="GU1" t="s">
        <v>117</v>
      </c>
      <c r="GV1" t="s">
        <v>118</v>
      </c>
      <c r="GW1" t="s">
        <v>119</v>
      </c>
      <c r="GX1" t="s">
        <v>120</v>
      </c>
      <c r="GY1" t="s">
        <v>121</v>
      </c>
      <c r="GZ1" t="s">
        <v>122</v>
      </c>
      <c r="HA1" t="s">
        <v>123</v>
      </c>
      <c r="HB1" t="s">
        <v>124</v>
      </c>
      <c r="HC1" t="s">
        <v>125</v>
      </c>
      <c r="HD1" t="s">
        <v>126</v>
      </c>
      <c r="HE1" t="s">
        <v>127</v>
      </c>
      <c r="HF1" t="s">
        <v>128</v>
      </c>
      <c r="HG1" t="s">
        <v>129</v>
      </c>
      <c r="HH1" t="s">
        <v>130</v>
      </c>
      <c r="HI1" t="s">
        <v>131</v>
      </c>
      <c r="HJ1" t="s">
        <v>132</v>
      </c>
      <c r="HK1" t="s">
        <v>133</v>
      </c>
      <c r="HL1" t="s">
        <v>134</v>
      </c>
      <c r="HM1" t="s">
        <v>135</v>
      </c>
      <c r="HN1" t="s">
        <v>136</v>
      </c>
      <c r="HO1" t="s">
        <v>137</v>
      </c>
      <c r="HP1" t="s">
        <v>138</v>
      </c>
      <c r="HQ1" t="s">
        <v>139</v>
      </c>
      <c r="HR1" t="s">
        <v>140</v>
      </c>
      <c r="HS1" t="s">
        <v>141</v>
      </c>
      <c r="HT1" t="s">
        <v>142</v>
      </c>
      <c r="HU1" t="s">
        <v>143</v>
      </c>
      <c r="HV1" t="s">
        <v>144</v>
      </c>
      <c r="HW1" t="s">
        <v>145</v>
      </c>
      <c r="IT1" t="s">
        <v>146</v>
      </c>
      <c r="IU1" t="s">
        <v>147</v>
      </c>
      <c r="IV1" t="s">
        <v>148</v>
      </c>
      <c r="IW1" t="s">
        <v>149</v>
      </c>
      <c r="IX1" t="s">
        <v>150</v>
      </c>
      <c r="IY1" t="s">
        <v>151</v>
      </c>
      <c r="IZ1" t="s">
        <v>152</v>
      </c>
      <c r="JA1" t="s">
        <v>153</v>
      </c>
      <c r="JB1" t="s">
        <v>154</v>
      </c>
      <c r="JC1" t="s">
        <v>155</v>
      </c>
      <c r="JD1" t="s">
        <v>156</v>
      </c>
      <c r="JE1" t="s">
        <v>157</v>
      </c>
      <c r="JF1" t="s">
        <v>158</v>
      </c>
      <c r="JG1" t="s">
        <v>159</v>
      </c>
      <c r="JH1" t="s">
        <v>160</v>
      </c>
      <c r="JI1" t="s">
        <v>161</v>
      </c>
      <c r="JJ1" t="s">
        <v>162</v>
      </c>
      <c r="JK1" t="s">
        <v>163</v>
      </c>
      <c r="JL1" t="s">
        <v>164</v>
      </c>
      <c r="JM1" t="s">
        <v>165</v>
      </c>
      <c r="JN1" t="s">
        <v>166</v>
      </c>
      <c r="JO1" t="s">
        <v>167</v>
      </c>
      <c r="JP1" t="s">
        <v>168</v>
      </c>
      <c r="JQ1" t="s">
        <v>169</v>
      </c>
      <c r="JR1" t="s">
        <v>170</v>
      </c>
      <c r="JS1" t="s">
        <v>171</v>
      </c>
      <c r="JT1" t="s">
        <v>172</v>
      </c>
      <c r="JU1" t="s">
        <v>173</v>
      </c>
      <c r="JV1" t="s">
        <v>174</v>
      </c>
      <c r="JW1" t="s">
        <v>175</v>
      </c>
      <c r="JX1" t="s">
        <v>176</v>
      </c>
      <c r="JY1" t="s">
        <v>177</v>
      </c>
      <c r="JZ1" t="s">
        <v>178</v>
      </c>
      <c r="KA1" t="s">
        <v>179</v>
      </c>
      <c r="KB1" t="s">
        <v>180</v>
      </c>
      <c r="KC1" t="s">
        <v>181</v>
      </c>
      <c r="KD1" t="s">
        <v>182</v>
      </c>
      <c r="KE1" t="s">
        <v>183</v>
      </c>
      <c r="KF1" t="s">
        <v>184</v>
      </c>
      <c r="KG1" t="s">
        <v>185</v>
      </c>
      <c r="KH1" t="s">
        <v>186</v>
      </c>
      <c r="KI1" t="s">
        <v>187</v>
      </c>
      <c r="KJ1" t="s">
        <v>188</v>
      </c>
      <c r="KK1" t="s">
        <v>189</v>
      </c>
      <c r="KL1" t="s">
        <v>190</v>
      </c>
      <c r="KM1" t="s">
        <v>58</v>
      </c>
      <c r="KN1" t="s">
        <v>149</v>
      </c>
      <c r="KO1" t="s">
        <v>191</v>
      </c>
      <c r="KP1" t="s">
        <v>192</v>
      </c>
      <c r="KR1" t="s">
        <v>2289</v>
      </c>
    </row>
    <row r="2" spans="1:304" ht="69" customHeight="1" x14ac:dyDescent="0.3">
      <c r="A2" s="1" t="s">
        <v>0</v>
      </c>
      <c r="B2" s="1" t="s">
        <v>1</v>
      </c>
      <c r="C2" s="1" t="s">
        <v>193</v>
      </c>
      <c r="D2" s="1" t="s">
        <v>3</v>
      </c>
      <c r="E2" s="1" t="s">
        <v>194</v>
      </c>
      <c r="F2" s="1" t="s">
        <v>195</v>
      </c>
      <c r="G2" s="1" t="s">
        <v>195</v>
      </c>
      <c r="H2" s="1" t="s">
        <v>196</v>
      </c>
      <c r="I2" s="1" t="s">
        <v>197</v>
      </c>
      <c r="J2" s="1" t="s">
        <v>2293</v>
      </c>
      <c r="K2" s="1" t="s">
        <v>198</v>
      </c>
      <c r="L2" s="1" t="s">
        <v>2317</v>
      </c>
      <c r="M2" s="1" t="s">
        <v>199</v>
      </c>
      <c r="N2" s="1" t="s">
        <v>2294</v>
      </c>
      <c r="O2" s="1" t="s">
        <v>2295</v>
      </c>
      <c r="P2" s="1" t="s">
        <v>2296</v>
      </c>
      <c r="Q2" s="1" t="s">
        <v>2297</v>
      </c>
      <c r="R2" s="1" t="s">
        <v>2298</v>
      </c>
      <c r="S2" s="1" t="s">
        <v>200</v>
      </c>
      <c r="T2" s="1" t="str">
        <f>_xlfn.CONCAT("Desired ",N2)</f>
        <v>Desired Camera Access: Still</v>
      </c>
      <c r="U2" s="1" t="str">
        <f t="shared" ref="U2:X2" si="0">_xlfn.CONCAT("Desired ",O2)</f>
        <v>Desired Camera Access: Office Live Feed</v>
      </c>
      <c r="V2" s="1" t="str">
        <f t="shared" si="0"/>
        <v>Desired Camera Access: Personal Live Access</v>
      </c>
      <c r="W2" s="1" t="str">
        <f t="shared" si="0"/>
        <v>Desired Camera Access: Camera Angles</v>
      </c>
      <c r="X2" s="1" t="str">
        <f t="shared" si="0"/>
        <v>Desired Camera Access: Recording</v>
      </c>
      <c r="Y2" s="1" t="s">
        <v>201</v>
      </c>
      <c r="Z2" s="1" t="s">
        <v>2316</v>
      </c>
      <c r="AA2" s="1" t="s">
        <v>2300</v>
      </c>
      <c r="AB2" s="1" t="s">
        <v>2301</v>
      </c>
      <c r="AC2" s="1" t="s">
        <v>2302</v>
      </c>
      <c r="AD2" s="1" t="s">
        <v>2303</v>
      </c>
      <c r="AE2" s="1" t="s">
        <v>2304</v>
      </c>
      <c r="AF2" s="1" t="str">
        <f>_xlfn.CONCAT("Frequency ",AA2)</f>
        <v>Frequency UDOT Use: Live Traffic</v>
      </c>
      <c r="AG2" s="1" t="str">
        <f t="shared" ref="AG2:AI2" si="1">_xlfn.CONCAT("Frequency ",AB2)</f>
        <v>Frequency UDOT Use: Research</v>
      </c>
      <c r="AH2" s="1" t="str">
        <f t="shared" si="1"/>
        <v>Frequency UDOT Use: Maintenance</v>
      </c>
      <c r="AI2" s="1" t="str">
        <f t="shared" si="1"/>
        <v>Frequency UDOT Use: Work Site</v>
      </c>
      <c r="AJ2" s="1" t="str">
        <f>_xlfn.CONCAT("Utility ",AA2)</f>
        <v>Utility UDOT Use: Live Traffic</v>
      </c>
      <c r="AK2" s="1" t="str">
        <f t="shared" ref="AK2:AM2" si="2">_xlfn.CONCAT("Utility ",AB2)</f>
        <v>Utility UDOT Use: Research</v>
      </c>
      <c r="AL2" s="1" t="str">
        <f t="shared" si="2"/>
        <v>Utility UDOT Use: Maintenance</v>
      </c>
      <c r="AM2" s="1" t="str">
        <f t="shared" si="2"/>
        <v>Utility UDOT Use: Work Site</v>
      </c>
      <c r="AN2" s="1" t="str">
        <f>_xlfn.CONCAT("Feedback ",AA2)</f>
        <v>Feedback UDOT Use: Live Traffic</v>
      </c>
      <c r="AO2" s="1" t="str">
        <f t="shared" ref="AO2:AQ2" si="3">_xlfn.CONCAT("Feedback ",AB2)</f>
        <v>Feedback UDOT Use: Research</v>
      </c>
      <c r="AP2" s="1" t="str">
        <f t="shared" si="3"/>
        <v>Feedback UDOT Use: Maintenance</v>
      </c>
      <c r="AQ2" s="1" t="str">
        <f t="shared" si="3"/>
        <v>Feedback UDOT Use: Work Site</v>
      </c>
      <c r="AR2" s="1" t="s">
        <v>202</v>
      </c>
      <c r="AS2" s="1" t="s">
        <v>203</v>
      </c>
      <c r="AT2" s="1" t="s">
        <v>203</v>
      </c>
      <c r="AU2" s="1" t="s">
        <v>204</v>
      </c>
      <c r="AV2" s="1" t="s">
        <v>205</v>
      </c>
      <c r="AW2" s="1" t="s">
        <v>206</v>
      </c>
      <c r="AX2" s="1" t="s">
        <v>207</v>
      </c>
      <c r="AY2" s="1" t="s">
        <v>208</v>
      </c>
      <c r="AZ2" s="1" t="s">
        <v>209</v>
      </c>
      <c r="BA2" s="1" t="s">
        <v>210</v>
      </c>
      <c r="BB2" s="1" t="s">
        <v>211</v>
      </c>
      <c r="BC2" s="1" t="s">
        <v>212</v>
      </c>
      <c r="BD2" s="1" t="s">
        <v>213</v>
      </c>
      <c r="BE2" s="1" t="s">
        <v>214</v>
      </c>
      <c r="BF2" s="1" t="s">
        <v>215</v>
      </c>
      <c r="BG2" s="1" t="s">
        <v>216</v>
      </c>
      <c r="BH2" s="1" t="s">
        <v>217</v>
      </c>
      <c r="BI2" s="1" t="s">
        <v>218</v>
      </c>
      <c r="BJ2" s="1" t="s">
        <v>219</v>
      </c>
      <c r="BK2" s="1" t="s">
        <v>220</v>
      </c>
      <c r="BL2" s="1" t="s">
        <v>221</v>
      </c>
      <c r="BM2" s="1" t="s">
        <v>222</v>
      </c>
      <c r="BN2" s="1" t="s">
        <v>223</v>
      </c>
      <c r="BO2" s="1" t="s">
        <v>224</v>
      </c>
      <c r="BP2" s="1" t="s">
        <v>225</v>
      </c>
      <c r="BQ2" s="1" t="s">
        <v>2307</v>
      </c>
      <c r="BR2" s="1" t="s">
        <v>2308</v>
      </c>
      <c r="BS2" s="1" t="s">
        <v>2309</v>
      </c>
      <c r="BT2" s="1" t="s">
        <v>2310</v>
      </c>
      <c r="BU2" s="1" t="s">
        <v>2311</v>
      </c>
      <c r="BV2" s="1" t="s">
        <v>2312</v>
      </c>
      <c r="BW2" s="1" t="str">
        <f>_xlfn.CONCAT("Frequency ",BR2)</f>
        <v>Frequency Personal Use: Traffic</v>
      </c>
      <c r="BX2" s="1" t="str">
        <f t="shared" ref="BX2" si="4">_xlfn.CONCAT("Frequency ",BS2)</f>
        <v>Frequency Personal Use: Weather</v>
      </c>
      <c r="BY2" s="1" t="str">
        <f t="shared" ref="BY2" si="5">_xlfn.CONCAT("Frequency ",BT2)</f>
        <v>Frequency Personal Use: Planning</v>
      </c>
      <c r="BZ2" s="1" t="str">
        <f t="shared" ref="BZ2" si="6">_xlfn.CONCAT("Frequency ",BU2)</f>
        <v>Frequency Personal Use: Construction</v>
      </c>
      <c r="CA2" s="1" t="str">
        <f>_xlfn.CONCAT("Utility ",BR2)</f>
        <v>Utility Personal Use: Traffic</v>
      </c>
      <c r="CB2" s="1" t="str">
        <f t="shared" ref="CB2" si="7">_xlfn.CONCAT("Utility ",BS2)</f>
        <v>Utility Personal Use: Weather</v>
      </c>
      <c r="CC2" s="1" t="str">
        <f t="shared" ref="CC2" si="8">_xlfn.CONCAT("Utility ",BT2)</f>
        <v>Utility Personal Use: Planning</v>
      </c>
      <c r="CD2" s="1" t="str">
        <f t="shared" ref="CD2" si="9">_xlfn.CONCAT("Utility ",BU2)</f>
        <v>Utility Personal Use: Construction</v>
      </c>
      <c r="CE2" s="1" t="str">
        <f>_xlfn.CONCAT("Feedback ",BR2)</f>
        <v>Feedback Personal Use: Traffic</v>
      </c>
      <c r="CF2" s="1" t="str">
        <f t="shared" ref="CF2" si="10">_xlfn.CONCAT("Feedback ",BS2)</f>
        <v>Feedback Personal Use: Weather</v>
      </c>
      <c r="CG2" s="1" t="str">
        <f t="shared" ref="CG2" si="11">_xlfn.CONCAT("Feedback ",BT2)</f>
        <v>Feedback Personal Use: Planning</v>
      </c>
      <c r="CH2" s="1" t="str">
        <f t="shared" ref="CH2" si="12">_xlfn.CONCAT("Feedback ",BU2)</f>
        <v>Feedback Personal Use: Construction</v>
      </c>
      <c r="CI2" s="1" t="s">
        <v>226</v>
      </c>
      <c r="CJ2" s="1" t="s">
        <v>227</v>
      </c>
      <c r="CK2" s="1" t="s">
        <v>228</v>
      </c>
      <c r="CL2" s="1" t="s">
        <v>228</v>
      </c>
      <c r="CM2" s="1" t="s">
        <v>228</v>
      </c>
      <c r="CN2" s="1" t="s">
        <v>229</v>
      </c>
      <c r="CO2" s="1" t="s">
        <v>230</v>
      </c>
      <c r="CP2" s="1" t="s">
        <v>231</v>
      </c>
      <c r="CQ2" s="1" t="s">
        <v>232</v>
      </c>
      <c r="CR2" s="1" t="s">
        <v>233</v>
      </c>
      <c r="CS2" s="1" t="s">
        <v>234</v>
      </c>
      <c r="CT2" s="1" t="s">
        <v>235</v>
      </c>
      <c r="CU2" s="1" t="s">
        <v>236</v>
      </c>
      <c r="CV2" s="1" t="s">
        <v>237</v>
      </c>
      <c r="CW2" s="1" t="s">
        <v>238</v>
      </c>
      <c r="CX2" s="1" t="s">
        <v>239</v>
      </c>
      <c r="CY2" s="1" t="s">
        <v>240</v>
      </c>
      <c r="CZ2" s="1" t="s">
        <v>241</v>
      </c>
      <c r="DA2" s="1" t="s">
        <v>242</v>
      </c>
      <c r="DB2" s="1" t="s">
        <v>243</v>
      </c>
      <c r="DC2" s="1" t="s">
        <v>244</v>
      </c>
      <c r="DD2" s="1" t="s">
        <v>245</v>
      </c>
      <c r="DE2" s="1" t="s">
        <v>246</v>
      </c>
      <c r="DF2" s="1" t="s">
        <v>247</v>
      </c>
      <c r="DG2" s="1" t="s">
        <v>248</v>
      </c>
      <c r="DH2" s="1" t="s">
        <v>249</v>
      </c>
      <c r="DI2" s="1" t="s">
        <v>2357</v>
      </c>
      <c r="DJ2" s="1" t="s">
        <v>250</v>
      </c>
      <c r="DK2" s="1" t="s">
        <v>251</v>
      </c>
      <c r="DL2" s="1" t="s">
        <v>252</v>
      </c>
      <c r="DM2" s="4" t="s">
        <v>253</v>
      </c>
      <c r="DN2" s="1" t="s">
        <v>254</v>
      </c>
      <c r="DO2" s="1" t="s">
        <v>255</v>
      </c>
      <c r="DP2" s="1" t="s">
        <v>256</v>
      </c>
      <c r="DQ2" s="1" t="s">
        <v>257</v>
      </c>
      <c r="DR2" s="1" t="s">
        <v>258</v>
      </c>
      <c r="DS2" s="1" t="s">
        <v>259</v>
      </c>
      <c r="DT2" s="1" t="s">
        <v>260</v>
      </c>
      <c r="DU2" s="1" t="s">
        <v>261</v>
      </c>
      <c r="DV2" s="1" t="s">
        <v>262</v>
      </c>
      <c r="DW2" s="1" t="s">
        <v>263</v>
      </c>
      <c r="DX2" s="1" t="s">
        <v>264</v>
      </c>
      <c r="DY2" s="1" t="s">
        <v>265</v>
      </c>
      <c r="DZ2" s="1" t="s">
        <v>266</v>
      </c>
      <c r="EA2" s="1" t="s">
        <v>267</v>
      </c>
      <c r="EB2" s="1" t="s">
        <v>268</v>
      </c>
      <c r="EC2" s="1" t="s">
        <v>269</v>
      </c>
      <c r="ED2" s="1" t="s">
        <v>270</v>
      </c>
      <c r="EE2" s="1" t="s">
        <v>271</v>
      </c>
      <c r="EF2" s="1" t="s">
        <v>272</v>
      </c>
      <c r="EG2" s="1" t="s">
        <v>273</v>
      </c>
      <c r="EH2" s="1" t="s">
        <v>274</v>
      </c>
      <c r="EI2" s="1" t="s">
        <v>275</v>
      </c>
      <c r="EJ2" s="1" t="s">
        <v>276</v>
      </c>
      <c r="EK2" s="1" t="s">
        <v>277</v>
      </c>
      <c r="EL2" s="1" t="s">
        <v>278</v>
      </c>
      <c r="EM2" s="1" t="s">
        <v>279</v>
      </c>
      <c r="EN2" s="1" t="s">
        <v>280</v>
      </c>
      <c r="EO2" s="1" t="s">
        <v>281</v>
      </c>
      <c r="EP2" s="1" t="s">
        <v>282</v>
      </c>
      <c r="EQ2" s="1" t="s">
        <v>2318</v>
      </c>
      <c r="ER2" s="1" t="s">
        <v>2319</v>
      </c>
      <c r="ES2" s="1" t="s">
        <v>2320</v>
      </c>
      <c r="ET2" s="1" t="s">
        <v>2321</v>
      </c>
      <c r="EU2" s="1" t="s">
        <v>2322</v>
      </c>
      <c r="EV2" s="1" t="s">
        <v>2323</v>
      </c>
      <c r="EW2" s="1" t="str">
        <f>_xlfn.CONCAT("Personal/UDOT ",ER2)</f>
        <v>Personal/UDOT RWIS Tools: Road Weather</v>
      </c>
      <c r="EX2" s="1" t="str">
        <f t="shared" ref="EX2:EZ2" si="13">_xlfn.CONCAT("Personal/UDOT ",ES2)</f>
        <v>Personal/UDOT RWIS Tools: Statewide Maintenance</v>
      </c>
      <c r="EY2" s="1" t="str">
        <f t="shared" si="13"/>
        <v>Personal/UDOT RWIS Tools: MesoWest</v>
      </c>
      <c r="EZ2" s="1" t="str">
        <f t="shared" si="13"/>
        <v>Personal/UDOT RWIS Tools: NWSW</v>
      </c>
      <c r="FA2" s="1" t="s">
        <v>2332</v>
      </c>
      <c r="FB2" s="1" t="s">
        <v>2333</v>
      </c>
      <c r="FC2" s="1" t="s">
        <v>2334</v>
      </c>
      <c r="FD2" s="1" t="s">
        <v>2327</v>
      </c>
      <c r="FE2" s="1" t="s">
        <v>2328</v>
      </c>
      <c r="FF2" s="1" t="s">
        <v>2329</v>
      </c>
      <c r="FG2" s="1" t="s">
        <v>2330</v>
      </c>
      <c r="FH2" s="1" t="s">
        <v>2331</v>
      </c>
      <c r="FI2" s="1" t="str">
        <f>_xlfn.CONCAT("Frequency ",FD2)</f>
        <v>Frequency RWIS Uses: Winter Planning</v>
      </c>
      <c r="FJ2" s="1" t="str">
        <f t="shared" ref="FJ2" si="14">_xlfn.CONCAT("Frequency ",FE2)</f>
        <v>Frequency RWIS Uses: Public</v>
      </c>
      <c r="FK2" s="1" t="str">
        <f t="shared" ref="FK2" si="15">_xlfn.CONCAT("Frequency ",FF2)</f>
        <v>Frequency RWIS Uses: Route detour</v>
      </c>
      <c r="FL2" s="1" t="str">
        <f t="shared" ref="FL2" si="16">_xlfn.CONCAT("Frequency ",FG2)</f>
        <v>Frequency RWIS Uses: Weather Tracking</v>
      </c>
      <c r="FM2" s="1" t="str">
        <f>_xlfn.CONCAT("Utility ",FD2)</f>
        <v>Utility RWIS Uses: Winter Planning</v>
      </c>
      <c r="FN2" s="1" t="str">
        <f t="shared" ref="FN2" si="17">_xlfn.CONCAT("Utility ",FE2)</f>
        <v>Utility RWIS Uses: Public</v>
      </c>
      <c r="FO2" s="1" t="str">
        <f t="shared" ref="FO2" si="18">_xlfn.CONCAT("Utility ",FF2)</f>
        <v>Utility RWIS Uses: Route detour</v>
      </c>
      <c r="FP2" s="1" t="str">
        <f t="shared" ref="FP2" si="19">_xlfn.CONCAT("Utility ",FG2)</f>
        <v>Utility RWIS Uses: Weather Tracking</v>
      </c>
      <c r="FQ2" s="1" t="str">
        <f>_xlfn.CONCAT("Feedback ",FD2)</f>
        <v>Feedback RWIS Uses: Winter Planning</v>
      </c>
      <c r="FR2" s="1" t="str">
        <f t="shared" ref="FR2" si="20">_xlfn.CONCAT("Feedback ",FE2)</f>
        <v>Feedback RWIS Uses: Public</v>
      </c>
      <c r="FS2" s="1" t="str">
        <f t="shared" ref="FS2" si="21">_xlfn.CONCAT("Feedback ",FF2)</f>
        <v>Feedback RWIS Uses: Route detour</v>
      </c>
      <c r="FT2" s="1" t="str">
        <f t="shared" ref="FT2" si="22">_xlfn.CONCAT("Feedback ",FG2)</f>
        <v>Feedback RWIS Uses: Weather Tracking</v>
      </c>
      <c r="FU2" s="1" t="s">
        <v>2315</v>
      </c>
      <c r="FV2" s="1" t="s">
        <v>283</v>
      </c>
      <c r="FW2" s="1" t="s">
        <v>284</v>
      </c>
      <c r="FX2" s="1" t="s">
        <v>285</v>
      </c>
      <c r="FY2" s="1" t="s">
        <v>286</v>
      </c>
      <c r="FZ2" s="1" t="s">
        <v>287</v>
      </c>
      <c r="GA2" s="1" t="s">
        <v>288</v>
      </c>
      <c r="GB2" s="1" t="s">
        <v>289</v>
      </c>
      <c r="GC2" s="1" t="s">
        <v>290</v>
      </c>
      <c r="GD2" s="1" t="s">
        <v>290</v>
      </c>
      <c r="GE2" s="1" t="s">
        <v>290</v>
      </c>
      <c r="GF2" s="1" t="s">
        <v>291</v>
      </c>
      <c r="GG2" s="1" t="s">
        <v>292</v>
      </c>
      <c r="GH2" s="1" t="s">
        <v>293</v>
      </c>
      <c r="GI2" s="1" t="s">
        <v>294</v>
      </c>
      <c r="GJ2" s="1" t="s">
        <v>295</v>
      </c>
      <c r="GK2" s="1" t="s">
        <v>296</v>
      </c>
      <c r="GL2" s="1" t="s">
        <v>297</v>
      </c>
      <c r="GM2" s="1" t="s">
        <v>298</v>
      </c>
      <c r="GN2" s="1" t="s">
        <v>299</v>
      </c>
      <c r="GO2" s="1" t="s">
        <v>300</v>
      </c>
      <c r="GP2" s="1" t="s">
        <v>301</v>
      </c>
      <c r="GQ2" s="1" t="s">
        <v>302</v>
      </c>
      <c r="GR2" s="1" t="s">
        <v>303</v>
      </c>
      <c r="GS2" s="1" t="s">
        <v>304</v>
      </c>
      <c r="GT2" s="1" t="s">
        <v>305</v>
      </c>
      <c r="GU2" s="1" t="s">
        <v>306</v>
      </c>
      <c r="GV2" s="1" t="s">
        <v>307</v>
      </c>
      <c r="GW2" s="1" t="s">
        <v>308</v>
      </c>
      <c r="GX2" s="1" t="s">
        <v>309</v>
      </c>
      <c r="GY2" s="1" t="s">
        <v>310</v>
      </c>
      <c r="GZ2" s="1" t="s">
        <v>311</v>
      </c>
      <c r="HA2" s="1" t="s">
        <v>312</v>
      </c>
      <c r="HB2" s="1" t="s">
        <v>313</v>
      </c>
      <c r="HC2" s="1" t="s">
        <v>314</v>
      </c>
      <c r="HD2" s="1" t="s">
        <v>251</v>
      </c>
      <c r="HE2" s="1" t="s">
        <v>252</v>
      </c>
      <c r="HF2" s="1" t="s">
        <v>315</v>
      </c>
      <c r="HG2" s="1" t="s">
        <v>316</v>
      </c>
      <c r="HH2" s="1" t="s">
        <v>317</v>
      </c>
      <c r="HI2" s="1" t="s">
        <v>318</v>
      </c>
      <c r="HJ2" s="1" t="s">
        <v>319</v>
      </c>
      <c r="HK2" s="1" t="s">
        <v>320</v>
      </c>
      <c r="HL2" s="1" t="s">
        <v>321</v>
      </c>
      <c r="HM2" s="1" t="s">
        <v>322</v>
      </c>
      <c r="HN2" s="1" t="s">
        <v>323</v>
      </c>
      <c r="HO2" s="1" t="s">
        <v>324</v>
      </c>
      <c r="HP2" s="1" t="s">
        <v>325</v>
      </c>
      <c r="HQ2" s="1" t="s">
        <v>326</v>
      </c>
      <c r="HR2" s="1" t="s">
        <v>327</v>
      </c>
      <c r="HS2" s="1" t="s">
        <v>328</v>
      </c>
      <c r="HT2" s="1" t="s">
        <v>329</v>
      </c>
      <c r="HU2" s="1" t="s">
        <v>330</v>
      </c>
      <c r="HV2" s="1" t="s">
        <v>331</v>
      </c>
      <c r="HW2" s="1" t="s">
        <v>332</v>
      </c>
      <c r="HX2" s="1" t="s">
        <v>2343</v>
      </c>
      <c r="HY2" s="1" t="s">
        <v>2344</v>
      </c>
      <c r="HZ2" s="1" t="s">
        <v>2345</v>
      </c>
      <c r="IA2" s="1" t="s">
        <v>2346</v>
      </c>
      <c r="IB2" s="1" t="s">
        <v>2348</v>
      </c>
      <c r="IC2" s="1" t="s">
        <v>2347</v>
      </c>
      <c r="ID2" s="1" t="s">
        <v>2349</v>
      </c>
      <c r="IE2" s="1" t="s">
        <v>2350</v>
      </c>
      <c r="IF2" s="1" t="s">
        <v>2351</v>
      </c>
      <c r="IG2" s="1" t="s">
        <v>2352</v>
      </c>
      <c r="IH2" s="1" t="s">
        <v>2353</v>
      </c>
      <c r="II2" s="1" t="s">
        <v>2354</v>
      </c>
      <c r="IJ2" s="1" t="str">
        <f>_xlfn.CONCAT("Frequency ",IF2)</f>
        <v>Frequency VMS Use: Incident Management</v>
      </c>
      <c r="IK2" s="1" t="str">
        <f>_xlfn.CONCAT("Frequency ",IG2)</f>
        <v>Frequency VMS Use: Travel Time</v>
      </c>
      <c r="IL2" s="1" t="str">
        <f>_xlfn.CONCAT("Frequency ",IH2)</f>
        <v>Frequency VMS Use: Research</v>
      </c>
      <c r="IM2" s="1" t="str">
        <f>_xlfn.CONCAT("Utility ",IF2)</f>
        <v>Utility VMS Use: Incident Management</v>
      </c>
      <c r="IN2" s="1" t="str">
        <f>_xlfn.CONCAT("Utility ",IG2)</f>
        <v>Utility VMS Use: Travel Time</v>
      </c>
      <c r="IO2" s="1" t="str">
        <f>_xlfn.CONCAT("Utility ",IH2)</f>
        <v>Utility VMS Use: Research</v>
      </c>
      <c r="IP2" s="1" t="str">
        <f>_xlfn.CONCAT("Feedback ",IF2)</f>
        <v>Feedback VMS Use: Incident Management</v>
      </c>
      <c r="IQ2" s="1" t="str">
        <f t="shared" ref="IQ2" si="23">_xlfn.CONCAT("Feedback ",IG2)</f>
        <v>Feedback VMS Use: Travel Time</v>
      </c>
      <c r="IR2" s="1" t="str">
        <f>_xlfn.CONCAT("Feedback ",IH2)</f>
        <v>Feedback VMS Use: Research</v>
      </c>
      <c r="IS2" s="1" t="s">
        <v>2315</v>
      </c>
      <c r="IT2" s="1" t="s">
        <v>333</v>
      </c>
      <c r="IU2" s="1" t="s">
        <v>334</v>
      </c>
      <c r="IV2" s="1" t="s">
        <v>335</v>
      </c>
      <c r="IW2" s="1" t="s">
        <v>336</v>
      </c>
      <c r="IX2" s="1" t="s">
        <v>337</v>
      </c>
      <c r="IY2" s="1" t="s">
        <v>338</v>
      </c>
      <c r="IZ2" s="1" t="s">
        <v>339</v>
      </c>
      <c r="JA2" s="1" t="s">
        <v>340</v>
      </c>
      <c r="JB2" s="1" t="s">
        <v>341</v>
      </c>
      <c r="JC2" s="1" t="s">
        <v>342</v>
      </c>
      <c r="JD2" s="1" t="s">
        <v>342</v>
      </c>
      <c r="JE2" s="1" t="s">
        <v>342</v>
      </c>
      <c r="JF2" s="1" t="s">
        <v>343</v>
      </c>
      <c r="JG2" s="1" t="s">
        <v>344</v>
      </c>
      <c r="JH2" s="1" t="s">
        <v>345</v>
      </c>
      <c r="JI2" s="1" t="s">
        <v>346</v>
      </c>
      <c r="JJ2" s="1" t="s">
        <v>347</v>
      </c>
      <c r="JK2" s="1" t="s">
        <v>348</v>
      </c>
      <c r="JL2" s="1" t="s">
        <v>349</v>
      </c>
      <c r="JM2" s="1" t="s">
        <v>350</v>
      </c>
      <c r="JN2" s="1" t="s">
        <v>351</v>
      </c>
      <c r="JO2" s="1" t="s">
        <v>352</v>
      </c>
      <c r="JP2" s="1" t="s">
        <v>353</v>
      </c>
      <c r="JQ2" s="1" t="s">
        <v>354</v>
      </c>
      <c r="JR2" s="1" t="s">
        <v>355</v>
      </c>
      <c r="JS2" s="1" t="s">
        <v>356</v>
      </c>
      <c r="JT2" s="1" t="s">
        <v>357</v>
      </c>
      <c r="JU2" s="1" t="s">
        <v>358</v>
      </c>
      <c r="JV2" s="1" t="s">
        <v>359</v>
      </c>
      <c r="JW2" s="1" t="s">
        <v>360</v>
      </c>
      <c r="JX2" s="1" t="s">
        <v>361</v>
      </c>
      <c r="JY2" s="1" t="s">
        <v>362</v>
      </c>
      <c r="JZ2" s="1" t="s">
        <v>363</v>
      </c>
      <c r="KA2" s="1" t="s">
        <v>364</v>
      </c>
      <c r="KB2" s="1" t="s">
        <v>365</v>
      </c>
      <c r="KC2" s="1" t="s">
        <v>366</v>
      </c>
      <c r="KD2" s="1" t="s">
        <v>367</v>
      </c>
      <c r="KE2" s="1" t="s">
        <v>368</v>
      </c>
      <c r="KF2" s="1" t="s">
        <v>369</v>
      </c>
      <c r="KG2" s="1" t="s">
        <v>370</v>
      </c>
      <c r="KH2" s="1" t="s">
        <v>371</v>
      </c>
      <c r="KI2" s="1" t="s">
        <v>372</v>
      </c>
      <c r="KJ2" s="1" t="s">
        <v>373</v>
      </c>
      <c r="KK2" s="1" t="s">
        <v>374</v>
      </c>
      <c r="KL2" s="1" t="s">
        <v>375</v>
      </c>
      <c r="KM2" s="1" t="s">
        <v>376</v>
      </c>
      <c r="KN2" s="1" t="s">
        <v>251</v>
      </c>
      <c r="KO2" s="1" t="s">
        <v>252</v>
      </c>
      <c r="KP2" s="1" t="s">
        <v>377</v>
      </c>
      <c r="KQ2" s="1" t="s">
        <v>2355</v>
      </c>
      <c r="KR2" s="1" t="s">
        <v>2288</v>
      </c>
    </row>
    <row r="3" spans="1:304" ht="14.4" customHeight="1" outlineLevel="1" x14ac:dyDescent="0.3">
      <c r="A3" t="s">
        <v>2290</v>
      </c>
      <c r="B3" t="s">
        <v>2290</v>
      </c>
      <c r="C3" t="s">
        <v>2290</v>
      </c>
      <c r="D3" t="s">
        <v>2290</v>
      </c>
      <c r="E3" t="s">
        <v>2290</v>
      </c>
      <c r="F3" t="s">
        <v>379</v>
      </c>
      <c r="G3" t="s">
        <v>2290</v>
      </c>
      <c r="H3" t="s">
        <v>380</v>
      </c>
      <c r="I3" t="s">
        <v>381</v>
      </c>
      <c r="J3" t="s">
        <v>2290</v>
      </c>
      <c r="K3" t="s">
        <v>382</v>
      </c>
      <c r="L3" t="s">
        <v>2290</v>
      </c>
      <c r="M3" t="s">
        <v>2290</v>
      </c>
      <c r="N3" t="s">
        <v>2290</v>
      </c>
      <c r="O3" t="s">
        <v>2290</v>
      </c>
      <c r="P3" t="s">
        <v>2290</v>
      </c>
      <c r="Q3" t="s">
        <v>2290</v>
      </c>
      <c r="R3" t="s">
        <v>2290</v>
      </c>
      <c r="S3" t="s">
        <v>2290</v>
      </c>
      <c r="T3" t="s">
        <v>2290</v>
      </c>
      <c r="U3" t="s">
        <v>2290</v>
      </c>
      <c r="V3" t="s">
        <v>2290</v>
      </c>
      <c r="W3" t="s">
        <v>2290</v>
      </c>
      <c r="X3" t="s">
        <v>2290</v>
      </c>
      <c r="Y3" t="s">
        <v>383</v>
      </c>
      <c r="Z3" t="s">
        <v>2290</v>
      </c>
      <c r="AA3" t="s">
        <v>2290</v>
      </c>
      <c r="AB3" t="s">
        <v>2290</v>
      </c>
      <c r="AC3" t="s">
        <v>2290</v>
      </c>
      <c r="AD3" t="s">
        <v>2290</v>
      </c>
      <c r="AE3" t="s">
        <v>2290</v>
      </c>
      <c r="AF3" t="s">
        <v>2290</v>
      </c>
      <c r="AG3" t="s">
        <v>2290</v>
      </c>
      <c r="AH3" t="s">
        <v>2290</v>
      </c>
      <c r="AI3" t="s">
        <v>2290</v>
      </c>
      <c r="AJ3" t="s">
        <v>2290</v>
      </c>
      <c r="AK3" t="s">
        <v>2290</v>
      </c>
      <c r="AL3" t="s">
        <v>2290</v>
      </c>
      <c r="AM3" t="s">
        <v>2290</v>
      </c>
      <c r="AN3" t="s">
        <v>2290</v>
      </c>
      <c r="AO3" t="s">
        <v>2290</v>
      </c>
      <c r="AP3" t="s">
        <v>2290</v>
      </c>
      <c r="AQ3" t="s">
        <v>2290</v>
      </c>
      <c r="AR3" t="s">
        <v>384</v>
      </c>
      <c r="AS3" t="s">
        <v>385</v>
      </c>
      <c r="AT3" t="s">
        <v>386</v>
      </c>
      <c r="AU3" t="s">
        <v>387</v>
      </c>
      <c r="AV3" t="s">
        <v>388</v>
      </c>
      <c r="AW3" t="s">
        <v>389</v>
      </c>
      <c r="AX3" t="s">
        <v>390</v>
      </c>
      <c r="AY3" t="s">
        <v>391</v>
      </c>
      <c r="AZ3" t="s">
        <v>392</v>
      </c>
      <c r="BA3" t="s">
        <v>393</v>
      </c>
      <c r="BB3" t="s">
        <v>394</v>
      </c>
      <c r="BC3" t="s">
        <v>395</v>
      </c>
      <c r="BD3" t="s">
        <v>396</v>
      </c>
      <c r="BE3" t="s">
        <v>397</v>
      </c>
      <c r="BF3" t="s">
        <v>398</v>
      </c>
      <c r="BG3" t="s">
        <v>399</v>
      </c>
      <c r="BH3" t="s">
        <v>400</v>
      </c>
      <c r="BI3" t="s">
        <v>401</v>
      </c>
      <c r="BJ3" t="s">
        <v>402</v>
      </c>
      <c r="BK3" t="s">
        <v>403</v>
      </c>
      <c r="BL3" t="s">
        <v>404</v>
      </c>
      <c r="BM3" t="s">
        <v>405</v>
      </c>
      <c r="BN3" t="s">
        <v>406</v>
      </c>
      <c r="BO3" t="s">
        <v>407</v>
      </c>
      <c r="BP3" t="s">
        <v>408</v>
      </c>
      <c r="BQ3" t="s">
        <v>2290</v>
      </c>
      <c r="BR3" t="s">
        <v>2290</v>
      </c>
      <c r="BS3" t="s">
        <v>2290</v>
      </c>
      <c r="BT3" t="s">
        <v>2290</v>
      </c>
      <c r="BU3" t="s">
        <v>2290</v>
      </c>
      <c r="BV3" t="s">
        <v>2290</v>
      </c>
      <c r="BW3" t="s">
        <v>2290</v>
      </c>
      <c r="BX3" t="s">
        <v>2290</v>
      </c>
      <c r="BY3" t="s">
        <v>2290</v>
      </c>
      <c r="BZ3" t="s">
        <v>2290</v>
      </c>
      <c r="CA3" t="s">
        <v>2290</v>
      </c>
      <c r="CB3" t="s">
        <v>2290</v>
      </c>
      <c r="CC3" t="s">
        <v>2290</v>
      </c>
      <c r="CD3" t="s">
        <v>2290</v>
      </c>
      <c r="CE3" t="s">
        <v>2290</v>
      </c>
      <c r="CF3" t="s">
        <v>2290</v>
      </c>
      <c r="CG3" t="s">
        <v>2290</v>
      </c>
      <c r="CH3" t="s">
        <v>2290</v>
      </c>
      <c r="CI3" t="s">
        <v>409</v>
      </c>
      <c r="CJ3" t="s">
        <v>410</v>
      </c>
      <c r="CK3" t="s">
        <v>411</v>
      </c>
      <c r="CL3" t="s">
        <v>412</v>
      </c>
      <c r="CM3" t="s">
        <v>413</v>
      </c>
      <c r="CN3" t="s">
        <v>414</v>
      </c>
      <c r="CO3" t="s">
        <v>415</v>
      </c>
      <c r="CP3" t="s">
        <v>416</v>
      </c>
      <c r="CQ3" t="s">
        <v>417</v>
      </c>
      <c r="CR3" t="s">
        <v>418</v>
      </c>
      <c r="CS3" t="s">
        <v>419</v>
      </c>
      <c r="CT3" t="s">
        <v>420</v>
      </c>
      <c r="CU3" t="s">
        <v>421</v>
      </c>
      <c r="CV3" t="s">
        <v>422</v>
      </c>
      <c r="CW3" t="s">
        <v>423</v>
      </c>
      <c r="CX3" t="s">
        <v>424</v>
      </c>
      <c r="CY3" t="s">
        <v>425</v>
      </c>
      <c r="CZ3" t="s">
        <v>426</v>
      </c>
      <c r="DA3" t="s">
        <v>427</v>
      </c>
      <c r="DB3" t="s">
        <v>428</v>
      </c>
      <c r="DC3" t="s">
        <v>429</v>
      </c>
      <c r="DD3" t="s">
        <v>430</v>
      </c>
      <c r="DE3" t="s">
        <v>431</v>
      </c>
      <c r="DF3" t="s">
        <v>432</v>
      </c>
      <c r="DG3" t="s">
        <v>433</v>
      </c>
      <c r="DH3" t="s">
        <v>434</v>
      </c>
      <c r="DI3" t="s">
        <v>2290</v>
      </c>
      <c r="DJ3" t="s">
        <v>435</v>
      </c>
      <c r="DK3" t="s">
        <v>436</v>
      </c>
      <c r="DL3" t="s">
        <v>437</v>
      </c>
      <c r="DM3" s="5" t="s">
        <v>438</v>
      </c>
      <c r="DN3" t="s">
        <v>439</v>
      </c>
      <c r="DO3" t="s">
        <v>440</v>
      </c>
      <c r="DP3" t="s">
        <v>441</v>
      </c>
      <c r="DQ3" t="s">
        <v>442</v>
      </c>
      <c r="DR3" t="s">
        <v>443</v>
      </c>
      <c r="DS3" t="s">
        <v>444</v>
      </c>
      <c r="DT3" t="s">
        <v>445</v>
      </c>
      <c r="DU3" t="s">
        <v>446</v>
      </c>
      <c r="DV3" t="s">
        <v>447</v>
      </c>
      <c r="DW3" t="s">
        <v>448</v>
      </c>
      <c r="DX3" t="s">
        <v>449</v>
      </c>
      <c r="DY3" t="s">
        <v>450</v>
      </c>
      <c r="DZ3" t="s">
        <v>451</v>
      </c>
      <c r="EA3" t="s">
        <v>452</v>
      </c>
      <c r="EB3" t="s">
        <v>453</v>
      </c>
      <c r="EC3" t="s">
        <v>454</v>
      </c>
      <c r="ED3" t="s">
        <v>455</v>
      </c>
      <c r="EE3" t="s">
        <v>456</v>
      </c>
      <c r="EF3" t="s">
        <v>457</v>
      </c>
      <c r="EG3" t="s">
        <v>458</v>
      </c>
      <c r="EH3" t="s">
        <v>459</v>
      </c>
      <c r="EI3" t="s">
        <v>460</v>
      </c>
      <c r="EJ3" t="s">
        <v>461</v>
      </c>
      <c r="EK3" t="s">
        <v>462</v>
      </c>
      <c r="EL3" t="s">
        <v>463</v>
      </c>
      <c r="EM3" t="s">
        <v>464</v>
      </c>
      <c r="EN3" t="s">
        <v>465</v>
      </c>
      <c r="EO3" t="s">
        <v>466</v>
      </c>
      <c r="EP3" t="s">
        <v>467</v>
      </c>
      <c r="EQ3" t="s">
        <v>2290</v>
      </c>
      <c r="ER3" t="s">
        <v>2290</v>
      </c>
      <c r="ES3" t="s">
        <v>2290</v>
      </c>
      <c r="ET3" t="s">
        <v>2290</v>
      </c>
      <c r="EU3" t="s">
        <v>2290</v>
      </c>
      <c r="EV3" t="s">
        <v>2290</v>
      </c>
      <c r="EW3" t="s">
        <v>2290</v>
      </c>
      <c r="EX3" t="s">
        <v>2290</v>
      </c>
      <c r="EY3" t="s">
        <v>2290</v>
      </c>
      <c r="EZ3" t="s">
        <v>2290</v>
      </c>
      <c r="FA3" t="s">
        <v>2290</v>
      </c>
      <c r="FB3" t="s">
        <v>2290</v>
      </c>
      <c r="FC3" t="s">
        <v>2290</v>
      </c>
      <c r="FD3" t="s">
        <v>2290</v>
      </c>
      <c r="FE3" t="s">
        <v>2290</v>
      </c>
      <c r="FF3" t="s">
        <v>2290</v>
      </c>
      <c r="FG3" t="s">
        <v>2290</v>
      </c>
      <c r="FH3" t="s">
        <v>2290</v>
      </c>
      <c r="FI3" t="s">
        <v>2290</v>
      </c>
      <c r="FJ3" t="s">
        <v>2290</v>
      </c>
      <c r="FK3" t="s">
        <v>2290</v>
      </c>
      <c r="FL3" t="s">
        <v>2290</v>
      </c>
      <c r="FM3" t="s">
        <v>2290</v>
      </c>
      <c r="FN3" t="s">
        <v>2290</v>
      </c>
      <c r="FO3" t="s">
        <v>2290</v>
      </c>
      <c r="FP3" t="s">
        <v>2290</v>
      </c>
      <c r="FQ3" t="s">
        <v>2290</v>
      </c>
      <c r="FR3" t="s">
        <v>2290</v>
      </c>
      <c r="FS3" t="s">
        <v>2290</v>
      </c>
      <c r="FT3" t="s">
        <v>2290</v>
      </c>
      <c r="FU3" t="s">
        <v>2290</v>
      </c>
      <c r="FV3" t="s">
        <v>2290</v>
      </c>
      <c r="FW3" t="s">
        <v>2290</v>
      </c>
      <c r="FX3" t="s">
        <v>2290</v>
      </c>
      <c r="FY3" t="s">
        <v>2290</v>
      </c>
      <c r="FZ3" t="s">
        <v>2290</v>
      </c>
      <c r="GA3" t="s">
        <v>2290</v>
      </c>
      <c r="GB3" t="s">
        <v>2290</v>
      </c>
      <c r="GC3" t="s">
        <v>2290</v>
      </c>
      <c r="GD3" t="s">
        <v>2290</v>
      </c>
      <c r="GE3" t="s">
        <v>2290</v>
      </c>
      <c r="GF3" t="s">
        <v>2290</v>
      </c>
      <c r="GG3" t="s">
        <v>2290</v>
      </c>
      <c r="GH3" t="s">
        <v>2290</v>
      </c>
      <c r="GI3" t="s">
        <v>2290</v>
      </c>
      <c r="GJ3" t="s">
        <v>2290</v>
      </c>
      <c r="GK3" t="s">
        <v>2290</v>
      </c>
      <c r="GL3" t="s">
        <v>2290</v>
      </c>
      <c r="GM3" t="s">
        <v>2290</v>
      </c>
      <c r="GN3" t="s">
        <v>2290</v>
      </c>
      <c r="GO3" t="s">
        <v>2290</v>
      </c>
      <c r="GP3" t="s">
        <v>2290</v>
      </c>
      <c r="GQ3" t="s">
        <v>2290</v>
      </c>
      <c r="GR3" t="s">
        <v>2290</v>
      </c>
      <c r="GS3" t="s">
        <v>2290</v>
      </c>
      <c r="GT3" t="s">
        <v>2290</v>
      </c>
      <c r="GU3" t="s">
        <v>2290</v>
      </c>
      <c r="GV3" t="s">
        <v>2290</v>
      </c>
      <c r="GW3" t="s">
        <v>2290</v>
      </c>
      <c r="GX3" t="s">
        <v>2290</v>
      </c>
      <c r="GY3" t="s">
        <v>2290</v>
      </c>
      <c r="GZ3" t="s">
        <v>2290</v>
      </c>
      <c r="HA3" t="s">
        <v>2290</v>
      </c>
      <c r="HB3" t="s">
        <v>2290</v>
      </c>
      <c r="HC3" t="s">
        <v>2290</v>
      </c>
      <c r="HD3" t="s">
        <v>2290</v>
      </c>
      <c r="HE3" t="s">
        <v>2290</v>
      </c>
      <c r="HF3" t="s">
        <v>2290</v>
      </c>
      <c r="HG3" t="s">
        <v>2290</v>
      </c>
      <c r="HH3" t="s">
        <v>2290</v>
      </c>
      <c r="HI3" t="s">
        <v>2290</v>
      </c>
      <c r="HJ3" t="s">
        <v>2290</v>
      </c>
      <c r="HK3" t="s">
        <v>2290</v>
      </c>
      <c r="HL3" t="s">
        <v>2290</v>
      </c>
      <c r="HM3" t="s">
        <v>2290</v>
      </c>
      <c r="HN3" t="s">
        <v>2290</v>
      </c>
      <c r="HO3" t="s">
        <v>2290</v>
      </c>
      <c r="HP3" t="s">
        <v>2290</v>
      </c>
      <c r="HQ3" t="s">
        <v>2290</v>
      </c>
      <c r="HR3" t="s">
        <v>2290</v>
      </c>
      <c r="HS3" t="s">
        <v>2290</v>
      </c>
      <c r="HT3" t="s">
        <v>2290</v>
      </c>
      <c r="HU3" t="s">
        <v>2290</v>
      </c>
      <c r="HV3" t="s">
        <v>2290</v>
      </c>
      <c r="HW3" t="s">
        <v>2290</v>
      </c>
      <c r="HX3" t="s">
        <v>2290</v>
      </c>
      <c r="HY3" t="s">
        <v>2290</v>
      </c>
      <c r="HZ3" t="s">
        <v>2290</v>
      </c>
      <c r="IA3" t="s">
        <v>2290</v>
      </c>
      <c r="IB3" t="s">
        <v>2290</v>
      </c>
      <c r="IC3" t="s">
        <v>2290</v>
      </c>
      <c r="ID3" t="s">
        <v>2290</v>
      </c>
      <c r="IE3" t="s">
        <v>2290</v>
      </c>
      <c r="IF3" t="s">
        <v>2290</v>
      </c>
      <c r="IG3" t="s">
        <v>2290</v>
      </c>
      <c r="IH3" t="s">
        <v>2290</v>
      </c>
      <c r="II3" t="s">
        <v>2290</v>
      </c>
      <c r="IJ3" t="s">
        <v>2290</v>
      </c>
      <c r="IK3" t="s">
        <v>2290</v>
      </c>
      <c r="IL3" t="s">
        <v>2290</v>
      </c>
      <c r="IM3" t="s">
        <v>2290</v>
      </c>
      <c r="IN3" t="s">
        <v>2290</v>
      </c>
      <c r="IO3" t="s">
        <v>2290</v>
      </c>
      <c r="IP3" t="s">
        <v>2290</v>
      </c>
      <c r="IQ3" t="s">
        <v>2290</v>
      </c>
      <c r="IR3" t="s">
        <v>2290</v>
      </c>
      <c r="IS3" t="s">
        <v>2290</v>
      </c>
      <c r="IT3" t="s">
        <v>468</v>
      </c>
      <c r="IU3" t="s">
        <v>469</v>
      </c>
      <c r="IV3" t="s">
        <v>470</v>
      </c>
      <c r="IW3" t="s">
        <v>471</v>
      </c>
      <c r="IX3" t="s">
        <v>472</v>
      </c>
      <c r="IY3" t="s">
        <v>473</v>
      </c>
      <c r="IZ3" t="s">
        <v>474</v>
      </c>
      <c r="JA3" t="s">
        <v>475</v>
      </c>
      <c r="JB3" t="s">
        <v>476</v>
      </c>
      <c r="JC3" t="s">
        <v>477</v>
      </c>
      <c r="JD3" t="s">
        <v>478</v>
      </c>
      <c r="JE3" t="s">
        <v>479</v>
      </c>
      <c r="JF3" t="s">
        <v>480</v>
      </c>
      <c r="JG3" t="s">
        <v>481</v>
      </c>
      <c r="JH3" t="s">
        <v>482</v>
      </c>
      <c r="JI3" t="s">
        <v>483</v>
      </c>
      <c r="JJ3" t="s">
        <v>484</v>
      </c>
      <c r="JK3" t="s">
        <v>485</v>
      </c>
      <c r="JL3" t="s">
        <v>486</v>
      </c>
      <c r="JM3" t="s">
        <v>487</v>
      </c>
      <c r="JN3" t="s">
        <v>488</v>
      </c>
      <c r="JO3" t="s">
        <v>489</v>
      </c>
      <c r="JP3" t="s">
        <v>490</v>
      </c>
      <c r="JQ3" t="s">
        <v>491</v>
      </c>
      <c r="JR3" t="s">
        <v>492</v>
      </c>
      <c r="JS3" t="s">
        <v>493</v>
      </c>
      <c r="JT3" t="s">
        <v>494</v>
      </c>
      <c r="JU3" t="s">
        <v>495</v>
      </c>
      <c r="JV3" t="s">
        <v>496</v>
      </c>
      <c r="JW3" t="s">
        <v>497</v>
      </c>
      <c r="JX3" t="s">
        <v>498</v>
      </c>
      <c r="JY3" t="s">
        <v>499</v>
      </c>
      <c r="JZ3" t="s">
        <v>500</v>
      </c>
      <c r="KA3" t="s">
        <v>501</v>
      </c>
      <c r="KB3" t="s">
        <v>502</v>
      </c>
      <c r="KC3" t="s">
        <v>503</v>
      </c>
      <c r="KD3" t="s">
        <v>504</v>
      </c>
      <c r="KE3" t="s">
        <v>505</v>
      </c>
      <c r="KF3" t="s">
        <v>506</v>
      </c>
      <c r="KG3" t="s">
        <v>507</v>
      </c>
      <c r="KH3" t="s">
        <v>508</v>
      </c>
      <c r="KI3" t="s">
        <v>509</v>
      </c>
      <c r="KJ3" t="s">
        <v>510</v>
      </c>
      <c r="KK3" t="s">
        <v>511</v>
      </c>
      <c r="KL3" t="s">
        <v>512</v>
      </c>
      <c r="KM3" t="s">
        <v>513</v>
      </c>
      <c r="KN3" t="s">
        <v>514</v>
      </c>
      <c r="KO3" t="s">
        <v>515</v>
      </c>
      <c r="KP3" t="s">
        <v>516</v>
      </c>
      <c r="KQ3" t="s">
        <v>2290</v>
      </c>
      <c r="KR3" t="s">
        <v>2290</v>
      </c>
    </row>
    <row r="4" spans="1:304" ht="14.4" customHeight="1" outlineLevel="1" x14ac:dyDescent="0.3">
      <c r="A4" t="str">
        <f>_xlfn.CONCAT(A2," ",A3)</f>
        <v>Progress Cleaned</v>
      </c>
      <c r="B4" t="str">
        <f t="shared" ref="B4:BM4" si="24">_xlfn.CONCAT(B2," ",B3)</f>
        <v>Duration (in seconds) Cleaned</v>
      </c>
      <c r="C4" t="str">
        <f t="shared" si="24"/>
        <v>Recorded Date Cleaned</v>
      </c>
      <c r="D4" t="str">
        <f t="shared" si="24"/>
        <v>Q_RecaptchaScore Cleaned</v>
      </c>
      <c r="E4" t="str">
        <f t="shared" si="24"/>
        <v>Which Division or Group within UDOT do you work at? Cleaned</v>
      </c>
      <c r="F4" t="str">
        <f t="shared" si="24"/>
        <v>How many years have you worked at UDOT? {"ImportId":"QID7"}</v>
      </c>
      <c r="G4" t="str">
        <f t="shared" si="24"/>
        <v>How many years have you worked at UDOT? Cleaned</v>
      </c>
      <c r="H4" t="str">
        <f t="shared" si="24"/>
        <v>What is your role at UDOT? - Selected Choice {"ImportId":"QID13"}</v>
      </c>
      <c r="I4" t="str">
        <f t="shared" si="24"/>
        <v>What is your role at UDOT? - Other - Text {"ImportId":"QID13_5_TEXT"}</v>
      </c>
      <c r="J4" t="str">
        <f t="shared" si="24"/>
        <v>What is your role at UDOT? Cleaned</v>
      </c>
      <c r="K4" t="str">
        <f t="shared" si="24"/>
        <v>How many years have you worked in your profession both at UDOT and outside of UDOT? {"ImportId":"QID126"}</v>
      </c>
      <c r="L4" t="str">
        <f t="shared" si="24"/>
        <v>How many years have you worked in your profession? Cleaned</v>
      </c>
      <c r="M4" t="str">
        <f t="shared" si="24"/>
        <v>How much access do you have to UDOT Traffic Cameras?
Check all that apply Cleaned</v>
      </c>
      <c r="N4" t="str">
        <f t="shared" si="24"/>
        <v>Camera Access: Still Cleaned</v>
      </c>
      <c r="O4" t="str">
        <f t="shared" si="24"/>
        <v>Camera Access: Office Live Feed Cleaned</v>
      </c>
      <c r="P4" t="str">
        <f t="shared" si="24"/>
        <v>Camera Access: Personal Live Access Cleaned</v>
      </c>
      <c r="Q4" t="str">
        <f t="shared" si="24"/>
        <v>Camera Access: Camera Angles Cleaned</v>
      </c>
      <c r="R4" t="str">
        <f t="shared" si="24"/>
        <v>Camera Access: Recording Cleaned</v>
      </c>
      <c r="S4" t="str">
        <f t="shared" si="24"/>
        <v>What kind of access do you wish you had? If not applicable, skip question.
Please select all that apply Cleaned</v>
      </c>
      <c r="T4" t="str">
        <f t="shared" si="24"/>
        <v>Desired Camera Access: Still Cleaned</v>
      </c>
      <c r="U4" t="str">
        <f t="shared" si="24"/>
        <v>Desired Camera Access: Office Live Feed Cleaned</v>
      </c>
      <c r="V4" t="str">
        <f t="shared" si="24"/>
        <v>Desired Camera Access: Personal Live Access Cleaned</v>
      </c>
      <c r="W4" t="str">
        <f t="shared" si="24"/>
        <v>Desired Camera Access: Camera Angles Cleaned</v>
      </c>
      <c r="X4" t="str">
        <f t="shared" si="24"/>
        <v>Desired Camera Access: Recording Cleaned</v>
      </c>
      <c r="Y4" t="str">
        <f t="shared" si="24"/>
        <v>Traffic cameras are an essential part of the ITS Network. Please mark the response below with the best description of how you use or have used traffic cameras. {"ImportId":"QID42"}</v>
      </c>
      <c r="Z4" t="str">
        <f t="shared" si="24"/>
        <v>How do you use or have used traffic cameras? Cleaned</v>
      </c>
      <c r="AA4" t="str">
        <f t="shared" si="24"/>
        <v>UDOT Use: Live Traffic Cleaned</v>
      </c>
      <c r="AB4" t="str">
        <f t="shared" si="24"/>
        <v>UDOT Use: Research Cleaned</v>
      </c>
      <c r="AC4" t="str">
        <f t="shared" si="24"/>
        <v>UDOT Use: Maintenance Cleaned</v>
      </c>
      <c r="AD4" t="str">
        <f t="shared" si="24"/>
        <v>UDOT Use: Work Site Cleaned</v>
      </c>
      <c r="AE4" t="str">
        <f t="shared" si="24"/>
        <v>UDOT Use: Other Cleaned</v>
      </c>
      <c r="AF4" t="str">
        <f t="shared" si="24"/>
        <v>Frequency UDOT Use: Live Traffic Cleaned</v>
      </c>
      <c r="AG4" t="str">
        <f t="shared" si="24"/>
        <v>Frequency UDOT Use: Research Cleaned</v>
      </c>
      <c r="AH4" t="str">
        <f t="shared" si="24"/>
        <v>Frequency UDOT Use: Maintenance Cleaned</v>
      </c>
      <c r="AI4" t="str">
        <f t="shared" si="24"/>
        <v>Frequency UDOT Use: Work Site Cleaned</v>
      </c>
      <c r="AJ4" t="str">
        <f t="shared" si="24"/>
        <v>Utility UDOT Use: Live Traffic Cleaned</v>
      </c>
      <c r="AK4" t="str">
        <f t="shared" si="24"/>
        <v>Utility UDOT Use: Research Cleaned</v>
      </c>
      <c r="AL4" t="str">
        <f t="shared" si="24"/>
        <v>Utility UDOT Use: Maintenance Cleaned</v>
      </c>
      <c r="AM4" t="str">
        <f t="shared" si="24"/>
        <v>Utility UDOT Use: Work Site Cleaned</v>
      </c>
      <c r="AN4" t="str">
        <f t="shared" si="24"/>
        <v>Feedback UDOT Use: Live Traffic Cleaned</v>
      </c>
      <c r="AO4" t="str">
        <f t="shared" si="24"/>
        <v>Feedback UDOT Use: Research Cleaned</v>
      </c>
      <c r="AP4" t="str">
        <f t="shared" si="24"/>
        <v>Feedback UDOT Use: Maintenance Cleaned</v>
      </c>
      <c r="AQ4" t="str">
        <f t="shared" si="24"/>
        <v>Feedback UDOT Use: Work Site Cleaned</v>
      </c>
      <c r="AR4" t="str">
        <f t="shared" si="24"/>
        <v>What do you use [QID135-QuestionText] for in your UDOT related work?
Please select relevant tasks. If a relevant task is not included in the list, record up to three customized responses. If more than three are required, either consolidate or include as a comma delineated list. "," - Selected Choice {"ImportId":"QID43"}</v>
      </c>
      <c r="AS4" t="str">
        <f t="shared" si="24"/>
        <v>What do you use [QID135-QuestionText] for in your UDOT related work?
Please select relevant tasks. If a relevant task is not included in the list, record up to three customized responses. If more than three are required, either consolidate or include as a comma delineated list. "," - Other (please describe) - Text {"ImportId":"QID43_4_TEXT"}</v>
      </c>
      <c r="AT4" t="str">
        <f t="shared" si="24"/>
        <v>What do you use [QID135-QuestionText] for in your UDOT related work?
Please select relevant tasks. If a relevant task is not included in the list, record up to three customized responses. If more than three are required, either consolidate or include as a comma delineated list. "," - Other (please describe) - Text {"ImportId":"QID43_5_TEXT"}</v>
      </c>
      <c r="AU4" t="str">
        <f t="shared" si="24"/>
        <v>What do you use [QID135-QuestionText] for in your UDOT related work?
Please select relevant tasks. If a relevant task is not included in the list, record up to three customized responses. If more than three are required, either consolidate or include as a comma delineated list. "," - Other (please describe - Text {"ImportId":"QID43_6_TEXT"}</v>
      </c>
      <c r="AV4" t="str">
        <f t="shared" si="24"/>
        <v>Please mark how often you use or have used [QID135-QuestionText] for these purposes - [QID43-ChoiceDescription-1] {"ImportId":"QID44_1"}</v>
      </c>
      <c r="AW4" t="str">
        <f t="shared" si="24"/>
        <v>Please mark how often you use or have used [QID135-QuestionText] for these purposes - [QID43-ChoiceDescription-2] {"ImportId":"QID44_2"}</v>
      </c>
      <c r="AX4" t="str">
        <f t="shared" si="24"/>
        <v>Please mark how often you use or have used [QID135-QuestionText] for these purposes - [QID43-ChoiceDescription-8] {"ImportId":"QID44_3"}</v>
      </c>
      <c r="AY4" t="str">
        <f t="shared" si="24"/>
        <v>Please mark how often you use or have used [QID135-QuestionText] for these purposes - [QID43-ChoiceDescription-9] {"ImportId":"QID44_4"}</v>
      </c>
      <c r="AZ4" t="str">
        <f t="shared" si="24"/>
        <v>Please mark how often you use or have used [QID135-QuestionText] for these purposes - [QID43-ChoiceTextEntryValue-4] {"ImportId":"QID44_5"}</v>
      </c>
      <c r="BA4" t="str">
        <f t="shared" si="24"/>
        <v>Please mark how often you use or have used [QID135-QuestionText] for these purposes - [QID43-ChoiceTextEntryValue-5] {"ImportId":"QID44_6"}</v>
      </c>
      <c r="BB4" t="str">
        <f t="shared" si="24"/>
        <v>Please mark how often you use or have used [QID135-QuestionText] for these purposes - [QID43-ChoiceTextEntryValue-6] {"ImportId":"QID44_7"}</v>
      </c>
      <c r="BC4" t="str">
        <f t="shared" si="24"/>
        <v>Please mark how useful [QID135-QuestionText] are for these purposes - [QID43-ChoiceDescription-1] {"ImportId":"QID45_1"}</v>
      </c>
      <c r="BD4" t="str">
        <f t="shared" si="24"/>
        <v>Please mark how useful [QID135-QuestionText] are for these purposes - [QID43-ChoiceDescription-2] {"ImportId":"QID45_2"}</v>
      </c>
      <c r="BE4" t="str">
        <f t="shared" si="24"/>
        <v>Please mark how useful [QID135-QuestionText] are for these purposes - [QID43-ChoiceDescription-8] {"ImportId":"QID45_3"}</v>
      </c>
      <c r="BF4" t="str">
        <f t="shared" si="24"/>
        <v>Please mark how useful [QID135-QuestionText] are for these purposes - [QID43-ChoiceDescription-9] {"ImportId":"QID45_4"}</v>
      </c>
      <c r="BG4" t="str">
        <f t="shared" si="24"/>
        <v>Please mark how useful [QID135-QuestionText] are for these purposes - [QID43-ChoiceTextEntryValue-4] {"ImportId":"QID45_5"}</v>
      </c>
      <c r="BH4" t="str">
        <f t="shared" si="24"/>
        <v>Please mark how useful [QID135-QuestionText] are for these purposes - [QID43-ChoiceTextEntryValue-5] {"ImportId":"QID45_6"}</v>
      </c>
      <c r="BI4" t="str">
        <f t="shared" si="24"/>
        <v>Please mark how useful [QID135-QuestionText] are for these purposes - [QID43-ChoiceTextEntryValue-6] {"ImportId":"QID45_7"}</v>
      </c>
      <c r="BJ4" t="str">
        <f t="shared" si="24"/>
        <v>How could [QID135-QuestionText] be more useful for [QID43-ChoiceDescription-1]? {"ImportId":"QID47_TEXT"}</v>
      </c>
      <c r="BK4" t="str">
        <f t="shared" si="24"/>
        <v>How could [QID135-QuestionText] be more useful for [QID43-ChoiceDescription-2]? {"ImportId":"QID48_TEXT"}</v>
      </c>
      <c r="BL4" t="str">
        <f t="shared" si="24"/>
        <v>How could [QID135-QuestionText] be more useful for [QID43-ChoiceDescription-8]? {"ImportId":"QID49_TEXT"}</v>
      </c>
      <c r="BM4" t="str">
        <f t="shared" si="24"/>
        <v>How could [QID135-QuestionText] be more useful for [QID43-ChoiceDescription-9]? {"ImportId":"QID204_TEXT"}</v>
      </c>
      <c r="BN4" t="str">
        <f t="shared" ref="BN4:DY4" si="25">_xlfn.CONCAT(BN2," ",BN3)</f>
        <v>How could [QID135-QuestionText] be more useful for [QID43-ChoiceTextEntryValue-4]? {"ImportId":"QID50_TEXT"}</v>
      </c>
      <c r="BO4" t="str">
        <f t="shared" si="25"/>
        <v>How could [QID135-QuestionText] be more useful for [QID43-ChoiceTextEntryValue-5]? {"ImportId":"QID129_TEXT"}</v>
      </c>
      <c r="BP4" t="str">
        <f t="shared" si="25"/>
        <v>How could [QID135-QuestionText] be more useful for [QID43-ChoiceTextEntryValue-6]? {"ImportId":"QID128_TEXT"}</v>
      </c>
      <c r="BQ4" t="str">
        <f t="shared" si="25"/>
        <v>Have you used VMS for personal use? Cleaned</v>
      </c>
      <c r="BR4" t="str">
        <f t="shared" si="25"/>
        <v>Personal Use: Traffic Cleaned</v>
      </c>
      <c r="BS4" t="str">
        <f t="shared" si="25"/>
        <v>Personal Use: Weather Cleaned</v>
      </c>
      <c r="BT4" t="str">
        <f t="shared" si="25"/>
        <v>Personal Use: Planning Cleaned</v>
      </c>
      <c r="BU4" t="str">
        <f t="shared" si="25"/>
        <v>Personal Use: Construction Cleaned</v>
      </c>
      <c r="BV4" t="str">
        <f t="shared" si="25"/>
        <v>Personal Use: Other Cleaned</v>
      </c>
      <c r="BW4" t="str">
        <f t="shared" si="25"/>
        <v>Frequency Personal Use: Traffic Cleaned</v>
      </c>
      <c r="BX4" t="str">
        <f t="shared" si="25"/>
        <v>Frequency Personal Use: Weather Cleaned</v>
      </c>
      <c r="BY4" t="str">
        <f t="shared" si="25"/>
        <v>Frequency Personal Use: Planning Cleaned</v>
      </c>
      <c r="BZ4" t="str">
        <f t="shared" si="25"/>
        <v>Frequency Personal Use: Construction Cleaned</v>
      </c>
      <c r="CA4" t="str">
        <f t="shared" si="25"/>
        <v>Utility Personal Use: Traffic Cleaned</v>
      </c>
      <c r="CB4" t="str">
        <f t="shared" si="25"/>
        <v>Utility Personal Use: Weather Cleaned</v>
      </c>
      <c r="CC4" t="str">
        <f t="shared" si="25"/>
        <v>Utility Personal Use: Planning Cleaned</v>
      </c>
      <c r="CD4" t="str">
        <f t="shared" si="25"/>
        <v>Utility Personal Use: Construction Cleaned</v>
      </c>
      <c r="CE4" t="str">
        <f t="shared" si="25"/>
        <v>Feedback Personal Use: Traffic Cleaned</v>
      </c>
      <c r="CF4" t="str">
        <f t="shared" si="25"/>
        <v>Feedback Personal Use: Weather Cleaned</v>
      </c>
      <c r="CG4" t="str">
        <f t="shared" si="25"/>
        <v>Feedback Personal Use: Planning Cleaned</v>
      </c>
      <c r="CH4" t="str">
        <f t="shared" si="25"/>
        <v>Feedback Personal Use: Construction Cleaned</v>
      </c>
      <c r="CI4" t="str">
        <f t="shared" si="25"/>
        <v>Have you used [QID135-QuestionText] for personal use? {"ImportId":"QID53"}</v>
      </c>
      <c r="CJ4" t="str">
        <f t="shared" si="25"/>
        <v>How have you used [QID135-QuestionText] for personal use?
Please select relevant tasks. If a relevant task is not included in the list, record up to three customized responses. If more than three are required, either consolidate or include as a comma delineated list. "," - Selected Choice {"ImportId":"QID54"}</v>
      </c>
      <c r="CK4" t="str">
        <f t="shared" si="25"/>
        <v>How have you used [QID135-QuestionText] for personal use?
Please select relevant tasks. If a relevant task is not included in the list, record up to three customized responses. If more than three are required, either consolidate or include as a comma delineated list. "," - Other - Text {"ImportId":"QID54_4_TEXT"}</v>
      </c>
      <c r="CL4" t="str">
        <f t="shared" si="25"/>
        <v>How have you used [QID135-QuestionText] for personal use?
Please select relevant tasks. If a relevant task is not included in the list, record up to three customized responses. If more than three are required, either consolidate or include as a comma delineated list. "," - Other - Text {"ImportId":"QID54_5_TEXT"}</v>
      </c>
      <c r="CM4" t="str">
        <f t="shared" si="25"/>
        <v>How have you used [QID135-QuestionText] for personal use?
Please select relevant tasks. If a relevant task is not included in the list, record up to three customized responses. If more than three are required, either consolidate or include as a comma delineated list. "," - Other - Text {"ImportId":"QID54_6_TEXT"}</v>
      </c>
      <c r="CN4" t="str">
        <f t="shared" si="25"/>
        <v>Please mark how often you use or have used [QID135-QuestionText] for these purposes - [QID54-ChoiceDescription-1] {"ImportId":"QID59_1"}</v>
      </c>
      <c r="CO4" t="str">
        <f t="shared" si="25"/>
        <v>Please mark how often you use or have used [QID135-QuestionText] for these purposes - [QID54-ChoiceDescription-2] {"ImportId":"QID59_2"}</v>
      </c>
      <c r="CP4" t="str">
        <f t="shared" si="25"/>
        <v>Please mark how often you use or have used [QID135-QuestionText] for these purposes - [QID54-ChoiceDescription-3] {"ImportId":"QID59_3"}</v>
      </c>
      <c r="CQ4" t="str">
        <f t="shared" si="25"/>
        <v>Please mark how often you use or have used [QID135-QuestionText] for these purposes - [QID54-ChoiceDescription-7] {"ImportId":"QID59_4"}</v>
      </c>
      <c r="CR4" t="str">
        <f t="shared" si="25"/>
        <v>Please mark how often you use or have used [QID135-QuestionText] for these purposes - [QID54-ChoiceTextEntryValue-4] {"ImportId":"QID59_5"}</v>
      </c>
      <c r="CS4" t="str">
        <f t="shared" si="25"/>
        <v>Please mark how often you use or have used [QID135-QuestionText] for these purposes - [QID54-ChoiceTextEntryValue-5] {"ImportId":"QID59_6"}</v>
      </c>
      <c r="CT4" t="str">
        <f t="shared" si="25"/>
        <v>Please mark how often you use or have used [QID135-QuestionText] for these purposes - [QID54-ChoiceTextEntryValue-6] {"ImportId":"QID59_7"}</v>
      </c>
      <c r="CU4" t="str">
        <f t="shared" si="25"/>
        <v>Please mark how useful [QID135-QuestionText] are for these purposes - [QID54-ChoiceDescription-1] {"ImportId":"QID60_1"}</v>
      </c>
      <c r="CV4" t="str">
        <f t="shared" si="25"/>
        <v>Please mark how useful [QID135-QuestionText] are for these purposes - [QID54-ChoiceDescription-2] {"ImportId":"QID60_2"}</v>
      </c>
      <c r="CW4" t="str">
        <f t="shared" si="25"/>
        <v>Please mark how useful [QID135-QuestionText] are for these purposes - [QID54-ChoiceDescription-3] {"ImportId":"QID60_3"}</v>
      </c>
      <c r="CX4" t="str">
        <f t="shared" si="25"/>
        <v>Please mark how useful [QID135-QuestionText] are for these purposes - [QID54-ChoiceDescription-7] {"ImportId":"QID60_4"}</v>
      </c>
      <c r="CY4" t="str">
        <f t="shared" si="25"/>
        <v>Please mark how useful [QID135-QuestionText] are for these purposes - [QID54-ChoiceTextEntryValue-4] {"ImportId":"QID60_5"}</v>
      </c>
      <c r="CZ4" t="str">
        <f t="shared" si="25"/>
        <v>Please mark how useful [QID135-QuestionText] are for these purposes - [QID54-ChoiceTextEntryValue-5] {"ImportId":"QID60_6"}</v>
      </c>
      <c r="DA4" t="str">
        <f t="shared" si="25"/>
        <v>Please mark how useful [QID135-QuestionText] are for these purposes - [QID54-ChoiceTextEntryValue-6] {"ImportId":"QID60_7"}</v>
      </c>
      <c r="DB4" t="str">
        <f t="shared" si="25"/>
        <v>How could [QID135-QuestionText] be more useful for [QID54-ChoiceDescription-1]? {"ImportId":"QID62_TEXT"}</v>
      </c>
      <c r="DC4" t="str">
        <f t="shared" si="25"/>
        <v>How could [QID135-QuestionText] be more useful for [QID54-ChoiceDescription-2]? {"ImportId":"QID63_TEXT"}</v>
      </c>
      <c r="DD4" t="str">
        <f t="shared" si="25"/>
        <v>How could [QID135-QuestionText] be more useful for [QID54-ChoiceDescription-3]? {"ImportId":"QID64_TEXT"}</v>
      </c>
      <c r="DE4" t="str">
        <f t="shared" si="25"/>
        <v>How could [QID135-QuestionText] be more useful for [QID54-ChoiceDescription-7]? {"ImportId":"QID207_TEXT"}</v>
      </c>
      <c r="DF4" t="str">
        <f t="shared" si="25"/>
        <v>How could [QID135-QuestionText] be more useful for [QID54-ChoiceTextEntryValue-4]? {"ImportId":"QID65_TEXT"}</v>
      </c>
      <c r="DG4" t="str">
        <f t="shared" si="25"/>
        <v>How could [QID135-QuestionText] be more useful for [QID54-ChoiceTextEntryValue-5]? {"ImportId":"QID131_TEXT"}</v>
      </c>
      <c r="DH4" t="str">
        <f t="shared" si="25"/>
        <v>How could [QID135-QuestionText] be more useful for [QID54-ChoiceTextEntryValue-6]? {"ImportId":"QID130_TEXT"}</v>
      </c>
      <c r="DI4" t="str">
        <f t="shared" si="25"/>
        <v>Do you have any recommendations for additional placement? Cleaned</v>
      </c>
      <c r="DJ4" t="str">
        <f t="shared" si="25"/>
        <v>Do you have any recommendations for locations of future [QID135-QuestionText]?
This question is optional.
If you have multiple recommendations, please delineate with dashes "-" If you think of additional recommendations after completing the survey, please reach out to hilla25@byu.edu or Tyler Laing (tlaing@utah.gov). {"ImportId":"QID66_TEXT"}</v>
      </c>
      <c r="DK4" t="str">
        <f t="shared" si="25"/>
        <v>Why did you recommend these location(s)?
Select all that apply - Selected Choice {"ImportId":"QID67"}</v>
      </c>
      <c r="DL4" t="str">
        <f t="shared" si="25"/>
        <v>Why did you recommend these location(s)?
Select all that apply - Other - Text {"ImportId":"QID67_4_TEXT"}</v>
      </c>
      <c r="DM4" t="str">
        <f t="shared" si="25"/>
        <v>Why don't you use [QID135-QuestionText]? - Selected Choice {"ImportId":"QID69"}</v>
      </c>
      <c r="DN4" t="str">
        <f t="shared" si="25"/>
        <v>Why don't you use [QID135-QuestionText]? - Other - Text {"ImportId":"QID69_4_TEXT"}</v>
      </c>
      <c r="DO4" t="str">
        <f t="shared" si="25"/>
        <v>What usages of [QID135-QuestionText] do you think could be useful for you?
This question is optional. - Groups - Yes {"ImportId":"QID68_0_GROUP"}</v>
      </c>
      <c r="DP4" t="str">
        <f t="shared" si="25"/>
        <v>What usages of [QID135-QuestionText] do you think could be useful for you?
This question is optional. - Groups - Maybe {"ImportId":"QID68_1_GROUP"}</v>
      </c>
      <c r="DQ4" t="str">
        <f t="shared" si="25"/>
        <v>What usages of [QID135-QuestionText] do you think could be useful for you?
This question is optional. - Groups - No {"ImportId":"QID68_2_GROUP"}</v>
      </c>
      <c r="DR4" t="str">
        <f t="shared" si="25"/>
        <v>What usages of [QID135-QuestionText] do you think could be useful for you?
This question is optional. - Ranks - Yes - [QID43-ChoiceDescription-1] - Rank {"ImportId":"QID68_G0_1_RANK"}</v>
      </c>
      <c r="DS4" t="str">
        <f t="shared" si="25"/>
        <v>What usages of [QID135-QuestionText] do you think could be useful for you?
This question is optional. - Ranks - Yes - [QID43-ChoiceDescription-2] - Rank {"ImportId":"QID68_G0_2_RANK"}</v>
      </c>
      <c r="DT4" t="str">
        <f t="shared" si="25"/>
        <v>What usages of [QID135-QuestionText] do you think could be useful for you?
This question is optional. - Ranks - Yes - [QID43-ChoiceDescription-8] - Rank {"ImportId":"QID68_G0_3_RANK"}</v>
      </c>
      <c r="DU4" t="str">
        <f t="shared" si="25"/>
        <v>What usages of [QID135-QuestionText] do you think could be useful for you?
This question is optional. - Ranks - Yes - [QID43-ChoiceDescription-9] - Rank {"ImportId":"QID68_G0_4_RANK"}</v>
      </c>
      <c r="DV4" t="str">
        <f t="shared" si="25"/>
        <v>What usages of [QID135-QuestionText] do you think could be useful for you?
This question is optional. - Ranks - Yes - [QID54-ChoiceDescription-1] - Rank {"ImportId":"QID68_G0_5_RANK"}</v>
      </c>
      <c r="DW4" t="str">
        <f t="shared" si="25"/>
        <v>What usages of [QID135-QuestionText] do you think could be useful for you?
This question is optional. - Ranks - Yes - [QID54-ChoiceDescription-2] - Rank {"ImportId":"QID68_G0_6_RANK"}</v>
      </c>
      <c r="DX4" t="str">
        <f t="shared" si="25"/>
        <v>What usages of [QID135-QuestionText] do you think could be useful for you?
This question is optional. - Ranks - Yes - [QID54-ChoiceDescription-3] - Rank {"ImportId":"QID68_G0_7_RANK"}</v>
      </c>
      <c r="DY4" t="str">
        <f t="shared" si="25"/>
        <v>What usages of [QID135-QuestionText] do you think could be useful for you?
This question is optional. - Ranks - Yes - [QID54-ChoiceDescription-7] - Rank {"ImportId":"QID68_G0_8_RANK"}</v>
      </c>
      <c r="DZ4" t="str">
        <f t="shared" ref="DZ4:GK4" si="26">_xlfn.CONCAT(DZ2," ",DZ3)</f>
        <v>What usages of [QID135-QuestionText] do you think could be useful for you?
This question is optional. - Ranks - Maybe - [QID43-ChoiceDescription-1] - Rank {"ImportId":"QID68_G1_1_RANK"}</v>
      </c>
      <c r="EA4" t="str">
        <f t="shared" si="26"/>
        <v>What usages of [QID135-QuestionText] do you think could be useful for you?
This question is optional. - Ranks - Maybe - [QID43-ChoiceDescription-2] - Rank {"ImportId":"QID68_G1_2_RANK"}</v>
      </c>
      <c r="EB4" t="str">
        <f t="shared" si="26"/>
        <v>What usages of [QID135-QuestionText] do you think could be useful for you?
This question is optional. - Ranks - Maybe - [QID43-ChoiceDescription-8] - Rank {"ImportId":"QID68_G1_3_RANK"}</v>
      </c>
      <c r="EC4" t="str">
        <f t="shared" si="26"/>
        <v>What usages of [QID135-QuestionText] do you think could be useful for you?
This question is optional. - Ranks - Maybe - [QID43-ChoiceDescription-9] - Rank {"ImportId":"QID68_G1_4_RANK"}</v>
      </c>
      <c r="ED4" t="str">
        <f t="shared" si="26"/>
        <v>What usages of [QID135-QuestionText] do you think could be useful for you?
This question is optional. - Ranks - Maybe - [QID54-ChoiceDescription-1] - Rank {"ImportId":"QID68_G1_5_RANK"}</v>
      </c>
      <c r="EE4" t="str">
        <f t="shared" si="26"/>
        <v>What usages of [QID135-QuestionText] do you think could be useful for you?
This question is optional. - Ranks - Maybe - [QID54-ChoiceDescription-2] - Rank {"ImportId":"QID68_G1_6_RANK"}</v>
      </c>
      <c r="EF4" t="str">
        <f t="shared" si="26"/>
        <v>What usages of [QID135-QuestionText] do you think could be useful for you?
This question is optional. - Ranks - Maybe - [QID54-ChoiceDescription-3] - Rank {"ImportId":"QID68_G1_7_RANK"}</v>
      </c>
      <c r="EG4" t="str">
        <f t="shared" si="26"/>
        <v>What usages of [QID135-QuestionText] do you think could be useful for you?
This question is optional. - Ranks - Maybe - [QID54-ChoiceDescription-7] - Rank {"ImportId":"QID68_G1_8_RANK"}</v>
      </c>
      <c r="EH4" t="str">
        <f t="shared" si="26"/>
        <v>What usages of [QID135-QuestionText] do you think could be useful for you?
This question is optional. - Ranks - No - [QID43-ChoiceDescription-1] - Rank {"ImportId":"QID68_G2_1_RANK"}</v>
      </c>
      <c r="EI4" t="str">
        <f t="shared" si="26"/>
        <v>What usages of [QID135-QuestionText] do you think could be useful for you?
This question is optional. - Ranks - No - [QID43-ChoiceDescription-2] - Rank {"ImportId":"QID68_G2_2_RANK"}</v>
      </c>
      <c r="EJ4" t="str">
        <f t="shared" si="26"/>
        <v>What usages of [QID135-QuestionText] do you think could be useful for you?
This question is optional. - Ranks - No - [QID43-ChoiceDescription-8] - Rank {"ImportId":"QID68_G2_3_RANK"}</v>
      </c>
      <c r="EK4" t="str">
        <f t="shared" si="26"/>
        <v>What usages of [QID135-QuestionText] do you think could be useful for you?
This question is optional. - Ranks - No - [QID43-ChoiceDescription-9] - Rank {"ImportId":"QID68_G2_4_RANK"}</v>
      </c>
      <c r="EL4" t="str">
        <f t="shared" si="26"/>
        <v>What usages of [QID135-QuestionText] do you think could be useful for you?
This question is optional. - Ranks - No - [QID54-ChoiceDescription-1] - Rank {"ImportId":"QID68_G2_5_RANK"}</v>
      </c>
      <c r="EM4" t="str">
        <f t="shared" si="26"/>
        <v>What usages of [QID135-QuestionText] do you think could be useful for you?
This question is optional. - Ranks - No - [QID54-ChoiceDescription-2] - Rank {"ImportId":"QID68_G2_6_RANK"}</v>
      </c>
      <c r="EN4" t="str">
        <f t="shared" si="26"/>
        <v>What usages of [QID135-QuestionText] do you think could be useful for you?
This question is optional. - Ranks - No - [QID54-ChoiceDescription-3] - Rank {"ImportId":"QID68_G2_7_RANK"}</v>
      </c>
      <c r="EO4" t="str">
        <f t="shared" si="26"/>
        <v>What usages of [QID135-QuestionText] do you think could be useful for you?
This question is optional. - Ranks - No - [QID54-ChoiceDescription-7] - Rank {"ImportId":"QID68_G2_8_RANK"}</v>
      </c>
      <c r="EP4" t="str">
        <f t="shared" si="26"/>
        <v>How could [QID135-QuestionText] be more easily accessible? What makes them hard to use?
This question is optional. {"ImportId":"QID58_TEXT"}</v>
      </c>
      <c r="EQ4" t="str">
        <f t="shared" si="26"/>
        <v>RWIS Tools: Any Cleaned</v>
      </c>
      <c r="ER4" t="str">
        <f t="shared" si="26"/>
        <v>RWIS Tools: Road Weather Cleaned</v>
      </c>
      <c r="ES4" t="str">
        <f t="shared" si="26"/>
        <v>RWIS Tools: Statewide Maintenance Cleaned</v>
      </c>
      <c r="ET4" t="str">
        <f t="shared" si="26"/>
        <v>RWIS Tools: MesoWest Cleaned</v>
      </c>
      <c r="EU4" t="str">
        <f t="shared" si="26"/>
        <v>RWIS Tools: NWSW Cleaned</v>
      </c>
      <c r="EV4" t="str">
        <f t="shared" si="26"/>
        <v>RWIS Tools: Other Cleaned</v>
      </c>
      <c r="EW4" t="str">
        <f t="shared" si="26"/>
        <v>Personal/UDOT RWIS Tools: Road Weather Cleaned</v>
      </c>
      <c r="EX4" t="str">
        <f t="shared" si="26"/>
        <v>Personal/UDOT RWIS Tools: Statewide Maintenance Cleaned</v>
      </c>
      <c r="EY4" t="str">
        <f t="shared" si="26"/>
        <v>Personal/UDOT RWIS Tools: MesoWest Cleaned</v>
      </c>
      <c r="EZ4" t="str">
        <f t="shared" si="26"/>
        <v>Personal/UDOT RWIS Tools: NWSW Cleaned</v>
      </c>
      <c r="FA4" t="str">
        <f t="shared" si="26"/>
        <v>RWIS Peak Season: Winter Cleaned</v>
      </c>
      <c r="FB4" t="str">
        <f t="shared" si="26"/>
        <v>RWIS Peak Season: Summer Cleaned</v>
      </c>
      <c r="FC4" t="str">
        <f t="shared" si="26"/>
        <v>RWIS Peak Season: Other Cleaned</v>
      </c>
      <c r="FD4" t="str">
        <f t="shared" si="26"/>
        <v>RWIS Uses: Winter Planning Cleaned</v>
      </c>
      <c r="FE4" t="str">
        <f t="shared" si="26"/>
        <v>RWIS Uses: Public Cleaned</v>
      </c>
      <c r="FF4" t="str">
        <f t="shared" si="26"/>
        <v>RWIS Uses: Route detour Cleaned</v>
      </c>
      <c r="FG4" t="str">
        <f t="shared" si="26"/>
        <v>RWIS Uses: Weather Tracking Cleaned</v>
      </c>
      <c r="FH4" t="str">
        <f t="shared" si="26"/>
        <v>RWIS Uses: Other Cleaned</v>
      </c>
      <c r="FI4" t="str">
        <f t="shared" si="26"/>
        <v>Frequency RWIS Uses: Winter Planning Cleaned</v>
      </c>
      <c r="FJ4" t="str">
        <f t="shared" si="26"/>
        <v>Frequency RWIS Uses: Public Cleaned</v>
      </c>
      <c r="FK4" t="str">
        <f t="shared" si="26"/>
        <v>Frequency RWIS Uses: Route detour Cleaned</v>
      </c>
      <c r="FL4" t="str">
        <f t="shared" si="26"/>
        <v>Frequency RWIS Uses: Weather Tracking Cleaned</v>
      </c>
      <c r="FM4" t="str">
        <f t="shared" si="26"/>
        <v>Utility RWIS Uses: Winter Planning Cleaned</v>
      </c>
      <c r="FN4" t="str">
        <f t="shared" si="26"/>
        <v>Utility RWIS Uses: Public Cleaned</v>
      </c>
      <c r="FO4" t="str">
        <f t="shared" si="26"/>
        <v>Utility RWIS Uses: Route detour Cleaned</v>
      </c>
      <c r="FP4" t="str">
        <f t="shared" si="26"/>
        <v>Utility RWIS Uses: Weather Tracking Cleaned</v>
      </c>
      <c r="FQ4" t="str">
        <f t="shared" si="26"/>
        <v>Feedback RWIS Uses: Winter Planning Cleaned</v>
      </c>
      <c r="FR4" t="str">
        <f t="shared" si="26"/>
        <v>Feedback RWIS Uses: Public Cleaned</v>
      </c>
      <c r="FS4" t="str">
        <f t="shared" si="26"/>
        <v>Feedback RWIS Uses: Route detour Cleaned</v>
      </c>
      <c r="FT4" t="str">
        <f t="shared" si="26"/>
        <v>Feedback RWIS Uses: Weather Tracking Cleaned</v>
      </c>
      <c r="FU4" t="str">
        <f t="shared" si="26"/>
        <v>Do you have any recommendations? Cleaned</v>
      </c>
      <c r="FV4" t="str">
        <f t="shared" si="26"/>
        <v>The following are websites, apps, or other tools that RWIS data feeds into. Please select the ones you currently use, or have used in the past. - Selected Choice Cleaned</v>
      </c>
      <c r="FW4" t="str">
        <f t="shared" si="26"/>
        <v>The following are websites, apps, or other tools that RWIS data feeds into. Please select the ones you currently use, or have used in the past. - Other (please describe) - Text Cleaned</v>
      </c>
      <c r="FX4" t="str">
        <f t="shared" si="26"/>
        <v>Do you use these tools for personal or UDOT related work purposes? - [QID212-ChoiceDescription-1] Cleaned</v>
      </c>
      <c r="FY4" t="str">
        <f t="shared" si="26"/>
        <v>Do you use these tools for personal or UDOT related work purposes? - [QID212-ChoiceDescription-2] Cleaned</v>
      </c>
      <c r="FZ4" t="str">
        <f t="shared" si="26"/>
        <v>Do you use these tools for personal or UDOT related work purposes? - [QID212-ChoiceDescription-3] Cleaned</v>
      </c>
      <c r="GA4" t="str">
        <f t="shared" si="26"/>
        <v>Do you use these tools for personal or UDOT related work purposes? - [QID212-ChoiceDescription-6] Cleaned</v>
      </c>
      <c r="GB4" t="str">
        <f t="shared" si="26"/>
        <v>How do you use [QID137-QuestionText] data?
Please select relevant tasks. If a relevant task is not included in the list, record up to three customized responses. If more than three are required, either consolidate or include as a comma delineated list. "," - Selected Choice Cleaned</v>
      </c>
      <c r="GC4" t="str">
        <f t="shared" si="26"/>
        <v>How do you use [QID137-QuestionText] data?
Please select relevant tasks. If a relevant task is not included in the list, record up to three customized responses. If more than three are required, either consolidate or include as a comma delineated list. "," - Other - Text Cleaned</v>
      </c>
      <c r="GD4" t="str">
        <f t="shared" si="26"/>
        <v>How do you use [QID137-QuestionText] data?
Please select relevant tasks. If a relevant task is not included in the list, record up to three customized responses. If more than three are required, either consolidate or include as a comma delineated list. "," - Other - Text Cleaned</v>
      </c>
      <c r="GE4" t="str">
        <f t="shared" si="26"/>
        <v>How do you use [QID137-QuestionText] data?
Please select relevant tasks. If a relevant task is not included in the list, record up to three customized responses. If more than three are required, either consolidate or include as a comma delineated list. "," - Other - Text Cleaned</v>
      </c>
      <c r="GF4" t="str">
        <f t="shared" si="26"/>
        <v>During which season(s) do you primarily use RWIS data?
In future questions, this season(s) will be referred to as your peak season(s) - Selected Choice Cleaned</v>
      </c>
      <c r="GG4" t="str">
        <f t="shared" si="26"/>
        <v>During which season(s) do you primarily use RWIS data?
In future questions, this season(s) will be referred to as your peak season(s) - Other - Text Cleaned</v>
      </c>
      <c r="GH4" t="str">
        <f t="shared" si="26"/>
        <v>Please mark how often you use or have used [QID137-QuestionText] data for these purposes during your peak season(s) - [QID140-ChoiceDescription-1] Cleaned</v>
      </c>
      <c r="GI4" t="str">
        <f t="shared" si="26"/>
        <v>Please mark how often you use or have used [QID137-QuestionText] data for these purposes during your peak season(s) - [QID140-ChoiceDescription-2] Cleaned</v>
      </c>
      <c r="GJ4" t="str">
        <f t="shared" si="26"/>
        <v>Please mark how often you use or have used [QID137-QuestionText] data for these purposes during your peak season(s) - [QID140-ChoiceDescription-3] Cleaned</v>
      </c>
      <c r="GK4" t="str">
        <f t="shared" si="26"/>
        <v>Please mark how often you use or have used [QID137-QuestionText] data for these purposes during your peak season(s) - [QID140-ChoiceDescription-8] Cleaned</v>
      </c>
      <c r="GL4" t="str">
        <f t="shared" ref="GL4:IW4" si="27">_xlfn.CONCAT(GL2," ",GL3)</f>
        <v>Please mark how often you use or have used [QID137-QuestionText] data for these purposes during your peak season(s) - [QID140-ChoiceTextEntryValue-4] Cleaned</v>
      </c>
      <c r="GM4" t="str">
        <f t="shared" si="27"/>
        <v>Please mark how often you use or have used [QID137-QuestionText] data for these purposes during your peak season(s) - [QID140-ChoiceTextEntryValue-5] Cleaned</v>
      </c>
      <c r="GN4" t="str">
        <f t="shared" si="27"/>
        <v>Please mark how often you use or have used [QID137-QuestionText] data for these purposes during your peak season(s) - [QID140-ChoiceTextEntryValue-6] Cleaned</v>
      </c>
      <c r="GO4" t="str">
        <f t="shared" si="27"/>
        <v>Please mark how useful [QID137-QuestionText] data are for these purposes during your peak season(s) - [QID140-ChoiceDescription-1] Cleaned</v>
      </c>
      <c r="GP4" t="str">
        <f t="shared" si="27"/>
        <v>Please mark how useful [QID137-QuestionText] data are for these purposes during your peak season(s) - [QID140-ChoiceDescription-2] Cleaned</v>
      </c>
      <c r="GQ4" t="str">
        <f t="shared" si="27"/>
        <v>Please mark how useful [QID137-QuestionText] data are for these purposes during your peak season(s) - [QID140-ChoiceDescription-3] Cleaned</v>
      </c>
      <c r="GR4" t="str">
        <f t="shared" si="27"/>
        <v>Please mark how useful [QID137-QuestionText] data are for these purposes during your peak season(s) - [QID140-ChoiceDescription-8] Cleaned</v>
      </c>
      <c r="GS4" t="str">
        <f t="shared" si="27"/>
        <v>Please mark how useful [QID137-QuestionText] data are for these purposes during your peak season(s) - [QID140-ChoiceTextEntryValue-4] Cleaned</v>
      </c>
      <c r="GT4" t="str">
        <f t="shared" si="27"/>
        <v>Please mark how useful [QID137-QuestionText] data are for these purposes during your peak season(s) - [QID140-ChoiceTextEntryValue-5] Cleaned</v>
      </c>
      <c r="GU4" t="str">
        <f t="shared" si="27"/>
        <v>Please mark how useful [QID137-QuestionText] data are for these purposes during your peak season(s) - [QID140-ChoiceTextEntryValue-6] Cleaned</v>
      </c>
      <c r="GV4" t="str">
        <f t="shared" si="27"/>
        <v>How could [QID137-QuestionText] data be more useful for [QID140-ChoiceDescription-1]? Cleaned</v>
      </c>
      <c r="GW4" t="str">
        <f t="shared" si="27"/>
        <v>How could [QID137-QuestionText] data be more useful for [QID140-ChoiceDescription-2]? Cleaned</v>
      </c>
      <c r="GX4" t="str">
        <f t="shared" si="27"/>
        <v>How could [QID137-QuestionText] data be more useful for [QID140-ChoiceDescription-8]? Cleaned</v>
      </c>
      <c r="GY4" t="str">
        <f t="shared" si="27"/>
        <v>How could [QID137-QuestionText] data be more useful for [QID140-ChoiceDescription-3]? Cleaned</v>
      </c>
      <c r="GZ4" t="str">
        <f t="shared" si="27"/>
        <v>How could [QID137-QuestionText] data be more useful for [QID140-ChoiceTextEntryValue-4]? Cleaned</v>
      </c>
      <c r="HA4" t="str">
        <f t="shared" si="27"/>
        <v>How could [QID137-QuestionText] data be more useful for [QID140-ChoiceTextEntryValue-5]? Cleaned</v>
      </c>
      <c r="HB4" t="str">
        <f t="shared" si="27"/>
        <v>How could [QID137-QuestionText] data be more useful for [QID140-ChoiceTextEntryValue-6]? Cleaned</v>
      </c>
      <c r="HC4" t="str">
        <f t="shared" si="27"/>
        <v>Do you have any recommendations for locations of future [QID137-QuestionText]?
This question is optional.
If you have multiple recommendations, please delineate with dashes "-" If you think of additional recommendations after completing the survey, please reach out to hilla25@byu.edu or Tyler Laing (tlaing@utah.gov). Cleaned</v>
      </c>
      <c r="HD4" t="str">
        <f t="shared" si="27"/>
        <v>Why did you recommend these location(s)?
Select all that apply - Selected Choice Cleaned</v>
      </c>
      <c r="HE4" t="str">
        <f t="shared" si="27"/>
        <v>Why did you recommend these location(s)?
Select all that apply - Other - Text Cleaned</v>
      </c>
      <c r="HF4" t="str">
        <f t="shared" si="27"/>
        <v>Why don't you use [QID137-QuestionText] data? - Selected Choice Cleaned</v>
      </c>
      <c r="HG4" t="str">
        <f t="shared" si="27"/>
        <v>Why don't you use [QID137-QuestionText] data? - Other - Text Cleaned</v>
      </c>
      <c r="HH4" t="str">
        <f t="shared" si="27"/>
        <v>What usages of [QID137-QuestionText] data do you think could be useful for you?
This question is optional. - Groups - Yes Cleaned</v>
      </c>
      <c r="HI4" t="str">
        <f t="shared" si="27"/>
        <v>What usages of [QID137-QuestionText] data do you think could be useful for you?
This question is optional. - Groups - Maybe Cleaned</v>
      </c>
      <c r="HJ4" t="str">
        <f t="shared" si="27"/>
        <v>What usages of [QID137-QuestionText] data do you think could be useful for you?
This question is optional. - Groups - No Cleaned</v>
      </c>
      <c r="HK4" t="str">
        <f t="shared" si="27"/>
        <v>What usages of [QID137-QuestionText] data do you think could be useful for you?
This question is optional. - Ranks - Yes - [QID140-ChoiceDescription-1] - Rank Cleaned</v>
      </c>
      <c r="HL4" t="str">
        <f t="shared" si="27"/>
        <v>What usages of [QID137-QuestionText] data do you think could be useful for you?
This question is optional. - Ranks - Yes - [QID140-ChoiceDescription-2] - Rank Cleaned</v>
      </c>
      <c r="HM4" t="str">
        <f t="shared" si="27"/>
        <v>What usages of [QID137-QuestionText] data do you think could be useful for you?
This question is optional. - Ranks - Yes - [QID140-ChoiceDescription-3] - Rank Cleaned</v>
      </c>
      <c r="HN4" t="str">
        <f t="shared" si="27"/>
        <v>What usages of [QID137-QuestionText] data do you think could be useful for you?
This question is optional. - Ranks - Yes - [QID140-ChoiceDescription-8] (if used for UDOT related purposes) - Rank Cleaned</v>
      </c>
      <c r="HO4" t="str">
        <f t="shared" si="27"/>
        <v>What usages of [QID137-QuestionText] data do you think could be useful for you?
This question is optional. - Ranks - Maybe - [QID140-ChoiceDescription-1] - Rank Cleaned</v>
      </c>
      <c r="HP4" t="str">
        <f t="shared" si="27"/>
        <v>What usages of [QID137-QuestionText] data do you think could be useful for you?
This question is optional. - Ranks - Maybe - [QID140-ChoiceDescription-2] - Rank Cleaned</v>
      </c>
      <c r="HQ4" t="str">
        <f t="shared" si="27"/>
        <v>What usages of [QID137-QuestionText] data do you think could be useful for you?
This question is optional. - Ranks - Maybe - [QID140-ChoiceDescription-3] - Rank Cleaned</v>
      </c>
      <c r="HR4" t="str">
        <f t="shared" si="27"/>
        <v>What usages of [QID137-QuestionText] data do you think could be useful for you?
This question is optional. - Ranks - Maybe - [QID140-ChoiceDescription-8] (if used for UDOT related purposes) - Rank Cleaned</v>
      </c>
      <c r="HS4" t="str">
        <f t="shared" si="27"/>
        <v>What usages of [QID137-QuestionText] data do you think could be useful for you?
This question is optional. - Ranks - No - [QID140-ChoiceDescription-1] - Rank Cleaned</v>
      </c>
      <c r="HT4" t="str">
        <f t="shared" si="27"/>
        <v>What usages of [QID137-QuestionText] data do you think could be useful for you?
This question is optional. - Ranks - No - [QID140-ChoiceDescription-2] - Rank Cleaned</v>
      </c>
      <c r="HU4" t="str">
        <f t="shared" si="27"/>
        <v>What usages of [QID137-QuestionText] data do you think could be useful for you?
This question is optional. - Ranks - No - [QID140-ChoiceDescription-3] - Rank Cleaned</v>
      </c>
      <c r="HV4" t="str">
        <f t="shared" si="27"/>
        <v>What usages of [QID137-QuestionText] data do you think could be useful for you?
This question is optional. - Ranks - No - [QID140-ChoiceDescription-8] (if used for UDOT related purposes) - Rank Cleaned</v>
      </c>
      <c r="HW4" t="str">
        <f t="shared" si="27"/>
        <v>How could [QID137-QuestionText] data be more easily accessible? What makes it hard to use RWIS data?
This question is optional. Cleaned</v>
      </c>
      <c r="HX4" t="str">
        <f t="shared" si="27"/>
        <v>VMS General: Q1 Cleaned</v>
      </c>
      <c r="HY4" t="str">
        <f t="shared" si="27"/>
        <v>VMS General: Q2 Cleaned</v>
      </c>
      <c r="HZ4" t="str">
        <f t="shared" si="27"/>
        <v>VMS General: Q3 Cleaned</v>
      </c>
      <c r="IA4" t="str">
        <f t="shared" si="27"/>
        <v>VMS General: Trust Cleaned</v>
      </c>
      <c r="IB4" t="str">
        <f t="shared" si="27"/>
        <v>VMS General: Obediance Cleaned</v>
      </c>
      <c r="IC4" t="str">
        <f t="shared" si="27"/>
        <v>VMS General: Utility Cleaned</v>
      </c>
      <c r="ID4" t="str">
        <f t="shared" si="27"/>
        <v>VMS General: Public Response Cleaned</v>
      </c>
      <c r="IE4" t="str">
        <f t="shared" si="27"/>
        <v>UDOT Use of VMS Cleaned</v>
      </c>
      <c r="IF4" t="str">
        <f t="shared" si="27"/>
        <v>VMS Use: Incident Management Cleaned</v>
      </c>
      <c r="IG4" t="str">
        <f t="shared" si="27"/>
        <v>VMS Use: Travel Time Cleaned</v>
      </c>
      <c r="IH4" t="str">
        <f t="shared" si="27"/>
        <v>VMS Use: Research Cleaned</v>
      </c>
      <c r="II4" t="str">
        <f t="shared" si="27"/>
        <v>VMS Use: Other Cleaned</v>
      </c>
      <c r="IJ4" t="str">
        <f t="shared" si="27"/>
        <v>Frequency VMS Use: Incident Management Cleaned</v>
      </c>
      <c r="IK4" t="str">
        <f t="shared" si="27"/>
        <v>Frequency VMS Use: Travel Time Cleaned</v>
      </c>
      <c r="IL4" t="str">
        <f t="shared" si="27"/>
        <v>Frequency VMS Use: Research Cleaned</v>
      </c>
      <c r="IM4" t="str">
        <f t="shared" si="27"/>
        <v>Utility VMS Use: Incident Management Cleaned</v>
      </c>
      <c r="IN4" t="str">
        <f t="shared" si="27"/>
        <v>Utility VMS Use: Travel Time Cleaned</v>
      </c>
      <c r="IO4" t="str">
        <f t="shared" si="27"/>
        <v>Utility VMS Use: Research Cleaned</v>
      </c>
      <c r="IP4" t="str">
        <f t="shared" si="27"/>
        <v>Feedback VMS Use: Incident Management Cleaned</v>
      </c>
      <c r="IQ4" t="str">
        <f t="shared" si="27"/>
        <v>Feedback VMS Use: Travel Time Cleaned</v>
      </c>
      <c r="IR4" t="str">
        <f t="shared" si="27"/>
        <v>Feedback VMS Use: Research Cleaned</v>
      </c>
      <c r="IS4" t="str">
        <f t="shared" si="27"/>
        <v>Do you have any recommendations? Cleaned</v>
      </c>
      <c r="IT4" t="str">
        <f t="shared" si="27"/>
        <v>You are driving on I-15 Northbound before you reach the Point of the Mountain at 8 AM on a Monday in September. Weather conditions are slightly cloudy but overall clear. The air temperature is 65-degrees F. An alternating VMS displays a message saying,
"Severe Crash 2 Miles Ahead
 Take Alt Route
One Lane Open
Expect 30 Min Delay"
You can't see any congestion. How do you react? {"ImportId":"QID201"}</v>
      </c>
      <c r="IU4" t="str">
        <f t="shared" si="27"/>
        <v>You are driving westbound on I-80 past Kimball Junction at 7 PM on a Saturday in January. It is snowing lightly, and air temperatures are around 30-degrees F. A VMS displays a message saying,
"Icy Roads Ahead
 Reduce Speeds"
There is some snow on the ground next to the road, but the road itself is clear though wet. The speed of the traffic around you is on average 5 mph above the speed limit.
How do you react? {"ImportId":"QID200"}</v>
      </c>
      <c r="IV4" t="str">
        <f t="shared" si="27"/>
        <v>You are driving on I-215 at 5 PM on a Wednesday in April. Weather conditions are slightly cloudy and misty, and you know that rain is on the way. Air temperatures are around 45-degrees F. An alternating VMS displays the following message,
"April Showers
 Bring Pretty Flowers
Stay Alive to See Them
No Texting While Driving"
You aren't texting right now, but how do you react to this message? {"ImportId":"QID199"}</v>
      </c>
      <c r="IW4" t="str">
        <f t="shared" si="27"/>
        <v>In general, how well do you trust VMS messages? {"ImportId":"QID208"}</v>
      </c>
      <c r="IX4" t="str">
        <f t="shared" ref="IX4:KR4" si="28">_xlfn.CONCAT(IX2," ",IX3)</f>
        <v>How often do you follow advice given by VMS messages? {"ImportId":"QID209"}</v>
      </c>
      <c r="IY4" t="str">
        <f t="shared" si="28"/>
        <v>Complete the sentence,
VMS messages are .... {"ImportId":"QID210"}</v>
      </c>
      <c r="IZ4" t="str">
        <f t="shared" si="28"/>
        <v>How well do you think the traveling public responds to VMS messaging? {"ImportId":"QID211"}</v>
      </c>
      <c r="JA4" t="str">
        <f t="shared" si="28"/>
        <v>VMS are an essential component of UDOT's ITS Network. Please mark the response below with the best description of how you use or have used VMS. {"ImportId":"QID168"}</v>
      </c>
      <c r="JB4" t="str">
        <f t="shared" si="28"/>
        <v>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Selected Choice {"ImportId":"QID169"}</v>
      </c>
      <c r="JC4" t="str">
        <f t="shared" si="28"/>
        <v>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Other - Text {"ImportId":"QID169_4_TEXT"}</v>
      </c>
      <c r="JD4" t="str">
        <f t="shared" si="28"/>
        <v>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Other - Text {"ImportId":"QID169_5_TEXT"}</v>
      </c>
      <c r="JE4" t="str">
        <f t="shared" si="28"/>
        <v>What do you use [QID166-QuestionText] for in UDOT related work? This does not include programming displayed on the VMS, but rather secondary uses of the messaging.
Please select relevant tasks. If a relevant task is not included in the list, record up to three customized responses. If more than three are required, either consolidate or include as a comma delineated list. "," - Other - Text {"ImportId":"QID169_6_TEXT"}</v>
      </c>
      <c r="JF4" t="str">
        <f t="shared" si="28"/>
        <v>Please mark how often you use or used [QID166-QuestionText] for these purposes - [QID169-ChoiceDescription-1] {"ImportId":"QID170_1"}</v>
      </c>
      <c r="JG4" t="str">
        <f t="shared" si="28"/>
        <v>Please mark how often you use or used [QID166-QuestionText] for these purposes - [QID169-ChoiceDescription-2] {"ImportId":"QID170_2"}</v>
      </c>
      <c r="JH4" t="str">
        <f t="shared" si="28"/>
        <v>Please mark how often you use or used [QID166-QuestionText] for these purposes - [QID169-ChoiceDescription-3] {"ImportId":"QID170_3"}</v>
      </c>
      <c r="JI4" t="str">
        <f t="shared" si="28"/>
        <v>Please mark how often you use or used [QID166-QuestionText] for these purposes - [QID169-ChoiceTextEntryValue-4] {"ImportId":"QID170_4"}</v>
      </c>
      <c r="JJ4" t="str">
        <f t="shared" si="28"/>
        <v>Please mark how often you use or used [QID166-QuestionText] for these purposes - [QID169-ChoiceTextEntryValue-5] {"ImportId":"QID170_5"}</v>
      </c>
      <c r="JK4" t="str">
        <f t="shared" si="28"/>
        <v>Please mark how often you use or used [QID166-QuestionText] for these purposes - [QID169-ChoiceTextEntryValue-6] {"ImportId":"QID170_6"}</v>
      </c>
      <c r="JL4" t="str">
        <f t="shared" si="28"/>
        <v>Please mark how useful [QID166-QuestionText] are for these purposes - [QID169-ChoiceDescription-1] {"ImportId":"QID171_1"}</v>
      </c>
      <c r="JM4" t="str">
        <f t="shared" si="28"/>
        <v>Please mark how useful [QID166-QuestionText] are for these purposes - [QID169-ChoiceDescription-2] {"ImportId":"QID171_2"}</v>
      </c>
      <c r="JN4" t="str">
        <f t="shared" si="28"/>
        <v>Please mark how useful [QID166-QuestionText] are for these purposes - [QID169-ChoiceDescription-3] {"ImportId":"QID171_3"}</v>
      </c>
      <c r="JO4" t="str">
        <f t="shared" si="28"/>
        <v>Please mark how useful [QID166-QuestionText] are for these purposes - [QID169-ChoiceTextEntryValue-4] {"ImportId":"QID171_4"}</v>
      </c>
      <c r="JP4" t="str">
        <f t="shared" si="28"/>
        <v>Please mark how useful [QID166-QuestionText] are for these purposes - [QID169-ChoiceTextEntryValue-5] {"ImportId":"QID171_5"}</v>
      </c>
      <c r="JQ4" t="str">
        <f t="shared" si="28"/>
        <v>Please mark how useful [QID166-QuestionText] are for these purposes - [QID169-ChoiceTextEntryValue-6] {"ImportId":"QID171_6"}</v>
      </c>
      <c r="JR4" t="str">
        <f t="shared" si="28"/>
        <v>How could [QID166-QuestionText] be more useful for [QID169-ChoiceDescription-1]? {"ImportId":"QID173_TEXT"}</v>
      </c>
      <c r="JS4" t="str">
        <f t="shared" si="28"/>
        <v>How could [QID166-QuestionText] be more useful for [QID169-ChoiceDescription-2]? {"ImportId":"QID174_TEXT"}</v>
      </c>
      <c r="JT4" t="str">
        <f t="shared" si="28"/>
        <v>How could [QID166-QuestionText] be more useful for [QID169-ChoiceDescription-3]? {"ImportId":"QID175_TEXT"}</v>
      </c>
      <c r="JU4" t="str">
        <f t="shared" si="28"/>
        <v>How could [QID166-QuestionText] be more useful for [QID169-ChoiceTextEntryValue-4]? {"ImportId":"QID176_TEXT"}</v>
      </c>
      <c r="JV4" t="str">
        <f t="shared" si="28"/>
        <v>How could [QID166-QuestionText] be more useful for [QID169-ChoiceTextEntryValue-5]? {"ImportId":"QID177_TEXT"}</v>
      </c>
      <c r="JW4" t="str">
        <f t="shared" si="28"/>
        <v>How could [QID166-QuestionText] be more useful for [QID169-ChoiceTextEntryValue-6]? {"ImportId":"QID178_TEXT"}</v>
      </c>
      <c r="JX4" t="str">
        <f t="shared" si="28"/>
        <v>Why don't you use [QID166-QuestionText]? - Selected Choice {"ImportId":"QID196"}</v>
      </c>
      <c r="JY4" t="str">
        <f t="shared" si="28"/>
        <v>Why don't you use [QID166-QuestionText]? - Other - Text {"ImportId":"QID196_4_TEXT"}</v>
      </c>
      <c r="JZ4" t="str">
        <f t="shared" si="28"/>
        <v>What usages of [QID166-QuestionText] do you think could be useful for you?
This question is optional. - Groups - Yes {"ImportId":"QID197_0_GROUP"}</v>
      </c>
      <c r="KA4" t="str">
        <f t="shared" si="28"/>
        <v>What usages of [QID166-QuestionText] do you think could be useful for you?
This question is optional. - Groups - Maybe {"ImportId":"QID197_1_GROUP"}</v>
      </c>
      <c r="KB4" t="str">
        <f t="shared" si="28"/>
        <v>What usages of [QID166-QuestionText] do you think could be useful for you?
This question is optional. - Groups - No {"ImportId":"QID197_2_GROUP"}</v>
      </c>
      <c r="KC4" t="str">
        <f t="shared" si="28"/>
        <v>What usages of [QID166-QuestionText] do you think could be useful for you?
This question is optional. - Ranks - Yes - [QID169-ChoiceDescription-1] - Rank {"ImportId":"QID197_G0_1_RANK"}</v>
      </c>
      <c r="KD4" t="str">
        <f t="shared" si="28"/>
        <v>What usages of [QID166-QuestionText] do you think could be useful for you?
This question is optional. - Ranks - Yes - [QID169-ChoiceDescription-2] - Rank {"ImportId":"QID197_G0_2_RANK"}</v>
      </c>
      <c r="KE4" t="str">
        <f t="shared" si="28"/>
        <v>What usages of [QID166-QuestionText] do you think could be useful for you?
This question is optional. - Ranks - Yes - [QID169-ChoiceDescription-3] - Rank {"ImportId":"QID197_G0_3_RANK"}</v>
      </c>
      <c r="KF4" t="str">
        <f t="shared" si="28"/>
        <v>What usages of [QID166-QuestionText] do you think could be useful for you?
This question is optional. - Ranks - Maybe - [QID169-ChoiceDescription-1] - Rank {"ImportId":"QID197_G1_1_RANK"}</v>
      </c>
      <c r="KG4" t="str">
        <f t="shared" si="28"/>
        <v>What usages of [QID166-QuestionText] do you think could be useful for you?
This question is optional. - Ranks - Maybe - [QID169-ChoiceDescription-2] - Rank {"ImportId":"QID197_G1_2_RANK"}</v>
      </c>
      <c r="KH4" t="str">
        <f t="shared" si="28"/>
        <v>What usages of [QID166-QuestionText] do you think could be useful for you?
This question is optional. - Ranks - Maybe - [QID169-ChoiceDescription-3] - Rank {"ImportId":"QID197_G1_3_RANK"}</v>
      </c>
      <c r="KI4" t="str">
        <f t="shared" si="28"/>
        <v>What usages of [QID166-QuestionText] do you think could be useful for you?
This question is optional. - Ranks - No - [QID169-ChoiceDescription-1] - Rank {"ImportId":"QID197_G2_1_RANK"}</v>
      </c>
      <c r="KJ4" t="str">
        <f t="shared" si="28"/>
        <v>What usages of [QID166-QuestionText] do you think could be useful for you?
This question is optional. - Ranks - No - [QID169-ChoiceDescription-2] - Rank {"ImportId":"QID197_G2_2_RANK"}</v>
      </c>
      <c r="KK4" t="str">
        <f t="shared" si="28"/>
        <v>What usages of [QID166-QuestionText] do you think could be useful for you?
This question is optional. - Ranks - No - [QID169-ChoiceDescription-3] - Rank {"ImportId":"QID197_G2_3_RANK"}</v>
      </c>
      <c r="KL4" t="str">
        <f t="shared" si="28"/>
        <v>How could [QID166-QuestionText] be more easily accessible?
This question is optional. {"ImportId":"QID198_TEXT"}</v>
      </c>
      <c r="KM4" t="str">
        <f t="shared" si="28"/>
        <v>Do you have any recommendations for future locations of [QID166-QuestionText]?
This question is optional.
If you have multiple recommendations, please delineate with dashes "-" If you think of additional recommendations after completing the survey, please reach out to hilla25@byu.edu or Tyler Laing (tlaing@utah.gov). {"ImportId":"QID190_TEXT"}</v>
      </c>
      <c r="KN4" t="str">
        <f t="shared" si="28"/>
        <v>Why did you recommend these location(s)?
Select all that apply - Selected Choice {"ImportId":"QID191"}</v>
      </c>
      <c r="KO4" t="str">
        <f t="shared" si="28"/>
        <v>Why did you recommend these location(s)?
Select all that apply - Other - Text {"ImportId":"QID191_4_TEXT"}</v>
      </c>
      <c r="KP4" t="str">
        <f t="shared" si="28"/>
        <v>Thank you for taking the time to fill out this survey. These results will be processed and streamlined recommendations will be conveyed to UDOT officials.
If you have any comments that you would like to share with the researchers or UDOT personnel regarding ITS devices, please provide them here.
This question is optional. {"ImportId":"QID122_TEXT"}</v>
      </c>
      <c r="KQ4" t="str">
        <f t="shared" si="28"/>
        <v>Additional comments? Cleaned</v>
      </c>
      <c r="KR4" t="str">
        <f t="shared" si="28"/>
        <v>Count of Answered Questions Cleaned</v>
      </c>
    </row>
    <row r="5" spans="1:304" ht="14.4" customHeight="1" outlineLevel="1" x14ac:dyDescent="0.3">
      <c r="A5">
        <v>100</v>
      </c>
      <c r="B5">
        <v>103</v>
      </c>
      <c r="C5" s="2">
        <v>44760.557199074072</v>
      </c>
      <c r="D5">
        <v>1</v>
      </c>
      <c r="N5" t="str">
        <f>IF(M5="","Unknown",ISNUMBER(SEARCH("Still",$M5)))</f>
        <v>Unknown</v>
      </c>
      <c r="O5" t="str">
        <f>IF(M5="","Unknown",ISNUMBER(SEARCH("office",$M5)))</f>
        <v>Unknown</v>
      </c>
      <c r="P5" t="str">
        <f>IF(M5="","Unknown",ISNUMBER(SEARCH("device",$M5)))</f>
        <v>Unknown</v>
      </c>
      <c r="Q5" t="str">
        <f>IF(M5="","Unknown",ISNUMBER(SEARCH("camera",$M5)))</f>
        <v>Unknown</v>
      </c>
      <c r="R5" t="str">
        <f>IF(M5="","Unknown",ISNUMBER(SEARCH("record",$M5)))</f>
        <v>Unknown</v>
      </c>
      <c r="T5" t="str">
        <f>IF(N5="TRUE","N/A",IF($S5="","Unknown",ISNUMBER(SEARCH("Still",$S5))))</f>
        <v>Unknown</v>
      </c>
      <c r="U5" t="str">
        <f>IF(O5="TRUE","N/A",IF($S5="","Unknown",ISNUMBER(SEARCH("office",$S5))))</f>
        <v>Unknown</v>
      </c>
      <c r="V5" t="str">
        <f>IF(P5="TRUE","N/A",IF($S5="","Unknown",ISNUMBER(SEARCH("device",$S5))))</f>
        <v>Unknown</v>
      </c>
      <c r="W5" t="str">
        <f>IF(Q5="TRUE","N/A",IF($S5="","Unknown",ISNUMBER(SEARCH("camera",$S5))))</f>
        <v>Unknown</v>
      </c>
      <c r="X5" t="str">
        <f>IF(R5="TRUE","N/A",IF($S5="","Unknown",ISNUMBER(SEARCH("record",$S5))))</f>
        <v>Unknown</v>
      </c>
      <c r="Y5" t="s">
        <v>517</v>
      </c>
      <c r="Z5">
        <f>VLOOKUP(Y5,'Vlookup tables'!$D$2:$E$6,2,FALSE)</f>
        <v>1</v>
      </c>
      <c r="AA5" t="b">
        <f t="shared" ref="AA5:AA68" si="29">IF(OR($Z5=2,$Z5=3),"na",IF($AR5="","Unknown",ISNUMBER(SEARCH("Live",$AR5))))</f>
        <v>1</v>
      </c>
      <c r="AB5" t="b">
        <f>IF(OR($Z5=2,$Z5=3),"na",IF($AR5="","Unknown",ISNUMBER(SEARCH("Research",$AR5))))</f>
        <v>1</v>
      </c>
      <c r="AC5" t="b">
        <f>IF(OR($Z5=2,$Z5=3),"na",IF($AR5="","Unknown",ISNUMBER(SEARCH("Maintanence",$AR5))))</f>
        <v>0</v>
      </c>
      <c r="AD5" t="b">
        <f>IF(OR($Z5=2,$Z5=3),"na",IF($AR5="","Unknown",ISNUMBER(SEARCH("Work",$AR5))))</f>
        <v>0</v>
      </c>
      <c r="AE5" t="b">
        <f>IF(OR($Z5=2,$Z5=3),"na",IF($AR5="","Unknown",OR(NOT(ISBLANK(AS5)),NOT(ISBLANK(AT5)),NOT(ISBLANK(AU5)))))</f>
        <v>0</v>
      </c>
      <c r="AF5" t="str">
        <f>IF(OR(AA5=FALSE,AA5="na"),"na",VLOOKUP(AV5,'Vlookup tables'!$G$2:$H$7,2,FALSE))</f>
        <v>Unknown</v>
      </c>
      <c r="AG5" t="str">
        <f>IF(OR(AB5=FALSE,AB5="na"),"na",VLOOKUP(AW5,'Vlookup tables'!$G$2:$H$7,2,FALSE))</f>
        <v>Unknown</v>
      </c>
      <c r="AH5" t="str">
        <f>IF(OR(AC5=FALSE,AC5="na"),"na",VLOOKUP(AX5,'Vlookup tables'!$G$2:$H$7,2,FALSE))</f>
        <v>na</v>
      </c>
      <c r="AI5" t="str">
        <f>IF(OR(AD5=FALSE,AD5="na"),"na",VLOOKUP(AY5,'Vlookup tables'!$G$2:$H$7,2,FALSE))</f>
        <v>na</v>
      </c>
      <c r="AJ5" t="str">
        <f>IF(OR(AA5=FALSE,AA5="na"),"na",VLOOKUP(BC5,'Vlookup tables'!$J$2:$K$5,2,FALSE))</f>
        <v>Unknown</v>
      </c>
      <c r="AK5" t="str">
        <f>IF(OR(AB5=FALSE,AB5="na"),"na",VLOOKUP(BD5,'Vlookup tables'!$J$2:$K$5,2,FALSE))</f>
        <v>Unknown</v>
      </c>
      <c r="AL5" t="str">
        <f>IF(OR(AC5=FALSE,AC5="na"),"na",VLOOKUP(BE5,'Vlookup tables'!$J$2:$K$5,2,FALSE))</f>
        <v>na</v>
      </c>
      <c r="AM5" t="str">
        <f>IF(OR(AD5=FALSE,AD5="na"),"na",VLOOKUP(BF5,'Vlookup tables'!$J$2:$K$5,2,FALSE))</f>
        <v>na</v>
      </c>
      <c r="AN5" t="b">
        <f>IF(OR(AA5=FALSE,AA5="na"),"na",NOT(ISBLANK(BJ5)))</f>
        <v>0</v>
      </c>
      <c r="AO5" t="b">
        <f>IF(OR(AB5=FALSE,AB5="na"),"na",NOT(ISBLANK(BK5)))</f>
        <v>0</v>
      </c>
      <c r="AP5" t="str">
        <f>IF(OR(AC5=FALSE,AC5="na"),"na",NOT(ISBLANK(BL5)))</f>
        <v>na</v>
      </c>
      <c r="AQ5" t="str">
        <f>IF(OR(AD5=FALSE,AD5="na"),"na",NOT(ISBLANK(BM5)))</f>
        <v>na</v>
      </c>
      <c r="AR5" t="s">
        <v>518</v>
      </c>
      <c r="BQ5" t="str">
        <f>IF(OR($Z5=3,$Z5=2),"na",IF(CI5="","Unknown",CI5))</f>
        <v>Yes</v>
      </c>
      <c r="BR5" t="b">
        <f>IF(OR($Z5=3, $BQ5="No"),"na", IF($CJ5="", "Unknown",ISNUMBER(SEARCH("traffic",$CJ5))))</f>
        <v>0</v>
      </c>
      <c r="BS5" t="b">
        <f>IF(OR($Z5=3, $BQ5="No"),"na", IF($CJ5="", "Unknown",ISNUMBER(SEARCH("weather",$CJ5))))</f>
        <v>1</v>
      </c>
      <c r="BT5" t="b">
        <f>IF(OR($Z5=3, $BQ5="No"),"na", IF($CJ5="", "Unknown",ISNUMBER(SEARCH("Trip",$CJ5))))</f>
        <v>1</v>
      </c>
      <c r="BU5" t="b">
        <f>IF(OR($Z5=3, $BQ5="No"),"na", IF($CJ5="", "Unknown",ISNUMBER(SEARCH("construction",$CJ5))))</f>
        <v>0</v>
      </c>
      <c r="BV5" t="b">
        <f>IF(OR($Z5=3, $BQ5="No"),"na",IF($CJ5="","Unknown",OR(NOT(ISBLANK(CK5)),NOT(ISBLANK(CL5)),NOT(ISBLANK(CM5)))))</f>
        <v>0</v>
      </c>
      <c r="BW5" t="str">
        <f>IF(OR(BR5=FALSE,BR5="na"),"na",VLOOKUP(CN5,'Vlookup tables'!$G$2:$H$7,2,FALSE))</f>
        <v>na</v>
      </c>
      <c r="BX5" t="str">
        <f>IF(OR(BS5=FALSE,BS5="na"),"na",VLOOKUP(CO5,'Vlookup tables'!$G$2:$H$7,2,FALSE))</f>
        <v>Unknown</v>
      </c>
      <c r="BY5" t="str">
        <f>IF(OR(BT5=FALSE,BT5="na"),"na",VLOOKUP(CP5,'Vlookup tables'!$G$2:$H$7,2,FALSE))</f>
        <v>Unknown</v>
      </c>
      <c r="BZ5" t="str">
        <f>IF(OR(BU5=FALSE,BU5="na"),"na",VLOOKUP(CQ5,'Vlookup tables'!$G$2:$H$7,2,FALSE))</f>
        <v>na</v>
      </c>
      <c r="CA5" t="str">
        <f>IF(OR(BR5=FALSE,BR5="na"),"na",VLOOKUP(CU5,'Vlookup tables'!$J$2:$K$5,2,FALSE))</f>
        <v>na</v>
      </c>
      <c r="CB5" t="str">
        <f>IF(OR(BS5=FALSE,BS5="na"),"na",VLOOKUP(CV5,'Vlookup tables'!$J$2:$K$5,2,FALSE))</f>
        <v>Unknown</v>
      </c>
      <c r="CC5" t="str">
        <f>IF(OR(BT5=FALSE,BT5="na"),"na",VLOOKUP(CW5,'Vlookup tables'!$J$2:$K$5,2,FALSE))</f>
        <v>Unknown</v>
      </c>
      <c r="CD5" t="str">
        <f>IF(OR(BU5=FALSE,BU5="na"),"na",VLOOKUP(CX5,'Vlookup tables'!$J$2:$K$5,2,FALSE))</f>
        <v>na</v>
      </c>
      <c r="CE5" t="str">
        <f>IF(OR(BR5=FALSE,BR5="na"),"na",NOT(ISBLANK(DB5)))</f>
        <v>na</v>
      </c>
      <c r="CF5" t="b">
        <f>IF(OR(BS5=FALSE,BS5="na"),"na",NOT(ISBLANK(DC5)))</f>
        <v>0</v>
      </c>
      <c r="CG5" t="b">
        <f>IF(OR(BT5=FALSE,BT5="na"),"na",NOT(ISBLANK(DD5)))</f>
        <v>0</v>
      </c>
      <c r="CH5" t="str">
        <f>IF(OR(BU5=FALSE,BU5="na"),"na",NOT(ISBLANK(DE5)))</f>
        <v>na</v>
      </c>
      <c r="CI5" t="s">
        <v>519</v>
      </c>
      <c r="CJ5" t="s">
        <v>520</v>
      </c>
      <c r="DI5" t="b">
        <f>IF($Z5=3,"na",IF(DJ5="",FALSE,IF(OR(DJ5="no", DJ5="No"),FALSE,NOT(ISNUMBER(SEARCH("I do not",DK5))))))</f>
        <v>0</v>
      </c>
      <c r="DO5" t="s">
        <v>521</v>
      </c>
      <c r="DP5" t="s">
        <v>522</v>
      </c>
      <c r="DR5">
        <v>1</v>
      </c>
      <c r="DV5">
        <v>2</v>
      </c>
      <c r="EE5">
        <v>1</v>
      </c>
      <c r="EQ5" t="str">
        <f>IF($FV5="","Unknown",NOT(ISNUMBER(SEARCH("None",$FV5))))</f>
        <v>Unknown</v>
      </c>
      <c r="ER5" t="b">
        <f>ISNUMBER(SEARCH("Traffic",$FV5))</f>
        <v>0</v>
      </c>
      <c r="ES5" t="b">
        <f>ISNUMBER(SEARCH("State",$FV5))</f>
        <v>0</v>
      </c>
      <c r="ET5" t="b">
        <f>ISNUMBER(SEARCH("Meso",$FV5))</f>
        <v>0</v>
      </c>
      <c r="EU5" t="b">
        <f>ISNUMBER(SEARCH("National",$FV5))</f>
        <v>0</v>
      </c>
      <c r="EV5" t="b">
        <f>NOT(ISBLANK(FW5))</f>
        <v>0</v>
      </c>
      <c r="EW5" t="str">
        <f t="shared" ref="EW5:EW68" si="30">IF(ER5=FALSE,"na",IF(ISBLANK(FX5)=TRUE,"Unknown",IF(AND(ISNUMBER(SEARCH("UDOT",FX5)),ISNUMBER(SEARCH("Personal",FX5))),3,IF(ISNUMBER(SEARCH("UDOT",FX5)),2,1))))</f>
        <v>na</v>
      </c>
      <c r="EX5" t="str">
        <f t="shared" ref="EX5:EX68" si="31">IF(ES5=FALSE,"na",IF(ISBLANK(FY5)=TRUE,"Unknown",IF(AND(ISNUMBER(SEARCH("UDOT",FY5)),ISNUMBER(SEARCH("Personal",FY5))),3,IF(ISNUMBER(SEARCH("UDOT",FY5)),2,1))))</f>
        <v>na</v>
      </c>
      <c r="EY5" t="str">
        <f t="shared" ref="EY5:EY68" si="32">IF(ET5=FALSE,"na",IF(ISBLANK(FZ5)=TRUE,"Unknown",IF(AND(ISNUMBER(SEARCH("UDOT",FZ5)),ISNUMBER(SEARCH("Personal",FZ5))),3,IF(ISNUMBER(SEARCH("UDOT",FZ5)),2,1))))</f>
        <v>na</v>
      </c>
      <c r="EZ5" t="str">
        <f t="shared" ref="EZ5:EZ68" si="33">IF(EU5=FALSE,"na",IF(ISBLANK(GA5)=TRUE,"Unknown",IF(AND(ISNUMBER(SEARCH("UDOT",GA5)),ISNUMBER(SEARCH("Personal",GA5))),3,IF(ISNUMBER(SEARCH("UDOT",GA5)),2,1))))</f>
        <v>na</v>
      </c>
      <c r="FA5" t="str">
        <f t="shared" ref="FA5:FA68" si="34">IF(OR(EQ5=FALSE,EQ5="Unknown"),"na",IF(ISBLANK(GF5)=TRUE,"Unknown",ISNUMBER(SEARCH("Winter",GF5))))</f>
        <v>na</v>
      </c>
      <c r="FB5" t="str">
        <f t="shared" ref="FB5:FB68" si="35">IF(OR(EQ5=FALSE,EQ5="Unknown"),"na",IF(ISBLANK(GF5)=TRUE,"Unknown",ISNUMBER(SEARCH("Summer",GF5))))</f>
        <v>na</v>
      </c>
      <c r="FC5" t="str">
        <f>IF(OR($EQ$5=FALSE,$EQ$5="Unknown"),"na",IF(ISBLANK($GF$5)=TRUE,"Unknown",NOT(ISBLANK($GG$5))))</f>
        <v>na</v>
      </c>
      <c r="FD5" t="str">
        <f t="shared" ref="FD5:FD68" si="36">IF(OR(EQ5=FALSE,EQ5="Unknown"),"na",IF(ISBLANK(GB5)=TRUE,"Unknown",ISNUMBER(SEARCH("Winter",GB5))))</f>
        <v>na</v>
      </c>
      <c r="FE5" t="str">
        <f t="shared" ref="FE5:FE68" si="37">IF(OR(EQ5=FALSE,EQ5="Unknown"),"na",IF(ISBLANK(GB5)=TRUE,"Unknown",IF(OR(EW5=2,EX5=2,EY5=2,EZ5=2,EW5=3,EX5=3,EY5=3,EZ5=3),ISNUMBER(SEARCH("Public",GB5)),"na")))</f>
        <v>na</v>
      </c>
      <c r="FF5" t="str">
        <f t="shared" ref="FF5:FF68" si="38">IF(OR(EQ5=FALSE,EQ5="Unknown"),"na",IF(ISBLANK(GB5)=TRUE,"Unknown",ISNUMBER(SEARCH("Tracking",GB5))))</f>
        <v>na</v>
      </c>
      <c r="FG5" t="str">
        <f t="shared" ref="FG5:FG68" si="39">IF(OR(EQ5=FALSE,EQ5="Unknown"),"na",IF(ISBLANK(GB5)=TRUE,"Unknown",ISNUMBER(SEARCH("Route",GB5))))</f>
        <v>na</v>
      </c>
      <c r="FH5" t="str">
        <f>IF(OR(EQ5=FALSE,EQ5="Unknown"),"na",IF(ISBLANK(GB5)=TRUE,"Unknown",OR(NOT(ISBLANK(GD5)),NOT(ISBLANK(GE5)),NOT(ISBLANK(GC5)))))</f>
        <v>na</v>
      </c>
      <c r="FI5" t="str">
        <f>IF(OR(FD5=FALSE,FD5="na"),"na",VLOOKUP(GH5,'Vlookup tables'!$G$2:$H$7,2,FALSE))</f>
        <v>na</v>
      </c>
      <c r="FJ5" t="str">
        <f>IF(OR(FE5=FALSE,FE5="na"),"na",VLOOKUP(GI5,'Vlookup tables'!$G$2:$H$7,2,FALSE))</f>
        <v>na</v>
      </c>
      <c r="FK5" t="str">
        <f>IF(OR(FF5=FALSE,FF5="na"),"na",VLOOKUP(GJ5,'Vlookup tables'!$G$2:$H$7,2,FALSE))</f>
        <v>na</v>
      </c>
      <c r="FL5" t="str">
        <f>IF(OR(FG5=FALSE,FG5="na"),"na",VLOOKUP(GK5,'Vlookup tables'!$G$2:$H$7,2,FALSE))</f>
        <v>na</v>
      </c>
      <c r="FM5" t="str">
        <f>IF(OR(FD5=FALSE,FD5="na"),"na",VLOOKUP(GO5,'Vlookup tables'!$J$2:$K$5,2,FALSE))</f>
        <v>na</v>
      </c>
      <c r="FN5" t="str">
        <f>IF(OR(FE5=FALSE,FE5="na"),"na",VLOOKUP(GP5,'Vlookup tables'!$J$2:$K$5,2,FALSE))</f>
        <v>na</v>
      </c>
      <c r="FO5" t="str">
        <f>IF(OR(FF5=FALSE,FF5="na"),"na",VLOOKUP(GQ5,'Vlookup tables'!$J$2:$K$5,2,FALSE))</f>
        <v>na</v>
      </c>
      <c r="FP5" t="str">
        <f>IF(OR(FG5=FALSE,FG5="na"),"na",VLOOKUP(GR5,'Vlookup tables'!$J$2:$K$5,2,FALSE))</f>
        <v>na</v>
      </c>
      <c r="FQ5" t="str">
        <f t="shared" ref="FQ5:FQ68" si="40">IF(OR(FD5=FALSE,FD5="na"),"na",NOT(ISBLANK(GV5)))</f>
        <v>na</v>
      </c>
      <c r="FR5" t="str">
        <f t="shared" ref="FR5:FR68" si="41">IF(OR(FE5=FALSE,FE5="na"),"na",NOT(ISBLANK(GW5)))</f>
        <v>na</v>
      </c>
      <c r="FS5" t="str">
        <f t="shared" ref="FS5:FS68" si="42">IF(OR(FF5=FALSE,FF5="na"),"na",NOT(ISBLANK(GX5)))</f>
        <v>na</v>
      </c>
      <c r="FT5" t="str">
        <f t="shared" ref="FT5:FT68" si="43">IF(OR(FG5=FALSE,FG5="na"),"na",NOT(ISBLANK(GY5)))</f>
        <v>na</v>
      </c>
      <c r="FU5" t="str">
        <f t="shared" ref="FU5:FU68" si="44">IF(OR(EQ5=FALSE,EQ5="Unknown"),"na",IF(HC5="",FALSE,IF(OR(HC5="no", HC5="No"),FALSE,NOT(ISNUMBER(SEARCH("I do not",HD5))))))</f>
        <v>na</v>
      </c>
      <c r="HX5" t="str">
        <f>IF(IT5="","Unknown",VLOOKUP(IT5,'Vlookup tables'!$B$13:$C$16,2,FALSE))</f>
        <v>Unknown</v>
      </c>
      <c r="HY5" t="str">
        <f>IF(IU5="","Unknown",VLOOKUP(IU5,'Vlookup tables'!$D$13:$E$16,2,FALSE))</f>
        <v>Unknown</v>
      </c>
      <c r="HZ5" t="str">
        <f>IF(IV5="","Unknown",VLOOKUP(IV5,'Vlookup tables'!$F$13:$G$16,2,FALSE))</f>
        <v>Unknown</v>
      </c>
      <c r="IA5" t="str">
        <f>IF(IW5="","Unknown",VLOOKUP(IW5,'Vlookup tables'!$H$13:$I$16,2,FALSE))</f>
        <v>Unknown</v>
      </c>
      <c r="IB5" t="str">
        <f>IF(IX5="","Unknown",VLOOKUP(IX5,'Vlookup tables'!$J$13:$K$16,2,FALSE))</f>
        <v>Unknown</v>
      </c>
      <c r="IC5" t="str">
        <f>IF(IY5="","Unknown",VLOOKUP(IY5,'Vlookup tables'!$L$13:$M$16,2,FALSE))</f>
        <v>Unknown</v>
      </c>
      <c r="ID5" t="str">
        <f>IF(IZ5="","Unknown",VLOOKUP(IZ5,'Vlookup tables'!$N$13:$O$16,2,FALSE))</f>
        <v>Unknown</v>
      </c>
      <c r="IE5" t="str">
        <f>VLOOKUP(JA5,'Vlookup tables'!$P$13:$Q$15,2,FALSE)</f>
        <v>Unknown</v>
      </c>
      <c r="IF5" t="str">
        <f>IF(OR($IE5=1,$IE5="Unknown"),"na",IF(ISBLANK($JB5)=TRUE,"Unknown",ISNUMBER(SEARCH("Incident",$JB5))))</f>
        <v>na</v>
      </c>
      <c r="IG5" t="str">
        <f>IF(OR($IE5=1,$IE5="Unknown"),"na",IF(ISBLANK($JB5)=TRUE,"Unknown",ISNUMBER(SEARCH("Travel",$JB5))))</f>
        <v>na</v>
      </c>
      <c r="IH5" t="str">
        <f>IF(OR($IE5=1,$IE5="Unknown"),"na",IF(ISBLANK($JB5)=TRUE,"Unknown",ISNUMBER(SEARCH("Research",$JB5))))</f>
        <v>na</v>
      </c>
      <c r="II5" t="str">
        <f t="shared" ref="II5:II68" si="45">IF(OR(IE5=1,IE5="Unknown"),"na",OR(NOT(ISBLANK(JD5)),NOT(ISBLANK(JE5)),NOT(ISBLANK(JC5))))</f>
        <v>na</v>
      </c>
      <c r="IJ5" t="str">
        <f>IF(OR(IF5=FALSE,IF5="na"),"na",VLOOKUP(JF5,'Vlookup tables'!$G$2:$H$7,2,FALSE))</f>
        <v>na</v>
      </c>
      <c r="IK5" t="str">
        <f>IF(OR(IG5=FALSE,IG5="na"),"na",VLOOKUP(JG5,'Vlookup tables'!$G$2:$H$7,2,FALSE))</f>
        <v>na</v>
      </c>
      <c r="IL5" t="str">
        <f>IF(OR(IH5=FALSE,IH5="na"),"na",VLOOKUP(JH5,'Vlookup tables'!$G$2:$H$7,2,FALSE))</f>
        <v>na</v>
      </c>
      <c r="IM5" t="str">
        <f>IF(OR(IF5=FALSE,IF5="na"),"na",VLOOKUP(JL5,'Vlookup tables'!$J$2:$K$5,2,FALSE))</f>
        <v>na</v>
      </c>
      <c r="IN5" t="str">
        <f>IF(OR(IG5=FALSE,IG5="na"),"na",VLOOKUP(JM5,'Vlookup tables'!$J$2:$K$5,2,FALSE))</f>
        <v>na</v>
      </c>
      <c r="IO5" t="str">
        <f>IF(OR(IH5=FALSE,IH5="na"),"na",VLOOKUP(JN5,'Vlookup tables'!$J$2:$K$5,2,FALSE))</f>
        <v>na</v>
      </c>
      <c r="IP5" t="str">
        <f>IF(OR(IF5=FALSE,IF5="na"),"na",NOT(ISBLANK(JR5)))</f>
        <v>na</v>
      </c>
      <c r="IQ5" t="str">
        <f t="shared" ref="IQ5:IR5" si="46">IF(OR(IG5=FALSE,IG5="na"),"na",NOT(ISBLANK(JS5)))</f>
        <v>na</v>
      </c>
      <c r="IR5" t="str">
        <f t="shared" si="46"/>
        <v>na</v>
      </c>
      <c r="IS5" t="b">
        <f>IF(KM5="",FALSE,IF(OR(KM5="no", KM5="No"),FALSE,NOT(ISNUMBER(SEARCH("I do not",KN5)))))</f>
        <v>0</v>
      </c>
      <c r="KQ5" t="b">
        <f>IF(KP5="",FALSE,TRUE)</f>
        <v>0</v>
      </c>
      <c r="KR5">
        <f t="shared" ref="KR5:KR68" si="47">COUNTA(A5:KP5)</f>
        <v>113</v>
      </c>
    </row>
    <row r="6" spans="1:304" ht="14.4" customHeight="1" outlineLevel="1" x14ac:dyDescent="0.3">
      <c r="A6">
        <v>100</v>
      </c>
      <c r="B6">
        <v>477</v>
      </c>
      <c r="C6" s="2">
        <v>44760.71020833333</v>
      </c>
      <c r="D6">
        <v>1</v>
      </c>
      <c r="E6" t="s">
        <v>523</v>
      </c>
      <c r="F6" t="s">
        <v>524</v>
      </c>
      <c r="G6">
        <f>VLOOKUP(F6,'Vlookup tables'!$A$2:$B$10,2,FALSE)</f>
        <v>0</v>
      </c>
      <c r="J6" t="str">
        <f>IF(H6= "Other",IF(I6= "","Unknown",I6),IF(H6= "","Unknown",H6))</f>
        <v>Unknown</v>
      </c>
      <c r="K6" t="s">
        <v>524</v>
      </c>
      <c r="L6">
        <f>VLOOKUP(K6,'Vlookup tables'!$A$2:$B$10,2,FALSE)</f>
        <v>0</v>
      </c>
      <c r="N6" t="str">
        <f t="shared" ref="N6:N69" si="48">IF(M6="","Unknown",ISNUMBER(SEARCH("Still",$M6)))</f>
        <v>Unknown</v>
      </c>
      <c r="O6" t="str">
        <f t="shared" ref="O6:O69" si="49">IF(M6="","Unknown",ISNUMBER(SEARCH("office",$M6)))</f>
        <v>Unknown</v>
      </c>
      <c r="P6" t="str">
        <f t="shared" ref="P6:P69" si="50">IF(M6="","Unknown",ISNUMBER(SEARCH("device",$M6)))</f>
        <v>Unknown</v>
      </c>
      <c r="Q6" t="str">
        <f t="shared" ref="Q6:Q69" si="51">IF(M6="","Unknown",ISNUMBER(SEARCH("camera",$M6)))</f>
        <v>Unknown</v>
      </c>
      <c r="R6" t="str">
        <f t="shared" ref="R6:R69" si="52">IF(M6="","Unknown",ISNUMBER(SEARCH("record",$M6)))</f>
        <v>Unknown</v>
      </c>
      <c r="T6" t="str">
        <f t="shared" ref="T6" si="53">IF(N6="TRUE","N/A",IF($S6="","Unknown",ISNUMBER(SEARCH("Still",$S6))))</f>
        <v>Unknown</v>
      </c>
      <c r="U6" t="str">
        <f t="shared" ref="U6" si="54">IF(O6="TRUE","N/A",IF($S6="","Unknown",ISNUMBER(SEARCH("office",$S6))))</f>
        <v>Unknown</v>
      </c>
      <c r="V6" t="str">
        <f t="shared" ref="V6" si="55">IF(P6="TRUE","N/A",IF($S6="","Unknown",ISNUMBER(SEARCH("device",$S6))))</f>
        <v>Unknown</v>
      </c>
      <c r="W6" t="str">
        <f t="shared" ref="W6" si="56">IF(Q6="TRUE","N/A",IF($S6="","Unknown",ISNUMBER(SEARCH("camera",$S6))))</f>
        <v>Unknown</v>
      </c>
      <c r="X6" t="str">
        <f t="shared" ref="X6" si="57">IF(R6="TRUE","N/A",IF($S6="","Unknown",ISNUMBER(SEARCH("record",$S6))))</f>
        <v>Unknown</v>
      </c>
      <c r="Y6" t="s">
        <v>517</v>
      </c>
      <c r="Z6">
        <f>VLOOKUP(Y6,'Vlookup tables'!$D$2:$E$6,2,FALSE)</f>
        <v>1</v>
      </c>
      <c r="AA6" t="b">
        <f t="shared" si="29"/>
        <v>1</v>
      </c>
      <c r="AB6" t="b">
        <f t="shared" ref="AB6:AB69" si="58">IF(OR($Z6=2,$Z6=3),"na",IF($AR6="","Unknown",ISNUMBER(SEARCH("Research",$AR6))))</f>
        <v>0</v>
      </c>
      <c r="AC6" t="b">
        <f t="shared" ref="AC6:AC69" si="59">IF(OR($Z6=2,$Z6=3),"na",IF($AR6="","Unknown",ISNUMBER(SEARCH("Maintanence",$AR6))))</f>
        <v>0</v>
      </c>
      <c r="AD6" t="b">
        <f t="shared" ref="AD6:AD69" si="60">IF(OR($Z6=2,$Z6=3),"na",IF($AR6="","Unknown",ISNUMBER(SEARCH("Work",$AR6))))</f>
        <v>0</v>
      </c>
      <c r="AE6" t="b">
        <f t="shared" ref="AE6:AE69" si="61">IF(OR($Z6=2,$Z6=3),"na",IF($AR6="","Unknown",OR(NOT(ISBLANK(AS6)),NOT(ISBLANK(AT6)),NOT(ISBLANK(AU6)))))</f>
        <v>1</v>
      </c>
      <c r="AF6">
        <f>IF(OR(AA6=FALSE,AA6="na"),"na",VLOOKUP(AV6,'Vlookup tables'!$G$2:$H$7,2,FALSE))</f>
        <v>3</v>
      </c>
      <c r="AG6" t="str">
        <f>IF(OR(AB6=FALSE,AB6="na"),"na",VLOOKUP(AW6,'Vlookup tables'!$G$2:$H$7,2,FALSE))</f>
        <v>na</v>
      </c>
      <c r="AH6" t="str">
        <f>IF(OR(AC6=FALSE,AC6="na"),"na",VLOOKUP(AX6,'Vlookup tables'!$G$2:$H$7,2,FALSE))</f>
        <v>na</v>
      </c>
      <c r="AI6" t="str">
        <f>IF(OR(AD6=FALSE,AD6="na"),"na",VLOOKUP(AY6,'Vlookup tables'!$G$2:$H$7,2,FALSE))</f>
        <v>na</v>
      </c>
      <c r="AJ6">
        <f>IF(OR(AA6=FALSE,AA6="na"),"na",VLOOKUP(BC6,'Vlookup tables'!$J$2:$K$5,2,FALSE))</f>
        <v>2</v>
      </c>
      <c r="AK6" t="str">
        <f>IF(OR(AB6=FALSE,AB6="na"),"na",VLOOKUP(BD6,'Vlookup tables'!$J$2:$K$5,2,FALSE))</f>
        <v>na</v>
      </c>
      <c r="AL6" t="str">
        <f>IF(OR(AC6=FALSE,AC6="na"),"na",VLOOKUP(BE6,'Vlookup tables'!$J$2:$K$5,2,FALSE))</f>
        <v>na</v>
      </c>
      <c r="AM6" t="str">
        <f>IF(OR(AD6=FALSE,AD6="na"),"na",VLOOKUP(BF6,'Vlookup tables'!$J$2:$K$5,2,FALSE))</f>
        <v>na</v>
      </c>
      <c r="AN6" t="b">
        <f t="shared" ref="AN6:AN69" si="62">IF(OR(AA6=FALSE,AA6="na"),"na",NOT(ISBLANK(BJ6)))</f>
        <v>0</v>
      </c>
      <c r="AO6" t="str">
        <f t="shared" ref="AO6:AO69" si="63">IF(OR(AB6=FALSE,AB6="na"),"na",NOT(ISBLANK(BK6)))</f>
        <v>na</v>
      </c>
      <c r="AP6" t="str">
        <f t="shared" ref="AP6:AP69" si="64">IF(OR(AC6=FALSE,AC6="na"),"na",NOT(ISBLANK(BL6)))</f>
        <v>na</v>
      </c>
      <c r="AQ6" t="str">
        <f t="shared" ref="AQ6:AQ69" si="65">IF(OR(AD6=FALSE,AD6="na"),"na",NOT(ISBLANK(BM6)))</f>
        <v>na</v>
      </c>
      <c r="AR6" t="s">
        <v>525</v>
      </c>
      <c r="AT6" t="s">
        <v>526</v>
      </c>
      <c r="AU6" t="s">
        <v>526</v>
      </c>
      <c r="AV6" t="s">
        <v>527</v>
      </c>
      <c r="AZ6" t="s">
        <v>527</v>
      </c>
      <c r="BA6" t="s">
        <v>527</v>
      </c>
      <c r="BC6" t="s">
        <v>528</v>
      </c>
      <c r="BG6" t="s">
        <v>528</v>
      </c>
      <c r="BH6" t="s">
        <v>528</v>
      </c>
      <c r="BQ6" t="str">
        <f t="shared" ref="BQ6:BQ69" si="66">IF(OR($Z6=3,$Z6=2),"na",IF(CI6="","Unknown",CI6))</f>
        <v>Yes</v>
      </c>
      <c r="BR6" t="b">
        <f t="shared" ref="BR6:BR69" si="67">IF(OR($Z6=3, $BQ6="No"),"na", IF($CJ6="", "Unknown",ISNUMBER(SEARCH("traffic",$CJ6))))</f>
        <v>1</v>
      </c>
      <c r="BS6" t="b">
        <f t="shared" ref="BS6:BS69" si="68">IF(OR($Z6=3, $BQ6="No"),"na", IF($CJ6="", "Unknown",ISNUMBER(SEARCH("weather",$CJ6))))</f>
        <v>1</v>
      </c>
      <c r="BT6" t="b">
        <f t="shared" ref="BT6:BT69" si="69">IF(OR($Z6=3, $BQ6="No"),"na", IF($CJ6="", "Unknown",ISNUMBER(SEARCH("Trip",$CJ6))))</f>
        <v>0</v>
      </c>
      <c r="BU6" t="b">
        <f t="shared" ref="BU6:BU69" si="70">IF(OR($Z6=3, $BQ6="No"),"na", IF($CJ6="", "Unknown",ISNUMBER(SEARCH("construction",$CJ6))))</f>
        <v>0</v>
      </c>
      <c r="BV6" t="b">
        <f t="shared" ref="BV6:BV69" si="71">IF(OR($Z6=3, $BQ6="No"),"na",IF($CJ6="","Unknown",OR(NOT(ISBLANK(CK6)),NOT(ISBLANK(CL6)),NOT(ISBLANK(CM6)))))</f>
        <v>0</v>
      </c>
      <c r="BW6">
        <f>IF(OR(BR6=FALSE,BR6="na"),"na",VLOOKUP(CN6,'Vlookup tables'!$G$2:$H$7,2,FALSE))</f>
        <v>1</v>
      </c>
      <c r="BX6">
        <f>IF(OR(BS6=FALSE,BS6="na"),"na",VLOOKUP(CO6,'Vlookup tables'!$G$2:$H$7,2,FALSE))</f>
        <v>2</v>
      </c>
      <c r="BY6" t="str">
        <f>IF(OR(BT6=FALSE,BT6="na"),"na",VLOOKUP(CP6,'Vlookup tables'!$G$2:$H$7,2,FALSE))</f>
        <v>na</v>
      </c>
      <c r="BZ6" t="str">
        <f>IF(OR(BU6=FALSE,BU6="na"),"na",VLOOKUP(CQ6,'Vlookup tables'!$G$2:$H$7,2,FALSE))</f>
        <v>na</v>
      </c>
      <c r="CA6">
        <f>IF(OR(BR6=FALSE,BR6="na"),"na",VLOOKUP(CU6,'Vlookup tables'!$J$2:$K$5,2,FALSE))</f>
        <v>3</v>
      </c>
      <c r="CB6">
        <f>IF(OR(BS6=FALSE,BS6="na"),"na",VLOOKUP(CV6,'Vlookup tables'!$J$2:$K$5,2,FALSE))</f>
        <v>3</v>
      </c>
      <c r="CC6" t="str">
        <f>IF(OR(BT6=FALSE,BT6="na"),"na",VLOOKUP(CW6,'Vlookup tables'!$J$2:$K$5,2,FALSE))</f>
        <v>na</v>
      </c>
      <c r="CD6" t="str">
        <f>IF(OR(BU6=FALSE,BU6="na"),"na",VLOOKUP(CX6,'Vlookup tables'!$J$2:$K$5,2,FALSE))</f>
        <v>na</v>
      </c>
      <c r="CE6" t="b">
        <f t="shared" ref="CE6:CE69" si="72">IF(OR(BR6=FALSE,BR6="na"),"na",NOT(ISBLANK(DB6)))</f>
        <v>0</v>
      </c>
      <c r="CF6" t="b">
        <f t="shared" ref="CF6:CF69" si="73">IF(OR(BS6=FALSE,BS6="na"),"na",NOT(ISBLANK(DC6)))</f>
        <v>0</v>
      </c>
      <c r="CG6" t="str">
        <f t="shared" ref="CG6:CG69" si="74">IF(OR(BT6=FALSE,BT6="na"),"na",NOT(ISBLANK(DD6)))</f>
        <v>na</v>
      </c>
      <c r="CH6" t="str">
        <f t="shared" ref="CH6:CH69" si="75">IF(OR(BU6=FALSE,BU6="na"),"na",NOT(ISBLANK(DE6)))</f>
        <v>na</v>
      </c>
      <c r="CI6" t="s">
        <v>519</v>
      </c>
      <c r="CJ6" t="s">
        <v>529</v>
      </c>
      <c r="CN6" t="s">
        <v>530</v>
      </c>
      <c r="CO6" t="s">
        <v>531</v>
      </c>
      <c r="CU6" t="s">
        <v>532</v>
      </c>
      <c r="CV6" t="s">
        <v>532</v>
      </c>
      <c r="DI6" t="b">
        <f t="shared" ref="DI6:DI69" si="76">IF($Z6=3,"na",IF(DJ6="",FALSE,IF(OR(DJ6="no", DJ6="No"),FALSE,NOT(ISNUMBER(SEARCH("I do not",DK6))))))</f>
        <v>0</v>
      </c>
      <c r="DK6" t="s">
        <v>533</v>
      </c>
      <c r="EQ6" t="str">
        <f t="shared" ref="EQ6:EQ69" si="77">IF($FV6="","Unknown",NOT(ISNUMBER(SEARCH("None",$FV6))))</f>
        <v>Unknown</v>
      </c>
      <c r="ER6" t="b">
        <f t="shared" ref="ER6:ER69" si="78">ISNUMBER(SEARCH("Traffic",$FV6))</f>
        <v>0</v>
      </c>
      <c r="ES6" t="b">
        <f t="shared" ref="ES6:ES69" si="79">ISNUMBER(SEARCH("State",$FV6))</f>
        <v>0</v>
      </c>
      <c r="ET6" t="b">
        <f t="shared" ref="ET6:ET69" si="80">ISNUMBER(SEARCH("Meso",$FV6))</f>
        <v>0</v>
      </c>
      <c r="EU6" t="b">
        <f t="shared" ref="EU6:EU69" si="81">ISNUMBER(SEARCH("National",$FV6))</f>
        <v>0</v>
      </c>
      <c r="EV6" t="b">
        <f t="shared" ref="EV6:EV69" si="82">NOT(ISBLANK(FW6))</f>
        <v>0</v>
      </c>
      <c r="EW6" t="str">
        <f t="shared" si="30"/>
        <v>na</v>
      </c>
      <c r="EX6" t="str">
        <f t="shared" si="31"/>
        <v>na</v>
      </c>
      <c r="EY6" t="str">
        <f t="shared" si="32"/>
        <v>na</v>
      </c>
      <c r="EZ6" t="str">
        <f t="shared" si="33"/>
        <v>na</v>
      </c>
      <c r="FA6" t="str">
        <f t="shared" si="34"/>
        <v>na</v>
      </c>
      <c r="FB6" t="str">
        <f t="shared" si="35"/>
        <v>na</v>
      </c>
      <c r="FC6" t="str">
        <f t="shared" ref="FC6:FC69" si="83">IF(OR(EQ6=FALSE,EQ6="Unknown"),"na",IF(ISBLANK(GF6)=TRUE,"Unknown",NOT(ISBLANK(GG6))))</f>
        <v>na</v>
      </c>
      <c r="FD6" t="str">
        <f t="shared" si="36"/>
        <v>na</v>
      </c>
      <c r="FE6" t="str">
        <f t="shared" si="37"/>
        <v>na</v>
      </c>
      <c r="FF6" t="str">
        <f t="shared" si="38"/>
        <v>na</v>
      </c>
      <c r="FG6" t="str">
        <f t="shared" si="39"/>
        <v>na</v>
      </c>
      <c r="FH6" t="str">
        <f t="shared" ref="FH6:FH69" si="84">IF(OR(EQ6=FALSE,EQ6="Unknown"),"na",IF(ISBLANK(GB6)=TRUE,"Unknown",OR(NOT(ISBLANK(GD6)),NOT(ISBLANK(GE6)),NOT(ISBLANK(GC6)))))</f>
        <v>na</v>
      </c>
      <c r="FI6" t="str">
        <f>IF(OR(FD6=FALSE,FD6="na"),"na",VLOOKUP(GH6,'Vlookup tables'!$G$2:$H$7,2,FALSE))</f>
        <v>na</v>
      </c>
      <c r="FJ6" t="str">
        <f>IF(OR(FE6=FALSE,FE6="na"),"na",VLOOKUP(GI6,'Vlookup tables'!$G$2:$H$7,2,FALSE))</f>
        <v>na</v>
      </c>
      <c r="FK6" t="str">
        <f>IF(OR(FF6=FALSE,FF6="na"),"na",VLOOKUP(GJ6,'Vlookup tables'!$G$2:$H$7,2,FALSE))</f>
        <v>na</v>
      </c>
      <c r="FL6" t="str">
        <f>IF(OR(FG6=FALSE,FG6="na"),"na",VLOOKUP(GK6,'Vlookup tables'!$G$2:$H$7,2,FALSE))</f>
        <v>na</v>
      </c>
      <c r="FM6" t="str">
        <f>IF(OR(FD6=FALSE,FD6="na"),"na",VLOOKUP(GO6,'Vlookup tables'!$J$2:$K$5,2,FALSE))</f>
        <v>na</v>
      </c>
      <c r="FN6" t="str">
        <f>IF(OR(FE6=FALSE,FE6="na"),"na",VLOOKUP(GP6,'Vlookup tables'!$J$2:$K$5,2,FALSE))</f>
        <v>na</v>
      </c>
      <c r="FO6" t="str">
        <f>IF(OR(FF6=FALSE,FF6="na"),"na",VLOOKUP(GQ6,'Vlookup tables'!$J$2:$K$5,2,FALSE))</f>
        <v>na</v>
      </c>
      <c r="FP6" t="str">
        <f>IF(OR(FG6=FALSE,FG6="na"),"na",VLOOKUP(GR6,'Vlookup tables'!$J$2:$K$5,2,FALSE))</f>
        <v>na</v>
      </c>
      <c r="FQ6" t="str">
        <f t="shared" si="40"/>
        <v>na</v>
      </c>
      <c r="FR6" t="str">
        <f t="shared" si="41"/>
        <v>na</v>
      </c>
      <c r="FS6" t="str">
        <f t="shared" si="42"/>
        <v>na</v>
      </c>
      <c r="FT6" t="str">
        <f t="shared" si="43"/>
        <v>na</v>
      </c>
      <c r="FU6" t="str">
        <f t="shared" si="44"/>
        <v>na</v>
      </c>
      <c r="HF6" t="s">
        <v>534</v>
      </c>
      <c r="HH6" t="s">
        <v>535</v>
      </c>
      <c r="HI6" t="s">
        <v>536</v>
      </c>
      <c r="HJ6" t="s">
        <v>537</v>
      </c>
      <c r="HK6">
        <v>2</v>
      </c>
      <c r="HN6">
        <v>1</v>
      </c>
      <c r="HQ6">
        <v>2</v>
      </c>
      <c r="HT6">
        <v>2</v>
      </c>
      <c r="HX6">
        <f>IF(IT6="","Unknown",VLOOKUP(IT6,'Vlookup tables'!$B$13:$C$16,2,FALSE))</f>
        <v>3</v>
      </c>
      <c r="HY6">
        <f>IF(IU6="","Unknown",VLOOKUP(IU6,'Vlookup tables'!$D$13:$E$16,2,FALSE))</f>
        <v>3</v>
      </c>
      <c r="HZ6">
        <f>IF(IV6="","Unknown",VLOOKUP(IV6,'Vlookup tables'!$F$13:$G$16,2,FALSE))</f>
        <v>3</v>
      </c>
      <c r="IA6" t="str">
        <f>IF(IW6="","Unknown",VLOOKUP(IW6,'Vlookup tables'!$H$13:$I$16,2,FALSE))</f>
        <v>Unknown</v>
      </c>
      <c r="IB6" t="str">
        <f>IF(IX6="","Unknown",VLOOKUP(IX6,'Vlookup tables'!$J$13:$K$16,2,FALSE))</f>
        <v>Unknown</v>
      </c>
      <c r="IC6" t="str">
        <f>IF(IY6="","Unknown",VLOOKUP(IY6,'Vlookup tables'!$L$13:$M$16,2,FALSE))</f>
        <v>Unknown</v>
      </c>
      <c r="ID6" t="str">
        <f>IF(IZ6="","Unknown",VLOOKUP(IZ6,'Vlookup tables'!$N$13:$O$16,2,FALSE))</f>
        <v>Unknown</v>
      </c>
      <c r="IE6">
        <f>VLOOKUP(JA6,'Vlookup tables'!$P$13:$Q$15,2,FALSE)</f>
        <v>1</v>
      </c>
      <c r="IF6" t="str">
        <f t="shared" ref="IF6:IF69" si="85">IF(OR($IE6=1,$IE6="Unknown"),"na",IF(ISBLANK($JB6)=TRUE,"Unknown",ISNUMBER(SEARCH("Incident",$JB6))))</f>
        <v>na</v>
      </c>
      <c r="IG6" t="str">
        <f t="shared" ref="IG6:IG69" si="86">IF(OR($IE6=1,$IE6="Unknown"),"na",IF(ISBLANK($JB6)=TRUE,"Unknown",ISNUMBER(SEARCH("Travel",$JB6))))</f>
        <v>na</v>
      </c>
      <c r="IH6" t="str">
        <f t="shared" ref="IH6:IH69" si="87">IF(OR($IE6=1,$IE6="Unknown"),"na",IF(ISBLANK($JB6)=TRUE,"Unknown",ISNUMBER(SEARCH("Research",$JB6))))</f>
        <v>na</v>
      </c>
      <c r="II6" t="str">
        <f t="shared" si="45"/>
        <v>na</v>
      </c>
      <c r="IJ6" t="str">
        <f>IF(OR(IF6=FALSE,IF6="na"),"na",VLOOKUP(JF6,'Vlookup tables'!$G$2:$H$7,2,FALSE))</f>
        <v>na</v>
      </c>
      <c r="IK6" t="str">
        <f>IF(OR(IG6=FALSE,IG6="na"),"na",VLOOKUP(JG6,'Vlookup tables'!$G$2:$H$7,2,FALSE))</f>
        <v>na</v>
      </c>
      <c r="IL6" t="str">
        <f>IF(OR(IH6=FALSE,IH6="na"),"na",VLOOKUP(JH6,'Vlookup tables'!$G$2:$H$7,2,FALSE))</f>
        <v>na</v>
      </c>
      <c r="IM6" t="str">
        <f>IF(OR(IF6=FALSE,IF6="na"),"na",VLOOKUP(JL6,'Vlookup tables'!$J$2:$K$5,2,FALSE))</f>
        <v>na</v>
      </c>
      <c r="IN6" t="str">
        <f>IF(OR(IG6=FALSE,IG6="na"),"na",VLOOKUP(JM6,'Vlookup tables'!$J$2:$K$5,2,FALSE))</f>
        <v>na</v>
      </c>
      <c r="IO6" t="str">
        <f>IF(OR(IH6=FALSE,IH6="na"),"na",VLOOKUP(JN6,'Vlookup tables'!$J$2:$K$5,2,FALSE))</f>
        <v>na</v>
      </c>
      <c r="IP6" t="str">
        <f t="shared" ref="IP6:IP69" si="88">IF(OR(IF6=FALSE,IF6="na"),"na",NOT(ISBLANK(JR6)))</f>
        <v>na</v>
      </c>
      <c r="IQ6" t="str">
        <f t="shared" ref="IQ6:IQ69" si="89">IF(OR(IG6=FALSE,IG6="na"),"na",NOT(ISBLANK(JS6)))</f>
        <v>na</v>
      </c>
      <c r="IR6" t="str">
        <f t="shared" ref="IR6:IR69" si="90">IF(OR(IH6=FALSE,IH6="na"),"na",NOT(ISBLANK(JT6)))</f>
        <v>na</v>
      </c>
      <c r="IS6" t="b">
        <f t="shared" ref="IS6:IS69" si="91">IF(KM6="",FALSE,IF(OR(KM6="no", KM6="No"),FALSE,NOT(ISNUMBER(SEARCH("I do not",KN6)))))</f>
        <v>0</v>
      </c>
      <c r="IT6" t="s">
        <v>538</v>
      </c>
      <c r="IU6" t="s">
        <v>539</v>
      </c>
      <c r="IV6" t="s">
        <v>540</v>
      </c>
      <c r="JA6" t="s">
        <v>541</v>
      </c>
      <c r="JX6" t="s">
        <v>542</v>
      </c>
      <c r="KN6" t="s">
        <v>543</v>
      </c>
      <c r="KQ6" t="b">
        <f t="shared" ref="KQ6:KQ69" si="92">IF(KP6="",FALSE,TRUE)</f>
        <v>0</v>
      </c>
      <c r="KR6">
        <f t="shared" si="47"/>
        <v>141</v>
      </c>
    </row>
    <row r="7" spans="1:304" ht="14.4" customHeight="1" outlineLevel="1" x14ac:dyDescent="0.3">
      <c r="A7">
        <v>100</v>
      </c>
      <c r="B7">
        <v>1617</v>
      </c>
      <c r="C7" s="2">
        <v>44806.511666666665</v>
      </c>
      <c r="D7">
        <v>0.89999997615814198</v>
      </c>
      <c r="E7" t="s">
        <v>544</v>
      </c>
      <c r="F7" t="s">
        <v>524</v>
      </c>
      <c r="G7">
        <f>VLOOKUP(F7,'Vlookup tables'!$A$2:$B$10,2,FALSE)</f>
        <v>0</v>
      </c>
      <c r="H7" t="s">
        <v>545</v>
      </c>
      <c r="J7" t="str">
        <f t="shared" ref="J7:J70" si="93">IF(H7= "Other",IF(I7= "","Unknown",I7),IF(H7= "","Unknown",H7))</f>
        <v>Engineering</v>
      </c>
      <c r="K7" t="s">
        <v>524</v>
      </c>
      <c r="L7">
        <f>VLOOKUP(K7,'Vlookup tables'!$A$2:$B$10,2,FALSE)</f>
        <v>0</v>
      </c>
      <c r="M7" t="s">
        <v>546</v>
      </c>
      <c r="N7" t="b">
        <f t="shared" si="48"/>
        <v>1</v>
      </c>
      <c r="O7" t="b">
        <f t="shared" si="49"/>
        <v>1</v>
      </c>
      <c r="P7" t="b">
        <f t="shared" si="50"/>
        <v>1</v>
      </c>
      <c r="Q7" t="b">
        <f t="shared" si="51"/>
        <v>1</v>
      </c>
      <c r="R7" t="b">
        <f t="shared" si="52"/>
        <v>0</v>
      </c>
      <c r="S7" t="s">
        <v>547</v>
      </c>
      <c r="T7" t="str">
        <f>IF(N7=TRUE,"na",IF($S7="","Unknown",ISNUMBER(SEARCH("Still",$S7))))</f>
        <v>na</v>
      </c>
      <c r="U7" t="str">
        <f>IF(O7=TRUE,"na",IF($S7="","Unknown",ISNUMBER(SEARCH("office",$S7))))</f>
        <v>na</v>
      </c>
      <c r="V7" t="str">
        <f>IF(P7=TRUE,"na",IF($S7="","Unknown",ISNUMBER(SEARCH("device",$S7))))</f>
        <v>na</v>
      </c>
      <c r="W7" t="str">
        <f>IF(Q7=TRUE,"na",IF($S7="","Unknown",ISNUMBER(SEARCH("camera",$S7))))</f>
        <v>na</v>
      </c>
      <c r="X7" t="b">
        <f>IF(R7=TRUE,"na",IF($S7="","Unknown",ISNUMBER(SEARCH("record",$S7))))</f>
        <v>0</v>
      </c>
      <c r="Y7" t="s">
        <v>517</v>
      </c>
      <c r="Z7">
        <f>VLOOKUP(Y7,'Vlookup tables'!$D$2:$E$6,2,FALSE)</f>
        <v>1</v>
      </c>
      <c r="AA7" t="b">
        <f t="shared" si="29"/>
        <v>1</v>
      </c>
      <c r="AB7" t="b">
        <f t="shared" si="58"/>
        <v>1</v>
      </c>
      <c r="AC7" t="b">
        <f t="shared" si="59"/>
        <v>0</v>
      </c>
      <c r="AD7" t="b">
        <f t="shared" si="60"/>
        <v>0</v>
      </c>
      <c r="AE7" t="b">
        <f t="shared" si="61"/>
        <v>0</v>
      </c>
      <c r="AF7">
        <f>IF(OR(AA7=FALSE,AA7="na"),"na",VLOOKUP(AV7,'Vlookup tables'!$G$2:$H$7,2,FALSE))</f>
        <v>2</v>
      </c>
      <c r="AG7">
        <f>IF(OR(AB7=FALSE,AB7="na"),"na",VLOOKUP(AW7,'Vlookup tables'!$G$2:$H$7,2,FALSE))</f>
        <v>3</v>
      </c>
      <c r="AH7" t="str">
        <f>IF(OR(AC7=FALSE,AC7="na"),"na",VLOOKUP(AX7,'Vlookup tables'!$G$2:$H$7,2,FALSE))</f>
        <v>na</v>
      </c>
      <c r="AI7" t="str">
        <f>IF(OR(AD7=FALSE,AD7="na"),"na",VLOOKUP(AY7,'Vlookup tables'!$G$2:$H$7,2,FALSE))</f>
        <v>na</v>
      </c>
      <c r="AJ7">
        <f>IF(OR(AA7=FALSE,AA7="na"),"na",VLOOKUP(BC7,'Vlookup tables'!$J$2:$K$5,2,FALSE))</f>
        <v>3</v>
      </c>
      <c r="AK7">
        <f>IF(OR(AB7=FALSE,AB7="na"),"na",VLOOKUP(BD7,'Vlookup tables'!$J$2:$K$5,2,FALSE))</f>
        <v>2</v>
      </c>
      <c r="AL7" t="str">
        <f>IF(OR(AC7=FALSE,AC7="na"),"na",VLOOKUP(BE7,'Vlookup tables'!$J$2:$K$5,2,FALSE))</f>
        <v>na</v>
      </c>
      <c r="AM7" t="str">
        <f>IF(OR(AD7=FALSE,AD7="na"),"na",VLOOKUP(BF7,'Vlookup tables'!$J$2:$K$5,2,FALSE))</f>
        <v>na</v>
      </c>
      <c r="AN7" t="b">
        <f t="shared" si="62"/>
        <v>1</v>
      </c>
      <c r="AO7" t="b">
        <f t="shared" si="63"/>
        <v>1</v>
      </c>
      <c r="AP7" t="str">
        <f t="shared" si="64"/>
        <v>na</v>
      </c>
      <c r="AQ7" t="str">
        <f t="shared" si="65"/>
        <v>na</v>
      </c>
      <c r="AR7" t="s">
        <v>518</v>
      </c>
      <c r="AV7" t="s">
        <v>531</v>
      </c>
      <c r="AW7" t="s">
        <v>527</v>
      </c>
      <c r="BC7" t="s">
        <v>532</v>
      </c>
      <c r="BD7" t="s">
        <v>528</v>
      </c>
      <c r="BJ7" t="s">
        <v>548</v>
      </c>
      <c r="BK7" t="s">
        <v>549</v>
      </c>
      <c r="BQ7" t="str">
        <f t="shared" si="66"/>
        <v>Yes</v>
      </c>
      <c r="BR7" t="b">
        <f t="shared" si="67"/>
        <v>1</v>
      </c>
      <c r="BS7" t="b">
        <f t="shared" si="68"/>
        <v>1</v>
      </c>
      <c r="BT7" t="b">
        <f t="shared" si="69"/>
        <v>1</v>
      </c>
      <c r="BU7" t="b">
        <f t="shared" si="70"/>
        <v>1</v>
      </c>
      <c r="BV7" t="b">
        <f t="shared" si="71"/>
        <v>0</v>
      </c>
      <c r="BW7">
        <f>IF(OR(BR7=FALSE,BR7="na"),"na",VLOOKUP(CN7,'Vlookup tables'!$G$2:$H$7,2,FALSE))</f>
        <v>2</v>
      </c>
      <c r="BX7">
        <f>IF(OR(BS7=FALSE,BS7="na"),"na",VLOOKUP(CO7,'Vlookup tables'!$G$2:$H$7,2,FALSE))</f>
        <v>3</v>
      </c>
      <c r="BY7">
        <f>IF(OR(BT7=FALSE,BT7="na"),"na",VLOOKUP(CP7,'Vlookup tables'!$G$2:$H$7,2,FALSE))</f>
        <v>1</v>
      </c>
      <c r="BZ7">
        <f>IF(OR(BU7=FALSE,BU7="na"),"na",VLOOKUP(CQ7,'Vlookup tables'!$G$2:$H$7,2,FALSE))</f>
        <v>5</v>
      </c>
      <c r="CA7">
        <f>IF(OR(BR7=FALSE,BR7="na"),"na",VLOOKUP(CU7,'Vlookup tables'!$J$2:$K$5,2,FALSE))</f>
        <v>2</v>
      </c>
      <c r="CB7">
        <f>IF(OR(BS7=FALSE,BS7="na"),"na",VLOOKUP(CV7,'Vlookup tables'!$J$2:$K$5,2,FALSE))</f>
        <v>3</v>
      </c>
      <c r="CC7">
        <f>IF(OR(BT7=FALSE,BT7="na"),"na",VLOOKUP(CW7,'Vlookup tables'!$J$2:$K$5,2,FALSE))</f>
        <v>2</v>
      </c>
      <c r="CD7">
        <f>IF(OR(BU7=FALSE,BU7="na"),"na",VLOOKUP(CX7,'Vlookup tables'!$J$2:$K$5,2,FALSE))</f>
        <v>3</v>
      </c>
      <c r="CE7" t="b">
        <f t="shared" si="72"/>
        <v>0</v>
      </c>
      <c r="CF7" t="b">
        <f t="shared" si="73"/>
        <v>0</v>
      </c>
      <c r="CG7" t="b">
        <f t="shared" si="74"/>
        <v>0</v>
      </c>
      <c r="CH7" t="b">
        <f t="shared" si="75"/>
        <v>0</v>
      </c>
      <c r="CI7" t="s">
        <v>519</v>
      </c>
      <c r="CJ7" t="s">
        <v>550</v>
      </c>
      <c r="CN7" t="s">
        <v>531</v>
      </c>
      <c r="CO7" t="s">
        <v>527</v>
      </c>
      <c r="CP7" t="s">
        <v>530</v>
      </c>
      <c r="CQ7" t="s">
        <v>551</v>
      </c>
      <c r="CU7" t="s">
        <v>528</v>
      </c>
      <c r="CV7" t="s">
        <v>532</v>
      </c>
      <c r="CW7" t="s">
        <v>528</v>
      </c>
      <c r="CX7" t="s">
        <v>532</v>
      </c>
      <c r="DI7" t="b">
        <f t="shared" si="76"/>
        <v>0</v>
      </c>
      <c r="DK7" t="s">
        <v>552</v>
      </c>
      <c r="EQ7" t="b">
        <f t="shared" si="77"/>
        <v>1</v>
      </c>
      <c r="ER7" t="b">
        <f t="shared" si="78"/>
        <v>1</v>
      </c>
      <c r="ES7" t="b">
        <f t="shared" si="79"/>
        <v>1</v>
      </c>
      <c r="ET7" t="b">
        <f t="shared" si="80"/>
        <v>1</v>
      </c>
      <c r="EU7" t="b">
        <f t="shared" si="81"/>
        <v>0</v>
      </c>
      <c r="EV7" t="b">
        <f t="shared" si="82"/>
        <v>0</v>
      </c>
      <c r="EW7">
        <f t="shared" si="30"/>
        <v>3</v>
      </c>
      <c r="EX7">
        <f t="shared" si="31"/>
        <v>1</v>
      </c>
      <c r="EY7">
        <f t="shared" si="32"/>
        <v>2</v>
      </c>
      <c r="EZ7" t="str">
        <f t="shared" si="33"/>
        <v>na</v>
      </c>
      <c r="FA7" t="b">
        <f t="shared" si="34"/>
        <v>0</v>
      </c>
      <c r="FB7" t="b">
        <f t="shared" si="35"/>
        <v>1</v>
      </c>
      <c r="FC7" t="b">
        <f t="shared" si="83"/>
        <v>0</v>
      </c>
      <c r="FD7" t="b">
        <f t="shared" si="36"/>
        <v>1</v>
      </c>
      <c r="FE7" t="b">
        <f t="shared" si="37"/>
        <v>1</v>
      </c>
      <c r="FF7" t="b">
        <f t="shared" si="38"/>
        <v>0</v>
      </c>
      <c r="FG7" t="b">
        <f t="shared" si="39"/>
        <v>1</v>
      </c>
      <c r="FH7" t="b">
        <f t="shared" si="84"/>
        <v>0</v>
      </c>
      <c r="FI7">
        <f>IF(OR(FD7=FALSE,FD7="na"),"na",VLOOKUP(GH7,'Vlookup tables'!$G$2:$H$7,2,FALSE))</f>
        <v>2</v>
      </c>
      <c r="FJ7">
        <f>IF(OR(FE7=FALSE,FE7="na"),"na",VLOOKUP(GI7,'Vlookup tables'!$G$2:$H$7,2,FALSE))</f>
        <v>3</v>
      </c>
      <c r="FK7" t="str">
        <f>IF(OR(FF7=FALSE,FF7="na"),"na",VLOOKUP(GJ7,'Vlookup tables'!$G$2:$H$7,2,FALSE))</f>
        <v>na</v>
      </c>
      <c r="FL7">
        <f>IF(OR(FG7=FALSE,FG7="na"),"na",VLOOKUP(GK7,'Vlookup tables'!$G$2:$H$7,2,FALSE))</f>
        <v>5</v>
      </c>
      <c r="FM7">
        <f>IF(OR(FD7=FALSE,FD7="na"),"na",VLOOKUP(GO7,'Vlookup tables'!$J$2:$K$5,2,FALSE))</f>
        <v>3</v>
      </c>
      <c r="FN7">
        <f>IF(OR(FE7=FALSE,FE7="na"),"na",VLOOKUP(GP7,'Vlookup tables'!$J$2:$K$5,2,FALSE))</f>
        <v>2</v>
      </c>
      <c r="FO7" t="str">
        <f>IF(OR(FF7=FALSE,FF7="na"),"na",VLOOKUP(GQ7,'Vlookup tables'!$J$2:$K$5,2,FALSE))</f>
        <v>na</v>
      </c>
      <c r="FP7">
        <f>IF(OR(FG7=FALSE,FG7="na"),"na",VLOOKUP(GR7,'Vlookup tables'!$J$2:$K$5,2,FALSE))</f>
        <v>2</v>
      </c>
      <c r="FQ7" t="b">
        <f t="shared" si="40"/>
        <v>0</v>
      </c>
      <c r="FR7" t="b">
        <f t="shared" si="41"/>
        <v>0</v>
      </c>
      <c r="FS7" t="str">
        <f t="shared" si="42"/>
        <v>na</v>
      </c>
      <c r="FT7" t="b">
        <f t="shared" si="43"/>
        <v>0</v>
      </c>
      <c r="FU7" t="b">
        <f t="shared" si="44"/>
        <v>0</v>
      </c>
      <c r="FV7" t="s">
        <v>553</v>
      </c>
      <c r="FX7" t="s">
        <v>554</v>
      </c>
      <c r="FY7" t="s">
        <v>555</v>
      </c>
      <c r="FZ7" t="s">
        <v>556</v>
      </c>
      <c r="GB7" t="s">
        <v>557</v>
      </c>
      <c r="GF7" t="s">
        <v>558</v>
      </c>
      <c r="GH7" t="s">
        <v>531</v>
      </c>
      <c r="GI7" t="s">
        <v>527</v>
      </c>
      <c r="GK7" t="s">
        <v>551</v>
      </c>
      <c r="GO7" t="s">
        <v>532</v>
      </c>
      <c r="GP7" t="s">
        <v>528</v>
      </c>
      <c r="GR7" t="s">
        <v>528</v>
      </c>
      <c r="HD7" t="s">
        <v>552</v>
      </c>
      <c r="HX7">
        <f>IF(IT7="","Unknown",VLOOKUP(IT7,'Vlookup tables'!$B$13:$C$16,2,FALSE))</f>
        <v>2</v>
      </c>
      <c r="HY7">
        <f>IF(IU7="","Unknown",VLOOKUP(IU7,'Vlookup tables'!$D$13:$E$16,2,FALSE))</f>
        <v>2</v>
      </c>
      <c r="HZ7">
        <f>IF(IV7="","Unknown",VLOOKUP(IV7,'Vlookup tables'!$F$13:$G$16,2,FALSE))</f>
        <v>2</v>
      </c>
      <c r="IA7">
        <f>IF(IW7="","Unknown",VLOOKUP(IW7,'Vlookup tables'!$H$13:$I$16,2,FALSE))</f>
        <v>2</v>
      </c>
      <c r="IB7">
        <f>IF(IX7="","Unknown",VLOOKUP(IX7,'Vlookup tables'!$J$13:$K$16,2,FALSE))</f>
        <v>2</v>
      </c>
      <c r="IC7">
        <f>IF(IY7="","Unknown",VLOOKUP(IY7,'Vlookup tables'!$L$13:$M$16,2,FALSE))</f>
        <v>1</v>
      </c>
      <c r="ID7">
        <f>IF(IZ7="","Unknown",VLOOKUP(IZ7,'Vlookup tables'!$N$13:$O$16,2,FALSE))</f>
        <v>1</v>
      </c>
      <c r="IE7">
        <f>VLOOKUP(JA7,'Vlookup tables'!$P$13:$Q$15,2,FALSE)</f>
        <v>1</v>
      </c>
      <c r="IF7" t="str">
        <f t="shared" si="85"/>
        <v>na</v>
      </c>
      <c r="IG7" t="str">
        <f t="shared" si="86"/>
        <v>na</v>
      </c>
      <c r="IH7" t="str">
        <f t="shared" si="87"/>
        <v>na</v>
      </c>
      <c r="II7" t="str">
        <f t="shared" si="45"/>
        <v>na</v>
      </c>
      <c r="IJ7" t="str">
        <f>IF(OR(IF7=FALSE,IF7="na"),"na",VLOOKUP(JF7,'Vlookup tables'!$G$2:$H$7,2,FALSE))</f>
        <v>na</v>
      </c>
      <c r="IK7" t="str">
        <f>IF(OR(IG7=FALSE,IG7="na"),"na",VLOOKUP(JG7,'Vlookup tables'!$G$2:$H$7,2,FALSE))</f>
        <v>na</v>
      </c>
      <c r="IL7" t="str">
        <f>IF(OR(IH7=FALSE,IH7="na"),"na",VLOOKUP(JH7,'Vlookup tables'!$G$2:$H$7,2,FALSE))</f>
        <v>na</v>
      </c>
      <c r="IM7" t="str">
        <f>IF(OR(IF7=FALSE,IF7="na"),"na",VLOOKUP(JL7,'Vlookup tables'!$J$2:$K$5,2,FALSE))</f>
        <v>na</v>
      </c>
      <c r="IN7" t="str">
        <f>IF(OR(IG7=FALSE,IG7="na"),"na",VLOOKUP(JM7,'Vlookup tables'!$J$2:$K$5,2,FALSE))</f>
        <v>na</v>
      </c>
      <c r="IO7" t="str">
        <f>IF(OR(IH7=FALSE,IH7="na"),"na",VLOOKUP(JN7,'Vlookup tables'!$J$2:$K$5,2,FALSE))</f>
        <v>na</v>
      </c>
      <c r="IP7" t="str">
        <f t="shared" si="88"/>
        <v>na</v>
      </c>
      <c r="IQ7" t="str">
        <f t="shared" si="89"/>
        <v>na</v>
      </c>
      <c r="IR7" t="str">
        <f t="shared" si="90"/>
        <v>na</v>
      </c>
      <c r="IS7" t="b">
        <f t="shared" si="91"/>
        <v>0</v>
      </c>
      <c r="IT7" t="s">
        <v>559</v>
      </c>
      <c r="IU7" t="s">
        <v>560</v>
      </c>
      <c r="IV7" t="s">
        <v>561</v>
      </c>
      <c r="IW7" t="s">
        <v>562</v>
      </c>
      <c r="IX7" t="s">
        <v>563</v>
      </c>
      <c r="IY7" t="s">
        <v>564</v>
      </c>
      <c r="IZ7" t="s">
        <v>562</v>
      </c>
      <c r="JA7" t="s">
        <v>541</v>
      </c>
      <c r="JX7" t="s">
        <v>565</v>
      </c>
      <c r="KQ7" t="b">
        <f t="shared" si="92"/>
        <v>0</v>
      </c>
      <c r="KR7">
        <f t="shared" si="47"/>
        <v>154</v>
      </c>
    </row>
    <row r="8" spans="1:304" ht="14.4" customHeight="1" outlineLevel="1" x14ac:dyDescent="0.3">
      <c r="A8">
        <v>100</v>
      </c>
      <c r="B8">
        <v>455</v>
      </c>
      <c r="C8" s="2">
        <v>44832.711122685185</v>
      </c>
      <c r="D8">
        <v>1</v>
      </c>
      <c r="E8" t="s">
        <v>523</v>
      </c>
      <c r="F8" t="s">
        <v>566</v>
      </c>
      <c r="G8">
        <f>VLOOKUP(F8,'Vlookup tables'!$A$2:$B$10,2,FALSE)</f>
        <v>3</v>
      </c>
      <c r="H8" t="s">
        <v>567</v>
      </c>
      <c r="J8" t="str">
        <f t="shared" si="93"/>
        <v>Administration</v>
      </c>
      <c r="K8" t="s">
        <v>568</v>
      </c>
      <c r="L8">
        <f>VLOOKUP(K8,'Vlookup tables'!$A$2:$B$10,2,FALSE)</f>
        <v>6</v>
      </c>
      <c r="M8" t="s">
        <v>569</v>
      </c>
      <c r="N8" t="b">
        <f t="shared" si="48"/>
        <v>1</v>
      </c>
      <c r="O8" t="b">
        <f t="shared" si="49"/>
        <v>1</v>
      </c>
      <c r="P8" t="b">
        <f t="shared" si="50"/>
        <v>0</v>
      </c>
      <c r="Q8" t="b">
        <f t="shared" si="51"/>
        <v>0</v>
      </c>
      <c r="R8" t="b">
        <f t="shared" si="52"/>
        <v>0</v>
      </c>
      <c r="S8" t="s">
        <v>570</v>
      </c>
      <c r="T8" t="str">
        <f t="shared" ref="T8:T71" si="94">IF(N8=TRUE,"na",IF($S8="","Unknown",ISNUMBER(SEARCH("Still",$S8))))</f>
        <v>na</v>
      </c>
      <c r="U8" t="str">
        <f t="shared" ref="U8:U71" si="95">IF(O8=TRUE,"na",IF($S8="","Unknown",ISNUMBER(SEARCH("office",$S8))))</f>
        <v>na</v>
      </c>
      <c r="V8" t="b">
        <f t="shared" ref="V8:V71" si="96">IF(P8=TRUE,"na",IF($S8="","Unknown",ISNUMBER(SEARCH("device",$S8))))</f>
        <v>1</v>
      </c>
      <c r="W8" t="b">
        <f t="shared" ref="W8:W71" si="97">IF(Q8=TRUE,"na",IF($S8="","Unknown",ISNUMBER(SEARCH("camera",$S8))))</f>
        <v>0</v>
      </c>
      <c r="X8" t="b">
        <f t="shared" ref="X8:X71" si="98">IF(R8=TRUE,"na",IF($S8="","Unknown",ISNUMBER(SEARCH("record",$S8))))</f>
        <v>0</v>
      </c>
      <c r="Y8" t="s">
        <v>517</v>
      </c>
      <c r="Z8">
        <f>VLOOKUP(Y8,'Vlookup tables'!$D$2:$E$6,2,FALSE)</f>
        <v>1</v>
      </c>
      <c r="AA8" t="b">
        <f t="shared" si="29"/>
        <v>1</v>
      </c>
      <c r="AB8" t="b">
        <f t="shared" si="58"/>
        <v>0</v>
      </c>
      <c r="AC8" t="b">
        <f t="shared" si="59"/>
        <v>0</v>
      </c>
      <c r="AD8" t="b">
        <f t="shared" si="60"/>
        <v>0</v>
      </c>
      <c r="AE8" t="b">
        <f t="shared" si="61"/>
        <v>0</v>
      </c>
      <c r="AF8">
        <f>IF(OR(AA8=FALSE,AA8="na"),"na",VLOOKUP(AV8,'Vlookup tables'!$G$2:$H$7,2,FALSE))</f>
        <v>3</v>
      </c>
      <c r="AG8" t="str">
        <f>IF(OR(AB8=FALSE,AB8="na"),"na",VLOOKUP(AW8,'Vlookup tables'!$G$2:$H$7,2,FALSE))</f>
        <v>na</v>
      </c>
      <c r="AH8" t="str">
        <f>IF(OR(AC8=FALSE,AC8="na"),"na",VLOOKUP(AX8,'Vlookup tables'!$G$2:$H$7,2,FALSE))</f>
        <v>na</v>
      </c>
      <c r="AI8" t="str">
        <f>IF(OR(AD8=FALSE,AD8="na"),"na",VLOOKUP(AY8,'Vlookup tables'!$G$2:$H$7,2,FALSE))</f>
        <v>na</v>
      </c>
      <c r="AJ8">
        <f>IF(OR(AA8=FALSE,AA8="na"),"na",VLOOKUP(BC8,'Vlookup tables'!$J$2:$K$5,2,FALSE))</f>
        <v>3</v>
      </c>
      <c r="AK8" t="str">
        <f>IF(OR(AB8=FALSE,AB8="na"),"na",VLOOKUP(BD8,'Vlookup tables'!$J$2:$K$5,2,FALSE))</f>
        <v>na</v>
      </c>
      <c r="AL8" t="str">
        <f>IF(OR(AC8=FALSE,AC8="na"),"na",VLOOKUP(BE8,'Vlookup tables'!$J$2:$K$5,2,FALSE))</f>
        <v>na</v>
      </c>
      <c r="AM8" t="str">
        <f>IF(OR(AD8=FALSE,AD8="na"),"na",VLOOKUP(BF8,'Vlookup tables'!$J$2:$K$5,2,FALSE))</f>
        <v>na</v>
      </c>
      <c r="AN8" t="b">
        <f t="shared" si="62"/>
        <v>0</v>
      </c>
      <c r="AO8" t="str">
        <f t="shared" si="63"/>
        <v>na</v>
      </c>
      <c r="AP8" t="str">
        <f t="shared" si="64"/>
        <v>na</v>
      </c>
      <c r="AQ8" t="str">
        <f t="shared" si="65"/>
        <v>na</v>
      </c>
      <c r="AR8" t="s">
        <v>571</v>
      </c>
      <c r="AV8" t="s">
        <v>527</v>
      </c>
      <c r="BC8" t="s">
        <v>532</v>
      </c>
      <c r="BQ8" t="str">
        <f t="shared" si="66"/>
        <v>Yes</v>
      </c>
      <c r="BR8" t="b">
        <f t="shared" si="67"/>
        <v>1</v>
      </c>
      <c r="BS8" t="b">
        <f t="shared" si="68"/>
        <v>0</v>
      </c>
      <c r="BT8" t="b">
        <f t="shared" si="69"/>
        <v>1</v>
      </c>
      <c r="BU8" t="b">
        <f t="shared" si="70"/>
        <v>0</v>
      </c>
      <c r="BV8" t="b">
        <f t="shared" si="71"/>
        <v>0</v>
      </c>
      <c r="BW8">
        <f>IF(OR(BR8=FALSE,BR8="na"),"na",VLOOKUP(CN8,'Vlookup tables'!$G$2:$H$7,2,FALSE))</f>
        <v>5</v>
      </c>
      <c r="BX8" t="str">
        <f>IF(OR(BS8=FALSE,BS8="na"),"na",VLOOKUP(CO8,'Vlookup tables'!$G$2:$H$7,2,FALSE))</f>
        <v>na</v>
      </c>
      <c r="BY8">
        <f>IF(OR(BT8=FALSE,BT8="na"),"na",VLOOKUP(CP8,'Vlookup tables'!$G$2:$H$7,2,FALSE))</f>
        <v>4</v>
      </c>
      <c r="BZ8" t="str">
        <f>IF(OR(BU8=FALSE,BU8="na"),"na",VLOOKUP(CQ8,'Vlookup tables'!$G$2:$H$7,2,FALSE))</f>
        <v>na</v>
      </c>
      <c r="CA8">
        <f>IF(OR(BR8=FALSE,BR8="na"),"na",VLOOKUP(CU8,'Vlookup tables'!$J$2:$K$5,2,FALSE))</f>
        <v>3</v>
      </c>
      <c r="CB8" t="str">
        <f>IF(OR(BS8=FALSE,BS8="na"),"na",VLOOKUP(CV8,'Vlookup tables'!$J$2:$K$5,2,FALSE))</f>
        <v>na</v>
      </c>
      <c r="CC8">
        <f>IF(OR(BT8=FALSE,BT8="na"),"na",VLOOKUP(CW8,'Vlookup tables'!$J$2:$K$5,2,FALSE))</f>
        <v>3</v>
      </c>
      <c r="CD8" t="str">
        <f>IF(OR(BU8=FALSE,BU8="na"),"na",VLOOKUP(CX8,'Vlookup tables'!$J$2:$K$5,2,FALSE))</f>
        <v>na</v>
      </c>
      <c r="CE8" t="b">
        <f t="shared" si="72"/>
        <v>0</v>
      </c>
      <c r="CF8" t="str">
        <f t="shared" si="73"/>
        <v>na</v>
      </c>
      <c r="CG8" t="b">
        <f t="shared" si="74"/>
        <v>0</v>
      </c>
      <c r="CH8" t="str">
        <f t="shared" si="75"/>
        <v>na</v>
      </c>
      <c r="CI8" t="s">
        <v>519</v>
      </c>
      <c r="CJ8" t="s">
        <v>572</v>
      </c>
      <c r="CN8" t="s">
        <v>551</v>
      </c>
      <c r="CP8" t="s">
        <v>573</v>
      </c>
      <c r="CU8" t="s">
        <v>532</v>
      </c>
      <c r="CW8" t="s">
        <v>532</v>
      </c>
      <c r="DI8" t="b">
        <f t="shared" si="76"/>
        <v>0</v>
      </c>
      <c r="DK8" t="s">
        <v>552</v>
      </c>
      <c r="EQ8" t="b">
        <f t="shared" si="77"/>
        <v>0</v>
      </c>
      <c r="ER8" t="b">
        <f t="shared" si="78"/>
        <v>0</v>
      </c>
      <c r="ES8" t="b">
        <f t="shared" si="79"/>
        <v>0</v>
      </c>
      <c r="ET8" t="b">
        <f t="shared" si="80"/>
        <v>0</v>
      </c>
      <c r="EU8" t="b">
        <f t="shared" si="81"/>
        <v>0</v>
      </c>
      <c r="EV8" t="b">
        <f t="shared" si="82"/>
        <v>0</v>
      </c>
      <c r="EW8" t="str">
        <f t="shared" si="30"/>
        <v>na</v>
      </c>
      <c r="EX8" t="str">
        <f t="shared" si="31"/>
        <v>na</v>
      </c>
      <c r="EY8" t="str">
        <f t="shared" si="32"/>
        <v>na</v>
      </c>
      <c r="EZ8" t="str">
        <f t="shared" si="33"/>
        <v>na</v>
      </c>
      <c r="FA8" t="str">
        <f t="shared" si="34"/>
        <v>na</v>
      </c>
      <c r="FB8" t="str">
        <f t="shared" si="35"/>
        <v>na</v>
      </c>
      <c r="FC8" t="str">
        <f t="shared" si="83"/>
        <v>na</v>
      </c>
      <c r="FD8" t="str">
        <f t="shared" si="36"/>
        <v>na</v>
      </c>
      <c r="FE8" t="str">
        <f t="shared" si="37"/>
        <v>na</v>
      </c>
      <c r="FF8" t="str">
        <f t="shared" si="38"/>
        <v>na</v>
      </c>
      <c r="FG8" t="str">
        <f t="shared" si="39"/>
        <v>na</v>
      </c>
      <c r="FH8" t="str">
        <f t="shared" si="84"/>
        <v>na</v>
      </c>
      <c r="FI8" t="str">
        <f>IF(OR(FD8=FALSE,FD8="na"),"na",VLOOKUP(GH8,'Vlookup tables'!$G$2:$H$7,2,FALSE))</f>
        <v>na</v>
      </c>
      <c r="FJ8" t="str">
        <f>IF(OR(FE8=FALSE,FE8="na"),"na",VLOOKUP(GI8,'Vlookup tables'!$G$2:$H$7,2,FALSE))</f>
        <v>na</v>
      </c>
      <c r="FK8" t="str">
        <f>IF(OR(FF8=FALSE,FF8="na"),"na",VLOOKUP(GJ8,'Vlookup tables'!$G$2:$H$7,2,FALSE))</f>
        <v>na</v>
      </c>
      <c r="FL8" t="str">
        <f>IF(OR(FG8=FALSE,FG8="na"),"na",VLOOKUP(GK8,'Vlookup tables'!$G$2:$H$7,2,FALSE))</f>
        <v>na</v>
      </c>
      <c r="FM8" t="str">
        <f>IF(OR(FD8=FALSE,FD8="na"),"na",VLOOKUP(GO8,'Vlookup tables'!$J$2:$K$5,2,FALSE))</f>
        <v>na</v>
      </c>
      <c r="FN8" t="str">
        <f>IF(OR(FE8=FALSE,FE8="na"),"na",VLOOKUP(GP8,'Vlookup tables'!$J$2:$K$5,2,FALSE))</f>
        <v>na</v>
      </c>
      <c r="FO8" t="str">
        <f>IF(OR(FF8=FALSE,FF8="na"),"na",VLOOKUP(GQ8,'Vlookup tables'!$J$2:$K$5,2,FALSE))</f>
        <v>na</v>
      </c>
      <c r="FP8" t="str">
        <f>IF(OR(FG8=FALSE,FG8="na"),"na",VLOOKUP(GR8,'Vlookup tables'!$J$2:$K$5,2,FALSE))</f>
        <v>na</v>
      </c>
      <c r="FQ8" t="str">
        <f t="shared" si="40"/>
        <v>na</v>
      </c>
      <c r="FR8" t="str">
        <f t="shared" si="41"/>
        <v>na</v>
      </c>
      <c r="FS8" t="str">
        <f t="shared" si="42"/>
        <v>na</v>
      </c>
      <c r="FT8" t="str">
        <f t="shared" si="43"/>
        <v>na</v>
      </c>
      <c r="FU8" t="str">
        <f t="shared" si="44"/>
        <v>na</v>
      </c>
      <c r="FV8" t="s">
        <v>574</v>
      </c>
      <c r="HF8" t="s">
        <v>575</v>
      </c>
      <c r="HX8">
        <f>IF(IT8="","Unknown",VLOOKUP(IT8,'Vlookup tables'!$B$13:$C$16,2,FALSE))</f>
        <v>2</v>
      </c>
      <c r="HY8">
        <f>IF(IU8="","Unknown",VLOOKUP(IU8,'Vlookup tables'!$D$13:$E$16,2,FALSE))</f>
        <v>3</v>
      </c>
      <c r="HZ8">
        <f>IF(IV8="","Unknown",VLOOKUP(IV8,'Vlookup tables'!$F$13:$G$16,2,FALSE))</f>
        <v>3</v>
      </c>
      <c r="IA8">
        <f>IF(IW8="","Unknown",VLOOKUP(IW8,'Vlookup tables'!$H$13:$I$16,2,FALSE))</f>
        <v>3</v>
      </c>
      <c r="IB8">
        <f>IF(IX8="","Unknown",VLOOKUP(IX8,'Vlookup tables'!$J$13:$K$16,2,FALSE))</f>
        <v>3</v>
      </c>
      <c r="IC8">
        <f>IF(IY8="","Unknown",VLOOKUP(IY8,'Vlookup tables'!$L$13:$M$16,2,FALSE))</f>
        <v>3</v>
      </c>
      <c r="ID8">
        <f>IF(IZ8="","Unknown",VLOOKUP(IZ8,'Vlookup tables'!$N$13:$O$16,2,FALSE))</f>
        <v>1</v>
      </c>
      <c r="IE8">
        <f>VLOOKUP(JA8,'Vlookup tables'!$P$13:$Q$15,2,FALSE)</f>
        <v>2</v>
      </c>
      <c r="IF8" t="b">
        <f t="shared" si="85"/>
        <v>0</v>
      </c>
      <c r="IG8" t="b">
        <f t="shared" si="86"/>
        <v>0</v>
      </c>
      <c r="IH8" t="b">
        <f t="shared" si="87"/>
        <v>0</v>
      </c>
      <c r="II8" t="b">
        <f>IF(OR(IE8=1,IE8="Unknown"),"na",OR(NOT(ISBLANK(JD8)),NOT(ISBLANK(JE8)),NOT(ISBLANK(JC8))))</f>
        <v>1</v>
      </c>
      <c r="IJ8" t="str">
        <f>IF(OR(IF8=FALSE,IF8="na"),"na",VLOOKUP(JF8,'Vlookup tables'!$G$2:$H$7,2,FALSE))</f>
        <v>na</v>
      </c>
      <c r="IK8" t="str">
        <f>IF(OR(IG8=FALSE,IG8="na"),"na",VLOOKUP(JG8,'Vlookup tables'!$G$2:$H$7,2,FALSE))</f>
        <v>na</v>
      </c>
      <c r="IL8" t="str">
        <f>IF(OR(IH8=FALSE,IH8="na"),"na",VLOOKUP(JH8,'Vlookup tables'!$G$2:$H$7,2,FALSE))</f>
        <v>na</v>
      </c>
      <c r="IM8" t="str">
        <f>IF(OR(IF8=FALSE,IF8="na"),"na",VLOOKUP(JL8,'Vlookup tables'!$J$2:$K$5,2,FALSE))</f>
        <v>na</v>
      </c>
      <c r="IN8" t="str">
        <f>IF(OR(IG8=FALSE,IG8="na"),"na",VLOOKUP(JM8,'Vlookup tables'!$J$2:$K$5,2,FALSE))</f>
        <v>na</v>
      </c>
      <c r="IO8" t="str">
        <f>IF(OR(IH8=FALSE,IH8="na"),"na",VLOOKUP(JN8,'Vlookup tables'!$J$2:$K$5,2,FALSE))</f>
        <v>na</v>
      </c>
      <c r="IP8" t="str">
        <f t="shared" si="88"/>
        <v>na</v>
      </c>
      <c r="IQ8" t="str">
        <f t="shared" si="89"/>
        <v>na</v>
      </c>
      <c r="IR8" t="str">
        <f t="shared" si="90"/>
        <v>na</v>
      </c>
      <c r="IS8" t="b">
        <f t="shared" si="91"/>
        <v>0</v>
      </c>
      <c r="IT8" t="s">
        <v>559</v>
      </c>
      <c r="IU8" t="s">
        <v>539</v>
      </c>
      <c r="IV8" t="s">
        <v>540</v>
      </c>
      <c r="IW8" t="s">
        <v>576</v>
      </c>
      <c r="IX8" t="s">
        <v>577</v>
      </c>
      <c r="IY8" t="s">
        <v>532</v>
      </c>
      <c r="IZ8" t="s">
        <v>562</v>
      </c>
      <c r="JA8" t="s">
        <v>578</v>
      </c>
      <c r="JB8" t="s">
        <v>579</v>
      </c>
      <c r="JC8" t="s">
        <v>580</v>
      </c>
      <c r="JI8" t="s">
        <v>551</v>
      </c>
      <c r="JO8" t="s">
        <v>532</v>
      </c>
      <c r="KN8" t="s">
        <v>552</v>
      </c>
      <c r="KQ8" t="b">
        <f t="shared" si="92"/>
        <v>0</v>
      </c>
      <c r="KR8">
        <f t="shared" si="47"/>
        <v>139</v>
      </c>
    </row>
    <row r="9" spans="1:304" ht="14.4" customHeight="1" x14ac:dyDescent="0.3">
      <c r="A9">
        <v>100</v>
      </c>
      <c r="B9">
        <v>468</v>
      </c>
      <c r="C9" s="2">
        <v>44873.726805555554</v>
      </c>
      <c r="D9">
        <v>1</v>
      </c>
      <c r="E9" t="s">
        <v>581</v>
      </c>
      <c r="F9" t="s">
        <v>582</v>
      </c>
      <c r="G9">
        <f>VLOOKUP(F9,'Vlookup tables'!$A$2:$B$10,2,FALSE)</f>
        <v>1</v>
      </c>
      <c r="H9" t="s">
        <v>545</v>
      </c>
      <c r="J9" t="str">
        <f t="shared" si="93"/>
        <v>Engineering</v>
      </c>
      <c r="K9" t="s">
        <v>566</v>
      </c>
      <c r="L9">
        <f>VLOOKUP(K9,'Vlookup tables'!$A$2:$B$10,2,FALSE)</f>
        <v>3</v>
      </c>
      <c r="M9" t="s">
        <v>583</v>
      </c>
      <c r="N9" t="b">
        <f t="shared" si="48"/>
        <v>1</v>
      </c>
      <c r="O9" t="b">
        <f t="shared" si="49"/>
        <v>0</v>
      </c>
      <c r="P9" t="b">
        <f t="shared" si="50"/>
        <v>0</v>
      </c>
      <c r="Q9" t="b">
        <f t="shared" si="51"/>
        <v>0</v>
      </c>
      <c r="R9" t="b">
        <f t="shared" si="52"/>
        <v>0</v>
      </c>
      <c r="S9" t="s">
        <v>547</v>
      </c>
      <c r="T9" t="str">
        <f>IF(N9=TRUE,"na",IF($S9="","Unknown",ISNUMBER(SEARCH("Still",$S9))))</f>
        <v>na</v>
      </c>
      <c r="U9" t="b">
        <f t="shared" si="95"/>
        <v>0</v>
      </c>
      <c r="V9" t="b">
        <f t="shared" si="96"/>
        <v>1</v>
      </c>
      <c r="W9" t="b">
        <f t="shared" si="97"/>
        <v>0</v>
      </c>
      <c r="X9" t="b">
        <f t="shared" si="98"/>
        <v>0</v>
      </c>
      <c r="Y9" t="s">
        <v>584</v>
      </c>
      <c r="Z9">
        <f>VLOOKUP(Y9,'Vlookup tables'!$D$2:$E$6,2,FALSE)</f>
        <v>2</v>
      </c>
      <c r="AA9" t="str">
        <f t="shared" si="29"/>
        <v>na</v>
      </c>
      <c r="AB9" t="str">
        <f t="shared" si="58"/>
        <v>na</v>
      </c>
      <c r="AC9" t="str">
        <f t="shared" si="59"/>
        <v>na</v>
      </c>
      <c r="AD9" t="str">
        <f t="shared" si="60"/>
        <v>na</v>
      </c>
      <c r="AE9" t="str">
        <f t="shared" si="61"/>
        <v>na</v>
      </c>
      <c r="AF9" t="str">
        <f>IF(OR(AA9=FALSE,AA9="na"),"na",VLOOKUP(AV9,'Vlookup tables'!$G$2:$H$7,2,FALSE))</f>
        <v>na</v>
      </c>
      <c r="AG9" t="str">
        <f>IF(OR(AB9=FALSE,AB9="na"),"na",VLOOKUP(AW9,'Vlookup tables'!$G$2:$H$7,2,FALSE))</f>
        <v>na</v>
      </c>
      <c r="AH9" t="str">
        <f>IF(OR(AC9=FALSE,AC9="na"),"na",VLOOKUP(AX9,'Vlookup tables'!$G$2:$H$7,2,FALSE))</f>
        <v>na</v>
      </c>
      <c r="AI9" t="str">
        <f>IF(OR(AD9=FALSE,AD9="na"),"na",VLOOKUP(AY9,'Vlookup tables'!$G$2:$H$7,2,FALSE))</f>
        <v>na</v>
      </c>
      <c r="AJ9" t="str">
        <f>IF(OR(AA9=FALSE,AA9="na"),"na",VLOOKUP(BC9,'Vlookup tables'!$J$2:$K$5,2,FALSE))</f>
        <v>na</v>
      </c>
      <c r="AK9" t="str">
        <f>IF(OR(AB9=FALSE,AB9="na"),"na",VLOOKUP(BD9,'Vlookup tables'!$J$2:$K$5,2,FALSE))</f>
        <v>na</v>
      </c>
      <c r="AL9" t="str">
        <f>IF(OR(AC9=FALSE,AC9="na"),"na",VLOOKUP(BE9,'Vlookup tables'!$J$2:$K$5,2,FALSE))</f>
        <v>na</v>
      </c>
      <c r="AM9" t="str">
        <f>IF(OR(AD9=FALSE,AD9="na"),"na",VLOOKUP(BF9,'Vlookup tables'!$J$2:$K$5,2,FALSE))</f>
        <v>na</v>
      </c>
      <c r="AN9" t="str">
        <f>IF(OR(AA9=FALSE,AA9="na"),"na",NOT(ISBLANK(BJ9)))</f>
        <v>na</v>
      </c>
      <c r="AO9" t="str">
        <f t="shared" si="63"/>
        <v>na</v>
      </c>
      <c r="AP9" t="str">
        <f t="shared" si="64"/>
        <v>na</v>
      </c>
      <c r="AQ9" t="str">
        <f t="shared" si="65"/>
        <v>na</v>
      </c>
      <c r="BQ9" t="str">
        <f t="shared" si="66"/>
        <v>na</v>
      </c>
      <c r="BR9" t="b">
        <f t="shared" si="67"/>
        <v>1</v>
      </c>
      <c r="BS9" t="b">
        <f t="shared" si="68"/>
        <v>1</v>
      </c>
      <c r="BT9" t="b">
        <f t="shared" si="69"/>
        <v>0</v>
      </c>
      <c r="BU9" t="b">
        <f t="shared" si="70"/>
        <v>0</v>
      </c>
      <c r="BV9" t="b">
        <f t="shared" si="71"/>
        <v>0</v>
      </c>
      <c r="BW9">
        <f>IF(OR(BR9=FALSE,BR9="na"),"na",VLOOKUP(CN9,'Vlookup tables'!$G$2:$H$7,2,FALSE))</f>
        <v>2</v>
      </c>
      <c r="BX9">
        <f>IF(OR(BS9=FALSE,BS9="na"),"na",VLOOKUP(CO9,'Vlookup tables'!$G$2:$H$7,2,FALSE))</f>
        <v>2</v>
      </c>
      <c r="BY9" t="str">
        <f>IF(OR(BT9=FALSE,BT9="na"),"na",VLOOKUP(CP9,'Vlookup tables'!$G$2:$H$7,2,FALSE))</f>
        <v>na</v>
      </c>
      <c r="BZ9" t="str">
        <f>IF(OR(BU9=FALSE,BU9="na"),"na",VLOOKUP(CQ9,'Vlookup tables'!$G$2:$H$7,2,FALSE))</f>
        <v>na</v>
      </c>
      <c r="CA9">
        <f>IF(OR(BR9=FALSE,BR9="na"),"na",VLOOKUP(CU9,'Vlookup tables'!$J$2:$K$5,2,FALSE))</f>
        <v>3</v>
      </c>
      <c r="CB9">
        <f>IF(OR(BS9=FALSE,BS9="na"),"na",VLOOKUP(CV9,'Vlookup tables'!$J$2:$K$5,2,FALSE))</f>
        <v>3</v>
      </c>
      <c r="CC9" t="str">
        <f>IF(OR(BT9=FALSE,BT9="na"),"na",VLOOKUP(CW9,'Vlookup tables'!$J$2:$K$5,2,FALSE))</f>
        <v>na</v>
      </c>
      <c r="CD9" t="str">
        <f>IF(OR(BU9=FALSE,BU9="na"),"na",VLOOKUP(CX9,'Vlookup tables'!$J$2:$K$5,2,FALSE))</f>
        <v>na</v>
      </c>
      <c r="CE9" t="b">
        <f t="shared" si="72"/>
        <v>0</v>
      </c>
      <c r="CF9" t="b">
        <f t="shared" si="73"/>
        <v>0</v>
      </c>
      <c r="CG9" t="str">
        <f t="shared" si="74"/>
        <v>na</v>
      </c>
      <c r="CH9" t="str">
        <f>IF(OR(BU9=FALSE,BU9="na"),"na",NOT(ISBLANK(DE9)))</f>
        <v>na</v>
      </c>
      <c r="CJ9" t="s">
        <v>529</v>
      </c>
      <c r="CN9" t="s">
        <v>531</v>
      </c>
      <c r="CO9" t="s">
        <v>531</v>
      </c>
      <c r="CU9" t="s">
        <v>532</v>
      </c>
      <c r="CV9" t="s">
        <v>532</v>
      </c>
      <c r="DI9" t="b">
        <f t="shared" si="76"/>
        <v>0</v>
      </c>
      <c r="DK9" t="s">
        <v>543</v>
      </c>
      <c r="EQ9" t="b">
        <f t="shared" si="77"/>
        <v>0</v>
      </c>
      <c r="ER9" t="b">
        <f t="shared" si="78"/>
        <v>0</v>
      </c>
      <c r="ES9" t="b">
        <f t="shared" si="79"/>
        <v>0</v>
      </c>
      <c r="ET9" t="b">
        <f t="shared" si="80"/>
        <v>0</v>
      </c>
      <c r="EU9" t="b">
        <f t="shared" si="81"/>
        <v>0</v>
      </c>
      <c r="EV9" t="b">
        <f t="shared" si="82"/>
        <v>0</v>
      </c>
      <c r="EW9" t="str">
        <f t="shared" si="30"/>
        <v>na</v>
      </c>
      <c r="EX9" t="str">
        <f t="shared" si="31"/>
        <v>na</v>
      </c>
      <c r="EY9" t="str">
        <f t="shared" si="32"/>
        <v>na</v>
      </c>
      <c r="EZ9" t="str">
        <f t="shared" si="33"/>
        <v>na</v>
      </c>
      <c r="FA9" t="str">
        <f t="shared" si="34"/>
        <v>na</v>
      </c>
      <c r="FB9" t="str">
        <f t="shared" si="35"/>
        <v>na</v>
      </c>
      <c r="FC9" t="str">
        <f t="shared" si="83"/>
        <v>na</v>
      </c>
      <c r="FD9" t="str">
        <f t="shared" si="36"/>
        <v>na</v>
      </c>
      <c r="FE9" t="str">
        <f t="shared" si="37"/>
        <v>na</v>
      </c>
      <c r="FF9" t="str">
        <f t="shared" si="38"/>
        <v>na</v>
      </c>
      <c r="FG9" t="str">
        <f t="shared" si="39"/>
        <v>na</v>
      </c>
      <c r="FH9" t="str">
        <f t="shared" si="84"/>
        <v>na</v>
      </c>
      <c r="FI9" t="str">
        <f>IF(OR(FD9=FALSE,FD9="na"),"na",VLOOKUP(GH9,'Vlookup tables'!$G$2:$H$7,2,FALSE))</f>
        <v>na</v>
      </c>
      <c r="FJ9" t="str">
        <f>IF(OR(FE9=FALSE,FE9="na"),"na",VLOOKUP(GI9,'Vlookup tables'!$G$2:$H$7,2,FALSE))</f>
        <v>na</v>
      </c>
      <c r="FK9" t="str">
        <f>IF(OR(FF9=FALSE,FF9="na"),"na",VLOOKUP(GJ9,'Vlookup tables'!$G$2:$H$7,2,FALSE))</f>
        <v>na</v>
      </c>
      <c r="FL9" t="str">
        <f>IF(OR(FG9=FALSE,FG9="na"),"na",VLOOKUP(GK9,'Vlookup tables'!$G$2:$H$7,2,FALSE))</f>
        <v>na</v>
      </c>
      <c r="FM9" t="str">
        <f>IF(OR(FD9=FALSE,FD9="na"),"na",VLOOKUP(GO9,'Vlookup tables'!$J$2:$K$5,2,FALSE))</f>
        <v>na</v>
      </c>
      <c r="FN9" t="str">
        <f>IF(OR(FE9=FALSE,FE9="na"),"na",VLOOKUP(GP9,'Vlookup tables'!$J$2:$K$5,2,FALSE))</f>
        <v>na</v>
      </c>
      <c r="FO9" t="str">
        <f>IF(OR(FF9=FALSE,FF9="na"),"na",VLOOKUP(GQ9,'Vlookup tables'!$J$2:$K$5,2,FALSE))</f>
        <v>na</v>
      </c>
      <c r="FP9" t="str">
        <f>IF(OR(FG9=FALSE,FG9="na"),"na",VLOOKUP(GR9,'Vlookup tables'!$J$2:$K$5,2,FALSE))</f>
        <v>na</v>
      </c>
      <c r="FQ9" t="str">
        <f t="shared" si="40"/>
        <v>na</v>
      </c>
      <c r="FR9" t="str">
        <f t="shared" si="41"/>
        <v>na</v>
      </c>
      <c r="FS9" t="str">
        <f t="shared" si="42"/>
        <v>na</v>
      </c>
      <c r="FT9" t="str">
        <f t="shared" si="43"/>
        <v>na</v>
      </c>
      <c r="FU9" t="str">
        <f t="shared" si="44"/>
        <v>na</v>
      </c>
      <c r="FV9" t="s">
        <v>574</v>
      </c>
      <c r="HF9" t="s">
        <v>579</v>
      </c>
      <c r="HG9" t="s">
        <v>585</v>
      </c>
      <c r="HX9">
        <f>IF(IT9="","Unknown",VLOOKUP(IT9,'Vlookup tables'!$B$13:$C$16,2,FALSE))</f>
        <v>3</v>
      </c>
      <c r="HY9">
        <f>IF(IU9="","Unknown",VLOOKUP(IU9,'Vlookup tables'!$D$13:$E$16,2,FALSE))</f>
        <v>2</v>
      </c>
      <c r="HZ9">
        <f>IF(IV9="","Unknown",VLOOKUP(IV9,'Vlookup tables'!$F$13:$G$16,2,FALSE))</f>
        <v>1</v>
      </c>
      <c r="IA9">
        <f>IF(IW9="","Unknown",VLOOKUP(IW9,'Vlookup tables'!$H$13:$I$16,2,FALSE))</f>
        <v>2</v>
      </c>
      <c r="IB9">
        <f>IF(IX9="","Unknown",VLOOKUP(IX9,'Vlookup tables'!$J$13:$K$16,2,FALSE))</f>
        <v>2</v>
      </c>
      <c r="IC9">
        <f>IF(IY9="","Unknown",VLOOKUP(IY9,'Vlookup tables'!$L$13:$M$16,2,FALSE))</f>
        <v>2</v>
      </c>
      <c r="ID9">
        <f>IF(IZ9="","Unknown",VLOOKUP(IZ9,'Vlookup tables'!$N$13:$O$16,2,FALSE))</f>
        <v>3</v>
      </c>
      <c r="IE9">
        <f>VLOOKUP(JA9,'Vlookup tables'!$P$13:$Q$15,2,FALSE)</f>
        <v>1</v>
      </c>
      <c r="IF9" t="str">
        <f t="shared" si="85"/>
        <v>na</v>
      </c>
      <c r="IG9" t="str">
        <f t="shared" si="86"/>
        <v>na</v>
      </c>
      <c r="IH9" t="str">
        <f t="shared" si="87"/>
        <v>na</v>
      </c>
      <c r="II9" t="str">
        <f t="shared" si="45"/>
        <v>na</v>
      </c>
      <c r="IJ9" t="str">
        <f>IF(OR(IF9=FALSE,IF9="na"),"na",VLOOKUP(JF9,'Vlookup tables'!$G$2:$H$7,2,FALSE))</f>
        <v>na</v>
      </c>
      <c r="IK9" t="str">
        <f>IF(OR(IG9=FALSE,IG9="na"),"na",VLOOKUP(JG9,'Vlookup tables'!$G$2:$H$7,2,FALSE))</f>
        <v>na</v>
      </c>
      <c r="IL9" t="str">
        <f>IF(OR(IH9=FALSE,IH9="na"),"na",VLOOKUP(JH9,'Vlookup tables'!$G$2:$H$7,2,FALSE))</f>
        <v>na</v>
      </c>
      <c r="IM9" t="str">
        <f>IF(OR(IF9=FALSE,IF9="na"),"na",VLOOKUP(JL9,'Vlookup tables'!$J$2:$K$5,2,FALSE))</f>
        <v>na</v>
      </c>
      <c r="IN9" t="str">
        <f>IF(OR(IG9=FALSE,IG9="na"),"na",VLOOKUP(JM9,'Vlookup tables'!$J$2:$K$5,2,FALSE))</f>
        <v>na</v>
      </c>
      <c r="IO9" t="str">
        <f>IF(OR(IH9=FALSE,IH9="na"),"na",VLOOKUP(JN9,'Vlookup tables'!$J$2:$K$5,2,FALSE))</f>
        <v>na</v>
      </c>
      <c r="IP9" t="str">
        <f t="shared" si="88"/>
        <v>na</v>
      </c>
      <c r="IQ9" t="str">
        <f t="shared" si="89"/>
        <v>na</v>
      </c>
      <c r="IR9" t="str">
        <f t="shared" si="90"/>
        <v>na</v>
      </c>
      <c r="IS9" t="b">
        <f t="shared" si="91"/>
        <v>0</v>
      </c>
      <c r="IT9" t="s">
        <v>538</v>
      </c>
      <c r="IU9" t="s">
        <v>560</v>
      </c>
      <c r="IV9" t="s">
        <v>586</v>
      </c>
      <c r="IW9" t="s">
        <v>562</v>
      </c>
      <c r="IX9" t="s">
        <v>563</v>
      </c>
      <c r="IY9" t="s">
        <v>528</v>
      </c>
      <c r="IZ9" t="s">
        <v>587</v>
      </c>
      <c r="JA9" t="s">
        <v>541</v>
      </c>
      <c r="JX9" t="s">
        <v>534</v>
      </c>
      <c r="JZ9" t="s">
        <v>588</v>
      </c>
      <c r="KB9" t="s">
        <v>589</v>
      </c>
      <c r="KC9">
        <v>1</v>
      </c>
      <c r="KD9">
        <v>2</v>
      </c>
      <c r="KK9">
        <v>1</v>
      </c>
      <c r="KN9" t="s">
        <v>543</v>
      </c>
      <c r="KQ9" t="b">
        <f t="shared" si="92"/>
        <v>0</v>
      </c>
      <c r="KR9">
        <f t="shared" si="47"/>
        <v>138</v>
      </c>
    </row>
    <row r="10" spans="1:304" ht="14.4" customHeight="1" x14ac:dyDescent="0.3">
      <c r="A10">
        <v>100</v>
      </c>
      <c r="B10">
        <v>288</v>
      </c>
      <c r="C10" s="2">
        <v>44873.72797453704</v>
      </c>
      <c r="D10">
        <v>1</v>
      </c>
      <c r="E10" t="s">
        <v>590</v>
      </c>
      <c r="F10" t="s">
        <v>524</v>
      </c>
      <c r="G10">
        <f>VLOOKUP(F10,'Vlookup tables'!$A$2:$B$10,2,FALSE)</f>
        <v>0</v>
      </c>
      <c r="H10" t="s">
        <v>579</v>
      </c>
      <c r="I10" t="s">
        <v>591</v>
      </c>
      <c r="J10" t="str">
        <f t="shared" si="93"/>
        <v>Planning</v>
      </c>
      <c r="K10" t="s">
        <v>566</v>
      </c>
      <c r="L10">
        <f>VLOOKUP(K10,'Vlookup tables'!$A$2:$B$10,2,FALSE)</f>
        <v>3</v>
      </c>
      <c r="M10" t="s">
        <v>583</v>
      </c>
      <c r="N10" t="b">
        <f t="shared" si="48"/>
        <v>1</v>
      </c>
      <c r="O10" t="b">
        <f t="shared" si="49"/>
        <v>0</v>
      </c>
      <c r="P10" t="b">
        <f t="shared" si="50"/>
        <v>0</v>
      </c>
      <c r="Q10" t="b">
        <f t="shared" si="51"/>
        <v>0</v>
      </c>
      <c r="R10" t="b">
        <f t="shared" si="52"/>
        <v>0</v>
      </c>
      <c r="S10" t="s">
        <v>592</v>
      </c>
      <c r="T10" t="str">
        <f t="shared" si="94"/>
        <v>na</v>
      </c>
      <c r="U10" t="b">
        <f t="shared" si="95"/>
        <v>1</v>
      </c>
      <c r="V10" t="b">
        <f t="shared" si="96"/>
        <v>0</v>
      </c>
      <c r="W10" t="b">
        <f t="shared" si="97"/>
        <v>0</v>
      </c>
      <c r="X10" t="b">
        <f t="shared" si="98"/>
        <v>0</v>
      </c>
      <c r="Y10" t="s">
        <v>584</v>
      </c>
      <c r="Z10">
        <f>VLOOKUP(Y10,'Vlookup tables'!$D$2:$E$6,2,FALSE)</f>
        <v>2</v>
      </c>
      <c r="AA10" t="str">
        <f t="shared" si="29"/>
        <v>na</v>
      </c>
      <c r="AB10" t="str">
        <f t="shared" si="58"/>
        <v>na</v>
      </c>
      <c r="AC10" t="str">
        <f t="shared" si="59"/>
        <v>na</v>
      </c>
      <c r="AD10" t="str">
        <f t="shared" si="60"/>
        <v>na</v>
      </c>
      <c r="AE10" t="str">
        <f t="shared" si="61"/>
        <v>na</v>
      </c>
      <c r="AF10" t="str">
        <f>IF(OR(AA10=FALSE,AA10="na"),"na",VLOOKUP(AV10,'Vlookup tables'!$G$2:$H$7,2,FALSE))</f>
        <v>na</v>
      </c>
      <c r="AG10" t="str">
        <f>IF(OR(AB10=FALSE,AB10="na"),"na",VLOOKUP(AW10,'Vlookup tables'!$G$2:$H$7,2,FALSE))</f>
        <v>na</v>
      </c>
      <c r="AH10" t="str">
        <f>IF(OR(AC10=FALSE,AC10="na"),"na",VLOOKUP(AX10,'Vlookup tables'!$G$2:$H$7,2,FALSE))</f>
        <v>na</v>
      </c>
      <c r="AI10" t="str">
        <f>IF(OR(AD10=FALSE,AD10="na"),"na",VLOOKUP(AY10,'Vlookup tables'!$G$2:$H$7,2,FALSE))</f>
        <v>na</v>
      </c>
      <c r="AJ10" t="str">
        <f>IF(OR(AA10=FALSE,AA10="na"),"na",VLOOKUP(BC10,'Vlookup tables'!$J$2:$K$5,2,FALSE))</f>
        <v>na</v>
      </c>
      <c r="AK10" t="str">
        <f>IF(OR(AB10=FALSE,AB10="na"),"na",VLOOKUP(BD10,'Vlookup tables'!$J$2:$K$5,2,FALSE))</f>
        <v>na</v>
      </c>
      <c r="AL10" t="str">
        <f>IF(OR(AC10=FALSE,AC10="na"),"na",VLOOKUP(BE10,'Vlookup tables'!$J$2:$K$5,2,FALSE))</f>
        <v>na</v>
      </c>
      <c r="AM10" t="str">
        <f>IF(OR(AD10=FALSE,AD10="na"),"na",VLOOKUP(BF10,'Vlookup tables'!$J$2:$K$5,2,FALSE))</f>
        <v>na</v>
      </c>
      <c r="AN10" t="str">
        <f t="shared" si="62"/>
        <v>na</v>
      </c>
      <c r="AO10" t="str">
        <f t="shared" si="63"/>
        <v>na</v>
      </c>
      <c r="AP10" t="str">
        <f t="shared" si="64"/>
        <v>na</v>
      </c>
      <c r="AQ10" t="str">
        <f t="shared" si="65"/>
        <v>na</v>
      </c>
      <c r="BQ10" t="str">
        <f t="shared" si="66"/>
        <v>na</v>
      </c>
      <c r="BR10" t="b">
        <f t="shared" si="67"/>
        <v>1</v>
      </c>
      <c r="BS10" t="b">
        <f t="shared" si="68"/>
        <v>1</v>
      </c>
      <c r="BT10" t="b">
        <f t="shared" si="69"/>
        <v>1</v>
      </c>
      <c r="BU10" t="b">
        <f t="shared" si="70"/>
        <v>0</v>
      </c>
      <c r="BV10" t="b">
        <f t="shared" si="71"/>
        <v>0</v>
      </c>
      <c r="BW10">
        <f>IF(OR(BR10=FALSE,BR10="na"),"na",VLOOKUP(CN10,'Vlookup tables'!$G$2:$H$7,2,FALSE))</f>
        <v>2</v>
      </c>
      <c r="BX10">
        <f>IF(OR(BS10=FALSE,BS10="na"),"na",VLOOKUP(CO10,'Vlookup tables'!$G$2:$H$7,2,FALSE))</f>
        <v>3</v>
      </c>
      <c r="BY10">
        <f>IF(OR(BT10=FALSE,BT10="na"),"na",VLOOKUP(CP10,'Vlookup tables'!$G$2:$H$7,2,FALSE))</f>
        <v>1</v>
      </c>
      <c r="BZ10" t="str">
        <f>IF(OR(BU10=FALSE,BU10="na"),"na",VLOOKUP(CQ10,'Vlookup tables'!$G$2:$H$7,2,FALSE))</f>
        <v>na</v>
      </c>
      <c r="CA10">
        <f>IF(OR(BR10=FALSE,BR10="na"),"na",VLOOKUP(CU10,'Vlookup tables'!$J$2:$K$5,2,FALSE))</f>
        <v>2</v>
      </c>
      <c r="CB10">
        <f>IF(OR(BS10=FALSE,BS10="na"),"na",VLOOKUP(CV10,'Vlookup tables'!$J$2:$K$5,2,FALSE))</f>
        <v>3</v>
      </c>
      <c r="CC10">
        <f>IF(OR(BT10=FALSE,BT10="na"),"na",VLOOKUP(CW10,'Vlookup tables'!$J$2:$K$5,2,FALSE))</f>
        <v>2</v>
      </c>
      <c r="CD10" t="str">
        <f>IF(OR(BU10=FALSE,BU10="na"),"na",VLOOKUP(CX10,'Vlookup tables'!$J$2:$K$5,2,FALSE))</f>
        <v>na</v>
      </c>
      <c r="CE10" t="b">
        <f t="shared" si="72"/>
        <v>0</v>
      </c>
      <c r="CF10" t="b">
        <f t="shared" si="73"/>
        <v>0</v>
      </c>
      <c r="CG10" t="b">
        <f t="shared" si="74"/>
        <v>0</v>
      </c>
      <c r="CH10" t="str">
        <f t="shared" si="75"/>
        <v>na</v>
      </c>
      <c r="CJ10" t="s">
        <v>593</v>
      </c>
      <c r="CN10" t="s">
        <v>531</v>
      </c>
      <c r="CO10" t="s">
        <v>527</v>
      </c>
      <c r="CP10" t="s">
        <v>530</v>
      </c>
      <c r="CU10" t="s">
        <v>528</v>
      </c>
      <c r="CV10" t="s">
        <v>532</v>
      </c>
      <c r="CW10" t="s">
        <v>528</v>
      </c>
      <c r="DI10" t="b">
        <f t="shared" si="76"/>
        <v>0</v>
      </c>
      <c r="DK10" t="s">
        <v>552</v>
      </c>
      <c r="EQ10" t="b">
        <f t="shared" si="77"/>
        <v>1</v>
      </c>
      <c r="ER10" t="b">
        <f t="shared" si="78"/>
        <v>1</v>
      </c>
      <c r="ES10" t="b">
        <f t="shared" si="79"/>
        <v>0</v>
      </c>
      <c r="ET10" t="b">
        <f t="shared" si="80"/>
        <v>0</v>
      </c>
      <c r="EU10" t="b">
        <f t="shared" si="81"/>
        <v>1</v>
      </c>
      <c r="EV10" t="b">
        <f t="shared" si="82"/>
        <v>0</v>
      </c>
      <c r="EW10">
        <f t="shared" si="30"/>
        <v>1</v>
      </c>
      <c r="EX10" t="str">
        <f t="shared" si="31"/>
        <v>na</v>
      </c>
      <c r="EY10" t="str">
        <f t="shared" si="32"/>
        <v>na</v>
      </c>
      <c r="EZ10">
        <f t="shared" si="33"/>
        <v>1</v>
      </c>
      <c r="FA10" t="b">
        <f t="shared" si="34"/>
        <v>1</v>
      </c>
      <c r="FB10" t="b">
        <f t="shared" si="35"/>
        <v>0</v>
      </c>
      <c r="FC10" t="b">
        <f t="shared" si="83"/>
        <v>0</v>
      </c>
      <c r="FD10" t="b">
        <f t="shared" si="36"/>
        <v>1</v>
      </c>
      <c r="FE10" t="str">
        <f t="shared" si="37"/>
        <v>na</v>
      </c>
      <c r="FF10" t="b">
        <f t="shared" si="38"/>
        <v>0</v>
      </c>
      <c r="FG10" t="b">
        <f t="shared" si="39"/>
        <v>1</v>
      </c>
      <c r="FH10" t="b">
        <f t="shared" si="84"/>
        <v>0</v>
      </c>
      <c r="FI10">
        <f>IF(OR(FD10=FALSE,FD10="na"),"na",VLOOKUP(GH10,'Vlookup tables'!$G$2:$H$7,2,FALSE))</f>
        <v>2</v>
      </c>
      <c r="FJ10" t="str">
        <f>IF(OR(FE10=FALSE,FE10="na"),"na",VLOOKUP(GI10,'Vlookup tables'!$G$2:$H$7,2,FALSE))</f>
        <v>na</v>
      </c>
      <c r="FK10" t="str">
        <f>IF(OR(FF10=FALSE,FF10="na"),"na",VLOOKUP(GJ10,'Vlookup tables'!$G$2:$H$7,2,FALSE))</f>
        <v>na</v>
      </c>
      <c r="FL10">
        <f>IF(OR(FG10=FALSE,FG10="na"),"na",VLOOKUP(GK10,'Vlookup tables'!$G$2:$H$7,2,FALSE))</f>
        <v>2</v>
      </c>
      <c r="FM10">
        <f>IF(OR(FD10=FALSE,FD10="na"),"na",VLOOKUP(GO10,'Vlookup tables'!$J$2:$K$5,2,FALSE))</f>
        <v>2</v>
      </c>
      <c r="FN10" t="str">
        <f>IF(OR(FE10=FALSE,FE10="na"),"na",VLOOKUP(GP10,'Vlookup tables'!$J$2:$K$5,2,FALSE))</f>
        <v>na</v>
      </c>
      <c r="FO10" t="str">
        <f>IF(OR(FF10=FALSE,FF10="na"),"na",VLOOKUP(GQ10,'Vlookup tables'!$J$2:$K$5,2,FALSE))</f>
        <v>na</v>
      </c>
      <c r="FP10">
        <f>IF(OR(FG10=FALSE,FG10="na"),"na",VLOOKUP(GR10,'Vlookup tables'!$J$2:$K$5,2,FALSE))</f>
        <v>2</v>
      </c>
      <c r="FQ10" t="b">
        <f t="shared" si="40"/>
        <v>0</v>
      </c>
      <c r="FR10" t="str">
        <f t="shared" si="41"/>
        <v>na</v>
      </c>
      <c r="FS10" t="str">
        <f t="shared" si="42"/>
        <v>na</v>
      </c>
      <c r="FT10" t="b">
        <f t="shared" si="43"/>
        <v>0</v>
      </c>
      <c r="FU10" t="b">
        <f t="shared" si="44"/>
        <v>0</v>
      </c>
      <c r="FV10" t="s">
        <v>594</v>
      </c>
      <c r="FX10" t="s">
        <v>555</v>
      </c>
      <c r="GA10" t="s">
        <v>555</v>
      </c>
      <c r="GB10" t="s">
        <v>595</v>
      </c>
      <c r="GF10" t="s">
        <v>596</v>
      </c>
      <c r="GH10" t="s">
        <v>531</v>
      </c>
      <c r="GK10" t="s">
        <v>531</v>
      </c>
      <c r="GO10" t="s">
        <v>528</v>
      </c>
      <c r="GR10" t="s">
        <v>528</v>
      </c>
      <c r="HD10" t="s">
        <v>552</v>
      </c>
      <c r="HX10">
        <f>IF(IT10="","Unknown",VLOOKUP(IT10,'Vlookup tables'!$B$13:$C$16,2,FALSE))</f>
        <v>2</v>
      </c>
      <c r="HY10">
        <f>IF(IU10="","Unknown",VLOOKUP(IU10,'Vlookup tables'!$D$13:$E$16,2,FALSE))</f>
        <v>3</v>
      </c>
      <c r="HZ10">
        <f>IF(IV10="","Unknown",VLOOKUP(IV10,'Vlookup tables'!$F$13:$G$16,2,FALSE))</f>
        <v>2</v>
      </c>
      <c r="IA10">
        <f>IF(IW10="","Unknown",VLOOKUP(IW10,'Vlookup tables'!$H$13:$I$16,2,FALSE))</f>
        <v>2</v>
      </c>
      <c r="IB10">
        <f>IF(IX10="","Unknown",VLOOKUP(IX10,'Vlookup tables'!$J$13:$K$16,2,FALSE))</f>
        <v>2</v>
      </c>
      <c r="IC10">
        <f>IF(IY10="","Unknown",VLOOKUP(IY10,'Vlookup tables'!$L$13:$M$16,2,FALSE))</f>
        <v>2</v>
      </c>
      <c r="ID10">
        <f>IF(IZ10="","Unknown",VLOOKUP(IZ10,'Vlookup tables'!$N$13:$O$16,2,FALSE))</f>
        <v>1</v>
      </c>
      <c r="IE10">
        <f>VLOOKUP(JA10,'Vlookup tables'!$P$13:$Q$15,2,FALSE)</f>
        <v>1</v>
      </c>
      <c r="IF10" t="str">
        <f t="shared" si="85"/>
        <v>na</v>
      </c>
      <c r="IG10" t="str">
        <f t="shared" si="86"/>
        <v>na</v>
      </c>
      <c r="IH10" t="str">
        <f t="shared" si="87"/>
        <v>na</v>
      </c>
      <c r="II10" t="str">
        <f t="shared" si="45"/>
        <v>na</v>
      </c>
      <c r="IJ10" t="str">
        <f>IF(OR(IF10=FALSE,IF10="na"),"na",VLOOKUP(JF10,'Vlookup tables'!$G$2:$H$7,2,FALSE))</f>
        <v>na</v>
      </c>
      <c r="IK10" t="str">
        <f>IF(OR(IG10=FALSE,IG10="na"),"na",VLOOKUP(JG10,'Vlookup tables'!$G$2:$H$7,2,FALSE))</f>
        <v>na</v>
      </c>
      <c r="IL10" t="str">
        <f>IF(OR(IH10=FALSE,IH10="na"),"na",VLOOKUP(JH10,'Vlookup tables'!$G$2:$H$7,2,FALSE))</f>
        <v>na</v>
      </c>
      <c r="IM10" t="str">
        <f>IF(OR(IF10=FALSE,IF10="na"),"na",VLOOKUP(JL10,'Vlookup tables'!$J$2:$K$5,2,FALSE))</f>
        <v>na</v>
      </c>
      <c r="IN10" t="str">
        <f>IF(OR(IG10=FALSE,IG10="na"),"na",VLOOKUP(JM10,'Vlookup tables'!$J$2:$K$5,2,FALSE))</f>
        <v>na</v>
      </c>
      <c r="IO10" t="str">
        <f>IF(OR(IH10=FALSE,IH10="na"),"na",VLOOKUP(JN10,'Vlookup tables'!$J$2:$K$5,2,FALSE))</f>
        <v>na</v>
      </c>
      <c r="IP10" t="str">
        <f t="shared" si="88"/>
        <v>na</v>
      </c>
      <c r="IQ10" t="str">
        <f t="shared" si="89"/>
        <v>na</v>
      </c>
      <c r="IR10" t="str">
        <f t="shared" si="90"/>
        <v>na</v>
      </c>
      <c r="IS10" t="b">
        <f t="shared" si="91"/>
        <v>0</v>
      </c>
      <c r="IT10" t="s">
        <v>559</v>
      </c>
      <c r="IU10" t="s">
        <v>539</v>
      </c>
      <c r="IV10" t="s">
        <v>561</v>
      </c>
      <c r="IW10" t="s">
        <v>562</v>
      </c>
      <c r="IX10" t="s">
        <v>563</v>
      </c>
      <c r="IY10" t="s">
        <v>528</v>
      </c>
      <c r="IZ10" t="s">
        <v>562</v>
      </c>
      <c r="JA10" t="s">
        <v>541</v>
      </c>
      <c r="JX10" t="s">
        <v>534</v>
      </c>
      <c r="JZ10" t="s">
        <v>588</v>
      </c>
      <c r="KB10" t="s">
        <v>589</v>
      </c>
      <c r="KC10">
        <v>1</v>
      </c>
      <c r="KD10">
        <v>2</v>
      </c>
      <c r="KK10">
        <v>1</v>
      </c>
      <c r="KN10" t="s">
        <v>552</v>
      </c>
      <c r="KQ10" t="b">
        <f t="shared" si="92"/>
        <v>0</v>
      </c>
      <c r="KR10">
        <f t="shared" si="47"/>
        <v>148</v>
      </c>
    </row>
    <row r="11" spans="1:304" ht="14.4" customHeight="1" x14ac:dyDescent="0.3">
      <c r="A11">
        <v>100</v>
      </c>
      <c r="B11">
        <v>340</v>
      </c>
      <c r="C11" s="2">
        <v>44873.728078703702</v>
      </c>
      <c r="D11">
        <v>1</v>
      </c>
      <c r="E11" t="s">
        <v>581</v>
      </c>
      <c r="F11" t="s">
        <v>566</v>
      </c>
      <c r="G11">
        <f>VLOOKUP(F11,'Vlookup tables'!$A$2:$B$10,2,FALSE)</f>
        <v>3</v>
      </c>
      <c r="H11" t="s">
        <v>545</v>
      </c>
      <c r="J11" t="str">
        <f t="shared" si="93"/>
        <v>Engineering</v>
      </c>
      <c r="K11" t="s">
        <v>566</v>
      </c>
      <c r="L11">
        <f>VLOOKUP(K11,'Vlookup tables'!$A$2:$B$10,2,FALSE)</f>
        <v>3</v>
      </c>
      <c r="M11" t="s">
        <v>583</v>
      </c>
      <c r="N11" t="b">
        <f t="shared" si="48"/>
        <v>1</v>
      </c>
      <c r="O11" t="b">
        <f t="shared" si="49"/>
        <v>0</v>
      </c>
      <c r="P11" t="b">
        <f t="shared" si="50"/>
        <v>0</v>
      </c>
      <c r="Q11" t="b">
        <f t="shared" si="51"/>
        <v>0</v>
      </c>
      <c r="R11" t="b">
        <f t="shared" si="52"/>
        <v>0</v>
      </c>
      <c r="S11" t="s">
        <v>547</v>
      </c>
      <c r="T11" t="str">
        <f t="shared" si="94"/>
        <v>na</v>
      </c>
      <c r="U11" t="b">
        <f t="shared" si="95"/>
        <v>0</v>
      </c>
      <c r="V11" t="b">
        <f t="shared" si="96"/>
        <v>1</v>
      </c>
      <c r="W11" t="b">
        <f t="shared" si="97"/>
        <v>0</v>
      </c>
      <c r="X11" t="b">
        <f t="shared" si="98"/>
        <v>0</v>
      </c>
      <c r="Y11" t="s">
        <v>517</v>
      </c>
      <c r="Z11">
        <f>VLOOKUP(Y11,'Vlookup tables'!$D$2:$E$6,2,FALSE)</f>
        <v>1</v>
      </c>
      <c r="AA11" t="b">
        <f t="shared" si="29"/>
        <v>1</v>
      </c>
      <c r="AB11" t="b">
        <f t="shared" si="58"/>
        <v>0</v>
      </c>
      <c r="AC11" t="b">
        <f t="shared" si="59"/>
        <v>0</v>
      </c>
      <c r="AD11" t="b">
        <f t="shared" si="60"/>
        <v>1</v>
      </c>
      <c r="AE11" t="b">
        <f t="shared" si="61"/>
        <v>0</v>
      </c>
      <c r="AF11">
        <f>IF(OR(AA11=FALSE,AA11="na"),"na",VLOOKUP(AV11,'Vlookup tables'!$G$2:$H$7,2,FALSE))</f>
        <v>1</v>
      </c>
      <c r="AG11" t="str">
        <f>IF(OR(AB11=FALSE,AB11="na"),"na",VLOOKUP(AW11,'Vlookup tables'!$G$2:$H$7,2,FALSE))</f>
        <v>na</v>
      </c>
      <c r="AH11" t="str">
        <f>IF(OR(AC11=FALSE,AC11="na"),"na",VLOOKUP(AX11,'Vlookup tables'!$G$2:$H$7,2,FALSE))</f>
        <v>na</v>
      </c>
      <c r="AI11">
        <f>IF(OR(AD11=FALSE,AD11="na"),"na",VLOOKUP(AY11,'Vlookup tables'!$G$2:$H$7,2,FALSE))</f>
        <v>3</v>
      </c>
      <c r="AJ11">
        <f>IF(OR(AA11=FALSE,AA11="na"),"na",VLOOKUP(BC11,'Vlookup tables'!$J$2:$K$5,2,FALSE))</f>
        <v>3</v>
      </c>
      <c r="AK11" t="str">
        <f>IF(OR(AB11=FALSE,AB11="na"),"na",VLOOKUP(BD11,'Vlookup tables'!$J$2:$K$5,2,FALSE))</f>
        <v>na</v>
      </c>
      <c r="AL11" t="str">
        <f>IF(OR(AC11=FALSE,AC11="na"),"na",VLOOKUP(BE11,'Vlookup tables'!$J$2:$K$5,2,FALSE))</f>
        <v>na</v>
      </c>
      <c r="AM11">
        <f>IF(OR(AD11=FALSE,AD11="na"),"na",VLOOKUP(BF11,'Vlookup tables'!$J$2:$K$5,2,FALSE))</f>
        <v>2</v>
      </c>
      <c r="AN11" t="b">
        <f t="shared" si="62"/>
        <v>0</v>
      </c>
      <c r="AO11" t="str">
        <f t="shared" si="63"/>
        <v>na</v>
      </c>
      <c r="AP11" t="str">
        <f t="shared" si="64"/>
        <v>na</v>
      </c>
      <c r="AQ11" t="b">
        <f t="shared" si="65"/>
        <v>1</v>
      </c>
      <c r="AR11" t="s">
        <v>597</v>
      </c>
      <c r="AV11" t="s">
        <v>530</v>
      </c>
      <c r="AY11" t="s">
        <v>527</v>
      </c>
      <c r="BC11" t="s">
        <v>532</v>
      </c>
      <c r="BF11" t="s">
        <v>528</v>
      </c>
      <c r="BM11" t="s">
        <v>598</v>
      </c>
      <c r="BQ11" t="str">
        <f t="shared" si="66"/>
        <v>Yes</v>
      </c>
      <c r="BR11" t="b">
        <f t="shared" si="67"/>
        <v>1</v>
      </c>
      <c r="BS11" t="b">
        <f t="shared" si="68"/>
        <v>1</v>
      </c>
      <c r="BT11" t="b">
        <f t="shared" si="69"/>
        <v>1</v>
      </c>
      <c r="BU11" t="b">
        <f t="shared" si="70"/>
        <v>0</v>
      </c>
      <c r="BV11" t="b">
        <f t="shared" si="71"/>
        <v>0</v>
      </c>
      <c r="BW11">
        <f>IF(OR(BR11=FALSE,BR11="na"),"na",VLOOKUP(CN11,'Vlookup tables'!$G$2:$H$7,2,FALSE))</f>
        <v>3</v>
      </c>
      <c r="BX11">
        <f>IF(OR(BS11=FALSE,BS11="na"),"na",VLOOKUP(CO11,'Vlookup tables'!$G$2:$H$7,2,FALSE))</f>
        <v>3</v>
      </c>
      <c r="BY11">
        <f>IF(OR(BT11=FALSE,BT11="na"),"na",VLOOKUP(CP11,'Vlookup tables'!$G$2:$H$7,2,FALSE))</f>
        <v>3</v>
      </c>
      <c r="BZ11" t="str">
        <f>IF(OR(BU11=FALSE,BU11="na"),"na",VLOOKUP(CQ11,'Vlookup tables'!$G$2:$H$7,2,FALSE))</f>
        <v>na</v>
      </c>
      <c r="CA11">
        <f>IF(OR(BR11=FALSE,BR11="na"),"na",VLOOKUP(CU11,'Vlookup tables'!$J$2:$K$5,2,FALSE))</f>
        <v>2</v>
      </c>
      <c r="CB11">
        <f>IF(OR(BS11=FALSE,BS11="na"),"na",VLOOKUP(CV11,'Vlookup tables'!$J$2:$K$5,2,FALSE))</f>
        <v>2</v>
      </c>
      <c r="CC11">
        <f>IF(OR(BT11=FALSE,BT11="na"),"na",VLOOKUP(CW11,'Vlookup tables'!$J$2:$K$5,2,FALSE))</f>
        <v>2</v>
      </c>
      <c r="CD11" t="str">
        <f>IF(OR(BU11=FALSE,BU11="na"),"na",VLOOKUP(CX11,'Vlookup tables'!$J$2:$K$5,2,FALSE))</f>
        <v>na</v>
      </c>
      <c r="CE11" t="b">
        <f t="shared" si="72"/>
        <v>1</v>
      </c>
      <c r="CF11" t="b">
        <f t="shared" si="73"/>
        <v>1</v>
      </c>
      <c r="CG11" t="b">
        <f t="shared" si="74"/>
        <v>0</v>
      </c>
      <c r="CH11" t="str">
        <f t="shared" si="75"/>
        <v>na</v>
      </c>
      <c r="CI11" t="s">
        <v>519</v>
      </c>
      <c r="CJ11" t="s">
        <v>593</v>
      </c>
      <c r="CN11" t="s">
        <v>527</v>
      </c>
      <c r="CO11" t="s">
        <v>527</v>
      </c>
      <c r="CP11" t="s">
        <v>527</v>
      </c>
      <c r="CU11" t="s">
        <v>528</v>
      </c>
      <c r="CV11" t="s">
        <v>528</v>
      </c>
      <c r="CW11" t="s">
        <v>528</v>
      </c>
      <c r="DB11" t="s">
        <v>599</v>
      </c>
      <c r="DC11" t="s">
        <v>600</v>
      </c>
      <c r="DI11" t="b">
        <f t="shared" si="76"/>
        <v>0</v>
      </c>
      <c r="DK11" t="s">
        <v>552</v>
      </c>
      <c r="EQ11" t="b">
        <f t="shared" si="77"/>
        <v>1</v>
      </c>
      <c r="ER11" t="b">
        <f t="shared" si="78"/>
        <v>1</v>
      </c>
      <c r="ES11" t="b">
        <f t="shared" si="79"/>
        <v>0</v>
      </c>
      <c r="ET11" t="b">
        <f t="shared" si="80"/>
        <v>0</v>
      </c>
      <c r="EU11" t="b">
        <f t="shared" si="81"/>
        <v>0</v>
      </c>
      <c r="EV11" t="b">
        <f t="shared" si="82"/>
        <v>0</v>
      </c>
      <c r="EW11">
        <f t="shared" si="30"/>
        <v>1</v>
      </c>
      <c r="EX11" t="str">
        <f t="shared" si="31"/>
        <v>na</v>
      </c>
      <c r="EY11" t="str">
        <f t="shared" si="32"/>
        <v>na</v>
      </c>
      <c r="EZ11" t="str">
        <f t="shared" si="33"/>
        <v>na</v>
      </c>
      <c r="FA11" t="b">
        <f t="shared" si="34"/>
        <v>1</v>
      </c>
      <c r="FB11" t="b">
        <f t="shared" si="35"/>
        <v>0</v>
      </c>
      <c r="FC11" t="b">
        <f t="shared" si="83"/>
        <v>0</v>
      </c>
      <c r="FD11" t="b">
        <f t="shared" si="36"/>
        <v>1</v>
      </c>
      <c r="FE11" t="str">
        <f t="shared" si="37"/>
        <v>na</v>
      </c>
      <c r="FF11" t="b">
        <f t="shared" si="38"/>
        <v>0</v>
      </c>
      <c r="FG11" t="b">
        <f t="shared" si="39"/>
        <v>1</v>
      </c>
      <c r="FH11" t="b">
        <f t="shared" si="84"/>
        <v>0</v>
      </c>
      <c r="FI11">
        <f>IF(OR(FD11=FALSE,FD11="na"),"na",VLOOKUP(GH11,'Vlookup tables'!$G$2:$H$7,2,FALSE))</f>
        <v>3</v>
      </c>
      <c r="FJ11" t="str">
        <f>IF(OR(FE11=FALSE,FE11="na"),"na",VLOOKUP(GI11,'Vlookup tables'!$G$2:$H$7,2,FALSE))</f>
        <v>na</v>
      </c>
      <c r="FK11" t="str">
        <f>IF(OR(FF11=FALSE,FF11="na"),"na",VLOOKUP(GJ11,'Vlookup tables'!$G$2:$H$7,2,FALSE))</f>
        <v>na</v>
      </c>
      <c r="FL11">
        <f>IF(OR(FG11=FALSE,FG11="na"),"na",VLOOKUP(GK11,'Vlookup tables'!$G$2:$H$7,2,FALSE))</f>
        <v>3</v>
      </c>
      <c r="FM11">
        <f>IF(OR(FD11=FALSE,FD11="na"),"na",VLOOKUP(GO11,'Vlookup tables'!$J$2:$K$5,2,FALSE))</f>
        <v>3</v>
      </c>
      <c r="FN11" t="str">
        <f>IF(OR(FE11=FALSE,FE11="na"),"na",VLOOKUP(GP11,'Vlookup tables'!$J$2:$K$5,2,FALSE))</f>
        <v>na</v>
      </c>
      <c r="FO11" t="str">
        <f>IF(OR(FF11=FALSE,FF11="na"),"na",VLOOKUP(GQ11,'Vlookup tables'!$J$2:$K$5,2,FALSE))</f>
        <v>na</v>
      </c>
      <c r="FP11">
        <f>IF(OR(FG11=FALSE,FG11="na"),"na",VLOOKUP(GR11,'Vlookup tables'!$J$2:$K$5,2,FALSE))</f>
        <v>3</v>
      </c>
      <c r="FQ11" t="b">
        <f t="shared" si="40"/>
        <v>0</v>
      </c>
      <c r="FR11" t="str">
        <f t="shared" si="41"/>
        <v>na</v>
      </c>
      <c r="FS11" t="str">
        <f t="shared" si="42"/>
        <v>na</v>
      </c>
      <c r="FT11" t="b">
        <f t="shared" si="43"/>
        <v>0</v>
      </c>
      <c r="FU11" t="b">
        <f t="shared" si="44"/>
        <v>0</v>
      </c>
      <c r="FV11" t="s">
        <v>601</v>
      </c>
      <c r="FX11" t="s">
        <v>555</v>
      </c>
      <c r="GB11" t="s">
        <v>595</v>
      </c>
      <c r="GF11" t="s">
        <v>596</v>
      </c>
      <c r="GH11" t="s">
        <v>527</v>
      </c>
      <c r="GK11" t="s">
        <v>527</v>
      </c>
      <c r="GO11" t="s">
        <v>532</v>
      </c>
      <c r="GR11" t="s">
        <v>532</v>
      </c>
      <c r="HD11" t="s">
        <v>552</v>
      </c>
      <c r="HX11">
        <f>IF(IT11="","Unknown",VLOOKUP(IT11,'Vlookup tables'!$B$13:$C$16,2,FALSE))</f>
        <v>2</v>
      </c>
      <c r="HY11">
        <f>IF(IU11="","Unknown",VLOOKUP(IU11,'Vlookup tables'!$D$13:$E$16,2,FALSE))</f>
        <v>3</v>
      </c>
      <c r="HZ11">
        <f>IF(IV11="","Unknown",VLOOKUP(IV11,'Vlookup tables'!$F$13:$G$16,2,FALSE))</f>
        <v>2</v>
      </c>
      <c r="IA11">
        <f>IF(IW11="","Unknown",VLOOKUP(IW11,'Vlookup tables'!$H$13:$I$16,2,FALSE))</f>
        <v>3</v>
      </c>
      <c r="IB11">
        <f>IF(IX11="","Unknown",VLOOKUP(IX11,'Vlookup tables'!$J$13:$K$16,2,FALSE))</f>
        <v>3</v>
      </c>
      <c r="IC11">
        <f>IF(IY11="","Unknown",VLOOKUP(IY11,'Vlookup tables'!$L$13:$M$16,2,FALSE))</f>
        <v>3</v>
      </c>
      <c r="ID11">
        <f>IF(IZ11="","Unknown",VLOOKUP(IZ11,'Vlookup tables'!$N$13:$O$16,2,FALSE))</f>
        <v>2</v>
      </c>
      <c r="IE11">
        <f>VLOOKUP(JA11,'Vlookup tables'!$P$13:$Q$15,2,FALSE)</f>
        <v>2</v>
      </c>
      <c r="IF11" t="b">
        <f t="shared" si="85"/>
        <v>0</v>
      </c>
      <c r="IG11" t="b">
        <f t="shared" si="86"/>
        <v>0</v>
      </c>
      <c r="IH11" t="b">
        <f t="shared" si="87"/>
        <v>0</v>
      </c>
      <c r="II11" t="b">
        <f t="shared" si="45"/>
        <v>1</v>
      </c>
      <c r="IJ11" t="str">
        <f>IF(OR(IF11=FALSE,IF11="na"),"na",VLOOKUP(JF11,'Vlookup tables'!$G$2:$H$7,2,FALSE))</f>
        <v>na</v>
      </c>
      <c r="IK11" t="str">
        <f>IF(OR(IG11=FALSE,IG11="na"),"na",VLOOKUP(JG11,'Vlookup tables'!$G$2:$H$7,2,FALSE))</f>
        <v>na</v>
      </c>
      <c r="IL11" t="str">
        <f>IF(OR(IH11=FALSE,IH11="na"),"na",VLOOKUP(JH11,'Vlookup tables'!$G$2:$H$7,2,FALSE))</f>
        <v>na</v>
      </c>
      <c r="IM11" t="str">
        <f>IF(OR(IF11=FALSE,IF11="na"),"na",VLOOKUP(JL11,'Vlookup tables'!$J$2:$K$5,2,FALSE))</f>
        <v>na</v>
      </c>
      <c r="IN11" t="str">
        <f>IF(OR(IG11=FALSE,IG11="na"),"na",VLOOKUP(JM11,'Vlookup tables'!$J$2:$K$5,2,FALSE))</f>
        <v>na</v>
      </c>
      <c r="IO11" t="str">
        <f>IF(OR(IH11=FALSE,IH11="na"),"na",VLOOKUP(JN11,'Vlookup tables'!$J$2:$K$5,2,FALSE))</f>
        <v>na</v>
      </c>
      <c r="IP11" t="str">
        <f t="shared" si="88"/>
        <v>na</v>
      </c>
      <c r="IQ11" t="str">
        <f t="shared" si="89"/>
        <v>na</v>
      </c>
      <c r="IR11" t="str">
        <f t="shared" si="90"/>
        <v>na</v>
      </c>
      <c r="IS11" t="b">
        <f t="shared" si="91"/>
        <v>0</v>
      </c>
      <c r="IT11" t="s">
        <v>559</v>
      </c>
      <c r="IU11" t="s">
        <v>539</v>
      </c>
      <c r="IV11" t="s">
        <v>561</v>
      </c>
      <c r="IW11" t="s">
        <v>576</v>
      </c>
      <c r="IX11" t="s">
        <v>577</v>
      </c>
      <c r="IY11" t="s">
        <v>532</v>
      </c>
      <c r="IZ11" t="s">
        <v>576</v>
      </c>
      <c r="JA11" t="s">
        <v>578</v>
      </c>
      <c r="JB11" t="s">
        <v>579</v>
      </c>
      <c r="JC11" t="s">
        <v>602</v>
      </c>
      <c r="JI11" t="s">
        <v>531</v>
      </c>
      <c r="JO11" t="s">
        <v>532</v>
      </c>
      <c r="KN11" t="s">
        <v>552</v>
      </c>
      <c r="KQ11" t="b">
        <f t="shared" si="92"/>
        <v>0</v>
      </c>
      <c r="KR11">
        <f t="shared" si="47"/>
        <v>153</v>
      </c>
    </row>
    <row r="12" spans="1:304" ht="14.4" customHeight="1" x14ac:dyDescent="0.3">
      <c r="A12">
        <v>100</v>
      </c>
      <c r="B12">
        <v>619</v>
      </c>
      <c r="C12" s="2">
        <v>44873.73033564815</v>
      </c>
      <c r="D12">
        <v>1</v>
      </c>
      <c r="E12" t="s">
        <v>590</v>
      </c>
      <c r="F12" t="s">
        <v>566</v>
      </c>
      <c r="G12">
        <f>VLOOKUP(F12,'Vlookup tables'!$A$2:$B$10,2,FALSE)</f>
        <v>3</v>
      </c>
      <c r="H12" t="s">
        <v>545</v>
      </c>
      <c r="J12" t="str">
        <f t="shared" si="93"/>
        <v>Engineering</v>
      </c>
      <c r="K12" t="s">
        <v>568</v>
      </c>
      <c r="L12">
        <f>VLOOKUP(K12,'Vlookup tables'!$A$2:$B$10,2,FALSE)</f>
        <v>6</v>
      </c>
      <c r="M12" t="s">
        <v>583</v>
      </c>
      <c r="N12" t="b">
        <f t="shared" si="48"/>
        <v>1</v>
      </c>
      <c r="O12" t="b">
        <f t="shared" si="49"/>
        <v>0</v>
      </c>
      <c r="P12" t="b">
        <f t="shared" si="50"/>
        <v>0</v>
      </c>
      <c r="Q12" t="b">
        <f t="shared" si="51"/>
        <v>0</v>
      </c>
      <c r="R12" t="b">
        <f t="shared" si="52"/>
        <v>0</v>
      </c>
      <c r="S12" t="s">
        <v>603</v>
      </c>
      <c r="T12" t="str">
        <f t="shared" si="94"/>
        <v>na</v>
      </c>
      <c r="U12" t="b">
        <f t="shared" si="95"/>
        <v>1</v>
      </c>
      <c r="V12" t="b">
        <f t="shared" si="96"/>
        <v>1</v>
      </c>
      <c r="W12" t="b">
        <f t="shared" si="97"/>
        <v>1</v>
      </c>
      <c r="X12" t="b">
        <f t="shared" si="98"/>
        <v>1</v>
      </c>
      <c r="Y12" t="s">
        <v>517</v>
      </c>
      <c r="Z12">
        <f>VLOOKUP(Y12,'Vlookup tables'!$D$2:$E$6,2,FALSE)</f>
        <v>1</v>
      </c>
      <c r="AA12" t="b">
        <f t="shared" si="29"/>
        <v>0</v>
      </c>
      <c r="AB12" t="b">
        <f t="shared" si="58"/>
        <v>0</v>
      </c>
      <c r="AC12" t="b">
        <f t="shared" si="59"/>
        <v>0</v>
      </c>
      <c r="AD12" t="b">
        <f t="shared" si="60"/>
        <v>0</v>
      </c>
      <c r="AE12" t="b">
        <f t="shared" si="61"/>
        <v>1</v>
      </c>
      <c r="AF12" t="str">
        <f>IF(OR(AA12=FALSE,AA12="na"),"na",VLOOKUP(AV12,'Vlookup tables'!$G$2:$H$7,2,FALSE))</f>
        <v>na</v>
      </c>
      <c r="AG12" t="str">
        <f>IF(OR(AB12=FALSE,AB12="na"),"na",VLOOKUP(AW12,'Vlookup tables'!$G$2:$H$7,2,FALSE))</f>
        <v>na</v>
      </c>
      <c r="AH12" t="str">
        <f>IF(OR(AC12=FALSE,AC12="na"),"na",VLOOKUP(AX12,'Vlookup tables'!$G$2:$H$7,2,FALSE))</f>
        <v>na</v>
      </c>
      <c r="AI12" t="str">
        <f>IF(OR(AD12=FALSE,AD12="na"),"na",VLOOKUP(AY12,'Vlookup tables'!$G$2:$H$7,2,FALSE))</f>
        <v>na</v>
      </c>
      <c r="AJ12" t="str">
        <f>IF(OR(AA12=FALSE,AA12="na"),"na",VLOOKUP(BC12,'Vlookup tables'!$J$2:$K$5,2,FALSE))</f>
        <v>na</v>
      </c>
      <c r="AK12" t="str">
        <f>IF(OR(AB12=FALSE,AB12="na"),"na",VLOOKUP(BD12,'Vlookup tables'!$J$2:$K$5,2,FALSE))</f>
        <v>na</v>
      </c>
      <c r="AL12" t="str">
        <f>IF(OR(AC12=FALSE,AC12="na"),"na",VLOOKUP(BE12,'Vlookup tables'!$J$2:$K$5,2,FALSE))</f>
        <v>na</v>
      </c>
      <c r="AM12" t="str">
        <f>IF(OR(AD12=FALSE,AD12="na"),"na",VLOOKUP(BF12,'Vlookup tables'!$J$2:$K$5,2,FALSE))</f>
        <v>na</v>
      </c>
      <c r="AN12" t="str">
        <f t="shared" si="62"/>
        <v>na</v>
      </c>
      <c r="AO12" t="str">
        <f t="shared" si="63"/>
        <v>na</v>
      </c>
      <c r="AP12" t="str">
        <f t="shared" si="64"/>
        <v>na</v>
      </c>
      <c r="AQ12" t="str">
        <f t="shared" si="65"/>
        <v>na</v>
      </c>
      <c r="AR12" t="s">
        <v>604</v>
      </c>
      <c r="AS12" t="s">
        <v>605</v>
      </c>
      <c r="AZ12" t="s">
        <v>531</v>
      </c>
      <c r="BG12" t="s">
        <v>532</v>
      </c>
      <c r="BN12" t="s">
        <v>606</v>
      </c>
      <c r="BQ12" t="str">
        <f t="shared" si="66"/>
        <v>Yes</v>
      </c>
      <c r="BR12" t="b">
        <f t="shared" si="67"/>
        <v>1</v>
      </c>
      <c r="BS12" t="b">
        <f t="shared" si="68"/>
        <v>1</v>
      </c>
      <c r="BT12" t="b">
        <f t="shared" si="69"/>
        <v>0</v>
      </c>
      <c r="BU12" t="b">
        <f t="shared" si="70"/>
        <v>0</v>
      </c>
      <c r="BV12" t="b">
        <f t="shared" si="71"/>
        <v>0</v>
      </c>
      <c r="BW12">
        <f>IF(OR(BR12=FALSE,BR12="na"),"na",VLOOKUP(CN12,'Vlookup tables'!$G$2:$H$7,2,FALSE))</f>
        <v>4</v>
      </c>
      <c r="BX12">
        <f>IF(OR(BS12=FALSE,BS12="na"),"na",VLOOKUP(CO12,'Vlookup tables'!$G$2:$H$7,2,FALSE))</f>
        <v>4</v>
      </c>
      <c r="BY12" t="str">
        <f>IF(OR(BT12=FALSE,BT12="na"),"na",VLOOKUP(CP12,'Vlookup tables'!$G$2:$H$7,2,FALSE))</f>
        <v>na</v>
      </c>
      <c r="BZ12" t="str">
        <f>IF(OR(BU12=FALSE,BU12="na"),"na",VLOOKUP(CQ12,'Vlookup tables'!$G$2:$H$7,2,FALSE))</f>
        <v>na</v>
      </c>
      <c r="CA12">
        <f>IF(OR(BR12=FALSE,BR12="na"),"na",VLOOKUP(CU12,'Vlookup tables'!$J$2:$K$5,2,FALSE))</f>
        <v>3</v>
      </c>
      <c r="CB12">
        <f>IF(OR(BS12=FALSE,BS12="na"),"na",VLOOKUP(CV12,'Vlookup tables'!$J$2:$K$5,2,FALSE))</f>
        <v>3</v>
      </c>
      <c r="CC12" t="str">
        <f>IF(OR(BT12=FALSE,BT12="na"),"na",VLOOKUP(CW12,'Vlookup tables'!$J$2:$K$5,2,FALSE))</f>
        <v>na</v>
      </c>
      <c r="CD12" t="str">
        <f>IF(OR(BU12=FALSE,BU12="na"),"na",VLOOKUP(CX12,'Vlookup tables'!$J$2:$K$5,2,FALSE))</f>
        <v>na</v>
      </c>
      <c r="CE12" t="b">
        <f t="shared" si="72"/>
        <v>0</v>
      </c>
      <c r="CF12" t="b">
        <f t="shared" si="73"/>
        <v>0</v>
      </c>
      <c r="CG12" t="str">
        <f t="shared" si="74"/>
        <v>na</v>
      </c>
      <c r="CH12" t="str">
        <f t="shared" si="75"/>
        <v>na</v>
      </c>
      <c r="CI12" t="s">
        <v>519</v>
      </c>
      <c r="CJ12" t="s">
        <v>529</v>
      </c>
      <c r="CN12" t="s">
        <v>573</v>
      </c>
      <c r="CO12" t="s">
        <v>573</v>
      </c>
      <c r="CR12" t="s">
        <v>573</v>
      </c>
      <c r="CU12" t="s">
        <v>532</v>
      </c>
      <c r="CV12" t="s">
        <v>532</v>
      </c>
      <c r="CY12" t="s">
        <v>532</v>
      </c>
      <c r="DI12" t="b">
        <f t="shared" si="76"/>
        <v>0</v>
      </c>
      <c r="DK12" t="s">
        <v>552</v>
      </c>
      <c r="EQ12" t="b">
        <f t="shared" si="77"/>
        <v>1</v>
      </c>
      <c r="ER12" t="b">
        <f t="shared" si="78"/>
        <v>1</v>
      </c>
      <c r="ES12" t="b">
        <f t="shared" si="79"/>
        <v>0</v>
      </c>
      <c r="ET12" t="b">
        <f t="shared" si="80"/>
        <v>0</v>
      </c>
      <c r="EU12" t="b">
        <f t="shared" si="81"/>
        <v>0</v>
      </c>
      <c r="EV12" t="b">
        <f t="shared" si="82"/>
        <v>0</v>
      </c>
      <c r="EW12">
        <f t="shared" si="30"/>
        <v>3</v>
      </c>
      <c r="EX12" t="str">
        <f t="shared" si="31"/>
        <v>na</v>
      </c>
      <c r="EY12" t="str">
        <f t="shared" si="32"/>
        <v>na</v>
      </c>
      <c r="EZ12" t="str">
        <f t="shared" si="33"/>
        <v>na</v>
      </c>
      <c r="FA12" t="b">
        <f t="shared" si="34"/>
        <v>1</v>
      </c>
      <c r="FB12" t="b">
        <f t="shared" si="35"/>
        <v>1</v>
      </c>
      <c r="FC12" t="b">
        <f t="shared" si="83"/>
        <v>0</v>
      </c>
      <c r="FD12" t="b">
        <f t="shared" si="36"/>
        <v>1</v>
      </c>
      <c r="FE12" t="b">
        <f t="shared" si="37"/>
        <v>1</v>
      </c>
      <c r="FF12" t="b">
        <f t="shared" si="38"/>
        <v>1</v>
      </c>
      <c r="FG12" t="b">
        <f t="shared" si="39"/>
        <v>1</v>
      </c>
      <c r="FH12" t="b">
        <f t="shared" si="84"/>
        <v>1</v>
      </c>
      <c r="FI12">
        <f>IF(OR(FD12=FALSE,FD12="na"),"na",VLOOKUP(GH12,'Vlookup tables'!$G$2:$H$7,2,FALSE))</f>
        <v>3</v>
      </c>
      <c r="FJ12">
        <f>IF(OR(FE12=FALSE,FE12="na"),"na",VLOOKUP(GI12,'Vlookup tables'!$G$2:$H$7,2,FALSE))</f>
        <v>4</v>
      </c>
      <c r="FK12">
        <f>IF(OR(FF12=FALSE,FF12="na"),"na",VLOOKUP(GJ12,'Vlookup tables'!$G$2:$H$7,2,FALSE))</f>
        <v>4</v>
      </c>
      <c r="FL12">
        <f>IF(OR(FG12=FALSE,FG12="na"),"na",VLOOKUP(GK12,'Vlookup tables'!$G$2:$H$7,2,FALSE))</f>
        <v>3</v>
      </c>
      <c r="FM12">
        <f>IF(OR(FD12=FALSE,FD12="na"),"na",VLOOKUP(GO12,'Vlookup tables'!$J$2:$K$5,2,FALSE))</f>
        <v>3</v>
      </c>
      <c r="FN12">
        <f>IF(OR(FE12=FALSE,FE12="na"),"na",VLOOKUP(GP12,'Vlookup tables'!$J$2:$K$5,2,FALSE))</f>
        <v>2</v>
      </c>
      <c r="FO12">
        <f>IF(OR(FF12=FALSE,FF12="na"),"na",VLOOKUP(GQ12,'Vlookup tables'!$J$2:$K$5,2,FALSE))</f>
        <v>3</v>
      </c>
      <c r="FP12">
        <f>IF(OR(FG12=FALSE,FG12="na"),"na",VLOOKUP(GR12,'Vlookup tables'!$J$2:$K$5,2,FALSE))</f>
        <v>3</v>
      </c>
      <c r="FQ12" t="b">
        <f t="shared" si="40"/>
        <v>0</v>
      </c>
      <c r="FR12" t="b">
        <f t="shared" si="41"/>
        <v>0</v>
      </c>
      <c r="FS12" t="b">
        <f t="shared" si="42"/>
        <v>0</v>
      </c>
      <c r="FT12" t="b">
        <f t="shared" si="43"/>
        <v>0</v>
      </c>
      <c r="FU12" t="b">
        <f t="shared" si="44"/>
        <v>0</v>
      </c>
      <c r="FV12" t="s">
        <v>601</v>
      </c>
      <c r="FX12" t="s">
        <v>554</v>
      </c>
      <c r="GB12" t="s">
        <v>607</v>
      </c>
      <c r="GC12" t="s">
        <v>608</v>
      </c>
      <c r="GF12" t="s">
        <v>609</v>
      </c>
      <c r="GH12" t="s">
        <v>527</v>
      </c>
      <c r="GI12" t="s">
        <v>573</v>
      </c>
      <c r="GJ12" t="s">
        <v>573</v>
      </c>
      <c r="GK12" t="s">
        <v>527</v>
      </c>
      <c r="GL12" t="s">
        <v>531</v>
      </c>
      <c r="GO12" t="s">
        <v>532</v>
      </c>
      <c r="GP12" t="s">
        <v>528</v>
      </c>
      <c r="GQ12" t="s">
        <v>532</v>
      </c>
      <c r="GR12" t="s">
        <v>532</v>
      </c>
      <c r="GS12" t="s">
        <v>532</v>
      </c>
      <c r="GZ12" t="s">
        <v>610</v>
      </c>
      <c r="HD12" t="s">
        <v>552</v>
      </c>
      <c r="HX12">
        <f>IF(IT12="","Unknown",VLOOKUP(IT12,'Vlookup tables'!$B$13:$C$16,2,FALSE))</f>
        <v>3</v>
      </c>
      <c r="HY12">
        <f>IF(IU12="","Unknown",VLOOKUP(IU12,'Vlookup tables'!$D$13:$E$16,2,FALSE))</f>
        <v>2</v>
      </c>
      <c r="HZ12">
        <f>IF(IV12="","Unknown",VLOOKUP(IV12,'Vlookup tables'!$F$13:$G$16,2,FALSE))</f>
        <v>3</v>
      </c>
      <c r="IA12">
        <f>IF(IW12="","Unknown",VLOOKUP(IW12,'Vlookup tables'!$H$13:$I$16,2,FALSE))</f>
        <v>2</v>
      </c>
      <c r="IB12">
        <f>IF(IX12="","Unknown",VLOOKUP(IX12,'Vlookup tables'!$J$13:$K$16,2,FALSE))</f>
        <v>2</v>
      </c>
      <c r="IC12">
        <f>IF(IY12="","Unknown",VLOOKUP(IY12,'Vlookup tables'!$L$13:$M$16,2,FALSE))</f>
        <v>2</v>
      </c>
      <c r="ID12">
        <f>IF(IZ12="","Unknown",VLOOKUP(IZ12,'Vlookup tables'!$N$13:$O$16,2,FALSE))</f>
        <v>1</v>
      </c>
      <c r="IE12">
        <f>VLOOKUP(JA12,'Vlookup tables'!$P$13:$Q$15,2,FALSE)</f>
        <v>1</v>
      </c>
      <c r="IF12" t="str">
        <f t="shared" si="85"/>
        <v>na</v>
      </c>
      <c r="IG12" t="str">
        <f t="shared" si="86"/>
        <v>na</v>
      </c>
      <c r="IH12" t="str">
        <f t="shared" si="87"/>
        <v>na</v>
      </c>
      <c r="II12" t="str">
        <f t="shared" si="45"/>
        <v>na</v>
      </c>
      <c r="IJ12" t="str">
        <f>IF(OR(IF12=FALSE,IF12="na"),"na",VLOOKUP(JF12,'Vlookup tables'!$G$2:$H$7,2,FALSE))</f>
        <v>na</v>
      </c>
      <c r="IK12" t="str">
        <f>IF(OR(IG12=FALSE,IG12="na"),"na",VLOOKUP(JG12,'Vlookup tables'!$G$2:$H$7,2,FALSE))</f>
        <v>na</v>
      </c>
      <c r="IL12" t="str">
        <f>IF(OR(IH12=FALSE,IH12="na"),"na",VLOOKUP(JH12,'Vlookup tables'!$G$2:$H$7,2,FALSE))</f>
        <v>na</v>
      </c>
      <c r="IM12" t="str">
        <f>IF(OR(IF12=FALSE,IF12="na"),"na",VLOOKUP(JL12,'Vlookup tables'!$J$2:$K$5,2,FALSE))</f>
        <v>na</v>
      </c>
      <c r="IN12" t="str">
        <f>IF(OR(IG12=FALSE,IG12="na"),"na",VLOOKUP(JM12,'Vlookup tables'!$J$2:$K$5,2,FALSE))</f>
        <v>na</v>
      </c>
      <c r="IO12" t="str">
        <f>IF(OR(IH12=FALSE,IH12="na"),"na",VLOOKUP(JN12,'Vlookup tables'!$J$2:$K$5,2,FALSE))</f>
        <v>na</v>
      </c>
      <c r="IP12" t="str">
        <f t="shared" si="88"/>
        <v>na</v>
      </c>
      <c r="IQ12" t="str">
        <f t="shared" si="89"/>
        <v>na</v>
      </c>
      <c r="IR12" t="str">
        <f t="shared" si="90"/>
        <v>na</v>
      </c>
      <c r="IS12" t="b">
        <f t="shared" si="91"/>
        <v>0</v>
      </c>
      <c r="IT12" t="s">
        <v>538</v>
      </c>
      <c r="IU12" t="s">
        <v>560</v>
      </c>
      <c r="IV12" t="s">
        <v>540</v>
      </c>
      <c r="IW12" t="s">
        <v>562</v>
      </c>
      <c r="IX12" t="s">
        <v>563</v>
      </c>
      <c r="IY12" t="s">
        <v>528</v>
      </c>
      <c r="IZ12" t="s">
        <v>562</v>
      </c>
      <c r="JA12" t="s">
        <v>541</v>
      </c>
      <c r="JX12" t="s">
        <v>565</v>
      </c>
      <c r="KQ12" t="b">
        <f t="shared" si="92"/>
        <v>0</v>
      </c>
      <c r="KR12">
        <f t="shared" si="47"/>
        <v>154</v>
      </c>
    </row>
    <row r="13" spans="1:304" ht="14.4" customHeight="1" x14ac:dyDescent="0.3">
      <c r="A13">
        <v>100</v>
      </c>
      <c r="B13">
        <v>455</v>
      </c>
      <c r="C13" s="2">
        <v>44873.730543981481</v>
      </c>
      <c r="D13">
        <v>0.89999997615814198</v>
      </c>
      <c r="E13" t="s">
        <v>581</v>
      </c>
      <c r="F13" t="s">
        <v>611</v>
      </c>
      <c r="G13">
        <f>VLOOKUP(F13,'Vlookup tables'!$A$2:$B$10,2,FALSE)</f>
        <v>4</v>
      </c>
      <c r="H13" t="s">
        <v>545</v>
      </c>
      <c r="J13" t="str">
        <f t="shared" si="93"/>
        <v>Engineering</v>
      </c>
      <c r="K13" t="s">
        <v>612</v>
      </c>
      <c r="L13">
        <f>VLOOKUP(K13,'Vlookup tables'!$A$2:$B$10,2,FALSE)</f>
        <v>5</v>
      </c>
      <c r="M13" t="s">
        <v>613</v>
      </c>
      <c r="N13" t="b">
        <f t="shared" si="48"/>
        <v>0</v>
      </c>
      <c r="O13" t="b">
        <f t="shared" si="49"/>
        <v>1</v>
      </c>
      <c r="P13" t="b">
        <f t="shared" si="50"/>
        <v>0</v>
      </c>
      <c r="Q13" t="b">
        <f t="shared" si="51"/>
        <v>1</v>
      </c>
      <c r="R13" t="b">
        <f t="shared" si="52"/>
        <v>0</v>
      </c>
      <c r="S13" t="s">
        <v>614</v>
      </c>
      <c r="T13" t="b">
        <f t="shared" si="94"/>
        <v>0</v>
      </c>
      <c r="U13" t="str">
        <f t="shared" si="95"/>
        <v>na</v>
      </c>
      <c r="V13" t="b">
        <f t="shared" si="96"/>
        <v>1</v>
      </c>
      <c r="W13" t="str">
        <f t="shared" si="97"/>
        <v>na</v>
      </c>
      <c r="X13" t="b">
        <f t="shared" si="98"/>
        <v>0</v>
      </c>
      <c r="Y13" t="s">
        <v>517</v>
      </c>
      <c r="Z13">
        <f>VLOOKUP(Y13,'Vlookup tables'!$D$2:$E$6,2,FALSE)</f>
        <v>1</v>
      </c>
      <c r="AA13" t="b">
        <f t="shared" si="29"/>
        <v>1</v>
      </c>
      <c r="AB13" t="b">
        <f t="shared" si="58"/>
        <v>1</v>
      </c>
      <c r="AC13" t="b">
        <f t="shared" si="59"/>
        <v>0</v>
      </c>
      <c r="AD13" t="b">
        <f t="shared" si="60"/>
        <v>1</v>
      </c>
      <c r="AE13" t="b">
        <f t="shared" si="61"/>
        <v>0</v>
      </c>
      <c r="AF13">
        <f>IF(OR(AA13=FALSE,AA13="na"),"na",VLOOKUP(AV13,'Vlookup tables'!$G$2:$H$7,2,FALSE))</f>
        <v>1</v>
      </c>
      <c r="AG13">
        <f>IF(OR(AB13=FALSE,AB13="na"),"na",VLOOKUP(AW13,'Vlookup tables'!$G$2:$H$7,2,FALSE))</f>
        <v>1</v>
      </c>
      <c r="AH13" t="str">
        <f>IF(OR(AC13=FALSE,AC13="na"),"na",VLOOKUP(AX13,'Vlookup tables'!$G$2:$H$7,2,FALSE))</f>
        <v>na</v>
      </c>
      <c r="AI13">
        <f>IF(OR(AD13=FALSE,AD13="na"),"na",VLOOKUP(AY13,'Vlookup tables'!$G$2:$H$7,2,FALSE))</f>
        <v>1</v>
      </c>
      <c r="AJ13">
        <f>IF(OR(AA13=FALSE,AA13="na"),"na",VLOOKUP(BC13,'Vlookup tables'!$J$2:$K$5,2,FALSE))</f>
        <v>3</v>
      </c>
      <c r="AK13">
        <f>IF(OR(AB13=FALSE,AB13="na"),"na",VLOOKUP(BD13,'Vlookup tables'!$J$2:$K$5,2,FALSE))</f>
        <v>3</v>
      </c>
      <c r="AL13" t="str">
        <f>IF(OR(AC13=FALSE,AC13="na"),"na",VLOOKUP(BE13,'Vlookup tables'!$J$2:$K$5,2,FALSE))</f>
        <v>na</v>
      </c>
      <c r="AM13">
        <f>IF(OR(AD13=FALSE,AD13="na"),"na",VLOOKUP(BF13,'Vlookup tables'!$J$2:$K$5,2,FALSE))</f>
        <v>3</v>
      </c>
      <c r="AN13" t="b">
        <f t="shared" si="62"/>
        <v>1</v>
      </c>
      <c r="AO13" t="b">
        <f t="shared" si="63"/>
        <v>1</v>
      </c>
      <c r="AP13" t="str">
        <f t="shared" si="64"/>
        <v>na</v>
      </c>
      <c r="AQ13" t="b">
        <f t="shared" si="65"/>
        <v>1</v>
      </c>
      <c r="AR13" t="s">
        <v>615</v>
      </c>
      <c r="AV13" t="s">
        <v>530</v>
      </c>
      <c r="AW13" t="s">
        <v>530</v>
      </c>
      <c r="AY13" t="s">
        <v>530</v>
      </c>
      <c r="BC13" t="s">
        <v>532</v>
      </c>
      <c r="BD13" t="s">
        <v>532</v>
      </c>
      <c r="BF13" t="s">
        <v>532</v>
      </c>
      <c r="BJ13" t="s">
        <v>616</v>
      </c>
      <c r="BK13" t="s">
        <v>616</v>
      </c>
      <c r="BM13" t="s">
        <v>616</v>
      </c>
      <c r="BQ13" t="str">
        <f t="shared" si="66"/>
        <v>No</v>
      </c>
      <c r="BR13" t="str">
        <f t="shared" si="67"/>
        <v>na</v>
      </c>
      <c r="BS13" t="str">
        <f t="shared" si="68"/>
        <v>na</v>
      </c>
      <c r="BT13" t="str">
        <f t="shared" si="69"/>
        <v>na</v>
      </c>
      <c r="BU13" t="str">
        <f t="shared" si="70"/>
        <v>na</v>
      </c>
      <c r="BV13" t="str">
        <f t="shared" si="71"/>
        <v>na</v>
      </c>
      <c r="BW13" t="str">
        <f>IF(OR(BR13=FALSE,BR13="na"),"na",VLOOKUP(CN13,'Vlookup tables'!$G$2:$H$7,2,FALSE))</f>
        <v>na</v>
      </c>
      <c r="BX13" t="str">
        <f>IF(OR(BS13=FALSE,BS13="na"),"na",VLOOKUP(CO13,'Vlookup tables'!$G$2:$H$7,2,FALSE))</f>
        <v>na</v>
      </c>
      <c r="BY13" t="str">
        <f>IF(OR(BT13=FALSE,BT13="na"),"na",VLOOKUP(CP13,'Vlookup tables'!$G$2:$H$7,2,FALSE))</f>
        <v>na</v>
      </c>
      <c r="BZ13" t="str">
        <f>IF(OR(BU13=FALSE,BU13="na"),"na",VLOOKUP(CQ13,'Vlookup tables'!$G$2:$H$7,2,FALSE))</f>
        <v>na</v>
      </c>
      <c r="CA13" t="str">
        <f>IF(OR(BR13=FALSE,BR13="na"),"na",VLOOKUP(CU13,'Vlookup tables'!$J$2:$K$5,2,FALSE))</f>
        <v>na</v>
      </c>
      <c r="CB13" t="str">
        <f>IF(OR(BS13=FALSE,BS13="na"),"na",VLOOKUP(CV13,'Vlookup tables'!$J$2:$K$5,2,FALSE))</f>
        <v>na</v>
      </c>
      <c r="CC13" t="str">
        <f>IF(OR(BT13=FALSE,BT13="na"),"na",VLOOKUP(CW13,'Vlookup tables'!$J$2:$K$5,2,FALSE))</f>
        <v>na</v>
      </c>
      <c r="CD13" t="str">
        <f>IF(OR(BU13=FALSE,BU13="na"),"na",VLOOKUP(CX13,'Vlookup tables'!$J$2:$K$5,2,FALSE))</f>
        <v>na</v>
      </c>
      <c r="CE13" t="str">
        <f t="shared" si="72"/>
        <v>na</v>
      </c>
      <c r="CF13" t="str">
        <f t="shared" si="73"/>
        <v>na</v>
      </c>
      <c r="CG13" t="str">
        <f t="shared" si="74"/>
        <v>na</v>
      </c>
      <c r="CH13" t="str">
        <f t="shared" si="75"/>
        <v>na</v>
      </c>
      <c r="CI13" t="s">
        <v>617</v>
      </c>
      <c r="DI13" t="b">
        <f t="shared" si="76"/>
        <v>0</v>
      </c>
      <c r="DK13" t="s">
        <v>552</v>
      </c>
      <c r="EQ13" t="b">
        <f t="shared" si="77"/>
        <v>1</v>
      </c>
      <c r="ER13" t="b">
        <f t="shared" si="78"/>
        <v>1</v>
      </c>
      <c r="ES13" t="b">
        <f t="shared" si="79"/>
        <v>0</v>
      </c>
      <c r="ET13" t="b">
        <f t="shared" si="80"/>
        <v>0</v>
      </c>
      <c r="EU13" t="b">
        <f t="shared" si="81"/>
        <v>0</v>
      </c>
      <c r="EV13" t="b">
        <f t="shared" si="82"/>
        <v>0</v>
      </c>
      <c r="EW13">
        <f t="shared" si="30"/>
        <v>1</v>
      </c>
      <c r="EX13" t="str">
        <f t="shared" si="31"/>
        <v>na</v>
      </c>
      <c r="EY13" t="str">
        <f t="shared" si="32"/>
        <v>na</v>
      </c>
      <c r="EZ13" t="str">
        <f t="shared" si="33"/>
        <v>na</v>
      </c>
      <c r="FA13" t="b">
        <f t="shared" si="34"/>
        <v>1</v>
      </c>
      <c r="FB13" t="b">
        <f t="shared" si="35"/>
        <v>0</v>
      </c>
      <c r="FC13" t="b">
        <f t="shared" si="83"/>
        <v>0</v>
      </c>
      <c r="FD13" t="b">
        <f t="shared" si="36"/>
        <v>1</v>
      </c>
      <c r="FE13" t="str">
        <f t="shared" si="37"/>
        <v>na</v>
      </c>
      <c r="FF13" t="b">
        <f t="shared" si="38"/>
        <v>1</v>
      </c>
      <c r="FG13" t="b">
        <f t="shared" si="39"/>
        <v>1</v>
      </c>
      <c r="FH13" t="b">
        <f t="shared" si="84"/>
        <v>0</v>
      </c>
      <c r="FI13">
        <f>IF(OR(FD13=FALSE,FD13="na"),"na",VLOOKUP(GH13,'Vlookup tables'!$G$2:$H$7,2,FALSE))</f>
        <v>1</v>
      </c>
      <c r="FJ13" t="str">
        <f>IF(OR(FE13=FALSE,FE13="na"),"na",VLOOKUP(GI13,'Vlookup tables'!$G$2:$H$7,2,FALSE))</f>
        <v>na</v>
      </c>
      <c r="FK13">
        <f>IF(OR(FF13=FALSE,FF13="na"),"na",VLOOKUP(GJ13,'Vlookup tables'!$G$2:$H$7,2,FALSE))</f>
        <v>1</v>
      </c>
      <c r="FL13">
        <f>IF(OR(FG13=FALSE,FG13="na"),"na",VLOOKUP(GK13,'Vlookup tables'!$G$2:$H$7,2,FALSE))</f>
        <v>1</v>
      </c>
      <c r="FM13">
        <f>IF(OR(FD13=FALSE,FD13="na"),"na",VLOOKUP(GO13,'Vlookup tables'!$J$2:$K$5,2,FALSE))</f>
        <v>3</v>
      </c>
      <c r="FN13" t="str">
        <f>IF(OR(FE13=FALSE,FE13="na"),"na",VLOOKUP(GP13,'Vlookup tables'!$J$2:$K$5,2,FALSE))</f>
        <v>na</v>
      </c>
      <c r="FO13">
        <f>IF(OR(FF13=FALSE,FF13="na"),"na",VLOOKUP(GQ13,'Vlookup tables'!$J$2:$K$5,2,FALSE))</f>
        <v>3</v>
      </c>
      <c r="FP13">
        <f>IF(OR(FG13=FALSE,FG13="na"),"na",VLOOKUP(GR13,'Vlookup tables'!$J$2:$K$5,2,FALSE))</f>
        <v>3</v>
      </c>
      <c r="FQ13" t="b">
        <f t="shared" si="40"/>
        <v>0</v>
      </c>
      <c r="FR13" t="str">
        <f t="shared" si="41"/>
        <v>na</v>
      </c>
      <c r="FS13" t="b">
        <f t="shared" si="42"/>
        <v>0</v>
      </c>
      <c r="FT13" t="b">
        <f t="shared" si="43"/>
        <v>0</v>
      </c>
      <c r="FU13" t="b">
        <f t="shared" si="44"/>
        <v>0</v>
      </c>
      <c r="FV13" t="s">
        <v>601</v>
      </c>
      <c r="FX13" t="s">
        <v>555</v>
      </c>
      <c r="GB13" t="s">
        <v>618</v>
      </c>
      <c r="GF13" t="s">
        <v>596</v>
      </c>
      <c r="GH13" t="s">
        <v>530</v>
      </c>
      <c r="GJ13" t="s">
        <v>530</v>
      </c>
      <c r="GK13" t="s">
        <v>530</v>
      </c>
      <c r="GO13" t="s">
        <v>532</v>
      </c>
      <c r="GQ13" t="s">
        <v>532</v>
      </c>
      <c r="GR13" t="s">
        <v>532</v>
      </c>
      <c r="HD13" t="s">
        <v>552</v>
      </c>
      <c r="HX13">
        <f>IF(IT13="","Unknown",VLOOKUP(IT13,'Vlookup tables'!$B$13:$C$16,2,FALSE))</f>
        <v>2</v>
      </c>
      <c r="HY13">
        <f>IF(IU13="","Unknown",VLOOKUP(IU13,'Vlookup tables'!$D$13:$E$16,2,FALSE))</f>
        <v>3</v>
      </c>
      <c r="HZ13">
        <f>IF(IV13="","Unknown",VLOOKUP(IV13,'Vlookup tables'!$F$13:$G$16,2,FALSE))</f>
        <v>3</v>
      </c>
      <c r="IA13">
        <f>IF(IW13="","Unknown",VLOOKUP(IW13,'Vlookup tables'!$H$13:$I$16,2,FALSE))</f>
        <v>3</v>
      </c>
      <c r="IB13">
        <f>IF(IX13="","Unknown",VLOOKUP(IX13,'Vlookup tables'!$J$13:$K$16,2,FALSE))</f>
        <v>3</v>
      </c>
      <c r="IC13">
        <f>IF(IY13="","Unknown",VLOOKUP(IY13,'Vlookup tables'!$L$13:$M$16,2,FALSE))</f>
        <v>3</v>
      </c>
      <c r="ID13">
        <f>IF(IZ13="","Unknown",VLOOKUP(IZ13,'Vlookup tables'!$N$13:$O$16,2,FALSE))</f>
        <v>1</v>
      </c>
      <c r="IE13">
        <f>VLOOKUP(JA13,'Vlookup tables'!$P$13:$Q$15,2,FALSE)</f>
        <v>2</v>
      </c>
      <c r="IF13" t="b">
        <f t="shared" si="85"/>
        <v>0</v>
      </c>
      <c r="IG13" t="b">
        <f t="shared" si="86"/>
        <v>1</v>
      </c>
      <c r="IH13" t="b">
        <f t="shared" si="87"/>
        <v>0</v>
      </c>
      <c r="II13" t="b">
        <f t="shared" si="45"/>
        <v>0</v>
      </c>
      <c r="IJ13" t="str">
        <f>IF(OR(IF13=FALSE,IF13="na"),"na",VLOOKUP(JF13,'Vlookup tables'!$G$2:$H$7,2,FALSE))</f>
        <v>na</v>
      </c>
      <c r="IK13">
        <f>IF(OR(IG13=FALSE,IG13="na"),"na",VLOOKUP(JG13,'Vlookup tables'!$G$2:$H$7,2,FALSE))</f>
        <v>2</v>
      </c>
      <c r="IL13" t="str">
        <f>IF(OR(IH13=FALSE,IH13="na"),"na",VLOOKUP(JH13,'Vlookup tables'!$G$2:$H$7,2,FALSE))</f>
        <v>na</v>
      </c>
      <c r="IM13" t="str">
        <f>IF(OR(IF13=FALSE,IF13="na"),"na",VLOOKUP(JL13,'Vlookup tables'!$J$2:$K$5,2,FALSE))</f>
        <v>na</v>
      </c>
      <c r="IN13">
        <f>IF(OR(IG13=FALSE,IG13="na"),"na",VLOOKUP(JM13,'Vlookup tables'!$J$2:$K$5,2,FALSE))</f>
        <v>3</v>
      </c>
      <c r="IO13" t="str">
        <f>IF(OR(IH13=FALSE,IH13="na"),"na",VLOOKUP(JN13,'Vlookup tables'!$J$2:$K$5,2,FALSE))</f>
        <v>na</v>
      </c>
      <c r="IP13" t="str">
        <f t="shared" si="88"/>
        <v>na</v>
      </c>
      <c r="IQ13" t="b">
        <f t="shared" si="89"/>
        <v>0</v>
      </c>
      <c r="IR13" t="str">
        <f t="shared" si="90"/>
        <v>na</v>
      </c>
      <c r="IS13" t="b">
        <f t="shared" si="91"/>
        <v>0</v>
      </c>
      <c r="IT13" t="s">
        <v>559</v>
      </c>
      <c r="IU13" t="s">
        <v>539</v>
      </c>
      <c r="IV13" t="s">
        <v>540</v>
      </c>
      <c r="IW13" t="s">
        <v>576</v>
      </c>
      <c r="IX13" t="s">
        <v>577</v>
      </c>
      <c r="IY13" t="s">
        <v>532</v>
      </c>
      <c r="IZ13" t="s">
        <v>562</v>
      </c>
      <c r="JA13" t="s">
        <v>578</v>
      </c>
      <c r="JB13" t="s">
        <v>619</v>
      </c>
      <c r="JG13" t="s">
        <v>531</v>
      </c>
      <c r="JM13" t="s">
        <v>532</v>
      </c>
      <c r="KN13" t="s">
        <v>552</v>
      </c>
      <c r="KQ13" t="b">
        <f t="shared" si="92"/>
        <v>0</v>
      </c>
      <c r="KR13">
        <f t="shared" si="47"/>
        <v>149</v>
      </c>
    </row>
    <row r="14" spans="1:304" ht="14.4" customHeight="1" x14ac:dyDescent="0.3">
      <c r="A14">
        <v>100</v>
      </c>
      <c r="B14">
        <v>843</v>
      </c>
      <c r="C14" s="2">
        <v>44873.732141203705</v>
      </c>
      <c r="D14">
        <v>1</v>
      </c>
      <c r="E14" t="s">
        <v>590</v>
      </c>
      <c r="F14" t="s">
        <v>611</v>
      </c>
      <c r="G14">
        <f>VLOOKUP(F14,'Vlookup tables'!$A$2:$B$10,2,FALSE)</f>
        <v>4</v>
      </c>
      <c r="H14" t="s">
        <v>579</v>
      </c>
      <c r="I14" t="s">
        <v>620</v>
      </c>
      <c r="J14" t="str">
        <f t="shared" si="93"/>
        <v>Right of Way Acquisition</v>
      </c>
      <c r="K14" t="s">
        <v>568</v>
      </c>
      <c r="L14">
        <f>VLOOKUP(K14,'Vlookup tables'!$A$2:$B$10,2,FALSE)</f>
        <v>6</v>
      </c>
      <c r="M14" t="s">
        <v>583</v>
      </c>
      <c r="N14" t="b">
        <f t="shared" si="48"/>
        <v>1</v>
      </c>
      <c r="O14" t="b">
        <f t="shared" si="49"/>
        <v>0</v>
      </c>
      <c r="P14" t="b">
        <f t="shared" si="50"/>
        <v>0</v>
      </c>
      <c r="Q14" t="b">
        <f t="shared" si="51"/>
        <v>0</v>
      </c>
      <c r="R14" t="b">
        <f t="shared" si="52"/>
        <v>0</v>
      </c>
      <c r="T14" t="str">
        <f t="shared" si="94"/>
        <v>na</v>
      </c>
      <c r="U14" t="str">
        <f t="shared" si="95"/>
        <v>Unknown</v>
      </c>
      <c r="V14" t="str">
        <f t="shared" si="96"/>
        <v>Unknown</v>
      </c>
      <c r="W14" t="str">
        <f t="shared" si="97"/>
        <v>Unknown</v>
      </c>
      <c r="X14" t="str">
        <f t="shared" si="98"/>
        <v>Unknown</v>
      </c>
      <c r="Y14" t="s">
        <v>621</v>
      </c>
      <c r="Z14">
        <f>VLOOKUP(Y14,'Vlookup tables'!$D$2:$E$6,2,FALSE)</f>
        <v>3</v>
      </c>
      <c r="AA14" t="str">
        <f t="shared" si="29"/>
        <v>na</v>
      </c>
      <c r="AB14" t="str">
        <f t="shared" si="58"/>
        <v>na</v>
      </c>
      <c r="AC14" t="str">
        <f t="shared" si="59"/>
        <v>na</v>
      </c>
      <c r="AD14" t="str">
        <f t="shared" si="60"/>
        <v>na</v>
      </c>
      <c r="AE14" t="str">
        <f t="shared" si="61"/>
        <v>na</v>
      </c>
      <c r="AF14" t="str">
        <f>IF(OR(AA14=FALSE,AA14="na"),"na",VLOOKUP(AV14,'Vlookup tables'!$G$2:$H$7,2,FALSE))</f>
        <v>na</v>
      </c>
      <c r="AG14" t="str">
        <f>IF(OR(AB14=FALSE,AB14="na"),"na",VLOOKUP(AW14,'Vlookup tables'!$G$2:$H$7,2,FALSE))</f>
        <v>na</v>
      </c>
      <c r="AH14" t="str">
        <f>IF(OR(AC14=FALSE,AC14="na"),"na",VLOOKUP(AX14,'Vlookup tables'!$G$2:$H$7,2,FALSE))</f>
        <v>na</v>
      </c>
      <c r="AI14" t="str">
        <f>IF(OR(AD14=FALSE,AD14="na"),"na",VLOOKUP(AY14,'Vlookup tables'!$G$2:$H$7,2,FALSE))</f>
        <v>na</v>
      </c>
      <c r="AJ14" t="str">
        <f>IF(OR(AA14=FALSE,AA14="na"),"na",VLOOKUP(BC14,'Vlookup tables'!$J$2:$K$5,2,FALSE))</f>
        <v>na</v>
      </c>
      <c r="AK14" t="str">
        <f>IF(OR(AB14=FALSE,AB14="na"),"na",VLOOKUP(BD14,'Vlookup tables'!$J$2:$K$5,2,FALSE))</f>
        <v>na</v>
      </c>
      <c r="AL14" t="str">
        <f>IF(OR(AC14=FALSE,AC14="na"),"na",VLOOKUP(BE14,'Vlookup tables'!$J$2:$K$5,2,FALSE))</f>
        <v>na</v>
      </c>
      <c r="AM14" t="str">
        <f>IF(OR(AD14=FALSE,AD14="na"),"na",VLOOKUP(BF14,'Vlookup tables'!$J$2:$K$5,2,FALSE))</f>
        <v>na</v>
      </c>
      <c r="AN14" t="str">
        <f t="shared" si="62"/>
        <v>na</v>
      </c>
      <c r="AO14" t="str">
        <f t="shared" si="63"/>
        <v>na</v>
      </c>
      <c r="AP14" t="str">
        <f t="shared" si="64"/>
        <v>na</v>
      </c>
      <c r="AQ14" t="str">
        <f t="shared" si="65"/>
        <v>na</v>
      </c>
      <c r="BQ14" t="str">
        <f t="shared" si="66"/>
        <v>na</v>
      </c>
      <c r="BR14" t="str">
        <f t="shared" si="67"/>
        <v>na</v>
      </c>
      <c r="BS14" t="str">
        <f t="shared" si="68"/>
        <v>na</v>
      </c>
      <c r="BT14" t="str">
        <f t="shared" si="69"/>
        <v>na</v>
      </c>
      <c r="BU14" t="str">
        <f t="shared" si="70"/>
        <v>na</v>
      </c>
      <c r="BV14" t="str">
        <f t="shared" si="71"/>
        <v>na</v>
      </c>
      <c r="BW14" t="str">
        <f>IF(OR(BR14=FALSE,BR14="na"),"na",VLOOKUP(CN14,'Vlookup tables'!$G$2:$H$7,2,FALSE))</f>
        <v>na</v>
      </c>
      <c r="BX14" t="str">
        <f>IF(OR(BS14=FALSE,BS14="na"),"na",VLOOKUP(CO14,'Vlookup tables'!$G$2:$H$7,2,FALSE))</f>
        <v>na</v>
      </c>
      <c r="BY14" t="str">
        <f>IF(OR(BT14=FALSE,BT14="na"),"na",VLOOKUP(CP14,'Vlookup tables'!$G$2:$H$7,2,FALSE))</f>
        <v>na</v>
      </c>
      <c r="BZ14" t="str">
        <f>IF(OR(BU14=FALSE,BU14="na"),"na",VLOOKUP(CQ14,'Vlookup tables'!$G$2:$H$7,2,FALSE))</f>
        <v>na</v>
      </c>
      <c r="CA14" t="str">
        <f>IF(OR(BR14=FALSE,BR14="na"),"na",VLOOKUP(CU14,'Vlookup tables'!$J$2:$K$5,2,FALSE))</f>
        <v>na</v>
      </c>
      <c r="CB14" t="str">
        <f>IF(OR(BS14=FALSE,BS14="na"),"na",VLOOKUP(CV14,'Vlookup tables'!$J$2:$K$5,2,FALSE))</f>
        <v>na</v>
      </c>
      <c r="CC14" t="str">
        <f>IF(OR(BT14=FALSE,BT14="na"),"na",VLOOKUP(CW14,'Vlookup tables'!$J$2:$K$5,2,FALSE))</f>
        <v>na</v>
      </c>
      <c r="CD14" t="str">
        <f>IF(OR(BU14=FALSE,BU14="na"),"na",VLOOKUP(CX14,'Vlookup tables'!$J$2:$K$5,2,FALSE))</f>
        <v>na</v>
      </c>
      <c r="CE14" t="str">
        <f t="shared" si="72"/>
        <v>na</v>
      </c>
      <c r="CF14" t="str">
        <f t="shared" si="73"/>
        <v>na</v>
      </c>
      <c r="CG14" t="str">
        <f t="shared" si="74"/>
        <v>na</v>
      </c>
      <c r="CH14" t="str">
        <f t="shared" si="75"/>
        <v>na</v>
      </c>
      <c r="DI14" t="str">
        <f t="shared" si="76"/>
        <v>na</v>
      </c>
      <c r="DM14" s="5" t="s">
        <v>579</v>
      </c>
      <c r="DN14" t="s">
        <v>622</v>
      </c>
      <c r="EQ14" t="b">
        <f t="shared" si="77"/>
        <v>1</v>
      </c>
      <c r="ER14" t="b">
        <f t="shared" si="78"/>
        <v>1</v>
      </c>
      <c r="ES14" t="b">
        <f t="shared" si="79"/>
        <v>0</v>
      </c>
      <c r="ET14" t="b">
        <f t="shared" si="80"/>
        <v>0</v>
      </c>
      <c r="EU14" t="b">
        <f t="shared" si="81"/>
        <v>1</v>
      </c>
      <c r="EV14" t="b">
        <f t="shared" si="82"/>
        <v>0</v>
      </c>
      <c r="EW14">
        <f t="shared" si="30"/>
        <v>1</v>
      </c>
      <c r="EX14" t="str">
        <f t="shared" si="31"/>
        <v>na</v>
      </c>
      <c r="EY14" t="str">
        <f t="shared" si="32"/>
        <v>na</v>
      </c>
      <c r="EZ14">
        <f t="shared" si="33"/>
        <v>1</v>
      </c>
      <c r="FA14" t="b">
        <f t="shared" si="34"/>
        <v>0</v>
      </c>
      <c r="FB14" t="b">
        <f t="shared" si="35"/>
        <v>0</v>
      </c>
      <c r="FC14" t="b">
        <f t="shared" si="83"/>
        <v>1</v>
      </c>
      <c r="FD14" t="b">
        <f t="shared" si="36"/>
        <v>0</v>
      </c>
      <c r="FE14" t="str">
        <f t="shared" si="37"/>
        <v>na</v>
      </c>
      <c r="FF14" t="b">
        <f t="shared" si="38"/>
        <v>0</v>
      </c>
      <c r="FG14" t="b">
        <f t="shared" si="39"/>
        <v>1</v>
      </c>
      <c r="FH14" t="b">
        <f t="shared" si="84"/>
        <v>0</v>
      </c>
      <c r="FI14" t="str">
        <f>IF(OR(FD14=FALSE,FD14="na"),"na",VLOOKUP(GH14,'Vlookup tables'!$G$2:$H$7,2,FALSE))</f>
        <v>na</v>
      </c>
      <c r="FJ14" t="str">
        <f>IF(OR(FE14=FALSE,FE14="na"),"na",VLOOKUP(GI14,'Vlookup tables'!$G$2:$H$7,2,FALSE))</f>
        <v>na</v>
      </c>
      <c r="FK14" t="str">
        <f>IF(OR(FF14=FALSE,FF14="na"),"na",VLOOKUP(GJ14,'Vlookup tables'!$G$2:$H$7,2,FALSE))</f>
        <v>na</v>
      </c>
      <c r="FL14">
        <f>IF(OR(FG14=FALSE,FG14="na"),"na",VLOOKUP(GK14,'Vlookup tables'!$G$2:$H$7,2,FALSE))</f>
        <v>1</v>
      </c>
      <c r="FM14" t="str">
        <f>IF(OR(FD14=FALSE,FD14="na"),"na",VLOOKUP(GO14,'Vlookup tables'!$J$2:$K$5,2,FALSE))</f>
        <v>na</v>
      </c>
      <c r="FN14" t="str">
        <f>IF(OR(FE14=FALSE,FE14="na"),"na",VLOOKUP(GP14,'Vlookup tables'!$J$2:$K$5,2,FALSE))</f>
        <v>na</v>
      </c>
      <c r="FO14" t="str">
        <f>IF(OR(FF14=FALSE,FF14="na"),"na",VLOOKUP(GQ14,'Vlookup tables'!$J$2:$K$5,2,FALSE))</f>
        <v>na</v>
      </c>
      <c r="FP14">
        <f>IF(OR(FG14=FALSE,FG14="na"),"na",VLOOKUP(GR14,'Vlookup tables'!$J$2:$K$5,2,FALSE))</f>
        <v>2</v>
      </c>
      <c r="FQ14" t="str">
        <f t="shared" si="40"/>
        <v>na</v>
      </c>
      <c r="FR14" t="str">
        <f t="shared" si="41"/>
        <v>na</v>
      </c>
      <c r="FS14" t="str">
        <f t="shared" si="42"/>
        <v>na</v>
      </c>
      <c r="FT14" t="b">
        <f t="shared" si="43"/>
        <v>0</v>
      </c>
      <c r="FU14" t="b">
        <f t="shared" si="44"/>
        <v>0</v>
      </c>
      <c r="FV14" t="s">
        <v>594</v>
      </c>
      <c r="FX14" t="s">
        <v>555</v>
      </c>
      <c r="GA14" t="s">
        <v>555</v>
      </c>
      <c r="GB14" t="s">
        <v>623</v>
      </c>
      <c r="GF14" t="s">
        <v>579</v>
      </c>
      <c r="GG14" t="s">
        <v>624</v>
      </c>
      <c r="GK14" t="s">
        <v>530</v>
      </c>
      <c r="GR14" t="s">
        <v>528</v>
      </c>
      <c r="HD14" t="s">
        <v>552</v>
      </c>
      <c r="HX14">
        <f>IF(IT14="","Unknown",VLOOKUP(IT14,'Vlookup tables'!$B$13:$C$16,2,FALSE))</f>
        <v>3</v>
      </c>
      <c r="HY14">
        <f>IF(IU14="","Unknown",VLOOKUP(IU14,'Vlookup tables'!$D$13:$E$16,2,FALSE))</f>
        <v>2</v>
      </c>
      <c r="HZ14">
        <f>IF(IV14="","Unknown",VLOOKUP(IV14,'Vlookup tables'!$F$13:$G$16,2,FALSE))</f>
        <v>3</v>
      </c>
      <c r="IA14">
        <f>IF(IW14="","Unknown",VLOOKUP(IW14,'Vlookup tables'!$H$13:$I$16,2,FALSE))</f>
        <v>3</v>
      </c>
      <c r="IB14">
        <f>IF(IX14="","Unknown",VLOOKUP(IX14,'Vlookup tables'!$J$13:$K$16,2,FALSE))</f>
        <v>3</v>
      </c>
      <c r="IC14">
        <f>IF(IY14="","Unknown",VLOOKUP(IY14,'Vlookup tables'!$L$13:$M$16,2,FALSE))</f>
        <v>3</v>
      </c>
      <c r="ID14">
        <f>IF(IZ14="","Unknown",VLOOKUP(IZ14,'Vlookup tables'!$N$13:$O$16,2,FALSE))</f>
        <v>1</v>
      </c>
      <c r="IE14">
        <f>VLOOKUP(JA14,'Vlookup tables'!$P$13:$Q$15,2,FALSE)</f>
        <v>2</v>
      </c>
      <c r="IF14" t="b">
        <f t="shared" si="85"/>
        <v>0</v>
      </c>
      <c r="IG14" t="b">
        <f t="shared" si="86"/>
        <v>1</v>
      </c>
      <c r="IH14" t="b">
        <f t="shared" si="87"/>
        <v>0</v>
      </c>
      <c r="II14" t="b">
        <f t="shared" si="45"/>
        <v>0</v>
      </c>
      <c r="IJ14" t="str">
        <f>IF(OR(IF14=FALSE,IF14="na"),"na",VLOOKUP(JF14,'Vlookup tables'!$G$2:$H$7,2,FALSE))</f>
        <v>na</v>
      </c>
      <c r="IK14">
        <f>IF(OR(IG14=FALSE,IG14="na"),"na",VLOOKUP(JG14,'Vlookup tables'!$G$2:$H$7,2,FALSE))</f>
        <v>5</v>
      </c>
      <c r="IL14" t="str">
        <f>IF(OR(IH14=FALSE,IH14="na"),"na",VLOOKUP(JH14,'Vlookup tables'!$G$2:$H$7,2,FALSE))</f>
        <v>na</v>
      </c>
      <c r="IM14" t="str">
        <f>IF(OR(IF14=FALSE,IF14="na"),"na",VLOOKUP(JL14,'Vlookup tables'!$J$2:$K$5,2,FALSE))</f>
        <v>na</v>
      </c>
      <c r="IN14">
        <f>IF(OR(IG14=FALSE,IG14="na"),"na",VLOOKUP(JM14,'Vlookup tables'!$J$2:$K$5,2,FALSE))</f>
        <v>3</v>
      </c>
      <c r="IO14" t="str">
        <f>IF(OR(IH14=FALSE,IH14="na"),"na",VLOOKUP(JN14,'Vlookup tables'!$J$2:$K$5,2,FALSE))</f>
        <v>na</v>
      </c>
      <c r="IP14" t="str">
        <f t="shared" si="88"/>
        <v>na</v>
      </c>
      <c r="IQ14" t="b">
        <f t="shared" si="89"/>
        <v>1</v>
      </c>
      <c r="IR14" t="str">
        <f t="shared" si="90"/>
        <v>na</v>
      </c>
      <c r="IS14" t="b">
        <f t="shared" si="91"/>
        <v>0</v>
      </c>
      <c r="IT14" t="s">
        <v>538</v>
      </c>
      <c r="IU14" t="s">
        <v>560</v>
      </c>
      <c r="IV14" t="s">
        <v>540</v>
      </c>
      <c r="IW14" t="s">
        <v>576</v>
      </c>
      <c r="IX14" t="s">
        <v>577</v>
      </c>
      <c r="IY14" t="s">
        <v>532</v>
      </c>
      <c r="IZ14" t="s">
        <v>562</v>
      </c>
      <c r="JA14" t="s">
        <v>578</v>
      </c>
      <c r="JB14" t="s">
        <v>619</v>
      </c>
      <c r="JG14" t="s">
        <v>551</v>
      </c>
      <c r="JM14" t="s">
        <v>532</v>
      </c>
      <c r="JS14" t="s">
        <v>625</v>
      </c>
      <c r="KN14" t="s">
        <v>552</v>
      </c>
      <c r="KQ14" t="b">
        <f t="shared" si="92"/>
        <v>0</v>
      </c>
      <c r="KR14">
        <f t="shared" si="47"/>
        <v>138</v>
      </c>
    </row>
    <row r="15" spans="1:304" ht="14.4" customHeight="1" x14ac:dyDescent="0.3">
      <c r="A15">
        <v>100</v>
      </c>
      <c r="B15">
        <v>543</v>
      </c>
      <c r="C15" s="2">
        <v>44873.736203703702</v>
      </c>
      <c r="D15">
        <v>1</v>
      </c>
      <c r="E15" t="s">
        <v>590</v>
      </c>
      <c r="F15" t="s">
        <v>612</v>
      </c>
      <c r="G15">
        <f>VLOOKUP(F15,'Vlookup tables'!$A$2:$B$10,2,FALSE)</f>
        <v>5</v>
      </c>
      <c r="H15" t="s">
        <v>567</v>
      </c>
      <c r="J15" t="str">
        <f t="shared" si="93"/>
        <v>Administration</v>
      </c>
      <c r="K15" t="s">
        <v>568</v>
      </c>
      <c r="L15">
        <f>VLOOKUP(K15,'Vlookup tables'!$A$2:$B$10,2,FALSE)</f>
        <v>6</v>
      </c>
      <c r="M15" t="s">
        <v>626</v>
      </c>
      <c r="N15" t="b">
        <f t="shared" si="48"/>
        <v>1</v>
      </c>
      <c r="O15" t="b">
        <f t="shared" si="49"/>
        <v>1</v>
      </c>
      <c r="P15" t="b">
        <f t="shared" si="50"/>
        <v>1</v>
      </c>
      <c r="Q15" t="b">
        <f t="shared" si="51"/>
        <v>0</v>
      </c>
      <c r="R15" t="b">
        <f t="shared" si="52"/>
        <v>0</v>
      </c>
      <c r="T15" t="str">
        <f t="shared" si="94"/>
        <v>na</v>
      </c>
      <c r="U15" t="str">
        <f t="shared" si="95"/>
        <v>na</v>
      </c>
      <c r="V15" t="str">
        <f t="shared" si="96"/>
        <v>na</v>
      </c>
      <c r="W15" t="str">
        <f t="shared" si="97"/>
        <v>Unknown</v>
      </c>
      <c r="X15" t="str">
        <f t="shared" si="98"/>
        <v>Unknown</v>
      </c>
      <c r="Y15" t="s">
        <v>517</v>
      </c>
      <c r="Z15">
        <f>VLOOKUP(Y15,'Vlookup tables'!$D$2:$E$6,2,FALSE)</f>
        <v>1</v>
      </c>
      <c r="AA15" t="b">
        <f t="shared" si="29"/>
        <v>0</v>
      </c>
      <c r="AB15" t="b">
        <f t="shared" si="58"/>
        <v>1</v>
      </c>
      <c r="AC15" t="b">
        <f t="shared" si="59"/>
        <v>0</v>
      </c>
      <c r="AD15" t="b">
        <f t="shared" si="60"/>
        <v>0</v>
      </c>
      <c r="AE15" t="b">
        <f t="shared" si="61"/>
        <v>0</v>
      </c>
      <c r="AF15" t="str">
        <f>IF(OR(AA15=FALSE,AA15="na"),"na",VLOOKUP(AV15,'Vlookup tables'!$G$2:$H$7,2,FALSE))</f>
        <v>na</v>
      </c>
      <c r="AG15">
        <f>IF(OR(AB15=FALSE,AB15="na"),"na",VLOOKUP(AW15,'Vlookup tables'!$G$2:$H$7,2,FALSE))</f>
        <v>1</v>
      </c>
      <c r="AH15" t="str">
        <f>IF(OR(AC15=FALSE,AC15="na"),"na",VLOOKUP(AX15,'Vlookup tables'!$G$2:$H$7,2,FALSE))</f>
        <v>na</v>
      </c>
      <c r="AI15" t="str">
        <f>IF(OR(AD15=FALSE,AD15="na"),"na",VLOOKUP(AY15,'Vlookup tables'!$G$2:$H$7,2,FALSE))</f>
        <v>na</v>
      </c>
      <c r="AJ15" t="str">
        <f>IF(OR(AA15=FALSE,AA15="na"),"na",VLOOKUP(BC15,'Vlookup tables'!$J$2:$K$5,2,FALSE))</f>
        <v>na</v>
      </c>
      <c r="AK15">
        <f>IF(OR(AB15=FALSE,AB15="na"),"na",VLOOKUP(BD15,'Vlookup tables'!$J$2:$K$5,2,FALSE))</f>
        <v>1</v>
      </c>
      <c r="AL15" t="str">
        <f>IF(OR(AC15=FALSE,AC15="na"),"na",VLOOKUP(BE15,'Vlookup tables'!$J$2:$K$5,2,FALSE))</f>
        <v>na</v>
      </c>
      <c r="AM15" t="str">
        <f>IF(OR(AD15=FALSE,AD15="na"),"na",VLOOKUP(BF15,'Vlookup tables'!$J$2:$K$5,2,FALSE))</f>
        <v>na</v>
      </c>
      <c r="AN15" t="str">
        <f t="shared" si="62"/>
        <v>na</v>
      </c>
      <c r="AO15" t="b">
        <f t="shared" si="63"/>
        <v>0</v>
      </c>
      <c r="AP15" t="str">
        <f t="shared" si="64"/>
        <v>na</v>
      </c>
      <c r="AQ15" t="str">
        <f t="shared" si="65"/>
        <v>na</v>
      </c>
      <c r="AR15" t="s">
        <v>627</v>
      </c>
      <c r="AW15" t="s">
        <v>530</v>
      </c>
      <c r="BD15" t="s">
        <v>564</v>
      </c>
      <c r="BQ15" t="str">
        <f t="shared" si="66"/>
        <v>Yes</v>
      </c>
      <c r="BR15" t="b">
        <f t="shared" si="67"/>
        <v>1</v>
      </c>
      <c r="BS15" t="b">
        <f t="shared" si="68"/>
        <v>1</v>
      </c>
      <c r="BT15" t="b">
        <f t="shared" si="69"/>
        <v>0</v>
      </c>
      <c r="BU15" t="b">
        <f t="shared" si="70"/>
        <v>0</v>
      </c>
      <c r="BV15" t="b">
        <f t="shared" si="71"/>
        <v>0</v>
      </c>
      <c r="BW15">
        <f>IF(OR(BR15=FALSE,BR15="na"),"na",VLOOKUP(CN15,'Vlookup tables'!$G$2:$H$7,2,FALSE))</f>
        <v>2</v>
      </c>
      <c r="BX15">
        <f>IF(OR(BS15=FALSE,BS15="na"),"na",VLOOKUP(CO15,'Vlookup tables'!$G$2:$H$7,2,FALSE))</f>
        <v>2</v>
      </c>
      <c r="BY15" t="str">
        <f>IF(OR(BT15=FALSE,BT15="na"),"na",VLOOKUP(CP15,'Vlookup tables'!$G$2:$H$7,2,FALSE))</f>
        <v>na</v>
      </c>
      <c r="BZ15" t="str">
        <f>IF(OR(BU15=FALSE,BU15="na"),"na",VLOOKUP(CQ15,'Vlookup tables'!$G$2:$H$7,2,FALSE))</f>
        <v>na</v>
      </c>
      <c r="CA15">
        <f>IF(OR(BR15=FALSE,BR15="na"),"na",VLOOKUP(CU15,'Vlookup tables'!$J$2:$K$5,2,FALSE))</f>
        <v>3</v>
      </c>
      <c r="CB15">
        <f>IF(OR(BS15=FALSE,BS15="na"),"na",VLOOKUP(CV15,'Vlookup tables'!$J$2:$K$5,2,FALSE))</f>
        <v>3</v>
      </c>
      <c r="CC15" t="str">
        <f>IF(OR(BT15=FALSE,BT15="na"),"na",VLOOKUP(CW15,'Vlookup tables'!$J$2:$K$5,2,FALSE))</f>
        <v>na</v>
      </c>
      <c r="CD15" t="str">
        <f>IF(OR(BU15=FALSE,BU15="na"),"na",VLOOKUP(CX15,'Vlookup tables'!$J$2:$K$5,2,FALSE))</f>
        <v>na</v>
      </c>
      <c r="CE15" t="b">
        <f t="shared" si="72"/>
        <v>1</v>
      </c>
      <c r="CF15" t="b">
        <f t="shared" si="73"/>
        <v>1</v>
      </c>
      <c r="CG15" t="str">
        <f t="shared" si="74"/>
        <v>na</v>
      </c>
      <c r="CH15" t="str">
        <f t="shared" si="75"/>
        <v>na</v>
      </c>
      <c r="CI15" t="s">
        <v>519</v>
      </c>
      <c r="CJ15" t="s">
        <v>529</v>
      </c>
      <c r="CN15" t="s">
        <v>531</v>
      </c>
      <c r="CO15" t="s">
        <v>531</v>
      </c>
      <c r="CU15" t="s">
        <v>532</v>
      </c>
      <c r="CV15" t="s">
        <v>532</v>
      </c>
      <c r="DB15" t="s">
        <v>628</v>
      </c>
      <c r="DC15" t="s">
        <v>628</v>
      </c>
      <c r="DI15" t="b">
        <f t="shared" si="76"/>
        <v>0</v>
      </c>
      <c r="DJ15" t="s">
        <v>629</v>
      </c>
      <c r="DK15" t="s">
        <v>579</v>
      </c>
      <c r="DL15" t="s">
        <v>629</v>
      </c>
      <c r="EQ15" t="b">
        <f t="shared" si="77"/>
        <v>1</v>
      </c>
      <c r="ER15" t="b">
        <f t="shared" si="78"/>
        <v>1</v>
      </c>
      <c r="ES15" t="b">
        <f t="shared" si="79"/>
        <v>0</v>
      </c>
      <c r="ET15" t="b">
        <f t="shared" si="80"/>
        <v>0</v>
      </c>
      <c r="EU15" t="b">
        <f t="shared" si="81"/>
        <v>1</v>
      </c>
      <c r="EV15" t="b">
        <f t="shared" si="82"/>
        <v>0</v>
      </c>
      <c r="EW15">
        <f t="shared" si="30"/>
        <v>1</v>
      </c>
      <c r="EX15" t="str">
        <f t="shared" si="31"/>
        <v>na</v>
      </c>
      <c r="EY15" t="str">
        <f t="shared" si="32"/>
        <v>na</v>
      </c>
      <c r="EZ15">
        <f t="shared" si="33"/>
        <v>1</v>
      </c>
      <c r="FA15" t="b">
        <f t="shared" si="34"/>
        <v>1</v>
      </c>
      <c r="FB15" t="b">
        <f t="shared" si="35"/>
        <v>0</v>
      </c>
      <c r="FC15" t="b">
        <f t="shared" si="83"/>
        <v>0</v>
      </c>
      <c r="FD15" t="b">
        <f t="shared" si="36"/>
        <v>1</v>
      </c>
      <c r="FE15" t="str">
        <f t="shared" si="37"/>
        <v>na</v>
      </c>
      <c r="FF15" t="b">
        <f t="shared" si="38"/>
        <v>1</v>
      </c>
      <c r="FG15" t="b">
        <f t="shared" si="39"/>
        <v>0</v>
      </c>
      <c r="FH15" t="b">
        <f t="shared" si="84"/>
        <v>0</v>
      </c>
      <c r="FI15">
        <f>IF(OR(FD15=FALSE,FD15="na"),"na",VLOOKUP(GH15,'Vlookup tables'!$G$2:$H$7,2,FALSE))</f>
        <v>5</v>
      </c>
      <c r="FJ15" t="str">
        <f>IF(OR(FE15=FALSE,FE15="na"),"na",VLOOKUP(GI15,'Vlookup tables'!$G$2:$H$7,2,FALSE))</f>
        <v>na</v>
      </c>
      <c r="FK15">
        <f>IF(OR(FF15=FALSE,FF15="na"),"na",VLOOKUP(GJ15,'Vlookup tables'!$G$2:$H$7,2,FALSE))</f>
        <v>5</v>
      </c>
      <c r="FL15" t="str">
        <f>IF(OR(FG15=FALSE,FG15="na"),"na",VLOOKUP(GK15,'Vlookup tables'!$G$2:$H$7,2,FALSE))</f>
        <v>na</v>
      </c>
      <c r="FM15">
        <f>IF(OR(FD15=FALSE,FD15="na"),"na",VLOOKUP(GO15,'Vlookup tables'!$J$2:$K$5,2,FALSE))</f>
        <v>3</v>
      </c>
      <c r="FN15" t="str">
        <f>IF(OR(FE15=FALSE,FE15="na"),"na",VLOOKUP(GP15,'Vlookup tables'!$J$2:$K$5,2,FALSE))</f>
        <v>na</v>
      </c>
      <c r="FO15">
        <f>IF(OR(FF15=FALSE,FF15="na"),"na",VLOOKUP(GQ15,'Vlookup tables'!$J$2:$K$5,2,FALSE))</f>
        <v>3</v>
      </c>
      <c r="FP15" t="str">
        <f>IF(OR(FG15=FALSE,FG15="na"),"na",VLOOKUP(GR15,'Vlookup tables'!$J$2:$K$5,2,FALSE))</f>
        <v>na</v>
      </c>
      <c r="FQ15" t="b">
        <f t="shared" si="40"/>
        <v>0</v>
      </c>
      <c r="FR15" t="str">
        <f t="shared" si="41"/>
        <v>na</v>
      </c>
      <c r="FS15" t="b">
        <f t="shared" si="42"/>
        <v>0</v>
      </c>
      <c r="FT15" t="str">
        <f t="shared" si="43"/>
        <v>na</v>
      </c>
      <c r="FU15" t="b">
        <f t="shared" si="44"/>
        <v>0</v>
      </c>
      <c r="FV15" t="s">
        <v>594</v>
      </c>
      <c r="FX15" t="s">
        <v>555</v>
      </c>
      <c r="GA15" t="s">
        <v>555</v>
      </c>
      <c r="GB15" t="s">
        <v>630</v>
      </c>
      <c r="GF15" t="s">
        <v>596</v>
      </c>
      <c r="GH15" t="s">
        <v>551</v>
      </c>
      <c r="GJ15" t="s">
        <v>551</v>
      </c>
      <c r="GO15" t="s">
        <v>532</v>
      </c>
      <c r="GQ15" t="s">
        <v>532</v>
      </c>
      <c r="HD15" t="s">
        <v>552</v>
      </c>
      <c r="HX15">
        <f>IF(IT15="","Unknown",VLOOKUP(IT15,'Vlookup tables'!$B$13:$C$16,2,FALSE))</f>
        <v>2</v>
      </c>
      <c r="HY15">
        <f>IF(IU15="","Unknown",VLOOKUP(IU15,'Vlookup tables'!$D$13:$E$16,2,FALSE))</f>
        <v>3</v>
      </c>
      <c r="HZ15">
        <f>IF(IV15="","Unknown",VLOOKUP(IV15,'Vlookup tables'!$F$13:$G$16,2,FALSE))</f>
        <v>3</v>
      </c>
      <c r="IA15">
        <f>IF(IW15="","Unknown",VLOOKUP(IW15,'Vlookup tables'!$H$13:$I$16,2,FALSE))</f>
        <v>3</v>
      </c>
      <c r="IB15">
        <f>IF(IX15="","Unknown",VLOOKUP(IX15,'Vlookup tables'!$J$13:$K$16,2,FALSE))</f>
        <v>3</v>
      </c>
      <c r="IC15">
        <f>IF(IY15="","Unknown",VLOOKUP(IY15,'Vlookup tables'!$L$13:$M$16,2,FALSE))</f>
        <v>3</v>
      </c>
      <c r="ID15">
        <f>IF(IZ15="","Unknown",VLOOKUP(IZ15,'Vlookup tables'!$N$13:$O$16,2,FALSE))</f>
        <v>1</v>
      </c>
      <c r="IE15">
        <f>VLOOKUP(JA15,'Vlookup tables'!$P$13:$Q$15,2,FALSE)</f>
        <v>1</v>
      </c>
      <c r="IF15" t="str">
        <f t="shared" si="85"/>
        <v>na</v>
      </c>
      <c r="IG15" t="str">
        <f t="shared" si="86"/>
        <v>na</v>
      </c>
      <c r="IH15" t="str">
        <f t="shared" si="87"/>
        <v>na</v>
      </c>
      <c r="II15" t="str">
        <f t="shared" si="45"/>
        <v>na</v>
      </c>
      <c r="IJ15" t="str">
        <f>IF(OR(IF15=FALSE,IF15="na"),"na",VLOOKUP(JF15,'Vlookup tables'!$G$2:$H$7,2,FALSE))</f>
        <v>na</v>
      </c>
      <c r="IK15" t="str">
        <f>IF(OR(IG15=FALSE,IG15="na"),"na",VLOOKUP(JG15,'Vlookup tables'!$G$2:$H$7,2,FALSE))</f>
        <v>na</v>
      </c>
      <c r="IL15" t="str">
        <f>IF(OR(IH15=FALSE,IH15="na"),"na",VLOOKUP(JH15,'Vlookup tables'!$G$2:$H$7,2,FALSE))</f>
        <v>na</v>
      </c>
      <c r="IM15" t="str">
        <f>IF(OR(IF15=FALSE,IF15="na"),"na",VLOOKUP(JL15,'Vlookup tables'!$J$2:$K$5,2,FALSE))</f>
        <v>na</v>
      </c>
      <c r="IN15" t="str">
        <f>IF(OR(IG15=FALSE,IG15="na"),"na",VLOOKUP(JM15,'Vlookup tables'!$J$2:$K$5,2,FALSE))</f>
        <v>na</v>
      </c>
      <c r="IO15" t="str">
        <f>IF(OR(IH15=FALSE,IH15="na"),"na",VLOOKUP(JN15,'Vlookup tables'!$J$2:$K$5,2,FALSE))</f>
        <v>na</v>
      </c>
      <c r="IP15" t="str">
        <f t="shared" si="88"/>
        <v>na</v>
      </c>
      <c r="IQ15" t="str">
        <f t="shared" si="89"/>
        <v>na</v>
      </c>
      <c r="IR15" t="str">
        <f t="shared" si="90"/>
        <v>na</v>
      </c>
      <c r="IS15" t="b">
        <f t="shared" si="91"/>
        <v>0</v>
      </c>
      <c r="IT15" t="s">
        <v>559</v>
      </c>
      <c r="IU15" t="s">
        <v>539</v>
      </c>
      <c r="IV15" t="s">
        <v>540</v>
      </c>
      <c r="IW15" t="s">
        <v>576</v>
      </c>
      <c r="IX15" t="s">
        <v>577</v>
      </c>
      <c r="IY15" t="s">
        <v>532</v>
      </c>
      <c r="IZ15" t="s">
        <v>562</v>
      </c>
      <c r="JA15" t="s">
        <v>541</v>
      </c>
      <c r="JX15" t="s">
        <v>534</v>
      </c>
      <c r="KN15" t="s">
        <v>552</v>
      </c>
      <c r="KQ15" t="b">
        <f t="shared" si="92"/>
        <v>0</v>
      </c>
      <c r="KR15">
        <f t="shared" si="47"/>
        <v>147</v>
      </c>
    </row>
    <row r="16" spans="1:304" ht="14.4" customHeight="1" x14ac:dyDescent="0.3">
      <c r="A16">
        <v>100</v>
      </c>
      <c r="B16">
        <v>738</v>
      </c>
      <c r="C16" s="2">
        <v>44873.736701388887</v>
      </c>
      <c r="D16">
        <v>1</v>
      </c>
      <c r="E16" t="s">
        <v>544</v>
      </c>
      <c r="F16" t="s">
        <v>568</v>
      </c>
      <c r="G16">
        <f>VLOOKUP(F16,'Vlookup tables'!$A$2:$B$10,2,FALSE)</f>
        <v>6</v>
      </c>
      <c r="H16" t="s">
        <v>631</v>
      </c>
      <c r="J16" t="str">
        <f t="shared" si="93"/>
        <v>Maintenance</v>
      </c>
      <c r="K16" t="s">
        <v>568</v>
      </c>
      <c r="L16">
        <f>VLOOKUP(K16,'Vlookup tables'!$A$2:$B$10,2,FALSE)</f>
        <v>6</v>
      </c>
      <c r="M16" t="s">
        <v>592</v>
      </c>
      <c r="N16" t="b">
        <f t="shared" si="48"/>
        <v>0</v>
      </c>
      <c r="O16" t="b">
        <f t="shared" si="49"/>
        <v>1</v>
      </c>
      <c r="P16" t="b">
        <f t="shared" si="50"/>
        <v>0</v>
      </c>
      <c r="Q16" t="b">
        <f t="shared" si="51"/>
        <v>0</v>
      </c>
      <c r="R16" t="b">
        <f t="shared" si="52"/>
        <v>0</v>
      </c>
      <c r="S16" t="s">
        <v>570</v>
      </c>
      <c r="T16" t="b">
        <f t="shared" si="94"/>
        <v>0</v>
      </c>
      <c r="U16" t="str">
        <f t="shared" si="95"/>
        <v>na</v>
      </c>
      <c r="V16" t="b">
        <f t="shared" si="96"/>
        <v>1</v>
      </c>
      <c r="W16" t="b">
        <f t="shared" si="97"/>
        <v>0</v>
      </c>
      <c r="X16" t="b">
        <f t="shared" si="98"/>
        <v>0</v>
      </c>
      <c r="Y16" t="s">
        <v>517</v>
      </c>
      <c r="Z16">
        <f>VLOOKUP(Y16,'Vlookup tables'!$D$2:$E$6,2,FALSE)</f>
        <v>1</v>
      </c>
      <c r="AA16" t="b">
        <f t="shared" si="29"/>
        <v>0</v>
      </c>
      <c r="AB16" t="b">
        <f t="shared" si="58"/>
        <v>0</v>
      </c>
      <c r="AC16" t="b">
        <f t="shared" si="59"/>
        <v>0</v>
      </c>
      <c r="AD16" t="b">
        <f t="shared" si="60"/>
        <v>0</v>
      </c>
      <c r="AE16" t="b">
        <f t="shared" si="61"/>
        <v>0</v>
      </c>
      <c r="AF16" t="str">
        <f>IF(OR(AA16=FALSE,AA16="na"),"na",VLOOKUP(AV16,'Vlookup tables'!$G$2:$H$7,2,FALSE))</f>
        <v>na</v>
      </c>
      <c r="AG16" t="str">
        <f>IF(OR(AB16=FALSE,AB16="na"),"na",VLOOKUP(AW16,'Vlookup tables'!$G$2:$H$7,2,FALSE))</f>
        <v>na</v>
      </c>
      <c r="AH16" t="str">
        <f>IF(OR(AC16=FALSE,AC16="na"),"na",VLOOKUP(AX16,'Vlookup tables'!$G$2:$H$7,2,FALSE))</f>
        <v>na</v>
      </c>
      <c r="AI16" t="str">
        <f>IF(OR(AD16=FALSE,AD16="na"),"na",VLOOKUP(AY16,'Vlookup tables'!$G$2:$H$7,2,FALSE))</f>
        <v>na</v>
      </c>
      <c r="AJ16" t="str">
        <f>IF(OR(AA16=FALSE,AA16="na"),"na",VLOOKUP(BC16,'Vlookup tables'!$J$2:$K$5,2,FALSE))</f>
        <v>na</v>
      </c>
      <c r="AK16" t="str">
        <f>IF(OR(AB16=FALSE,AB16="na"),"na",VLOOKUP(BD16,'Vlookup tables'!$J$2:$K$5,2,FALSE))</f>
        <v>na</v>
      </c>
      <c r="AL16" t="str">
        <f>IF(OR(AC16=FALSE,AC16="na"),"na",VLOOKUP(BE16,'Vlookup tables'!$J$2:$K$5,2,FALSE))</f>
        <v>na</v>
      </c>
      <c r="AM16" t="str">
        <f>IF(OR(AD16=FALSE,AD16="na"),"na",VLOOKUP(BF16,'Vlookup tables'!$J$2:$K$5,2,FALSE))</f>
        <v>na</v>
      </c>
      <c r="AN16" t="str">
        <f t="shared" si="62"/>
        <v>na</v>
      </c>
      <c r="AO16" t="str">
        <f t="shared" si="63"/>
        <v>na</v>
      </c>
      <c r="AP16" t="str">
        <f t="shared" si="64"/>
        <v>na</v>
      </c>
      <c r="AQ16" t="str">
        <f t="shared" si="65"/>
        <v>na</v>
      </c>
      <c r="AR16" t="s">
        <v>632</v>
      </c>
      <c r="AX16" t="s">
        <v>551</v>
      </c>
      <c r="BE16" t="s">
        <v>532</v>
      </c>
      <c r="BQ16" t="str">
        <f t="shared" si="66"/>
        <v>Yes</v>
      </c>
      <c r="BR16" t="b">
        <f t="shared" si="67"/>
        <v>0</v>
      </c>
      <c r="BS16" t="b">
        <f t="shared" si="68"/>
        <v>1</v>
      </c>
      <c r="BT16" t="b">
        <f t="shared" si="69"/>
        <v>0</v>
      </c>
      <c r="BU16" t="b">
        <f t="shared" si="70"/>
        <v>1</v>
      </c>
      <c r="BV16" t="b">
        <f t="shared" si="71"/>
        <v>0</v>
      </c>
      <c r="BW16" t="str">
        <f>IF(OR(BR16=FALSE,BR16="na"),"na",VLOOKUP(CN16,'Vlookup tables'!$G$2:$H$7,2,FALSE))</f>
        <v>na</v>
      </c>
      <c r="BX16">
        <f>IF(OR(BS16=FALSE,BS16="na"),"na",VLOOKUP(CO16,'Vlookup tables'!$G$2:$H$7,2,FALSE))</f>
        <v>4</v>
      </c>
      <c r="BY16" t="str">
        <f>IF(OR(BT16=FALSE,BT16="na"),"na",VLOOKUP(CP16,'Vlookup tables'!$G$2:$H$7,2,FALSE))</f>
        <v>na</v>
      </c>
      <c r="BZ16">
        <f>IF(OR(BU16=FALSE,BU16="na"),"na",VLOOKUP(CQ16,'Vlookup tables'!$G$2:$H$7,2,FALSE))</f>
        <v>4</v>
      </c>
      <c r="CA16" t="str">
        <f>IF(OR(BR16=FALSE,BR16="na"),"na",VLOOKUP(CU16,'Vlookup tables'!$J$2:$K$5,2,FALSE))</f>
        <v>na</v>
      </c>
      <c r="CB16">
        <f>IF(OR(BS16=FALSE,BS16="na"),"na",VLOOKUP(CV16,'Vlookup tables'!$J$2:$K$5,2,FALSE))</f>
        <v>3</v>
      </c>
      <c r="CC16" t="str">
        <f>IF(OR(BT16=FALSE,BT16="na"),"na",VLOOKUP(CW16,'Vlookup tables'!$J$2:$K$5,2,FALSE))</f>
        <v>na</v>
      </c>
      <c r="CD16">
        <f>IF(OR(BU16=FALSE,BU16="na"),"na",VLOOKUP(CX16,'Vlookup tables'!$J$2:$K$5,2,FALSE))</f>
        <v>2</v>
      </c>
      <c r="CE16" t="str">
        <f t="shared" si="72"/>
        <v>na</v>
      </c>
      <c r="CF16" t="b">
        <f t="shared" si="73"/>
        <v>0</v>
      </c>
      <c r="CG16" t="str">
        <f t="shared" si="74"/>
        <v>na</v>
      </c>
      <c r="CH16" t="b">
        <f t="shared" si="75"/>
        <v>0</v>
      </c>
      <c r="CI16" t="s">
        <v>519</v>
      </c>
      <c r="CJ16" t="s">
        <v>633</v>
      </c>
      <c r="CO16" t="s">
        <v>573</v>
      </c>
      <c r="CQ16" t="s">
        <v>573</v>
      </c>
      <c r="CV16" t="s">
        <v>532</v>
      </c>
      <c r="CX16" t="s">
        <v>528</v>
      </c>
      <c r="DI16" t="b">
        <f t="shared" si="76"/>
        <v>0</v>
      </c>
      <c r="DK16" t="s">
        <v>552</v>
      </c>
      <c r="EQ16" t="b">
        <f t="shared" si="77"/>
        <v>1</v>
      </c>
      <c r="ER16" t="b">
        <f t="shared" si="78"/>
        <v>1</v>
      </c>
      <c r="ES16" t="b">
        <f t="shared" si="79"/>
        <v>1</v>
      </c>
      <c r="ET16" t="b">
        <f t="shared" si="80"/>
        <v>0</v>
      </c>
      <c r="EU16" t="b">
        <f t="shared" si="81"/>
        <v>0</v>
      </c>
      <c r="EV16" t="b">
        <f t="shared" si="82"/>
        <v>0</v>
      </c>
      <c r="EW16">
        <f t="shared" si="30"/>
        <v>3</v>
      </c>
      <c r="EX16">
        <f t="shared" si="31"/>
        <v>2</v>
      </c>
      <c r="EY16" t="str">
        <f t="shared" si="32"/>
        <v>na</v>
      </c>
      <c r="EZ16" t="str">
        <f t="shared" si="33"/>
        <v>na</v>
      </c>
      <c r="FA16" t="b">
        <f t="shared" si="34"/>
        <v>1</v>
      </c>
      <c r="FB16" t="b">
        <f t="shared" si="35"/>
        <v>0</v>
      </c>
      <c r="FC16" t="b">
        <f t="shared" si="83"/>
        <v>0</v>
      </c>
      <c r="FD16" t="b">
        <f t="shared" si="36"/>
        <v>1</v>
      </c>
      <c r="FE16" t="b">
        <f t="shared" si="37"/>
        <v>1</v>
      </c>
      <c r="FF16" t="b">
        <f t="shared" si="38"/>
        <v>1</v>
      </c>
      <c r="FG16" t="b">
        <f t="shared" si="39"/>
        <v>0</v>
      </c>
      <c r="FH16" t="b">
        <f t="shared" si="84"/>
        <v>0</v>
      </c>
      <c r="FI16">
        <f>IF(OR(FD16=FALSE,FD16="na"),"na",VLOOKUP(GH16,'Vlookup tables'!$G$2:$H$7,2,FALSE))</f>
        <v>5</v>
      </c>
      <c r="FJ16">
        <f>IF(OR(FE16=FALSE,FE16="na"),"na",VLOOKUP(GI16,'Vlookup tables'!$G$2:$H$7,2,FALSE))</f>
        <v>5</v>
      </c>
      <c r="FK16">
        <f>IF(OR(FF16=FALSE,FF16="na"),"na",VLOOKUP(GJ16,'Vlookup tables'!$G$2:$H$7,2,FALSE))</f>
        <v>5</v>
      </c>
      <c r="FL16" t="str">
        <f>IF(OR(FG16=FALSE,FG16="na"),"na",VLOOKUP(GK16,'Vlookup tables'!$G$2:$H$7,2,FALSE))</f>
        <v>na</v>
      </c>
      <c r="FM16">
        <f>IF(OR(FD16=FALSE,FD16="na"),"na",VLOOKUP(GO16,'Vlookup tables'!$J$2:$K$5,2,FALSE))</f>
        <v>3</v>
      </c>
      <c r="FN16">
        <f>IF(OR(FE16=FALSE,FE16="na"),"na",VLOOKUP(GP16,'Vlookup tables'!$J$2:$K$5,2,FALSE))</f>
        <v>3</v>
      </c>
      <c r="FO16">
        <f>IF(OR(FF16=FALSE,FF16="na"),"na",VLOOKUP(GQ16,'Vlookup tables'!$J$2:$K$5,2,FALSE))</f>
        <v>3</v>
      </c>
      <c r="FP16" t="str">
        <f>IF(OR(FG16=FALSE,FG16="na"),"na",VLOOKUP(GR16,'Vlookup tables'!$J$2:$K$5,2,FALSE))</f>
        <v>na</v>
      </c>
      <c r="FQ16" t="b">
        <f t="shared" si="40"/>
        <v>0</v>
      </c>
      <c r="FR16" t="b">
        <f t="shared" si="41"/>
        <v>0</v>
      </c>
      <c r="FS16" t="b">
        <f t="shared" si="42"/>
        <v>0</v>
      </c>
      <c r="FT16" t="str">
        <f t="shared" si="43"/>
        <v>na</v>
      </c>
      <c r="FU16" t="b">
        <f t="shared" si="44"/>
        <v>0</v>
      </c>
      <c r="FV16" t="s">
        <v>634</v>
      </c>
      <c r="FX16" t="s">
        <v>554</v>
      </c>
      <c r="FY16" t="s">
        <v>556</v>
      </c>
      <c r="GB16" t="s">
        <v>635</v>
      </c>
      <c r="GF16" t="s">
        <v>596</v>
      </c>
      <c r="GH16" t="s">
        <v>551</v>
      </c>
      <c r="GI16" t="s">
        <v>551</v>
      </c>
      <c r="GJ16" t="s">
        <v>551</v>
      </c>
      <c r="GO16" t="s">
        <v>532</v>
      </c>
      <c r="GP16" t="s">
        <v>532</v>
      </c>
      <c r="GQ16" t="s">
        <v>532</v>
      </c>
      <c r="HD16" t="s">
        <v>552</v>
      </c>
      <c r="HX16">
        <f>IF(IT16="","Unknown",VLOOKUP(IT16,'Vlookup tables'!$B$13:$C$16,2,FALSE))</f>
        <v>2</v>
      </c>
      <c r="HY16">
        <f>IF(IU16="","Unknown",VLOOKUP(IU16,'Vlookup tables'!$D$13:$E$16,2,FALSE))</f>
        <v>3</v>
      </c>
      <c r="HZ16">
        <f>IF(IV16="","Unknown",VLOOKUP(IV16,'Vlookup tables'!$F$13:$G$16,2,FALSE))</f>
        <v>3</v>
      </c>
      <c r="IA16">
        <f>IF(IW16="","Unknown",VLOOKUP(IW16,'Vlookup tables'!$H$13:$I$16,2,FALSE))</f>
        <v>3</v>
      </c>
      <c r="IB16">
        <f>IF(IX16="","Unknown",VLOOKUP(IX16,'Vlookup tables'!$J$13:$K$16,2,FALSE))</f>
        <v>3</v>
      </c>
      <c r="IC16">
        <f>IF(IY16="","Unknown",VLOOKUP(IY16,'Vlookup tables'!$L$13:$M$16,2,FALSE))</f>
        <v>3</v>
      </c>
      <c r="ID16">
        <f>IF(IZ16="","Unknown",VLOOKUP(IZ16,'Vlookup tables'!$N$13:$O$16,2,FALSE))</f>
        <v>1</v>
      </c>
      <c r="IE16">
        <f>VLOOKUP(JA16,'Vlookup tables'!$P$13:$Q$15,2,FALSE)</f>
        <v>2</v>
      </c>
      <c r="IF16" t="b">
        <f t="shared" si="85"/>
        <v>1</v>
      </c>
      <c r="IG16" t="b">
        <f t="shared" si="86"/>
        <v>1</v>
      </c>
      <c r="IH16" t="b">
        <f t="shared" si="87"/>
        <v>0</v>
      </c>
      <c r="II16" t="b">
        <f t="shared" si="45"/>
        <v>0</v>
      </c>
      <c r="IJ16">
        <f>IF(OR(IF16=FALSE,IF16="na"),"na",VLOOKUP(JF16,'Vlookup tables'!$G$2:$H$7,2,FALSE))</f>
        <v>2</v>
      </c>
      <c r="IK16">
        <f>IF(OR(IG16=FALSE,IG16="na"),"na",VLOOKUP(JG16,'Vlookup tables'!$G$2:$H$7,2,FALSE))</f>
        <v>2</v>
      </c>
      <c r="IL16" t="str">
        <f>IF(OR(IH16=FALSE,IH16="na"),"na",VLOOKUP(JH16,'Vlookup tables'!$G$2:$H$7,2,FALSE))</f>
        <v>na</v>
      </c>
      <c r="IM16">
        <f>IF(OR(IF16=FALSE,IF16="na"),"na",VLOOKUP(JL16,'Vlookup tables'!$J$2:$K$5,2,FALSE))</f>
        <v>3</v>
      </c>
      <c r="IN16">
        <f>IF(OR(IG16=FALSE,IG16="na"),"na",VLOOKUP(JM16,'Vlookup tables'!$J$2:$K$5,2,FALSE))</f>
        <v>3</v>
      </c>
      <c r="IO16" t="str">
        <f>IF(OR(IH16=FALSE,IH16="na"),"na",VLOOKUP(JN16,'Vlookup tables'!$J$2:$K$5,2,FALSE))</f>
        <v>na</v>
      </c>
      <c r="IP16" t="b">
        <f t="shared" si="88"/>
        <v>0</v>
      </c>
      <c r="IQ16" t="b">
        <f t="shared" si="89"/>
        <v>0</v>
      </c>
      <c r="IR16" t="str">
        <f t="shared" si="90"/>
        <v>na</v>
      </c>
      <c r="IS16" t="b">
        <f t="shared" si="91"/>
        <v>0</v>
      </c>
      <c r="IT16" t="s">
        <v>559</v>
      </c>
      <c r="IU16" t="s">
        <v>539</v>
      </c>
      <c r="IV16" t="s">
        <v>540</v>
      </c>
      <c r="IW16" t="s">
        <v>576</v>
      </c>
      <c r="IX16" t="s">
        <v>577</v>
      </c>
      <c r="IY16" t="s">
        <v>532</v>
      </c>
      <c r="IZ16" t="s">
        <v>562</v>
      </c>
      <c r="JA16" t="s">
        <v>578</v>
      </c>
      <c r="JB16" t="s">
        <v>636</v>
      </c>
      <c r="JF16" t="s">
        <v>531</v>
      </c>
      <c r="JG16" t="s">
        <v>531</v>
      </c>
      <c r="JL16" t="s">
        <v>532</v>
      </c>
      <c r="JM16" t="s">
        <v>532</v>
      </c>
      <c r="KN16" t="s">
        <v>552</v>
      </c>
      <c r="KQ16" t="b">
        <f t="shared" si="92"/>
        <v>0</v>
      </c>
      <c r="KR16">
        <f t="shared" si="47"/>
        <v>150</v>
      </c>
    </row>
    <row r="17" spans="1:304" ht="14.4" customHeight="1" x14ac:dyDescent="0.3">
      <c r="A17">
        <v>100</v>
      </c>
      <c r="B17">
        <v>1316</v>
      </c>
      <c r="C17" s="2">
        <v>44873.737233796295</v>
      </c>
      <c r="D17">
        <v>1</v>
      </c>
      <c r="E17" t="s">
        <v>581</v>
      </c>
      <c r="F17" t="s">
        <v>566</v>
      </c>
      <c r="G17">
        <f>VLOOKUP(F17,'Vlookup tables'!$A$2:$B$10,2,FALSE)</f>
        <v>3</v>
      </c>
      <c r="H17" t="s">
        <v>631</v>
      </c>
      <c r="J17" t="str">
        <f t="shared" si="93"/>
        <v>Maintenance</v>
      </c>
      <c r="K17" t="s">
        <v>611</v>
      </c>
      <c r="L17">
        <f>VLOOKUP(K17,'Vlookup tables'!$A$2:$B$10,2,FALSE)</f>
        <v>4</v>
      </c>
      <c r="M17" t="s">
        <v>569</v>
      </c>
      <c r="N17" t="b">
        <f t="shared" si="48"/>
        <v>1</v>
      </c>
      <c r="O17" t="b">
        <f t="shared" si="49"/>
        <v>1</v>
      </c>
      <c r="P17" t="b">
        <f t="shared" si="50"/>
        <v>0</v>
      </c>
      <c r="Q17" t="b">
        <f t="shared" si="51"/>
        <v>0</v>
      </c>
      <c r="R17" t="b">
        <f t="shared" si="52"/>
        <v>0</v>
      </c>
      <c r="S17" t="s">
        <v>614</v>
      </c>
      <c r="T17" t="str">
        <f t="shared" si="94"/>
        <v>na</v>
      </c>
      <c r="U17" t="str">
        <f t="shared" si="95"/>
        <v>na</v>
      </c>
      <c r="V17" t="b">
        <f t="shared" si="96"/>
        <v>1</v>
      </c>
      <c r="W17" t="b">
        <f t="shared" si="97"/>
        <v>1</v>
      </c>
      <c r="X17" t="b">
        <f t="shared" si="98"/>
        <v>0</v>
      </c>
      <c r="Y17" t="s">
        <v>517</v>
      </c>
      <c r="Z17">
        <f>VLOOKUP(Y17,'Vlookup tables'!$D$2:$E$6,2,FALSE)</f>
        <v>1</v>
      </c>
      <c r="AA17" t="b">
        <f t="shared" si="29"/>
        <v>0</v>
      </c>
      <c r="AB17" t="b">
        <f t="shared" si="58"/>
        <v>0</v>
      </c>
      <c r="AC17" t="b">
        <f t="shared" si="59"/>
        <v>0</v>
      </c>
      <c r="AD17" t="b">
        <f t="shared" si="60"/>
        <v>0</v>
      </c>
      <c r="AE17" t="b">
        <f t="shared" si="61"/>
        <v>0</v>
      </c>
      <c r="AF17" t="str">
        <f>IF(OR(AA17=FALSE,AA17="na"),"na",VLOOKUP(AV17,'Vlookup tables'!$G$2:$H$7,2,FALSE))</f>
        <v>na</v>
      </c>
      <c r="AG17" t="str">
        <f>IF(OR(AB17=FALSE,AB17="na"),"na",VLOOKUP(AW17,'Vlookup tables'!$G$2:$H$7,2,FALSE))</f>
        <v>na</v>
      </c>
      <c r="AH17" t="str">
        <f>IF(OR(AC17=FALSE,AC17="na"),"na",VLOOKUP(AX17,'Vlookup tables'!$G$2:$H$7,2,FALSE))</f>
        <v>na</v>
      </c>
      <c r="AI17" t="str">
        <f>IF(OR(AD17=FALSE,AD17="na"),"na",VLOOKUP(AY17,'Vlookup tables'!$G$2:$H$7,2,FALSE))</f>
        <v>na</v>
      </c>
      <c r="AJ17" t="str">
        <f>IF(OR(AA17=FALSE,AA17="na"),"na",VLOOKUP(BC17,'Vlookup tables'!$J$2:$K$5,2,FALSE))</f>
        <v>na</v>
      </c>
      <c r="AK17" t="str">
        <f>IF(OR(AB17=FALSE,AB17="na"),"na",VLOOKUP(BD17,'Vlookup tables'!$J$2:$K$5,2,FALSE))</f>
        <v>na</v>
      </c>
      <c r="AL17" t="str">
        <f>IF(OR(AC17=FALSE,AC17="na"),"na",VLOOKUP(BE17,'Vlookup tables'!$J$2:$K$5,2,FALSE))</f>
        <v>na</v>
      </c>
      <c r="AM17" t="str">
        <f>IF(OR(AD17=FALSE,AD17="na"),"na",VLOOKUP(BF17,'Vlookup tables'!$J$2:$K$5,2,FALSE))</f>
        <v>na</v>
      </c>
      <c r="AN17" t="str">
        <f t="shared" si="62"/>
        <v>na</v>
      </c>
      <c r="AO17" t="str">
        <f t="shared" si="63"/>
        <v>na</v>
      </c>
      <c r="AP17" t="str">
        <f t="shared" si="64"/>
        <v>na</v>
      </c>
      <c r="AQ17" t="str">
        <f t="shared" si="65"/>
        <v>na</v>
      </c>
      <c r="AR17" t="s">
        <v>632</v>
      </c>
      <c r="AX17" t="s">
        <v>551</v>
      </c>
      <c r="BE17" t="s">
        <v>528</v>
      </c>
      <c r="BL17" t="s">
        <v>637</v>
      </c>
      <c r="BQ17" t="str">
        <f t="shared" si="66"/>
        <v>Yes</v>
      </c>
      <c r="BR17" t="b">
        <f t="shared" si="67"/>
        <v>1</v>
      </c>
      <c r="BS17" t="b">
        <f t="shared" si="68"/>
        <v>1</v>
      </c>
      <c r="BT17" t="b">
        <f t="shared" si="69"/>
        <v>1</v>
      </c>
      <c r="BU17" t="b">
        <f t="shared" si="70"/>
        <v>1</v>
      </c>
      <c r="BV17" t="b">
        <f t="shared" si="71"/>
        <v>1</v>
      </c>
      <c r="BW17">
        <f>IF(OR(BR17=FALSE,BR17="na"),"na",VLOOKUP(CN17,'Vlookup tables'!$G$2:$H$7,2,FALSE))</f>
        <v>5</v>
      </c>
      <c r="BX17">
        <f>IF(OR(BS17=FALSE,BS17="na"),"na",VLOOKUP(CO17,'Vlookup tables'!$G$2:$H$7,2,FALSE))</f>
        <v>5</v>
      </c>
      <c r="BY17">
        <f>IF(OR(BT17=FALSE,BT17="na"),"na",VLOOKUP(CP17,'Vlookup tables'!$G$2:$H$7,2,FALSE))</f>
        <v>5</v>
      </c>
      <c r="BZ17">
        <f>IF(OR(BU17=FALSE,BU17="na"),"na",VLOOKUP(CQ17,'Vlookup tables'!$G$2:$H$7,2,FALSE))</f>
        <v>2</v>
      </c>
      <c r="CA17">
        <f>IF(OR(BR17=FALSE,BR17="na"),"na",VLOOKUP(CU17,'Vlookup tables'!$J$2:$K$5,2,FALSE))</f>
        <v>2</v>
      </c>
      <c r="CB17">
        <f>IF(OR(BS17=FALSE,BS17="na"),"na",VLOOKUP(CV17,'Vlookup tables'!$J$2:$K$5,2,FALSE))</f>
        <v>2</v>
      </c>
      <c r="CC17">
        <f>IF(OR(BT17=FALSE,BT17="na"),"na",VLOOKUP(CW17,'Vlookup tables'!$J$2:$K$5,2,FALSE))</f>
        <v>2</v>
      </c>
      <c r="CD17">
        <f>IF(OR(BU17=FALSE,BU17="na"),"na",VLOOKUP(CX17,'Vlookup tables'!$J$2:$K$5,2,FALSE))</f>
        <v>2</v>
      </c>
      <c r="CE17" t="b">
        <f t="shared" si="72"/>
        <v>1</v>
      </c>
      <c r="CF17" t="b">
        <f t="shared" si="73"/>
        <v>1</v>
      </c>
      <c r="CG17" t="b">
        <f t="shared" si="74"/>
        <v>1</v>
      </c>
      <c r="CH17" t="b">
        <f t="shared" si="75"/>
        <v>1</v>
      </c>
      <c r="CI17" t="s">
        <v>519</v>
      </c>
      <c r="CJ17" t="s">
        <v>638</v>
      </c>
      <c r="CK17" t="s">
        <v>639</v>
      </c>
      <c r="CN17" t="s">
        <v>551</v>
      </c>
      <c r="CO17" t="s">
        <v>551</v>
      </c>
      <c r="CP17" t="s">
        <v>551</v>
      </c>
      <c r="CQ17" t="s">
        <v>531</v>
      </c>
      <c r="CU17" t="s">
        <v>528</v>
      </c>
      <c r="CV17" t="s">
        <v>528</v>
      </c>
      <c r="CW17" t="s">
        <v>528</v>
      </c>
      <c r="CX17" t="s">
        <v>528</v>
      </c>
      <c r="DB17" t="s">
        <v>640</v>
      </c>
      <c r="DC17" t="s">
        <v>640</v>
      </c>
      <c r="DD17" t="s">
        <v>640</v>
      </c>
      <c r="DE17" t="s">
        <v>640</v>
      </c>
      <c r="DF17" t="s">
        <v>640</v>
      </c>
      <c r="DI17" t="b">
        <f t="shared" si="76"/>
        <v>1</v>
      </c>
      <c r="DJ17" t="s">
        <v>641</v>
      </c>
      <c r="DK17" t="s">
        <v>642</v>
      </c>
      <c r="EQ17" t="b">
        <f t="shared" si="77"/>
        <v>1</v>
      </c>
      <c r="ER17" t="b">
        <f t="shared" si="78"/>
        <v>1</v>
      </c>
      <c r="ES17" t="b">
        <f t="shared" si="79"/>
        <v>1</v>
      </c>
      <c r="ET17" t="b">
        <f t="shared" si="80"/>
        <v>0</v>
      </c>
      <c r="EU17" t="b">
        <f t="shared" si="81"/>
        <v>0</v>
      </c>
      <c r="EV17" t="b">
        <f t="shared" si="82"/>
        <v>0</v>
      </c>
      <c r="EW17">
        <f t="shared" si="30"/>
        <v>3</v>
      </c>
      <c r="EX17">
        <f t="shared" si="31"/>
        <v>2</v>
      </c>
      <c r="EY17" t="str">
        <f t="shared" si="32"/>
        <v>na</v>
      </c>
      <c r="EZ17" t="str">
        <f t="shared" si="33"/>
        <v>na</v>
      </c>
      <c r="FA17" t="b">
        <f t="shared" si="34"/>
        <v>1</v>
      </c>
      <c r="FB17" t="b">
        <f t="shared" si="35"/>
        <v>0</v>
      </c>
      <c r="FC17" t="b">
        <f t="shared" si="83"/>
        <v>0</v>
      </c>
      <c r="FD17" t="b">
        <f t="shared" si="36"/>
        <v>1</v>
      </c>
      <c r="FE17" t="b">
        <f t="shared" si="37"/>
        <v>1</v>
      </c>
      <c r="FF17" t="b">
        <f t="shared" si="38"/>
        <v>1</v>
      </c>
      <c r="FG17" t="b">
        <f t="shared" si="39"/>
        <v>0</v>
      </c>
      <c r="FH17" t="b">
        <f t="shared" si="84"/>
        <v>0</v>
      </c>
      <c r="FI17">
        <f>IF(OR(FD17=FALSE,FD17="na"),"na",VLOOKUP(GH17,'Vlookup tables'!$G$2:$H$7,2,FALSE))</f>
        <v>5</v>
      </c>
      <c r="FJ17">
        <f>IF(OR(FE17=FALSE,FE17="na"),"na",VLOOKUP(GI17,'Vlookup tables'!$G$2:$H$7,2,FALSE))</f>
        <v>5</v>
      </c>
      <c r="FK17">
        <f>IF(OR(FF17=FALSE,FF17="na"),"na",VLOOKUP(GJ17,'Vlookup tables'!$G$2:$H$7,2,FALSE))</f>
        <v>5</v>
      </c>
      <c r="FL17" t="str">
        <f>IF(OR(FG17=FALSE,FG17="na"),"na",VLOOKUP(GK17,'Vlookup tables'!$G$2:$H$7,2,FALSE))</f>
        <v>na</v>
      </c>
      <c r="FM17">
        <f>IF(OR(FD17=FALSE,FD17="na"),"na",VLOOKUP(GO17,'Vlookup tables'!$J$2:$K$5,2,FALSE))</f>
        <v>3</v>
      </c>
      <c r="FN17">
        <f>IF(OR(FE17=FALSE,FE17="na"),"na",VLOOKUP(GP17,'Vlookup tables'!$J$2:$K$5,2,FALSE))</f>
        <v>3</v>
      </c>
      <c r="FO17">
        <f>IF(OR(FF17=FALSE,FF17="na"),"na",VLOOKUP(GQ17,'Vlookup tables'!$J$2:$K$5,2,FALSE))</f>
        <v>3</v>
      </c>
      <c r="FP17" t="str">
        <f>IF(OR(FG17=FALSE,FG17="na"),"na",VLOOKUP(GR17,'Vlookup tables'!$J$2:$K$5,2,FALSE))</f>
        <v>na</v>
      </c>
      <c r="FQ17" t="b">
        <f t="shared" si="40"/>
        <v>0</v>
      </c>
      <c r="FR17" t="b">
        <f t="shared" si="41"/>
        <v>0</v>
      </c>
      <c r="FS17" t="b">
        <f t="shared" si="42"/>
        <v>0</v>
      </c>
      <c r="FT17" t="str">
        <f t="shared" si="43"/>
        <v>na</v>
      </c>
      <c r="FU17" t="b">
        <f t="shared" si="44"/>
        <v>0</v>
      </c>
      <c r="FV17" t="s">
        <v>634</v>
      </c>
      <c r="FX17" t="s">
        <v>554</v>
      </c>
      <c r="FY17" t="s">
        <v>556</v>
      </c>
      <c r="GB17" t="s">
        <v>635</v>
      </c>
      <c r="GF17" t="s">
        <v>596</v>
      </c>
      <c r="GH17" t="s">
        <v>551</v>
      </c>
      <c r="GI17" t="s">
        <v>551</v>
      </c>
      <c r="GJ17" t="s">
        <v>551</v>
      </c>
      <c r="GO17" t="s">
        <v>532</v>
      </c>
      <c r="GP17" t="s">
        <v>532</v>
      </c>
      <c r="GQ17" t="s">
        <v>532</v>
      </c>
      <c r="HD17" t="s">
        <v>552</v>
      </c>
      <c r="HX17">
        <f>IF(IT17="","Unknown",VLOOKUP(IT17,'Vlookup tables'!$B$13:$C$16,2,FALSE))</f>
        <v>2</v>
      </c>
      <c r="HY17">
        <f>IF(IU17="","Unknown",VLOOKUP(IU17,'Vlookup tables'!$D$13:$E$16,2,FALSE))</f>
        <v>2</v>
      </c>
      <c r="HZ17">
        <f>IF(IV17="","Unknown",VLOOKUP(IV17,'Vlookup tables'!$F$13:$G$16,2,FALSE))</f>
        <v>3</v>
      </c>
      <c r="IA17">
        <f>IF(IW17="","Unknown",VLOOKUP(IW17,'Vlookup tables'!$H$13:$I$16,2,FALSE))</f>
        <v>2</v>
      </c>
      <c r="IB17">
        <f>IF(IX17="","Unknown",VLOOKUP(IX17,'Vlookup tables'!$J$13:$K$16,2,FALSE))</f>
        <v>3</v>
      </c>
      <c r="IC17">
        <f>IF(IY17="","Unknown",VLOOKUP(IY17,'Vlookup tables'!$L$13:$M$16,2,FALSE))</f>
        <v>3</v>
      </c>
      <c r="ID17">
        <f>IF(IZ17="","Unknown",VLOOKUP(IZ17,'Vlookup tables'!$N$13:$O$16,2,FALSE))</f>
        <v>3</v>
      </c>
      <c r="IE17">
        <f>VLOOKUP(JA17,'Vlookup tables'!$P$13:$Q$15,2,FALSE)</f>
        <v>2</v>
      </c>
      <c r="IF17" t="b">
        <f t="shared" si="85"/>
        <v>1</v>
      </c>
      <c r="IG17" t="b">
        <f t="shared" si="86"/>
        <v>0</v>
      </c>
      <c r="IH17" t="b">
        <f t="shared" si="87"/>
        <v>0</v>
      </c>
      <c r="II17" t="b">
        <f t="shared" si="45"/>
        <v>1</v>
      </c>
      <c r="IJ17">
        <f>IF(OR(IF17=FALSE,IF17="na"),"na",VLOOKUP(JF17,'Vlookup tables'!$G$2:$H$7,2,FALSE))</f>
        <v>2</v>
      </c>
      <c r="IK17" t="str">
        <f>IF(OR(IG17=FALSE,IG17="na"),"na",VLOOKUP(JG17,'Vlookup tables'!$G$2:$H$7,2,FALSE))</f>
        <v>na</v>
      </c>
      <c r="IL17" t="str">
        <f>IF(OR(IH17=FALSE,IH17="na"),"na",VLOOKUP(JH17,'Vlookup tables'!$G$2:$H$7,2,FALSE))</f>
        <v>na</v>
      </c>
      <c r="IM17">
        <f>IF(OR(IF17=FALSE,IF17="na"),"na",VLOOKUP(JL17,'Vlookup tables'!$J$2:$K$5,2,FALSE))</f>
        <v>3</v>
      </c>
      <c r="IN17" t="str">
        <f>IF(OR(IG17=FALSE,IG17="na"),"na",VLOOKUP(JM17,'Vlookup tables'!$J$2:$K$5,2,FALSE))</f>
        <v>na</v>
      </c>
      <c r="IO17" t="str">
        <f>IF(OR(IH17=FALSE,IH17="na"),"na",VLOOKUP(JN17,'Vlookup tables'!$J$2:$K$5,2,FALSE))</f>
        <v>na</v>
      </c>
      <c r="IP17" t="b">
        <f t="shared" si="88"/>
        <v>1</v>
      </c>
      <c r="IQ17" t="str">
        <f t="shared" si="89"/>
        <v>na</v>
      </c>
      <c r="IR17" t="str">
        <f t="shared" si="90"/>
        <v>na</v>
      </c>
      <c r="IS17" t="b">
        <f t="shared" si="91"/>
        <v>1</v>
      </c>
      <c r="IT17" t="s">
        <v>559</v>
      </c>
      <c r="IU17" t="s">
        <v>560</v>
      </c>
      <c r="IV17" t="s">
        <v>540</v>
      </c>
      <c r="IW17" t="s">
        <v>562</v>
      </c>
      <c r="IX17" t="s">
        <v>577</v>
      </c>
      <c r="IY17" t="s">
        <v>532</v>
      </c>
      <c r="IZ17" t="s">
        <v>587</v>
      </c>
      <c r="JA17" t="s">
        <v>578</v>
      </c>
      <c r="JB17" t="s">
        <v>643</v>
      </c>
      <c r="JC17" t="s">
        <v>644</v>
      </c>
      <c r="JD17" t="s">
        <v>645</v>
      </c>
      <c r="JF17" t="s">
        <v>531</v>
      </c>
      <c r="JI17" t="s">
        <v>531</v>
      </c>
      <c r="JJ17" t="s">
        <v>530</v>
      </c>
      <c r="JL17" t="s">
        <v>532</v>
      </c>
      <c r="JO17" t="s">
        <v>532</v>
      </c>
      <c r="JP17" t="s">
        <v>532</v>
      </c>
      <c r="JR17" t="s">
        <v>646</v>
      </c>
      <c r="JU17" t="s">
        <v>647</v>
      </c>
      <c r="KM17" t="s">
        <v>648</v>
      </c>
      <c r="KN17" t="s">
        <v>649</v>
      </c>
      <c r="KP17" t="s">
        <v>650</v>
      </c>
      <c r="KQ17" t="b">
        <f t="shared" si="92"/>
        <v>1</v>
      </c>
      <c r="KR17">
        <f t="shared" si="47"/>
        <v>170</v>
      </c>
    </row>
    <row r="18" spans="1:304" ht="14.4" customHeight="1" x14ac:dyDescent="0.3">
      <c r="A18">
        <v>100</v>
      </c>
      <c r="B18">
        <v>1075</v>
      </c>
      <c r="C18" s="2">
        <v>44873.738854166666</v>
      </c>
      <c r="D18">
        <v>1</v>
      </c>
      <c r="E18" t="s">
        <v>544</v>
      </c>
      <c r="F18" t="s">
        <v>611</v>
      </c>
      <c r="G18">
        <f>VLOOKUP(F18,'Vlookup tables'!$A$2:$B$10,2,FALSE)</f>
        <v>4</v>
      </c>
      <c r="H18" t="s">
        <v>545</v>
      </c>
      <c r="J18" t="str">
        <f t="shared" si="93"/>
        <v>Engineering</v>
      </c>
      <c r="K18" t="s">
        <v>568</v>
      </c>
      <c r="L18">
        <f>VLOOKUP(K18,'Vlookup tables'!$A$2:$B$10,2,FALSE)</f>
        <v>6</v>
      </c>
      <c r="M18" t="s">
        <v>626</v>
      </c>
      <c r="N18" t="b">
        <f t="shared" si="48"/>
        <v>1</v>
      </c>
      <c r="O18" t="b">
        <f t="shared" si="49"/>
        <v>1</v>
      </c>
      <c r="P18" t="b">
        <f t="shared" si="50"/>
        <v>1</v>
      </c>
      <c r="Q18" t="b">
        <f t="shared" si="51"/>
        <v>0</v>
      </c>
      <c r="R18" t="b">
        <f t="shared" si="52"/>
        <v>0</v>
      </c>
      <c r="T18" t="str">
        <f t="shared" si="94"/>
        <v>na</v>
      </c>
      <c r="U18" t="str">
        <f t="shared" si="95"/>
        <v>na</v>
      </c>
      <c r="V18" t="str">
        <f t="shared" si="96"/>
        <v>na</v>
      </c>
      <c r="W18" t="str">
        <f t="shared" si="97"/>
        <v>Unknown</v>
      </c>
      <c r="X18" t="str">
        <f t="shared" si="98"/>
        <v>Unknown</v>
      </c>
      <c r="Y18" t="s">
        <v>584</v>
      </c>
      <c r="Z18">
        <f>VLOOKUP(Y18,'Vlookup tables'!$D$2:$E$6,2,FALSE)</f>
        <v>2</v>
      </c>
      <c r="AA18" t="str">
        <f t="shared" si="29"/>
        <v>na</v>
      </c>
      <c r="AB18" t="str">
        <f t="shared" si="58"/>
        <v>na</v>
      </c>
      <c r="AC18" t="str">
        <f t="shared" si="59"/>
        <v>na</v>
      </c>
      <c r="AD18" t="str">
        <f t="shared" si="60"/>
        <v>na</v>
      </c>
      <c r="AE18" t="str">
        <f t="shared" si="61"/>
        <v>na</v>
      </c>
      <c r="AF18" t="str">
        <f>IF(OR(AA18=FALSE,AA18="na"),"na",VLOOKUP(AV18,'Vlookup tables'!$G$2:$H$7,2,FALSE))</f>
        <v>na</v>
      </c>
      <c r="AG18" t="str">
        <f>IF(OR(AB18=FALSE,AB18="na"),"na",VLOOKUP(AW18,'Vlookup tables'!$G$2:$H$7,2,FALSE))</f>
        <v>na</v>
      </c>
      <c r="AH18" t="str">
        <f>IF(OR(AC18=FALSE,AC18="na"),"na",VLOOKUP(AX18,'Vlookup tables'!$G$2:$H$7,2,FALSE))</f>
        <v>na</v>
      </c>
      <c r="AI18" t="str">
        <f>IF(OR(AD18=FALSE,AD18="na"),"na",VLOOKUP(AY18,'Vlookup tables'!$G$2:$H$7,2,FALSE))</f>
        <v>na</v>
      </c>
      <c r="AJ18" t="str">
        <f>IF(OR(AA18=FALSE,AA18="na"),"na",VLOOKUP(BC18,'Vlookup tables'!$J$2:$K$5,2,FALSE))</f>
        <v>na</v>
      </c>
      <c r="AK18" t="str">
        <f>IF(OR(AB18=FALSE,AB18="na"),"na",VLOOKUP(BD18,'Vlookup tables'!$J$2:$K$5,2,FALSE))</f>
        <v>na</v>
      </c>
      <c r="AL18" t="str">
        <f>IF(OR(AC18=FALSE,AC18="na"),"na",VLOOKUP(BE18,'Vlookup tables'!$J$2:$K$5,2,FALSE))</f>
        <v>na</v>
      </c>
      <c r="AM18" t="str">
        <f>IF(OR(AD18=FALSE,AD18="na"),"na",VLOOKUP(BF18,'Vlookup tables'!$J$2:$K$5,2,FALSE))</f>
        <v>na</v>
      </c>
      <c r="AN18" t="str">
        <f t="shared" si="62"/>
        <v>na</v>
      </c>
      <c r="AO18" t="str">
        <f t="shared" si="63"/>
        <v>na</v>
      </c>
      <c r="AP18" t="str">
        <f t="shared" si="64"/>
        <v>na</v>
      </c>
      <c r="AQ18" t="str">
        <f t="shared" si="65"/>
        <v>na</v>
      </c>
      <c r="BQ18" t="str">
        <f t="shared" si="66"/>
        <v>na</v>
      </c>
      <c r="BR18" t="b">
        <f t="shared" si="67"/>
        <v>1</v>
      </c>
      <c r="BS18" t="b">
        <f t="shared" si="68"/>
        <v>1</v>
      </c>
      <c r="BT18" t="b">
        <f t="shared" si="69"/>
        <v>1</v>
      </c>
      <c r="BU18" t="b">
        <f t="shared" si="70"/>
        <v>0</v>
      </c>
      <c r="BV18" t="b">
        <f t="shared" si="71"/>
        <v>0</v>
      </c>
      <c r="BW18">
        <f>IF(OR(BR18=FALSE,BR18="na"),"na",VLOOKUP(CN18,'Vlookup tables'!$G$2:$H$7,2,FALSE))</f>
        <v>1</v>
      </c>
      <c r="BX18">
        <f>IF(OR(BS18=FALSE,BS18="na"),"na",VLOOKUP(CO18,'Vlookup tables'!$G$2:$H$7,2,FALSE))</f>
        <v>2</v>
      </c>
      <c r="BY18">
        <f>IF(OR(BT18=FALSE,BT18="na"),"na",VLOOKUP(CP18,'Vlookup tables'!$G$2:$H$7,2,FALSE))</f>
        <v>1</v>
      </c>
      <c r="BZ18" t="str">
        <f>IF(OR(BU18=FALSE,BU18="na"),"na",VLOOKUP(CQ18,'Vlookup tables'!$G$2:$H$7,2,FALSE))</f>
        <v>na</v>
      </c>
      <c r="CA18">
        <f>IF(OR(BR18=FALSE,BR18="na"),"na",VLOOKUP(CU18,'Vlookup tables'!$J$2:$K$5,2,FALSE))</f>
        <v>2</v>
      </c>
      <c r="CB18">
        <f>IF(OR(BS18=FALSE,BS18="na"),"na",VLOOKUP(CV18,'Vlookup tables'!$J$2:$K$5,2,FALSE))</f>
        <v>3</v>
      </c>
      <c r="CC18">
        <f>IF(OR(BT18=FALSE,BT18="na"),"na",VLOOKUP(CW18,'Vlookup tables'!$J$2:$K$5,2,FALSE))</f>
        <v>2</v>
      </c>
      <c r="CD18" t="str">
        <f>IF(OR(BU18=FALSE,BU18="na"),"na",VLOOKUP(CX18,'Vlookup tables'!$J$2:$K$5,2,FALSE))</f>
        <v>na</v>
      </c>
      <c r="CE18" t="b">
        <f t="shared" si="72"/>
        <v>0</v>
      </c>
      <c r="CF18" t="b">
        <f t="shared" si="73"/>
        <v>0</v>
      </c>
      <c r="CG18" t="b">
        <f t="shared" si="74"/>
        <v>0</v>
      </c>
      <c r="CH18" t="str">
        <f t="shared" si="75"/>
        <v>na</v>
      </c>
      <c r="CJ18" t="s">
        <v>593</v>
      </c>
      <c r="CN18" t="s">
        <v>530</v>
      </c>
      <c r="CO18" t="s">
        <v>531</v>
      </c>
      <c r="CP18" t="s">
        <v>530</v>
      </c>
      <c r="CU18" t="s">
        <v>528</v>
      </c>
      <c r="CV18" t="s">
        <v>532</v>
      </c>
      <c r="CW18" t="s">
        <v>528</v>
      </c>
      <c r="DI18" t="b">
        <f t="shared" si="76"/>
        <v>0</v>
      </c>
      <c r="DK18" t="s">
        <v>552</v>
      </c>
      <c r="EQ18" t="b">
        <f t="shared" si="77"/>
        <v>1</v>
      </c>
      <c r="ER18" t="b">
        <f t="shared" si="78"/>
        <v>1</v>
      </c>
      <c r="ES18" t="b">
        <f t="shared" si="79"/>
        <v>0</v>
      </c>
      <c r="ET18" t="b">
        <f t="shared" si="80"/>
        <v>0</v>
      </c>
      <c r="EU18" t="b">
        <f t="shared" si="81"/>
        <v>1</v>
      </c>
      <c r="EV18" t="b">
        <f t="shared" si="82"/>
        <v>0</v>
      </c>
      <c r="EW18">
        <f t="shared" si="30"/>
        <v>1</v>
      </c>
      <c r="EX18" t="str">
        <f t="shared" si="31"/>
        <v>na</v>
      </c>
      <c r="EY18" t="str">
        <f t="shared" si="32"/>
        <v>na</v>
      </c>
      <c r="EZ18">
        <f t="shared" si="33"/>
        <v>1</v>
      </c>
      <c r="FA18" t="b">
        <f t="shared" si="34"/>
        <v>1</v>
      </c>
      <c r="FB18" t="b">
        <f t="shared" si="35"/>
        <v>0</v>
      </c>
      <c r="FC18" t="b">
        <f t="shared" si="83"/>
        <v>0</v>
      </c>
      <c r="FD18" t="b">
        <f t="shared" si="36"/>
        <v>1</v>
      </c>
      <c r="FE18" t="str">
        <f t="shared" si="37"/>
        <v>na</v>
      </c>
      <c r="FF18" t="b">
        <f t="shared" si="38"/>
        <v>1</v>
      </c>
      <c r="FG18" t="b">
        <f t="shared" si="39"/>
        <v>1</v>
      </c>
      <c r="FH18" t="b">
        <f t="shared" si="84"/>
        <v>0</v>
      </c>
      <c r="FI18">
        <f>IF(OR(FD18=FALSE,FD18="na"),"na",VLOOKUP(GH18,'Vlookup tables'!$G$2:$H$7,2,FALSE))</f>
        <v>1</v>
      </c>
      <c r="FJ18" t="str">
        <f>IF(OR(FE18=FALSE,FE18="na"),"na",VLOOKUP(GI18,'Vlookup tables'!$G$2:$H$7,2,FALSE))</f>
        <v>na</v>
      </c>
      <c r="FK18">
        <f>IF(OR(FF18=FALSE,FF18="na"),"na",VLOOKUP(GJ18,'Vlookup tables'!$G$2:$H$7,2,FALSE))</f>
        <v>1</v>
      </c>
      <c r="FL18">
        <f>IF(OR(FG18=FALSE,FG18="na"),"na",VLOOKUP(GK18,'Vlookup tables'!$G$2:$H$7,2,FALSE))</f>
        <v>1</v>
      </c>
      <c r="FM18">
        <f>IF(OR(FD18=FALSE,FD18="na"),"na",VLOOKUP(GO18,'Vlookup tables'!$J$2:$K$5,2,FALSE))</f>
        <v>2</v>
      </c>
      <c r="FN18" t="str">
        <f>IF(OR(FE18=FALSE,FE18="na"),"na",VLOOKUP(GP18,'Vlookup tables'!$J$2:$K$5,2,FALSE))</f>
        <v>na</v>
      </c>
      <c r="FO18">
        <f>IF(OR(FF18=FALSE,FF18="na"),"na",VLOOKUP(GQ18,'Vlookup tables'!$J$2:$K$5,2,FALSE))</f>
        <v>2</v>
      </c>
      <c r="FP18">
        <f>IF(OR(FG18=FALSE,FG18="na"),"na",VLOOKUP(GR18,'Vlookup tables'!$J$2:$K$5,2,FALSE))</f>
        <v>2</v>
      </c>
      <c r="FQ18" t="b">
        <f t="shared" si="40"/>
        <v>0</v>
      </c>
      <c r="FR18" t="str">
        <f t="shared" si="41"/>
        <v>na</v>
      </c>
      <c r="FS18" t="b">
        <f t="shared" si="42"/>
        <v>0</v>
      </c>
      <c r="FT18" t="b">
        <f t="shared" si="43"/>
        <v>1</v>
      </c>
      <c r="FU18" t="b">
        <f t="shared" si="44"/>
        <v>0</v>
      </c>
      <c r="FV18" t="s">
        <v>594</v>
      </c>
      <c r="FX18" t="s">
        <v>555</v>
      </c>
      <c r="GA18" t="s">
        <v>555</v>
      </c>
      <c r="GB18" t="s">
        <v>618</v>
      </c>
      <c r="GF18" t="s">
        <v>596</v>
      </c>
      <c r="GH18" t="s">
        <v>530</v>
      </c>
      <c r="GJ18" t="s">
        <v>530</v>
      </c>
      <c r="GK18" t="s">
        <v>530</v>
      </c>
      <c r="GO18" t="s">
        <v>528</v>
      </c>
      <c r="GQ18" t="s">
        <v>528</v>
      </c>
      <c r="GR18" t="s">
        <v>528</v>
      </c>
      <c r="GY18" t="s">
        <v>651</v>
      </c>
      <c r="HD18" t="s">
        <v>552</v>
      </c>
      <c r="HX18">
        <f>IF(IT18="","Unknown",VLOOKUP(IT18,'Vlookup tables'!$B$13:$C$16,2,FALSE))</f>
        <v>2</v>
      </c>
      <c r="HY18">
        <f>IF(IU18="","Unknown",VLOOKUP(IU18,'Vlookup tables'!$D$13:$E$16,2,FALSE))</f>
        <v>2</v>
      </c>
      <c r="HZ18">
        <f>IF(IV18="","Unknown",VLOOKUP(IV18,'Vlookup tables'!$F$13:$G$16,2,FALSE))</f>
        <v>3</v>
      </c>
      <c r="IA18">
        <f>IF(IW18="","Unknown",VLOOKUP(IW18,'Vlookup tables'!$H$13:$I$16,2,FALSE))</f>
        <v>2</v>
      </c>
      <c r="IB18">
        <f>IF(IX18="","Unknown",VLOOKUP(IX18,'Vlookup tables'!$J$13:$K$16,2,FALSE))</f>
        <v>3</v>
      </c>
      <c r="IC18">
        <f>IF(IY18="","Unknown",VLOOKUP(IY18,'Vlookup tables'!$L$13:$M$16,2,FALSE))</f>
        <v>3</v>
      </c>
      <c r="ID18">
        <f>IF(IZ18="","Unknown",VLOOKUP(IZ18,'Vlookup tables'!$N$13:$O$16,2,FALSE))</f>
        <v>1</v>
      </c>
      <c r="IE18">
        <f>VLOOKUP(JA18,'Vlookup tables'!$P$13:$Q$15,2,FALSE)</f>
        <v>2</v>
      </c>
      <c r="IF18" t="b">
        <f t="shared" si="85"/>
        <v>0</v>
      </c>
      <c r="IG18" t="b">
        <f t="shared" si="86"/>
        <v>0</v>
      </c>
      <c r="IH18" t="b">
        <f t="shared" si="87"/>
        <v>0</v>
      </c>
      <c r="II18" t="b">
        <f t="shared" si="45"/>
        <v>1</v>
      </c>
      <c r="IJ18" t="str">
        <f>IF(OR(IF18=FALSE,IF18="na"),"na",VLOOKUP(JF18,'Vlookup tables'!$G$2:$H$7,2,FALSE))</f>
        <v>na</v>
      </c>
      <c r="IK18" t="str">
        <f>IF(OR(IG18=FALSE,IG18="na"),"na",VLOOKUP(JG18,'Vlookup tables'!$G$2:$H$7,2,FALSE))</f>
        <v>na</v>
      </c>
      <c r="IL18" t="str">
        <f>IF(OR(IH18=FALSE,IH18="na"),"na",VLOOKUP(JH18,'Vlookup tables'!$G$2:$H$7,2,FALSE))</f>
        <v>na</v>
      </c>
      <c r="IM18" t="str">
        <f>IF(OR(IF18=FALSE,IF18="na"),"na",VLOOKUP(JL18,'Vlookup tables'!$J$2:$K$5,2,FALSE))</f>
        <v>na</v>
      </c>
      <c r="IN18" t="str">
        <f>IF(OR(IG18=FALSE,IG18="na"),"na",VLOOKUP(JM18,'Vlookup tables'!$J$2:$K$5,2,FALSE))</f>
        <v>na</v>
      </c>
      <c r="IO18" t="str">
        <f>IF(OR(IH18=FALSE,IH18="na"),"na",VLOOKUP(JN18,'Vlookup tables'!$J$2:$K$5,2,FALSE))</f>
        <v>na</v>
      </c>
      <c r="IP18" t="str">
        <f t="shared" si="88"/>
        <v>na</v>
      </c>
      <c r="IQ18" t="str">
        <f t="shared" si="89"/>
        <v>na</v>
      </c>
      <c r="IR18" t="str">
        <f t="shared" si="90"/>
        <v>na</v>
      </c>
      <c r="IS18" t="b">
        <f t="shared" si="91"/>
        <v>0</v>
      </c>
      <c r="IT18" t="s">
        <v>559</v>
      </c>
      <c r="IU18" t="s">
        <v>560</v>
      </c>
      <c r="IV18" t="s">
        <v>540</v>
      </c>
      <c r="IW18" t="s">
        <v>562</v>
      </c>
      <c r="IX18" t="s">
        <v>577</v>
      </c>
      <c r="IY18" t="s">
        <v>532</v>
      </c>
      <c r="IZ18" t="s">
        <v>562</v>
      </c>
      <c r="JA18" t="s">
        <v>578</v>
      </c>
      <c r="JB18" t="s">
        <v>579</v>
      </c>
      <c r="JC18" t="s">
        <v>652</v>
      </c>
      <c r="JI18" t="s">
        <v>530</v>
      </c>
      <c r="JO18" t="s">
        <v>532</v>
      </c>
      <c r="JU18" t="s">
        <v>653</v>
      </c>
      <c r="KM18" t="s">
        <v>654</v>
      </c>
      <c r="KN18" t="s">
        <v>552</v>
      </c>
      <c r="KQ18" t="b">
        <f t="shared" si="92"/>
        <v>0</v>
      </c>
      <c r="KR18">
        <f t="shared" si="47"/>
        <v>149</v>
      </c>
    </row>
    <row r="19" spans="1:304" ht="14.4" customHeight="1" x14ac:dyDescent="0.3">
      <c r="A19">
        <v>100</v>
      </c>
      <c r="B19">
        <v>836</v>
      </c>
      <c r="C19" s="2">
        <v>44873.739710648151</v>
      </c>
      <c r="D19">
        <v>1</v>
      </c>
      <c r="E19" t="s">
        <v>544</v>
      </c>
      <c r="F19" t="s">
        <v>524</v>
      </c>
      <c r="G19">
        <f>VLOOKUP(F19,'Vlookup tables'!$A$2:$B$10,2,FALSE)</f>
        <v>0</v>
      </c>
      <c r="H19" t="s">
        <v>579</v>
      </c>
      <c r="I19" t="s">
        <v>655</v>
      </c>
      <c r="J19" t="str">
        <f t="shared" si="93"/>
        <v>Control Room Supervisor</v>
      </c>
      <c r="K19" t="s">
        <v>524</v>
      </c>
      <c r="L19">
        <f>VLOOKUP(K19,'Vlookup tables'!$A$2:$B$10,2,FALSE)</f>
        <v>0</v>
      </c>
      <c r="M19" t="s">
        <v>656</v>
      </c>
      <c r="N19" t="b">
        <f t="shared" si="48"/>
        <v>1</v>
      </c>
      <c r="O19" t="b">
        <f t="shared" si="49"/>
        <v>1</v>
      </c>
      <c r="P19" t="b">
        <f t="shared" si="50"/>
        <v>0</v>
      </c>
      <c r="Q19" t="b">
        <f t="shared" si="51"/>
        <v>1</v>
      </c>
      <c r="R19" t="b">
        <f t="shared" si="52"/>
        <v>1</v>
      </c>
      <c r="T19" t="str">
        <f t="shared" si="94"/>
        <v>na</v>
      </c>
      <c r="U19" t="str">
        <f t="shared" si="95"/>
        <v>na</v>
      </c>
      <c r="V19" t="str">
        <f t="shared" si="96"/>
        <v>Unknown</v>
      </c>
      <c r="W19" t="str">
        <f t="shared" si="97"/>
        <v>na</v>
      </c>
      <c r="X19" t="str">
        <f t="shared" si="98"/>
        <v>na</v>
      </c>
      <c r="Y19" t="s">
        <v>517</v>
      </c>
      <c r="Z19">
        <f>VLOOKUP(Y19,'Vlookup tables'!$D$2:$E$6,2,FALSE)</f>
        <v>1</v>
      </c>
      <c r="AA19" t="b">
        <f t="shared" si="29"/>
        <v>1</v>
      </c>
      <c r="AB19" t="b">
        <f t="shared" si="58"/>
        <v>0</v>
      </c>
      <c r="AC19" t="b">
        <f t="shared" si="59"/>
        <v>0</v>
      </c>
      <c r="AD19" t="b">
        <f t="shared" si="60"/>
        <v>0</v>
      </c>
      <c r="AE19" t="b">
        <f t="shared" si="61"/>
        <v>0</v>
      </c>
      <c r="AF19">
        <f>IF(OR(AA19=FALSE,AA19="na"),"na",VLOOKUP(AV19,'Vlookup tables'!$G$2:$H$7,2,FALSE))</f>
        <v>5</v>
      </c>
      <c r="AG19" t="str">
        <f>IF(OR(AB19=FALSE,AB19="na"),"na",VLOOKUP(AW19,'Vlookup tables'!$G$2:$H$7,2,FALSE))</f>
        <v>na</v>
      </c>
      <c r="AH19" t="str">
        <f>IF(OR(AC19=FALSE,AC19="na"),"na",VLOOKUP(AX19,'Vlookup tables'!$G$2:$H$7,2,FALSE))</f>
        <v>na</v>
      </c>
      <c r="AI19" t="str">
        <f>IF(OR(AD19=FALSE,AD19="na"),"na",VLOOKUP(AY19,'Vlookup tables'!$G$2:$H$7,2,FALSE))</f>
        <v>na</v>
      </c>
      <c r="AJ19">
        <f>IF(OR(AA19=FALSE,AA19="na"),"na",VLOOKUP(BC19,'Vlookup tables'!$J$2:$K$5,2,FALSE))</f>
        <v>2</v>
      </c>
      <c r="AK19" t="str">
        <f>IF(OR(AB19=FALSE,AB19="na"),"na",VLOOKUP(BD19,'Vlookup tables'!$J$2:$K$5,2,FALSE))</f>
        <v>na</v>
      </c>
      <c r="AL19" t="str">
        <f>IF(OR(AC19=FALSE,AC19="na"),"na",VLOOKUP(BE19,'Vlookup tables'!$J$2:$K$5,2,FALSE))</f>
        <v>na</v>
      </c>
      <c r="AM19" t="str">
        <f>IF(OR(AD19=FALSE,AD19="na"),"na",VLOOKUP(BF19,'Vlookup tables'!$J$2:$K$5,2,FALSE))</f>
        <v>na</v>
      </c>
      <c r="AN19" t="b">
        <f t="shared" si="62"/>
        <v>1</v>
      </c>
      <c r="AO19" t="str">
        <f t="shared" si="63"/>
        <v>na</v>
      </c>
      <c r="AP19" t="str">
        <f t="shared" si="64"/>
        <v>na</v>
      </c>
      <c r="AQ19" t="str">
        <f t="shared" si="65"/>
        <v>na</v>
      </c>
      <c r="AR19" t="s">
        <v>571</v>
      </c>
      <c r="AV19" t="s">
        <v>551</v>
      </c>
      <c r="BC19" t="s">
        <v>528</v>
      </c>
      <c r="BJ19" t="s">
        <v>657</v>
      </c>
      <c r="BQ19" t="str">
        <f t="shared" si="66"/>
        <v>Yes</v>
      </c>
      <c r="BR19" t="b">
        <f t="shared" si="67"/>
        <v>1</v>
      </c>
      <c r="BS19" t="b">
        <f t="shared" si="68"/>
        <v>1</v>
      </c>
      <c r="BT19" t="b">
        <f t="shared" si="69"/>
        <v>1</v>
      </c>
      <c r="BU19" t="b">
        <f t="shared" si="70"/>
        <v>0</v>
      </c>
      <c r="BV19" t="b">
        <f t="shared" si="71"/>
        <v>0</v>
      </c>
      <c r="BW19">
        <f>IF(OR(BR19=FALSE,BR19="na"),"na",VLOOKUP(CN19,'Vlookup tables'!$G$2:$H$7,2,FALSE))</f>
        <v>3</v>
      </c>
      <c r="BX19">
        <f>IF(OR(BS19=FALSE,BS19="na"),"na",VLOOKUP(CO19,'Vlookup tables'!$G$2:$H$7,2,FALSE))</f>
        <v>2</v>
      </c>
      <c r="BY19">
        <f>IF(OR(BT19=FALSE,BT19="na"),"na",VLOOKUP(CP19,'Vlookup tables'!$G$2:$H$7,2,FALSE))</f>
        <v>2</v>
      </c>
      <c r="BZ19" t="str">
        <f>IF(OR(BU19=FALSE,BU19="na"),"na",VLOOKUP(CQ19,'Vlookup tables'!$G$2:$H$7,2,FALSE))</f>
        <v>na</v>
      </c>
      <c r="CA19">
        <f>IF(OR(BR19=FALSE,BR19="na"),"na",VLOOKUP(CU19,'Vlookup tables'!$J$2:$K$5,2,FALSE))</f>
        <v>2</v>
      </c>
      <c r="CB19">
        <f>IF(OR(BS19=FALSE,BS19="na"),"na",VLOOKUP(CV19,'Vlookup tables'!$J$2:$K$5,2,FALSE))</f>
        <v>2</v>
      </c>
      <c r="CC19">
        <f>IF(OR(BT19=FALSE,BT19="na"),"na",VLOOKUP(CW19,'Vlookup tables'!$J$2:$K$5,2,FALSE))</f>
        <v>2</v>
      </c>
      <c r="CD19" t="str">
        <f>IF(OR(BU19=FALSE,BU19="na"),"na",VLOOKUP(CX19,'Vlookup tables'!$J$2:$K$5,2,FALSE))</f>
        <v>na</v>
      </c>
      <c r="CE19" t="b">
        <f t="shared" si="72"/>
        <v>1</v>
      </c>
      <c r="CF19" t="b">
        <f t="shared" si="73"/>
        <v>0</v>
      </c>
      <c r="CG19" t="b">
        <f t="shared" si="74"/>
        <v>1</v>
      </c>
      <c r="CH19" t="str">
        <f t="shared" si="75"/>
        <v>na</v>
      </c>
      <c r="CI19" t="s">
        <v>519</v>
      </c>
      <c r="CJ19" t="s">
        <v>593</v>
      </c>
      <c r="CN19" t="s">
        <v>527</v>
      </c>
      <c r="CO19" t="s">
        <v>531</v>
      </c>
      <c r="CP19" t="s">
        <v>531</v>
      </c>
      <c r="CU19" t="s">
        <v>528</v>
      </c>
      <c r="CV19" t="s">
        <v>528</v>
      </c>
      <c r="CW19" t="s">
        <v>528</v>
      </c>
      <c r="DB19" t="s">
        <v>658</v>
      </c>
      <c r="DD19" t="s">
        <v>659</v>
      </c>
      <c r="DI19" t="b">
        <f t="shared" si="76"/>
        <v>1</v>
      </c>
      <c r="DJ19" s="1" t="s">
        <v>660</v>
      </c>
      <c r="DK19" t="s">
        <v>649</v>
      </c>
      <c r="EQ19" t="b">
        <f t="shared" si="77"/>
        <v>1</v>
      </c>
      <c r="ER19" t="b">
        <f t="shared" si="78"/>
        <v>1</v>
      </c>
      <c r="ES19" t="b">
        <f t="shared" si="79"/>
        <v>1</v>
      </c>
      <c r="ET19" t="b">
        <f t="shared" si="80"/>
        <v>0</v>
      </c>
      <c r="EU19" t="b">
        <f t="shared" si="81"/>
        <v>0</v>
      </c>
      <c r="EV19" t="b">
        <f t="shared" si="82"/>
        <v>0</v>
      </c>
      <c r="EW19">
        <f t="shared" si="30"/>
        <v>2</v>
      </c>
      <c r="EX19">
        <f t="shared" si="31"/>
        <v>2</v>
      </c>
      <c r="EY19" t="str">
        <f t="shared" si="32"/>
        <v>na</v>
      </c>
      <c r="EZ19" t="str">
        <f t="shared" si="33"/>
        <v>na</v>
      </c>
      <c r="FA19" t="b">
        <f t="shared" si="34"/>
        <v>1</v>
      </c>
      <c r="FB19" t="b">
        <f t="shared" si="35"/>
        <v>0</v>
      </c>
      <c r="FC19" t="b">
        <f t="shared" si="83"/>
        <v>0</v>
      </c>
      <c r="FD19" t="b">
        <f t="shared" si="36"/>
        <v>1</v>
      </c>
      <c r="FE19" t="b">
        <f t="shared" si="37"/>
        <v>0</v>
      </c>
      <c r="FF19" t="b">
        <f t="shared" si="38"/>
        <v>0</v>
      </c>
      <c r="FG19" t="b">
        <f t="shared" si="39"/>
        <v>0</v>
      </c>
      <c r="FH19" t="b">
        <f t="shared" si="84"/>
        <v>0</v>
      </c>
      <c r="FI19">
        <f>IF(OR(FD19=FALSE,FD19="na"),"na",VLOOKUP(GH19,'Vlookup tables'!$G$2:$H$7,2,FALSE))</f>
        <v>5</v>
      </c>
      <c r="FJ19" t="str">
        <f>IF(OR(FE19=FALSE,FE19="na"),"na",VLOOKUP(GI19,'Vlookup tables'!$G$2:$H$7,2,FALSE))</f>
        <v>na</v>
      </c>
      <c r="FK19" t="str">
        <f>IF(OR(FF19=FALSE,FF19="na"),"na",VLOOKUP(GJ19,'Vlookup tables'!$G$2:$H$7,2,FALSE))</f>
        <v>na</v>
      </c>
      <c r="FL19" t="str">
        <f>IF(OR(FG19=FALSE,FG19="na"),"na",VLOOKUP(GK19,'Vlookup tables'!$G$2:$H$7,2,FALSE))</f>
        <v>na</v>
      </c>
      <c r="FM19">
        <f>IF(OR(FD19=FALSE,FD19="na"),"na",VLOOKUP(GO19,'Vlookup tables'!$J$2:$K$5,2,FALSE))</f>
        <v>2</v>
      </c>
      <c r="FN19" t="str">
        <f>IF(OR(FE19=FALSE,FE19="na"),"na",VLOOKUP(GP19,'Vlookup tables'!$J$2:$K$5,2,FALSE))</f>
        <v>na</v>
      </c>
      <c r="FO19" t="str">
        <f>IF(OR(FF19=FALSE,FF19="na"),"na",VLOOKUP(GQ19,'Vlookup tables'!$J$2:$K$5,2,FALSE))</f>
        <v>na</v>
      </c>
      <c r="FP19" t="str">
        <f>IF(OR(FG19=FALSE,FG19="na"),"na",VLOOKUP(GR19,'Vlookup tables'!$J$2:$K$5,2,FALSE))</f>
        <v>na</v>
      </c>
      <c r="FQ19" t="b">
        <f t="shared" si="40"/>
        <v>0</v>
      </c>
      <c r="FR19" t="str">
        <f t="shared" si="41"/>
        <v>na</v>
      </c>
      <c r="FS19" t="str">
        <f t="shared" si="42"/>
        <v>na</v>
      </c>
      <c r="FT19" t="str">
        <f t="shared" si="43"/>
        <v>na</v>
      </c>
      <c r="FU19" t="b">
        <f t="shared" si="44"/>
        <v>0</v>
      </c>
      <c r="FV19" t="s">
        <v>634</v>
      </c>
      <c r="FX19" t="s">
        <v>556</v>
      </c>
      <c r="FY19" t="s">
        <v>556</v>
      </c>
      <c r="GB19" t="s">
        <v>661</v>
      </c>
      <c r="GF19" t="s">
        <v>596</v>
      </c>
      <c r="GH19" t="s">
        <v>551</v>
      </c>
      <c r="GO19" t="s">
        <v>528</v>
      </c>
      <c r="HD19" t="s">
        <v>552</v>
      </c>
      <c r="HX19">
        <f>IF(IT19="","Unknown",VLOOKUP(IT19,'Vlookup tables'!$B$13:$C$16,2,FALSE))</f>
        <v>2</v>
      </c>
      <c r="HY19">
        <f>IF(IU19="","Unknown",VLOOKUP(IU19,'Vlookup tables'!$D$13:$E$16,2,FALSE))</f>
        <v>2</v>
      </c>
      <c r="HZ19">
        <f>IF(IV19="","Unknown",VLOOKUP(IV19,'Vlookup tables'!$F$13:$G$16,2,FALSE))</f>
        <v>2</v>
      </c>
      <c r="IA19">
        <f>IF(IW19="","Unknown",VLOOKUP(IW19,'Vlookup tables'!$H$13:$I$16,2,FALSE))</f>
        <v>3</v>
      </c>
      <c r="IB19">
        <f>IF(IX19="","Unknown",VLOOKUP(IX19,'Vlookup tables'!$J$13:$K$16,2,FALSE))</f>
        <v>3</v>
      </c>
      <c r="IC19">
        <f>IF(IY19="","Unknown",VLOOKUP(IY19,'Vlookup tables'!$L$13:$M$16,2,FALSE))</f>
        <v>2</v>
      </c>
      <c r="ID19">
        <f>IF(IZ19="","Unknown",VLOOKUP(IZ19,'Vlookup tables'!$N$13:$O$16,2,FALSE))</f>
        <v>3</v>
      </c>
      <c r="IE19">
        <f>VLOOKUP(JA19,'Vlookup tables'!$P$13:$Q$15,2,FALSE)</f>
        <v>2</v>
      </c>
      <c r="IF19" t="b">
        <f t="shared" si="85"/>
        <v>1</v>
      </c>
      <c r="IG19" t="b">
        <f t="shared" si="86"/>
        <v>0</v>
      </c>
      <c r="IH19" t="b">
        <f t="shared" si="87"/>
        <v>0</v>
      </c>
      <c r="II19" t="b">
        <f t="shared" si="45"/>
        <v>0</v>
      </c>
      <c r="IJ19">
        <f>IF(OR(IF19=FALSE,IF19="na"),"na",VLOOKUP(JF19,'Vlookup tables'!$G$2:$H$7,2,FALSE))</f>
        <v>5</v>
      </c>
      <c r="IK19" t="str">
        <f>IF(OR(IG19=FALSE,IG19="na"),"na",VLOOKUP(JG19,'Vlookup tables'!$G$2:$H$7,2,FALSE))</f>
        <v>na</v>
      </c>
      <c r="IL19" t="str">
        <f>IF(OR(IH19=FALSE,IH19="na"),"na",VLOOKUP(JH19,'Vlookup tables'!$G$2:$H$7,2,FALSE))</f>
        <v>na</v>
      </c>
      <c r="IM19">
        <f>IF(OR(IF19=FALSE,IF19="na"),"na",VLOOKUP(JL19,'Vlookup tables'!$J$2:$K$5,2,FALSE))</f>
        <v>3</v>
      </c>
      <c r="IN19" t="str">
        <f>IF(OR(IG19=FALSE,IG19="na"),"na",VLOOKUP(JM19,'Vlookup tables'!$J$2:$K$5,2,FALSE))</f>
        <v>na</v>
      </c>
      <c r="IO19" t="str">
        <f>IF(OR(IH19=FALSE,IH19="na"),"na",VLOOKUP(JN19,'Vlookup tables'!$J$2:$K$5,2,FALSE))</f>
        <v>na</v>
      </c>
      <c r="IP19" t="b">
        <f t="shared" si="88"/>
        <v>1</v>
      </c>
      <c r="IQ19" t="str">
        <f t="shared" si="89"/>
        <v>na</v>
      </c>
      <c r="IR19" t="str">
        <f t="shared" si="90"/>
        <v>na</v>
      </c>
      <c r="IS19" t="b">
        <f t="shared" si="91"/>
        <v>1</v>
      </c>
      <c r="IT19" t="s">
        <v>559</v>
      </c>
      <c r="IU19" t="s">
        <v>560</v>
      </c>
      <c r="IV19" t="s">
        <v>561</v>
      </c>
      <c r="IW19" t="s">
        <v>576</v>
      </c>
      <c r="IX19" t="s">
        <v>577</v>
      </c>
      <c r="IY19" t="s">
        <v>528</v>
      </c>
      <c r="IZ19" t="s">
        <v>587</v>
      </c>
      <c r="JA19" t="s">
        <v>578</v>
      </c>
      <c r="JB19" t="s">
        <v>662</v>
      </c>
      <c r="JF19" t="s">
        <v>551</v>
      </c>
      <c r="JL19" t="s">
        <v>532</v>
      </c>
      <c r="JR19" t="s">
        <v>663</v>
      </c>
      <c r="KM19" s="1" t="s">
        <v>664</v>
      </c>
      <c r="KN19" t="s">
        <v>649</v>
      </c>
      <c r="KQ19" t="b">
        <f t="shared" si="92"/>
        <v>0</v>
      </c>
      <c r="KR19">
        <f t="shared" si="47"/>
        <v>152</v>
      </c>
    </row>
    <row r="20" spans="1:304" ht="14.4" customHeight="1" x14ac:dyDescent="0.3">
      <c r="A20">
        <v>100</v>
      </c>
      <c r="B20">
        <v>674</v>
      </c>
      <c r="C20" s="2">
        <v>44873.74428240741</v>
      </c>
      <c r="D20">
        <v>1</v>
      </c>
      <c r="E20" t="s">
        <v>581</v>
      </c>
      <c r="F20" t="s">
        <v>612</v>
      </c>
      <c r="G20">
        <f>VLOOKUP(F20,'Vlookup tables'!$A$2:$B$10,2,FALSE)</f>
        <v>5</v>
      </c>
      <c r="H20" t="s">
        <v>579</v>
      </c>
      <c r="I20" t="s">
        <v>665</v>
      </c>
      <c r="J20" t="str">
        <f t="shared" si="93"/>
        <v xml:space="preserve">Construction </v>
      </c>
      <c r="K20" t="s">
        <v>568</v>
      </c>
      <c r="L20">
        <f>VLOOKUP(K20,'Vlookup tables'!$A$2:$B$10,2,FALSE)</f>
        <v>6</v>
      </c>
      <c r="M20" t="s">
        <v>547</v>
      </c>
      <c r="N20" t="b">
        <f t="shared" si="48"/>
        <v>0</v>
      </c>
      <c r="O20" t="b">
        <f t="shared" si="49"/>
        <v>0</v>
      </c>
      <c r="P20" t="b">
        <f t="shared" si="50"/>
        <v>1</v>
      </c>
      <c r="Q20" t="b">
        <f t="shared" si="51"/>
        <v>0</v>
      </c>
      <c r="R20" t="b">
        <f t="shared" si="52"/>
        <v>0</v>
      </c>
      <c r="T20" t="str">
        <f t="shared" si="94"/>
        <v>Unknown</v>
      </c>
      <c r="U20" t="str">
        <f t="shared" si="95"/>
        <v>Unknown</v>
      </c>
      <c r="V20" t="str">
        <f t="shared" si="96"/>
        <v>na</v>
      </c>
      <c r="W20" t="str">
        <f t="shared" si="97"/>
        <v>Unknown</v>
      </c>
      <c r="X20" t="str">
        <f t="shared" si="98"/>
        <v>Unknown</v>
      </c>
      <c r="Y20" t="s">
        <v>517</v>
      </c>
      <c r="Z20">
        <f>VLOOKUP(Y20,'Vlookup tables'!$D$2:$E$6,2,FALSE)</f>
        <v>1</v>
      </c>
      <c r="AA20" t="b">
        <f t="shared" si="29"/>
        <v>1</v>
      </c>
      <c r="AB20" t="b">
        <f t="shared" si="58"/>
        <v>0</v>
      </c>
      <c r="AC20" t="b">
        <f t="shared" si="59"/>
        <v>0</v>
      </c>
      <c r="AD20" t="b">
        <f t="shared" si="60"/>
        <v>1</v>
      </c>
      <c r="AE20" t="b">
        <f t="shared" si="61"/>
        <v>0</v>
      </c>
      <c r="AF20">
        <f>IF(OR(AA20=FALSE,AA20="na"),"na",VLOOKUP(AV20,'Vlookup tables'!$G$2:$H$7,2,FALSE))</f>
        <v>1</v>
      </c>
      <c r="AG20" t="str">
        <f>IF(OR(AB20=FALSE,AB20="na"),"na",VLOOKUP(AW20,'Vlookup tables'!$G$2:$H$7,2,FALSE))</f>
        <v>na</v>
      </c>
      <c r="AH20" t="str">
        <f>IF(OR(AC20=FALSE,AC20="na"),"na",VLOOKUP(AX20,'Vlookup tables'!$G$2:$H$7,2,FALSE))</f>
        <v>na</v>
      </c>
      <c r="AI20">
        <f>IF(OR(AD20=FALSE,AD20="na"),"na",VLOOKUP(AY20,'Vlookup tables'!$G$2:$H$7,2,FALSE))</f>
        <v>2</v>
      </c>
      <c r="AJ20">
        <f>IF(OR(AA20=FALSE,AA20="na"),"na",VLOOKUP(BC20,'Vlookup tables'!$J$2:$K$5,2,FALSE))</f>
        <v>2</v>
      </c>
      <c r="AK20" t="str">
        <f>IF(OR(AB20=FALSE,AB20="na"),"na",VLOOKUP(BD20,'Vlookup tables'!$J$2:$K$5,2,FALSE))</f>
        <v>na</v>
      </c>
      <c r="AL20" t="str">
        <f>IF(OR(AC20=FALSE,AC20="na"),"na",VLOOKUP(BE20,'Vlookup tables'!$J$2:$K$5,2,FALSE))</f>
        <v>na</v>
      </c>
      <c r="AM20">
        <f>IF(OR(AD20=FALSE,AD20="na"),"na",VLOOKUP(BF20,'Vlookup tables'!$J$2:$K$5,2,FALSE))</f>
        <v>3</v>
      </c>
      <c r="AN20" t="b">
        <f t="shared" si="62"/>
        <v>0</v>
      </c>
      <c r="AO20" t="str">
        <f t="shared" si="63"/>
        <v>na</v>
      </c>
      <c r="AP20" t="str">
        <f t="shared" si="64"/>
        <v>na</v>
      </c>
      <c r="AQ20" t="b">
        <f t="shared" si="65"/>
        <v>0</v>
      </c>
      <c r="AR20" t="s">
        <v>666</v>
      </c>
      <c r="AV20" t="s">
        <v>530</v>
      </c>
      <c r="AX20" t="s">
        <v>531</v>
      </c>
      <c r="AY20" t="s">
        <v>531</v>
      </c>
      <c r="BC20" t="s">
        <v>528</v>
      </c>
      <c r="BE20" t="s">
        <v>532</v>
      </c>
      <c r="BF20" t="s">
        <v>532</v>
      </c>
      <c r="BQ20" t="str">
        <f t="shared" si="66"/>
        <v>Yes</v>
      </c>
      <c r="BR20" t="b">
        <f t="shared" si="67"/>
        <v>1</v>
      </c>
      <c r="BS20" t="b">
        <f t="shared" si="68"/>
        <v>1</v>
      </c>
      <c r="BT20" t="b">
        <f t="shared" si="69"/>
        <v>0</v>
      </c>
      <c r="BU20" t="b">
        <f t="shared" si="70"/>
        <v>1</v>
      </c>
      <c r="BV20" t="b">
        <f t="shared" si="71"/>
        <v>0</v>
      </c>
      <c r="BW20">
        <f>IF(OR(BR20=FALSE,BR20="na"),"na",VLOOKUP(CN20,'Vlookup tables'!$G$2:$H$7,2,FALSE))</f>
        <v>2</v>
      </c>
      <c r="BX20">
        <f>IF(OR(BS20=FALSE,BS20="na"),"na",VLOOKUP(CO20,'Vlookup tables'!$G$2:$H$7,2,FALSE))</f>
        <v>3</v>
      </c>
      <c r="BY20" t="str">
        <f>IF(OR(BT20=FALSE,BT20="na"),"na",VLOOKUP(CP20,'Vlookup tables'!$G$2:$H$7,2,FALSE))</f>
        <v>na</v>
      </c>
      <c r="BZ20">
        <f>IF(OR(BU20=FALSE,BU20="na"),"na",VLOOKUP(CQ20,'Vlookup tables'!$G$2:$H$7,2,FALSE))</f>
        <v>2</v>
      </c>
      <c r="CA20">
        <f>IF(OR(BR20=FALSE,BR20="na"),"na",VLOOKUP(CU20,'Vlookup tables'!$J$2:$K$5,2,FALSE))</f>
        <v>3</v>
      </c>
      <c r="CB20">
        <f>IF(OR(BS20=FALSE,BS20="na"),"na",VLOOKUP(CV20,'Vlookup tables'!$J$2:$K$5,2,FALSE))</f>
        <v>3</v>
      </c>
      <c r="CC20" t="str">
        <f>IF(OR(BT20=FALSE,BT20="na"),"na",VLOOKUP(CW20,'Vlookup tables'!$J$2:$K$5,2,FALSE))</f>
        <v>na</v>
      </c>
      <c r="CD20">
        <f>IF(OR(BU20=FALSE,BU20="na"),"na",VLOOKUP(CX20,'Vlookup tables'!$J$2:$K$5,2,FALSE))</f>
        <v>2</v>
      </c>
      <c r="CE20" t="b">
        <f t="shared" si="72"/>
        <v>0</v>
      </c>
      <c r="CF20" t="b">
        <f t="shared" si="73"/>
        <v>0</v>
      </c>
      <c r="CG20" t="str">
        <f t="shared" si="74"/>
        <v>na</v>
      </c>
      <c r="CH20" t="b">
        <f t="shared" si="75"/>
        <v>0</v>
      </c>
      <c r="CI20" t="s">
        <v>519</v>
      </c>
      <c r="CJ20" t="s">
        <v>667</v>
      </c>
      <c r="CN20" t="s">
        <v>531</v>
      </c>
      <c r="CO20" t="s">
        <v>527</v>
      </c>
      <c r="CQ20" t="s">
        <v>531</v>
      </c>
      <c r="CU20" t="s">
        <v>532</v>
      </c>
      <c r="CV20" t="s">
        <v>532</v>
      </c>
      <c r="CX20" t="s">
        <v>528</v>
      </c>
      <c r="DI20" t="b">
        <f t="shared" si="76"/>
        <v>0</v>
      </c>
      <c r="DK20" t="s">
        <v>552</v>
      </c>
      <c r="EQ20" t="b">
        <f t="shared" si="77"/>
        <v>1</v>
      </c>
      <c r="ER20" t="b">
        <f t="shared" si="78"/>
        <v>1</v>
      </c>
      <c r="ES20" t="b">
        <f t="shared" si="79"/>
        <v>1</v>
      </c>
      <c r="ET20" t="b">
        <f t="shared" si="80"/>
        <v>0</v>
      </c>
      <c r="EU20" t="b">
        <f t="shared" si="81"/>
        <v>1</v>
      </c>
      <c r="EV20" t="b">
        <f t="shared" si="82"/>
        <v>0</v>
      </c>
      <c r="EW20">
        <f t="shared" si="30"/>
        <v>3</v>
      </c>
      <c r="EX20">
        <f t="shared" si="31"/>
        <v>3</v>
      </c>
      <c r="EY20" t="str">
        <f t="shared" si="32"/>
        <v>na</v>
      </c>
      <c r="EZ20">
        <f t="shared" si="33"/>
        <v>3</v>
      </c>
      <c r="FA20" t="b">
        <f t="shared" si="34"/>
        <v>1</v>
      </c>
      <c r="FB20" t="b">
        <f t="shared" si="35"/>
        <v>1</v>
      </c>
      <c r="FC20" t="b">
        <f t="shared" si="83"/>
        <v>0</v>
      </c>
      <c r="FD20" t="b">
        <f t="shared" si="36"/>
        <v>1</v>
      </c>
      <c r="FE20" t="b">
        <f t="shared" si="37"/>
        <v>0</v>
      </c>
      <c r="FF20" t="b">
        <f t="shared" si="38"/>
        <v>1</v>
      </c>
      <c r="FG20" t="b">
        <f t="shared" si="39"/>
        <v>0</v>
      </c>
      <c r="FH20" t="b">
        <f t="shared" si="84"/>
        <v>0</v>
      </c>
      <c r="FI20">
        <f>IF(OR(FD20=FALSE,FD20="na"),"na",VLOOKUP(GH20,'Vlookup tables'!$G$2:$H$7,2,FALSE))</f>
        <v>4</v>
      </c>
      <c r="FJ20" t="str">
        <f>IF(OR(FE20=FALSE,FE20="na"),"na",VLOOKUP(GI20,'Vlookup tables'!$G$2:$H$7,2,FALSE))</f>
        <v>na</v>
      </c>
      <c r="FK20">
        <f>IF(OR(FF20=FALSE,FF20="na"),"na",VLOOKUP(GJ20,'Vlookup tables'!$G$2:$H$7,2,FALSE))</f>
        <v>3</v>
      </c>
      <c r="FL20" t="str">
        <f>IF(OR(FG20=FALSE,FG20="na"),"na",VLOOKUP(GK20,'Vlookup tables'!$G$2:$H$7,2,FALSE))</f>
        <v>na</v>
      </c>
      <c r="FM20">
        <f>IF(OR(FD20=FALSE,FD20="na"),"na",VLOOKUP(GO20,'Vlookup tables'!$J$2:$K$5,2,FALSE))</f>
        <v>3</v>
      </c>
      <c r="FN20" t="str">
        <f>IF(OR(FE20=FALSE,FE20="na"),"na",VLOOKUP(GP20,'Vlookup tables'!$J$2:$K$5,2,FALSE))</f>
        <v>na</v>
      </c>
      <c r="FO20">
        <f>IF(OR(FF20=FALSE,FF20="na"),"na",VLOOKUP(GQ20,'Vlookup tables'!$J$2:$K$5,2,FALSE))</f>
        <v>3</v>
      </c>
      <c r="FP20" t="str">
        <f>IF(OR(FG20=FALSE,FG20="na"),"na",VLOOKUP(GR20,'Vlookup tables'!$J$2:$K$5,2,FALSE))</f>
        <v>na</v>
      </c>
      <c r="FQ20" t="b">
        <f t="shared" si="40"/>
        <v>0</v>
      </c>
      <c r="FR20" t="str">
        <f t="shared" si="41"/>
        <v>na</v>
      </c>
      <c r="FS20" t="b">
        <f t="shared" si="42"/>
        <v>0</v>
      </c>
      <c r="FT20" t="str">
        <f t="shared" si="43"/>
        <v>na</v>
      </c>
      <c r="FU20" t="b">
        <f t="shared" si="44"/>
        <v>0</v>
      </c>
      <c r="FV20" t="s">
        <v>668</v>
      </c>
      <c r="FX20" t="s">
        <v>554</v>
      </c>
      <c r="FY20" t="s">
        <v>554</v>
      </c>
      <c r="GA20" t="s">
        <v>554</v>
      </c>
      <c r="GB20" t="s">
        <v>630</v>
      </c>
      <c r="GF20" t="s">
        <v>609</v>
      </c>
      <c r="GH20" t="s">
        <v>573</v>
      </c>
      <c r="GJ20" t="s">
        <v>527</v>
      </c>
      <c r="GO20" t="s">
        <v>532</v>
      </c>
      <c r="GQ20" t="s">
        <v>532</v>
      </c>
      <c r="HD20" t="s">
        <v>552</v>
      </c>
      <c r="HX20">
        <f>IF(IT20="","Unknown",VLOOKUP(IT20,'Vlookup tables'!$B$13:$C$16,2,FALSE))</f>
        <v>2</v>
      </c>
      <c r="HY20">
        <f>IF(IU20="","Unknown",VLOOKUP(IU20,'Vlookup tables'!$D$13:$E$16,2,FALSE))</f>
        <v>1</v>
      </c>
      <c r="HZ20">
        <f>IF(IV20="","Unknown",VLOOKUP(IV20,'Vlookup tables'!$F$13:$G$16,2,FALSE))</f>
        <v>3</v>
      </c>
      <c r="IA20">
        <f>IF(IW20="","Unknown",VLOOKUP(IW20,'Vlookup tables'!$H$13:$I$16,2,FALSE))</f>
        <v>3</v>
      </c>
      <c r="IB20">
        <f>IF(IX20="","Unknown",VLOOKUP(IX20,'Vlookup tables'!$J$13:$K$16,2,FALSE))</f>
        <v>3</v>
      </c>
      <c r="IC20">
        <f>IF(IY20="","Unknown",VLOOKUP(IY20,'Vlookup tables'!$L$13:$M$16,2,FALSE))</f>
        <v>3</v>
      </c>
      <c r="ID20">
        <f>IF(IZ20="","Unknown",VLOOKUP(IZ20,'Vlookup tables'!$N$13:$O$16,2,FALSE))</f>
        <v>1</v>
      </c>
      <c r="IE20">
        <f>VLOOKUP(JA20,'Vlookup tables'!$P$13:$Q$15,2,FALSE)</f>
        <v>2</v>
      </c>
      <c r="IF20" t="b">
        <f t="shared" si="85"/>
        <v>1</v>
      </c>
      <c r="IG20" t="b">
        <f t="shared" si="86"/>
        <v>0</v>
      </c>
      <c r="IH20" t="b">
        <f t="shared" si="87"/>
        <v>0</v>
      </c>
      <c r="II20" t="b">
        <f t="shared" si="45"/>
        <v>0</v>
      </c>
      <c r="IJ20">
        <f>IF(OR(IF20=FALSE,IF20="na"),"na",VLOOKUP(JF20,'Vlookup tables'!$G$2:$H$7,2,FALSE))</f>
        <v>1</v>
      </c>
      <c r="IK20" t="str">
        <f>IF(OR(IG20=FALSE,IG20="na"),"na",VLOOKUP(JG20,'Vlookup tables'!$G$2:$H$7,2,FALSE))</f>
        <v>na</v>
      </c>
      <c r="IL20" t="str">
        <f>IF(OR(IH20=FALSE,IH20="na"),"na",VLOOKUP(JH20,'Vlookup tables'!$G$2:$H$7,2,FALSE))</f>
        <v>na</v>
      </c>
      <c r="IM20">
        <f>IF(OR(IF20=FALSE,IF20="na"),"na",VLOOKUP(JL20,'Vlookup tables'!$J$2:$K$5,2,FALSE))</f>
        <v>3</v>
      </c>
      <c r="IN20" t="str">
        <f>IF(OR(IG20=FALSE,IG20="na"),"na",VLOOKUP(JM20,'Vlookup tables'!$J$2:$K$5,2,FALSE))</f>
        <v>na</v>
      </c>
      <c r="IO20" t="str">
        <f>IF(OR(IH20=FALSE,IH20="na"),"na",VLOOKUP(JN20,'Vlookup tables'!$J$2:$K$5,2,FALSE))</f>
        <v>na</v>
      </c>
      <c r="IP20" t="b">
        <f t="shared" si="88"/>
        <v>0</v>
      </c>
      <c r="IQ20" t="str">
        <f t="shared" si="89"/>
        <v>na</v>
      </c>
      <c r="IR20" t="str">
        <f t="shared" si="90"/>
        <v>na</v>
      </c>
      <c r="IS20" t="b">
        <f t="shared" si="91"/>
        <v>0</v>
      </c>
      <c r="IT20" t="s">
        <v>559</v>
      </c>
      <c r="IU20" t="s">
        <v>669</v>
      </c>
      <c r="IV20" t="s">
        <v>540</v>
      </c>
      <c r="IW20" t="s">
        <v>576</v>
      </c>
      <c r="IX20" t="s">
        <v>577</v>
      </c>
      <c r="IY20" t="s">
        <v>532</v>
      </c>
      <c r="IZ20" t="s">
        <v>562</v>
      </c>
      <c r="JA20" t="s">
        <v>578</v>
      </c>
      <c r="JB20" t="s">
        <v>662</v>
      </c>
      <c r="JF20" t="s">
        <v>530</v>
      </c>
      <c r="JL20" t="s">
        <v>532</v>
      </c>
      <c r="KN20" t="s">
        <v>552</v>
      </c>
      <c r="KQ20" t="b">
        <f t="shared" si="92"/>
        <v>0</v>
      </c>
      <c r="KR20">
        <f t="shared" si="47"/>
        <v>153</v>
      </c>
    </row>
    <row r="21" spans="1:304" ht="14.4" customHeight="1" x14ac:dyDescent="0.3">
      <c r="A21">
        <v>100</v>
      </c>
      <c r="B21">
        <v>295</v>
      </c>
      <c r="C21" s="2">
        <v>44873.744768518518</v>
      </c>
      <c r="D21">
        <v>0.89999997615814198</v>
      </c>
      <c r="E21" t="s">
        <v>581</v>
      </c>
      <c r="F21" t="s">
        <v>611</v>
      </c>
      <c r="G21">
        <f>VLOOKUP(F21,'Vlookup tables'!$A$2:$B$10,2,FALSE)</f>
        <v>4</v>
      </c>
      <c r="H21" t="s">
        <v>545</v>
      </c>
      <c r="J21" t="str">
        <f t="shared" si="93"/>
        <v>Engineering</v>
      </c>
      <c r="K21" t="s">
        <v>611</v>
      </c>
      <c r="L21">
        <f>VLOOKUP(K21,'Vlookup tables'!$A$2:$B$10,2,FALSE)</f>
        <v>4</v>
      </c>
      <c r="M21" t="s">
        <v>583</v>
      </c>
      <c r="N21" t="b">
        <f t="shared" si="48"/>
        <v>1</v>
      </c>
      <c r="O21" t="b">
        <f t="shared" si="49"/>
        <v>0</v>
      </c>
      <c r="P21" t="b">
        <f t="shared" si="50"/>
        <v>0</v>
      </c>
      <c r="Q21" t="b">
        <f t="shared" si="51"/>
        <v>0</v>
      </c>
      <c r="R21" t="b">
        <f t="shared" si="52"/>
        <v>0</v>
      </c>
      <c r="S21" t="s">
        <v>603</v>
      </c>
      <c r="T21" t="str">
        <f t="shared" si="94"/>
        <v>na</v>
      </c>
      <c r="U21" t="b">
        <f t="shared" si="95"/>
        <v>1</v>
      </c>
      <c r="V21" t="b">
        <f t="shared" si="96"/>
        <v>1</v>
      </c>
      <c r="W21" t="b">
        <f t="shared" si="97"/>
        <v>1</v>
      </c>
      <c r="X21" t="b">
        <f t="shared" si="98"/>
        <v>1</v>
      </c>
      <c r="Y21" t="s">
        <v>517</v>
      </c>
      <c r="Z21">
        <f>VLOOKUP(Y21,'Vlookup tables'!$D$2:$E$6,2,FALSE)</f>
        <v>1</v>
      </c>
      <c r="AA21" t="b">
        <f t="shared" si="29"/>
        <v>0</v>
      </c>
      <c r="AB21" t="b">
        <f t="shared" si="58"/>
        <v>1</v>
      </c>
      <c r="AC21" t="b">
        <f t="shared" si="59"/>
        <v>0</v>
      </c>
      <c r="AD21" t="b">
        <f t="shared" si="60"/>
        <v>1</v>
      </c>
      <c r="AE21" t="b">
        <f t="shared" si="61"/>
        <v>0</v>
      </c>
      <c r="AF21" t="str">
        <f>IF(OR(AA21=FALSE,AA21="na"),"na",VLOOKUP(AV21,'Vlookup tables'!$G$2:$H$7,2,FALSE))</f>
        <v>na</v>
      </c>
      <c r="AG21">
        <f>IF(OR(AB21=FALSE,AB21="na"),"na",VLOOKUP(AW21,'Vlookup tables'!$G$2:$H$7,2,FALSE))</f>
        <v>1</v>
      </c>
      <c r="AH21" t="str">
        <f>IF(OR(AC21=FALSE,AC21="na"),"na",VLOOKUP(AX21,'Vlookup tables'!$G$2:$H$7,2,FALSE))</f>
        <v>na</v>
      </c>
      <c r="AI21">
        <f>IF(OR(AD21=FALSE,AD21="na"),"na",VLOOKUP(AY21,'Vlookup tables'!$G$2:$H$7,2,FALSE))</f>
        <v>1</v>
      </c>
      <c r="AJ21" t="str">
        <f>IF(OR(AA21=FALSE,AA21="na"),"na",VLOOKUP(BC21,'Vlookup tables'!$J$2:$K$5,2,FALSE))</f>
        <v>na</v>
      </c>
      <c r="AK21">
        <f>IF(OR(AB21=FALSE,AB21="na"),"na",VLOOKUP(BD21,'Vlookup tables'!$J$2:$K$5,2,FALSE))</f>
        <v>2</v>
      </c>
      <c r="AL21" t="str">
        <f>IF(OR(AC21=FALSE,AC21="na"),"na",VLOOKUP(BE21,'Vlookup tables'!$J$2:$K$5,2,FALSE))</f>
        <v>na</v>
      </c>
      <c r="AM21">
        <f>IF(OR(AD21=FALSE,AD21="na"),"na",VLOOKUP(BF21,'Vlookup tables'!$J$2:$K$5,2,FALSE))</f>
        <v>2</v>
      </c>
      <c r="AN21" t="str">
        <f t="shared" si="62"/>
        <v>na</v>
      </c>
      <c r="AO21" t="b">
        <f t="shared" si="63"/>
        <v>1</v>
      </c>
      <c r="AP21" t="str">
        <f t="shared" si="64"/>
        <v>na</v>
      </c>
      <c r="AQ21" t="b">
        <f t="shared" si="65"/>
        <v>1</v>
      </c>
      <c r="AR21" t="s">
        <v>670</v>
      </c>
      <c r="AW21" t="s">
        <v>530</v>
      </c>
      <c r="AX21" t="s">
        <v>530</v>
      </c>
      <c r="AY21" t="s">
        <v>530</v>
      </c>
      <c r="BD21" t="s">
        <v>528</v>
      </c>
      <c r="BE21" t="s">
        <v>528</v>
      </c>
      <c r="BF21" t="s">
        <v>528</v>
      </c>
      <c r="BK21" t="s">
        <v>671</v>
      </c>
      <c r="BL21" t="s">
        <v>671</v>
      </c>
      <c r="BM21" t="s">
        <v>671</v>
      </c>
      <c r="BQ21" t="str">
        <f t="shared" si="66"/>
        <v>No</v>
      </c>
      <c r="BR21" t="str">
        <f t="shared" si="67"/>
        <v>na</v>
      </c>
      <c r="BS21" t="str">
        <f t="shared" si="68"/>
        <v>na</v>
      </c>
      <c r="BT21" t="str">
        <f t="shared" si="69"/>
        <v>na</v>
      </c>
      <c r="BU21" t="str">
        <f t="shared" si="70"/>
        <v>na</v>
      </c>
      <c r="BV21" t="str">
        <f t="shared" si="71"/>
        <v>na</v>
      </c>
      <c r="BW21" t="str">
        <f>IF(OR(BR21=FALSE,BR21="na"),"na",VLOOKUP(CN21,'Vlookup tables'!$G$2:$H$7,2,FALSE))</f>
        <v>na</v>
      </c>
      <c r="BX21" t="str">
        <f>IF(OR(BS21=FALSE,BS21="na"),"na",VLOOKUP(CO21,'Vlookup tables'!$G$2:$H$7,2,FALSE))</f>
        <v>na</v>
      </c>
      <c r="BY21" t="str">
        <f>IF(OR(BT21=FALSE,BT21="na"),"na",VLOOKUP(CP21,'Vlookup tables'!$G$2:$H$7,2,FALSE))</f>
        <v>na</v>
      </c>
      <c r="BZ21" t="str">
        <f>IF(OR(BU21=FALSE,BU21="na"),"na",VLOOKUP(CQ21,'Vlookup tables'!$G$2:$H$7,2,FALSE))</f>
        <v>na</v>
      </c>
      <c r="CA21" t="str">
        <f>IF(OR(BR21=FALSE,BR21="na"),"na",VLOOKUP(CU21,'Vlookup tables'!$J$2:$K$5,2,FALSE))</f>
        <v>na</v>
      </c>
      <c r="CB21" t="str">
        <f>IF(OR(BS21=FALSE,BS21="na"),"na",VLOOKUP(CV21,'Vlookup tables'!$J$2:$K$5,2,FALSE))</f>
        <v>na</v>
      </c>
      <c r="CC21" t="str">
        <f>IF(OR(BT21=FALSE,BT21="na"),"na",VLOOKUP(CW21,'Vlookup tables'!$J$2:$K$5,2,FALSE))</f>
        <v>na</v>
      </c>
      <c r="CD21" t="str">
        <f>IF(OR(BU21=FALSE,BU21="na"),"na",VLOOKUP(CX21,'Vlookup tables'!$J$2:$K$5,2,FALSE))</f>
        <v>na</v>
      </c>
      <c r="CE21" t="str">
        <f t="shared" si="72"/>
        <v>na</v>
      </c>
      <c r="CF21" t="str">
        <f t="shared" si="73"/>
        <v>na</v>
      </c>
      <c r="CG21" t="str">
        <f t="shared" si="74"/>
        <v>na</v>
      </c>
      <c r="CH21" t="str">
        <f t="shared" si="75"/>
        <v>na</v>
      </c>
      <c r="CI21" t="s">
        <v>617</v>
      </c>
      <c r="DI21" t="b">
        <f t="shared" si="76"/>
        <v>0</v>
      </c>
      <c r="DK21" t="s">
        <v>552</v>
      </c>
      <c r="EQ21" t="b">
        <f t="shared" si="77"/>
        <v>0</v>
      </c>
      <c r="ER21" t="b">
        <f t="shared" si="78"/>
        <v>0</v>
      </c>
      <c r="ES21" t="b">
        <f t="shared" si="79"/>
        <v>0</v>
      </c>
      <c r="ET21" t="b">
        <f t="shared" si="80"/>
        <v>0</v>
      </c>
      <c r="EU21" t="b">
        <f t="shared" si="81"/>
        <v>0</v>
      </c>
      <c r="EV21" t="b">
        <f t="shared" si="82"/>
        <v>0</v>
      </c>
      <c r="EW21" t="str">
        <f t="shared" si="30"/>
        <v>na</v>
      </c>
      <c r="EX21" t="str">
        <f t="shared" si="31"/>
        <v>na</v>
      </c>
      <c r="EY21" t="str">
        <f t="shared" si="32"/>
        <v>na</v>
      </c>
      <c r="EZ21" t="str">
        <f t="shared" si="33"/>
        <v>na</v>
      </c>
      <c r="FA21" t="str">
        <f t="shared" si="34"/>
        <v>na</v>
      </c>
      <c r="FB21" t="str">
        <f t="shared" si="35"/>
        <v>na</v>
      </c>
      <c r="FC21" t="str">
        <f t="shared" si="83"/>
        <v>na</v>
      </c>
      <c r="FD21" t="str">
        <f t="shared" si="36"/>
        <v>na</v>
      </c>
      <c r="FE21" t="str">
        <f t="shared" si="37"/>
        <v>na</v>
      </c>
      <c r="FF21" t="str">
        <f t="shared" si="38"/>
        <v>na</v>
      </c>
      <c r="FG21" t="str">
        <f t="shared" si="39"/>
        <v>na</v>
      </c>
      <c r="FH21" t="str">
        <f t="shared" si="84"/>
        <v>na</v>
      </c>
      <c r="FI21" t="str">
        <f>IF(OR(FD21=FALSE,FD21="na"),"na",VLOOKUP(GH21,'Vlookup tables'!$G$2:$H$7,2,FALSE))</f>
        <v>na</v>
      </c>
      <c r="FJ21" t="str">
        <f>IF(OR(FE21=FALSE,FE21="na"),"na",VLOOKUP(GI21,'Vlookup tables'!$G$2:$H$7,2,FALSE))</f>
        <v>na</v>
      </c>
      <c r="FK21" t="str">
        <f>IF(OR(FF21=FALSE,FF21="na"),"na",VLOOKUP(GJ21,'Vlookup tables'!$G$2:$H$7,2,FALSE))</f>
        <v>na</v>
      </c>
      <c r="FL21" t="str">
        <f>IF(OR(FG21=FALSE,FG21="na"),"na",VLOOKUP(GK21,'Vlookup tables'!$G$2:$H$7,2,FALSE))</f>
        <v>na</v>
      </c>
      <c r="FM21" t="str">
        <f>IF(OR(FD21=FALSE,FD21="na"),"na",VLOOKUP(GO21,'Vlookup tables'!$J$2:$K$5,2,FALSE))</f>
        <v>na</v>
      </c>
      <c r="FN21" t="str">
        <f>IF(OR(FE21=FALSE,FE21="na"),"na",VLOOKUP(GP21,'Vlookup tables'!$J$2:$K$5,2,FALSE))</f>
        <v>na</v>
      </c>
      <c r="FO21" t="str">
        <f>IF(OR(FF21=FALSE,FF21="na"),"na",VLOOKUP(GQ21,'Vlookup tables'!$J$2:$K$5,2,FALSE))</f>
        <v>na</v>
      </c>
      <c r="FP21" t="str">
        <f>IF(OR(FG21=FALSE,FG21="na"),"na",VLOOKUP(GR21,'Vlookup tables'!$J$2:$K$5,2,FALSE))</f>
        <v>na</v>
      </c>
      <c r="FQ21" t="str">
        <f t="shared" si="40"/>
        <v>na</v>
      </c>
      <c r="FR21" t="str">
        <f t="shared" si="41"/>
        <v>na</v>
      </c>
      <c r="FS21" t="str">
        <f t="shared" si="42"/>
        <v>na</v>
      </c>
      <c r="FT21" t="str">
        <f t="shared" si="43"/>
        <v>na</v>
      </c>
      <c r="FU21" t="str">
        <f t="shared" si="44"/>
        <v>na</v>
      </c>
      <c r="FV21" t="s">
        <v>574</v>
      </c>
      <c r="HF21" t="s">
        <v>534</v>
      </c>
      <c r="HX21">
        <f>IF(IT21="","Unknown",VLOOKUP(IT21,'Vlookup tables'!$B$13:$C$16,2,FALSE))</f>
        <v>2</v>
      </c>
      <c r="HY21" t="str">
        <f>IF(IU21="","Unknown",VLOOKUP(IU21,'Vlookup tables'!$D$13:$E$16,2,FALSE))</f>
        <v>Unknown</v>
      </c>
      <c r="HZ21">
        <f>IF(IV21="","Unknown",VLOOKUP(IV21,'Vlookup tables'!$F$13:$G$16,2,FALSE))</f>
        <v>3</v>
      </c>
      <c r="IA21">
        <f>IF(IW21="","Unknown",VLOOKUP(IW21,'Vlookup tables'!$H$13:$I$16,2,FALSE))</f>
        <v>2</v>
      </c>
      <c r="IB21">
        <f>IF(IX21="","Unknown",VLOOKUP(IX21,'Vlookup tables'!$J$13:$K$16,2,FALSE))</f>
        <v>3</v>
      </c>
      <c r="IC21">
        <f>IF(IY21="","Unknown",VLOOKUP(IY21,'Vlookup tables'!$L$13:$M$16,2,FALSE))</f>
        <v>2</v>
      </c>
      <c r="ID21">
        <f>IF(IZ21="","Unknown",VLOOKUP(IZ21,'Vlookup tables'!$N$13:$O$16,2,FALSE))</f>
        <v>1</v>
      </c>
      <c r="IE21">
        <f>VLOOKUP(JA21,'Vlookup tables'!$P$13:$Q$15,2,FALSE)</f>
        <v>2</v>
      </c>
      <c r="IF21" t="b">
        <f t="shared" si="85"/>
        <v>0</v>
      </c>
      <c r="IG21" t="b">
        <f t="shared" si="86"/>
        <v>0</v>
      </c>
      <c r="IH21" t="b">
        <f t="shared" si="87"/>
        <v>0</v>
      </c>
      <c r="II21" t="b">
        <f t="shared" si="45"/>
        <v>1</v>
      </c>
      <c r="IJ21" t="str">
        <f>IF(OR(IF21=FALSE,IF21="na"),"na",VLOOKUP(JF21,'Vlookup tables'!$G$2:$H$7,2,FALSE))</f>
        <v>na</v>
      </c>
      <c r="IK21" t="str">
        <f>IF(OR(IG21=FALSE,IG21="na"),"na",VLOOKUP(JG21,'Vlookup tables'!$G$2:$H$7,2,FALSE))</f>
        <v>na</v>
      </c>
      <c r="IL21" t="str">
        <f>IF(OR(IH21=FALSE,IH21="na"),"na",VLOOKUP(JH21,'Vlookup tables'!$G$2:$H$7,2,FALSE))</f>
        <v>na</v>
      </c>
      <c r="IM21" t="str">
        <f>IF(OR(IF21=FALSE,IF21="na"),"na",VLOOKUP(JL21,'Vlookup tables'!$J$2:$K$5,2,FALSE))</f>
        <v>na</v>
      </c>
      <c r="IN21" t="str">
        <f>IF(OR(IG21=FALSE,IG21="na"),"na",VLOOKUP(JM21,'Vlookup tables'!$J$2:$K$5,2,FALSE))</f>
        <v>na</v>
      </c>
      <c r="IO21" t="str">
        <f>IF(OR(IH21=FALSE,IH21="na"),"na",VLOOKUP(JN21,'Vlookup tables'!$J$2:$K$5,2,FALSE))</f>
        <v>na</v>
      </c>
      <c r="IP21" t="str">
        <f t="shared" si="88"/>
        <v>na</v>
      </c>
      <c r="IQ21" t="str">
        <f t="shared" si="89"/>
        <v>na</v>
      </c>
      <c r="IR21" t="str">
        <f t="shared" si="90"/>
        <v>na</v>
      </c>
      <c r="IS21" t="b">
        <f t="shared" si="91"/>
        <v>0</v>
      </c>
      <c r="IT21" t="s">
        <v>559</v>
      </c>
      <c r="IV21" t="s">
        <v>540</v>
      </c>
      <c r="IW21" t="s">
        <v>562</v>
      </c>
      <c r="IX21" t="s">
        <v>577</v>
      </c>
      <c r="IY21" t="s">
        <v>528</v>
      </c>
      <c r="IZ21" t="s">
        <v>562</v>
      </c>
      <c r="JA21" t="s">
        <v>578</v>
      </c>
      <c r="JB21" t="s">
        <v>579</v>
      </c>
      <c r="JC21" t="s">
        <v>665</v>
      </c>
      <c r="JI21" t="s">
        <v>530</v>
      </c>
      <c r="JO21" t="s">
        <v>532</v>
      </c>
      <c r="JU21" t="s">
        <v>672</v>
      </c>
      <c r="KN21" t="s">
        <v>552</v>
      </c>
      <c r="KQ21" t="b">
        <f t="shared" si="92"/>
        <v>0</v>
      </c>
      <c r="KR21">
        <f t="shared" si="47"/>
        <v>141</v>
      </c>
    </row>
    <row r="22" spans="1:304" ht="14.4" customHeight="1" x14ac:dyDescent="0.3">
      <c r="A22">
        <v>100</v>
      </c>
      <c r="B22">
        <v>1753</v>
      </c>
      <c r="C22" s="2">
        <v>44873.745671296296</v>
      </c>
      <c r="D22">
        <v>1</v>
      </c>
      <c r="E22" t="s">
        <v>581</v>
      </c>
      <c r="F22" t="s">
        <v>611</v>
      </c>
      <c r="G22">
        <f>VLOOKUP(F22,'Vlookup tables'!$A$2:$B$10,2,FALSE)</f>
        <v>4</v>
      </c>
      <c r="H22" t="s">
        <v>545</v>
      </c>
      <c r="J22" t="str">
        <f t="shared" si="93"/>
        <v>Engineering</v>
      </c>
      <c r="K22" t="s">
        <v>611</v>
      </c>
      <c r="L22">
        <f>VLOOKUP(K22,'Vlookup tables'!$A$2:$B$10,2,FALSE)</f>
        <v>4</v>
      </c>
      <c r="M22" t="s">
        <v>583</v>
      </c>
      <c r="N22" t="b">
        <f t="shared" si="48"/>
        <v>1</v>
      </c>
      <c r="O22" t="b">
        <f t="shared" si="49"/>
        <v>0</v>
      </c>
      <c r="P22" t="b">
        <f t="shared" si="50"/>
        <v>0</v>
      </c>
      <c r="Q22" t="b">
        <f t="shared" si="51"/>
        <v>0</v>
      </c>
      <c r="R22" t="b">
        <f t="shared" si="52"/>
        <v>0</v>
      </c>
      <c r="S22" t="s">
        <v>673</v>
      </c>
      <c r="T22" t="str">
        <f t="shared" si="94"/>
        <v>na</v>
      </c>
      <c r="U22" t="b">
        <f t="shared" si="95"/>
        <v>1</v>
      </c>
      <c r="V22" t="b">
        <f t="shared" si="96"/>
        <v>0</v>
      </c>
      <c r="W22" t="b">
        <f t="shared" si="97"/>
        <v>1</v>
      </c>
      <c r="X22" t="b">
        <f t="shared" si="98"/>
        <v>0</v>
      </c>
      <c r="Y22" t="s">
        <v>584</v>
      </c>
      <c r="Z22">
        <f>VLOOKUP(Y22,'Vlookup tables'!$D$2:$E$6,2,FALSE)</f>
        <v>2</v>
      </c>
      <c r="AA22" t="str">
        <f t="shared" si="29"/>
        <v>na</v>
      </c>
      <c r="AB22" t="str">
        <f t="shared" si="58"/>
        <v>na</v>
      </c>
      <c r="AC22" t="str">
        <f t="shared" si="59"/>
        <v>na</v>
      </c>
      <c r="AD22" t="str">
        <f t="shared" si="60"/>
        <v>na</v>
      </c>
      <c r="AE22" t="str">
        <f t="shared" si="61"/>
        <v>na</v>
      </c>
      <c r="AF22" t="str">
        <f>IF(OR(AA22=FALSE,AA22="na"),"na",VLOOKUP(AV22,'Vlookup tables'!$G$2:$H$7,2,FALSE))</f>
        <v>na</v>
      </c>
      <c r="AG22" t="str">
        <f>IF(OR(AB22=FALSE,AB22="na"),"na",VLOOKUP(AW22,'Vlookup tables'!$G$2:$H$7,2,FALSE))</f>
        <v>na</v>
      </c>
      <c r="AH22" t="str">
        <f>IF(OR(AC22=FALSE,AC22="na"),"na",VLOOKUP(AX22,'Vlookup tables'!$G$2:$H$7,2,FALSE))</f>
        <v>na</v>
      </c>
      <c r="AI22" t="str">
        <f>IF(OR(AD22=FALSE,AD22="na"),"na",VLOOKUP(AY22,'Vlookup tables'!$G$2:$H$7,2,FALSE))</f>
        <v>na</v>
      </c>
      <c r="AJ22" t="str">
        <f>IF(OR(AA22=FALSE,AA22="na"),"na",VLOOKUP(BC22,'Vlookup tables'!$J$2:$K$5,2,FALSE))</f>
        <v>na</v>
      </c>
      <c r="AK22" t="str">
        <f>IF(OR(AB22=FALSE,AB22="na"),"na",VLOOKUP(BD22,'Vlookup tables'!$J$2:$K$5,2,FALSE))</f>
        <v>na</v>
      </c>
      <c r="AL22" t="str">
        <f>IF(OR(AC22=FALSE,AC22="na"),"na",VLOOKUP(BE22,'Vlookup tables'!$J$2:$K$5,2,FALSE))</f>
        <v>na</v>
      </c>
      <c r="AM22" t="str">
        <f>IF(OR(AD22=FALSE,AD22="na"),"na",VLOOKUP(BF22,'Vlookup tables'!$J$2:$K$5,2,FALSE))</f>
        <v>na</v>
      </c>
      <c r="AN22" t="str">
        <f t="shared" si="62"/>
        <v>na</v>
      </c>
      <c r="AO22" t="str">
        <f t="shared" si="63"/>
        <v>na</v>
      </c>
      <c r="AP22" t="str">
        <f t="shared" si="64"/>
        <v>na</v>
      </c>
      <c r="AQ22" t="str">
        <f t="shared" si="65"/>
        <v>na</v>
      </c>
      <c r="BQ22" t="str">
        <f t="shared" si="66"/>
        <v>na</v>
      </c>
      <c r="BR22" t="b">
        <f t="shared" si="67"/>
        <v>1</v>
      </c>
      <c r="BS22" t="b">
        <f t="shared" si="68"/>
        <v>1</v>
      </c>
      <c r="BT22" t="b">
        <f t="shared" si="69"/>
        <v>1</v>
      </c>
      <c r="BU22" t="b">
        <f t="shared" si="70"/>
        <v>0</v>
      </c>
      <c r="BV22" t="b">
        <f t="shared" si="71"/>
        <v>0</v>
      </c>
      <c r="BW22">
        <f>IF(OR(BR22=FALSE,BR22="na"),"na",VLOOKUP(CN22,'Vlookup tables'!$G$2:$H$7,2,FALSE))</f>
        <v>4</v>
      </c>
      <c r="BX22">
        <f>IF(OR(BS22=FALSE,BS22="na"),"na",VLOOKUP(CO22,'Vlookup tables'!$G$2:$H$7,2,FALSE))</f>
        <v>2</v>
      </c>
      <c r="BY22">
        <f>IF(OR(BT22=FALSE,BT22="na"),"na",VLOOKUP(CP22,'Vlookup tables'!$G$2:$H$7,2,FALSE))</f>
        <v>1</v>
      </c>
      <c r="BZ22" t="str">
        <f>IF(OR(BU22=FALSE,BU22="na"),"na",VLOOKUP(CQ22,'Vlookup tables'!$G$2:$H$7,2,FALSE))</f>
        <v>na</v>
      </c>
      <c r="CA22">
        <f>IF(OR(BR22=FALSE,BR22="na"),"na",VLOOKUP(CU22,'Vlookup tables'!$J$2:$K$5,2,FALSE))</f>
        <v>2</v>
      </c>
      <c r="CB22">
        <f>IF(OR(BS22=FALSE,BS22="na"),"na",VLOOKUP(CV22,'Vlookup tables'!$J$2:$K$5,2,FALSE))</f>
        <v>3</v>
      </c>
      <c r="CC22">
        <f>IF(OR(BT22=FALSE,BT22="na"),"na",VLOOKUP(CW22,'Vlookup tables'!$J$2:$K$5,2,FALSE))</f>
        <v>2</v>
      </c>
      <c r="CD22" t="str">
        <f>IF(OR(BU22=FALSE,BU22="na"),"na",VLOOKUP(CX22,'Vlookup tables'!$J$2:$K$5,2,FALSE))</f>
        <v>na</v>
      </c>
      <c r="CE22" t="b">
        <f t="shared" si="72"/>
        <v>1</v>
      </c>
      <c r="CF22" t="b">
        <f t="shared" si="73"/>
        <v>1</v>
      </c>
      <c r="CG22" t="b">
        <f t="shared" si="74"/>
        <v>1</v>
      </c>
      <c r="CH22" t="str">
        <f t="shared" si="75"/>
        <v>na</v>
      </c>
      <c r="CJ22" t="s">
        <v>593</v>
      </c>
      <c r="CN22" t="s">
        <v>573</v>
      </c>
      <c r="CO22" t="s">
        <v>531</v>
      </c>
      <c r="CP22" t="s">
        <v>530</v>
      </c>
      <c r="CU22" t="s">
        <v>528</v>
      </c>
      <c r="CV22" t="s">
        <v>532</v>
      </c>
      <c r="CW22" t="s">
        <v>528</v>
      </c>
      <c r="DB22" t="s">
        <v>674</v>
      </c>
      <c r="DC22" t="s">
        <v>675</v>
      </c>
      <c r="DD22" t="s">
        <v>676</v>
      </c>
      <c r="DI22" t="b">
        <f t="shared" si="76"/>
        <v>1</v>
      </c>
      <c r="DJ22" t="s">
        <v>677</v>
      </c>
      <c r="DK22" t="s">
        <v>543</v>
      </c>
      <c r="EQ22" t="b">
        <f t="shared" si="77"/>
        <v>0</v>
      </c>
      <c r="ER22" t="b">
        <f t="shared" si="78"/>
        <v>0</v>
      </c>
      <c r="ES22" t="b">
        <f t="shared" si="79"/>
        <v>0</v>
      </c>
      <c r="ET22" t="b">
        <f t="shared" si="80"/>
        <v>0</v>
      </c>
      <c r="EU22" t="b">
        <f t="shared" si="81"/>
        <v>0</v>
      </c>
      <c r="EV22" t="b">
        <f t="shared" si="82"/>
        <v>0</v>
      </c>
      <c r="EW22" t="str">
        <f t="shared" si="30"/>
        <v>na</v>
      </c>
      <c r="EX22" t="str">
        <f t="shared" si="31"/>
        <v>na</v>
      </c>
      <c r="EY22" t="str">
        <f t="shared" si="32"/>
        <v>na</v>
      </c>
      <c r="EZ22" t="str">
        <f t="shared" si="33"/>
        <v>na</v>
      </c>
      <c r="FA22" t="str">
        <f t="shared" si="34"/>
        <v>na</v>
      </c>
      <c r="FB22" t="str">
        <f t="shared" si="35"/>
        <v>na</v>
      </c>
      <c r="FC22" t="str">
        <f t="shared" si="83"/>
        <v>na</v>
      </c>
      <c r="FD22" t="str">
        <f t="shared" si="36"/>
        <v>na</v>
      </c>
      <c r="FE22" t="str">
        <f t="shared" si="37"/>
        <v>na</v>
      </c>
      <c r="FF22" t="str">
        <f t="shared" si="38"/>
        <v>na</v>
      </c>
      <c r="FG22" t="str">
        <f t="shared" si="39"/>
        <v>na</v>
      </c>
      <c r="FH22" t="str">
        <f t="shared" si="84"/>
        <v>na</v>
      </c>
      <c r="FI22" t="str">
        <f>IF(OR(FD22=FALSE,FD22="na"),"na",VLOOKUP(GH22,'Vlookup tables'!$G$2:$H$7,2,FALSE))</f>
        <v>na</v>
      </c>
      <c r="FJ22" t="str">
        <f>IF(OR(FE22=FALSE,FE22="na"),"na",VLOOKUP(GI22,'Vlookup tables'!$G$2:$H$7,2,FALSE))</f>
        <v>na</v>
      </c>
      <c r="FK22" t="str">
        <f>IF(OR(FF22=FALSE,FF22="na"),"na",VLOOKUP(GJ22,'Vlookup tables'!$G$2:$H$7,2,FALSE))</f>
        <v>na</v>
      </c>
      <c r="FL22" t="str">
        <f>IF(OR(FG22=FALSE,FG22="na"),"na",VLOOKUP(GK22,'Vlookup tables'!$G$2:$H$7,2,FALSE))</f>
        <v>na</v>
      </c>
      <c r="FM22" t="str">
        <f>IF(OR(FD22=FALSE,FD22="na"),"na",VLOOKUP(GO22,'Vlookup tables'!$J$2:$K$5,2,FALSE))</f>
        <v>na</v>
      </c>
      <c r="FN22" t="str">
        <f>IF(OR(FE22=FALSE,FE22="na"),"na",VLOOKUP(GP22,'Vlookup tables'!$J$2:$K$5,2,FALSE))</f>
        <v>na</v>
      </c>
      <c r="FO22" t="str">
        <f>IF(OR(FF22=FALSE,FF22="na"),"na",VLOOKUP(GQ22,'Vlookup tables'!$J$2:$K$5,2,FALSE))</f>
        <v>na</v>
      </c>
      <c r="FP22" t="str">
        <f>IF(OR(FG22=FALSE,FG22="na"),"na",VLOOKUP(GR22,'Vlookup tables'!$J$2:$K$5,2,FALSE))</f>
        <v>na</v>
      </c>
      <c r="FQ22" t="str">
        <f t="shared" si="40"/>
        <v>na</v>
      </c>
      <c r="FR22" t="str">
        <f t="shared" si="41"/>
        <v>na</v>
      </c>
      <c r="FS22" t="str">
        <f t="shared" si="42"/>
        <v>na</v>
      </c>
      <c r="FT22" t="str">
        <f t="shared" si="43"/>
        <v>na</v>
      </c>
      <c r="FU22" t="str">
        <f t="shared" si="44"/>
        <v>na</v>
      </c>
      <c r="FV22" t="s">
        <v>574</v>
      </c>
      <c r="HF22" t="s">
        <v>575</v>
      </c>
      <c r="HX22">
        <f>IF(IT22="","Unknown",VLOOKUP(IT22,'Vlookup tables'!$B$13:$C$16,2,FALSE))</f>
        <v>2</v>
      </c>
      <c r="HY22">
        <f>IF(IU22="","Unknown",VLOOKUP(IU22,'Vlookup tables'!$D$13:$E$16,2,FALSE))</f>
        <v>3</v>
      </c>
      <c r="HZ22">
        <f>IF(IV22="","Unknown",VLOOKUP(IV22,'Vlookup tables'!$F$13:$G$16,2,FALSE))</f>
        <v>3</v>
      </c>
      <c r="IA22">
        <f>IF(IW22="","Unknown",VLOOKUP(IW22,'Vlookup tables'!$H$13:$I$16,2,FALSE))</f>
        <v>3</v>
      </c>
      <c r="IB22">
        <f>IF(IX22="","Unknown",VLOOKUP(IX22,'Vlookup tables'!$J$13:$K$16,2,FALSE))</f>
        <v>3</v>
      </c>
      <c r="IC22">
        <f>IF(IY22="","Unknown",VLOOKUP(IY22,'Vlookup tables'!$L$13:$M$16,2,FALSE))</f>
        <v>3</v>
      </c>
      <c r="ID22">
        <f>IF(IZ22="","Unknown",VLOOKUP(IZ22,'Vlookup tables'!$N$13:$O$16,2,FALSE))</f>
        <v>1</v>
      </c>
      <c r="IE22">
        <f>VLOOKUP(JA22,'Vlookup tables'!$P$13:$Q$15,2,FALSE)</f>
        <v>1</v>
      </c>
      <c r="IF22" t="str">
        <f t="shared" si="85"/>
        <v>na</v>
      </c>
      <c r="IG22" t="str">
        <f t="shared" si="86"/>
        <v>na</v>
      </c>
      <c r="IH22" t="str">
        <f t="shared" si="87"/>
        <v>na</v>
      </c>
      <c r="II22" t="str">
        <f t="shared" si="45"/>
        <v>na</v>
      </c>
      <c r="IJ22" t="str">
        <f>IF(OR(IF22=FALSE,IF22="na"),"na",VLOOKUP(JF22,'Vlookup tables'!$G$2:$H$7,2,FALSE))</f>
        <v>na</v>
      </c>
      <c r="IK22" t="str">
        <f>IF(OR(IG22=FALSE,IG22="na"),"na",VLOOKUP(JG22,'Vlookup tables'!$G$2:$H$7,2,FALSE))</f>
        <v>na</v>
      </c>
      <c r="IL22" t="str">
        <f>IF(OR(IH22=FALSE,IH22="na"),"na",VLOOKUP(JH22,'Vlookup tables'!$G$2:$H$7,2,FALSE))</f>
        <v>na</v>
      </c>
      <c r="IM22" t="str">
        <f>IF(OR(IF22=FALSE,IF22="na"),"na",VLOOKUP(JL22,'Vlookup tables'!$J$2:$K$5,2,FALSE))</f>
        <v>na</v>
      </c>
      <c r="IN22" t="str">
        <f>IF(OR(IG22=FALSE,IG22="na"),"na",VLOOKUP(JM22,'Vlookup tables'!$J$2:$K$5,2,FALSE))</f>
        <v>na</v>
      </c>
      <c r="IO22" t="str">
        <f>IF(OR(IH22=FALSE,IH22="na"),"na",VLOOKUP(JN22,'Vlookup tables'!$J$2:$K$5,2,FALSE))</f>
        <v>na</v>
      </c>
      <c r="IP22" t="str">
        <f t="shared" si="88"/>
        <v>na</v>
      </c>
      <c r="IQ22" t="str">
        <f t="shared" si="89"/>
        <v>na</v>
      </c>
      <c r="IR22" t="str">
        <f t="shared" si="90"/>
        <v>na</v>
      </c>
      <c r="IS22" t="b">
        <f t="shared" si="91"/>
        <v>1</v>
      </c>
      <c r="IT22" t="s">
        <v>559</v>
      </c>
      <c r="IU22" t="s">
        <v>539</v>
      </c>
      <c r="IV22" t="s">
        <v>540</v>
      </c>
      <c r="IW22" t="s">
        <v>576</v>
      </c>
      <c r="IX22" t="s">
        <v>577</v>
      </c>
      <c r="IY22" t="s">
        <v>532</v>
      </c>
      <c r="IZ22" t="s">
        <v>562</v>
      </c>
      <c r="JA22" t="s">
        <v>541</v>
      </c>
      <c r="JX22" t="s">
        <v>534</v>
      </c>
      <c r="KM22" t="s">
        <v>678</v>
      </c>
      <c r="KN22" t="s">
        <v>543</v>
      </c>
      <c r="KP22" t="s">
        <v>679</v>
      </c>
      <c r="KQ22" t="b">
        <f t="shared" si="92"/>
        <v>1</v>
      </c>
      <c r="KR22">
        <f t="shared" si="47"/>
        <v>140</v>
      </c>
    </row>
    <row r="23" spans="1:304" ht="14.4" customHeight="1" x14ac:dyDescent="0.3">
      <c r="A23">
        <v>100</v>
      </c>
      <c r="B23">
        <v>948</v>
      </c>
      <c r="C23" s="2">
        <v>44873.751944444448</v>
      </c>
      <c r="D23">
        <v>0.89999997615814198</v>
      </c>
      <c r="E23" t="s">
        <v>544</v>
      </c>
      <c r="F23" t="s">
        <v>680</v>
      </c>
      <c r="G23">
        <f>VLOOKUP(F23,'Vlookup tables'!$A$2:$B$10,2,FALSE)</f>
        <v>2</v>
      </c>
      <c r="H23" t="s">
        <v>545</v>
      </c>
      <c r="J23" t="str">
        <f t="shared" si="93"/>
        <v>Engineering</v>
      </c>
      <c r="K23" t="s">
        <v>566</v>
      </c>
      <c r="L23">
        <f>VLOOKUP(K23,'Vlookup tables'!$A$2:$B$10,2,FALSE)</f>
        <v>3</v>
      </c>
      <c r="M23" t="s">
        <v>546</v>
      </c>
      <c r="N23" t="b">
        <f t="shared" si="48"/>
        <v>1</v>
      </c>
      <c r="O23" t="b">
        <f t="shared" si="49"/>
        <v>1</v>
      </c>
      <c r="P23" t="b">
        <f t="shared" si="50"/>
        <v>1</v>
      </c>
      <c r="Q23" t="b">
        <f t="shared" si="51"/>
        <v>1</v>
      </c>
      <c r="R23" t="b">
        <f t="shared" si="52"/>
        <v>0</v>
      </c>
      <c r="S23" t="s">
        <v>681</v>
      </c>
      <c r="T23" t="str">
        <f t="shared" si="94"/>
        <v>na</v>
      </c>
      <c r="U23" t="str">
        <f t="shared" si="95"/>
        <v>na</v>
      </c>
      <c r="V23" t="str">
        <f t="shared" si="96"/>
        <v>na</v>
      </c>
      <c r="W23" t="str">
        <f t="shared" si="97"/>
        <v>na</v>
      </c>
      <c r="X23" t="b">
        <f t="shared" si="98"/>
        <v>1</v>
      </c>
      <c r="Y23" t="s">
        <v>517</v>
      </c>
      <c r="Z23">
        <f>VLOOKUP(Y23,'Vlookup tables'!$D$2:$E$6,2,FALSE)</f>
        <v>1</v>
      </c>
      <c r="AA23" t="b">
        <f t="shared" si="29"/>
        <v>1</v>
      </c>
      <c r="AB23" t="b">
        <f t="shared" si="58"/>
        <v>1</v>
      </c>
      <c r="AC23" t="b">
        <f t="shared" si="59"/>
        <v>0</v>
      </c>
      <c r="AD23" t="b">
        <f t="shared" si="60"/>
        <v>0</v>
      </c>
      <c r="AE23" t="b">
        <f t="shared" si="61"/>
        <v>0</v>
      </c>
      <c r="AF23">
        <f>IF(OR(AA23=FALSE,AA23="na"),"na",VLOOKUP(AV23,'Vlookup tables'!$G$2:$H$7,2,FALSE))</f>
        <v>4</v>
      </c>
      <c r="AG23">
        <f>IF(OR(AB23=FALSE,AB23="na"),"na",VLOOKUP(AW23,'Vlookup tables'!$G$2:$H$7,2,FALSE))</f>
        <v>4</v>
      </c>
      <c r="AH23" t="str">
        <f>IF(OR(AC23=FALSE,AC23="na"),"na",VLOOKUP(AX23,'Vlookup tables'!$G$2:$H$7,2,FALSE))</f>
        <v>na</v>
      </c>
      <c r="AI23" t="str">
        <f>IF(OR(AD23=FALSE,AD23="na"),"na",VLOOKUP(AY23,'Vlookup tables'!$G$2:$H$7,2,FALSE))</f>
        <v>na</v>
      </c>
      <c r="AJ23">
        <f>IF(OR(AA23=FALSE,AA23="na"),"na",VLOOKUP(BC23,'Vlookup tables'!$J$2:$K$5,2,FALSE))</f>
        <v>3</v>
      </c>
      <c r="AK23">
        <f>IF(OR(AB23=FALSE,AB23="na"),"na",VLOOKUP(BD23,'Vlookup tables'!$J$2:$K$5,2,FALSE))</f>
        <v>2</v>
      </c>
      <c r="AL23" t="str">
        <f>IF(OR(AC23=FALSE,AC23="na"),"na",VLOOKUP(BE23,'Vlookup tables'!$J$2:$K$5,2,FALSE))</f>
        <v>na</v>
      </c>
      <c r="AM23" t="str">
        <f>IF(OR(AD23=FALSE,AD23="na"),"na",VLOOKUP(BF23,'Vlookup tables'!$J$2:$K$5,2,FALSE))</f>
        <v>na</v>
      </c>
      <c r="AN23" t="b">
        <f t="shared" si="62"/>
        <v>0</v>
      </c>
      <c r="AO23" t="b">
        <f t="shared" si="63"/>
        <v>1</v>
      </c>
      <c r="AP23" t="str">
        <f t="shared" si="64"/>
        <v>na</v>
      </c>
      <c r="AQ23" t="str">
        <f t="shared" si="65"/>
        <v>na</v>
      </c>
      <c r="AR23" t="s">
        <v>682</v>
      </c>
      <c r="AV23" t="s">
        <v>573</v>
      </c>
      <c r="AW23" t="s">
        <v>573</v>
      </c>
      <c r="AX23" t="s">
        <v>530</v>
      </c>
      <c r="BC23" t="s">
        <v>532</v>
      </c>
      <c r="BD23" t="s">
        <v>528</v>
      </c>
      <c r="BE23" t="s">
        <v>532</v>
      </c>
      <c r="BK23" t="s">
        <v>683</v>
      </c>
      <c r="BL23" t="s">
        <v>684</v>
      </c>
      <c r="BQ23" t="str">
        <f t="shared" si="66"/>
        <v>Yes</v>
      </c>
      <c r="BR23" t="b">
        <f t="shared" si="67"/>
        <v>1</v>
      </c>
      <c r="BS23" t="b">
        <f t="shared" si="68"/>
        <v>1</v>
      </c>
      <c r="BT23" t="b">
        <f t="shared" si="69"/>
        <v>0</v>
      </c>
      <c r="BU23" t="b">
        <f t="shared" si="70"/>
        <v>0</v>
      </c>
      <c r="BV23" t="b">
        <f t="shared" si="71"/>
        <v>0</v>
      </c>
      <c r="BW23">
        <f>IF(OR(BR23=FALSE,BR23="na"),"na",VLOOKUP(CN23,'Vlookup tables'!$G$2:$H$7,2,FALSE))</f>
        <v>1</v>
      </c>
      <c r="BX23">
        <f>IF(OR(BS23=FALSE,BS23="na"),"na",VLOOKUP(CO23,'Vlookup tables'!$G$2:$H$7,2,FALSE))</f>
        <v>1</v>
      </c>
      <c r="BY23" t="str">
        <f>IF(OR(BT23=FALSE,BT23="na"),"na",VLOOKUP(CP23,'Vlookup tables'!$G$2:$H$7,2,FALSE))</f>
        <v>na</v>
      </c>
      <c r="BZ23" t="str">
        <f>IF(OR(BU23=FALSE,BU23="na"),"na",VLOOKUP(CQ23,'Vlookup tables'!$G$2:$H$7,2,FALSE))</f>
        <v>na</v>
      </c>
      <c r="CA23">
        <f>IF(OR(BR23=FALSE,BR23="na"),"na",VLOOKUP(CU23,'Vlookup tables'!$J$2:$K$5,2,FALSE))</f>
        <v>2</v>
      </c>
      <c r="CB23">
        <f>IF(OR(BS23=FALSE,BS23="na"),"na",VLOOKUP(CV23,'Vlookup tables'!$J$2:$K$5,2,FALSE))</f>
        <v>2</v>
      </c>
      <c r="CC23" t="str">
        <f>IF(OR(BT23=FALSE,BT23="na"),"na",VLOOKUP(CW23,'Vlookup tables'!$J$2:$K$5,2,FALSE))</f>
        <v>na</v>
      </c>
      <c r="CD23" t="str">
        <f>IF(OR(BU23=FALSE,BU23="na"),"na",VLOOKUP(CX23,'Vlookup tables'!$J$2:$K$5,2,FALSE))</f>
        <v>na</v>
      </c>
      <c r="CE23" t="b">
        <f t="shared" si="72"/>
        <v>1</v>
      </c>
      <c r="CF23" t="b">
        <f t="shared" si="73"/>
        <v>0</v>
      </c>
      <c r="CG23" t="str">
        <f t="shared" si="74"/>
        <v>na</v>
      </c>
      <c r="CH23" t="str">
        <f t="shared" si="75"/>
        <v>na</v>
      </c>
      <c r="CI23" t="s">
        <v>519</v>
      </c>
      <c r="CJ23" t="s">
        <v>529</v>
      </c>
      <c r="CN23" t="s">
        <v>530</v>
      </c>
      <c r="CO23" t="s">
        <v>530</v>
      </c>
      <c r="CU23" t="s">
        <v>528</v>
      </c>
      <c r="CV23" t="s">
        <v>528</v>
      </c>
      <c r="DB23" t="s">
        <v>685</v>
      </c>
      <c r="DI23" t="b">
        <f t="shared" si="76"/>
        <v>1</v>
      </c>
      <c r="DJ23" t="s">
        <v>686</v>
      </c>
      <c r="DK23" t="s">
        <v>649</v>
      </c>
      <c r="EQ23" t="b">
        <f t="shared" si="77"/>
        <v>1</v>
      </c>
      <c r="ER23" t="b">
        <f t="shared" si="78"/>
        <v>1</v>
      </c>
      <c r="ES23" t="b">
        <f t="shared" si="79"/>
        <v>0</v>
      </c>
      <c r="ET23" t="b">
        <f t="shared" si="80"/>
        <v>0</v>
      </c>
      <c r="EU23" t="b">
        <f t="shared" si="81"/>
        <v>0</v>
      </c>
      <c r="EV23" t="b">
        <f t="shared" si="82"/>
        <v>0</v>
      </c>
      <c r="EW23">
        <f t="shared" si="30"/>
        <v>3</v>
      </c>
      <c r="EX23" t="str">
        <f t="shared" si="31"/>
        <v>na</v>
      </c>
      <c r="EY23" t="str">
        <f t="shared" si="32"/>
        <v>na</v>
      </c>
      <c r="EZ23" t="str">
        <f t="shared" si="33"/>
        <v>na</v>
      </c>
      <c r="FA23" t="b">
        <f t="shared" si="34"/>
        <v>1</v>
      </c>
      <c r="FB23" t="b">
        <f t="shared" si="35"/>
        <v>0</v>
      </c>
      <c r="FC23" t="b">
        <f t="shared" si="83"/>
        <v>0</v>
      </c>
      <c r="FD23" t="b">
        <f t="shared" si="36"/>
        <v>1</v>
      </c>
      <c r="FE23" t="b">
        <f t="shared" si="37"/>
        <v>0</v>
      </c>
      <c r="FF23" t="b">
        <f t="shared" si="38"/>
        <v>0</v>
      </c>
      <c r="FG23" t="b">
        <f t="shared" si="39"/>
        <v>0</v>
      </c>
      <c r="FH23" t="b">
        <f t="shared" si="84"/>
        <v>0</v>
      </c>
      <c r="FI23">
        <f>IF(OR(FD23=FALSE,FD23="na"),"na",VLOOKUP(GH23,'Vlookup tables'!$G$2:$H$7,2,FALSE))</f>
        <v>2</v>
      </c>
      <c r="FJ23" t="str">
        <f>IF(OR(FE23=FALSE,FE23="na"),"na",VLOOKUP(GI23,'Vlookup tables'!$G$2:$H$7,2,FALSE))</f>
        <v>na</v>
      </c>
      <c r="FK23" t="str">
        <f>IF(OR(FF23=FALSE,FF23="na"),"na",VLOOKUP(GJ23,'Vlookup tables'!$G$2:$H$7,2,FALSE))</f>
        <v>na</v>
      </c>
      <c r="FL23" t="str">
        <f>IF(OR(FG23=FALSE,FG23="na"),"na",VLOOKUP(GK23,'Vlookup tables'!$G$2:$H$7,2,FALSE))</f>
        <v>na</v>
      </c>
      <c r="FM23">
        <f>IF(OR(FD23=FALSE,FD23="na"),"na",VLOOKUP(GO23,'Vlookup tables'!$J$2:$K$5,2,FALSE))</f>
        <v>2</v>
      </c>
      <c r="FN23" t="str">
        <f>IF(OR(FE23=FALSE,FE23="na"),"na",VLOOKUP(GP23,'Vlookup tables'!$J$2:$K$5,2,FALSE))</f>
        <v>na</v>
      </c>
      <c r="FO23" t="str">
        <f>IF(OR(FF23=FALSE,FF23="na"),"na",VLOOKUP(GQ23,'Vlookup tables'!$J$2:$K$5,2,FALSE))</f>
        <v>na</v>
      </c>
      <c r="FP23" t="str">
        <f>IF(OR(FG23=FALSE,FG23="na"),"na",VLOOKUP(GR23,'Vlookup tables'!$J$2:$K$5,2,FALSE))</f>
        <v>na</v>
      </c>
      <c r="FQ23" t="b">
        <f t="shared" si="40"/>
        <v>0</v>
      </c>
      <c r="FR23" t="str">
        <f t="shared" si="41"/>
        <v>na</v>
      </c>
      <c r="FS23" t="str">
        <f t="shared" si="42"/>
        <v>na</v>
      </c>
      <c r="FT23" t="str">
        <f t="shared" si="43"/>
        <v>na</v>
      </c>
      <c r="FU23" t="b">
        <f t="shared" si="44"/>
        <v>0</v>
      </c>
      <c r="FV23" t="s">
        <v>601</v>
      </c>
      <c r="FX23" t="s">
        <v>554</v>
      </c>
      <c r="GB23" t="s">
        <v>661</v>
      </c>
      <c r="GF23" t="s">
        <v>596</v>
      </c>
      <c r="GH23" t="s">
        <v>531</v>
      </c>
      <c r="GO23" t="s">
        <v>528</v>
      </c>
      <c r="HD23" t="s">
        <v>552</v>
      </c>
      <c r="HX23">
        <f>IF(IT23="","Unknown",VLOOKUP(IT23,'Vlookup tables'!$B$13:$C$16,2,FALSE))</f>
        <v>2</v>
      </c>
      <c r="HY23">
        <f>IF(IU23="","Unknown",VLOOKUP(IU23,'Vlookup tables'!$D$13:$E$16,2,FALSE))</f>
        <v>2</v>
      </c>
      <c r="HZ23">
        <f>IF(IV23="","Unknown",VLOOKUP(IV23,'Vlookup tables'!$F$13:$G$16,2,FALSE))</f>
        <v>1</v>
      </c>
      <c r="IA23">
        <f>IF(IW23="","Unknown",VLOOKUP(IW23,'Vlookup tables'!$H$13:$I$16,2,FALSE))</f>
        <v>2</v>
      </c>
      <c r="IB23">
        <f>IF(IX23="","Unknown",VLOOKUP(IX23,'Vlookup tables'!$J$13:$K$16,2,FALSE))</f>
        <v>2</v>
      </c>
      <c r="IC23">
        <f>IF(IY23="","Unknown",VLOOKUP(IY23,'Vlookup tables'!$L$13:$M$16,2,FALSE))</f>
        <v>2</v>
      </c>
      <c r="ID23">
        <f>IF(IZ23="","Unknown",VLOOKUP(IZ23,'Vlookup tables'!$N$13:$O$16,2,FALSE))</f>
        <v>1</v>
      </c>
      <c r="IE23">
        <f>VLOOKUP(JA23,'Vlookup tables'!$P$13:$Q$15,2,FALSE)</f>
        <v>1</v>
      </c>
      <c r="IF23" t="str">
        <f t="shared" si="85"/>
        <v>na</v>
      </c>
      <c r="IG23" t="str">
        <f t="shared" si="86"/>
        <v>na</v>
      </c>
      <c r="IH23" t="str">
        <f t="shared" si="87"/>
        <v>na</v>
      </c>
      <c r="II23" t="str">
        <f t="shared" si="45"/>
        <v>na</v>
      </c>
      <c r="IJ23" t="str">
        <f>IF(OR(IF23=FALSE,IF23="na"),"na",VLOOKUP(JF23,'Vlookup tables'!$G$2:$H$7,2,FALSE))</f>
        <v>na</v>
      </c>
      <c r="IK23" t="str">
        <f>IF(OR(IG23=FALSE,IG23="na"),"na",VLOOKUP(JG23,'Vlookup tables'!$G$2:$H$7,2,FALSE))</f>
        <v>na</v>
      </c>
      <c r="IL23" t="str">
        <f>IF(OR(IH23=FALSE,IH23="na"),"na",VLOOKUP(JH23,'Vlookup tables'!$G$2:$H$7,2,FALSE))</f>
        <v>na</v>
      </c>
      <c r="IM23" t="str">
        <f>IF(OR(IF23=FALSE,IF23="na"),"na",VLOOKUP(JL23,'Vlookup tables'!$J$2:$K$5,2,FALSE))</f>
        <v>na</v>
      </c>
      <c r="IN23" t="str">
        <f>IF(OR(IG23=FALSE,IG23="na"),"na",VLOOKUP(JM23,'Vlookup tables'!$J$2:$K$5,2,FALSE))</f>
        <v>na</v>
      </c>
      <c r="IO23" t="str">
        <f>IF(OR(IH23=FALSE,IH23="na"),"na",VLOOKUP(JN23,'Vlookup tables'!$J$2:$K$5,2,FALSE))</f>
        <v>na</v>
      </c>
      <c r="IP23" t="str">
        <f t="shared" si="88"/>
        <v>na</v>
      </c>
      <c r="IQ23" t="str">
        <f t="shared" si="89"/>
        <v>na</v>
      </c>
      <c r="IR23" t="str">
        <f t="shared" si="90"/>
        <v>na</v>
      </c>
      <c r="IS23" t="b">
        <f t="shared" si="91"/>
        <v>0</v>
      </c>
      <c r="IT23" t="s">
        <v>559</v>
      </c>
      <c r="IU23" t="s">
        <v>560</v>
      </c>
      <c r="IV23" t="s">
        <v>586</v>
      </c>
      <c r="IW23" t="s">
        <v>562</v>
      </c>
      <c r="IX23" t="s">
        <v>563</v>
      </c>
      <c r="IY23" t="s">
        <v>528</v>
      </c>
      <c r="IZ23" t="s">
        <v>562</v>
      </c>
      <c r="JA23" t="s">
        <v>541</v>
      </c>
      <c r="JX23" t="s">
        <v>534</v>
      </c>
      <c r="JZ23" t="s">
        <v>687</v>
      </c>
      <c r="KC23">
        <v>1</v>
      </c>
      <c r="KD23">
        <v>2</v>
      </c>
      <c r="KE23">
        <v>3</v>
      </c>
      <c r="KN23" t="s">
        <v>552</v>
      </c>
      <c r="KQ23" t="b">
        <f t="shared" si="92"/>
        <v>0</v>
      </c>
      <c r="KR23">
        <f t="shared" si="47"/>
        <v>153</v>
      </c>
    </row>
    <row r="24" spans="1:304" ht="14.4" customHeight="1" x14ac:dyDescent="0.3">
      <c r="A24">
        <v>100</v>
      </c>
      <c r="B24">
        <v>1029</v>
      </c>
      <c r="C24" s="2">
        <v>44873.756053240744</v>
      </c>
      <c r="D24">
        <v>0.89999997615814198</v>
      </c>
      <c r="E24" t="s">
        <v>590</v>
      </c>
      <c r="F24" t="s">
        <v>568</v>
      </c>
      <c r="G24">
        <f>VLOOKUP(F24,'Vlookup tables'!$A$2:$B$10,2,FALSE)</f>
        <v>6</v>
      </c>
      <c r="H24" t="s">
        <v>545</v>
      </c>
      <c r="J24" t="str">
        <f t="shared" si="93"/>
        <v>Engineering</v>
      </c>
      <c r="K24" t="s">
        <v>568</v>
      </c>
      <c r="L24">
        <f>VLOOKUP(K24,'Vlookup tables'!$A$2:$B$10,2,FALSE)</f>
        <v>6</v>
      </c>
      <c r="M24" t="s">
        <v>583</v>
      </c>
      <c r="N24" t="b">
        <f t="shared" si="48"/>
        <v>1</v>
      </c>
      <c r="O24" t="b">
        <f t="shared" si="49"/>
        <v>0</v>
      </c>
      <c r="P24" t="b">
        <f t="shared" si="50"/>
        <v>0</v>
      </c>
      <c r="Q24" t="b">
        <f t="shared" si="51"/>
        <v>0</v>
      </c>
      <c r="R24" t="b">
        <f t="shared" si="52"/>
        <v>0</v>
      </c>
      <c r="T24" t="str">
        <f t="shared" si="94"/>
        <v>na</v>
      </c>
      <c r="U24" t="str">
        <f t="shared" si="95"/>
        <v>Unknown</v>
      </c>
      <c r="V24" t="str">
        <f t="shared" si="96"/>
        <v>Unknown</v>
      </c>
      <c r="W24" t="str">
        <f t="shared" si="97"/>
        <v>Unknown</v>
      </c>
      <c r="X24" t="str">
        <f t="shared" si="98"/>
        <v>Unknown</v>
      </c>
      <c r="Y24" t="s">
        <v>621</v>
      </c>
      <c r="Z24">
        <f>VLOOKUP(Y24,'Vlookup tables'!$D$2:$E$6,2,FALSE)</f>
        <v>3</v>
      </c>
      <c r="AA24" t="str">
        <f t="shared" si="29"/>
        <v>na</v>
      </c>
      <c r="AB24" t="str">
        <f t="shared" si="58"/>
        <v>na</v>
      </c>
      <c r="AC24" t="str">
        <f t="shared" si="59"/>
        <v>na</v>
      </c>
      <c r="AD24" t="str">
        <f t="shared" si="60"/>
        <v>na</v>
      </c>
      <c r="AE24" t="str">
        <f t="shared" si="61"/>
        <v>na</v>
      </c>
      <c r="AF24" t="str">
        <f>IF(OR(AA24=FALSE,AA24="na"),"na",VLOOKUP(AV24,'Vlookup tables'!$G$2:$H$7,2,FALSE))</f>
        <v>na</v>
      </c>
      <c r="AG24" t="str">
        <f>IF(OR(AB24=FALSE,AB24="na"),"na",VLOOKUP(AW24,'Vlookup tables'!$G$2:$H$7,2,FALSE))</f>
        <v>na</v>
      </c>
      <c r="AH24" t="str">
        <f>IF(OR(AC24=FALSE,AC24="na"),"na",VLOOKUP(AX24,'Vlookup tables'!$G$2:$H$7,2,FALSE))</f>
        <v>na</v>
      </c>
      <c r="AI24" t="str">
        <f>IF(OR(AD24=FALSE,AD24="na"),"na",VLOOKUP(AY24,'Vlookup tables'!$G$2:$H$7,2,FALSE))</f>
        <v>na</v>
      </c>
      <c r="AJ24" t="str">
        <f>IF(OR(AA24=FALSE,AA24="na"),"na",VLOOKUP(BC24,'Vlookup tables'!$J$2:$K$5,2,FALSE))</f>
        <v>na</v>
      </c>
      <c r="AK24" t="str">
        <f>IF(OR(AB24=FALSE,AB24="na"),"na",VLOOKUP(BD24,'Vlookup tables'!$J$2:$K$5,2,FALSE))</f>
        <v>na</v>
      </c>
      <c r="AL24" t="str">
        <f>IF(OR(AC24=FALSE,AC24="na"),"na",VLOOKUP(BE24,'Vlookup tables'!$J$2:$K$5,2,FALSE))</f>
        <v>na</v>
      </c>
      <c r="AM24" t="str">
        <f>IF(OR(AD24=FALSE,AD24="na"),"na",VLOOKUP(BF24,'Vlookup tables'!$J$2:$K$5,2,FALSE))</f>
        <v>na</v>
      </c>
      <c r="AN24" t="str">
        <f t="shared" si="62"/>
        <v>na</v>
      </c>
      <c r="AO24" t="str">
        <f t="shared" si="63"/>
        <v>na</v>
      </c>
      <c r="AP24" t="str">
        <f t="shared" si="64"/>
        <v>na</v>
      </c>
      <c r="AQ24" t="str">
        <f t="shared" si="65"/>
        <v>na</v>
      </c>
      <c r="BQ24" t="str">
        <f t="shared" si="66"/>
        <v>na</v>
      </c>
      <c r="BR24" t="str">
        <f t="shared" si="67"/>
        <v>na</v>
      </c>
      <c r="BS24" t="str">
        <f t="shared" si="68"/>
        <v>na</v>
      </c>
      <c r="BT24" t="str">
        <f t="shared" si="69"/>
        <v>na</v>
      </c>
      <c r="BU24" t="str">
        <f t="shared" si="70"/>
        <v>na</v>
      </c>
      <c r="BV24" t="str">
        <f t="shared" si="71"/>
        <v>na</v>
      </c>
      <c r="BW24" t="str">
        <f>IF(OR(BR24=FALSE,BR24="na"),"na",VLOOKUP(CN24,'Vlookup tables'!$G$2:$H$7,2,FALSE))</f>
        <v>na</v>
      </c>
      <c r="BX24" t="str">
        <f>IF(OR(BS24=FALSE,BS24="na"),"na",VLOOKUP(CO24,'Vlookup tables'!$G$2:$H$7,2,FALSE))</f>
        <v>na</v>
      </c>
      <c r="BY24" t="str">
        <f>IF(OR(BT24=FALSE,BT24="na"),"na",VLOOKUP(CP24,'Vlookup tables'!$G$2:$H$7,2,FALSE))</f>
        <v>na</v>
      </c>
      <c r="BZ24" t="str">
        <f>IF(OR(BU24=FALSE,BU24="na"),"na",VLOOKUP(CQ24,'Vlookup tables'!$G$2:$H$7,2,FALSE))</f>
        <v>na</v>
      </c>
      <c r="CA24" t="str">
        <f>IF(OR(BR24=FALSE,BR24="na"),"na",VLOOKUP(CU24,'Vlookup tables'!$J$2:$K$5,2,FALSE))</f>
        <v>na</v>
      </c>
      <c r="CB24" t="str">
        <f>IF(OR(BS24=FALSE,BS24="na"),"na",VLOOKUP(CV24,'Vlookup tables'!$J$2:$K$5,2,FALSE))</f>
        <v>na</v>
      </c>
      <c r="CC24" t="str">
        <f>IF(OR(BT24=FALSE,BT24="na"),"na",VLOOKUP(CW24,'Vlookup tables'!$J$2:$K$5,2,FALSE))</f>
        <v>na</v>
      </c>
      <c r="CD24" t="str">
        <f>IF(OR(BU24=FALSE,BU24="na"),"na",VLOOKUP(CX24,'Vlookup tables'!$J$2:$K$5,2,FALSE))</f>
        <v>na</v>
      </c>
      <c r="CE24" t="str">
        <f t="shared" si="72"/>
        <v>na</v>
      </c>
      <c r="CF24" t="str">
        <f t="shared" si="73"/>
        <v>na</v>
      </c>
      <c r="CG24" t="str">
        <f t="shared" si="74"/>
        <v>na</v>
      </c>
      <c r="CH24" t="str">
        <f t="shared" si="75"/>
        <v>na</v>
      </c>
      <c r="DI24" t="str">
        <f t="shared" si="76"/>
        <v>na</v>
      </c>
      <c r="DM24" s="5" t="s">
        <v>534</v>
      </c>
      <c r="DO24" t="s">
        <v>688</v>
      </c>
      <c r="DP24" t="s">
        <v>689</v>
      </c>
      <c r="DQ24" t="s">
        <v>690</v>
      </c>
      <c r="DX24">
        <v>1</v>
      </c>
      <c r="ED24">
        <v>1</v>
      </c>
      <c r="EH24">
        <v>5</v>
      </c>
      <c r="EI24">
        <v>6</v>
      </c>
      <c r="EJ24">
        <v>3</v>
      </c>
      <c r="EK24">
        <v>4</v>
      </c>
      <c r="EM24">
        <v>2</v>
      </c>
      <c r="EO24">
        <v>1</v>
      </c>
      <c r="EQ24" t="b">
        <f t="shared" si="77"/>
        <v>0</v>
      </c>
      <c r="ER24" t="b">
        <f t="shared" si="78"/>
        <v>0</v>
      </c>
      <c r="ES24" t="b">
        <f t="shared" si="79"/>
        <v>0</v>
      </c>
      <c r="ET24" t="b">
        <f t="shared" si="80"/>
        <v>0</v>
      </c>
      <c r="EU24" t="b">
        <f t="shared" si="81"/>
        <v>0</v>
      </c>
      <c r="EV24" t="b">
        <f t="shared" si="82"/>
        <v>0</v>
      </c>
      <c r="EW24" t="str">
        <f t="shared" si="30"/>
        <v>na</v>
      </c>
      <c r="EX24" t="str">
        <f t="shared" si="31"/>
        <v>na</v>
      </c>
      <c r="EY24" t="str">
        <f t="shared" si="32"/>
        <v>na</v>
      </c>
      <c r="EZ24" t="str">
        <f t="shared" si="33"/>
        <v>na</v>
      </c>
      <c r="FA24" t="str">
        <f t="shared" si="34"/>
        <v>na</v>
      </c>
      <c r="FB24" t="str">
        <f t="shared" si="35"/>
        <v>na</v>
      </c>
      <c r="FC24" t="str">
        <f t="shared" si="83"/>
        <v>na</v>
      </c>
      <c r="FD24" t="str">
        <f t="shared" si="36"/>
        <v>na</v>
      </c>
      <c r="FE24" t="str">
        <f t="shared" si="37"/>
        <v>na</v>
      </c>
      <c r="FF24" t="str">
        <f t="shared" si="38"/>
        <v>na</v>
      </c>
      <c r="FG24" t="str">
        <f t="shared" si="39"/>
        <v>na</v>
      </c>
      <c r="FH24" t="str">
        <f t="shared" si="84"/>
        <v>na</v>
      </c>
      <c r="FI24" t="str">
        <f>IF(OR(FD24=FALSE,FD24="na"),"na",VLOOKUP(GH24,'Vlookup tables'!$G$2:$H$7,2,FALSE))</f>
        <v>na</v>
      </c>
      <c r="FJ24" t="str">
        <f>IF(OR(FE24=FALSE,FE24="na"),"na",VLOOKUP(GI24,'Vlookup tables'!$G$2:$H$7,2,FALSE))</f>
        <v>na</v>
      </c>
      <c r="FK24" t="str">
        <f>IF(OR(FF24=FALSE,FF24="na"),"na",VLOOKUP(GJ24,'Vlookup tables'!$G$2:$H$7,2,FALSE))</f>
        <v>na</v>
      </c>
      <c r="FL24" t="str">
        <f>IF(OR(FG24=FALSE,FG24="na"),"na",VLOOKUP(GK24,'Vlookup tables'!$G$2:$H$7,2,FALSE))</f>
        <v>na</v>
      </c>
      <c r="FM24" t="str">
        <f>IF(OR(FD24=FALSE,FD24="na"),"na",VLOOKUP(GO24,'Vlookup tables'!$J$2:$K$5,2,FALSE))</f>
        <v>na</v>
      </c>
      <c r="FN24" t="str">
        <f>IF(OR(FE24=FALSE,FE24="na"),"na",VLOOKUP(GP24,'Vlookup tables'!$J$2:$K$5,2,FALSE))</f>
        <v>na</v>
      </c>
      <c r="FO24" t="str">
        <f>IF(OR(FF24=FALSE,FF24="na"),"na",VLOOKUP(GQ24,'Vlookup tables'!$J$2:$K$5,2,FALSE))</f>
        <v>na</v>
      </c>
      <c r="FP24" t="str">
        <f>IF(OR(FG24=FALSE,FG24="na"),"na",VLOOKUP(GR24,'Vlookup tables'!$J$2:$K$5,2,FALSE))</f>
        <v>na</v>
      </c>
      <c r="FQ24" t="str">
        <f t="shared" si="40"/>
        <v>na</v>
      </c>
      <c r="FR24" t="str">
        <f t="shared" si="41"/>
        <v>na</v>
      </c>
      <c r="FS24" t="str">
        <f t="shared" si="42"/>
        <v>na</v>
      </c>
      <c r="FT24" t="str">
        <f t="shared" si="43"/>
        <v>na</v>
      </c>
      <c r="FU24" t="str">
        <f t="shared" si="44"/>
        <v>na</v>
      </c>
      <c r="FV24" t="s">
        <v>574</v>
      </c>
      <c r="HF24" t="s">
        <v>534</v>
      </c>
      <c r="HI24" t="s">
        <v>691</v>
      </c>
      <c r="HO24">
        <v>1</v>
      </c>
      <c r="HP24">
        <v>2</v>
      </c>
      <c r="HQ24">
        <v>3</v>
      </c>
      <c r="HR24">
        <v>4</v>
      </c>
      <c r="HX24">
        <f>IF(IT24="","Unknown",VLOOKUP(IT24,'Vlookup tables'!$B$13:$C$16,2,FALSE))</f>
        <v>3</v>
      </c>
      <c r="HY24">
        <f>IF(IU24="","Unknown",VLOOKUP(IU24,'Vlookup tables'!$D$13:$E$16,2,FALSE))</f>
        <v>3</v>
      </c>
      <c r="HZ24">
        <f>IF(IV24="","Unknown",VLOOKUP(IV24,'Vlookup tables'!$F$13:$G$16,2,FALSE))</f>
        <v>3</v>
      </c>
      <c r="IA24">
        <f>IF(IW24="","Unknown",VLOOKUP(IW24,'Vlookup tables'!$H$13:$I$16,2,FALSE))</f>
        <v>2</v>
      </c>
      <c r="IB24">
        <f>IF(IX24="","Unknown",VLOOKUP(IX24,'Vlookup tables'!$J$13:$K$16,2,FALSE))</f>
        <v>2</v>
      </c>
      <c r="IC24">
        <f>IF(IY24="","Unknown",VLOOKUP(IY24,'Vlookup tables'!$L$13:$M$16,2,FALSE))</f>
        <v>2</v>
      </c>
      <c r="ID24">
        <f>IF(IZ24="","Unknown",VLOOKUP(IZ24,'Vlookup tables'!$N$13:$O$16,2,FALSE))</f>
        <v>1</v>
      </c>
      <c r="IE24">
        <f>VLOOKUP(JA24,'Vlookup tables'!$P$13:$Q$15,2,FALSE)</f>
        <v>1</v>
      </c>
      <c r="IF24" t="str">
        <f t="shared" si="85"/>
        <v>na</v>
      </c>
      <c r="IG24" t="str">
        <f t="shared" si="86"/>
        <v>na</v>
      </c>
      <c r="IH24" t="str">
        <f t="shared" si="87"/>
        <v>na</v>
      </c>
      <c r="II24" t="str">
        <f t="shared" si="45"/>
        <v>na</v>
      </c>
      <c r="IJ24" t="str">
        <f>IF(OR(IF24=FALSE,IF24="na"),"na",VLOOKUP(JF24,'Vlookup tables'!$G$2:$H$7,2,FALSE))</f>
        <v>na</v>
      </c>
      <c r="IK24" t="str">
        <f>IF(OR(IG24=FALSE,IG24="na"),"na",VLOOKUP(JG24,'Vlookup tables'!$G$2:$H$7,2,FALSE))</f>
        <v>na</v>
      </c>
      <c r="IL24" t="str">
        <f>IF(OR(IH24=FALSE,IH24="na"),"na",VLOOKUP(JH24,'Vlookup tables'!$G$2:$H$7,2,FALSE))</f>
        <v>na</v>
      </c>
      <c r="IM24" t="str">
        <f>IF(OR(IF24=FALSE,IF24="na"),"na",VLOOKUP(JL24,'Vlookup tables'!$J$2:$K$5,2,FALSE))</f>
        <v>na</v>
      </c>
      <c r="IN24" t="str">
        <f>IF(OR(IG24=FALSE,IG24="na"),"na",VLOOKUP(JM24,'Vlookup tables'!$J$2:$K$5,2,FALSE))</f>
        <v>na</v>
      </c>
      <c r="IO24" t="str">
        <f>IF(OR(IH24=FALSE,IH24="na"),"na",VLOOKUP(JN24,'Vlookup tables'!$J$2:$K$5,2,FALSE))</f>
        <v>na</v>
      </c>
      <c r="IP24" t="str">
        <f t="shared" si="88"/>
        <v>na</v>
      </c>
      <c r="IQ24" t="str">
        <f t="shared" si="89"/>
        <v>na</v>
      </c>
      <c r="IR24" t="str">
        <f t="shared" si="90"/>
        <v>na</v>
      </c>
      <c r="IS24" t="b">
        <f t="shared" si="91"/>
        <v>0</v>
      </c>
      <c r="IT24" t="s">
        <v>538</v>
      </c>
      <c r="IU24" t="s">
        <v>539</v>
      </c>
      <c r="IV24" t="s">
        <v>540</v>
      </c>
      <c r="IW24" t="s">
        <v>562</v>
      </c>
      <c r="IX24" t="s">
        <v>563</v>
      </c>
      <c r="IY24" t="s">
        <v>528</v>
      </c>
      <c r="IZ24" t="s">
        <v>562</v>
      </c>
      <c r="JA24" t="s">
        <v>541</v>
      </c>
      <c r="JX24" t="s">
        <v>534</v>
      </c>
      <c r="KB24" t="s">
        <v>687</v>
      </c>
      <c r="KI24">
        <v>1</v>
      </c>
      <c r="KJ24">
        <v>2</v>
      </c>
      <c r="KK24">
        <v>3</v>
      </c>
      <c r="KN24" t="s">
        <v>552</v>
      </c>
      <c r="KQ24" t="b">
        <f t="shared" si="92"/>
        <v>0</v>
      </c>
      <c r="KR24">
        <f t="shared" si="47"/>
        <v>146</v>
      </c>
    </row>
    <row r="25" spans="1:304" ht="14.4" customHeight="1" x14ac:dyDescent="0.3">
      <c r="A25">
        <v>100</v>
      </c>
      <c r="B25">
        <v>1372</v>
      </c>
      <c r="C25" s="2">
        <v>44873.757835648146</v>
      </c>
      <c r="D25">
        <v>0.89999997615814198</v>
      </c>
      <c r="E25" t="s">
        <v>581</v>
      </c>
      <c r="F25" t="s">
        <v>568</v>
      </c>
      <c r="G25">
        <f>VLOOKUP(F25,'Vlookup tables'!$A$2:$B$10,2,FALSE)</f>
        <v>6</v>
      </c>
      <c r="H25" t="s">
        <v>692</v>
      </c>
      <c r="J25" t="str">
        <f t="shared" si="93"/>
        <v>Engineering Technician</v>
      </c>
      <c r="K25" t="s">
        <v>568</v>
      </c>
      <c r="L25">
        <f>VLOOKUP(K25,'Vlookup tables'!$A$2:$B$10,2,FALSE)</f>
        <v>6</v>
      </c>
      <c r="M25" t="s">
        <v>583</v>
      </c>
      <c r="N25" t="b">
        <f t="shared" si="48"/>
        <v>1</v>
      </c>
      <c r="O25" t="b">
        <f t="shared" si="49"/>
        <v>0</v>
      </c>
      <c r="P25" t="b">
        <f t="shared" si="50"/>
        <v>0</v>
      </c>
      <c r="Q25" t="b">
        <f t="shared" si="51"/>
        <v>0</v>
      </c>
      <c r="R25" t="b">
        <f t="shared" si="52"/>
        <v>0</v>
      </c>
      <c r="S25" t="s">
        <v>547</v>
      </c>
      <c r="T25" t="str">
        <f t="shared" si="94"/>
        <v>na</v>
      </c>
      <c r="U25" t="b">
        <f t="shared" si="95"/>
        <v>0</v>
      </c>
      <c r="V25" t="b">
        <f t="shared" si="96"/>
        <v>1</v>
      </c>
      <c r="W25" t="b">
        <f t="shared" si="97"/>
        <v>0</v>
      </c>
      <c r="X25" t="b">
        <f t="shared" si="98"/>
        <v>0</v>
      </c>
      <c r="Y25" t="s">
        <v>517</v>
      </c>
      <c r="Z25">
        <f>VLOOKUP(Y25,'Vlookup tables'!$D$2:$E$6,2,FALSE)</f>
        <v>1</v>
      </c>
      <c r="AA25" t="b">
        <f t="shared" si="29"/>
        <v>0</v>
      </c>
      <c r="AB25" t="b">
        <f t="shared" si="58"/>
        <v>0</v>
      </c>
      <c r="AC25" t="b">
        <f t="shared" si="59"/>
        <v>0</v>
      </c>
      <c r="AD25" t="b">
        <f t="shared" si="60"/>
        <v>0</v>
      </c>
      <c r="AE25" t="b">
        <f t="shared" si="61"/>
        <v>1</v>
      </c>
      <c r="AF25" t="str">
        <f>IF(OR(AA25=FALSE,AA25="na"),"na",VLOOKUP(AV25,'Vlookup tables'!$G$2:$H$7,2,FALSE))</f>
        <v>na</v>
      </c>
      <c r="AG25" t="str">
        <f>IF(OR(AB25=FALSE,AB25="na"),"na",VLOOKUP(AW25,'Vlookup tables'!$G$2:$H$7,2,FALSE))</f>
        <v>na</v>
      </c>
      <c r="AH25" t="str">
        <f>IF(OR(AC25=FALSE,AC25="na"),"na",VLOOKUP(AX25,'Vlookup tables'!$G$2:$H$7,2,FALSE))</f>
        <v>na</v>
      </c>
      <c r="AI25" t="str">
        <f>IF(OR(AD25=FALSE,AD25="na"),"na",VLOOKUP(AY25,'Vlookup tables'!$G$2:$H$7,2,FALSE))</f>
        <v>na</v>
      </c>
      <c r="AJ25" t="str">
        <f>IF(OR(AA25=FALSE,AA25="na"),"na",VLOOKUP(BC25,'Vlookup tables'!$J$2:$K$5,2,FALSE))</f>
        <v>na</v>
      </c>
      <c r="AK25" t="str">
        <f>IF(OR(AB25=FALSE,AB25="na"),"na",VLOOKUP(BD25,'Vlookup tables'!$J$2:$K$5,2,FALSE))</f>
        <v>na</v>
      </c>
      <c r="AL25" t="str">
        <f>IF(OR(AC25=FALSE,AC25="na"),"na",VLOOKUP(BE25,'Vlookup tables'!$J$2:$K$5,2,FALSE))</f>
        <v>na</v>
      </c>
      <c r="AM25" t="str">
        <f>IF(OR(AD25=FALSE,AD25="na"),"na",VLOOKUP(BF25,'Vlookup tables'!$J$2:$K$5,2,FALSE))</f>
        <v>na</v>
      </c>
      <c r="AN25" t="str">
        <f t="shared" si="62"/>
        <v>na</v>
      </c>
      <c r="AO25" t="str">
        <f t="shared" si="63"/>
        <v>na</v>
      </c>
      <c r="AP25" t="str">
        <f t="shared" si="64"/>
        <v>na</v>
      </c>
      <c r="AQ25" t="str">
        <f t="shared" si="65"/>
        <v>na</v>
      </c>
      <c r="AR25" t="s">
        <v>693</v>
      </c>
      <c r="AS25" t="s">
        <v>694</v>
      </c>
      <c r="AX25" t="s">
        <v>573</v>
      </c>
      <c r="AZ25" t="s">
        <v>551</v>
      </c>
      <c r="BE25" t="s">
        <v>532</v>
      </c>
      <c r="BG25" t="s">
        <v>532</v>
      </c>
      <c r="BL25" t="s">
        <v>695</v>
      </c>
      <c r="BN25" t="s">
        <v>696</v>
      </c>
      <c r="BQ25" t="str">
        <f t="shared" si="66"/>
        <v>Yes</v>
      </c>
      <c r="BR25" t="b">
        <f t="shared" si="67"/>
        <v>1</v>
      </c>
      <c r="BS25" t="b">
        <f t="shared" si="68"/>
        <v>1</v>
      </c>
      <c r="BT25" t="b">
        <f t="shared" si="69"/>
        <v>1</v>
      </c>
      <c r="BU25" t="b">
        <f t="shared" si="70"/>
        <v>1</v>
      </c>
      <c r="BV25" t="b">
        <f t="shared" si="71"/>
        <v>0</v>
      </c>
      <c r="BW25">
        <f>IF(OR(BR25=FALSE,BR25="na"),"na",VLOOKUP(CN25,'Vlookup tables'!$G$2:$H$7,2,FALSE))</f>
        <v>4</v>
      </c>
      <c r="BX25">
        <f>IF(OR(BS25=FALSE,BS25="na"),"na",VLOOKUP(CO25,'Vlookup tables'!$G$2:$H$7,2,FALSE))</f>
        <v>4</v>
      </c>
      <c r="BY25">
        <f>IF(OR(BT25=FALSE,BT25="na"),"na",VLOOKUP(CP25,'Vlookup tables'!$G$2:$H$7,2,FALSE))</f>
        <v>4</v>
      </c>
      <c r="BZ25">
        <f>IF(OR(BU25=FALSE,BU25="na"),"na",VLOOKUP(CQ25,'Vlookup tables'!$G$2:$H$7,2,FALSE))</f>
        <v>5</v>
      </c>
      <c r="CA25">
        <f>IF(OR(BR25=FALSE,BR25="na"),"na",VLOOKUP(CU25,'Vlookup tables'!$J$2:$K$5,2,FALSE))</f>
        <v>3</v>
      </c>
      <c r="CB25">
        <f>IF(OR(BS25=FALSE,BS25="na"),"na",VLOOKUP(CV25,'Vlookup tables'!$J$2:$K$5,2,FALSE))</f>
        <v>3</v>
      </c>
      <c r="CC25">
        <f>IF(OR(BT25=FALSE,BT25="na"),"na",VLOOKUP(CW25,'Vlookup tables'!$J$2:$K$5,2,FALSE))</f>
        <v>3</v>
      </c>
      <c r="CD25">
        <f>IF(OR(BU25=FALSE,BU25="na"),"na",VLOOKUP(CX25,'Vlookup tables'!$J$2:$K$5,2,FALSE))</f>
        <v>3</v>
      </c>
      <c r="CE25" t="b">
        <f t="shared" si="72"/>
        <v>1</v>
      </c>
      <c r="CF25" t="b">
        <f t="shared" si="73"/>
        <v>1</v>
      </c>
      <c r="CG25" t="b">
        <f t="shared" si="74"/>
        <v>1</v>
      </c>
      <c r="CH25" t="b">
        <f t="shared" si="75"/>
        <v>1</v>
      </c>
      <c r="CI25" t="s">
        <v>519</v>
      </c>
      <c r="CJ25" t="s">
        <v>550</v>
      </c>
      <c r="CN25" t="s">
        <v>573</v>
      </c>
      <c r="CO25" t="s">
        <v>573</v>
      </c>
      <c r="CP25" t="s">
        <v>573</v>
      </c>
      <c r="CQ25" t="s">
        <v>551</v>
      </c>
      <c r="CR25" t="s">
        <v>551</v>
      </c>
      <c r="CU25" t="s">
        <v>532</v>
      </c>
      <c r="CV25" t="s">
        <v>532</v>
      </c>
      <c r="CW25" t="s">
        <v>532</v>
      </c>
      <c r="CX25" t="s">
        <v>532</v>
      </c>
      <c r="CY25" t="s">
        <v>532</v>
      </c>
      <c r="DB25" t="s">
        <v>697</v>
      </c>
      <c r="DC25" t="s">
        <v>698</v>
      </c>
      <c r="DD25" t="s">
        <v>699</v>
      </c>
      <c r="DE25" t="s">
        <v>699</v>
      </c>
      <c r="DI25" t="b">
        <f t="shared" si="76"/>
        <v>0</v>
      </c>
      <c r="DJ25" t="s">
        <v>700</v>
      </c>
      <c r="DK25" t="s">
        <v>552</v>
      </c>
      <c r="EQ25" t="b">
        <f t="shared" si="77"/>
        <v>1</v>
      </c>
      <c r="ER25" t="b">
        <f t="shared" si="78"/>
        <v>1</v>
      </c>
      <c r="ES25" t="b">
        <f t="shared" si="79"/>
        <v>0</v>
      </c>
      <c r="ET25" t="b">
        <f t="shared" si="80"/>
        <v>0</v>
      </c>
      <c r="EU25" t="b">
        <f t="shared" si="81"/>
        <v>1</v>
      </c>
      <c r="EV25" t="b">
        <f t="shared" si="82"/>
        <v>0</v>
      </c>
      <c r="EW25">
        <f t="shared" si="30"/>
        <v>3</v>
      </c>
      <c r="EX25" t="str">
        <f t="shared" si="31"/>
        <v>na</v>
      </c>
      <c r="EY25" t="str">
        <f t="shared" si="32"/>
        <v>na</v>
      </c>
      <c r="EZ25">
        <f t="shared" si="33"/>
        <v>3</v>
      </c>
      <c r="FA25" t="b">
        <f t="shared" si="34"/>
        <v>1</v>
      </c>
      <c r="FB25" t="b">
        <f t="shared" si="35"/>
        <v>1</v>
      </c>
      <c r="FC25" t="b">
        <f t="shared" si="83"/>
        <v>0</v>
      </c>
      <c r="FD25" t="b">
        <f t="shared" si="36"/>
        <v>1</v>
      </c>
      <c r="FE25" t="b">
        <f t="shared" si="37"/>
        <v>0</v>
      </c>
      <c r="FF25" t="b">
        <f t="shared" si="38"/>
        <v>1</v>
      </c>
      <c r="FG25" t="b">
        <f t="shared" si="39"/>
        <v>1</v>
      </c>
      <c r="FH25" t="b">
        <f t="shared" si="84"/>
        <v>0</v>
      </c>
      <c r="FI25">
        <f>IF(OR(FD25=FALSE,FD25="na"),"na",VLOOKUP(GH25,'Vlookup tables'!$G$2:$H$7,2,FALSE))</f>
        <v>2</v>
      </c>
      <c r="FJ25" t="str">
        <f>IF(OR(FE25=FALSE,FE25="na"),"na",VLOOKUP(GI25,'Vlookup tables'!$G$2:$H$7,2,FALSE))</f>
        <v>na</v>
      </c>
      <c r="FK25">
        <f>IF(OR(FF25=FALSE,FF25="na"),"na",VLOOKUP(GJ25,'Vlookup tables'!$G$2:$H$7,2,FALSE))</f>
        <v>4</v>
      </c>
      <c r="FL25">
        <f>IF(OR(FG25=FALSE,FG25="na"),"na",VLOOKUP(GK25,'Vlookup tables'!$G$2:$H$7,2,FALSE))</f>
        <v>2</v>
      </c>
      <c r="FM25">
        <f>IF(OR(FD25=FALSE,FD25="na"),"na",VLOOKUP(GO25,'Vlookup tables'!$J$2:$K$5,2,FALSE))</f>
        <v>3</v>
      </c>
      <c r="FN25" t="str">
        <f>IF(OR(FE25=FALSE,FE25="na"),"na",VLOOKUP(GP25,'Vlookup tables'!$J$2:$K$5,2,FALSE))</f>
        <v>na</v>
      </c>
      <c r="FO25">
        <f>IF(OR(FF25=FALSE,FF25="na"),"na",VLOOKUP(GQ25,'Vlookup tables'!$J$2:$K$5,2,FALSE))</f>
        <v>3</v>
      </c>
      <c r="FP25">
        <f>IF(OR(FG25=FALSE,FG25="na"),"na",VLOOKUP(GR25,'Vlookup tables'!$J$2:$K$5,2,FALSE))</f>
        <v>3</v>
      </c>
      <c r="FQ25" t="b">
        <f t="shared" si="40"/>
        <v>0</v>
      </c>
      <c r="FR25" t="str">
        <f t="shared" si="41"/>
        <v>na</v>
      </c>
      <c r="FS25" t="b">
        <f t="shared" si="42"/>
        <v>0</v>
      </c>
      <c r="FT25" t="b">
        <f t="shared" si="43"/>
        <v>0</v>
      </c>
      <c r="FU25" t="b">
        <f t="shared" si="44"/>
        <v>0</v>
      </c>
      <c r="FV25" t="s">
        <v>594</v>
      </c>
      <c r="FX25" t="s">
        <v>554</v>
      </c>
      <c r="GA25" t="s">
        <v>554</v>
      </c>
      <c r="GB25" t="s">
        <v>618</v>
      </c>
      <c r="GF25" t="s">
        <v>609</v>
      </c>
      <c r="GH25" t="s">
        <v>531</v>
      </c>
      <c r="GJ25" t="s">
        <v>573</v>
      </c>
      <c r="GK25" t="s">
        <v>531</v>
      </c>
      <c r="GO25" t="s">
        <v>532</v>
      </c>
      <c r="GQ25" t="s">
        <v>532</v>
      </c>
      <c r="GR25" t="s">
        <v>532</v>
      </c>
      <c r="HD25" t="s">
        <v>552</v>
      </c>
      <c r="HX25">
        <f>IF(IT25="","Unknown",VLOOKUP(IT25,'Vlookup tables'!$B$13:$C$16,2,FALSE))</f>
        <v>2</v>
      </c>
      <c r="HY25">
        <f>IF(IU25="","Unknown",VLOOKUP(IU25,'Vlookup tables'!$D$13:$E$16,2,FALSE))</f>
        <v>2</v>
      </c>
      <c r="HZ25">
        <f>IF(IV25="","Unknown",VLOOKUP(IV25,'Vlookup tables'!$F$13:$G$16,2,FALSE))</f>
        <v>3</v>
      </c>
      <c r="IA25">
        <f>IF(IW25="","Unknown",VLOOKUP(IW25,'Vlookup tables'!$H$13:$I$16,2,FALSE))</f>
        <v>2</v>
      </c>
      <c r="IB25">
        <f>IF(IX25="","Unknown",VLOOKUP(IX25,'Vlookup tables'!$J$13:$K$16,2,FALSE))</f>
        <v>3</v>
      </c>
      <c r="IC25">
        <f>IF(IY25="","Unknown",VLOOKUP(IY25,'Vlookup tables'!$L$13:$M$16,2,FALSE))</f>
        <v>2</v>
      </c>
      <c r="ID25">
        <f>IF(IZ25="","Unknown",VLOOKUP(IZ25,'Vlookup tables'!$N$13:$O$16,2,FALSE))</f>
        <v>1</v>
      </c>
      <c r="IE25">
        <f>VLOOKUP(JA25,'Vlookup tables'!$P$13:$Q$15,2,FALSE)</f>
        <v>2</v>
      </c>
      <c r="IF25" t="b">
        <f t="shared" si="85"/>
        <v>0</v>
      </c>
      <c r="IG25" t="b">
        <f t="shared" si="86"/>
        <v>0</v>
      </c>
      <c r="IH25" t="b">
        <f t="shared" si="87"/>
        <v>0</v>
      </c>
      <c r="II25" t="b">
        <f t="shared" si="45"/>
        <v>1</v>
      </c>
      <c r="IJ25" t="str">
        <f>IF(OR(IF25=FALSE,IF25="na"),"na",VLOOKUP(JF25,'Vlookup tables'!$G$2:$H$7,2,FALSE))</f>
        <v>na</v>
      </c>
      <c r="IK25" t="str">
        <f>IF(OR(IG25=FALSE,IG25="na"),"na",VLOOKUP(JG25,'Vlookup tables'!$G$2:$H$7,2,FALSE))</f>
        <v>na</v>
      </c>
      <c r="IL25" t="str">
        <f>IF(OR(IH25=FALSE,IH25="na"),"na",VLOOKUP(JH25,'Vlookup tables'!$G$2:$H$7,2,FALSE))</f>
        <v>na</v>
      </c>
      <c r="IM25" t="str">
        <f>IF(OR(IF25=FALSE,IF25="na"),"na",VLOOKUP(JL25,'Vlookup tables'!$J$2:$K$5,2,FALSE))</f>
        <v>na</v>
      </c>
      <c r="IN25" t="str">
        <f>IF(OR(IG25=FALSE,IG25="na"),"na",VLOOKUP(JM25,'Vlookup tables'!$J$2:$K$5,2,FALSE))</f>
        <v>na</v>
      </c>
      <c r="IO25" t="str">
        <f>IF(OR(IH25=FALSE,IH25="na"),"na",VLOOKUP(JN25,'Vlookup tables'!$J$2:$K$5,2,FALSE))</f>
        <v>na</v>
      </c>
      <c r="IP25" t="str">
        <f t="shared" si="88"/>
        <v>na</v>
      </c>
      <c r="IQ25" t="str">
        <f t="shared" si="89"/>
        <v>na</v>
      </c>
      <c r="IR25" t="str">
        <f t="shared" si="90"/>
        <v>na</v>
      </c>
      <c r="IS25" t="b">
        <f t="shared" si="91"/>
        <v>0</v>
      </c>
      <c r="IT25" t="s">
        <v>559</v>
      </c>
      <c r="IU25" t="s">
        <v>560</v>
      </c>
      <c r="IV25" t="s">
        <v>540</v>
      </c>
      <c r="IW25" t="s">
        <v>562</v>
      </c>
      <c r="IX25" t="s">
        <v>577</v>
      </c>
      <c r="IY25" t="s">
        <v>528</v>
      </c>
      <c r="IZ25" t="s">
        <v>562</v>
      </c>
      <c r="JA25" t="s">
        <v>578</v>
      </c>
      <c r="JB25" t="s">
        <v>579</v>
      </c>
      <c r="JC25" t="s">
        <v>665</v>
      </c>
      <c r="JI25" t="s">
        <v>573</v>
      </c>
      <c r="JO25" t="s">
        <v>528</v>
      </c>
      <c r="KN25" t="s">
        <v>552</v>
      </c>
      <c r="KQ25" t="b">
        <f t="shared" si="92"/>
        <v>0</v>
      </c>
      <c r="KR25">
        <f t="shared" si="47"/>
        <v>165</v>
      </c>
    </row>
    <row r="26" spans="1:304" ht="14.4" customHeight="1" x14ac:dyDescent="0.3">
      <c r="A26">
        <v>100</v>
      </c>
      <c r="B26">
        <v>677</v>
      </c>
      <c r="C26" s="2">
        <v>44873.759583333333</v>
      </c>
      <c r="D26">
        <v>1</v>
      </c>
      <c r="E26" t="s">
        <v>581</v>
      </c>
      <c r="F26" t="s">
        <v>568</v>
      </c>
      <c r="G26">
        <f>VLOOKUP(F26,'Vlookup tables'!$A$2:$B$10,2,FALSE)</f>
        <v>6</v>
      </c>
      <c r="H26" t="s">
        <v>631</v>
      </c>
      <c r="J26" t="str">
        <f t="shared" si="93"/>
        <v>Maintenance</v>
      </c>
      <c r="K26" t="s">
        <v>568</v>
      </c>
      <c r="L26">
        <f>VLOOKUP(K26,'Vlookup tables'!$A$2:$B$10,2,FALSE)</f>
        <v>6</v>
      </c>
      <c r="M26" t="s">
        <v>701</v>
      </c>
      <c r="N26" t="b">
        <f t="shared" si="48"/>
        <v>1</v>
      </c>
      <c r="O26" t="b">
        <f t="shared" si="49"/>
        <v>1</v>
      </c>
      <c r="P26" t="b">
        <f t="shared" si="50"/>
        <v>0</v>
      </c>
      <c r="Q26" t="b">
        <f t="shared" si="51"/>
        <v>1</v>
      </c>
      <c r="R26" t="b">
        <f t="shared" si="52"/>
        <v>0</v>
      </c>
      <c r="S26" t="s">
        <v>614</v>
      </c>
      <c r="T26" t="str">
        <f t="shared" si="94"/>
        <v>na</v>
      </c>
      <c r="U26" t="str">
        <f t="shared" si="95"/>
        <v>na</v>
      </c>
      <c r="V26" t="b">
        <f t="shared" si="96"/>
        <v>1</v>
      </c>
      <c r="W26" t="str">
        <f t="shared" si="97"/>
        <v>na</v>
      </c>
      <c r="X26" t="b">
        <f t="shared" si="98"/>
        <v>0</v>
      </c>
      <c r="Y26" t="s">
        <v>517</v>
      </c>
      <c r="Z26">
        <f>VLOOKUP(Y26,'Vlookup tables'!$D$2:$E$6,2,FALSE)</f>
        <v>1</v>
      </c>
      <c r="AA26" t="b">
        <f t="shared" si="29"/>
        <v>0</v>
      </c>
      <c r="AB26" t="b">
        <f t="shared" si="58"/>
        <v>0</v>
      </c>
      <c r="AC26" t="b">
        <f t="shared" si="59"/>
        <v>0</v>
      </c>
      <c r="AD26" t="b">
        <f t="shared" si="60"/>
        <v>0</v>
      </c>
      <c r="AE26" t="b">
        <f t="shared" si="61"/>
        <v>0</v>
      </c>
      <c r="AF26" t="str">
        <f>IF(OR(AA26=FALSE,AA26="na"),"na",VLOOKUP(AV26,'Vlookup tables'!$G$2:$H$7,2,FALSE))</f>
        <v>na</v>
      </c>
      <c r="AG26" t="str">
        <f>IF(OR(AB26=FALSE,AB26="na"),"na",VLOOKUP(AW26,'Vlookup tables'!$G$2:$H$7,2,FALSE))</f>
        <v>na</v>
      </c>
      <c r="AH26" t="str">
        <f>IF(OR(AC26=FALSE,AC26="na"),"na",VLOOKUP(AX26,'Vlookup tables'!$G$2:$H$7,2,FALSE))</f>
        <v>na</v>
      </c>
      <c r="AI26" t="str">
        <f>IF(OR(AD26=FALSE,AD26="na"),"na",VLOOKUP(AY26,'Vlookup tables'!$G$2:$H$7,2,FALSE))</f>
        <v>na</v>
      </c>
      <c r="AJ26" t="str">
        <f>IF(OR(AA26=FALSE,AA26="na"),"na",VLOOKUP(BC26,'Vlookup tables'!$J$2:$K$5,2,FALSE))</f>
        <v>na</v>
      </c>
      <c r="AK26" t="str">
        <f>IF(OR(AB26=FALSE,AB26="na"),"na",VLOOKUP(BD26,'Vlookup tables'!$J$2:$K$5,2,FALSE))</f>
        <v>na</v>
      </c>
      <c r="AL26" t="str">
        <f>IF(OR(AC26=FALSE,AC26="na"),"na",VLOOKUP(BE26,'Vlookup tables'!$J$2:$K$5,2,FALSE))</f>
        <v>na</v>
      </c>
      <c r="AM26" t="str">
        <f>IF(OR(AD26=FALSE,AD26="na"),"na",VLOOKUP(BF26,'Vlookup tables'!$J$2:$K$5,2,FALSE))</f>
        <v>na</v>
      </c>
      <c r="AN26" t="str">
        <f t="shared" si="62"/>
        <v>na</v>
      </c>
      <c r="AO26" t="str">
        <f t="shared" si="63"/>
        <v>na</v>
      </c>
      <c r="AP26" t="str">
        <f t="shared" si="64"/>
        <v>na</v>
      </c>
      <c r="AQ26" t="str">
        <f t="shared" si="65"/>
        <v>na</v>
      </c>
      <c r="AR26" t="s">
        <v>632</v>
      </c>
      <c r="AX26" t="s">
        <v>551</v>
      </c>
      <c r="BE26" t="s">
        <v>532</v>
      </c>
      <c r="BL26" t="s">
        <v>702</v>
      </c>
      <c r="BQ26" t="str">
        <f t="shared" si="66"/>
        <v>No</v>
      </c>
      <c r="BR26" t="str">
        <f t="shared" si="67"/>
        <v>na</v>
      </c>
      <c r="BS26" t="str">
        <f t="shared" si="68"/>
        <v>na</v>
      </c>
      <c r="BT26" t="str">
        <f t="shared" si="69"/>
        <v>na</v>
      </c>
      <c r="BU26" t="str">
        <f t="shared" si="70"/>
        <v>na</v>
      </c>
      <c r="BV26" t="str">
        <f t="shared" si="71"/>
        <v>na</v>
      </c>
      <c r="BW26" t="str">
        <f>IF(OR(BR26=FALSE,BR26="na"),"na",VLOOKUP(CN26,'Vlookup tables'!$G$2:$H$7,2,FALSE))</f>
        <v>na</v>
      </c>
      <c r="BX26" t="str">
        <f>IF(OR(BS26=FALSE,BS26="na"),"na",VLOOKUP(CO26,'Vlookup tables'!$G$2:$H$7,2,FALSE))</f>
        <v>na</v>
      </c>
      <c r="BY26" t="str">
        <f>IF(OR(BT26=FALSE,BT26="na"),"na",VLOOKUP(CP26,'Vlookup tables'!$G$2:$H$7,2,FALSE))</f>
        <v>na</v>
      </c>
      <c r="BZ26" t="str">
        <f>IF(OR(BU26=FALSE,BU26="na"),"na",VLOOKUP(CQ26,'Vlookup tables'!$G$2:$H$7,2,FALSE))</f>
        <v>na</v>
      </c>
      <c r="CA26" t="str">
        <f>IF(OR(BR26=FALSE,BR26="na"),"na",VLOOKUP(CU26,'Vlookup tables'!$J$2:$K$5,2,FALSE))</f>
        <v>na</v>
      </c>
      <c r="CB26" t="str">
        <f>IF(OR(BS26=FALSE,BS26="na"),"na",VLOOKUP(CV26,'Vlookup tables'!$J$2:$K$5,2,FALSE))</f>
        <v>na</v>
      </c>
      <c r="CC26" t="str">
        <f>IF(OR(BT26=FALSE,BT26="na"),"na",VLOOKUP(CW26,'Vlookup tables'!$J$2:$K$5,2,FALSE))</f>
        <v>na</v>
      </c>
      <c r="CD26" t="str">
        <f>IF(OR(BU26=FALSE,BU26="na"),"na",VLOOKUP(CX26,'Vlookup tables'!$J$2:$K$5,2,FALSE))</f>
        <v>na</v>
      </c>
      <c r="CE26" t="str">
        <f t="shared" si="72"/>
        <v>na</v>
      </c>
      <c r="CF26" t="str">
        <f t="shared" si="73"/>
        <v>na</v>
      </c>
      <c r="CG26" t="str">
        <f t="shared" si="74"/>
        <v>na</v>
      </c>
      <c r="CH26" t="str">
        <f t="shared" si="75"/>
        <v>na</v>
      </c>
      <c r="CI26" t="s">
        <v>617</v>
      </c>
      <c r="DI26" t="b">
        <f t="shared" si="76"/>
        <v>0</v>
      </c>
      <c r="DK26" t="s">
        <v>552</v>
      </c>
      <c r="EQ26" t="b">
        <f t="shared" si="77"/>
        <v>1</v>
      </c>
      <c r="ER26" t="b">
        <f t="shared" si="78"/>
        <v>1</v>
      </c>
      <c r="ES26" t="b">
        <f t="shared" si="79"/>
        <v>1</v>
      </c>
      <c r="ET26" t="b">
        <f t="shared" si="80"/>
        <v>0</v>
      </c>
      <c r="EU26" t="b">
        <f t="shared" si="81"/>
        <v>1</v>
      </c>
      <c r="EV26" t="b">
        <f t="shared" si="82"/>
        <v>0</v>
      </c>
      <c r="EW26">
        <f t="shared" si="30"/>
        <v>2</v>
      </c>
      <c r="EX26">
        <f t="shared" si="31"/>
        <v>2</v>
      </c>
      <c r="EY26" t="str">
        <f t="shared" si="32"/>
        <v>na</v>
      </c>
      <c r="EZ26">
        <f t="shared" si="33"/>
        <v>2</v>
      </c>
      <c r="FA26" t="b">
        <f t="shared" si="34"/>
        <v>1</v>
      </c>
      <c r="FB26" t="b">
        <f t="shared" si="35"/>
        <v>0</v>
      </c>
      <c r="FC26" t="b">
        <f t="shared" si="83"/>
        <v>0</v>
      </c>
      <c r="FD26" t="b">
        <f t="shared" si="36"/>
        <v>1</v>
      </c>
      <c r="FE26" t="b">
        <f t="shared" si="37"/>
        <v>0</v>
      </c>
      <c r="FF26" t="b">
        <f t="shared" si="38"/>
        <v>1</v>
      </c>
      <c r="FG26" t="b">
        <f t="shared" si="39"/>
        <v>0</v>
      </c>
      <c r="FH26" t="b">
        <f t="shared" si="84"/>
        <v>0</v>
      </c>
      <c r="FI26">
        <f>IF(OR(FD26=FALSE,FD26="na"),"na",VLOOKUP(GH26,'Vlookup tables'!$G$2:$H$7,2,FALSE))</f>
        <v>5</v>
      </c>
      <c r="FJ26" t="str">
        <f>IF(OR(FE26=FALSE,FE26="na"),"na",VLOOKUP(GI26,'Vlookup tables'!$G$2:$H$7,2,FALSE))</f>
        <v>na</v>
      </c>
      <c r="FK26">
        <f>IF(OR(FF26=FALSE,FF26="na"),"na",VLOOKUP(GJ26,'Vlookup tables'!$G$2:$H$7,2,FALSE))</f>
        <v>5</v>
      </c>
      <c r="FL26" t="str">
        <f>IF(OR(FG26=FALSE,FG26="na"),"na",VLOOKUP(GK26,'Vlookup tables'!$G$2:$H$7,2,FALSE))</f>
        <v>na</v>
      </c>
      <c r="FM26">
        <f>IF(OR(FD26=FALSE,FD26="na"),"na",VLOOKUP(GO26,'Vlookup tables'!$J$2:$K$5,2,FALSE))</f>
        <v>3</v>
      </c>
      <c r="FN26" t="str">
        <f>IF(OR(FE26=FALSE,FE26="na"),"na",VLOOKUP(GP26,'Vlookup tables'!$J$2:$K$5,2,FALSE))</f>
        <v>na</v>
      </c>
      <c r="FO26">
        <f>IF(OR(FF26=FALSE,FF26="na"),"na",VLOOKUP(GQ26,'Vlookup tables'!$J$2:$K$5,2,FALSE))</f>
        <v>3</v>
      </c>
      <c r="FP26" t="str">
        <f>IF(OR(FG26=FALSE,FG26="na"),"na",VLOOKUP(GR26,'Vlookup tables'!$J$2:$K$5,2,FALSE))</f>
        <v>na</v>
      </c>
      <c r="FQ26" t="b">
        <f t="shared" si="40"/>
        <v>0</v>
      </c>
      <c r="FR26" t="str">
        <f t="shared" si="41"/>
        <v>na</v>
      </c>
      <c r="FS26" t="b">
        <f t="shared" si="42"/>
        <v>0</v>
      </c>
      <c r="FT26" t="str">
        <f t="shared" si="43"/>
        <v>na</v>
      </c>
      <c r="FU26" t="b">
        <f t="shared" si="44"/>
        <v>0</v>
      </c>
      <c r="FV26" t="s">
        <v>668</v>
      </c>
      <c r="FX26" t="s">
        <v>556</v>
      </c>
      <c r="FY26" t="s">
        <v>556</v>
      </c>
      <c r="GA26" t="s">
        <v>556</v>
      </c>
      <c r="GB26" t="s">
        <v>630</v>
      </c>
      <c r="GF26" t="s">
        <v>596</v>
      </c>
      <c r="GH26" t="s">
        <v>551</v>
      </c>
      <c r="GJ26" t="s">
        <v>551</v>
      </c>
      <c r="GO26" t="s">
        <v>532</v>
      </c>
      <c r="GQ26" t="s">
        <v>532</v>
      </c>
      <c r="HD26" t="s">
        <v>552</v>
      </c>
      <c r="HX26">
        <f>IF(IT26="","Unknown",VLOOKUP(IT26,'Vlookup tables'!$B$13:$C$16,2,FALSE))</f>
        <v>3</v>
      </c>
      <c r="HY26">
        <f>IF(IU26="","Unknown",VLOOKUP(IU26,'Vlookup tables'!$D$13:$E$16,2,FALSE))</f>
        <v>3</v>
      </c>
      <c r="HZ26">
        <f>IF(IV26="","Unknown",VLOOKUP(IV26,'Vlookup tables'!$F$13:$G$16,2,FALSE))</f>
        <v>2</v>
      </c>
      <c r="IA26">
        <f>IF(IW26="","Unknown",VLOOKUP(IW26,'Vlookup tables'!$H$13:$I$16,2,FALSE))</f>
        <v>2</v>
      </c>
      <c r="IB26">
        <f>IF(IX26="","Unknown",VLOOKUP(IX26,'Vlookup tables'!$J$13:$K$16,2,FALSE))</f>
        <v>3</v>
      </c>
      <c r="IC26">
        <f>IF(IY26="","Unknown",VLOOKUP(IY26,'Vlookup tables'!$L$13:$M$16,2,FALSE))</f>
        <v>2</v>
      </c>
      <c r="ID26">
        <f>IF(IZ26="","Unknown",VLOOKUP(IZ26,'Vlookup tables'!$N$13:$O$16,2,FALSE))</f>
        <v>3</v>
      </c>
      <c r="IE26">
        <f>VLOOKUP(JA26,'Vlookup tables'!$P$13:$Q$15,2,FALSE)</f>
        <v>2</v>
      </c>
      <c r="IF26" t="b">
        <f t="shared" si="85"/>
        <v>1</v>
      </c>
      <c r="IG26" t="b">
        <f t="shared" si="86"/>
        <v>0</v>
      </c>
      <c r="IH26" t="b">
        <f t="shared" si="87"/>
        <v>0</v>
      </c>
      <c r="II26" t="b">
        <f t="shared" si="45"/>
        <v>0</v>
      </c>
      <c r="IJ26">
        <f>IF(OR(IF26=FALSE,IF26="na"),"na",VLOOKUP(JF26,'Vlookup tables'!$G$2:$H$7,2,FALSE))</f>
        <v>1</v>
      </c>
      <c r="IK26" t="str">
        <f>IF(OR(IG26=FALSE,IG26="na"),"na",VLOOKUP(JG26,'Vlookup tables'!$G$2:$H$7,2,FALSE))</f>
        <v>na</v>
      </c>
      <c r="IL26" t="str">
        <f>IF(OR(IH26=FALSE,IH26="na"),"na",VLOOKUP(JH26,'Vlookup tables'!$G$2:$H$7,2,FALSE))</f>
        <v>na</v>
      </c>
      <c r="IM26">
        <f>IF(OR(IF26=FALSE,IF26="na"),"na",VLOOKUP(JL26,'Vlookup tables'!$J$2:$K$5,2,FALSE))</f>
        <v>2</v>
      </c>
      <c r="IN26" t="str">
        <f>IF(OR(IG26=FALSE,IG26="na"),"na",VLOOKUP(JM26,'Vlookup tables'!$J$2:$K$5,2,FALSE))</f>
        <v>na</v>
      </c>
      <c r="IO26" t="str">
        <f>IF(OR(IH26=FALSE,IH26="na"),"na",VLOOKUP(JN26,'Vlookup tables'!$J$2:$K$5,2,FALSE))</f>
        <v>na</v>
      </c>
      <c r="IP26" t="b">
        <f t="shared" si="88"/>
        <v>0</v>
      </c>
      <c r="IQ26" t="str">
        <f t="shared" si="89"/>
        <v>na</v>
      </c>
      <c r="IR26" t="str">
        <f t="shared" si="90"/>
        <v>na</v>
      </c>
      <c r="IS26" t="b">
        <f t="shared" si="91"/>
        <v>0</v>
      </c>
      <c r="IT26" t="s">
        <v>538</v>
      </c>
      <c r="IU26" t="s">
        <v>539</v>
      </c>
      <c r="IV26" t="s">
        <v>561</v>
      </c>
      <c r="IW26" t="s">
        <v>562</v>
      </c>
      <c r="IX26" t="s">
        <v>577</v>
      </c>
      <c r="IY26" t="s">
        <v>528</v>
      </c>
      <c r="IZ26" t="s">
        <v>587</v>
      </c>
      <c r="JA26" t="s">
        <v>578</v>
      </c>
      <c r="JB26" t="s">
        <v>662</v>
      </c>
      <c r="JF26" t="s">
        <v>530</v>
      </c>
      <c r="JL26" t="s">
        <v>528</v>
      </c>
      <c r="KN26" t="s">
        <v>552</v>
      </c>
      <c r="KQ26" t="b">
        <f t="shared" si="92"/>
        <v>0</v>
      </c>
      <c r="KR26">
        <f t="shared" si="47"/>
        <v>143</v>
      </c>
    </row>
    <row r="27" spans="1:304" ht="14.4" customHeight="1" x14ac:dyDescent="0.3">
      <c r="A27">
        <v>100</v>
      </c>
      <c r="B27">
        <v>569</v>
      </c>
      <c r="C27" s="2">
        <v>44873.760775462964</v>
      </c>
      <c r="D27">
        <v>1</v>
      </c>
      <c r="E27" t="s">
        <v>581</v>
      </c>
      <c r="F27" t="s">
        <v>611</v>
      </c>
      <c r="G27">
        <f>VLOOKUP(F27,'Vlookup tables'!$A$2:$B$10,2,FALSE)</f>
        <v>4</v>
      </c>
      <c r="H27" t="s">
        <v>631</v>
      </c>
      <c r="J27" t="str">
        <f t="shared" si="93"/>
        <v>Maintenance</v>
      </c>
      <c r="K27" t="s">
        <v>611</v>
      </c>
      <c r="L27">
        <f>VLOOKUP(K27,'Vlookup tables'!$A$2:$B$10,2,FALSE)</f>
        <v>4</v>
      </c>
      <c r="M27" t="s">
        <v>583</v>
      </c>
      <c r="N27" t="b">
        <f t="shared" si="48"/>
        <v>1</v>
      </c>
      <c r="O27" t="b">
        <f t="shared" si="49"/>
        <v>0</v>
      </c>
      <c r="P27" t="b">
        <f t="shared" si="50"/>
        <v>0</v>
      </c>
      <c r="Q27" t="b">
        <f t="shared" si="51"/>
        <v>0</v>
      </c>
      <c r="R27" t="b">
        <f t="shared" si="52"/>
        <v>0</v>
      </c>
      <c r="S27" t="s">
        <v>547</v>
      </c>
      <c r="T27" t="str">
        <f t="shared" si="94"/>
        <v>na</v>
      </c>
      <c r="U27" t="b">
        <f t="shared" si="95"/>
        <v>0</v>
      </c>
      <c r="V27" t="b">
        <f t="shared" si="96"/>
        <v>1</v>
      </c>
      <c r="W27" t="b">
        <f t="shared" si="97"/>
        <v>0</v>
      </c>
      <c r="X27" t="b">
        <f t="shared" si="98"/>
        <v>0</v>
      </c>
      <c r="Y27" t="s">
        <v>621</v>
      </c>
      <c r="Z27">
        <f>VLOOKUP(Y27,'Vlookup tables'!$D$2:$E$6,2,FALSE)</f>
        <v>3</v>
      </c>
      <c r="AA27" t="str">
        <f t="shared" si="29"/>
        <v>na</v>
      </c>
      <c r="AB27" t="str">
        <f t="shared" si="58"/>
        <v>na</v>
      </c>
      <c r="AC27" t="str">
        <f t="shared" si="59"/>
        <v>na</v>
      </c>
      <c r="AD27" t="str">
        <f t="shared" si="60"/>
        <v>na</v>
      </c>
      <c r="AE27" t="str">
        <f t="shared" si="61"/>
        <v>na</v>
      </c>
      <c r="AF27" t="str">
        <f>IF(OR(AA27=FALSE,AA27="na"),"na",VLOOKUP(AV27,'Vlookup tables'!$G$2:$H$7,2,FALSE))</f>
        <v>na</v>
      </c>
      <c r="AG27" t="str">
        <f>IF(OR(AB27=FALSE,AB27="na"),"na",VLOOKUP(AW27,'Vlookup tables'!$G$2:$H$7,2,FALSE))</f>
        <v>na</v>
      </c>
      <c r="AH27" t="str">
        <f>IF(OR(AC27=FALSE,AC27="na"),"na",VLOOKUP(AX27,'Vlookup tables'!$G$2:$H$7,2,FALSE))</f>
        <v>na</v>
      </c>
      <c r="AI27" t="str">
        <f>IF(OR(AD27=FALSE,AD27="na"),"na",VLOOKUP(AY27,'Vlookup tables'!$G$2:$H$7,2,FALSE))</f>
        <v>na</v>
      </c>
      <c r="AJ27" t="str">
        <f>IF(OR(AA27=FALSE,AA27="na"),"na",VLOOKUP(BC27,'Vlookup tables'!$J$2:$K$5,2,FALSE))</f>
        <v>na</v>
      </c>
      <c r="AK27" t="str">
        <f>IF(OR(AB27=FALSE,AB27="na"),"na",VLOOKUP(BD27,'Vlookup tables'!$J$2:$K$5,2,FALSE))</f>
        <v>na</v>
      </c>
      <c r="AL27" t="str">
        <f>IF(OR(AC27=FALSE,AC27="na"),"na",VLOOKUP(BE27,'Vlookup tables'!$J$2:$K$5,2,FALSE))</f>
        <v>na</v>
      </c>
      <c r="AM27" t="str">
        <f>IF(OR(AD27=FALSE,AD27="na"),"na",VLOOKUP(BF27,'Vlookup tables'!$J$2:$K$5,2,FALSE))</f>
        <v>na</v>
      </c>
      <c r="AN27" t="str">
        <f t="shared" si="62"/>
        <v>na</v>
      </c>
      <c r="AO27" t="str">
        <f t="shared" si="63"/>
        <v>na</v>
      </c>
      <c r="AP27" t="str">
        <f t="shared" si="64"/>
        <v>na</v>
      </c>
      <c r="AQ27" t="str">
        <f t="shared" si="65"/>
        <v>na</v>
      </c>
      <c r="BQ27" t="str">
        <f t="shared" si="66"/>
        <v>na</v>
      </c>
      <c r="BR27" t="str">
        <f t="shared" si="67"/>
        <v>na</v>
      </c>
      <c r="BS27" t="str">
        <f t="shared" si="68"/>
        <v>na</v>
      </c>
      <c r="BT27" t="str">
        <f t="shared" si="69"/>
        <v>na</v>
      </c>
      <c r="BU27" t="str">
        <f t="shared" si="70"/>
        <v>na</v>
      </c>
      <c r="BV27" t="str">
        <f t="shared" si="71"/>
        <v>na</v>
      </c>
      <c r="BW27" t="str">
        <f>IF(OR(BR27=FALSE,BR27="na"),"na",VLOOKUP(CN27,'Vlookup tables'!$G$2:$H$7,2,FALSE))</f>
        <v>na</v>
      </c>
      <c r="BX27" t="str">
        <f>IF(OR(BS27=FALSE,BS27="na"),"na",VLOOKUP(CO27,'Vlookup tables'!$G$2:$H$7,2,FALSE))</f>
        <v>na</v>
      </c>
      <c r="BY27" t="str">
        <f>IF(OR(BT27=FALSE,BT27="na"),"na",VLOOKUP(CP27,'Vlookup tables'!$G$2:$H$7,2,FALSE))</f>
        <v>na</v>
      </c>
      <c r="BZ27" t="str">
        <f>IF(OR(BU27=FALSE,BU27="na"),"na",VLOOKUP(CQ27,'Vlookup tables'!$G$2:$H$7,2,FALSE))</f>
        <v>na</v>
      </c>
      <c r="CA27" t="str">
        <f>IF(OR(BR27=FALSE,BR27="na"),"na",VLOOKUP(CU27,'Vlookup tables'!$J$2:$K$5,2,FALSE))</f>
        <v>na</v>
      </c>
      <c r="CB27" t="str">
        <f>IF(OR(BS27=FALSE,BS27="na"),"na",VLOOKUP(CV27,'Vlookup tables'!$J$2:$K$5,2,FALSE))</f>
        <v>na</v>
      </c>
      <c r="CC27" t="str">
        <f>IF(OR(BT27=FALSE,BT27="na"),"na",VLOOKUP(CW27,'Vlookup tables'!$J$2:$K$5,2,FALSE))</f>
        <v>na</v>
      </c>
      <c r="CD27" t="str">
        <f>IF(OR(BU27=FALSE,BU27="na"),"na",VLOOKUP(CX27,'Vlookup tables'!$J$2:$K$5,2,FALSE))</f>
        <v>na</v>
      </c>
      <c r="CE27" t="str">
        <f t="shared" si="72"/>
        <v>na</v>
      </c>
      <c r="CF27" t="str">
        <f t="shared" si="73"/>
        <v>na</v>
      </c>
      <c r="CG27" t="str">
        <f t="shared" si="74"/>
        <v>na</v>
      </c>
      <c r="CH27" t="str">
        <f t="shared" si="75"/>
        <v>na</v>
      </c>
      <c r="DI27" t="str">
        <f t="shared" si="76"/>
        <v>na</v>
      </c>
      <c r="DM27" s="5" t="s">
        <v>703</v>
      </c>
      <c r="EQ27" t="b">
        <f t="shared" si="77"/>
        <v>1</v>
      </c>
      <c r="ER27" t="b">
        <f t="shared" si="78"/>
        <v>1</v>
      </c>
      <c r="ES27" t="b">
        <f t="shared" si="79"/>
        <v>1</v>
      </c>
      <c r="ET27" t="b">
        <f t="shared" si="80"/>
        <v>0</v>
      </c>
      <c r="EU27" t="b">
        <f t="shared" si="81"/>
        <v>0</v>
      </c>
      <c r="EV27" t="b">
        <f t="shared" si="82"/>
        <v>0</v>
      </c>
      <c r="EW27">
        <f t="shared" si="30"/>
        <v>2</v>
      </c>
      <c r="EX27">
        <f t="shared" si="31"/>
        <v>2</v>
      </c>
      <c r="EY27" t="str">
        <f t="shared" si="32"/>
        <v>na</v>
      </c>
      <c r="EZ27" t="str">
        <f t="shared" si="33"/>
        <v>na</v>
      </c>
      <c r="FA27" t="b">
        <f t="shared" si="34"/>
        <v>1</v>
      </c>
      <c r="FB27" t="b">
        <f t="shared" si="35"/>
        <v>0</v>
      </c>
      <c r="FC27" t="b">
        <f t="shared" si="83"/>
        <v>0</v>
      </c>
      <c r="FD27" t="b">
        <f t="shared" si="36"/>
        <v>1</v>
      </c>
      <c r="FE27" t="b">
        <f t="shared" si="37"/>
        <v>0</v>
      </c>
      <c r="FF27" t="b">
        <f t="shared" si="38"/>
        <v>1</v>
      </c>
      <c r="FG27" t="b">
        <f t="shared" si="39"/>
        <v>0</v>
      </c>
      <c r="FH27" t="b">
        <f t="shared" si="84"/>
        <v>0</v>
      </c>
      <c r="FI27">
        <f>IF(OR(FD27=FALSE,FD27="na"),"na",VLOOKUP(GH27,'Vlookup tables'!$G$2:$H$7,2,FALSE))</f>
        <v>5</v>
      </c>
      <c r="FJ27" t="str">
        <f>IF(OR(FE27=FALSE,FE27="na"),"na",VLOOKUP(GI27,'Vlookup tables'!$G$2:$H$7,2,FALSE))</f>
        <v>na</v>
      </c>
      <c r="FK27">
        <f>IF(OR(FF27=FALSE,FF27="na"),"na",VLOOKUP(GJ27,'Vlookup tables'!$G$2:$H$7,2,FALSE))</f>
        <v>5</v>
      </c>
      <c r="FL27" t="str">
        <f>IF(OR(FG27=FALSE,FG27="na"),"na",VLOOKUP(GK27,'Vlookup tables'!$G$2:$H$7,2,FALSE))</f>
        <v>na</v>
      </c>
      <c r="FM27">
        <f>IF(OR(FD27=FALSE,FD27="na"),"na",VLOOKUP(GO27,'Vlookup tables'!$J$2:$K$5,2,FALSE))</f>
        <v>3</v>
      </c>
      <c r="FN27" t="str">
        <f>IF(OR(FE27=FALSE,FE27="na"),"na",VLOOKUP(GP27,'Vlookup tables'!$J$2:$K$5,2,FALSE))</f>
        <v>na</v>
      </c>
      <c r="FO27">
        <f>IF(OR(FF27=FALSE,FF27="na"),"na",VLOOKUP(GQ27,'Vlookup tables'!$J$2:$K$5,2,FALSE))</f>
        <v>3</v>
      </c>
      <c r="FP27" t="str">
        <f>IF(OR(FG27=FALSE,FG27="na"),"na",VLOOKUP(GR27,'Vlookup tables'!$J$2:$K$5,2,FALSE))</f>
        <v>na</v>
      </c>
      <c r="FQ27" t="b">
        <f t="shared" si="40"/>
        <v>0</v>
      </c>
      <c r="FR27" t="str">
        <f t="shared" si="41"/>
        <v>na</v>
      </c>
      <c r="FS27" t="b">
        <f t="shared" si="42"/>
        <v>0</v>
      </c>
      <c r="FT27" t="str">
        <f t="shared" si="43"/>
        <v>na</v>
      </c>
      <c r="FU27" t="b">
        <f t="shared" si="44"/>
        <v>0</v>
      </c>
      <c r="FV27" t="s">
        <v>634</v>
      </c>
      <c r="FX27" t="s">
        <v>556</v>
      </c>
      <c r="FY27" t="s">
        <v>556</v>
      </c>
      <c r="GB27" t="s">
        <v>630</v>
      </c>
      <c r="GF27" t="s">
        <v>596</v>
      </c>
      <c r="GH27" t="s">
        <v>551</v>
      </c>
      <c r="GJ27" t="s">
        <v>551</v>
      </c>
      <c r="GO27" t="s">
        <v>532</v>
      </c>
      <c r="GQ27" t="s">
        <v>532</v>
      </c>
      <c r="HD27" t="s">
        <v>552</v>
      </c>
      <c r="HX27">
        <f>IF(IT27="","Unknown",VLOOKUP(IT27,'Vlookup tables'!$B$13:$C$16,2,FALSE))</f>
        <v>1</v>
      </c>
      <c r="HY27">
        <f>IF(IU27="","Unknown",VLOOKUP(IU27,'Vlookup tables'!$D$13:$E$16,2,FALSE))</f>
        <v>2</v>
      </c>
      <c r="HZ27">
        <f>IF(IV27="","Unknown",VLOOKUP(IV27,'Vlookup tables'!$F$13:$G$16,2,FALSE))</f>
        <v>3</v>
      </c>
      <c r="IA27" t="str">
        <f>IF(IW27="","Unknown",VLOOKUP(IW27,'Vlookup tables'!$H$13:$I$16,2,FALSE))</f>
        <v>Unknown</v>
      </c>
      <c r="IB27" t="str">
        <f>IF(IX27="","Unknown",VLOOKUP(IX27,'Vlookup tables'!$J$13:$K$16,2,FALSE))</f>
        <v>Unknown</v>
      </c>
      <c r="IC27">
        <f>IF(IY27="","Unknown",VLOOKUP(IY27,'Vlookup tables'!$L$13:$M$16,2,FALSE))</f>
        <v>3</v>
      </c>
      <c r="ID27">
        <f>IF(IZ27="","Unknown",VLOOKUP(IZ27,'Vlookup tables'!$N$13:$O$16,2,FALSE))</f>
        <v>3</v>
      </c>
      <c r="IE27">
        <f>VLOOKUP(JA27,'Vlookup tables'!$P$13:$Q$15,2,FALSE)</f>
        <v>2</v>
      </c>
      <c r="IF27" t="b">
        <f t="shared" si="85"/>
        <v>0</v>
      </c>
      <c r="IG27" t="b">
        <f t="shared" si="86"/>
        <v>1</v>
      </c>
      <c r="IH27" t="b">
        <f t="shared" si="87"/>
        <v>0</v>
      </c>
      <c r="II27" t="b">
        <f t="shared" si="45"/>
        <v>0</v>
      </c>
      <c r="IJ27" t="str">
        <f>IF(OR(IF27=FALSE,IF27="na"),"na",VLOOKUP(JF27,'Vlookup tables'!$G$2:$H$7,2,FALSE))</f>
        <v>na</v>
      </c>
      <c r="IK27">
        <f>IF(OR(IG27=FALSE,IG27="na"),"na",VLOOKUP(JG27,'Vlookup tables'!$G$2:$H$7,2,FALSE))</f>
        <v>5</v>
      </c>
      <c r="IL27" t="str">
        <f>IF(OR(IH27=FALSE,IH27="na"),"na",VLOOKUP(JH27,'Vlookup tables'!$G$2:$H$7,2,FALSE))</f>
        <v>na</v>
      </c>
      <c r="IM27" t="str">
        <f>IF(OR(IF27=FALSE,IF27="na"),"na",VLOOKUP(JL27,'Vlookup tables'!$J$2:$K$5,2,FALSE))</f>
        <v>na</v>
      </c>
      <c r="IN27">
        <f>IF(OR(IG27=FALSE,IG27="na"),"na",VLOOKUP(JM27,'Vlookup tables'!$J$2:$K$5,2,FALSE))</f>
        <v>3</v>
      </c>
      <c r="IO27" t="str">
        <f>IF(OR(IH27=FALSE,IH27="na"),"na",VLOOKUP(JN27,'Vlookup tables'!$J$2:$K$5,2,FALSE))</f>
        <v>na</v>
      </c>
      <c r="IP27" t="str">
        <f t="shared" si="88"/>
        <v>na</v>
      </c>
      <c r="IQ27" t="b">
        <f t="shared" si="89"/>
        <v>0</v>
      </c>
      <c r="IR27" t="str">
        <f t="shared" si="90"/>
        <v>na</v>
      </c>
      <c r="IS27" t="b">
        <f t="shared" si="91"/>
        <v>0</v>
      </c>
      <c r="IT27" t="s">
        <v>704</v>
      </c>
      <c r="IU27" t="s">
        <v>560</v>
      </c>
      <c r="IV27" t="s">
        <v>540</v>
      </c>
      <c r="IY27" t="s">
        <v>532</v>
      </c>
      <c r="IZ27" t="s">
        <v>587</v>
      </c>
      <c r="JA27" t="s">
        <v>578</v>
      </c>
      <c r="JB27" t="s">
        <v>619</v>
      </c>
      <c r="JG27" t="s">
        <v>551</v>
      </c>
      <c r="JM27" t="s">
        <v>532</v>
      </c>
      <c r="KN27" t="s">
        <v>705</v>
      </c>
      <c r="KQ27" t="b">
        <f t="shared" si="92"/>
        <v>0</v>
      </c>
      <c r="KR27">
        <f t="shared" si="47"/>
        <v>135</v>
      </c>
    </row>
    <row r="28" spans="1:304" ht="14.4" customHeight="1" x14ac:dyDescent="0.3">
      <c r="A28">
        <v>100</v>
      </c>
      <c r="B28">
        <v>2170</v>
      </c>
      <c r="C28" s="2">
        <v>44873.761458333334</v>
      </c>
      <c r="D28">
        <v>1</v>
      </c>
      <c r="E28" t="s">
        <v>544</v>
      </c>
      <c r="F28" t="s">
        <v>568</v>
      </c>
      <c r="G28">
        <f>VLOOKUP(F28,'Vlookup tables'!$A$2:$B$10,2,FALSE)</f>
        <v>6</v>
      </c>
      <c r="H28" t="s">
        <v>545</v>
      </c>
      <c r="J28" t="str">
        <f t="shared" si="93"/>
        <v>Engineering</v>
      </c>
      <c r="K28" t="s">
        <v>568</v>
      </c>
      <c r="L28">
        <f>VLOOKUP(K28,'Vlookup tables'!$A$2:$B$10,2,FALSE)</f>
        <v>6</v>
      </c>
      <c r="M28" t="s">
        <v>583</v>
      </c>
      <c r="N28" t="b">
        <f t="shared" si="48"/>
        <v>1</v>
      </c>
      <c r="O28" t="b">
        <f t="shared" si="49"/>
        <v>0</v>
      </c>
      <c r="P28" t="b">
        <f t="shared" si="50"/>
        <v>0</v>
      </c>
      <c r="Q28" t="b">
        <f t="shared" si="51"/>
        <v>0</v>
      </c>
      <c r="R28" t="b">
        <f t="shared" si="52"/>
        <v>0</v>
      </c>
      <c r="S28" t="s">
        <v>614</v>
      </c>
      <c r="T28" t="str">
        <f t="shared" si="94"/>
        <v>na</v>
      </c>
      <c r="U28" t="b">
        <f t="shared" si="95"/>
        <v>1</v>
      </c>
      <c r="V28" t="b">
        <f t="shared" si="96"/>
        <v>1</v>
      </c>
      <c r="W28" t="b">
        <f t="shared" si="97"/>
        <v>1</v>
      </c>
      <c r="X28" t="b">
        <f t="shared" si="98"/>
        <v>0</v>
      </c>
      <c r="Y28" t="s">
        <v>517</v>
      </c>
      <c r="Z28">
        <f>VLOOKUP(Y28,'Vlookup tables'!$D$2:$E$6,2,FALSE)</f>
        <v>1</v>
      </c>
      <c r="AA28" t="b">
        <f t="shared" si="29"/>
        <v>1</v>
      </c>
      <c r="AB28" t="b">
        <f t="shared" si="58"/>
        <v>1</v>
      </c>
      <c r="AC28" t="b">
        <f t="shared" si="59"/>
        <v>0</v>
      </c>
      <c r="AD28" t="b">
        <f t="shared" si="60"/>
        <v>0</v>
      </c>
      <c r="AE28" t="b">
        <f t="shared" si="61"/>
        <v>0</v>
      </c>
      <c r="AF28">
        <f>IF(OR(AA28=FALSE,AA28="na"),"na",VLOOKUP(AV28,'Vlookup tables'!$G$2:$H$7,2,FALSE))</f>
        <v>4</v>
      </c>
      <c r="AG28">
        <f>IF(OR(AB28=FALSE,AB28="na"),"na",VLOOKUP(AW28,'Vlookup tables'!$G$2:$H$7,2,FALSE))</f>
        <v>3</v>
      </c>
      <c r="AH28" t="str">
        <f>IF(OR(AC28=FALSE,AC28="na"),"na",VLOOKUP(AX28,'Vlookup tables'!$G$2:$H$7,2,FALSE))</f>
        <v>na</v>
      </c>
      <c r="AI28" t="str">
        <f>IF(OR(AD28=FALSE,AD28="na"),"na",VLOOKUP(AY28,'Vlookup tables'!$G$2:$H$7,2,FALSE))</f>
        <v>na</v>
      </c>
      <c r="AJ28">
        <f>IF(OR(AA28=FALSE,AA28="na"),"na",VLOOKUP(BC28,'Vlookup tables'!$J$2:$K$5,2,FALSE))</f>
        <v>3</v>
      </c>
      <c r="AK28">
        <f>IF(OR(AB28=FALSE,AB28="na"),"na",VLOOKUP(BD28,'Vlookup tables'!$J$2:$K$5,2,FALSE))</f>
        <v>3</v>
      </c>
      <c r="AL28" t="str">
        <f>IF(OR(AC28=FALSE,AC28="na"),"na",VLOOKUP(BE28,'Vlookup tables'!$J$2:$K$5,2,FALSE))</f>
        <v>na</v>
      </c>
      <c r="AM28" t="str">
        <f>IF(OR(AD28=FALSE,AD28="na"),"na",VLOOKUP(BF28,'Vlookup tables'!$J$2:$K$5,2,FALSE))</f>
        <v>na</v>
      </c>
      <c r="AN28" t="b">
        <f t="shared" si="62"/>
        <v>1</v>
      </c>
      <c r="AO28" t="b">
        <f t="shared" si="63"/>
        <v>1</v>
      </c>
      <c r="AP28" t="str">
        <f t="shared" si="64"/>
        <v>na</v>
      </c>
      <c r="AQ28" t="str">
        <f t="shared" si="65"/>
        <v>na</v>
      </c>
      <c r="AR28" t="s">
        <v>682</v>
      </c>
      <c r="AV28" t="s">
        <v>573</v>
      </c>
      <c r="AW28" t="s">
        <v>527</v>
      </c>
      <c r="AX28" t="s">
        <v>551</v>
      </c>
      <c r="BC28" t="s">
        <v>532</v>
      </c>
      <c r="BD28" t="s">
        <v>532</v>
      </c>
      <c r="BE28" t="s">
        <v>532</v>
      </c>
      <c r="BJ28" t="s">
        <v>706</v>
      </c>
      <c r="BK28" t="s">
        <v>707</v>
      </c>
      <c r="BL28" t="s">
        <v>708</v>
      </c>
      <c r="BQ28" t="str">
        <f t="shared" si="66"/>
        <v>Yes</v>
      </c>
      <c r="BR28" t="b">
        <f t="shared" si="67"/>
        <v>1</v>
      </c>
      <c r="BS28" t="b">
        <f t="shared" si="68"/>
        <v>1</v>
      </c>
      <c r="BT28" t="b">
        <f t="shared" si="69"/>
        <v>1</v>
      </c>
      <c r="BU28" t="b">
        <f t="shared" si="70"/>
        <v>1</v>
      </c>
      <c r="BV28" t="b">
        <f t="shared" si="71"/>
        <v>0</v>
      </c>
      <c r="BW28">
        <f>IF(OR(BR28=FALSE,BR28="na"),"na",VLOOKUP(CN28,'Vlookup tables'!$G$2:$H$7,2,FALSE))</f>
        <v>4</v>
      </c>
      <c r="BX28">
        <f>IF(OR(BS28=FALSE,BS28="na"),"na",VLOOKUP(CO28,'Vlookup tables'!$G$2:$H$7,2,FALSE))</f>
        <v>4</v>
      </c>
      <c r="BY28">
        <f>IF(OR(BT28=FALSE,BT28="na"),"na",VLOOKUP(CP28,'Vlookup tables'!$G$2:$H$7,2,FALSE))</f>
        <v>3</v>
      </c>
      <c r="BZ28">
        <f>IF(OR(BU28=FALSE,BU28="na"),"na",VLOOKUP(CQ28,'Vlookup tables'!$G$2:$H$7,2,FALSE))</f>
        <v>2</v>
      </c>
      <c r="CA28">
        <f>IF(OR(BR28=FALSE,BR28="na"),"na",VLOOKUP(CU28,'Vlookup tables'!$J$2:$K$5,2,FALSE))</f>
        <v>3</v>
      </c>
      <c r="CB28">
        <f>IF(OR(BS28=FALSE,BS28="na"),"na",VLOOKUP(CV28,'Vlookup tables'!$J$2:$K$5,2,FALSE))</f>
        <v>3</v>
      </c>
      <c r="CC28">
        <f>IF(OR(BT28=FALSE,BT28="na"),"na",VLOOKUP(CW28,'Vlookup tables'!$J$2:$K$5,2,FALSE))</f>
        <v>3</v>
      </c>
      <c r="CD28">
        <f>IF(OR(BU28=FALSE,BU28="na"),"na",VLOOKUP(CX28,'Vlookup tables'!$J$2:$K$5,2,FALSE))</f>
        <v>3</v>
      </c>
      <c r="CE28" t="b">
        <f t="shared" si="72"/>
        <v>0</v>
      </c>
      <c r="CF28" t="b">
        <f t="shared" si="73"/>
        <v>0</v>
      </c>
      <c r="CG28" t="b">
        <f t="shared" si="74"/>
        <v>0</v>
      </c>
      <c r="CH28" t="b">
        <f t="shared" si="75"/>
        <v>0</v>
      </c>
      <c r="CI28" t="s">
        <v>519</v>
      </c>
      <c r="CJ28" t="s">
        <v>550</v>
      </c>
      <c r="CN28" t="s">
        <v>573</v>
      </c>
      <c r="CO28" t="s">
        <v>573</v>
      </c>
      <c r="CP28" t="s">
        <v>527</v>
      </c>
      <c r="CQ28" t="s">
        <v>531</v>
      </c>
      <c r="CU28" t="s">
        <v>532</v>
      </c>
      <c r="CV28" t="s">
        <v>532</v>
      </c>
      <c r="CW28" t="s">
        <v>532</v>
      </c>
      <c r="CX28" t="s">
        <v>532</v>
      </c>
      <c r="DI28" t="b">
        <f t="shared" si="76"/>
        <v>0</v>
      </c>
      <c r="DK28" t="s">
        <v>552</v>
      </c>
      <c r="EQ28" t="b">
        <f t="shared" si="77"/>
        <v>1</v>
      </c>
      <c r="ER28" t="b">
        <f t="shared" si="78"/>
        <v>1</v>
      </c>
      <c r="ES28" t="b">
        <f t="shared" si="79"/>
        <v>1</v>
      </c>
      <c r="ET28" t="b">
        <f t="shared" si="80"/>
        <v>0</v>
      </c>
      <c r="EU28" t="b">
        <f t="shared" si="81"/>
        <v>0</v>
      </c>
      <c r="EV28" t="b">
        <f t="shared" si="82"/>
        <v>0</v>
      </c>
      <c r="EW28">
        <f t="shared" si="30"/>
        <v>1</v>
      </c>
      <c r="EX28">
        <f t="shared" si="31"/>
        <v>1</v>
      </c>
      <c r="EY28" t="str">
        <f t="shared" si="32"/>
        <v>na</v>
      </c>
      <c r="EZ28" t="str">
        <f t="shared" si="33"/>
        <v>na</v>
      </c>
      <c r="FA28" t="b">
        <f t="shared" si="34"/>
        <v>1</v>
      </c>
      <c r="FB28" t="b">
        <f t="shared" si="35"/>
        <v>0</v>
      </c>
      <c r="FC28" t="b">
        <f t="shared" si="83"/>
        <v>0</v>
      </c>
      <c r="FD28" t="b">
        <f t="shared" si="36"/>
        <v>1</v>
      </c>
      <c r="FE28" t="str">
        <f t="shared" si="37"/>
        <v>na</v>
      </c>
      <c r="FF28" t="b">
        <f t="shared" si="38"/>
        <v>1</v>
      </c>
      <c r="FG28" t="b">
        <f t="shared" si="39"/>
        <v>0</v>
      </c>
      <c r="FH28" t="b">
        <f t="shared" si="84"/>
        <v>0</v>
      </c>
      <c r="FI28">
        <f>IF(OR(FD28=FALSE,FD28="na"),"na",VLOOKUP(GH28,'Vlookup tables'!$G$2:$H$7,2,FALSE))</f>
        <v>4</v>
      </c>
      <c r="FJ28" t="str">
        <f>IF(OR(FE28=FALSE,FE28="na"),"na",VLOOKUP(GI28,'Vlookup tables'!$G$2:$H$7,2,FALSE))</f>
        <v>na</v>
      </c>
      <c r="FK28">
        <f>IF(OR(FF28=FALSE,FF28="na"),"na",VLOOKUP(GJ28,'Vlookup tables'!$G$2:$H$7,2,FALSE))</f>
        <v>4</v>
      </c>
      <c r="FL28" t="str">
        <f>IF(OR(FG28=FALSE,FG28="na"),"na",VLOOKUP(GK28,'Vlookup tables'!$G$2:$H$7,2,FALSE))</f>
        <v>na</v>
      </c>
      <c r="FM28">
        <f>IF(OR(FD28=FALSE,FD28="na"),"na",VLOOKUP(GO28,'Vlookup tables'!$J$2:$K$5,2,FALSE))</f>
        <v>3</v>
      </c>
      <c r="FN28" t="str">
        <f>IF(OR(FE28=FALSE,FE28="na"),"na",VLOOKUP(GP28,'Vlookup tables'!$J$2:$K$5,2,FALSE))</f>
        <v>na</v>
      </c>
      <c r="FO28">
        <f>IF(OR(FF28=FALSE,FF28="na"),"na",VLOOKUP(GQ28,'Vlookup tables'!$J$2:$K$5,2,FALSE))</f>
        <v>3</v>
      </c>
      <c r="FP28" t="str">
        <f>IF(OR(FG28=FALSE,FG28="na"),"na",VLOOKUP(GR28,'Vlookup tables'!$J$2:$K$5,2,FALSE))</f>
        <v>na</v>
      </c>
      <c r="FQ28" t="b">
        <f t="shared" si="40"/>
        <v>0</v>
      </c>
      <c r="FR28" t="str">
        <f t="shared" si="41"/>
        <v>na</v>
      </c>
      <c r="FS28" t="b">
        <f t="shared" si="42"/>
        <v>0</v>
      </c>
      <c r="FT28" t="str">
        <f t="shared" si="43"/>
        <v>na</v>
      </c>
      <c r="FU28" t="b">
        <f t="shared" si="44"/>
        <v>0</v>
      </c>
      <c r="FV28" t="s">
        <v>634</v>
      </c>
      <c r="FX28" t="s">
        <v>555</v>
      </c>
      <c r="FY28" t="s">
        <v>555</v>
      </c>
      <c r="GB28" t="s">
        <v>630</v>
      </c>
      <c r="GF28" t="s">
        <v>596</v>
      </c>
      <c r="GH28" t="s">
        <v>573</v>
      </c>
      <c r="GJ28" t="s">
        <v>573</v>
      </c>
      <c r="GO28" t="s">
        <v>532</v>
      </c>
      <c r="GQ28" t="s">
        <v>532</v>
      </c>
      <c r="HD28" t="s">
        <v>552</v>
      </c>
      <c r="HX28">
        <f>IF(IT28="","Unknown",VLOOKUP(IT28,'Vlookup tables'!$B$13:$C$16,2,FALSE))</f>
        <v>2</v>
      </c>
      <c r="HY28">
        <f>IF(IU28="","Unknown",VLOOKUP(IU28,'Vlookup tables'!$D$13:$E$16,2,FALSE))</f>
        <v>3</v>
      </c>
      <c r="HZ28">
        <f>IF(IV28="","Unknown",VLOOKUP(IV28,'Vlookup tables'!$F$13:$G$16,2,FALSE))</f>
        <v>3</v>
      </c>
      <c r="IA28">
        <f>IF(IW28="","Unknown",VLOOKUP(IW28,'Vlookup tables'!$H$13:$I$16,2,FALSE))</f>
        <v>3</v>
      </c>
      <c r="IB28">
        <f>IF(IX28="","Unknown",VLOOKUP(IX28,'Vlookup tables'!$J$13:$K$16,2,FALSE))</f>
        <v>3</v>
      </c>
      <c r="IC28">
        <f>IF(IY28="","Unknown",VLOOKUP(IY28,'Vlookup tables'!$L$13:$M$16,2,FALSE))</f>
        <v>3</v>
      </c>
      <c r="ID28">
        <f>IF(IZ28="","Unknown",VLOOKUP(IZ28,'Vlookup tables'!$N$13:$O$16,2,FALSE))</f>
        <v>1</v>
      </c>
      <c r="IE28">
        <f>VLOOKUP(JA28,'Vlookup tables'!$P$13:$Q$15,2,FALSE)</f>
        <v>1</v>
      </c>
      <c r="IF28" t="str">
        <f t="shared" si="85"/>
        <v>na</v>
      </c>
      <c r="IG28" t="str">
        <f t="shared" si="86"/>
        <v>na</v>
      </c>
      <c r="IH28" t="str">
        <f t="shared" si="87"/>
        <v>na</v>
      </c>
      <c r="II28" t="str">
        <f t="shared" si="45"/>
        <v>na</v>
      </c>
      <c r="IJ28" t="str">
        <f>IF(OR(IF28=FALSE,IF28="na"),"na",VLOOKUP(JF28,'Vlookup tables'!$G$2:$H$7,2,FALSE))</f>
        <v>na</v>
      </c>
      <c r="IK28" t="str">
        <f>IF(OR(IG28=FALSE,IG28="na"),"na",VLOOKUP(JG28,'Vlookup tables'!$G$2:$H$7,2,FALSE))</f>
        <v>na</v>
      </c>
      <c r="IL28" t="str">
        <f>IF(OR(IH28=FALSE,IH28="na"),"na",VLOOKUP(JH28,'Vlookup tables'!$G$2:$H$7,2,FALSE))</f>
        <v>na</v>
      </c>
      <c r="IM28" t="str">
        <f>IF(OR(IF28=FALSE,IF28="na"),"na",VLOOKUP(JL28,'Vlookup tables'!$J$2:$K$5,2,FALSE))</f>
        <v>na</v>
      </c>
      <c r="IN28" t="str">
        <f>IF(OR(IG28=FALSE,IG28="na"),"na",VLOOKUP(JM28,'Vlookup tables'!$J$2:$K$5,2,FALSE))</f>
        <v>na</v>
      </c>
      <c r="IO28" t="str">
        <f>IF(OR(IH28=FALSE,IH28="na"),"na",VLOOKUP(JN28,'Vlookup tables'!$J$2:$K$5,2,FALSE))</f>
        <v>na</v>
      </c>
      <c r="IP28" t="str">
        <f t="shared" si="88"/>
        <v>na</v>
      </c>
      <c r="IQ28" t="str">
        <f t="shared" si="89"/>
        <v>na</v>
      </c>
      <c r="IR28" t="str">
        <f t="shared" si="90"/>
        <v>na</v>
      </c>
      <c r="IS28" t="b">
        <f t="shared" si="91"/>
        <v>0</v>
      </c>
      <c r="IT28" t="s">
        <v>559</v>
      </c>
      <c r="IU28" t="s">
        <v>539</v>
      </c>
      <c r="IV28" t="s">
        <v>540</v>
      </c>
      <c r="IW28" t="s">
        <v>576</v>
      </c>
      <c r="IX28" t="s">
        <v>577</v>
      </c>
      <c r="IY28" t="s">
        <v>532</v>
      </c>
      <c r="IZ28" t="s">
        <v>562</v>
      </c>
      <c r="JA28" t="s">
        <v>541</v>
      </c>
      <c r="JX28" t="s">
        <v>579</v>
      </c>
      <c r="JY28" t="s">
        <v>709</v>
      </c>
      <c r="KP28" t="s">
        <v>710</v>
      </c>
      <c r="KQ28" t="b">
        <f t="shared" si="92"/>
        <v>1</v>
      </c>
      <c r="KR28">
        <f t="shared" si="47"/>
        <v>156</v>
      </c>
    </row>
    <row r="29" spans="1:304" ht="14.4" customHeight="1" x14ac:dyDescent="0.3">
      <c r="A29">
        <v>100</v>
      </c>
      <c r="B29">
        <v>735</v>
      </c>
      <c r="C29" s="2">
        <v>44873.763321759259</v>
      </c>
      <c r="D29">
        <v>1</v>
      </c>
      <c r="E29" t="s">
        <v>590</v>
      </c>
      <c r="F29" t="s">
        <v>568</v>
      </c>
      <c r="G29">
        <f>VLOOKUP(F29,'Vlookup tables'!$A$2:$B$10,2,FALSE)</f>
        <v>6</v>
      </c>
      <c r="H29" t="s">
        <v>545</v>
      </c>
      <c r="J29" t="str">
        <f t="shared" si="93"/>
        <v>Engineering</v>
      </c>
      <c r="K29" t="s">
        <v>568</v>
      </c>
      <c r="L29">
        <f>VLOOKUP(K29,'Vlookup tables'!$A$2:$B$10,2,FALSE)</f>
        <v>6</v>
      </c>
      <c r="M29" t="s">
        <v>583</v>
      </c>
      <c r="N29" t="b">
        <f t="shared" si="48"/>
        <v>1</v>
      </c>
      <c r="O29" t="b">
        <f t="shared" si="49"/>
        <v>0</v>
      </c>
      <c r="P29" t="b">
        <f t="shared" si="50"/>
        <v>0</v>
      </c>
      <c r="Q29" t="b">
        <f t="shared" si="51"/>
        <v>0</v>
      </c>
      <c r="R29" t="b">
        <f t="shared" si="52"/>
        <v>0</v>
      </c>
      <c r="S29" t="s">
        <v>711</v>
      </c>
      <c r="T29" t="str">
        <f t="shared" si="94"/>
        <v>na</v>
      </c>
      <c r="U29" t="b">
        <f t="shared" si="95"/>
        <v>1</v>
      </c>
      <c r="V29" t="b">
        <f t="shared" si="96"/>
        <v>0</v>
      </c>
      <c r="W29" t="b">
        <f t="shared" si="97"/>
        <v>1</v>
      </c>
      <c r="X29" t="b">
        <f t="shared" si="98"/>
        <v>1</v>
      </c>
      <c r="Y29" t="s">
        <v>517</v>
      </c>
      <c r="Z29">
        <f>VLOOKUP(Y29,'Vlookup tables'!$D$2:$E$6,2,FALSE)</f>
        <v>1</v>
      </c>
      <c r="AA29" t="b">
        <f t="shared" si="29"/>
        <v>1</v>
      </c>
      <c r="AB29" t="b">
        <f t="shared" si="58"/>
        <v>0</v>
      </c>
      <c r="AC29" t="b">
        <f t="shared" si="59"/>
        <v>0</v>
      </c>
      <c r="AD29" t="b">
        <f t="shared" si="60"/>
        <v>1</v>
      </c>
      <c r="AE29" t="b">
        <f t="shared" si="61"/>
        <v>1</v>
      </c>
      <c r="AF29">
        <f>IF(OR(AA29=FALSE,AA29="na"),"na",VLOOKUP(AV29,'Vlookup tables'!$G$2:$H$7,2,FALSE))</f>
        <v>2</v>
      </c>
      <c r="AG29" t="str">
        <f>IF(OR(AB29=FALSE,AB29="na"),"na",VLOOKUP(AW29,'Vlookup tables'!$G$2:$H$7,2,FALSE))</f>
        <v>na</v>
      </c>
      <c r="AH29" t="str">
        <f>IF(OR(AC29=FALSE,AC29="na"),"na",VLOOKUP(AX29,'Vlookup tables'!$G$2:$H$7,2,FALSE))</f>
        <v>na</v>
      </c>
      <c r="AI29">
        <f>IF(OR(AD29=FALSE,AD29="na"),"na",VLOOKUP(AY29,'Vlookup tables'!$G$2:$H$7,2,FALSE))</f>
        <v>4</v>
      </c>
      <c r="AJ29">
        <f>IF(OR(AA29=FALSE,AA29="na"),"na",VLOOKUP(BC29,'Vlookup tables'!$J$2:$K$5,2,FALSE))</f>
        <v>3</v>
      </c>
      <c r="AK29" t="str">
        <f>IF(OR(AB29=FALSE,AB29="na"),"na",VLOOKUP(BD29,'Vlookup tables'!$J$2:$K$5,2,FALSE))</f>
        <v>na</v>
      </c>
      <c r="AL29" t="str">
        <f>IF(OR(AC29=FALSE,AC29="na"),"na",VLOOKUP(BE29,'Vlookup tables'!$J$2:$K$5,2,FALSE))</f>
        <v>na</v>
      </c>
      <c r="AM29">
        <f>IF(OR(AD29=FALSE,AD29="na"),"na",VLOOKUP(BF29,'Vlookup tables'!$J$2:$K$5,2,FALSE))</f>
        <v>3</v>
      </c>
      <c r="AN29" t="b">
        <f t="shared" si="62"/>
        <v>0</v>
      </c>
      <c r="AO29" t="str">
        <f t="shared" si="63"/>
        <v>na</v>
      </c>
      <c r="AP29" t="str">
        <f t="shared" si="64"/>
        <v>na</v>
      </c>
      <c r="AQ29" t="b">
        <f t="shared" si="65"/>
        <v>0</v>
      </c>
      <c r="AR29" t="s">
        <v>712</v>
      </c>
      <c r="AS29" t="s">
        <v>713</v>
      </c>
      <c r="AV29" t="s">
        <v>531</v>
      </c>
      <c r="AY29" t="s">
        <v>573</v>
      </c>
      <c r="AZ29" t="s">
        <v>551</v>
      </c>
      <c r="BC29" t="s">
        <v>532</v>
      </c>
      <c r="BF29" t="s">
        <v>532</v>
      </c>
      <c r="BG29" t="s">
        <v>532</v>
      </c>
      <c r="BN29" t="s">
        <v>714</v>
      </c>
      <c r="BQ29" t="str">
        <f t="shared" si="66"/>
        <v>Yes</v>
      </c>
      <c r="BR29" t="b">
        <f t="shared" si="67"/>
        <v>1</v>
      </c>
      <c r="BS29" t="b">
        <f t="shared" si="68"/>
        <v>1</v>
      </c>
      <c r="BT29" t="b">
        <f t="shared" si="69"/>
        <v>1</v>
      </c>
      <c r="BU29" t="b">
        <f t="shared" si="70"/>
        <v>1</v>
      </c>
      <c r="BV29" t="b">
        <f t="shared" si="71"/>
        <v>0</v>
      </c>
      <c r="BW29">
        <f>IF(OR(BR29=FALSE,BR29="na"),"na",VLOOKUP(CN29,'Vlookup tables'!$G$2:$H$7,2,FALSE))</f>
        <v>2</v>
      </c>
      <c r="BX29">
        <f>IF(OR(BS29=FALSE,BS29="na"),"na",VLOOKUP(CO29,'Vlookup tables'!$G$2:$H$7,2,FALSE))</f>
        <v>1</v>
      </c>
      <c r="BY29">
        <f>IF(OR(BT29=FALSE,BT29="na"),"na",VLOOKUP(CP29,'Vlookup tables'!$G$2:$H$7,2,FALSE))</f>
        <v>1</v>
      </c>
      <c r="BZ29">
        <f>IF(OR(BU29=FALSE,BU29="na"),"na",VLOOKUP(CQ29,'Vlookup tables'!$G$2:$H$7,2,FALSE))</f>
        <v>1</v>
      </c>
      <c r="CA29">
        <f>IF(OR(BR29=FALSE,BR29="na"),"na",VLOOKUP(CU29,'Vlookup tables'!$J$2:$K$5,2,FALSE))</f>
        <v>3</v>
      </c>
      <c r="CB29">
        <f>IF(OR(BS29=FALSE,BS29="na"),"na",VLOOKUP(CV29,'Vlookup tables'!$J$2:$K$5,2,FALSE))</f>
        <v>3</v>
      </c>
      <c r="CC29">
        <f>IF(OR(BT29=FALSE,BT29="na"),"na",VLOOKUP(CW29,'Vlookup tables'!$J$2:$K$5,2,FALSE))</f>
        <v>2</v>
      </c>
      <c r="CD29">
        <f>IF(OR(BU29=FALSE,BU29="na"),"na",VLOOKUP(CX29,'Vlookup tables'!$J$2:$K$5,2,FALSE))</f>
        <v>2</v>
      </c>
      <c r="CE29" t="b">
        <f t="shared" si="72"/>
        <v>0</v>
      </c>
      <c r="CF29" t="b">
        <f t="shared" si="73"/>
        <v>0</v>
      </c>
      <c r="CG29" t="b">
        <f t="shared" si="74"/>
        <v>0</v>
      </c>
      <c r="CH29" t="b">
        <f t="shared" si="75"/>
        <v>0</v>
      </c>
      <c r="CI29" t="s">
        <v>519</v>
      </c>
      <c r="CJ29" t="s">
        <v>550</v>
      </c>
      <c r="CN29" t="s">
        <v>531</v>
      </c>
      <c r="CO29" t="s">
        <v>530</v>
      </c>
      <c r="CP29" t="s">
        <v>530</v>
      </c>
      <c r="CQ29" t="s">
        <v>530</v>
      </c>
      <c r="CR29" t="s">
        <v>530</v>
      </c>
      <c r="CU29" t="s">
        <v>532</v>
      </c>
      <c r="CV29" t="s">
        <v>532</v>
      </c>
      <c r="CW29" t="s">
        <v>528</v>
      </c>
      <c r="CX29" t="s">
        <v>528</v>
      </c>
      <c r="CY29" t="s">
        <v>528</v>
      </c>
      <c r="DI29" t="b">
        <f t="shared" si="76"/>
        <v>0</v>
      </c>
      <c r="DK29" t="s">
        <v>552</v>
      </c>
      <c r="EQ29" t="b">
        <f t="shared" si="77"/>
        <v>1</v>
      </c>
      <c r="ER29" t="b">
        <f t="shared" si="78"/>
        <v>1</v>
      </c>
      <c r="ES29" t="b">
        <f t="shared" si="79"/>
        <v>0</v>
      </c>
      <c r="ET29" t="b">
        <f t="shared" si="80"/>
        <v>0</v>
      </c>
      <c r="EU29" t="b">
        <f t="shared" si="81"/>
        <v>0</v>
      </c>
      <c r="EV29" t="b">
        <f t="shared" si="82"/>
        <v>0</v>
      </c>
      <c r="EW29">
        <f t="shared" si="30"/>
        <v>3</v>
      </c>
      <c r="EX29" t="str">
        <f t="shared" si="31"/>
        <v>na</v>
      </c>
      <c r="EY29" t="str">
        <f t="shared" si="32"/>
        <v>na</v>
      </c>
      <c r="EZ29" t="str">
        <f t="shared" si="33"/>
        <v>na</v>
      </c>
      <c r="FA29" t="b">
        <f t="shared" si="34"/>
        <v>1</v>
      </c>
      <c r="FB29" t="b">
        <f t="shared" si="35"/>
        <v>1</v>
      </c>
      <c r="FC29" t="b">
        <f t="shared" si="83"/>
        <v>0</v>
      </c>
      <c r="FD29" t="b">
        <f t="shared" si="36"/>
        <v>0</v>
      </c>
      <c r="FE29" t="b">
        <f t="shared" si="37"/>
        <v>0</v>
      </c>
      <c r="FF29" t="b">
        <f t="shared" si="38"/>
        <v>0</v>
      </c>
      <c r="FG29" t="b">
        <f t="shared" si="39"/>
        <v>1</v>
      </c>
      <c r="FH29" t="b">
        <f t="shared" si="84"/>
        <v>0</v>
      </c>
      <c r="FI29" t="str">
        <f>IF(OR(FD29=FALSE,FD29="na"),"na",VLOOKUP(GH29,'Vlookup tables'!$G$2:$H$7,2,FALSE))</f>
        <v>na</v>
      </c>
      <c r="FJ29" t="str">
        <f>IF(OR(FE29=FALSE,FE29="na"),"na",VLOOKUP(GI29,'Vlookup tables'!$G$2:$H$7,2,FALSE))</f>
        <v>na</v>
      </c>
      <c r="FK29" t="str">
        <f>IF(OR(FF29=FALSE,FF29="na"),"na",VLOOKUP(GJ29,'Vlookup tables'!$G$2:$H$7,2,FALSE))</f>
        <v>na</v>
      </c>
      <c r="FL29">
        <f>IF(OR(FG29=FALSE,FG29="na"),"na",VLOOKUP(GK29,'Vlookup tables'!$G$2:$H$7,2,FALSE))</f>
        <v>1</v>
      </c>
      <c r="FM29" t="str">
        <f>IF(OR(FD29=FALSE,FD29="na"),"na",VLOOKUP(GO29,'Vlookup tables'!$J$2:$K$5,2,FALSE))</f>
        <v>na</v>
      </c>
      <c r="FN29" t="str">
        <f>IF(OR(FE29=FALSE,FE29="na"),"na",VLOOKUP(GP29,'Vlookup tables'!$J$2:$K$5,2,FALSE))</f>
        <v>na</v>
      </c>
      <c r="FO29" t="str">
        <f>IF(OR(FF29=FALSE,FF29="na"),"na",VLOOKUP(GQ29,'Vlookup tables'!$J$2:$K$5,2,FALSE))</f>
        <v>na</v>
      </c>
      <c r="FP29">
        <f>IF(OR(FG29=FALSE,FG29="na"),"na",VLOOKUP(GR29,'Vlookup tables'!$J$2:$K$5,2,FALSE))</f>
        <v>2</v>
      </c>
      <c r="FQ29" t="str">
        <f t="shared" si="40"/>
        <v>na</v>
      </c>
      <c r="FR29" t="str">
        <f t="shared" si="41"/>
        <v>na</v>
      </c>
      <c r="FS29" t="str">
        <f t="shared" si="42"/>
        <v>na</v>
      </c>
      <c r="FT29" t="b">
        <f t="shared" si="43"/>
        <v>0</v>
      </c>
      <c r="FU29" t="b">
        <f t="shared" si="44"/>
        <v>0</v>
      </c>
      <c r="FV29" t="s">
        <v>601</v>
      </c>
      <c r="FX29" t="s">
        <v>554</v>
      </c>
      <c r="GB29" t="s">
        <v>623</v>
      </c>
      <c r="GF29" t="s">
        <v>609</v>
      </c>
      <c r="GK29" t="s">
        <v>530</v>
      </c>
      <c r="GR29" t="s">
        <v>528</v>
      </c>
      <c r="HD29" t="s">
        <v>552</v>
      </c>
      <c r="HX29">
        <f>IF(IT29="","Unknown",VLOOKUP(IT29,'Vlookup tables'!$B$13:$C$16,2,FALSE))</f>
        <v>3</v>
      </c>
      <c r="HY29">
        <f>IF(IU29="","Unknown",VLOOKUP(IU29,'Vlookup tables'!$D$13:$E$16,2,FALSE))</f>
        <v>3</v>
      </c>
      <c r="HZ29">
        <f>IF(IV29="","Unknown",VLOOKUP(IV29,'Vlookup tables'!$F$13:$G$16,2,FALSE))</f>
        <v>3</v>
      </c>
      <c r="IA29">
        <f>IF(IW29="","Unknown",VLOOKUP(IW29,'Vlookup tables'!$H$13:$I$16,2,FALSE))</f>
        <v>2</v>
      </c>
      <c r="IB29">
        <f>IF(IX29="","Unknown",VLOOKUP(IX29,'Vlookup tables'!$J$13:$K$16,2,FALSE))</f>
        <v>3</v>
      </c>
      <c r="IC29">
        <f>IF(IY29="","Unknown",VLOOKUP(IY29,'Vlookup tables'!$L$13:$M$16,2,FALSE))</f>
        <v>2</v>
      </c>
      <c r="ID29">
        <f>IF(IZ29="","Unknown",VLOOKUP(IZ29,'Vlookup tables'!$N$13:$O$16,2,FALSE))</f>
        <v>1</v>
      </c>
      <c r="IE29">
        <f>VLOOKUP(JA29,'Vlookup tables'!$P$13:$Q$15,2,FALSE)</f>
        <v>1</v>
      </c>
      <c r="IF29" t="str">
        <f t="shared" si="85"/>
        <v>na</v>
      </c>
      <c r="IG29" t="str">
        <f t="shared" si="86"/>
        <v>na</v>
      </c>
      <c r="IH29" t="str">
        <f t="shared" si="87"/>
        <v>na</v>
      </c>
      <c r="II29" t="str">
        <f t="shared" si="45"/>
        <v>na</v>
      </c>
      <c r="IJ29" t="str">
        <f>IF(OR(IF29=FALSE,IF29="na"),"na",VLOOKUP(JF29,'Vlookup tables'!$G$2:$H$7,2,FALSE))</f>
        <v>na</v>
      </c>
      <c r="IK29" t="str">
        <f>IF(OR(IG29=FALSE,IG29="na"),"na",VLOOKUP(JG29,'Vlookup tables'!$G$2:$H$7,2,FALSE))</f>
        <v>na</v>
      </c>
      <c r="IL29" t="str">
        <f>IF(OR(IH29=FALSE,IH29="na"),"na",VLOOKUP(JH29,'Vlookup tables'!$G$2:$H$7,2,FALSE))</f>
        <v>na</v>
      </c>
      <c r="IM29" t="str">
        <f>IF(OR(IF29=FALSE,IF29="na"),"na",VLOOKUP(JL29,'Vlookup tables'!$J$2:$K$5,2,FALSE))</f>
        <v>na</v>
      </c>
      <c r="IN29" t="str">
        <f>IF(OR(IG29=FALSE,IG29="na"),"na",VLOOKUP(JM29,'Vlookup tables'!$J$2:$K$5,2,FALSE))</f>
        <v>na</v>
      </c>
      <c r="IO29" t="str">
        <f>IF(OR(IH29=FALSE,IH29="na"),"na",VLOOKUP(JN29,'Vlookup tables'!$J$2:$K$5,2,FALSE))</f>
        <v>na</v>
      </c>
      <c r="IP29" t="str">
        <f t="shared" si="88"/>
        <v>na</v>
      </c>
      <c r="IQ29" t="str">
        <f t="shared" si="89"/>
        <v>na</v>
      </c>
      <c r="IR29" t="str">
        <f t="shared" si="90"/>
        <v>na</v>
      </c>
      <c r="IS29" t="b">
        <f t="shared" si="91"/>
        <v>0</v>
      </c>
      <c r="IT29" t="s">
        <v>538</v>
      </c>
      <c r="IU29" t="s">
        <v>539</v>
      </c>
      <c r="IV29" t="s">
        <v>540</v>
      </c>
      <c r="IW29" t="s">
        <v>562</v>
      </c>
      <c r="IX29" t="s">
        <v>577</v>
      </c>
      <c r="IY29" t="s">
        <v>528</v>
      </c>
      <c r="IZ29" t="s">
        <v>562</v>
      </c>
      <c r="JA29" t="s">
        <v>541</v>
      </c>
      <c r="JX29" t="s">
        <v>534</v>
      </c>
      <c r="KA29" t="s">
        <v>687</v>
      </c>
      <c r="KF29">
        <v>1</v>
      </c>
      <c r="KG29">
        <v>2</v>
      </c>
      <c r="KH29">
        <v>3</v>
      </c>
      <c r="KN29" t="s">
        <v>552</v>
      </c>
      <c r="KQ29" t="b">
        <f t="shared" si="92"/>
        <v>0</v>
      </c>
      <c r="KR29">
        <f t="shared" si="47"/>
        <v>157</v>
      </c>
    </row>
    <row r="30" spans="1:304" ht="14.4" customHeight="1" x14ac:dyDescent="0.3">
      <c r="A30">
        <v>100</v>
      </c>
      <c r="B30">
        <v>2135</v>
      </c>
      <c r="C30" s="2">
        <v>44873.793391203704</v>
      </c>
      <c r="D30">
        <v>1</v>
      </c>
      <c r="E30" t="s">
        <v>544</v>
      </c>
      <c r="F30" t="s">
        <v>568</v>
      </c>
      <c r="G30">
        <f>VLOOKUP(F30,'Vlookup tables'!$A$2:$B$10,2,FALSE)</f>
        <v>6</v>
      </c>
      <c r="H30" t="s">
        <v>579</v>
      </c>
      <c r="I30" t="s">
        <v>715</v>
      </c>
      <c r="J30" t="str">
        <f t="shared" si="93"/>
        <v>TMD / IMT</v>
      </c>
      <c r="K30" t="s">
        <v>568</v>
      </c>
      <c r="L30">
        <f>VLOOKUP(K30,'Vlookup tables'!$A$2:$B$10,2,FALSE)</f>
        <v>6</v>
      </c>
      <c r="M30" t="s">
        <v>569</v>
      </c>
      <c r="N30" t="b">
        <f t="shared" si="48"/>
        <v>1</v>
      </c>
      <c r="O30" t="b">
        <f t="shared" si="49"/>
        <v>1</v>
      </c>
      <c r="P30" t="b">
        <f t="shared" si="50"/>
        <v>0</v>
      </c>
      <c r="Q30" t="b">
        <f t="shared" si="51"/>
        <v>0</v>
      </c>
      <c r="R30" t="b">
        <f t="shared" si="52"/>
        <v>0</v>
      </c>
      <c r="S30" t="s">
        <v>592</v>
      </c>
      <c r="T30" t="str">
        <f t="shared" si="94"/>
        <v>na</v>
      </c>
      <c r="U30" t="str">
        <f t="shared" si="95"/>
        <v>na</v>
      </c>
      <c r="V30" t="b">
        <f t="shared" si="96"/>
        <v>0</v>
      </c>
      <c r="W30" t="b">
        <f t="shared" si="97"/>
        <v>0</v>
      </c>
      <c r="X30" t="b">
        <f t="shared" si="98"/>
        <v>0</v>
      </c>
      <c r="Y30" t="s">
        <v>517</v>
      </c>
      <c r="Z30">
        <f>VLOOKUP(Y30,'Vlookup tables'!$D$2:$E$6,2,FALSE)</f>
        <v>1</v>
      </c>
      <c r="AA30" t="b">
        <f t="shared" si="29"/>
        <v>1</v>
      </c>
      <c r="AB30" t="b">
        <f t="shared" si="58"/>
        <v>0</v>
      </c>
      <c r="AC30" t="b">
        <f t="shared" si="59"/>
        <v>0</v>
      </c>
      <c r="AD30" t="b">
        <f t="shared" si="60"/>
        <v>0</v>
      </c>
      <c r="AE30" t="b">
        <f t="shared" si="61"/>
        <v>1</v>
      </c>
      <c r="AF30">
        <f>IF(OR(AA30=FALSE,AA30="na"),"na",VLOOKUP(AV30,'Vlookup tables'!$G$2:$H$7,2,FALSE))</f>
        <v>5</v>
      </c>
      <c r="AG30" t="str">
        <f>IF(OR(AB30=FALSE,AB30="na"),"na",VLOOKUP(AW30,'Vlookup tables'!$G$2:$H$7,2,FALSE))</f>
        <v>na</v>
      </c>
      <c r="AH30" t="str">
        <f>IF(OR(AC30=FALSE,AC30="na"),"na",VLOOKUP(AX30,'Vlookup tables'!$G$2:$H$7,2,FALSE))</f>
        <v>na</v>
      </c>
      <c r="AI30" t="str">
        <f>IF(OR(AD30=FALSE,AD30="na"),"na",VLOOKUP(AY30,'Vlookup tables'!$G$2:$H$7,2,FALSE))</f>
        <v>na</v>
      </c>
      <c r="AJ30">
        <f>IF(OR(AA30=FALSE,AA30="na"),"na",VLOOKUP(BC30,'Vlookup tables'!$J$2:$K$5,2,FALSE))</f>
        <v>3</v>
      </c>
      <c r="AK30" t="str">
        <f>IF(OR(AB30=FALSE,AB30="na"),"na",VLOOKUP(BD30,'Vlookup tables'!$J$2:$K$5,2,FALSE))</f>
        <v>na</v>
      </c>
      <c r="AL30" t="str">
        <f>IF(OR(AC30=FALSE,AC30="na"),"na",VLOOKUP(BE30,'Vlookup tables'!$J$2:$K$5,2,FALSE))</f>
        <v>na</v>
      </c>
      <c r="AM30" t="str">
        <f>IF(OR(AD30=FALSE,AD30="na"),"na",VLOOKUP(BF30,'Vlookup tables'!$J$2:$K$5,2,FALSE))</f>
        <v>na</v>
      </c>
      <c r="AN30" t="b">
        <f t="shared" si="62"/>
        <v>1</v>
      </c>
      <c r="AO30" t="str">
        <f t="shared" si="63"/>
        <v>na</v>
      </c>
      <c r="AP30" t="str">
        <f t="shared" si="64"/>
        <v>na</v>
      </c>
      <c r="AQ30" t="str">
        <f t="shared" si="65"/>
        <v>na</v>
      </c>
      <c r="AR30" t="s">
        <v>716</v>
      </c>
      <c r="AS30" t="s">
        <v>717</v>
      </c>
      <c r="AV30" t="s">
        <v>551</v>
      </c>
      <c r="AZ30" t="s">
        <v>551</v>
      </c>
      <c r="BC30" t="s">
        <v>532</v>
      </c>
      <c r="BG30" t="s">
        <v>532</v>
      </c>
      <c r="BJ30" t="s">
        <v>718</v>
      </c>
      <c r="BN30" t="s">
        <v>719</v>
      </c>
      <c r="BQ30" t="str">
        <f t="shared" si="66"/>
        <v>Yes</v>
      </c>
      <c r="BR30" t="b">
        <f t="shared" si="67"/>
        <v>1</v>
      </c>
      <c r="BS30" t="b">
        <f t="shared" si="68"/>
        <v>1</v>
      </c>
      <c r="BT30" t="b">
        <f t="shared" si="69"/>
        <v>1</v>
      </c>
      <c r="BU30" t="b">
        <f t="shared" si="70"/>
        <v>1</v>
      </c>
      <c r="BV30" t="b">
        <f t="shared" si="71"/>
        <v>0</v>
      </c>
      <c r="BW30">
        <f>IF(OR(BR30=FALSE,BR30="na"),"na",VLOOKUP(CN30,'Vlookup tables'!$G$2:$H$7,2,FALSE))</f>
        <v>5</v>
      </c>
      <c r="BX30">
        <f>IF(OR(BS30=FALSE,BS30="na"),"na",VLOOKUP(CO30,'Vlookup tables'!$G$2:$H$7,2,FALSE))</f>
        <v>5</v>
      </c>
      <c r="BY30">
        <f>IF(OR(BT30=FALSE,BT30="na"),"na",VLOOKUP(CP30,'Vlookup tables'!$G$2:$H$7,2,FALSE))</f>
        <v>5</v>
      </c>
      <c r="BZ30">
        <f>IF(OR(BU30=FALSE,BU30="na"),"na",VLOOKUP(CQ30,'Vlookup tables'!$G$2:$H$7,2,FALSE))</f>
        <v>5</v>
      </c>
      <c r="CA30">
        <f>IF(OR(BR30=FALSE,BR30="na"),"na",VLOOKUP(CU30,'Vlookup tables'!$J$2:$K$5,2,FALSE))</f>
        <v>3</v>
      </c>
      <c r="CB30">
        <f>IF(OR(BS30=FALSE,BS30="na"),"na",VLOOKUP(CV30,'Vlookup tables'!$J$2:$K$5,2,FALSE))</f>
        <v>3</v>
      </c>
      <c r="CC30">
        <f>IF(OR(BT30=FALSE,BT30="na"),"na",VLOOKUP(CW30,'Vlookup tables'!$J$2:$K$5,2,FALSE))</f>
        <v>3</v>
      </c>
      <c r="CD30">
        <f>IF(OR(BU30=FALSE,BU30="na"),"na",VLOOKUP(CX30,'Vlookup tables'!$J$2:$K$5,2,FALSE))</f>
        <v>3</v>
      </c>
      <c r="CE30" t="b">
        <f t="shared" si="72"/>
        <v>1</v>
      </c>
      <c r="CF30" t="b">
        <f t="shared" si="73"/>
        <v>1</v>
      </c>
      <c r="CG30" t="b">
        <f t="shared" si="74"/>
        <v>1</v>
      </c>
      <c r="CH30" t="b">
        <f t="shared" si="75"/>
        <v>1</v>
      </c>
      <c r="CI30" t="s">
        <v>519</v>
      </c>
      <c r="CJ30" t="s">
        <v>550</v>
      </c>
      <c r="CN30" t="s">
        <v>551</v>
      </c>
      <c r="CO30" t="s">
        <v>551</v>
      </c>
      <c r="CP30" t="s">
        <v>551</v>
      </c>
      <c r="CQ30" t="s">
        <v>551</v>
      </c>
      <c r="CR30" t="s">
        <v>551</v>
      </c>
      <c r="CU30" t="s">
        <v>532</v>
      </c>
      <c r="CV30" t="s">
        <v>532</v>
      </c>
      <c r="CW30" t="s">
        <v>532</v>
      </c>
      <c r="CX30" t="s">
        <v>532</v>
      </c>
      <c r="CY30" t="s">
        <v>532</v>
      </c>
      <c r="DB30" t="s">
        <v>720</v>
      </c>
      <c r="DC30" t="s">
        <v>721</v>
      </c>
      <c r="DD30" t="s">
        <v>722</v>
      </c>
      <c r="DE30" t="s">
        <v>723</v>
      </c>
      <c r="DI30" t="b">
        <f t="shared" si="76"/>
        <v>1</v>
      </c>
      <c r="DJ30" t="s">
        <v>724</v>
      </c>
      <c r="DK30" t="s">
        <v>649</v>
      </c>
      <c r="EQ30" t="b">
        <f t="shared" si="77"/>
        <v>1</v>
      </c>
      <c r="ER30" t="b">
        <f t="shared" si="78"/>
        <v>1</v>
      </c>
      <c r="ES30" t="b">
        <f t="shared" si="79"/>
        <v>1</v>
      </c>
      <c r="ET30" t="b">
        <f t="shared" si="80"/>
        <v>1</v>
      </c>
      <c r="EU30" t="b">
        <f t="shared" si="81"/>
        <v>1</v>
      </c>
      <c r="EV30" t="b">
        <f t="shared" si="82"/>
        <v>0</v>
      </c>
      <c r="EW30">
        <f t="shared" si="30"/>
        <v>3</v>
      </c>
      <c r="EX30">
        <f t="shared" si="31"/>
        <v>3</v>
      </c>
      <c r="EY30">
        <f t="shared" si="32"/>
        <v>2</v>
      </c>
      <c r="EZ30">
        <f t="shared" si="33"/>
        <v>3</v>
      </c>
      <c r="FA30" t="b">
        <f t="shared" si="34"/>
        <v>1</v>
      </c>
      <c r="FB30" t="b">
        <f t="shared" si="35"/>
        <v>1</v>
      </c>
      <c r="FC30" t="b">
        <f t="shared" si="83"/>
        <v>0</v>
      </c>
      <c r="FD30" t="b">
        <f t="shared" si="36"/>
        <v>1</v>
      </c>
      <c r="FE30" t="b">
        <f t="shared" si="37"/>
        <v>1</v>
      </c>
      <c r="FF30" t="b">
        <f t="shared" si="38"/>
        <v>1</v>
      </c>
      <c r="FG30" t="b">
        <f t="shared" si="39"/>
        <v>0</v>
      </c>
      <c r="FH30" t="b">
        <f t="shared" si="84"/>
        <v>0</v>
      </c>
      <c r="FI30">
        <f>IF(OR(FD30=FALSE,FD30="na"),"na",VLOOKUP(GH30,'Vlookup tables'!$G$2:$H$7,2,FALSE))</f>
        <v>5</v>
      </c>
      <c r="FJ30">
        <f>IF(OR(FE30=FALSE,FE30="na"),"na",VLOOKUP(GI30,'Vlookup tables'!$G$2:$H$7,2,FALSE))</f>
        <v>5</v>
      </c>
      <c r="FK30">
        <f>IF(OR(FF30=FALSE,FF30="na"),"na",VLOOKUP(GJ30,'Vlookup tables'!$G$2:$H$7,2,FALSE))</f>
        <v>5</v>
      </c>
      <c r="FL30" t="str">
        <f>IF(OR(FG30=FALSE,FG30="na"),"na",VLOOKUP(GK30,'Vlookup tables'!$G$2:$H$7,2,FALSE))</f>
        <v>na</v>
      </c>
      <c r="FM30">
        <f>IF(OR(FD30=FALSE,FD30="na"),"na",VLOOKUP(GO30,'Vlookup tables'!$J$2:$K$5,2,FALSE))</f>
        <v>3</v>
      </c>
      <c r="FN30">
        <f>IF(OR(FE30=FALSE,FE30="na"),"na",VLOOKUP(GP30,'Vlookup tables'!$J$2:$K$5,2,FALSE))</f>
        <v>3</v>
      </c>
      <c r="FO30">
        <f>IF(OR(FF30=FALSE,FF30="na"),"na",VLOOKUP(GQ30,'Vlookup tables'!$J$2:$K$5,2,FALSE))</f>
        <v>3</v>
      </c>
      <c r="FP30" t="str">
        <f>IF(OR(FG30=FALSE,FG30="na"),"na",VLOOKUP(GR30,'Vlookup tables'!$J$2:$K$5,2,FALSE))</f>
        <v>na</v>
      </c>
      <c r="FQ30" t="b">
        <f t="shared" si="40"/>
        <v>1</v>
      </c>
      <c r="FR30" t="b">
        <f t="shared" si="41"/>
        <v>1</v>
      </c>
      <c r="FS30" t="b">
        <f t="shared" si="42"/>
        <v>0</v>
      </c>
      <c r="FT30" t="str">
        <f t="shared" si="43"/>
        <v>na</v>
      </c>
      <c r="FU30" t="b">
        <f t="shared" si="44"/>
        <v>0</v>
      </c>
      <c r="FV30" t="s">
        <v>725</v>
      </c>
      <c r="FX30" t="s">
        <v>554</v>
      </c>
      <c r="FY30" t="s">
        <v>554</v>
      </c>
      <c r="FZ30" t="s">
        <v>556</v>
      </c>
      <c r="GA30" t="s">
        <v>554</v>
      </c>
      <c r="GB30" t="s">
        <v>635</v>
      </c>
      <c r="GF30" t="s">
        <v>609</v>
      </c>
      <c r="GH30" t="s">
        <v>551</v>
      </c>
      <c r="GI30" t="s">
        <v>551</v>
      </c>
      <c r="GJ30" t="s">
        <v>551</v>
      </c>
      <c r="GO30" t="s">
        <v>532</v>
      </c>
      <c r="GP30" t="s">
        <v>532</v>
      </c>
      <c r="GQ30" t="s">
        <v>532</v>
      </c>
      <c r="GV30" t="s">
        <v>726</v>
      </c>
      <c r="GW30" t="s">
        <v>727</v>
      </c>
      <c r="GY30" t="s">
        <v>728</v>
      </c>
      <c r="HD30" t="s">
        <v>552</v>
      </c>
      <c r="HX30">
        <f>IF(IT30="","Unknown",VLOOKUP(IT30,'Vlookup tables'!$B$13:$C$16,2,FALSE))</f>
        <v>2</v>
      </c>
      <c r="HY30">
        <f>IF(IU30="","Unknown",VLOOKUP(IU30,'Vlookup tables'!$D$13:$E$16,2,FALSE))</f>
        <v>3</v>
      </c>
      <c r="HZ30">
        <f>IF(IV30="","Unknown",VLOOKUP(IV30,'Vlookup tables'!$F$13:$G$16,2,FALSE))</f>
        <v>3</v>
      </c>
      <c r="IA30">
        <f>IF(IW30="","Unknown",VLOOKUP(IW30,'Vlookup tables'!$H$13:$I$16,2,FALSE))</f>
        <v>3</v>
      </c>
      <c r="IB30">
        <f>IF(IX30="","Unknown",VLOOKUP(IX30,'Vlookup tables'!$J$13:$K$16,2,FALSE))</f>
        <v>3</v>
      </c>
      <c r="IC30">
        <f>IF(IY30="","Unknown",VLOOKUP(IY30,'Vlookup tables'!$L$13:$M$16,2,FALSE))</f>
        <v>3</v>
      </c>
      <c r="ID30">
        <f>IF(IZ30="","Unknown",VLOOKUP(IZ30,'Vlookup tables'!$N$13:$O$16,2,FALSE))</f>
        <v>2</v>
      </c>
      <c r="IE30">
        <f>VLOOKUP(JA30,'Vlookup tables'!$P$13:$Q$15,2,FALSE)</f>
        <v>2</v>
      </c>
      <c r="IF30" t="b">
        <f t="shared" si="85"/>
        <v>1</v>
      </c>
      <c r="IG30" t="b">
        <f t="shared" si="86"/>
        <v>0</v>
      </c>
      <c r="IH30" t="b">
        <f t="shared" si="87"/>
        <v>0</v>
      </c>
      <c r="II30" t="b">
        <f t="shared" si="45"/>
        <v>0</v>
      </c>
      <c r="IJ30">
        <f>IF(OR(IF30=FALSE,IF30="na"),"na",VLOOKUP(JF30,'Vlookup tables'!$G$2:$H$7,2,FALSE))</f>
        <v>4</v>
      </c>
      <c r="IK30" t="str">
        <f>IF(OR(IG30=FALSE,IG30="na"),"na",VLOOKUP(JG30,'Vlookup tables'!$G$2:$H$7,2,FALSE))</f>
        <v>na</v>
      </c>
      <c r="IL30" t="str">
        <f>IF(OR(IH30=FALSE,IH30="na"),"na",VLOOKUP(JH30,'Vlookup tables'!$G$2:$H$7,2,FALSE))</f>
        <v>na</v>
      </c>
      <c r="IM30">
        <f>IF(OR(IF30=FALSE,IF30="na"),"na",VLOOKUP(JL30,'Vlookup tables'!$J$2:$K$5,2,FALSE))</f>
        <v>3</v>
      </c>
      <c r="IN30" t="str">
        <f>IF(OR(IG30=FALSE,IG30="na"),"na",VLOOKUP(JM30,'Vlookup tables'!$J$2:$K$5,2,FALSE))</f>
        <v>na</v>
      </c>
      <c r="IO30" t="str">
        <f>IF(OR(IH30=FALSE,IH30="na"),"na",VLOOKUP(JN30,'Vlookup tables'!$J$2:$K$5,2,FALSE))</f>
        <v>na</v>
      </c>
      <c r="IP30" t="b">
        <f t="shared" si="88"/>
        <v>1</v>
      </c>
      <c r="IQ30" t="str">
        <f t="shared" si="89"/>
        <v>na</v>
      </c>
      <c r="IR30" t="str">
        <f t="shared" si="90"/>
        <v>na</v>
      </c>
      <c r="IS30" t="b">
        <f t="shared" si="91"/>
        <v>1</v>
      </c>
      <c r="IT30" t="s">
        <v>559</v>
      </c>
      <c r="IU30" t="s">
        <v>539</v>
      </c>
      <c r="IV30" t="s">
        <v>540</v>
      </c>
      <c r="IW30" t="s">
        <v>576</v>
      </c>
      <c r="IX30" t="s">
        <v>577</v>
      </c>
      <c r="IY30" t="s">
        <v>532</v>
      </c>
      <c r="IZ30" t="s">
        <v>576</v>
      </c>
      <c r="JA30" t="s">
        <v>578</v>
      </c>
      <c r="JB30" t="s">
        <v>662</v>
      </c>
      <c r="JF30" t="s">
        <v>573</v>
      </c>
      <c r="JL30" t="s">
        <v>532</v>
      </c>
      <c r="JR30" t="s">
        <v>729</v>
      </c>
      <c r="KM30" s="1" t="s">
        <v>730</v>
      </c>
      <c r="KN30" t="s">
        <v>731</v>
      </c>
      <c r="KO30" t="s">
        <v>732</v>
      </c>
      <c r="KQ30" t="b">
        <f t="shared" si="92"/>
        <v>0</v>
      </c>
      <c r="KR30">
        <f t="shared" si="47"/>
        <v>173</v>
      </c>
    </row>
    <row r="31" spans="1:304" ht="14.4" customHeight="1" x14ac:dyDescent="0.3">
      <c r="A31">
        <v>100</v>
      </c>
      <c r="B31">
        <v>507</v>
      </c>
      <c r="C31" s="2">
        <v>44873.80363425926</v>
      </c>
      <c r="D31">
        <v>1</v>
      </c>
      <c r="E31" t="s">
        <v>581</v>
      </c>
      <c r="F31" t="s">
        <v>680</v>
      </c>
      <c r="G31">
        <f>VLOOKUP(F31,'Vlookup tables'!$A$2:$B$10,2,FALSE)</f>
        <v>2</v>
      </c>
      <c r="H31" t="s">
        <v>545</v>
      </c>
      <c r="J31" t="str">
        <f t="shared" si="93"/>
        <v>Engineering</v>
      </c>
      <c r="K31" t="s">
        <v>680</v>
      </c>
      <c r="L31">
        <f>VLOOKUP(K31,'Vlookup tables'!$A$2:$B$10,2,FALSE)</f>
        <v>2</v>
      </c>
      <c r="M31" t="s">
        <v>583</v>
      </c>
      <c r="N31" t="b">
        <f t="shared" si="48"/>
        <v>1</v>
      </c>
      <c r="O31" t="b">
        <f t="shared" si="49"/>
        <v>0</v>
      </c>
      <c r="P31" t="b">
        <f t="shared" si="50"/>
        <v>0</v>
      </c>
      <c r="Q31" t="b">
        <f t="shared" si="51"/>
        <v>0</v>
      </c>
      <c r="R31" t="b">
        <f t="shared" si="52"/>
        <v>0</v>
      </c>
      <c r="T31" t="str">
        <f t="shared" si="94"/>
        <v>na</v>
      </c>
      <c r="U31" t="str">
        <f t="shared" si="95"/>
        <v>Unknown</v>
      </c>
      <c r="V31" t="str">
        <f t="shared" si="96"/>
        <v>Unknown</v>
      </c>
      <c r="W31" t="str">
        <f t="shared" si="97"/>
        <v>Unknown</v>
      </c>
      <c r="X31" t="str">
        <f t="shared" si="98"/>
        <v>Unknown</v>
      </c>
      <c r="Y31" t="s">
        <v>621</v>
      </c>
      <c r="Z31">
        <f>VLOOKUP(Y31,'Vlookup tables'!$D$2:$E$6,2,FALSE)</f>
        <v>3</v>
      </c>
      <c r="AA31" t="str">
        <f t="shared" si="29"/>
        <v>na</v>
      </c>
      <c r="AB31" t="str">
        <f t="shared" si="58"/>
        <v>na</v>
      </c>
      <c r="AC31" t="str">
        <f t="shared" si="59"/>
        <v>na</v>
      </c>
      <c r="AD31" t="str">
        <f t="shared" si="60"/>
        <v>na</v>
      </c>
      <c r="AE31" t="str">
        <f t="shared" si="61"/>
        <v>na</v>
      </c>
      <c r="AF31" t="str">
        <f>IF(OR(AA31=FALSE,AA31="na"),"na",VLOOKUP(AV31,'Vlookup tables'!$G$2:$H$7,2,FALSE))</f>
        <v>na</v>
      </c>
      <c r="AG31" t="str">
        <f>IF(OR(AB31=FALSE,AB31="na"),"na",VLOOKUP(AW31,'Vlookup tables'!$G$2:$H$7,2,FALSE))</f>
        <v>na</v>
      </c>
      <c r="AH31" t="str">
        <f>IF(OR(AC31=FALSE,AC31="na"),"na",VLOOKUP(AX31,'Vlookup tables'!$G$2:$H$7,2,FALSE))</f>
        <v>na</v>
      </c>
      <c r="AI31" t="str">
        <f>IF(OR(AD31=FALSE,AD31="na"),"na",VLOOKUP(AY31,'Vlookup tables'!$G$2:$H$7,2,FALSE))</f>
        <v>na</v>
      </c>
      <c r="AJ31" t="str">
        <f>IF(OR(AA31=FALSE,AA31="na"),"na",VLOOKUP(BC31,'Vlookup tables'!$J$2:$K$5,2,FALSE))</f>
        <v>na</v>
      </c>
      <c r="AK31" t="str">
        <f>IF(OR(AB31=FALSE,AB31="na"),"na",VLOOKUP(BD31,'Vlookup tables'!$J$2:$K$5,2,FALSE))</f>
        <v>na</v>
      </c>
      <c r="AL31" t="str">
        <f>IF(OR(AC31=FALSE,AC31="na"),"na",VLOOKUP(BE31,'Vlookup tables'!$J$2:$K$5,2,FALSE))</f>
        <v>na</v>
      </c>
      <c r="AM31" t="str">
        <f>IF(OR(AD31=FALSE,AD31="na"),"na",VLOOKUP(BF31,'Vlookup tables'!$J$2:$K$5,2,FALSE))</f>
        <v>na</v>
      </c>
      <c r="AN31" t="str">
        <f t="shared" si="62"/>
        <v>na</v>
      </c>
      <c r="AO31" t="str">
        <f t="shared" si="63"/>
        <v>na</v>
      </c>
      <c r="AP31" t="str">
        <f t="shared" si="64"/>
        <v>na</v>
      </c>
      <c r="AQ31" t="str">
        <f t="shared" si="65"/>
        <v>na</v>
      </c>
      <c r="BQ31" t="str">
        <f t="shared" si="66"/>
        <v>na</v>
      </c>
      <c r="BR31" t="str">
        <f t="shared" si="67"/>
        <v>na</v>
      </c>
      <c r="BS31" t="str">
        <f t="shared" si="68"/>
        <v>na</v>
      </c>
      <c r="BT31" t="str">
        <f t="shared" si="69"/>
        <v>na</v>
      </c>
      <c r="BU31" t="str">
        <f t="shared" si="70"/>
        <v>na</v>
      </c>
      <c r="BV31" t="str">
        <f t="shared" si="71"/>
        <v>na</v>
      </c>
      <c r="BW31" t="str">
        <f>IF(OR(BR31=FALSE,BR31="na"),"na",VLOOKUP(CN31,'Vlookup tables'!$G$2:$H$7,2,FALSE))</f>
        <v>na</v>
      </c>
      <c r="BX31" t="str">
        <f>IF(OR(BS31=FALSE,BS31="na"),"na",VLOOKUP(CO31,'Vlookup tables'!$G$2:$H$7,2,FALSE))</f>
        <v>na</v>
      </c>
      <c r="BY31" t="str">
        <f>IF(OR(BT31=FALSE,BT31="na"),"na",VLOOKUP(CP31,'Vlookup tables'!$G$2:$H$7,2,FALSE))</f>
        <v>na</v>
      </c>
      <c r="BZ31" t="str">
        <f>IF(OR(BU31=FALSE,BU31="na"),"na",VLOOKUP(CQ31,'Vlookup tables'!$G$2:$H$7,2,FALSE))</f>
        <v>na</v>
      </c>
      <c r="CA31" t="str">
        <f>IF(OR(BR31=FALSE,BR31="na"),"na",VLOOKUP(CU31,'Vlookup tables'!$J$2:$K$5,2,FALSE))</f>
        <v>na</v>
      </c>
      <c r="CB31" t="str">
        <f>IF(OR(BS31=FALSE,BS31="na"),"na",VLOOKUP(CV31,'Vlookup tables'!$J$2:$K$5,2,FALSE))</f>
        <v>na</v>
      </c>
      <c r="CC31" t="str">
        <f>IF(OR(BT31=FALSE,BT31="na"),"na",VLOOKUP(CW31,'Vlookup tables'!$J$2:$K$5,2,FALSE))</f>
        <v>na</v>
      </c>
      <c r="CD31" t="str">
        <f>IF(OR(BU31=FALSE,BU31="na"),"na",VLOOKUP(CX31,'Vlookup tables'!$J$2:$K$5,2,FALSE))</f>
        <v>na</v>
      </c>
      <c r="CE31" t="str">
        <f t="shared" si="72"/>
        <v>na</v>
      </c>
      <c r="CF31" t="str">
        <f t="shared" si="73"/>
        <v>na</v>
      </c>
      <c r="CG31" t="str">
        <f t="shared" si="74"/>
        <v>na</v>
      </c>
      <c r="CH31" t="str">
        <f t="shared" si="75"/>
        <v>na</v>
      </c>
      <c r="DI31" t="str">
        <f t="shared" si="76"/>
        <v>na</v>
      </c>
      <c r="DM31" s="5" t="s">
        <v>534</v>
      </c>
      <c r="DO31" t="s">
        <v>733</v>
      </c>
      <c r="DP31" t="s">
        <v>734</v>
      </c>
      <c r="DQ31" t="s">
        <v>735</v>
      </c>
      <c r="DU31">
        <v>1</v>
      </c>
      <c r="DY31">
        <v>2</v>
      </c>
      <c r="EB31">
        <v>2</v>
      </c>
      <c r="ED31">
        <v>3</v>
      </c>
      <c r="EE31">
        <v>1</v>
      </c>
      <c r="EH31">
        <v>1</v>
      </c>
      <c r="EI31">
        <v>3</v>
      </c>
      <c r="EN31">
        <v>2</v>
      </c>
      <c r="EQ31" t="b">
        <f t="shared" si="77"/>
        <v>1</v>
      </c>
      <c r="ER31" t="b">
        <f t="shared" si="78"/>
        <v>1</v>
      </c>
      <c r="ES31" t="b">
        <f t="shared" si="79"/>
        <v>0</v>
      </c>
      <c r="ET31" t="b">
        <f t="shared" si="80"/>
        <v>0</v>
      </c>
      <c r="EU31" t="b">
        <f t="shared" si="81"/>
        <v>1</v>
      </c>
      <c r="EV31" t="b">
        <f t="shared" si="82"/>
        <v>0</v>
      </c>
      <c r="EW31">
        <f t="shared" si="30"/>
        <v>1</v>
      </c>
      <c r="EX31" t="str">
        <f t="shared" si="31"/>
        <v>na</v>
      </c>
      <c r="EY31" t="str">
        <f t="shared" si="32"/>
        <v>na</v>
      </c>
      <c r="EZ31">
        <f t="shared" si="33"/>
        <v>1</v>
      </c>
      <c r="FA31" t="b">
        <f t="shared" si="34"/>
        <v>1</v>
      </c>
      <c r="FB31" t="b">
        <f t="shared" si="35"/>
        <v>1</v>
      </c>
      <c r="FC31" t="b">
        <f t="shared" si="83"/>
        <v>0</v>
      </c>
      <c r="FD31" t="b">
        <f t="shared" si="36"/>
        <v>1</v>
      </c>
      <c r="FE31" t="str">
        <f t="shared" si="37"/>
        <v>na</v>
      </c>
      <c r="FF31" t="b">
        <f t="shared" si="38"/>
        <v>0</v>
      </c>
      <c r="FG31" t="b">
        <f t="shared" si="39"/>
        <v>0</v>
      </c>
      <c r="FH31" t="b">
        <f t="shared" si="84"/>
        <v>0</v>
      </c>
      <c r="FI31">
        <f>IF(OR(FD31=FALSE,FD31="na"),"na",VLOOKUP(GH31,'Vlookup tables'!$G$2:$H$7,2,FALSE))</f>
        <v>2</v>
      </c>
      <c r="FJ31" t="str">
        <f>IF(OR(FE31=FALSE,FE31="na"),"na",VLOOKUP(GI31,'Vlookup tables'!$G$2:$H$7,2,FALSE))</f>
        <v>na</v>
      </c>
      <c r="FK31" t="str">
        <f>IF(OR(FF31=FALSE,FF31="na"),"na",VLOOKUP(GJ31,'Vlookup tables'!$G$2:$H$7,2,FALSE))</f>
        <v>na</v>
      </c>
      <c r="FL31" t="str">
        <f>IF(OR(FG31=FALSE,FG31="na"),"na",VLOOKUP(GK31,'Vlookup tables'!$G$2:$H$7,2,FALSE))</f>
        <v>na</v>
      </c>
      <c r="FM31">
        <f>IF(OR(FD31=FALSE,FD31="na"),"na",VLOOKUP(GO31,'Vlookup tables'!$J$2:$K$5,2,FALSE))</f>
        <v>2</v>
      </c>
      <c r="FN31" t="str">
        <f>IF(OR(FE31=FALSE,FE31="na"),"na",VLOOKUP(GP31,'Vlookup tables'!$J$2:$K$5,2,FALSE))</f>
        <v>na</v>
      </c>
      <c r="FO31" t="str">
        <f>IF(OR(FF31=FALSE,FF31="na"),"na",VLOOKUP(GQ31,'Vlookup tables'!$J$2:$K$5,2,FALSE))</f>
        <v>na</v>
      </c>
      <c r="FP31" t="str">
        <f>IF(OR(FG31=FALSE,FG31="na"),"na",VLOOKUP(GR31,'Vlookup tables'!$J$2:$K$5,2,FALSE))</f>
        <v>na</v>
      </c>
      <c r="FQ31" t="b">
        <f t="shared" si="40"/>
        <v>0</v>
      </c>
      <c r="FR31" t="str">
        <f t="shared" si="41"/>
        <v>na</v>
      </c>
      <c r="FS31" t="str">
        <f t="shared" si="42"/>
        <v>na</v>
      </c>
      <c r="FT31" t="str">
        <f t="shared" si="43"/>
        <v>na</v>
      </c>
      <c r="FU31" t="b">
        <f t="shared" si="44"/>
        <v>0</v>
      </c>
      <c r="FV31" t="s">
        <v>594</v>
      </c>
      <c r="FX31" t="s">
        <v>555</v>
      </c>
      <c r="GA31" t="s">
        <v>555</v>
      </c>
      <c r="GB31" t="s">
        <v>661</v>
      </c>
      <c r="GF31" t="s">
        <v>609</v>
      </c>
      <c r="GH31" t="s">
        <v>531</v>
      </c>
      <c r="GO31" t="s">
        <v>528</v>
      </c>
      <c r="HD31" t="s">
        <v>552</v>
      </c>
      <c r="HX31">
        <f>IF(IT31="","Unknown",VLOOKUP(IT31,'Vlookup tables'!$B$13:$C$16,2,FALSE))</f>
        <v>2</v>
      </c>
      <c r="HY31">
        <f>IF(IU31="","Unknown",VLOOKUP(IU31,'Vlookup tables'!$D$13:$E$16,2,FALSE))</f>
        <v>2</v>
      </c>
      <c r="HZ31">
        <f>IF(IV31="","Unknown",VLOOKUP(IV31,'Vlookup tables'!$F$13:$G$16,2,FALSE))</f>
        <v>1</v>
      </c>
      <c r="IA31">
        <f>IF(IW31="","Unknown",VLOOKUP(IW31,'Vlookup tables'!$H$13:$I$16,2,FALSE))</f>
        <v>3</v>
      </c>
      <c r="IB31">
        <f>IF(IX31="","Unknown",VLOOKUP(IX31,'Vlookup tables'!$J$13:$K$16,2,FALSE))</f>
        <v>3</v>
      </c>
      <c r="IC31">
        <f>IF(IY31="","Unknown",VLOOKUP(IY31,'Vlookup tables'!$L$13:$M$16,2,FALSE))</f>
        <v>2</v>
      </c>
      <c r="ID31">
        <f>IF(IZ31="","Unknown",VLOOKUP(IZ31,'Vlookup tables'!$N$13:$O$16,2,FALSE))</f>
        <v>1</v>
      </c>
      <c r="IE31">
        <f>VLOOKUP(JA31,'Vlookup tables'!$P$13:$Q$15,2,FALSE)</f>
        <v>1</v>
      </c>
      <c r="IF31" t="str">
        <f t="shared" si="85"/>
        <v>na</v>
      </c>
      <c r="IG31" t="str">
        <f t="shared" si="86"/>
        <v>na</v>
      </c>
      <c r="IH31" t="str">
        <f t="shared" si="87"/>
        <v>na</v>
      </c>
      <c r="II31" t="str">
        <f t="shared" si="45"/>
        <v>na</v>
      </c>
      <c r="IJ31" t="str">
        <f>IF(OR(IF31=FALSE,IF31="na"),"na",VLOOKUP(JF31,'Vlookup tables'!$G$2:$H$7,2,FALSE))</f>
        <v>na</v>
      </c>
      <c r="IK31" t="str">
        <f>IF(OR(IG31=FALSE,IG31="na"),"na",VLOOKUP(JG31,'Vlookup tables'!$G$2:$H$7,2,FALSE))</f>
        <v>na</v>
      </c>
      <c r="IL31" t="str">
        <f>IF(OR(IH31=FALSE,IH31="na"),"na",VLOOKUP(JH31,'Vlookup tables'!$G$2:$H$7,2,FALSE))</f>
        <v>na</v>
      </c>
      <c r="IM31" t="str">
        <f>IF(OR(IF31=FALSE,IF31="na"),"na",VLOOKUP(JL31,'Vlookup tables'!$J$2:$K$5,2,FALSE))</f>
        <v>na</v>
      </c>
      <c r="IN31" t="str">
        <f>IF(OR(IG31=FALSE,IG31="na"),"na",VLOOKUP(JM31,'Vlookup tables'!$J$2:$K$5,2,FALSE))</f>
        <v>na</v>
      </c>
      <c r="IO31" t="str">
        <f>IF(OR(IH31=FALSE,IH31="na"),"na",VLOOKUP(JN31,'Vlookup tables'!$J$2:$K$5,2,FALSE))</f>
        <v>na</v>
      </c>
      <c r="IP31" t="str">
        <f t="shared" si="88"/>
        <v>na</v>
      </c>
      <c r="IQ31" t="str">
        <f t="shared" si="89"/>
        <v>na</v>
      </c>
      <c r="IR31" t="str">
        <f t="shared" si="90"/>
        <v>na</v>
      </c>
      <c r="IS31" t="b">
        <f t="shared" si="91"/>
        <v>0</v>
      </c>
      <c r="IT31" t="s">
        <v>559</v>
      </c>
      <c r="IU31" t="s">
        <v>560</v>
      </c>
      <c r="IV31" t="s">
        <v>586</v>
      </c>
      <c r="IW31" t="s">
        <v>576</v>
      </c>
      <c r="IX31" t="s">
        <v>577</v>
      </c>
      <c r="IY31" t="s">
        <v>528</v>
      </c>
      <c r="IZ31" t="s">
        <v>562</v>
      </c>
      <c r="JA31" t="s">
        <v>541</v>
      </c>
      <c r="JX31" t="s">
        <v>565</v>
      </c>
      <c r="KQ31" t="b">
        <f t="shared" si="92"/>
        <v>0</v>
      </c>
      <c r="KR31">
        <f t="shared" si="47"/>
        <v>142</v>
      </c>
    </row>
    <row r="32" spans="1:304" ht="14.4" customHeight="1" x14ac:dyDescent="0.3">
      <c r="A32">
        <v>100</v>
      </c>
      <c r="B32">
        <v>744</v>
      </c>
      <c r="C32" s="2">
        <v>44873.805798611109</v>
      </c>
      <c r="D32">
        <v>1</v>
      </c>
      <c r="E32" t="s">
        <v>544</v>
      </c>
      <c r="F32" t="s">
        <v>611</v>
      </c>
      <c r="G32">
        <f>VLOOKUP(F32,'Vlookup tables'!$A$2:$B$10,2,FALSE)</f>
        <v>4</v>
      </c>
      <c r="H32" t="s">
        <v>567</v>
      </c>
      <c r="J32" t="str">
        <f t="shared" si="93"/>
        <v>Administration</v>
      </c>
      <c r="K32" t="s">
        <v>568</v>
      </c>
      <c r="L32">
        <f>VLOOKUP(K32,'Vlookup tables'!$A$2:$B$10,2,FALSE)</f>
        <v>6</v>
      </c>
      <c r="M32" t="s">
        <v>736</v>
      </c>
      <c r="N32" t="b">
        <f t="shared" si="48"/>
        <v>1</v>
      </c>
      <c r="O32" t="b">
        <f t="shared" si="49"/>
        <v>0</v>
      </c>
      <c r="P32" t="b">
        <f t="shared" si="50"/>
        <v>1</v>
      </c>
      <c r="Q32" t="b">
        <f t="shared" si="51"/>
        <v>0</v>
      </c>
      <c r="R32" t="b">
        <f t="shared" si="52"/>
        <v>0</v>
      </c>
      <c r="T32" t="str">
        <f t="shared" si="94"/>
        <v>na</v>
      </c>
      <c r="U32" t="str">
        <f t="shared" si="95"/>
        <v>Unknown</v>
      </c>
      <c r="V32" t="str">
        <f t="shared" si="96"/>
        <v>na</v>
      </c>
      <c r="W32" t="str">
        <f t="shared" si="97"/>
        <v>Unknown</v>
      </c>
      <c r="X32" t="str">
        <f t="shared" si="98"/>
        <v>Unknown</v>
      </c>
      <c r="Y32" t="s">
        <v>584</v>
      </c>
      <c r="Z32">
        <f>VLOOKUP(Y32,'Vlookup tables'!$D$2:$E$6,2,FALSE)</f>
        <v>2</v>
      </c>
      <c r="AA32" t="str">
        <f t="shared" si="29"/>
        <v>na</v>
      </c>
      <c r="AB32" t="str">
        <f t="shared" si="58"/>
        <v>na</v>
      </c>
      <c r="AC32" t="str">
        <f t="shared" si="59"/>
        <v>na</v>
      </c>
      <c r="AD32" t="str">
        <f t="shared" si="60"/>
        <v>na</v>
      </c>
      <c r="AE32" t="str">
        <f t="shared" si="61"/>
        <v>na</v>
      </c>
      <c r="AF32" t="str">
        <f>IF(OR(AA32=FALSE,AA32="na"),"na",VLOOKUP(AV32,'Vlookup tables'!$G$2:$H$7,2,FALSE))</f>
        <v>na</v>
      </c>
      <c r="AG32" t="str">
        <f>IF(OR(AB32=FALSE,AB32="na"),"na",VLOOKUP(AW32,'Vlookup tables'!$G$2:$H$7,2,FALSE))</f>
        <v>na</v>
      </c>
      <c r="AH32" t="str">
        <f>IF(OR(AC32=FALSE,AC32="na"),"na",VLOOKUP(AX32,'Vlookup tables'!$G$2:$H$7,2,FALSE))</f>
        <v>na</v>
      </c>
      <c r="AI32" t="str">
        <f>IF(OR(AD32=FALSE,AD32="na"),"na",VLOOKUP(AY32,'Vlookup tables'!$G$2:$H$7,2,FALSE))</f>
        <v>na</v>
      </c>
      <c r="AJ32" t="str">
        <f>IF(OR(AA32=FALSE,AA32="na"),"na",VLOOKUP(BC32,'Vlookup tables'!$J$2:$K$5,2,FALSE))</f>
        <v>na</v>
      </c>
      <c r="AK32" t="str">
        <f>IF(OR(AB32=FALSE,AB32="na"),"na",VLOOKUP(BD32,'Vlookup tables'!$J$2:$K$5,2,FALSE))</f>
        <v>na</v>
      </c>
      <c r="AL32" t="str">
        <f>IF(OR(AC32=FALSE,AC32="na"),"na",VLOOKUP(BE32,'Vlookup tables'!$J$2:$K$5,2,FALSE))</f>
        <v>na</v>
      </c>
      <c r="AM32" t="str">
        <f>IF(OR(AD32=FALSE,AD32="na"),"na",VLOOKUP(BF32,'Vlookup tables'!$J$2:$K$5,2,FALSE))</f>
        <v>na</v>
      </c>
      <c r="AN32" t="str">
        <f t="shared" si="62"/>
        <v>na</v>
      </c>
      <c r="AO32" t="str">
        <f t="shared" si="63"/>
        <v>na</v>
      </c>
      <c r="AP32" t="str">
        <f t="shared" si="64"/>
        <v>na</v>
      </c>
      <c r="AQ32" t="str">
        <f t="shared" si="65"/>
        <v>na</v>
      </c>
      <c r="BQ32" t="str">
        <f t="shared" si="66"/>
        <v>na</v>
      </c>
      <c r="BR32" t="b">
        <f t="shared" si="67"/>
        <v>1</v>
      </c>
      <c r="BS32" t="b">
        <f t="shared" si="68"/>
        <v>1</v>
      </c>
      <c r="BT32" t="b">
        <f t="shared" si="69"/>
        <v>0</v>
      </c>
      <c r="BU32" t="b">
        <f t="shared" si="70"/>
        <v>0</v>
      </c>
      <c r="BV32" t="b">
        <f t="shared" si="71"/>
        <v>0</v>
      </c>
      <c r="BW32">
        <f>IF(OR(BR32=FALSE,BR32="na"),"na",VLOOKUP(CN32,'Vlookup tables'!$G$2:$H$7,2,FALSE))</f>
        <v>2</v>
      </c>
      <c r="BX32">
        <f>IF(OR(BS32=FALSE,BS32="na"),"na",VLOOKUP(CO32,'Vlookup tables'!$G$2:$H$7,2,FALSE))</f>
        <v>1</v>
      </c>
      <c r="BY32" t="str">
        <f>IF(OR(BT32=FALSE,BT32="na"),"na",VLOOKUP(CP32,'Vlookup tables'!$G$2:$H$7,2,FALSE))</f>
        <v>na</v>
      </c>
      <c r="BZ32" t="str">
        <f>IF(OR(BU32=FALSE,BU32="na"),"na",VLOOKUP(CQ32,'Vlookup tables'!$G$2:$H$7,2,FALSE))</f>
        <v>na</v>
      </c>
      <c r="CA32">
        <f>IF(OR(BR32=FALSE,BR32="na"),"na",VLOOKUP(CU32,'Vlookup tables'!$J$2:$K$5,2,FALSE))</f>
        <v>2</v>
      </c>
      <c r="CB32">
        <f>IF(OR(BS32=FALSE,BS32="na"),"na",VLOOKUP(CV32,'Vlookup tables'!$J$2:$K$5,2,FALSE))</f>
        <v>2</v>
      </c>
      <c r="CC32" t="str">
        <f>IF(OR(BT32=FALSE,BT32="na"),"na",VLOOKUP(CW32,'Vlookup tables'!$J$2:$K$5,2,FALSE))</f>
        <v>na</v>
      </c>
      <c r="CD32" t="str">
        <f>IF(OR(BU32=FALSE,BU32="na"),"na",VLOOKUP(CX32,'Vlookup tables'!$J$2:$K$5,2,FALSE))</f>
        <v>na</v>
      </c>
      <c r="CE32" t="b">
        <f t="shared" si="72"/>
        <v>0</v>
      </c>
      <c r="CF32" t="b">
        <f t="shared" si="73"/>
        <v>0</v>
      </c>
      <c r="CG32" t="str">
        <f t="shared" si="74"/>
        <v>na</v>
      </c>
      <c r="CH32" t="str">
        <f t="shared" si="75"/>
        <v>na</v>
      </c>
      <c r="CJ32" t="s">
        <v>529</v>
      </c>
      <c r="CN32" t="s">
        <v>531</v>
      </c>
      <c r="CO32" t="s">
        <v>530</v>
      </c>
      <c r="CU32" t="s">
        <v>528</v>
      </c>
      <c r="CV32" t="s">
        <v>528</v>
      </c>
      <c r="DI32" t="b">
        <f t="shared" si="76"/>
        <v>0</v>
      </c>
      <c r="DK32" t="s">
        <v>552</v>
      </c>
      <c r="EQ32" t="b">
        <f t="shared" si="77"/>
        <v>1</v>
      </c>
      <c r="ER32" t="b">
        <f t="shared" si="78"/>
        <v>1</v>
      </c>
      <c r="ES32" t="b">
        <f t="shared" si="79"/>
        <v>0</v>
      </c>
      <c r="ET32" t="b">
        <f t="shared" si="80"/>
        <v>0</v>
      </c>
      <c r="EU32" t="b">
        <f t="shared" si="81"/>
        <v>0</v>
      </c>
      <c r="EV32" t="b">
        <f t="shared" si="82"/>
        <v>0</v>
      </c>
      <c r="EW32">
        <f t="shared" si="30"/>
        <v>3</v>
      </c>
      <c r="EX32" t="str">
        <f t="shared" si="31"/>
        <v>na</v>
      </c>
      <c r="EY32" t="str">
        <f t="shared" si="32"/>
        <v>na</v>
      </c>
      <c r="EZ32" t="str">
        <f t="shared" si="33"/>
        <v>na</v>
      </c>
      <c r="FA32" t="b">
        <f t="shared" si="34"/>
        <v>1</v>
      </c>
      <c r="FB32" t="b">
        <f t="shared" si="35"/>
        <v>0</v>
      </c>
      <c r="FC32" t="b">
        <f t="shared" si="83"/>
        <v>0</v>
      </c>
      <c r="FD32" t="b">
        <f t="shared" si="36"/>
        <v>1</v>
      </c>
      <c r="FE32" t="b">
        <f t="shared" si="37"/>
        <v>0</v>
      </c>
      <c r="FF32" t="b">
        <f t="shared" si="38"/>
        <v>0</v>
      </c>
      <c r="FG32" t="b">
        <f t="shared" si="39"/>
        <v>1</v>
      </c>
      <c r="FH32" t="b">
        <f t="shared" si="84"/>
        <v>0</v>
      </c>
      <c r="FI32">
        <f>IF(OR(FD32=FALSE,FD32="na"),"na",VLOOKUP(GH32,'Vlookup tables'!$G$2:$H$7,2,FALSE))</f>
        <v>1</v>
      </c>
      <c r="FJ32" t="str">
        <f>IF(OR(FE32=FALSE,FE32="na"),"na",VLOOKUP(GI32,'Vlookup tables'!$G$2:$H$7,2,FALSE))</f>
        <v>na</v>
      </c>
      <c r="FK32" t="str">
        <f>IF(OR(FF32=FALSE,FF32="na"),"na",VLOOKUP(GJ32,'Vlookup tables'!$G$2:$H$7,2,FALSE))</f>
        <v>na</v>
      </c>
      <c r="FL32">
        <f>IF(OR(FG32=FALSE,FG32="na"),"na",VLOOKUP(GK32,'Vlookup tables'!$G$2:$H$7,2,FALSE))</f>
        <v>1</v>
      </c>
      <c r="FM32">
        <f>IF(OR(FD32=FALSE,FD32="na"),"na",VLOOKUP(GO32,'Vlookup tables'!$J$2:$K$5,2,FALSE))</f>
        <v>2</v>
      </c>
      <c r="FN32" t="str">
        <f>IF(OR(FE32=FALSE,FE32="na"),"na",VLOOKUP(GP32,'Vlookup tables'!$J$2:$K$5,2,FALSE))</f>
        <v>na</v>
      </c>
      <c r="FO32" t="str">
        <f>IF(OR(FF32=FALSE,FF32="na"),"na",VLOOKUP(GQ32,'Vlookup tables'!$J$2:$K$5,2,FALSE))</f>
        <v>na</v>
      </c>
      <c r="FP32">
        <f>IF(OR(FG32=FALSE,FG32="na"),"na",VLOOKUP(GR32,'Vlookup tables'!$J$2:$K$5,2,FALSE))</f>
        <v>2</v>
      </c>
      <c r="FQ32" t="b">
        <f t="shared" si="40"/>
        <v>0</v>
      </c>
      <c r="FR32" t="str">
        <f t="shared" si="41"/>
        <v>na</v>
      </c>
      <c r="FS32" t="str">
        <f t="shared" si="42"/>
        <v>na</v>
      </c>
      <c r="FT32" t="b">
        <f t="shared" si="43"/>
        <v>0</v>
      </c>
      <c r="FU32" t="b">
        <f t="shared" si="44"/>
        <v>0</v>
      </c>
      <c r="FV32" t="s">
        <v>601</v>
      </c>
      <c r="FX32" t="s">
        <v>554</v>
      </c>
      <c r="GB32" t="s">
        <v>595</v>
      </c>
      <c r="GF32" t="s">
        <v>596</v>
      </c>
      <c r="GH32" t="s">
        <v>530</v>
      </c>
      <c r="GK32" t="s">
        <v>530</v>
      </c>
      <c r="GO32" t="s">
        <v>528</v>
      </c>
      <c r="GR32" t="s">
        <v>528</v>
      </c>
      <c r="HD32" t="s">
        <v>552</v>
      </c>
      <c r="HX32">
        <f>IF(IT32="","Unknown",VLOOKUP(IT32,'Vlookup tables'!$B$13:$C$16,2,FALSE))</f>
        <v>3</v>
      </c>
      <c r="HY32">
        <f>IF(IU32="","Unknown",VLOOKUP(IU32,'Vlookup tables'!$D$13:$E$16,2,FALSE))</f>
        <v>2</v>
      </c>
      <c r="HZ32">
        <f>IF(IV32="","Unknown",VLOOKUP(IV32,'Vlookup tables'!$F$13:$G$16,2,FALSE))</f>
        <v>3</v>
      </c>
      <c r="IA32">
        <f>IF(IW32="","Unknown",VLOOKUP(IW32,'Vlookup tables'!$H$13:$I$16,2,FALSE))</f>
        <v>3</v>
      </c>
      <c r="IB32">
        <f>IF(IX32="","Unknown",VLOOKUP(IX32,'Vlookup tables'!$J$13:$K$16,2,FALSE))</f>
        <v>2</v>
      </c>
      <c r="IC32">
        <f>IF(IY32="","Unknown",VLOOKUP(IY32,'Vlookup tables'!$L$13:$M$16,2,FALSE))</f>
        <v>3</v>
      </c>
      <c r="ID32">
        <f>IF(IZ32="","Unknown",VLOOKUP(IZ32,'Vlookup tables'!$N$13:$O$16,2,FALSE))</f>
        <v>1</v>
      </c>
      <c r="IE32">
        <f>VLOOKUP(JA32,'Vlookup tables'!$P$13:$Q$15,2,FALSE)</f>
        <v>2</v>
      </c>
      <c r="IF32" t="b">
        <f t="shared" si="85"/>
        <v>1</v>
      </c>
      <c r="IG32" t="b">
        <f t="shared" si="86"/>
        <v>0</v>
      </c>
      <c r="IH32" t="b">
        <f t="shared" si="87"/>
        <v>1</v>
      </c>
      <c r="II32" t="b">
        <f t="shared" si="45"/>
        <v>0</v>
      </c>
      <c r="IJ32">
        <f>IF(OR(IF32=FALSE,IF32="na"),"na",VLOOKUP(JF32,'Vlookup tables'!$G$2:$H$7,2,FALSE))</f>
        <v>2</v>
      </c>
      <c r="IK32" t="str">
        <f>IF(OR(IG32=FALSE,IG32="na"),"na",VLOOKUP(JG32,'Vlookup tables'!$G$2:$H$7,2,FALSE))</f>
        <v>na</v>
      </c>
      <c r="IL32">
        <f>IF(OR(IH32=FALSE,IH32="na"),"na",VLOOKUP(JH32,'Vlookup tables'!$G$2:$H$7,2,FALSE))</f>
        <v>2</v>
      </c>
      <c r="IM32">
        <f>IF(OR(IF32=FALSE,IF32="na"),"na",VLOOKUP(JL32,'Vlookup tables'!$J$2:$K$5,2,FALSE))</f>
        <v>2</v>
      </c>
      <c r="IN32" t="str">
        <f>IF(OR(IG32=FALSE,IG32="na"),"na",VLOOKUP(JM32,'Vlookup tables'!$J$2:$K$5,2,FALSE))</f>
        <v>na</v>
      </c>
      <c r="IO32">
        <f>IF(OR(IH32=FALSE,IH32="na"),"na",VLOOKUP(JN32,'Vlookup tables'!$J$2:$K$5,2,FALSE))</f>
        <v>2</v>
      </c>
      <c r="IP32" t="b">
        <f t="shared" si="88"/>
        <v>0</v>
      </c>
      <c r="IQ32" t="str">
        <f t="shared" si="89"/>
        <v>na</v>
      </c>
      <c r="IR32" t="b">
        <f t="shared" si="90"/>
        <v>0</v>
      </c>
      <c r="IS32" t="b">
        <f t="shared" si="91"/>
        <v>0</v>
      </c>
      <c r="IT32" t="s">
        <v>538</v>
      </c>
      <c r="IU32" t="s">
        <v>560</v>
      </c>
      <c r="IV32" t="s">
        <v>540</v>
      </c>
      <c r="IW32" t="s">
        <v>576</v>
      </c>
      <c r="IX32" t="s">
        <v>563</v>
      </c>
      <c r="IY32" t="s">
        <v>532</v>
      </c>
      <c r="IZ32" t="s">
        <v>562</v>
      </c>
      <c r="JA32" t="s">
        <v>578</v>
      </c>
      <c r="JB32" t="s">
        <v>737</v>
      </c>
      <c r="JF32" t="s">
        <v>531</v>
      </c>
      <c r="JH32" t="s">
        <v>531</v>
      </c>
      <c r="JL32" t="s">
        <v>528</v>
      </c>
      <c r="JN32" t="s">
        <v>528</v>
      </c>
      <c r="KN32" t="s">
        <v>552</v>
      </c>
      <c r="KQ32" t="b">
        <f t="shared" si="92"/>
        <v>0</v>
      </c>
      <c r="KR32">
        <f t="shared" si="47"/>
        <v>142</v>
      </c>
    </row>
    <row r="33" spans="1:304" ht="14.4" customHeight="1" x14ac:dyDescent="0.3">
      <c r="A33">
        <v>100</v>
      </c>
      <c r="B33">
        <v>855</v>
      </c>
      <c r="C33" s="2">
        <v>44873.806388888886</v>
      </c>
      <c r="D33">
        <v>0.89999997615814198</v>
      </c>
      <c r="E33" t="s">
        <v>581</v>
      </c>
      <c r="F33" t="s">
        <v>566</v>
      </c>
      <c r="G33">
        <f>VLOOKUP(F33,'Vlookup tables'!$A$2:$B$10,2,FALSE)</f>
        <v>3</v>
      </c>
      <c r="H33" t="s">
        <v>631</v>
      </c>
      <c r="J33" t="str">
        <f t="shared" si="93"/>
        <v>Maintenance</v>
      </c>
      <c r="K33" t="s">
        <v>566</v>
      </c>
      <c r="L33">
        <f>VLOOKUP(K33,'Vlookup tables'!$A$2:$B$10,2,FALSE)</f>
        <v>3</v>
      </c>
      <c r="M33" t="s">
        <v>701</v>
      </c>
      <c r="N33" t="b">
        <f t="shared" si="48"/>
        <v>1</v>
      </c>
      <c r="O33" t="b">
        <f t="shared" si="49"/>
        <v>1</v>
      </c>
      <c r="P33" t="b">
        <f t="shared" si="50"/>
        <v>0</v>
      </c>
      <c r="Q33" t="b">
        <f t="shared" si="51"/>
        <v>1</v>
      </c>
      <c r="R33" t="b">
        <f t="shared" si="52"/>
        <v>0</v>
      </c>
      <c r="S33" t="s">
        <v>614</v>
      </c>
      <c r="T33" t="str">
        <f t="shared" si="94"/>
        <v>na</v>
      </c>
      <c r="U33" t="str">
        <f t="shared" si="95"/>
        <v>na</v>
      </c>
      <c r="V33" t="b">
        <f t="shared" si="96"/>
        <v>1</v>
      </c>
      <c r="W33" t="str">
        <f t="shared" si="97"/>
        <v>na</v>
      </c>
      <c r="X33" t="b">
        <f t="shared" si="98"/>
        <v>0</v>
      </c>
      <c r="Y33" t="s">
        <v>517</v>
      </c>
      <c r="Z33">
        <f>VLOOKUP(Y33,'Vlookup tables'!$D$2:$E$6,2,FALSE)</f>
        <v>1</v>
      </c>
      <c r="AA33" t="b">
        <f t="shared" si="29"/>
        <v>1</v>
      </c>
      <c r="AB33" t="b">
        <f t="shared" si="58"/>
        <v>0</v>
      </c>
      <c r="AC33" t="b">
        <f t="shared" si="59"/>
        <v>0</v>
      </c>
      <c r="AD33" t="b">
        <f t="shared" si="60"/>
        <v>1</v>
      </c>
      <c r="AE33" t="b">
        <f t="shared" si="61"/>
        <v>0</v>
      </c>
      <c r="AF33">
        <f>IF(OR(AA33=FALSE,AA33="na"),"na",VLOOKUP(AV33,'Vlookup tables'!$G$2:$H$7,2,FALSE))</f>
        <v>3</v>
      </c>
      <c r="AG33" t="str">
        <f>IF(OR(AB33=FALSE,AB33="na"),"na",VLOOKUP(AW33,'Vlookup tables'!$G$2:$H$7,2,FALSE))</f>
        <v>na</v>
      </c>
      <c r="AH33" t="str">
        <f>IF(OR(AC33=FALSE,AC33="na"),"na",VLOOKUP(AX33,'Vlookup tables'!$G$2:$H$7,2,FALSE))</f>
        <v>na</v>
      </c>
      <c r="AI33">
        <f>IF(OR(AD33=FALSE,AD33="na"),"na",VLOOKUP(AY33,'Vlookup tables'!$G$2:$H$7,2,FALSE))</f>
        <v>5</v>
      </c>
      <c r="AJ33">
        <f>IF(OR(AA33=FALSE,AA33="na"),"na",VLOOKUP(BC33,'Vlookup tables'!$J$2:$K$5,2,FALSE))</f>
        <v>2</v>
      </c>
      <c r="AK33" t="str">
        <f>IF(OR(AB33=FALSE,AB33="na"),"na",VLOOKUP(BD33,'Vlookup tables'!$J$2:$K$5,2,FALSE))</f>
        <v>na</v>
      </c>
      <c r="AL33" t="str">
        <f>IF(OR(AC33=FALSE,AC33="na"),"na",VLOOKUP(BE33,'Vlookup tables'!$J$2:$K$5,2,FALSE))</f>
        <v>na</v>
      </c>
      <c r="AM33">
        <f>IF(OR(AD33=FALSE,AD33="na"),"na",VLOOKUP(BF33,'Vlookup tables'!$J$2:$K$5,2,FALSE))</f>
        <v>2</v>
      </c>
      <c r="AN33" t="b">
        <f t="shared" si="62"/>
        <v>1</v>
      </c>
      <c r="AO33" t="str">
        <f t="shared" si="63"/>
        <v>na</v>
      </c>
      <c r="AP33" t="str">
        <f t="shared" si="64"/>
        <v>na</v>
      </c>
      <c r="AQ33" t="b">
        <f t="shared" si="65"/>
        <v>1</v>
      </c>
      <c r="AR33" t="s">
        <v>666</v>
      </c>
      <c r="AV33" t="s">
        <v>527</v>
      </c>
      <c r="AX33" t="s">
        <v>551</v>
      </c>
      <c r="AY33" t="s">
        <v>551</v>
      </c>
      <c r="BC33" t="s">
        <v>528</v>
      </c>
      <c r="BE33" t="s">
        <v>532</v>
      </c>
      <c r="BF33" t="s">
        <v>528</v>
      </c>
      <c r="BJ33" t="s">
        <v>738</v>
      </c>
      <c r="BL33" t="s">
        <v>739</v>
      </c>
      <c r="BM33" t="s">
        <v>740</v>
      </c>
      <c r="BQ33" t="str">
        <f t="shared" si="66"/>
        <v>No</v>
      </c>
      <c r="BR33" t="str">
        <f t="shared" si="67"/>
        <v>na</v>
      </c>
      <c r="BS33" t="str">
        <f t="shared" si="68"/>
        <v>na</v>
      </c>
      <c r="BT33" t="str">
        <f t="shared" si="69"/>
        <v>na</v>
      </c>
      <c r="BU33" t="str">
        <f t="shared" si="70"/>
        <v>na</v>
      </c>
      <c r="BV33" t="str">
        <f t="shared" si="71"/>
        <v>na</v>
      </c>
      <c r="BW33" t="str">
        <f>IF(OR(BR33=FALSE,BR33="na"),"na",VLOOKUP(CN33,'Vlookup tables'!$G$2:$H$7,2,FALSE))</f>
        <v>na</v>
      </c>
      <c r="BX33" t="str">
        <f>IF(OR(BS33=FALSE,BS33="na"),"na",VLOOKUP(CO33,'Vlookup tables'!$G$2:$H$7,2,FALSE))</f>
        <v>na</v>
      </c>
      <c r="BY33" t="str">
        <f>IF(OR(BT33=FALSE,BT33="na"),"na",VLOOKUP(CP33,'Vlookup tables'!$G$2:$H$7,2,FALSE))</f>
        <v>na</v>
      </c>
      <c r="BZ33" t="str">
        <f>IF(OR(BU33=FALSE,BU33="na"),"na",VLOOKUP(CQ33,'Vlookup tables'!$G$2:$H$7,2,FALSE))</f>
        <v>na</v>
      </c>
      <c r="CA33" t="str">
        <f>IF(OR(BR33=FALSE,BR33="na"),"na",VLOOKUP(CU33,'Vlookup tables'!$J$2:$K$5,2,FALSE))</f>
        <v>na</v>
      </c>
      <c r="CB33" t="str">
        <f>IF(OR(BS33=FALSE,BS33="na"),"na",VLOOKUP(CV33,'Vlookup tables'!$J$2:$K$5,2,FALSE))</f>
        <v>na</v>
      </c>
      <c r="CC33" t="str">
        <f>IF(OR(BT33=FALSE,BT33="na"),"na",VLOOKUP(CW33,'Vlookup tables'!$J$2:$K$5,2,FALSE))</f>
        <v>na</v>
      </c>
      <c r="CD33" t="str">
        <f>IF(OR(BU33=FALSE,BU33="na"),"na",VLOOKUP(CX33,'Vlookup tables'!$J$2:$K$5,2,FALSE))</f>
        <v>na</v>
      </c>
      <c r="CE33" t="str">
        <f t="shared" si="72"/>
        <v>na</v>
      </c>
      <c r="CF33" t="str">
        <f t="shared" si="73"/>
        <v>na</v>
      </c>
      <c r="CG33" t="str">
        <f t="shared" si="74"/>
        <v>na</v>
      </c>
      <c r="CH33" t="str">
        <f t="shared" si="75"/>
        <v>na</v>
      </c>
      <c r="CI33" t="s">
        <v>617</v>
      </c>
      <c r="DI33" t="b">
        <f t="shared" si="76"/>
        <v>0</v>
      </c>
      <c r="DK33" t="s">
        <v>552</v>
      </c>
      <c r="EQ33" t="b">
        <f t="shared" si="77"/>
        <v>1</v>
      </c>
      <c r="ER33" t="b">
        <f t="shared" si="78"/>
        <v>1</v>
      </c>
      <c r="ES33" t="b">
        <f t="shared" si="79"/>
        <v>1</v>
      </c>
      <c r="ET33" t="b">
        <f t="shared" si="80"/>
        <v>0</v>
      </c>
      <c r="EU33" t="b">
        <f t="shared" si="81"/>
        <v>0</v>
      </c>
      <c r="EV33" t="b">
        <f t="shared" si="82"/>
        <v>0</v>
      </c>
      <c r="EW33">
        <f t="shared" si="30"/>
        <v>2</v>
      </c>
      <c r="EX33">
        <f t="shared" si="31"/>
        <v>2</v>
      </c>
      <c r="EY33" t="str">
        <f t="shared" si="32"/>
        <v>na</v>
      </c>
      <c r="EZ33" t="str">
        <f t="shared" si="33"/>
        <v>na</v>
      </c>
      <c r="FA33" t="b">
        <f t="shared" si="34"/>
        <v>1</v>
      </c>
      <c r="FB33" t="b">
        <f t="shared" si="35"/>
        <v>0</v>
      </c>
      <c r="FC33" t="b">
        <f t="shared" si="83"/>
        <v>0</v>
      </c>
      <c r="FD33" t="b">
        <f t="shared" si="36"/>
        <v>0</v>
      </c>
      <c r="FE33" t="b">
        <f t="shared" si="37"/>
        <v>0</v>
      </c>
      <c r="FF33" t="b">
        <f t="shared" si="38"/>
        <v>1</v>
      </c>
      <c r="FG33" t="b">
        <f t="shared" si="39"/>
        <v>0</v>
      </c>
      <c r="FH33" t="b">
        <f t="shared" si="84"/>
        <v>0</v>
      </c>
      <c r="FI33" t="str">
        <f>IF(OR(FD33=FALSE,FD33="na"),"na",VLOOKUP(GH33,'Vlookup tables'!$G$2:$H$7,2,FALSE))</f>
        <v>na</v>
      </c>
      <c r="FJ33" t="str">
        <f>IF(OR(FE33=FALSE,FE33="na"),"na",VLOOKUP(GI33,'Vlookup tables'!$G$2:$H$7,2,FALSE))</f>
        <v>na</v>
      </c>
      <c r="FK33">
        <f>IF(OR(FF33=FALSE,FF33="na"),"na",VLOOKUP(GJ33,'Vlookup tables'!$G$2:$H$7,2,FALSE))</f>
        <v>3</v>
      </c>
      <c r="FL33" t="str">
        <f>IF(OR(FG33=FALSE,FG33="na"),"na",VLOOKUP(GK33,'Vlookup tables'!$G$2:$H$7,2,FALSE))</f>
        <v>na</v>
      </c>
      <c r="FM33" t="str">
        <f>IF(OR(FD33=FALSE,FD33="na"),"na",VLOOKUP(GO33,'Vlookup tables'!$J$2:$K$5,2,FALSE))</f>
        <v>na</v>
      </c>
      <c r="FN33" t="str">
        <f>IF(OR(FE33=FALSE,FE33="na"),"na",VLOOKUP(GP33,'Vlookup tables'!$J$2:$K$5,2,FALSE))</f>
        <v>na</v>
      </c>
      <c r="FO33">
        <f>IF(OR(FF33=FALSE,FF33="na"),"na",VLOOKUP(GQ33,'Vlookup tables'!$J$2:$K$5,2,FALSE))</f>
        <v>3</v>
      </c>
      <c r="FP33" t="str">
        <f>IF(OR(FG33=FALSE,FG33="na"),"na",VLOOKUP(GR33,'Vlookup tables'!$J$2:$K$5,2,FALSE))</f>
        <v>na</v>
      </c>
      <c r="FQ33" t="str">
        <f t="shared" si="40"/>
        <v>na</v>
      </c>
      <c r="FR33" t="str">
        <f t="shared" si="41"/>
        <v>na</v>
      </c>
      <c r="FS33" t="b">
        <f t="shared" si="42"/>
        <v>0</v>
      </c>
      <c r="FT33" t="str">
        <f t="shared" si="43"/>
        <v>na</v>
      </c>
      <c r="FU33" t="b">
        <f t="shared" si="44"/>
        <v>1</v>
      </c>
      <c r="FV33" t="s">
        <v>634</v>
      </c>
      <c r="FX33" t="s">
        <v>556</v>
      </c>
      <c r="FY33" t="s">
        <v>556</v>
      </c>
      <c r="GB33" t="s">
        <v>741</v>
      </c>
      <c r="GF33" t="s">
        <v>596</v>
      </c>
      <c r="GJ33" t="s">
        <v>527</v>
      </c>
      <c r="GQ33" t="s">
        <v>532</v>
      </c>
      <c r="GY33" t="s">
        <v>742</v>
      </c>
      <c r="HC33" t="s">
        <v>743</v>
      </c>
      <c r="HD33" t="s">
        <v>533</v>
      </c>
      <c r="HX33">
        <f>IF(IT33="","Unknown",VLOOKUP(IT33,'Vlookup tables'!$B$13:$C$16,2,FALSE))</f>
        <v>2</v>
      </c>
      <c r="HY33">
        <f>IF(IU33="","Unknown",VLOOKUP(IU33,'Vlookup tables'!$D$13:$E$16,2,FALSE))</f>
        <v>1</v>
      </c>
      <c r="HZ33">
        <f>IF(IV33="","Unknown",VLOOKUP(IV33,'Vlookup tables'!$F$13:$G$16,2,FALSE))</f>
        <v>3</v>
      </c>
      <c r="IA33">
        <f>IF(IW33="","Unknown",VLOOKUP(IW33,'Vlookup tables'!$H$13:$I$16,2,FALSE))</f>
        <v>2</v>
      </c>
      <c r="IB33">
        <f>IF(IX33="","Unknown",VLOOKUP(IX33,'Vlookup tables'!$J$13:$K$16,2,FALSE))</f>
        <v>3</v>
      </c>
      <c r="IC33">
        <f>IF(IY33="","Unknown",VLOOKUP(IY33,'Vlookup tables'!$L$13:$M$16,2,FALSE))</f>
        <v>2</v>
      </c>
      <c r="ID33">
        <f>IF(IZ33="","Unknown",VLOOKUP(IZ33,'Vlookup tables'!$N$13:$O$16,2,FALSE))</f>
        <v>1</v>
      </c>
      <c r="IE33">
        <f>VLOOKUP(JA33,'Vlookup tables'!$P$13:$Q$15,2,FALSE)</f>
        <v>2</v>
      </c>
      <c r="IF33" t="b">
        <f t="shared" si="85"/>
        <v>1</v>
      </c>
      <c r="IG33" t="b">
        <f t="shared" si="86"/>
        <v>1</v>
      </c>
      <c r="IH33" t="b">
        <f t="shared" si="87"/>
        <v>0</v>
      </c>
      <c r="II33" t="b">
        <f t="shared" si="45"/>
        <v>0</v>
      </c>
      <c r="IJ33">
        <f>IF(OR(IF33=FALSE,IF33="na"),"na",VLOOKUP(JF33,'Vlookup tables'!$G$2:$H$7,2,FALSE))</f>
        <v>1</v>
      </c>
      <c r="IK33">
        <f>IF(OR(IG33=FALSE,IG33="na"),"na",VLOOKUP(JG33,'Vlookup tables'!$G$2:$H$7,2,FALSE))</f>
        <v>2</v>
      </c>
      <c r="IL33" t="str">
        <f>IF(OR(IH33=FALSE,IH33="na"),"na",VLOOKUP(JH33,'Vlookup tables'!$G$2:$H$7,2,FALSE))</f>
        <v>na</v>
      </c>
      <c r="IM33">
        <f>IF(OR(IF33=FALSE,IF33="na"),"na",VLOOKUP(JL33,'Vlookup tables'!$J$2:$K$5,2,FALSE))</f>
        <v>3</v>
      </c>
      <c r="IN33">
        <f>IF(OR(IG33=FALSE,IG33="na"),"na",VLOOKUP(JM33,'Vlookup tables'!$J$2:$K$5,2,FALSE))</f>
        <v>2</v>
      </c>
      <c r="IO33" t="str">
        <f>IF(OR(IH33=FALSE,IH33="na"),"na",VLOOKUP(JN33,'Vlookup tables'!$J$2:$K$5,2,FALSE))</f>
        <v>na</v>
      </c>
      <c r="IP33" t="b">
        <f t="shared" si="88"/>
        <v>1</v>
      </c>
      <c r="IQ33" t="b">
        <f t="shared" si="89"/>
        <v>1</v>
      </c>
      <c r="IR33" t="str">
        <f t="shared" si="90"/>
        <v>na</v>
      </c>
      <c r="IS33" t="b">
        <f t="shared" si="91"/>
        <v>1</v>
      </c>
      <c r="IT33" t="s">
        <v>559</v>
      </c>
      <c r="IU33" t="s">
        <v>669</v>
      </c>
      <c r="IV33" t="s">
        <v>540</v>
      </c>
      <c r="IW33" t="s">
        <v>562</v>
      </c>
      <c r="IX33" t="s">
        <v>577</v>
      </c>
      <c r="IY33" t="s">
        <v>528</v>
      </c>
      <c r="IZ33" t="s">
        <v>562</v>
      </c>
      <c r="JA33" t="s">
        <v>578</v>
      </c>
      <c r="JB33" t="s">
        <v>636</v>
      </c>
      <c r="JF33" t="s">
        <v>530</v>
      </c>
      <c r="JG33" t="s">
        <v>531</v>
      </c>
      <c r="JL33" t="s">
        <v>532</v>
      </c>
      <c r="JM33" t="s">
        <v>528</v>
      </c>
      <c r="JR33" t="s">
        <v>744</v>
      </c>
      <c r="JS33" t="s">
        <v>745</v>
      </c>
      <c r="KM33" t="s">
        <v>746</v>
      </c>
      <c r="KN33" t="s">
        <v>649</v>
      </c>
      <c r="KQ33" t="b">
        <f t="shared" si="92"/>
        <v>0</v>
      </c>
      <c r="KR33">
        <f t="shared" si="47"/>
        <v>153</v>
      </c>
    </row>
    <row r="34" spans="1:304" ht="14.4" customHeight="1" x14ac:dyDescent="0.3">
      <c r="A34">
        <v>100</v>
      </c>
      <c r="B34">
        <v>1298</v>
      </c>
      <c r="C34" s="2">
        <v>44873.822847222225</v>
      </c>
      <c r="D34">
        <v>1</v>
      </c>
      <c r="E34" t="s">
        <v>544</v>
      </c>
      <c r="F34" t="s">
        <v>612</v>
      </c>
      <c r="G34">
        <f>VLOOKUP(F34,'Vlookup tables'!$A$2:$B$10,2,FALSE)</f>
        <v>5</v>
      </c>
      <c r="H34" t="s">
        <v>692</v>
      </c>
      <c r="J34" t="str">
        <f t="shared" si="93"/>
        <v>Engineering Technician</v>
      </c>
      <c r="K34" t="s">
        <v>568</v>
      </c>
      <c r="L34">
        <f>VLOOKUP(K34,'Vlookup tables'!$A$2:$B$10,2,FALSE)</f>
        <v>6</v>
      </c>
      <c r="M34" t="s">
        <v>701</v>
      </c>
      <c r="N34" t="b">
        <f t="shared" si="48"/>
        <v>1</v>
      </c>
      <c r="O34" t="b">
        <f t="shared" si="49"/>
        <v>1</v>
      </c>
      <c r="P34" t="b">
        <f t="shared" si="50"/>
        <v>0</v>
      </c>
      <c r="Q34" t="b">
        <f t="shared" si="51"/>
        <v>1</v>
      </c>
      <c r="R34" t="b">
        <f t="shared" si="52"/>
        <v>0</v>
      </c>
      <c r="S34" t="s">
        <v>547</v>
      </c>
      <c r="T34" t="str">
        <f t="shared" si="94"/>
        <v>na</v>
      </c>
      <c r="U34" t="str">
        <f t="shared" si="95"/>
        <v>na</v>
      </c>
      <c r="V34" t="b">
        <f t="shared" si="96"/>
        <v>1</v>
      </c>
      <c r="W34" t="str">
        <f t="shared" si="97"/>
        <v>na</v>
      </c>
      <c r="X34" t="b">
        <f t="shared" si="98"/>
        <v>0</v>
      </c>
      <c r="Y34" t="s">
        <v>517</v>
      </c>
      <c r="Z34">
        <f>VLOOKUP(Y34,'Vlookup tables'!$D$2:$E$6,2,FALSE)</f>
        <v>1</v>
      </c>
      <c r="AA34" t="b">
        <f t="shared" si="29"/>
        <v>1</v>
      </c>
      <c r="AB34" t="b">
        <f t="shared" si="58"/>
        <v>0</v>
      </c>
      <c r="AC34" t="b">
        <f t="shared" si="59"/>
        <v>0</v>
      </c>
      <c r="AD34" t="b">
        <f t="shared" si="60"/>
        <v>0</v>
      </c>
      <c r="AE34" t="b">
        <f t="shared" si="61"/>
        <v>0</v>
      </c>
      <c r="AF34">
        <f>IF(OR(AA34=FALSE,AA34="na"),"na",VLOOKUP(AV34,'Vlookup tables'!$G$2:$H$7,2,FALSE))</f>
        <v>3</v>
      </c>
      <c r="AG34" t="str">
        <f>IF(OR(AB34=FALSE,AB34="na"),"na",VLOOKUP(AW34,'Vlookup tables'!$G$2:$H$7,2,FALSE))</f>
        <v>na</v>
      </c>
      <c r="AH34" t="str">
        <f>IF(OR(AC34=FALSE,AC34="na"),"na",VLOOKUP(AX34,'Vlookup tables'!$G$2:$H$7,2,FALSE))</f>
        <v>na</v>
      </c>
      <c r="AI34" t="str">
        <f>IF(OR(AD34=FALSE,AD34="na"),"na",VLOOKUP(AY34,'Vlookup tables'!$G$2:$H$7,2,FALSE))</f>
        <v>na</v>
      </c>
      <c r="AJ34">
        <f>IF(OR(AA34=FALSE,AA34="na"),"na",VLOOKUP(BC34,'Vlookup tables'!$J$2:$K$5,2,FALSE))</f>
        <v>3</v>
      </c>
      <c r="AK34" t="str">
        <f>IF(OR(AB34=FALSE,AB34="na"),"na",VLOOKUP(BD34,'Vlookup tables'!$J$2:$K$5,2,FALSE))</f>
        <v>na</v>
      </c>
      <c r="AL34" t="str">
        <f>IF(OR(AC34=FALSE,AC34="na"),"na",VLOOKUP(BE34,'Vlookup tables'!$J$2:$K$5,2,FALSE))</f>
        <v>na</v>
      </c>
      <c r="AM34" t="str">
        <f>IF(OR(AD34=FALSE,AD34="na"),"na",VLOOKUP(BF34,'Vlookup tables'!$J$2:$K$5,2,FALSE))</f>
        <v>na</v>
      </c>
      <c r="AN34" t="b">
        <f t="shared" si="62"/>
        <v>0</v>
      </c>
      <c r="AO34" t="str">
        <f t="shared" si="63"/>
        <v>na</v>
      </c>
      <c r="AP34" t="str">
        <f t="shared" si="64"/>
        <v>na</v>
      </c>
      <c r="AQ34" t="str">
        <f t="shared" si="65"/>
        <v>na</v>
      </c>
      <c r="AR34" t="s">
        <v>747</v>
      </c>
      <c r="AV34" t="s">
        <v>527</v>
      </c>
      <c r="AX34" t="s">
        <v>573</v>
      </c>
      <c r="BC34" t="s">
        <v>532</v>
      </c>
      <c r="BE34" t="s">
        <v>532</v>
      </c>
      <c r="BQ34" t="str">
        <f t="shared" si="66"/>
        <v>Yes</v>
      </c>
      <c r="BR34" t="b">
        <f t="shared" si="67"/>
        <v>1</v>
      </c>
      <c r="BS34" t="b">
        <f t="shared" si="68"/>
        <v>1</v>
      </c>
      <c r="BT34" t="b">
        <f t="shared" si="69"/>
        <v>1</v>
      </c>
      <c r="BU34" t="b">
        <f t="shared" si="70"/>
        <v>0</v>
      </c>
      <c r="BV34" t="b">
        <f t="shared" si="71"/>
        <v>0</v>
      </c>
      <c r="BW34">
        <f>IF(OR(BR34=FALSE,BR34="na"),"na",VLOOKUP(CN34,'Vlookup tables'!$G$2:$H$7,2,FALSE))</f>
        <v>1</v>
      </c>
      <c r="BX34">
        <f>IF(OR(BS34=FALSE,BS34="na"),"na",VLOOKUP(CO34,'Vlookup tables'!$G$2:$H$7,2,FALSE))</f>
        <v>2</v>
      </c>
      <c r="BY34">
        <f>IF(OR(BT34=FALSE,BT34="na"),"na",VLOOKUP(CP34,'Vlookup tables'!$G$2:$H$7,2,FALSE))</f>
        <v>1</v>
      </c>
      <c r="BZ34" t="str">
        <f>IF(OR(BU34=FALSE,BU34="na"),"na",VLOOKUP(CQ34,'Vlookup tables'!$G$2:$H$7,2,FALSE))</f>
        <v>na</v>
      </c>
      <c r="CA34">
        <f>IF(OR(BR34=FALSE,BR34="na"),"na",VLOOKUP(CU34,'Vlookup tables'!$J$2:$K$5,2,FALSE))</f>
        <v>3</v>
      </c>
      <c r="CB34">
        <f>IF(OR(BS34=FALSE,BS34="na"),"na",VLOOKUP(CV34,'Vlookup tables'!$J$2:$K$5,2,FALSE))</f>
        <v>3</v>
      </c>
      <c r="CC34">
        <f>IF(OR(BT34=FALSE,BT34="na"),"na",VLOOKUP(CW34,'Vlookup tables'!$J$2:$K$5,2,FALSE))</f>
        <v>2</v>
      </c>
      <c r="CD34" t="str">
        <f>IF(OR(BU34=FALSE,BU34="na"),"na",VLOOKUP(CX34,'Vlookup tables'!$J$2:$K$5,2,FALSE))</f>
        <v>na</v>
      </c>
      <c r="CE34" t="b">
        <f t="shared" si="72"/>
        <v>1</v>
      </c>
      <c r="CF34" t="b">
        <f t="shared" si="73"/>
        <v>1</v>
      </c>
      <c r="CG34" t="b">
        <f t="shared" si="74"/>
        <v>0</v>
      </c>
      <c r="CH34" t="str">
        <f t="shared" si="75"/>
        <v>na</v>
      </c>
      <c r="CI34" t="s">
        <v>519</v>
      </c>
      <c r="CJ34" t="s">
        <v>593</v>
      </c>
      <c r="CN34" t="s">
        <v>530</v>
      </c>
      <c r="CO34" t="s">
        <v>531</v>
      </c>
      <c r="CP34" t="s">
        <v>530</v>
      </c>
      <c r="CU34" t="s">
        <v>532</v>
      </c>
      <c r="CV34" t="s">
        <v>532</v>
      </c>
      <c r="CW34" t="s">
        <v>528</v>
      </c>
      <c r="DB34" t="s">
        <v>748</v>
      </c>
      <c r="DC34" t="s">
        <v>748</v>
      </c>
      <c r="DI34" t="b">
        <f t="shared" si="76"/>
        <v>1</v>
      </c>
      <c r="DJ34" t="s">
        <v>749</v>
      </c>
      <c r="DK34" t="s">
        <v>705</v>
      </c>
      <c r="EQ34" t="b">
        <f t="shared" si="77"/>
        <v>1</v>
      </c>
      <c r="ER34" t="b">
        <f t="shared" si="78"/>
        <v>1</v>
      </c>
      <c r="ES34" t="b">
        <f t="shared" si="79"/>
        <v>0</v>
      </c>
      <c r="ET34" t="b">
        <f t="shared" si="80"/>
        <v>0</v>
      </c>
      <c r="EU34" t="b">
        <f t="shared" si="81"/>
        <v>0</v>
      </c>
      <c r="EV34" t="b">
        <f t="shared" si="82"/>
        <v>0</v>
      </c>
      <c r="EW34">
        <f t="shared" si="30"/>
        <v>3</v>
      </c>
      <c r="EX34" t="str">
        <f t="shared" si="31"/>
        <v>na</v>
      </c>
      <c r="EY34" t="str">
        <f t="shared" si="32"/>
        <v>na</v>
      </c>
      <c r="EZ34" t="str">
        <f t="shared" si="33"/>
        <v>na</v>
      </c>
      <c r="FA34" t="b">
        <f t="shared" si="34"/>
        <v>1</v>
      </c>
      <c r="FB34" t="b">
        <f t="shared" si="35"/>
        <v>0</v>
      </c>
      <c r="FC34" t="b">
        <f t="shared" si="83"/>
        <v>0</v>
      </c>
      <c r="FD34" t="b">
        <f t="shared" si="36"/>
        <v>1</v>
      </c>
      <c r="FE34" t="b">
        <f t="shared" si="37"/>
        <v>0</v>
      </c>
      <c r="FF34" t="b">
        <f t="shared" si="38"/>
        <v>0</v>
      </c>
      <c r="FG34" t="b">
        <f t="shared" si="39"/>
        <v>0</v>
      </c>
      <c r="FH34" t="b">
        <f t="shared" si="84"/>
        <v>0</v>
      </c>
      <c r="FI34">
        <f>IF(OR(FD34=FALSE,FD34="na"),"na",VLOOKUP(GH34,'Vlookup tables'!$G$2:$H$7,2,FALSE))</f>
        <v>2</v>
      </c>
      <c r="FJ34" t="str">
        <f>IF(OR(FE34=FALSE,FE34="na"),"na",VLOOKUP(GI34,'Vlookup tables'!$G$2:$H$7,2,FALSE))</f>
        <v>na</v>
      </c>
      <c r="FK34" t="str">
        <f>IF(OR(FF34=FALSE,FF34="na"),"na",VLOOKUP(GJ34,'Vlookup tables'!$G$2:$H$7,2,FALSE))</f>
        <v>na</v>
      </c>
      <c r="FL34" t="str">
        <f>IF(OR(FG34=FALSE,FG34="na"),"na",VLOOKUP(GK34,'Vlookup tables'!$G$2:$H$7,2,FALSE))</f>
        <v>na</v>
      </c>
      <c r="FM34">
        <f>IF(OR(FD34=FALSE,FD34="na"),"na",VLOOKUP(GO34,'Vlookup tables'!$J$2:$K$5,2,FALSE))</f>
        <v>3</v>
      </c>
      <c r="FN34" t="str">
        <f>IF(OR(FE34=FALSE,FE34="na"),"na",VLOOKUP(GP34,'Vlookup tables'!$J$2:$K$5,2,FALSE))</f>
        <v>na</v>
      </c>
      <c r="FO34" t="str">
        <f>IF(OR(FF34=FALSE,FF34="na"),"na",VLOOKUP(GQ34,'Vlookup tables'!$J$2:$K$5,2,FALSE))</f>
        <v>na</v>
      </c>
      <c r="FP34" t="str">
        <f>IF(OR(FG34=FALSE,FG34="na"),"na",VLOOKUP(GR34,'Vlookup tables'!$J$2:$K$5,2,FALSE))</f>
        <v>na</v>
      </c>
      <c r="FQ34" t="b">
        <f t="shared" si="40"/>
        <v>1</v>
      </c>
      <c r="FR34" t="str">
        <f t="shared" si="41"/>
        <v>na</v>
      </c>
      <c r="FS34" t="str">
        <f t="shared" si="42"/>
        <v>na</v>
      </c>
      <c r="FT34" t="str">
        <f t="shared" si="43"/>
        <v>na</v>
      </c>
      <c r="FU34" t="b">
        <f t="shared" si="44"/>
        <v>0</v>
      </c>
      <c r="FV34" t="s">
        <v>601</v>
      </c>
      <c r="FX34" t="s">
        <v>554</v>
      </c>
      <c r="GB34" t="s">
        <v>661</v>
      </c>
      <c r="GF34" t="s">
        <v>596</v>
      </c>
      <c r="GH34" t="s">
        <v>531</v>
      </c>
      <c r="GO34" t="s">
        <v>532</v>
      </c>
      <c r="GV34" t="s">
        <v>750</v>
      </c>
      <c r="HC34" t="s">
        <v>629</v>
      </c>
      <c r="HD34" t="s">
        <v>751</v>
      </c>
      <c r="HX34">
        <f>IF(IT34="","Unknown",VLOOKUP(IT34,'Vlookup tables'!$B$13:$C$16,2,FALSE))</f>
        <v>3</v>
      </c>
      <c r="HY34">
        <f>IF(IU34="","Unknown",VLOOKUP(IU34,'Vlookup tables'!$D$13:$E$16,2,FALSE))</f>
        <v>3</v>
      </c>
      <c r="HZ34">
        <f>IF(IV34="","Unknown",VLOOKUP(IV34,'Vlookup tables'!$F$13:$G$16,2,FALSE))</f>
        <v>3</v>
      </c>
      <c r="IA34">
        <f>IF(IW34="","Unknown",VLOOKUP(IW34,'Vlookup tables'!$H$13:$I$16,2,FALSE))</f>
        <v>2</v>
      </c>
      <c r="IB34">
        <f>IF(IX34="","Unknown",VLOOKUP(IX34,'Vlookup tables'!$J$13:$K$16,2,FALSE))</f>
        <v>2</v>
      </c>
      <c r="IC34">
        <f>IF(IY34="","Unknown",VLOOKUP(IY34,'Vlookup tables'!$L$13:$M$16,2,FALSE))</f>
        <v>2</v>
      </c>
      <c r="ID34">
        <f>IF(IZ34="","Unknown",VLOOKUP(IZ34,'Vlookup tables'!$N$13:$O$16,2,FALSE))</f>
        <v>1</v>
      </c>
      <c r="IE34">
        <f>VLOOKUP(JA34,'Vlookup tables'!$P$13:$Q$15,2,FALSE)</f>
        <v>1</v>
      </c>
      <c r="IF34" t="str">
        <f t="shared" si="85"/>
        <v>na</v>
      </c>
      <c r="IG34" t="str">
        <f t="shared" si="86"/>
        <v>na</v>
      </c>
      <c r="IH34" t="str">
        <f t="shared" si="87"/>
        <v>na</v>
      </c>
      <c r="II34" t="str">
        <f t="shared" si="45"/>
        <v>na</v>
      </c>
      <c r="IJ34" t="str">
        <f>IF(OR(IF34=FALSE,IF34="na"),"na",VLOOKUP(JF34,'Vlookup tables'!$G$2:$H$7,2,FALSE))</f>
        <v>na</v>
      </c>
      <c r="IK34" t="str">
        <f>IF(OR(IG34=FALSE,IG34="na"),"na",VLOOKUP(JG34,'Vlookup tables'!$G$2:$H$7,2,FALSE))</f>
        <v>na</v>
      </c>
      <c r="IL34" t="str">
        <f>IF(OR(IH34=FALSE,IH34="na"),"na",VLOOKUP(JH34,'Vlookup tables'!$G$2:$H$7,2,FALSE))</f>
        <v>na</v>
      </c>
      <c r="IM34" t="str">
        <f>IF(OR(IF34=FALSE,IF34="na"),"na",VLOOKUP(JL34,'Vlookup tables'!$J$2:$K$5,2,FALSE))</f>
        <v>na</v>
      </c>
      <c r="IN34" t="str">
        <f>IF(OR(IG34=FALSE,IG34="na"),"na",VLOOKUP(JM34,'Vlookup tables'!$J$2:$K$5,2,FALSE))</f>
        <v>na</v>
      </c>
      <c r="IO34" t="str">
        <f>IF(OR(IH34=FALSE,IH34="na"),"na",VLOOKUP(JN34,'Vlookup tables'!$J$2:$K$5,2,FALSE))</f>
        <v>na</v>
      </c>
      <c r="IP34" t="str">
        <f t="shared" si="88"/>
        <v>na</v>
      </c>
      <c r="IQ34" t="str">
        <f t="shared" si="89"/>
        <v>na</v>
      </c>
      <c r="IR34" t="str">
        <f t="shared" si="90"/>
        <v>na</v>
      </c>
      <c r="IS34" t="b">
        <f t="shared" si="91"/>
        <v>0</v>
      </c>
      <c r="IT34" t="s">
        <v>538</v>
      </c>
      <c r="IU34" t="s">
        <v>539</v>
      </c>
      <c r="IV34" t="s">
        <v>540</v>
      </c>
      <c r="IW34" t="s">
        <v>562</v>
      </c>
      <c r="IX34" t="s">
        <v>563</v>
      </c>
      <c r="IY34" t="s">
        <v>528</v>
      </c>
      <c r="IZ34" t="s">
        <v>562</v>
      </c>
      <c r="JA34" t="s">
        <v>541</v>
      </c>
      <c r="JX34" t="s">
        <v>565</v>
      </c>
      <c r="KQ34" t="b">
        <f t="shared" si="92"/>
        <v>0</v>
      </c>
      <c r="KR34">
        <f t="shared" si="47"/>
        <v>149</v>
      </c>
    </row>
    <row r="35" spans="1:304" ht="14.4" customHeight="1" x14ac:dyDescent="0.3">
      <c r="A35">
        <v>100</v>
      </c>
      <c r="B35">
        <v>457</v>
      </c>
      <c r="C35" s="2">
        <v>44873.863761574074</v>
      </c>
      <c r="D35">
        <v>0.89999997615814198</v>
      </c>
      <c r="E35" t="s">
        <v>752</v>
      </c>
      <c r="F35" t="s">
        <v>582</v>
      </c>
      <c r="G35">
        <f>VLOOKUP(F35,'Vlookup tables'!$A$2:$B$10,2,FALSE)</f>
        <v>1</v>
      </c>
      <c r="H35" t="s">
        <v>579</v>
      </c>
      <c r="J35" t="str">
        <f t="shared" si="93"/>
        <v>Unknown</v>
      </c>
      <c r="K35" t="s">
        <v>566</v>
      </c>
      <c r="L35">
        <f>VLOOKUP(K35,'Vlookup tables'!$A$2:$B$10,2,FALSE)</f>
        <v>3</v>
      </c>
      <c r="M35" t="s">
        <v>583</v>
      </c>
      <c r="N35" t="b">
        <f t="shared" si="48"/>
        <v>1</v>
      </c>
      <c r="O35" t="b">
        <f t="shared" si="49"/>
        <v>0</v>
      </c>
      <c r="P35" t="b">
        <f t="shared" si="50"/>
        <v>0</v>
      </c>
      <c r="Q35" t="b">
        <f t="shared" si="51"/>
        <v>0</v>
      </c>
      <c r="R35" t="b">
        <f t="shared" si="52"/>
        <v>0</v>
      </c>
      <c r="T35" t="str">
        <f t="shared" si="94"/>
        <v>na</v>
      </c>
      <c r="U35" t="str">
        <f t="shared" si="95"/>
        <v>Unknown</v>
      </c>
      <c r="V35" t="str">
        <f t="shared" si="96"/>
        <v>Unknown</v>
      </c>
      <c r="W35" t="str">
        <f t="shared" si="97"/>
        <v>Unknown</v>
      </c>
      <c r="X35" t="str">
        <f t="shared" si="98"/>
        <v>Unknown</v>
      </c>
      <c r="Y35" t="s">
        <v>584</v>
      </c>
      <c r="Z35">
        <f>VLOOKUP(Y35,'Vlookup tables'!$D$2:$E$6,2,FALSE)</f>
        <v>2</v>
      </c>
      <c r="AA35" t="str">
        <f t="shared" si="29"/>
        <v>na</v>
      </c>
      <c r="AB35" t="str">
        <f t="shared" si="58"/>
        <v>na</v>
      </c>
      <c r="AC35" t="str">
        <f t="shared" si="59"/>
        <v>na</v>
      </c>
      <c r="AD35" t="str">
        <f t="shared" si="60"/>
        <v>na</v>
      </c>
      <c r="AE35" t="str">
        <f t="shared" si="61"/>
        <v>na</v>
      </c>
      <c r="AF35" t="str">
        <f>IF(OR(AA35=FALSE,AA35="na"),"na",VLOOKUP(AV35,'Vlookup tables'!$G$2:$H$7,2,FALSE))</f>
        <v>na</v>
      </c>
      <c r="AG35" t="str">
        <f>IF(OR(AB35=FALSE,AB35="na"),"na",VLOOKUP(AW35,'Vlookup tables'!$G$2:$H$7,2,FALSE))</f>
        <v>na</v>
      </c>
      <c r="AH35" t="str">
        <f>IF(OR(AC35=FALSE,AC35="na"),"na",VLOOKUP(AX35,'Vlookup tables'!$G$2:$H$7,2,FALSE))</f>
        <v>na</v>
      </c>
      <c r="AI35" t="str">
        <f>IF(OR(AD35=FALSE,AD35="na"),"na",VLOOKUP(AY35,'Vlookup tables'!$G$2:$H$7,2,FALSE))</f>
        <v>na</v>
      </c>
      <c r="AJ35" t="str">
        <f>IF(OR(AA35=FALSE,AA35="na"),"na",VLOOKUP(BC35,'Vlookup tables'!$J$2:$K$5,2,FALSE))</f>
        <v>na</v>
      </c>
      <c r="AK35" t="str">
        <f>IF(OR(AB35=FALSE,AB35="na"),"na",VLOOKUP(BD35,'Vlookup tables'!$J$2:$K$5,2,FALSE))</f>
        <v>na</v>
      </c>
      <c r="AL35" t="str">
        <f>IF(OR(AC35=FALSE,AC35="na"),"na",VLOOKUP(BE35,'Vlookup tables'!$J$2:$K$5,2,FALSE))</f>
        <v>na</v>
      </c>
      <c r="AM35" t="str">
        <f>IF(OR(AD35=FALSE,AD35="na"),"na",VLOOKUP(BF35,'Vlookup tables'!$J$2:$K$5,2,FALSE))</f>
        <v>na</v>
      </c>
      <c r="AN35" t="str">
        <f t="shared" si="62"/>
        <v>na</v>
      </c>
      <c r="AO35" t="str">
        <f t="shared" si="63"/>
        <v>na</v>
      </c>
      <c r="AP35" t="str">
        <f t="shared" si="64"/>
        <v>na</v>
      </c>
      <c r="AQ35" t="str">
        <f t="shared" si="65"/>
        <v>na</v>
      </c>
      <c r="BQ35" t="str">
        <f t="shared" si="66"/>
        <v>na</v>
      </c>
      <c r="BR35" t="b">
        <f t="shared" si="67"/>
        <v>1</v>
      </c>
      <c r="BS35" t="b">
        <f t="shared" si="68"/>
        <v>0</v>
      </c>
      <c r="BT35" t="b">
        <f t="shared" si="69"/>
        <v>0</v>
      </c>
      <c r="BU35" t="b">
        <f t="shared" si="70"/>
        <v>0</v>
      </c>
      <c r="BV35" t="b">
        <f t="shared" si="71"/>
        <v>0</v>
      </c>
      <c r="BW35">
        <f>IF(OR(BR35=FALSE,BR35="na"),"na",VLOOKUP(CN35,'Vlookup tables'!$G$2:$H$7,2,FALSE))</f>
        <v>1</v>
      </c>
      <c r="BX35" t="str">
        <f>IF(OR(BS35=FALSE,BS35="na"),"na",VLOOKUP(CO35,'Vlookup tables'!$G$2:$H$7,2,FALSE))</f>
        <v>na</v>
      </c>
      <c r="BY35" t="str">
        <f>IF(OR(BT35=FALSE,BT35="na"),"na",VLOOKUP(CP35,'Vlookup tables'!$G$2:$H$7,2,FALSE))</f>
        <v>na</v>
      </c>
      <c r="BZ35" t="str">
        <f>IF(OR(BU35=FALSE,BU35="na"),"na",VLOOKUP(CQ35,'Vlookup tables'!$G$2:$H$7,2,FALSE))</f>
        <v>na</v>
      </c>
      <c r="CA35">
        <f>IF(OR(BR35=FALSE,BR35="na"),"na",VLOOKUP(CU35,'Vlookup tables'!$J$2:$K$5,2,FALSE))</f>
        <v>2</v>
      </c>
      <c r="CB35" t="str">
        <f>IF(OR(BS35=FALSE,BS35="na"),"na",VLOOKUP(CV35,'Vlookup tables'!$J$2:$K$5,2,FALSE))</f>
        <v>na</v>
      </c>
      <c r="CC35" t="str">
        <f>IF(OR(BT35=FALSE,BT35="na"),"na",VLOOKUP(CW35,'Vlookup tables'!$J$2:$K$5,2,FALSE))</f>
        <v>na</v>
      </c>
      <c r="CD35" t="str">
        <f>IF(OR(BU35=FALSE,BU35="na"),"na",VLOOKUP(CX35,'Vlookup tables'!$J$2:$K$5,2,FALSE))</f>
        <v>na</v>
      </c>
      <c r="CE35" t="b">
        <f t="shared" si="72"/>
        <v>0</v>
      </c>
      <c r="CF35" t="str">
        <f t="shared" si="73"/>
        <v>na</v>
      </c>
      <c r="CG35" t="str">
        <f t="shared" si="74"/>
        <v>na</v>
      </c>
      <c r="CH35" t="str">
        <f t="shared" si="75"/>
        <v>na</v>
      </c>
      <c r="CJ35" t="s">
        <v>753</v>
      </c>
      <c r="CN35" t="s">
        <v>530</v>
      </c>
      <c r="CU35" t="s">
        <v>528</v>
      </c>
      <c r="DI35" t="b">
        <f t="shared" si="76"/>
        <v>0</v>
      </c>
      <c r="DK35" t="s">
        <v>552</v>
      </c>
      <c r="EQ35" t="b">
        <f t="shared" si="77"/>
        <v>0</v>
      </c>
      <c r="ER35" t="b">
        <f t="shared" si="78"/>
        <v>0</v>
      </c>
      <c r="ES35" t="b">
        <f t="shared" si="79"/>
        <v>0</v>
      </c>
      <c r="ET35" t="b">
        <f t="shared" si="80"/>
        <v>0</v>
      </c>
      <c r="EU35" t="b">
        <f t="shared" si="81"/>
        <v>0</v>
      </c>
      <c r="EV35" t="b">
        <f t="shared" si="82"/>
        <v>0</v>
      </c>
      <c r="EW35" t="str">
        <f t="shared" si="30"/>
        <v>na</v>
      </c>
      <c r="EX35" t="str">
        <f t="shared" si="31"/>
        <v>na</v>
      </c>
      <c r="EY35" t="str">
        <f t="shared" si="32"/>
        <v>na</v>
      </c>
      <c r="EZ35" t="str">
        <f t="shared" si="33"/>
        <v>na</v>
      </c>
      <c r="FA35" t="str">
        <f t="shared" si="34"/>
        <v>na</v>
      </c>
      <c r="FB35" t="str">
        <f t="shared" si="35"/>
        <v>na</v>
      </c>
      <c r="FC35" t="str">
        <f t="shared" si="83"/>
        <v>na</v>
      </c>
      <c r="FD35" t="str">
        <f t="shared" si="36"/>
        <v>na</v>
      </c>
      <c r="FE35" t="str">
        <f t="shared" si="37"/>
        <v>na</v>
      </c>
      <c r="FF35" t="str">
        <f t="shared" si="38"/>
        <v>na</v>
      </c>
      <c r="FG35" t="str">
        <f t="shared" si="39"/>
        <v>na</v>
      </c>
      <c r="FH35" t="str">
        <f t="shared" si="84"/>
        <v>na</v>
      </c>
      <c r="FI35" t="str">
        <f>IF(OR(FD35=FALSE,FD35="na"),"na",VLOOKUP(GH35,'Vlookup tables'!$G$2:$H$7,2,FALSE))</f>
        <v>na</v>
      </c>
      <c r="FJ35" t="str">
        <f>IF(OR(FE35=FALSE,FE35="na"),"na",VLOOKUP(GI35,'Vlookup tables'!$G$2:$H$7,2,FALSE))</f>
        <v>na</v>
      </c>
      <c r="FK35" t="str">
        <f>IF(OR(FF35=FALSE,FF35="na"),"na",VLOOKUP(GJ35,'Vlookup tables'!$G$2:$H$7,2,FALSE))</f>
        <v>na</v>
      </c>
      <c r="FL35" t="str">
        <f>IF(OR(FG35=FALSE,FG35="na"),"na",VLOOKUP(GK35,'Vlookup tables'!$G$2:$H$7,2,FALSE))</f>
        <v>na</v>
      </c>
      <c r="FM35" t="str">
        <f>IF(OR(FD35=FALSE,FD35="na"),"na",VLOOKUP(GO35,'Vlookup tables'!$J$2:$K$5,2,FALSE))</f>
        <v>na</v>
      </c>
      <c r="FN35" t="str">
        <f>IF(OR(FE35=FALSE,FE35="na"),"na",VLOOKUP(GP35,'Vlookup tables'!$J$2:$K$5,2,FALSE))</f>
        <v>na</v>
      </c>
      <c r="FO35" t="str">
        <f>IF(OR(FF35=FALSE,FF35="na"),"na",VLOOKUP(GQ35,'Vlookup tables'!$J$2:$K$5,2,FALSE))</f>
        <v>na</v>
      </c>
      <c r="FP35" t="str">
        <f>IF(OR(FG35=FALSE,FG35="na"),"na",VLOOKUP(GR35,'Vlookup tables'!$J$2:$K$5,2,FALSE))</f>
        <v>na</v>
      </c>
      <c r="FQ35" t="str">
        <f t="shared" si="40"/>
        <v>na</v>
      </c>
      <c r="FR35" t="str">
        <f t="shared" si="41"/>
        <v>na</v>
      </c>
      <c r="FS35" t="str">
        <f t="shared" si="42"/>
        <v>na</v>
      </c>
      <c r="FT35" t="str">
        <f t="shared" si="43"/>
        <v>na</v>
      </c>
      <c r="FU35" t="str">
        <f t="shared" si="44"/>
        <v>na</v>
      </c>
      <c r="FV35" t="s">
        <v>574</v>
      </c>
      <c r="HF35" t="s">
        <v>534</v>
      </c>
      <c r="HX35">
        <f>IF(IT35="","Unknown",VLOOKUP(IT35,'Vlookup tables'!$B$13:$C$16,2,FALSE))</f>
        <v>3</v>
      </c>
      <c r="HY35">
        <f>IF(IU35="","Unknown",VLOOKUP(IU35,'Vlookup tables'!$D$13:$E$16,2,FALSE))</f>
        <v>2</v>
      </c>
      <c r="HZ35" t="str">
        <f>IF(IV35="","Unknown",VLOOKUP(IV35,'Vlookup tables'!$F$13:$G$16,2,FALSE))</f>
        <v>Unknown</v>
      </c>
      <c r="IA35">
        <f>IF(IW35="","Unknown",VLOOKUP(IW35,'Vlookup tables'!$H$13:$I$16,2,FALSE))</f>
        <v>2</v>
      </c>
      <c r="IB35">
        <f>IF(IX35="","Unknown",VLOOKUP(IX35,'Vlookup tables'!$J$13:$K$16,2,FALSE))</f>
        <v>3</v>
      </c>
      <c r="IC35">
        <f>IF(IY35="","Unknown",VLOOKUP(IY35,'Vlookup tables'!$L$13:$M$16,2,FALSE))</f>
        <v>2</v>
      </c>
      <c r="ID35">
        <f>IF(IZ35="","Unknown",VLOOKUP(IZ35,'Vlookup tables'!$N$13:$O$16,2,FALSE))</f>
        <v>1</v>
      </c>
      <c r="IE35">
        <f>VLOOKUP(JA35,'Vlookup tables'!$P$13:$Q$15,2,FALSE)</f>
        <v>1</v>
      </c>
      <c r="IF35" t="str">
        <f t="shared" si="85"/>
        <v>na</v>
      </c>
      <c r="IG35" t="str">
        <f t="shared" si="86"/>
        <v>na</v>
      </c>
      <c r="IH35" t="str">
        <f t="shared" si="87"/>
        <v>na</v>
      </c>
      <c r="II35" t="str">
        <f t="shared" si="45"/>
        <v>na</v>
      </c>
      <c r="IJ35" t="str">
        <f>IF(OR(IF35=FALSE,IF35="na"),"na",VLOOKUP(JF35,'Vlookup tables'!$G$2:$H$7,2,FALSE))</f>
        <v>na</v>
      </c>
      <c r="IK35" t="str">
        <f>IF(OR(IG35=FALSE,IG35="na"),"na",VLOOKUP(JG35,'Vlookup tables'!$G$2:$H$7,2,FALSE))</f>
        <v>na</v>
      </c>
      <c r="IL35" t="str">
        <f>IF(OR(IH35=FALSE,IH35="na"),"na",VLOOKUP(JH35,'Vlookup tables'!$G$2:$H$7,2,FALSE))</f>
        <v>na</v>
      </c>
      <c r="IM35" t="str">
        <f>IF(OR(IF35=FALSE,IF35="na"),"na",VLOOKUP(JL35,'Vlookup tables'!$J$2:$K$5,2,FALSE))</f>
        <v>na</v>
      </c>
      <c r="IN35" t="str">
        <f>IF(OR(IG35=FALSE,IG35="na"),"na",VLOOKUP(JM35,'Vlookup tables'!$J$2:$K$5,2,FALSE))</f>
        <v>na</v>
      </c>
      <c r="IO35" t="str">
        <f>IF(OR(IH35=FALSE,IH35="na"),"na",VLOOKUP(JN35,'Vlookup tables'!$J$2:$K$5,2,FALSE))</f>
        <v>na</v>
      </c>
      <c r="IP35" t="str">
        <f t="shared" si="88"/>
        <v>na</v>
      </c>
      <c r="IQ35" t="str">
        <f t="shared" si="89"/>
        <v>na</v>
      </c>
      <c r="IR35" t="str">
        <f t="shared" si="90"/>
        <v>na</v>
      </c>
      <c r="IS35" t="b">
        <f t="shared" si="91"/>
        <v>0</v>
      </c>
      <c r="IT35" t="s">
        <v>538</v>
      </c>
      <c r="IU35" t="s">
        <v>560</v>
      </c>
      <c r="IW35" t="s">
        <v>562</v>
      </c>
      <c r="IX35" t="s">
        <v>577</v>
      </c>
      <c r="IY35" t="s">
        <v>528</v>
      </c>
      <c r="IZ35" t="s">
        <v>562</v>
      </c>
      <c r="JA35" t="s">
        <v>541</v>
      </c>
      <c r="JX35" t="s">
        <v>534</v>
      </c>
      <c r="KN35" t="s">
        <v>751</v>
      </c>
      <c r="KQ35" t="b">
        <f t="shared" si="92"/>
        <v>0</v>
      </c>
      <c r="KR35">
        <f t="shared" si="47"/>
        <v>128</v>
      </c>
    </row>
    <row r="36" spans="1:304" ht="14.4" customHeight="1" x14ac:dyDescent="0.3">
      <c r="A36">
        <v>100</v>
      </c>
      <c r="B36">
        <v>4889</v>
      </c>
      <c r="C36" s="2">
        <v>44873.924166666664</v>
      </c>
      <c r="D36">
        <v>1</v>
      </c>
      <c r="E36" t="s">
        <v>581</v>
      </c>
      <c r="F36" t="s">
        <v>680</v>
      </c>
      <c r="G36">
        <f>VLOOKUP(F36,'Vlookup tables'!$A$2:$B$10,2,FALSE)</f>
        <v>2</v>
      </c>
      <c r="H36" t="s">
        <v>631</v>
      </c>
      <c r="J36" t="str">
        <f t="shared" si="93"/>
        <v>Maintenance</v>
      </c>
      <c r="K36" t="s">
        <v>566</v>
      </c>
      <c r="L36">
        <f>VLOOKUP(K36,'Vlookup tables'!$A$2:$B$10,2,FALSE)</f>
        <v>3</v>
      </c>
      <c r="M36" t="s">
        <v>569</v>
      </c>
      <c r="N36" t="b">
        <f t="shared" si="48"/>
        <v>1</v>
      </c>
      <c r="O36" t="b">
        <f t="shared" si="49"/>
        <v>1</v>
      </c>
      <c r="P36" t="b">
        <f t="shared" si="50"/>
        <v>0</v>
      </c>
      <c r="Q36" t="b">
        <f t="shared" si="51"/>
        <v>0</v>
      </c>
      <c r="R36" t="b">
        <f t="shared" si="52"/>
        <v>0</v>
      </c>
      <c r="S36" t="s">
        <v>754</v>
      </c>
      <c r="T36" t="str">
        <f t="shared" si="94"/>
        <v>na</v>
      </c>
      <c r="U36" t="str">
        <f t="shared" si="95"/>
        <v>na</v>
      </c>
      <c r="V36" t="b">
        <f t="shared" si="96"/>
        <v>1</v>
      </c>
      <c r="W36" t="b">
        <f t="shared" si="97"/>
        <v>1</v>
      </c>
      <c r="X36" t="b">
        <f t="shared" si="98"/>
        <v>0</v>
      </c>
      <c r="Y36" t="s">
        <v>517</v>
      </c>
      <c r="Z36">
        <f>VLOOKUP(Y36,'Vlookup tables'!$D$2:$E$6,2,FALSE)</f>
        <v>1</v>
      </c>
      <c r="AA36" t="b">
        <f t="shared" si="29"/>
        <v>1</v>
      </c>
      <c r="AB36" t="b">
        <f t="shared" si="58"/>
        <v>0</v>
      </c>
      <c r="AC36" t="b">
        <f t="shared" si="59"/>
        <v>0</v>
      </c>
      <c r="AD36" t="b">
        <f t="shared" si="60"/>
        <v>0</v>
      </c>
      <c r="AE36" t="b">
        <f t="shared" si="61"/>
        <v>0</v>
      </c>
      <c r="AF36">
        <f>IF(OR(AA36=FALSE,AA36="na"),"na",VLOOKUP(AV36,'Vlookup tables'!$G$2:$H$7,2,FALSE))</f>
        <v>4</v>
      </c>
      <c r="AG36" t="str">
        <f>IF(OR(AB36=FALSE,AB36="na"),"na",VLOOKUP(AW36,'Vlookup tables'!$G$2:$H$7,2,FALSE))</f>
        <v>na</v>
      </c>
      <c r="AH36" t="str">
        <f>IF(OR(AC36=FALSE,AC36="na"),"na",VLOOKUP(AX36,'Vlookup tables'!$G$2:$H$7,2,FALSE))</f>
        <v>na</v>
      </c>
      <c r="AI36" t="str">
        <f>IF(OR(AD36=FALSE,AD36="na"),"na",VLOOKUP(AY36,'Vlookup tables'!$G$2:$H$7,2,FALSE))</f>
        <v>na</v>
      </c>
      <c r="AJ36">
        <f>IF(OR(AA36=FALSE,AA36="na"),"na",VLOOKUP(BC36,'Vlookup tables'!$J$2:$K$5,2,FALSE))</f>
        <v>2</v>
      </c>
      <c r="AK36" t="str">
        <f>IF(OR(AB36=FALSE,AB36="na"),"na",VLOOKUP(BD36,'Vlookup tables'!$J$2:$K$5,2,FALSE))</f>
        <v>na</v>
      </c>
      <c r="AL36" t="str">
        <f>IF(OR(AC36=FALSE,AC36="na"),"na",VLOOKUP(BE36,'Vlookup tables'!$J$2:$K$5,2,FALSE))</f>
        <v>na</v>
      </c>
      <c r="AM36" t="str">
        <f>IF(OR(AD36=FALSE,AD36="na"),"na",VLOOKUP(BF36,'Vlookup tables'!$J$2:$K$5,2,FALSE))</f>
        <v>na</v>
      </c>
      <c r="AN36" t="b">
        <f t="shared" si="62"/>
        <v>0</v>
      </c>
      <c r="AO36" t="str">
        <f t="shared" si="63"/>
        <v>na</v>
      </c>
      <c r="AP36" t="str">
        <f t="shared" si="64"/>
        <v>na</v>
      </c>
      <c r="AQ36" t="str">
        <f t="shared" si="65"/>
        <v>na</v>
      </c>
      <c r="AR36" t="s">
        <v>747</v>
      </c>
      <c r="AV36" t="s">
        <v>573</v>
      </c>
      <c r="AX36" t="s">
        <v>551</v>
      </c>
      <c r="BC36" t="s">
        <v>528</v>
      </c>
      <c r="BE36" t="s">
        <v>532</v>
      </c>
      <c r="BL36" t="s">
        <v>755</v>
      </c>
      <c r="BQ36" t="str">
        <f t="shared" si="66"/>
        <v>Yes</v>
      </c>
      <c r="BR36" t="b">
        <f t="shared" si="67"/>
        <v>1</v>
      </c>
      <c r="BS36" t="b">
        <f t="shared" si="68"/>
        <v>1</v>
      </c>
      <c r="BT36" t="b">
        <f t="shared" si="69"/>
        <v>1</v>
      </c>
      <c r="BU36" t="b">
        <f t="shared" si="70"/>
        <v>0</v>
      </c>
      <c r="BV36" t="b">
        <f t="shared" si="71"/>
        <v>0</v>
      </c>
      <c r="BW36">
        <f>IF(OR(BR36=FALSE,BR36="na"),"na",VLOOKUP(CN36,'Vlookup tables'!$G$2:$H$7,2,FALSE))</f>
        <v>4</v>
      </c>
      <c r="BX36">
        <f>IF(OR(BS36=FALSE,BS36="na"),"na",VLOOKUP(CO36,'Vlookup tables'!$G$2:$H$7,2,FALSE))</f>
        <v>5</v>
      </c>
      <c r="BY36">
        <f>IF(OR(BT36=FALSE,BT36="na"),"na",VLOOKUP(CP36,'Vlookup tables'!$G$2:$H$7,2,FALSE))</f>
        <v>2</v>
      </c>
      <c r="BZ36" t="str">
        <f>IF(OR(BU36=FALSE,BU36="na"),"na",VLOOKUP(CQ36,'Vlookup tables'!$G$2:$H$7,2,FALSE))</f>
        <v>na</v>
      </c>
      <c r="CA36">
        <f>IF(OR(BR36=FALSE,BR36="na"),"na",VLOOKUP(CU36,'Vlookup tables'!$J$2:$K$5,2,FALSE))</f>
        <v>3</v>
      </c>
      <c r="CB36">
        <f>IF(OR(BS36=FALSE,BS36="na"),"na",VLOOKUP(CV36,'Vlookup tables'!$J$2:$K$5,2,FALSE))</f>
        <v>3</v>
      </c>
      <c r="CC36">
        <f>IF(OR(BT36=FALSE,BT36="na"),"na",VLOOKUP(CW36,'Vlookup tables'!$J$2:$K$5,2,FALSE))</f>
        <v>2</v>
      </c>
      <c r="CD36" t="str">
        <f>IF(OR(BU36=FALSE,BU36="na"),"na",VLOOKUP(CX36,'Vlookup tables'!$J$2:$K$5,2,FALSE))</f>
        <v>na</v>
      </c>
      <c r="CE36" t="b">
        <f t="shared" si="72"/>
        <v>0</v>
      </c>
      <c r="CF36" t="b">
        <f t="shared" si="73"/>
        <v>1</v>
      </c>
      <c r="CG36" t="b">
        <f t="shared" si="74"/>
        <v>0</v>
      </c>
      <c r="CH36" t="str">
        <f t="shared" si="75"/>
        <v>na</v>
      </c>
      <c r="CI36" t="s">
        <v>519</v>
      </c>
      <c r="CJ36" t="s">
        <v>593</v>
      </c>
      <c r="CN36" t="s">
        <v>573</v>
      </c>
      <c r="CO36" t="s">
        <v>551</v>
      </c>
      <c r="CP36" t="s">
        <v>531</v>
      </c>
      <c r="CU36" t="s">
        <v>532</v>
      </c>
      <c r="CV36" t="s">
        <v>532</v>
      </c>
      <c r="CW36" t="s">
        <v>528</v>
      </c>
      <c r="DC36" t="s">
        <v>756</v>
      </c>
      <c r="DI36" t="b">
        <f t="shared" si="76"/>
        <v>1</v>
      </c>
      <c r="DJ36" t="s">
        <v>757</v>
      </c>
      <c r="DK36" t="s">
        <v>649</v>
      </c>
      <c r="EQ36" t="b">
        <f t="shared" si="77"/>
        <v>1</v>
      </c>
      <c r="ER36" t="b">
        <f t="shared" si="78"/>
        <v>1</v>
      </c>
      <c r="ES36" t="b">
        <f t="shared" si="79"/>
        <v>0</v>
      </c>
      <c r="ET36" t="b">
        <f t="shared" si="80"/>
        <v>0</v>
      </c>
      <c r="EU36" t="b">
        <f t="shared" si="81"/>
        <v>0</v>
      </c>
      <c r="EV36" t="b">
        <f t="shared" si="82"/>
        <v>0</v>
      </c>
      <c r="EW36">
        <f t="shared" si="30"/>
        <v>2</v>
      </c>
      <c r="EX36" t="str">
        <f t="shared" si="31"/>
        <v>na</v>
      </c>
      <c r="EY36" t="str">
        <f t="shared" si="32"/>
        <v>na</v>
      </c>
      <c r="EZ36" t="str">
        <f t="shared" si="33"/>
        <v>na</v>
      </c>
      <c r="FA36" t="b">
        <f t="shared" si="34"/>
        <v>1</v>
      </c>
      <c r="FB36" t="b">
        <f t="shared" si="35"/>
        <v>0</v>
      </c>
      <c r="FC36" t="b">
        <f t="shared" si="83"/>
        <v>0</v>
      </c>
      <c r="FD36" t="b">
        <f t="shared" si="36"/>
        <v>1</v>
      </c>
      <c r="FE36" t="b">
        <f t="shared" si="37"/>
        <v>0</v>
      </c>
      <c r="FF36" t="b">
        <f t="shared" si="38"/>
        <v>1</v>
      </c>
      <c r="FG36" t="b">
        <f t="shared" si="39"/>
        <v>0</v>
      </c>
      <c r="FH36" t="b">
        <f t="shared" si="84"/>
        <v>0</v>
      </c>
      <c r="FI36">
        <f>IF(OR(FD36=FALSE,FD36="na"),"na",VLOOKUP(GH36,'Vlookup tables'!$G$2:$H$7,2,FALSE))</f>
        <v>4</v>
      </c>
      <c r="FJ36" t="str">
        <f>IF(OR(FE36=FALSE,FE36="na"),"na",VLOOKUP(GI36,'Vlookup tables'!$G$2:$H$7,2,FALSE))</f>
        <v>na</v>
      </c>
      <c r="FK36">
        <f>IF(OR(FF36=FALSE,FF36="na"),"na",VLOOKUP(GJ36,'Vlookup tables'!$G$2:$H$7,2,FALSE))</f>
        <v>5</v>
      </c>
      <c r="FL36" t="str">
        <f>IF(OR(FG36=FALSE,FG36="na"),"na",VLOOKUP(GK36,'Vlookup tables'!$G$2:$H$7,2,FALSE))</f>
        <v>na</v>
      </c>
      <c r="FM36">
        <f>IF(OR(FD36=FALSE,FD36="na"),"na",VLOOKUP(GO36,'Vlookup tables'!$J$2:$K$5,2,FALSE))</f>
        <v>2</v>
      </c>
      <c r="FN36" t="str">
        <f>IF(OR(FE36=FALSE,FE36="na"),"na",VLOOKUP(GP36,'Vlookup tables'!$J$2:$K$5,2,FALSE))</f>
        <v>na</v>
      </c>
      <c r="FO36">
        <f>IF(OR(FF36=FALSE,FF36="na"),"na",VLOOKUP(GQ36,'Vlookup tables'!$J$2:$K$5,2,FALSE))</f>
        <v>2</v>
      </c>
      <c r="FP36" t="str">
        <f>IF(OR(FG36=FALSE,FG36="na"),"na",VLOOKUP(GR36,'Vlookup tables'!$J$2:$K$5,2,FALSE))</f>
        <v>na</v>
      </c>
      <c r="FQ36" t="b">
        <f t="shared" si="40"/>
        <v>0</v>
      </c>
      <c r="FR36" t="str">
        <f t="shared" si="41"/>
        <v>na</v>
      </c>
      <c r="FS36" t="b">
        <f t="shared" si="42"/>
        <v>0</v>
      </c>
      <c r="FT36" t="str">
        <f t="shared" si="43"/>
        <v>na</v>
      </c>
      <c r="FU36" t="b">
        <f t="shared" si="44"/>
        <v>0</v>
      </c>
      <c r="FV36" t="s">
        <v>601</v>
      </c>
      <c r="FX36" t="s">
        <v>556</v>
      </c>
      <c r="GB36" t="s">
        <v>630</v>
      </c>
      <c r="GF36" t="s">
        <v>596</v>
      </c>
      <c r="GH36" t="s">
        <v>573</v>
      </c>
      <c r="GJ36" t="s">
        <v>551</v>
      </c>
      <c r="GO36" t="s">
        <v>528</v>
      </c>
      <c r="GQ36" t="s">
        <v>528</v>
      </c>
      <c r="HD36" t="s">
        <v>552</v>
      </c>
      <c r="HX36">
        <f>IF(IT36="","Unknown",VLOOKUP(IT36,'Vlookup tables'!$B$13:$C$16,2,FALSE))</f>
        <v>2</v>
      </c>
      <c r="HY36">
        <f>IF(IU36="","Unknown",VLOOKUP(IU36,'Vlookup tables'!$D$13:$E$16,2,FALSE))</f>
        <v>3</v>
      </c>
      <c r="HZ36">
        <f>IF(IV36="","Unknown",VLOOKUP(IV36,'Vlookup tables'!$F$13:$G$16,2,FALSE))</f>
        <v>1</v>
      </c>
      <c r="IA36">
        <f>IF(IW36="","Unknown",VLOOKUP(IW36,'Vlookup tables'!$H$13:$I$16,2,FALSE))</f>
        <v>3</v>
      </c>
      <c r="IB36">
        <f>IF(IX36="","Unknown",VLOOKUP(IX36,'Vlookup tables'!$J$13:$K$16,2,FALSE))</f>
        <v>3</v>
      </c>
      <c r="IC36">
        <f>IF(IY36="","Unknown",VLOOKUP(IY36,'Vlookup tables'!$L$13:$M$16,2,FALSE))</f>
        <v>3</v>
      </c>
      <c r="ID36">
        <f>IF(IZ36="","Unknown",VLOOKUP(IZ36,'Vlookup tables'!$N$13:$O$16,2,FALSE))</f>
        <v>1</v>
      </c>
      <c r="IE36">
        <f>VLOOKUP(JA36,'Vlookup tables'!$P$13:$Q$15,2,FALSE)</f>
        <v>2</v>
      </c>
      <c r="IF36" t="b">
        <f t="shared" si="85"/>
        <v>0</v>
      </c>
      <c r="IG36" t="b">
        <f t="shared" si="86"/>
        <v>0</v>
      </c>
      <c r="IH36" t="b">
        <f t="shared" si="87"/>
        <v>0</v>
      </c>
      <c r="II36" t="b">
        <f t="shared" si="45"/>
        <v>1</v>
      </c>
      <c r="IJ36" t="str">
        <f>IF(OR(IF36=FALSE,IF36="na"),"na",VLOOKUP(JF36,'Vlookup tables'!$G$2:$H$7,2,FALSE))</f>
        <v>na</v>
      </c>
      <c r="IK36" t="str">
        <f>IF(OR(IG36=FALSE,IG36="na"),"na",VLOOKUP(JG36,'Vlookup tables'!$G$2:$H$7,2,FALSE))</f>
        <v>na</v>
      </c>
      <c r="IL36" t="str">
        <f>IF(OR(IH36=FALSE,IH36="na"),"na",VLOOKUP(JH36,'Vlookup tables'!$G$2:$H$7,2,FALSE))</f>
        <v>na</v>
      </c>
      <c r="IM36" t="str">
        <f>IF(OR(IF36=FALSE,IF36="na"),"na",VLOOKUP(JL36,'Vlookup tables'!$J$2:$K$5,2,FALSE))</f>
        <v>na</v>
      </c>
      <c r="IN36" t="str">
        <f>IF(OR(IG36=FALSE,IG36="na"),"na",VLOOKUP(JM36,'Vlookup tables'!$J$2:$K$5,2,FALSE))</f>
        <v>na</v>
      </c>
      <c r="IO36" t="str">
        <f>IF(OR(IH36=FALSE,IH36="na"),"na",VLOOKUP(JN36,'Vlookup tables'!$J$2:$K$5,2,FALSE))</f>
        <v>na</v>
      </c>
      <c r="IP36" t="str">
        <f t="shared" si="88"/>
        <v>na</v>
      </c>
      <c r="IQ36" t="str">
        <f t="shared" si="89"/>
        <v>na</v>
      </c>
      <c r="IR36" t="str">
        <f t="shared" si="90"/>
        <v>na</v>
      </c>
      <c r="IS36" t="b">
        <f t="shared" si="91"/>
        <v>1</v>
      </c>
      <c r="IT36" t="s">
        <v>559</v>
      </c>
      <c r="IU36" t="s">
        <v>539</v>
      </c>
      <c r="IV36" t="s">
        <v>586</v>
      </c>
      <c r="IW36" t="s">
        <v>576</v>
      </c>
      <c r="IX36" t="s">
        <v>577</v>
      </c>
      <c r="IY36" t="s">
        <v>532</v>
      </c>
      <c r="IZ36" t="s">
        <v>562</v>
      </c>
      <c r="JA36" t="s">
        <v>578</v>
      </c>
      <c r="JB36" t="s">
        <v>758</v>
      </c>
      <c r="JC36" t="s">
        <v>759</v>
      </c>
      <c r="JD36" t="s">
        <v>760</v>
      </c>
      <c r="JE36" t="s">
        <v>761</v>
      </c>
      <c r="JI36" t="s">
        <v>531</v>
      </c>
      <c r="JJ36" t="s">
        <v>527</v>
      </c>
      <c r="JK36" t="s">
        <v>530</v>
      </c>
      <c r="JO36" t="s">
        <v>532</v>
      </c>
      <c r="JP36" t="s">
        <v>532</v>
      </c>
      <c r="JQ36" t="s">
        <v>532</v>
      </c>
      <c r="JU36" t="s">
        <v>762</v>
      </c>
      <c r="JV36" t="s">
        <v>763</v>
      </c>
      <c r="KM36" t="s">
        <v>764</v>
      </c>
      <c r="KN36" t="s">
        <v>649</v>
      </c>
      <c r="KP36" t="s">
        <v>765</v>
      </c>
      <c r="KQ36" t="b">
        <f t="shared" si="92"/>
        <v>1</v>
      </c>
      <c r="KR36">
        <f t="shared" si="47"/>
        <v>163</v>
      </c>
    </row>
    <row r="37" spans="1:304" ht="14.4" customHeight="1" x14ac:dyDescent="0.3">
      <c r="A37">
        <v>100</v>
      </c>
      <c r="B37">
        <v>673</v>
      </c>
      <c r="C37" s="2">
        <v>44873.939293981479</v>
      </c>
      <c r="D37">
        <v>1</v>
      </c>
      <c r="E37" t="s">
        <v>581</v>
      </c>
      <c r="F37" t="s">
        <v>566</v>
      </c>
      <c r="G37">
        <f>VLOOKUP(F37,'Vlookup tables'!$A$2:$B$10,2,FALSE)</f>
        <v>3</v>
      </c>
      <c r="H37" t="s">
        <v>545</v>
      </c>
      <c r="J37" t="str">
        <f t="shared" si="93"/>
        <v>Engineering</v>
      </c>
      <c r="K37" t="s">
        <v>566</v>
      </c>
      <c r="L37">
        <f>VLOOKUP(K37,'Vlookup tables'!$A$2:$B$10,2,FALSE)</f>
        <v>3</v>
      </c>
      <c r="M37" t="s">
        <v>583</v>
      </c>
      <c r="N37" t="b">
        <f t="shared" si="48"/>
        <v>1</v>
      </c>
      <c r="O37" t="b">
        <f t="shared" si="49"/>
        <v>0</v>
      </c>
      <c r="P37" t="b">
        <f t="shared" si="50"/>
        <v>0</v>
      </c>
      <c r="Q37" t="b">
        <f t="shared" si="51"/>
        <v>0</v>
      </c>
      <c r="R37" t="b">
        <f t="shared" si="52"/>
        <v>0</v>
      </c>
      <c r="S37" t="s">
        <v>570</v>
      </c>
      <c r="T37" t="str">
        <f t="shared" si="94"/>
        <v>na</v>
      </c>
      <c r="U37" t="b">
        <f t="shared" si="95"/>
        <v>1</v>
      </c>
      <c r="V37" t="b">
        <f t="shared" si="96"/>
        <v>1</v>
      </c>
      <c r="W37" t="b">
        <f t="shared" si="97"/>
        <v>0</v>
      </c>
      <c r="X37" t="b">
        <f t="shared" si="98"/>
        <v>0</v>
      </c>
      <c r="Y37" t="s">
        <v>517</v>
      </c>
      <c r="Z37">
        <f>VLOOKUP(Y37,'Vlookup tables'!$D$2:$E$6,2,FALSE)</f>
        <v>1</v>
      </c>
      <c r="AA37" t="b">
        <f t="shared" si="29"/>
        <v>0</v>
      </c>
      <c r="AB37" t="b">
        <f t="shared" si="58"/>
        <v>0</v>
      </c>
      <c r="AC37" t="b">
        <f t="shared" si="59"/>
        <v>0</v>
      </c>
      <c r="AD37" t="b">
        <f t="shared" si="60"/>
        <v>1</v>
      </c>
      <c r="AE37" t="b">
        <f t="shared" si="61"/>
        <v>0</v>
      </c>
      <c r="AF37" t="str">
        <f>IF(OR(AA37=FALSE,AA37="na"),"na",VLOOKUP(AV37,'Vlookup tables'!$G$2:$H$7,2,FALSE))</f>
        <v>na</v>
      </c>
      <c r="AG37" t="str">
        <f>IF(OR(AB37=FALSE,AB37="na"),"na",VLOOKUP(AW37,'Vlookup tables'!$G$2:$H$7,2,FALSE))</f>
        <v>na</v>
      </c>
      <c r="AH37" t="str">
        <f>IF(OR(AC37=FALSE,AC37="na"),"na",VLOOKUP(AX37,'Vlookup tables'!$G$2:$H$7,2,FALSE))</f>
        <v>na</v>
      </c>
      <c r="AI37">
        <f>IF(OR(AD37=FALSE,AD37="na"),"na",VLOOKUP(AY37,'Vlookup tables'!$G$2:$H$7,2,FALSE))</f>
        <v>4</v>
      </c>
      <c r="AJ37" t="str">
        <f>IF(OR(AA37=FALSE,AA37="na"),"na",VLOOKUP(BC37,'Vlookup tables'!$J$2:$K$5,2,FALSE))</f>
        <v>na</v>
      </c>
      <c r="AK37" t="str">
        <f>IF(OR(AB37=FALSE,AB37="na"),"na",VLOOKUP(BD37,'Vlookup tables'!$J$2:$K$5,2,FALSE))</f>
        <v>na</v>
      </c>
      <c r="AL37" t="str">
        <f>IF(OR(AC37=FALSE,AC37="na"),"na",VLOOKUP(BE37,'Vlookup tables'!$J$2:$K$5,2,FALSE))</f>
        <v>na</v>
      </c>
      <c r="AM37">
        <f>IF(OR(AD37=FALSE,AD37="na"),"na",VLOOKUP(BF37,'Vlookup tables'!$J$2:$K$5,2,FALSE))</f>
        <v>2</v>
      </c>
      <c r="AN37" t="str">
        <f t="shared" si="62"/>
        <v>na</v>
      </c>
      <c r="AO37" t="str">
        <f t="shared" si="63"/>
        <v>na</v>
      </c>
      <c r="AP37" t="str">
        <f t="shared" si="64"/>
        <v>na</v>
      </c>
      <c r="AQ37" t="b">
        <f t="shared" si="65"/>
        <v>1</v>
      </c>
      <c r="AR37" t="s">
        <v>766</v>
      </c>
      <c r="AY37" t="s">
        <v>573</v>
      </c>
      <c r="BF37" t="s">
        <v>528</v>
      </c>
      <c r="BM37" t="s">
        <v>767</v>
      </c>
      <c r="BQ37" t="str">
        <f t="shared" si="66"/>
        <v>Yes</v>
      </c>
      <c r="BR37" t="b">
        <f t="shared" si="67"/>
        <v>1</v>
      </c>
      <c r="BS37" t="b">
        <f t="shared" si="68"/>
        <v>1</v>
      </c>
      <c r="BT37" t="b">
        <f t="shared" si="69"/>
        <v>1</v>
      </c>
      <c r="BU37" t="b">
        <f t="shared" si="70"/>
        <v>1</v>
      </c>
      <c r="BV37" t="b">
        <f t="shared" si="71"/>
        <v>0</v>
      </c>
      <c r="BW37">
        <f>IF(OR(BR37=FALSE,BR37="na"),"na",VLOOKUP(CN37,'Vlookup tables'!$G$2:$H$7,2,FALSE))</f>
        <v>4</v>
      </c>
      <c r="BX37">
        <f>IF(OR(BS37=FALSE,BS37="na"),"na",VLOOKUP(CO37,'Vlookup tables'!$G$2:$H$7,2,FALSE))</f>
        <v>3</v>
      </c>
      <c r="BY37">
        <f>IF(OR(BT37=FALSE,BT37="na"),"na",VLOOKUP(CP37,'Vlookup tables'!$G$2:$H$7,2,FALSE))</f>
        <v>3</v>
      </c>
      <c r="BZ37">
        <f>IF(OR(BU37=FALSE,BU37="na"),"na",VLOOKUP(CQ37,'Vlookup tables'!$G$2:$H$7,2,FALSE))</f>
        <v>3</v>
      </c>
      <c r="CA37">
        <f>IF(OR(BR37=FALSE,BR37="na"),"na",VLOOKUP(CU37,'Vlookup tables'!$J$2:$K$5,2,FALSE))</f>
        <v>3</v>
      </c>
      <c r="CB37">
        <f>IF(OR(BS37=FALSE,BS37="na"),"na",VLOOKUP(CV37,'Vlookup tables'!$J$2:$K$5,2,FALSE))</f>
        <v>2</v>
      </c>
      <c r="CC37">
        <f>IF(OR(BT37=FALSE,BT37="na"),"na",VLOOKUP(CW37,'Vlookup tables'!$J$2:$K$5,2,FALSE))</f>
        <v>2</v>
      </c>
      <c r="CD37">
        <f>IF(OR(BU37=FALSE,BU37="na"),"na",VLOOKUP(CX37,'Vlookup tables'!$J$2:$K$5,2,FALSE))</f>
        <v>2</v>
      </c>
      <c r="CE37" t="b">
        <f t="shared" si="72"/>
        <v>0</v>
      </c>
      <c r="CF37" t="b">
        <f t="shared" si="73"/>
        <v>0</v>
      </c>
      <c r="CG37" t="b">
        <f t="shared" si="74"/>
        <v>0</v>
      </c>
      <c r="CH37" t="b">
        <f t="shared" si="75"/>
        <v>0</v>
      </c>
      <c r="CI37" t="s">
        <v>519</v>
      </c>
      <c r="CJ37" t="s">
        <v>550</v>
      </c>
      <c r="CN37" t="s">
        <v>573</v>
      </c>
      <c r="CO37" t="s">
        <v>527</v>
      </c>
      <c r="CP37" t="s">
        <v>527</v>
      </c>
      <c r="CQ37" t="s">
        <v>527</v>
      </c>
      <c r="CU37" t="s">
        <v>532</v>
      </c>
      <c r="CV37" t="s">
        <v>528</v>
      </c>
      <c r="CW37" t="s">
        <v>528</v>
      </c>
      <c r="CX37" t="s">
        <v>528</v>
      </c>
      <c r="DI37" t="b">
        <f t="shared" si="76"/>
        <v>1</v>
      </c>
      <c r="DJ37" t="s">
        <v>768</v>
      </c>
      <c r="DK37" t="s">
        <v>649</v>
      </c>
      <c r="EQ37" t="b">
        <f t="shared" si="77"/>
        <v>1</v>
      </c>
      <c r="ER37" t="b">
        <f t="shared" si="78"/>
        <v>1</v>
      </c>
      <c r="ES37" t="b">
        <f t="shared" si="79"/>
        <v>0</v>
      </c>
      <c r="ET37" t="b">
        <f t="shared" si="80"/>
        <v>1</v>
      </c>
      <c r="EU37" t="b">
        <f t="shared" si="81"/>
        <v>1</v>
      </c>
      <c r="EV37" t="b">
        <f t="shared" si="82"/>
        <v>0</v>
      </c>
      <c r="EW37">
        <f t="shared" si="30"/>
        <v>3</v>
      </c>
      <c r="EX37" t="str">
        <f t="shared" si="31"/>
        <v>na</v>
      </c>
      <c r="EY37">
        <f t="shared" si="32"/>
        <v>1</v>
      </c>
      <c r="EZ37">
        <f t="shared" si="33"/>
        <v>1</v>
      </c>
      <c r="FA37" t="b">
        <f t="shared" si="34"/>
        <v>1</v>
      </c>
      <c r="FB37" t="b">
        <f t="shared" si="35"/>
        <v>0</v>
      </c>
      <c r="FC37" t="b">
        <f t="shared" si="83"/>
        <v>0</v>
      </c>
      <c r="FD37" t="b">
        <f t="shared" si="36"/>
        <v>1</v>
      </c>
      <c r="FE37" t="b">
        <f t="shared" si="37"/>
        <v>0</v>
      </c>
      <c r="FF37" t="b">
        <f t="shared" si="38"/>
        <v>1</v>
      </c>
      <c r="FG37" t="b">
        <f t="shared" si="39"/>
        <v>0</v>
      </c>
      <c r="FH37" t="b">
        <f t="shared" si="84"/>
        <v>0</v>
      </c>
      <c r="FI37">
        <f>IF(OR(FD37=FALSE,FD37="na"),"na",VLOOKUP(GH37,'Vlookup tables'!$G$2:$H$7,2,FALSE))</f>
        <v>2</v>
      </c>
      <c r="FJ37" t="str">
        <f>IF(OR(FE37=FALSE,FE37="na"),"na",VLOOKUP(GI37,'Vlookup tables'!$G$2:$H$7,2,FALSE))</f>
        <v>na</v>
      </c>
      <c r="FK37">
        <f>IF(OR(FF37=FALSE,FF37="na"),"na",VLOOKUP(GJ37,'Vlookup tables'!$G$2:$H$7,2,FALSE))</f>
        <v>2</v>
      </c>
      <c r="FL37" t="str">
        <f>IF(OR(FG37=FALSE,FG37="na"),"na",VLOOKUP(GK37,'Vlookup tables'!$G$2:$H$7,2,FALSE))</f>
        <v>na</v>
      </c>
      <c r="FM37">
        <f>IF(OR(FD37=FALSE,FD37="na"),"na",VLOOKUP(GO37,'Vlookup tables'!$J$2:$K$5,2,FALSE))</f>
        <v>2</v>
      </c>
      <c r="FN37" t="str">
        <f>IF(OR(FE37=FALSE,FE37="na"),"na",VLOOKUP(GP37,'Vlookup tables'!$J$2:$K$5,2,FALSE))</f>
        <v>na</v>
      </c>
      <c r="FO37">
        <f>IF(OR(FF37=FALSE,FF37="na"),"na",VLOOKUP(GQ37,'Vlookup tables'!$J$2:$K$5,2,FALSE))</f>
        <v>2</v>
      </c>
      <c r="FP37" t="str">
        <f>IF(OR(FG37=FALSE,FG37="na"),"na",VLOOKUP(GR37,'Vlookup tables'!$J$2:$K$5,2,FALSE))</f>
        <v>na</v>
      </c>
      <c r="FQ37" t="b">
        <f t="shared" si="40"/>
        <v>0</v>
      </c>
      <c r="FR37" t="str">
        <f t="shared" si="41"/>
        <v>na</v>
      </c>
      <c r="FS37" t="b">
        <f t="shared" si="42"/>
        <v>0</v>
      </c>
      <c r="FT37" t="str">
        <f t="shared" si="43"/>
        <v>na</v>
      </c>
      <c r="FU37" t="b">
        <f t="shared" si="44"/>
        <v>0</v>
      </c>
      <c r="FV37" t="s">
        <v>769</v>
      </c>
      <c r="FX37" t="s">
        <v>554</v>
      </c>
      <c r="FZ37" t="s">
        <v>555</v>
      </c>
      <c r="GA37" t="s">
        <v>555</v>
      </c>
      <c r="GB37" t="s">
        <v>630</v>
      </c>
      <c r="GF37" t="s">
        <v>596</v>
      </c>
      <c r="GH37" t="s">
        <v>531</v>
      </c>
      <c r="GJ37" t="s">
        <v>531</v>
      </c>
      <c r="GO37" t="s">
        <v>528</v>
      </c>
      <c r="GQ37" t="s">
        <v>528</v>
      </c>
      <c r="HD37" t="s">
        <v>552</v>
      </c>
      <c r="HX37">
        <f>IF(IT37="","Unknown",VLOOKUP(IT37,'Vlookup tables'!$B$13:$C$16,2,FALSE))</f>
        <v>3</v>
      </c>
      <c r="HY37">
        <f>IF(IU37="","Unknown",VLOOKUP(IU37,'Vlookup tables'!$D$13:$E$16,2,FALSE))</f>
        <v>2</v>
      </c>
      <c r="HZ37">
        <f>IF(IV37="","Unknown",VLOOKUP(IV37,'Vlookup tables'!$F$13:$G$16,2,FALSE))</f>
        <v>2</v>
      </c>
      <c r="IA37">
        <f>IF(IW37="","Unknown",VLOOKUP(IW37,'Vlookup tables'!$H$13:$I$16,2,FALSE))</f>
        <v>2</v>
      </c>
      <c r="IB37">
        <f>IF(IX37="","Unknown",VLOOKUP(IX37,'Vlookup tables'!$J$13:$K$16,2,FALSE))</f>
        <v>2</v>
      </c>
      <c r="IC37">
        <f>IF(IY37="","Unknown",VLOOKUP(IY37,'Vlookup tables'!$L$13:$M$16,2,FALSE))</f>
        <v>2</v>
      </c>
      <c r="ID37">
        <f>IF(IZ37="","Unknown",VLOOKUP(IZ37,'Vlookup tables'!$N$13:$O$16,2,FALSE))</f>
        <v>3</v>
      </c>
      <c r="IE37">
        <f>VLOOKUP(JA37,'Vlookup tables'!$P$13:$Q$15,2,FALSE)</f>
        <v>2</v>
      </c>
      <c r="IF37" t="b">
        <f t="shared" si="85"/>
        <v>0</v>
      </c>
      <c r="IG37" t="b">
        <f t="shared" si="86"/>
        <v>0</v>
      </c>
      <c r="IH37" t="b">
        <f t="shared" si="87"/>
        <v>0</v>
      </c>
      <c r="II37" t="b">
        <f t="shared" si="45"/>
        <v>1</v>
      </c>
      <c r="IJ37" t="str">
        <f>IF(OR(IF37=FALSE,IF37="na"),"na",VLOOKUP(JF37,'Vlookup tables'!$G$2:$H$7,2,FALSE))</f>
        <v>na</v>
      </c>
      <c r="IK37" t="str">
        <f>IF(OR(IG37=FALSE,IG37="na"),"na",VLOOKUP(JG37,'Vlookup tables'!$G$2:$H$7,2,FALSE))</f>
        <v>na</v>
      </c>
      <c r="IL37" t="str">
        <f>IF(OR(IH37=FALSE,IH37="na"),"na",VLOOKUP(JH37,'Vlookup tables'!$G$2:$H$7,2,FALSE))</f>
        <v>na</v>
      </c>
      <c r="IM37" t="str">
        <f>IF(OR(IF37=FALSE,IF37="na"),"na",VLOOKUP(JL37,'Vlookup tables'!$J$2:$K$5,2,FALSE))</f>
        <v>na</v>
      </c>
      <c r="IN37" t="str">
        <f>IF(OR(IG37=FALSE,IG37="na"),"na",VLOOKUP(JM37,'Vlookup tables'!$J$2:$K$5,2,FALSE))</f>
        <v>na</v>
      </c>
      <c r="IO37" t="str">
        <f>IF(OR(IH37=FALSE,IH37="na"),"na",VLOOKUP(JN37,'Vlookup tables'!$J$2:$K$5,2,FALSE))</f>
        <v>na</v>
      </c>
      <c r="IP37" t="str">
        <f t="shared" si="88"/>
        <v>na</v>
      </c>
      <c r="IQ37" t="str">
        <f t="shared" si="89"/>
        <v>na</v>
      </c>
      <c r="IR37" t="str">
        <f t="shared" si="90"/>
        <v>na</v>
      </c>
      <c r="IS37" t="b">
        <f t="shared" si="91"/>
        <v>0</v>
      </c>
      <c r="IT37" t="s">
        <v>538</v>
      </c>
      <c r="IU37" t="s">
        <v>560</v>
      </c>
      <c r="IV37" t="s">
        <v>561</v>
      </c>
      <c r="IW37" t="s">
        <v>562</v>
      </c>
      <c r="IX37" t="s">
        <v>563</v>
      </c>
      <c r="IY37" t="s">
        <v>528</v>
      </c>
      <c r="IZ37" t="s">
        <v>587</v>
      </c>
      <c r="JA37" t="s">
        <v>578</v>
      </c>
      <c r="JB37" t="s">
        <v>579</v>
      </c>
      <c r="JC37" t="s">
        <v>770</v>
      </c>
      <c r="JI37" t="s">
        <v>531</v>
      </c>
      <c r="JO37" t="s">
        <v>528</v>
      </c>
      <c r="KN37" t="s">
        <v>552</v>
      </c>
      <c r="KQ37" t="b">
        <f t="shared" si="92"/>
        <v>0</v>
      </c>
      <c r="KR37">
        <f t="shared" si="47"/>
        <v>154</v>
      </c>
    </row>
    <row r="38" spans="1:304" ht="14.4" customHeight="1" x14ac:dyDescent="0.3">
      <c r="A38">
        <v>100</v>
      </c>
      <c r="B38">
        <v>800</v>
      </c>
      <c r="C38" s="2">
        <v>44874.190995370373</v>
      </c>
      <c r="D38">
        <v>1</v>
      </c>
      <c r="E38" t="s">
        <v>581</v>
      </c>
      <c r="F38" t="s">
        <v>611</v>
      </c>
      <c r="G38">
        <f>VLOOKUP(F38,'Vlookup tables'!$A$2:$B$10,2,FALSE)</f>
        <v>4</v>
      </c>
      <c r="H38" t="s">
        <v>631</v>
      </c>
      <c r="J38" t="str">
        <f t="shared" si="93"/>
        <v>Maintenance</v>
      </c>
      <c r="K38" t="s">
        <v>612</v>
      </c>
      <c r="L38">
        <f>VLOOKUP(K38,'Vlookup tables'!$A$2:$B$10,2,FALSE)</f>
        <v>5</v>
      </c>
      <c r="M38" t="s">
        <v>583</v>
      </c>
      <c r="N38" t="b">
        <f t="shared" si="48"/>
        <v>1</v>
      </c>
      <c r="O38" t="b">
        <f t="shared" si="49"/>
        <v>0</v>
      </c>
      <c r="P38" t="b">
        <f t="shared" si="50"/>
        <v>0</v>
      </c>
      <c r="Q38" t="b">
        <f t="shared" si="51"/>
        <v>0</v>
      </c>
      <c r="R38" t="b">
        <f t="shared" si="52"/>
        <v>0</v>
      </c>
      <c r="S38" t="s">
        <v>614</v>
      </c>
      <c r="T38" t="str">
        <f t="shared" si="94"/>
        <v>na</v>
      </c>
      <c r="U38" t="b">
        <f t="shared" si="95"/>
        <v>1</v>
      </c>
      <c r="V38" t="b">
        <f t="shared" si="96"/>
        <v>1</v>
      </c>
      <c r="W38" t="b">
        <f t="shared" si="97"/>
        <v>1</v>
      </c>
      <c r="X38" t="b">
        <f t="shared" si="98"/>
        <v>0</v>
      </c>
      <c r="Y38" t="s">
        <v>517</v>
      </c>
      <c r="Z38">
        <f>VLOOKUP(Y38,'Vlookup tables'!$D$2:$E$6,2,FALSE)</f>
        <v>1</v>
      </c>
      <c r="AA38" t="b">
        <f t="shared" si="29"/>
        <v>1</v>
      </c>
      <c r="AB38" t="b">
        <f t="shared" si="58"/>
        <v>1</v>
      </c>
      <c r="AC38" t="b">
        <f t="shared" si="59"/>
        <v>0</v>
      </c>
      <c r="AD38" t="b">
        <f t="shared" si="60"/>
        <v>1</v>
      </c>
      <c r="AE38" t="b">
        <f t="shared" si="61"/>
        <v>0</v>
      </c>
      <c r="AF38">
        <f>IF(OR(AA38=FALSE,AA38="na"),"na",VLOOKUP(AV38,'Vlookup tables'!$G$2:$H$7,2,FALSE))</f>
        <v>4</v>
      </c>
      <c r="AG38">
        <f>IF(OR(AB38=FALSE,AB38="na"),"na",VLOOKUP(AW38,'Vlookup tables'!$G$2:$H$7,2,FALSE))</f>
        <v>1</v>
      </c>
      <c r="AH38" t="str">
        <f>IF(OR(AC38=FALSE,AC38="na"),"na",VLOOKUP(AX38,'Vlookup tables'!$G$2:$H$7,2,FALSE))</f>
        <v>na</v>
      </c>
      <c r="AI38">
        <f>IF(OR(AD38=FALSE,AD38="na"),"na",VLOOKUP(AY38,'Vlookup tables'!$G$2:$H$7,2,FALSE))</f>
        <v>4</v>
      </c>
      <c r="AJ38">
        <f>IF(OR(AA38=FALSE,AA38="na"),"na",VLOOKUP(BC38,'Vlookup tables'!$J$2:$K$5,2,FALSE))</f>
        <v>3</v>
      </c>
      <c r="AK38">
        <f>IF(OR(AB38=FALSE,AB38="na"),"na",VLOOKUP(BD38,'Vlookup tables'!$J$2:$K$5,2,FALSE))</f>
        <v>3</v>
      </c>
      <c r="AL38" t="str">
        <f>IF(OR(AC38=FALSE,AC38="na"),"na",VLOOKUP(BE38,'Vlookup tables'!$J$2:$K$5,2,FALSE))</f>
        <v>na</v>
      </c>
      <c r="AM38">
        <f>IF(OR(AD38=FALSE,AD38="na"),"na",VLOOKUP(BF38,'Vlookup tables'!$J$2:$K$5,2,FALSE))</f>
        <v>3</v>
      </c>
      <c r="AN38" t="b">
        <f t="shared" si="62"/>
        <v>1</v>
      </c>
      <c r="AO38" t="b">
        <f t="shared" si="63"/>
        <v>0</v>
      </c>
      <c r="AP38" t="str">
        <f t="shared" si="64"/>
        <v>na</v>
      </c>
      <c r="AQ38" t="b">
        <f t="shared" si="65"/>
        <v>0</v>
      </c>
      <c r="AR38" t="s">
        <v>771</v>
      </c>
      <c r="AV38" t="s">
        <v>573</v>
      </c>
      <c r="AW38" t="s">
        <v>530</v>
      </c>
      <c r="AX38" t="s">
        <v>551</v>
      </c>
      <c r="AY38" t="s">
        <v>573</v>
      </c>
      <c r="BC38" t="s">
        <v>532</v>
      </c>
      <c r="BD38" t="s">
        <v>532</v>
      </c>
      <c r="BE38" t="s">
        <v>532</v>
      </c>
      <c r="BF38" t="s">
        <v>532</v>
      </c>
      <c r="BJ38" t="s">
        <v>772</v>
      </c>
      <c r="BL38" t="s">
        <v>773</v>
      </c>
      <c r="BQ38" t="str">
        <f t="shared" si="66"/>
        <v>Yes</v>
      </c>
      <c r="BR38" t="b">
        <f t="shared" si="67"/>
        <v>1</v>
      </c>
      <c r="BS38" t="b">
        <f t="shared" si="68"/>
        <v>1</v>
      </c>
      <c r="BT38" t="b">
        <f t="shared" si="69"/>
        <v>1</v>
      </c>
      <c r="BU38" t="b">
        <f t="shared" si="70"/>
        <v>1</v>
      </c>
      <c r="BV38" t="b">
        <f t="shared" si="71"/>
        <v>0</v>
      </c>
      <c r="BW38">
        <f>IF(OR(BR38=FALSE,BR38="na"),"na",VLOOKUP(CN38,'Vlookup tables'!$G$2:$H$7,2,FALSE))</f>
        <v>2</v>
      </c>
      <c r="BX38">
        <f>IF(OR(BS38=FALSE,BS38="na"),"na",VLOOKUP(CO38,'Vlookup tables'!$G$2:$H$7,2,FALSE))</f>
        <v>4</v>
      </c>
      <c r="BY38">
        <f>IF(OR(BT38=FALSE,BT38="na"),"na",VLOOKUP(CP38,'Vlookup tables'!$G$2:$H$7,2,FALSE))</f>
        <v>4</v>
      </c>
      <c r="BZ38">
        <f>IF(OR(BU38=FALSE,BU38="na"),"na",VLOOKUP(CQ38,'Vlookup tables'!$G$2:$H$7,2,FALSE))</f>
        <v>4</v>
      </c>
      <c r="CA38">
        <f>IF(OR(BR38=FALSE,BR38="na"),"na",VLOOKUP(CU38,'Vlookup tables'!$J$2:$K$5,2,FALSE))</f>
        <v>3</v>
      </c>
      <c r="CB38">
        <f>IF(OR(BS38=FALSE,BS38="na"),"na",VLOOKUP(CV38,'Vlookup tables'!$J$2:$K$5,2,FALSE))</f>
        <v>2</v>
      </c>
      <c r="CC38">
        <f>IF(OR(BT38=FALSE,BT38="na"),"na",VLOOKUP(CW38,'Vlookup tables'!$J$2:$K$5,2,FALSE))</f>
        <v>2</v>
      </c>
      <c r="CD38">
        <f>IF(OR(BU38=FALSE,BU38="na"),"na",VLOOKUP(CX38,'Vlookup tables'!$J$2:$K$5,2,FALSE))</f>
        <v>3</v>
      </c>
      <c r="CE38" t="b">
        <f t="shared" si="72"/>
        <v>0</v>
      </c>
      <c r="CF38" t="b">
        <f t="shared" si="73"/>
        <v>0</v>
      </c>
      <c r="CG38" t="b">
        <f t="shared" si="74"/>
        <v>0</v>
      </c>
      <c r="CH38" t="b">
        <f t="shared" si="75"/>
        <v>0</v>
      </c>
      <c r="CI38" t="s">
        <v>519</v>
      </c>
      <c r="CJ38" t="s">
        <v>550</v>
      </c>
      <c r="CN38" t="s">
        <v>531</v>
      </c>
      <c r="CO38" t="s">
        <v>573</v>
      </c>
      <c r="CP38" t="s">
        <v>573</v>
      </c>
      <c r="CQ38" t="s">
        <v>573</v>
      </c>
      <c r="CU38" t="s">
        <v>532</v>
      </c>
      <c r="CV38" t="s">
        <v>528</v>
      </c>
      <c r="CW38" t="s">
        <v>528</v>
      </c>
      <c r="CX38" t="s">
        <v>532</v>
      </c>
      <c r="DI38" t="b">
        <f t="shared" si="76"/>
        <v>1</v>
      </c>
      <c r="DJ38" t="s">
        <v>774</v>
      </c>
      <c r="DK38" t="s">
        <v>649</v>
      </c>
      <c r="EQ38" t="b">
        <f t="shared" si="77"/>
        <v>1</v>
      </c>
      <c r="ER38" t="b">
        <f t="shared" si="78"/>
        <v>1</v>
      </c>
      <c r="ES38" t="b">
        <f t="shared" si="79"/>
        <v>1</v>
      </c>
      <c r="ET38" t="b">
        <f t="shared" si="80"/>
        <v>0</v>
      </c>
      <c r="EU38" t="b">
        <f t="shared" si="81"/>
        <v>1</v>
      </c>
      <c r="EV38" t="b">
        <f t="shared" si="82"/>
        <v>0</v>
      </c>
      <c r="EW38">
        <f t="shared" si="30"/>
        <v>2</v>
      </c>
      <c r="EX38">
        <f t="shared" si="31"/>
        <v>2</v>
      </c>
      <c r="EY38" t="str">
        <f t="shared" si="32"/>
        <v>na</v>
      </c>
      <c r="EZ38">
        <f t="shared" si="33"/>
        <v>1</v>
      </c>
      <c r="FA38" t="b">
        <f t="shared" si="34"/>
        <v>1</v>
      </c>
      <c r="FB38" t="b">
        <f t="shared" si="35"/>
        <v>0</v>
      </c>
      <c r="FC38" t="b">
        <f t="shared" si="83"/>
        <v>0</v>
      </c>
      <c r="FD38" t="b">
        <f t="shared" si="36"/>
        <v>1</v>
      </c>
      <c r="FE38" t="b">
        <f t="shared" si="37"/>
        <v>0</v>
      </c>
      <c r="FF38" t="b">
        <f t="shared" si="38"/>
        <v>0</v>
      </c>
      <c r="FG38" t="b">
        <f t="shared" si="39"/>
        <v>1</v>
      </c>
      <c r="FH38" t="b">
        <f t="shared" si="84"/>
        <v>0</v>
      </c>
      <c r="FI38">
        <f>IF(OR(FD38=FALSE,FD38="na"),"na",VLOOKUP(GH38,'Vlookup tables'!$G$2:$H$7,2,FALSE))</f>
        <v>5</v>
      </c>
      <c r="FJ38" t="str">
        <f>IF(OR(FE38=FALSE,FE38="na"),"na",VLOOKUP(GI38,'Vlookup tables'!$G$2:$H$7,2,FALSE))</f>
        <v>na</v>
      </c>
      <c r="FK38" t="str">
        <f>IF(OR(FF38=FALSE,FF38="na"),"na",VLOOKUP(GJ38,'Vlookup tables'!$G$2:$H$7,2,FALSE))</f>
        <v>na</v>
      </c>
      <c r="FL38">
        <f>IF(OR(FG38=FALSE,FG38="na"),"na",VLOOKUP(GK38,'Vlookup tables'!$G$2:$H$7,2,FALSE))</f>
        <v>4</v>
      </c>
      <c r="FM38">
        <f>IF(OR(FD38=FALSE,FD38="na"),"na",VLOOKUP(GO38,'Vlookup tables'!$J$2:$K$5,2,FALSE))</f>
        <v>2</v>
      </c>
      <c r="FN38" t="str">
        <f>IF(OR(FE38=FALSE,FE38="na"),"na",VLOOKUP(GP38,'Vlookup tables'!$J$2:$K$5,2,FALSE))</f>
        <v>na</v>
      </c>
      <c r="FO38" t="str">
        <f>IF(OR(FF38=FALSE,FF38="na"),"na",VLOOKUP(GQ38,'Vlookup tables'!$J$2:$K$5,2,FALSE))</f>
        <v>na</v>
      </c>
      <c r="FP38">
        <f>IF(OR(FG38=FALSE,FG38="na"),"na",VLOOKUP(GR38,'Vlookup tables'!$J$2:$K$5,2,FALSE))</f>
        <v>2</v>
      </c>
      <c r="FQ38" t="b">
        <f t="shared" si="40"/>
        <v>0</v>
      </c>
      <c r="FR38" t="str">
        <f t="shared" si="41"/>
        <v>na</v>
      </c>
      <c r="FS38" t="str">
        <f t="shared" si="42"/>
        <v>na</v>
      </c>
      <c r="FT38" t="b">
        <f t="shared" si="43"/>
        <v>0</v>
      </c>
      <c r="FU38" t="b">
        <f t="shared" si="44"/>
        <v>0</v>
      </c>
      <c r="FV38" t="s">
        <v>668</v>
      </c>
      <c r="FX38" t="s">
        <v>556</v>
      </c>
      <c r="FY38" t="s">
        <v>556</v>
      </c>
      <c r="GA38" t="s">
        <v>555</v>
      </c>
      <c r="GB38" t="s">
        <v>595</v>
      </c>
      <c r="GF38" t="s">
        <v>596</v>
      </c>
      <c r="GH38" t="s">
        <v>551</v>
      </c>
      <c r="GK38" t="s">
        <v>573</v>
      </c>
      <c r="GO38" t="s">
        <v>528</v>
      </c>
      <c r="GR38" t="s">
        <v>528</v>
      </c>
      <c r="HD38" t="s">
        <v>552</v>
      </c>
      <c r="HX38">
        <f>IF(IT38="","Unknown",VLOOKUP(IT38,'Vlookup tables'!$B$13:$C$16,2,FALSE))</f>
        <v>2</v>
      </c>
      <c r="HY38">
        <f>IF(IU38="","Unknown",VLOOKUP(IU38,'Vlookup tables'!$D$13:$E$16,2,FALSE))</f>
        <v>3</v>
      </c>
      <c r="HZ38">
        <f>IF(IV38="","Unknown",VLOOKUP(IV38,'Vlookup tables'!$F$13:$G$16,2,FALSE))</f>
        <v>2</v>
      </c>
      <c r="IA38">
        <f>IF(IW38="","Unknown",VLOOKUP(IW38,'Vlookup tables'!$H$13:$I$16,2,FALSE))</f>
        <v>2</v>
      </c>
      <c r="IB38">
        <f>IF(IX38="","Unknown",VLOOKUP(IX38,'Vlookup tables'!$J$13:$K$16,2,FALSE))</f>
        <v>2</v>
      </c>
      <c r="IC38">
        <f>IF(IY38="","Unknown",VLOOKUP(IY38,'Vlookup tables'!$L$13:$M$16,2,FALSE))</f>
        <v>2</v>
      </c>
      <c r="ID38">
        <f>IF(IZ38="","Unknown",VLOOKUP(IZ38,'Vlookup tables'!$N$13:$O$16,2,FALSE))</f>
        <v>3</v>
      </c>
      <c r="IE38">
        <f>VLOOKUP(JA38,'Vlookup tables'!$P$13:$Q$15,2,FALSE)</f>
        <v>2</v>
      </c>
      <c r="IF38" t="b">
        <f t="shared" si="85"/>
        <v>0</v>
      </c>
      <c r="IG38" t="b">
        <f t="shared" si="86"/>
        <v>1</v>
      </c>
      <c r="IH38" t="b">
        <f t="shared" si="87"/>
        <v>0</v>
      </c>
      <c r="II38" t="b">
        <f t="shared" si="45"/>
        <v>0</v>
      </c>
      <c r="IJ38" t="str">
        <f>IF(OR(IF38=FALSE,IF38="na"),"na",VLOOKUP(JF38,'Vlookup tables'!$G$2:$H$7,2,FALSE))</f>
        <v>na</v>
      </c>
      <c r="IK38">
        <f>IF(OR(IG38=FALSE,IG38="na"),"na",VLOOKUP(JG38,'Vlookup tables'!$G$2:$H$7,2,FALSE))</f>
        <v>2</v>
      </c>
      <c r="IL38" t="str">
        <f>IF(OR(IH38=FALSE,IH38="na"),"na",VLOOKUP(JH38,'Vlookup tables'!$G$2:$H$7,2,FALSE))</f>
        <v>na</v>
      </c>
      <c r="IM38" t="str">
        <f>IF(OR(IF38=FALSE,IF38="na"),"na",VLOOKUP(JL38,'Vlookup tables'!$J$2:$K$5,2,FALSE))</f>
        <v>na</v>
      </c>
      <c r="IN38">
        <f>IF(OR(IG38=FALSE,IG38="na"),"na",VLOOKUP(JM38,'Vlookup tables'!$J$2:$K$5,2,FALSE))</f>
        <v>2</v>
      </c>
      <c r="IO38" t="str">
        <f>IF(OR(IH38=FALSE,IH38="na"),"na",VLOOKUP(JN38,'Vlookup tables'!$J$2:$K$5,2,FALSE))</f>
        <v>na</v>
      </c>
      <c r="IP38" t="str">
        <f t="shared" si="88"/>
        <v>na</v>
      </c>
      <c r="IQ38" t="b">
        <f t="shared" si="89"/>
        <v>0</v>
      </c>
      <c r="IR38" t="str">
        <f t="shared" si="90"/>
        <v>na</v>
      </c>
      <c r="IS38" t="b">
        <f t="shared" si="91"/>
        <v>0</v>
      </c>
      <c r="IT38" t="s">
        <v>559</v>
      </c>
      <c r="IU38" t="s">
        <v>539</v>
      </c>
      <c r="IV38" t="s">
        <v>561</v>
      </c>
      <c r="IW38" t="s">
        <v>562</v>
      </c>
      <c r="IX38" t="s">
        <v>563</v>
      </c>
      <c r="IY38" t="s">
        <v>528</v>
      </c>
      <c r="IZ38" t="s">
        <v>587</v>
      </c>
      <c r="JA38" t="s">
        <v>578</v>
      </c>
      <c r="JB38" t="s">
        <v>619</v>
      </c>
      <c r="JG38" t="s">
        <v>531</v>
      </c>
      <c r="JM38" t="s">
        <v>528</v>
      </c>
      <c r="KN38" t="s">
        <v>552</v>
      </c>
      <c r="KQ38" t="b">
        <f t="shared" si="92"/>
        <v>0</v>
      </c>
      <c r="KR38">
        <f t="shared" si="47"/>
        <v>160</v>
      </c>
    </row>
    <row r="39" spans="1:304" ht="14.4" customHeight="1" x14ac:dyDescent="0.3">
      <c r="A39">
        <v>100</v>
      </c>
      <c r="B39">
        <v>409</v>
      </c>
      <c r="C39" s="2">
        <v>44874.207187499997</v>
      </c>
      <c r="D39">
        <v>1</v>
      </c>
      <c r="E39" t="s">
        <v>775</v>
      </c>
      <c r="F39" t="s">
        <v>612</v>
      </c>
      <c r="G39">
        <f>VLOOKUP(F39,'Vlookup tables'!$A$2:$B$10,2,FALSE)</f>
        <v>5</v>
      </c>
      <c r="H39" t="s">
        <v>567</v>
      </c>
      <c r="J39" t="str">
        <f t="shared" si="93"/>
        <v>Administration</v>
      </c>
      <c r="K39" t="s">
        <v>568</v>
      </c>
      <c r="L39">
        <f>VLOOKUP(K39,'Vlookup tables'!$A$2:$B$10,2,FALSE)</f>
        <v>6</v>
      </c>
      <c r="M39" t="s">
        <v>569</v>
      </c>
      <c r="N39" t="b">
        <f t="shared" si="48"/>
        <v>1</v>
      </c>
      <c r="O39" t="b">
        <f t="shared" si="49"/>
        <v>1</v>
      </c>
      <c r="P39" t="b">
        <f t="shared" si="50"/>
        <v>0</v>
      </c>
      <c r="Q39" t="b">
        <f t="shared" si="51"/>
        <v>0</v>
      </c>
      <c r="R39" t="b">
        <f t="shared" si="52"/>
        <v>0</v>
      </c>
      <c r="T39" t="str">
        <f t="shared" si="94"/>
        <v>na</v>
      </c>
      <c r="U39" t="str">
        <f t="shared" si="95"/>
        <v>na</v>
      </c>
      <c r="V39" t="str">
        <f t="shared" si="96"/>
        <v>Unknown</v>
      </c>
      <c r="W39" t="str">
        <f t="shared" si="97"/>
        <v>Unknown</v>
      </c>
      <c r="X39" t="str">
        <f t="shared" si="98"/>
        <v>Unknown</v>
      </c>
      <c r="Y39" t="s">
        <v>584</v>
      </c>
      <c r="Z39">
        <f>VLOOKUP(Y39,'Vlookup tables'!$D$2:$E$6,2,FALSE)</f>
        <v>2</v>
      </c>
      <c r="AA39" t="str">
        <f t="shared" si="29"/>
        <v>na</v>
      </c>
      <c r="AB39" t="str">
        <f t="shared" si="58"/>
        <v>na</v>
      </c>
      <c r="AC39" t="str">
        <f t="shared" si="59"/>
        <v>na</v>
      </c>
      <c r="AD39" t="str">
        <f t="shared" si="60"/>
        <v>na</v>
      </c>
      <c r="AE39" t="str">
        <f t="shared" si="61"/>
        <v>na</v>
      </c>
      <c r="AF39" t="str">
        <f>IF(OR(AA39=FALSE,AA39="na"),"na",VLOOKUP(AV39,'Vlookup tables'!$G$2:$H$7,2,FALSE))</f>
        <v>na</v>
      </c>
      <c r="AG39" t="str">
        <f>IF(OR(AB39=FALSE,AB39="na"),"na",VLOOKUP(AW39,'Vlookup tables'!$G$2:$H$7,2,FALSE))</f>
        <v>na</v>
      </c>
      <c r="AH39" t="str">
        <f>IF(OR(AC39=FALSE,AC39="na"),"na",VLOOKUP(AX39,'Vlookup tables'!$G$2:$H$7,2,FALSE))</f>
        <v>na</v>
      </c>
      <c r="AI39" t="str">
        <f>IF(OR(AD39=FALSE,AD39="na"),"na",VLOOKUP(AY39,'Vlookup tables'!$G$2:$H$7,2,FALSE))</f>
        <v>na</v>
      </c>
      <c r="AJ39" t="str">
        <f>IF(OR(AA39=FALSE,AA39="na"),"na",VLOOKUP(BC39,'Vlookup tables'!$J$2:$K$5,2,FALSE))</f>
        <v>na</v>
      </c>
      <c r="AK39" t="str">
        <f>IF(OR(AB39=FALSE,AB39="na"),"na",VLOOKUP(BD39,'Vlookup tables'!$J$2:$K$5,2,FALSE))</f>
        <v>na</v>
      </c>
      <c r="AL39" t="str">
        <f>IF(OR(AC39=FALSE,AC39="na"),"na",VLOOKUP(BE39,'Vlookup tables'!$J$2:$K$5,2,FALSE))</f>
        <v>na</v>
      </c>
      <c r="AM39" t="str">
        <f>IF(OR(AD39=FALSE,AD39="na"),"na",VLOOKUP(BF39,'Vlookup tables'!$J$2:$K$5,2,FALSE))</f>
        <v>na</v>
      </c>
      <c r="AN39" t="str">
        <f t="shared" si="62"/>
        <v>na</v>
      </c>
      <c r="AO39" t="str">
        <f t="shared" si="63"/>
        <v>na</v>
      </c>
      <c r="AP39" t="str">
        <f t="shared" si="64"/>
        <v>na</v>
      </c>
      <c r="AQ39" t="str">
        <f t="shared" si="65"/>
        <v>na</v>
      </c>
      <c r="BQ39" t="str">
        <f t="shared" si="66"/>
        <v>na</v>
      </c>
      <c r="BR39" t="b">
        <f t="shared" si="67"/>
        <v>1</v>
      </c>
      <c r="BS39" t="b">
        <f t="shared" si="68"/>
        <v>0</v>
      </c>
      <c r="BT39" t="b">
        <f t="shared" si="69"/>
        <v>0</v>
      </c>
      <c r="BU39" t="b">
        <f t="shared" si="70"/>
        <v>0</v>
      </c>
      <c r="BV39" t="b">
        <f t="shared" si="71"/>
        <v>0</v>
      </c>
      <c r="BW39">
        <f>IF(OR(BR39=FALSE,BR39="na"),"na",VLOOKUP(CN39,'Vlookup tables'!$G$2:$H$7,2,FALSE))</f>
        <v>1</v>
      </c>
      <c r="BX39" t="str">
        <f>IF(OR(BS39=FALSE,BS39="na"),"na",VLOOKUP(CO39,'Vlookup tables'!$G$2:$H$7,2,FALSE))</f>
        <v>na</v>
      </c>
      <c r="BY39" t="str">
        <f>IF(OR(BT39=FALSE,BT39="na"),"na",VLOOKUP(CP39,'Vlookup tables'!$G$2:$H$7,2,FALSE))</f>
        <v>na</v>
      </c>
      <c r="BZ39" t="str">
        <f>IF(OR(BU39=FALSE,BU39="na"),"na",VLOOKUP(CQ39,'Vlookup tables'!$G$2:$H$7,2,FALSE))</f>
        <v>na</v>
      </c>
      <c r="CA39">
        <f>IF(OR(BR39=FALSE,BR39="na"),"na",VLOOKUP(CU39,'Vlookup tables'!$J$2:$K$5,2,FALSE))</f>
        <v>2</v>
      </c>
      <c r="CB39" t="str">
        <f>IF(OR(BS39=FALSE,BS39="na"),"na",VLOOKUP(CV39,'Vlookup tables'!$J$2:$K$5,2,FALSE))</f>
        <v>na</v>
      </c>
      <c r="CC39" t="str">
        <f>IF(OR(BT39=FALSE,BT39="na"),"na",VLOOKUP(CW39,'Vlookup tables'!$J$2:$K$5,2,FALSE))</f>
        <v>na</v>
      </c>
      <c r="CD39" t="str">
        <f>IF(OR(BU39=FALSE,BU39="na"),"na",VLOOKUP(CX39,'Vlookup tables'!$J$2:$K$5,2,FALSE))</f>
        <v>na</v>
      </c>
      <c r="CE39" t="b">
        <f t="shared" si="72"/>
        <v>0</v>
      </c>
      <c r="CF39" t="str">
        <f t="shared" si="73"/>
        <v>na</v>
      </c>
      <c r="CG39" t="str">
        <f t="shared" si="74"/>
        <v>na</v>
      </c>
      <c r="CH39" t="str">
        <f t="shared" si="75"/>
        <v>na</v>
      </c>
      <c r="CJ39" t="s">
        <v>753</v>
      </c>
      <c r="CN39" t="s">
        <v>530</v>
      </c>
      <c r="CU39" t="s">
        <v>528</v>
      </c>
      <c r="DI39" t="b">
        <f t="shared" si="76"/>
        <v>0</v>
      </c>
      <c r="DK39" t="s">
        <v>552</v>
      </c>
      <c r="EQ39" t="b">
        <f t="shared" si="77"/>
        <v>0</v>
      </c>
      <c r="ER39" t="b">
        <f t="shared" si="78"/>
        <v>0</v>
      </c>
      <c r="ES39" t="b">
        <f t="shared" si="79"/>
        <v>0</v>
      </c>
      <c r="ET39" t="b">
        <f t="shared" si="80"/>
        <v>0</v>
      </c>
      <c r="EU39" t="b">
        <f t="shared" si="81"/>
        <v>0</v>
      </c>
      <c r="EV39" t="b">
        <f t="shared" si="82"/>
        <v>0</v>
      </c>
      <c r="EW39" t="str">
        <f t="shared" si="30"/>
        <v>na</v>
      </c>
      <c r="EX39" t="str">
        <f t="shared" si="31"/>
        <v>na</v>
      </c>
      <c r="EY39" t="str">
        <f t="shared" si="32"/>
        <v>na</v>
      </c>
      <c r="EZ39" t="str">
        <f t="shared" si="33"/>
        <v>na</v>
      </c>
      <c r="FA39" t="str">
        <f t="shared" si="34"/>
        <v>na</v>
      </c>
      <c r="FB39" t="str">
        <f t="shared" si="35"/>
        <v>na</v>
      </c>
      <c r="FC39" t="str">
        <f t="shared" si="83"/>
        <v>na</v>
      </c>
      <c r="FD39" t="str">
        <f t="shared" si="36"/>
        <v>na</v>
      </c>
      <c r="FE39" t="str">
        <f t="shared" si="37"/>
        <v>na</v>
      </c>
      <c r="FF39" t="str">
        <f t="shared" si="38"/>
        <v>na</v>
      </c>
      <c r="FG39" t="str">
        <f t="shared" si="39"/>
        <v>na</v>
      </c>
      <c r="FH39" t="str">
        <f t="shared" si="84"/>
        <v>na</v>
      </c>
      <c r="FI39" t="str">
        <f>IF(OR(FD39=FALSE,FD39="na"),"na",VLOOKUP(GH39,'Vlookup tables'!$G$2:$H$7,2,FALSE))</f>
        <v>na</v>
      </c>
      <c r="FJ39" t="str">
        <f>IF(OR(FE39=FALSE,FE39="na"),"na",VLOOKUP(GI39,'Vlookup tables'!$G$2:$H$7,2,FALSE))</f>
        <v>na</v>
      </c>
      <c r="FK39" t="str">
        <f>IF(OR(FF39=FALSE,FF39="na"),"na",VLOOKUP(GJ39,'Vlookup tables'!$G$2:$H$7,2,FALSE))</f>
        <v>na</v>
      </c>
      <c r="FL39" t="str">
        <f>IF(OR(FG39=FALSE,FG39="na"),"na",VLOOKUP(GK39,'Vlookup tables'!$G$2:$H$7,2,FALSE))</f>
        <v>na</v>
      </c>
      <c r="FM39" t="str">
        <f>IF(OR(FD39=FALSE,FD39="na"),"na",VLOOKUP(GO39,'Vlookup tables'!$J$2:$K$5,2,FALSE))</f>
        <v>na</v>
      </c>
      <c r="FN39" t="str">
        <f>IF(OR(FE39=FALSE,FE39="na"),"na",VLOOKUP(GP39,'Vlookup tables'!$J$2:$K$5,2,FALSE))</f>
        <v>na</v>
      </c>
      <c r="FO39" t="str">
        <f>IF(OR(FF39=FALSE,FF39="na"),"na",VLOOKUP(GQ39,'Vlookup tables'!$J$2:$K$5,2,FALSE))</f>
        <v>na</v>
      </c>
      <c r="FP39" t="str">
        <f>IF(OR(FG39=FALSE,FG39="na"),"na",VLOOKUP(GR39,'Vlookup tables'!$J$2:$K$5,2,FALSE))</f>
        <v>na</v>
      </c>
      <c r="FQ39" t="str">
        <f t="shared" si="40"/>
        <v>na</v>
      </c>
      <c r="FR39" t="str">
        <f t="shared" si="41"/>
        <v>na</v>
      </c>
      <c r="FS39" t="str">
        <f t="shared" si="42"/>
        <v>na</v>
      </c>
      <c r="FT39" t="str">
        <f t="shared" si="43"/>
        <v>na</v>
      </c>
      <c r="FU39" t="str">
        <f t="shared" si="44"/>
        <v>na</v>
      </c>
      <c r="FV39" t="s">
        <v>574</v>
      </c>
      <c r="HF39" t="s">
        <v>575</v>
      </c>
      <c r="HX39">
        <f>IF(IT39="","Unknown",VLOOKUP(IT39,'Vlookup tables'!$B$13:$C$16,2,FALSE))</f>
        <v>2</v>
      </c>
      <c r="HY39">
        <f>IF(IU39="","Unknown",VLOOKUP(IU39,'Vlookup tables'!$D$13:$E$16,2,FALSE))</f>
        <v>2</v>
      </c>
      <c r="HZ39">
        <f>IF(IV39="","Unknown",VLOOKUP(IV39,'Vlookup tables'!$F$13:$G$16,2,FALSE))</f>
        <v>3</v>
      </c>
      <c r="IA39">
        <f>IF(IW39="","Unknown",VLOOKUP(IW39,'Vlookup tables'!$H$13:$I$16,2,FALSE))</f>
        <v>2</v>
      </c>
      <c r="IB39">
        <f>IF(IX39="","Unknown",VLOOKUP(IX39,'Vlookup tables'!$J$13:$K$16,2,FALSE))</f>
        <v>2</v>
      </c>
      <c r="IC39">
        <f>IF(IY39="","Unknown",VLOOKUP(IY39,'Vlookup tables'!$L$13:$M$16,2,FALSE))</f>
        <v>2</v>
      </c>
      <c r="ID39">
        <f>IF(IZ39="","Unknown",VLOOKUP(IZ39,'Vlookup tables'!$N$13:$O$16,2,FALSE))</f>
        <v>3</v>
      </c>
      <c r="IE39">
        <f>VLOOKUP(JA39,'Vlookup tables'!$P$13:$Q$15,2,FALSE)</f>
        <v>1</v>
      </c>
      <c r="IF39" t="str">
        <f t="shared" si="85"/>
        <v>na</v>
      </c>
      <c r="IG39" t="str">
        <f t="shared" si="86"/>
        <v>na</v>
      </c>
      <c r="IH39" t="str">
        <f t="shared" si="87"/>
        <v>na</v>
      </c>
      <c r="II39" t="str">
        <f t="shared" si="45"/>
        <v>na</v>
      </c>
      <c r="IJ39" t="str">
        <f>IF(OR(IF39=FALSE,IF39="na"),"na",VLOOKUP(JF39,'Vlookup tables'!$G$2:$H$7,2,FALSE))</f>
        <v>na</v>
      </c>
      <c r="IK39" t="str">
        <f>IF(OR(IG39=FALSE,IG39="na"),"na",VLOOKUP(JG39,'Vlookup tables'!$G$2:$H$7,2,FALSE))</f>
        <v>na</v>
      </c>
      <c r="IL39" t="str">
        <f>IF(OR(IH39=FALSE,IH39="na"),"na",VLOOKUP(JH39,'Vlookup tables'!$G$2:$H$7,2,FALSE))</f>
        <v>na</v>
      </c>
      <c r="IM39" t="str">
        <f>IF(OR(IF39=FALSE,IF39="na"),"na",VLOOKUP(JL39,'Vlookup tables'!$J$2:$K$5,2,FALSE))</f>
        <v>na</v>
      </c>
      <c r="IN39" t="str">
        <f>IF(OR(IG39=FALSE,IG39="na"),"na",VLOOKUP(JM39,'Vlookup tables'!$J$2:$K$5,2,FALSE))</f>
        <v>na</v>
      </c>
      <c r="IO39" t="str">
        <f>IF(OR(IH39=FALSE,IH39="na"),"na",VLOOKUP(JN39,'Vlookup tables'!$J$2:$K$5,2,FALSE))</f>
        <v>na</v>
      </c>
      <c r="IP39" t="str">
        <f t="shared" si="88"/>
        <v>na</v>
      </c>
      <c r="IQ39" t="str">
        <f t="shared" si="89"/>
        <v>na</v>
      </c>
      <c r="IR39" t="str">
        <f t="shared" si="90"/>
        <v>na</v>
      </c>
      <c r="IS39" t="b">
        <f t="shared" si="91"/>
        <v>0</v>
      </c>
      <c r="IT39" t="s">
        <v>559</v>
      </c>
      <c r="IU39" t="s">
        <v>560</v>
      </c>
      <c r="IV39" t="s">
        <v>540</v>
      </c>
      <c r="IW39" t="s">
        <v>562</v>
      </c>
      <c r="IX39" t="s">
        <v>563</v>
      </c>
      <c r="IY39" t="s">
        <v>528</v>
      </c>
      <c r="IZ39" t="s">
        <v>587</v>
      </c>
      <c r="JA39" t="s">
        <v>541</v>
      </c>
      <c r="JX39" t="s">
        <v>565</v>
      </c>
      <c r="KQ39" t="b">
        <f t="shared" si="92"/>
        <v>0</v>
      </c>
      <c r="KR39">
        <f t="shared" si="47"/>
        <v>128</v>
      </c>
    </row>
    <row r="40" spans="1:304" ht="14.4" customHeight="1" x14ac:dyDescent="0.3">
      <c r="A40">
        <v>100</v>
      </c>
      <c r="B40">
        <v>808</v>
      </c>
      <c r="C40" s="2">
        <v>44874.222627314812</v>
      </c>
      <c r="D40">
        <v>1</v>
      </c>
      <c r="E40" t="s">
        <v>544</v>
      </c>
      <c r="F40" t="s">
        <v>566</v>
      </c>
      <c r="G40">
        <f>VLOOKUP(F40,'Vlookup tables'!$A$2:$B$10,2,FALSE)</f>
        <v>3</v>
      </c>
      <c r="H40" t="s">
        <v>631</v>
      </c>
      <c r="J40" t="str">
        <f t="shared" si="93"/>
        <v>Maintenance</v>
      </c>
      <c r="K40" t="s">
        <v>524</v>
      </c>
      <c r="L40">
        <f>VLOOKUP(K40,'Vlookup tables'!$A$2:$B$10,2,FALSE)</f>
        <v>0</v>
      </c>
      <c r="M40" t="s">
        <v>546</v>
      </c>
      <c r="N40" t="b">
        <f t="shared" si="48"/>
        <v>1</v>
      </c>
      <c r="O40" t="b">
        <f t="shared" si="49"/>
        <v>1</v>
      </c>
      <c r="P40" t="b">
        <f t="shared" si="50"/>
        <v>1</v>
      </c>
      <c r="Q40" t="b">
        <f t="shared" si="51"/>
        <v>1</v>
      </c>
      <c r="R40" t="b">
        <f t="shared" si="52"/>
        <v>0</v>
      </c>
      <c r="T40" t="str">
        <f t="shared" si="94"/>
        <v>na</v>
      </c>
      <c r="U40" t="str">
        <f t="shared" si="95"/>
        <v>na</v>
      </c>
      <c r="V40" t="str">
        <f t="shared" si="96"/>
        <v>na</v>
      </c>
      <c r="W40" t="str">
        <f t="shared" si="97"/>
        <v>na</v>
      </c>
      <c r="X40" t="str">
        <f t="shared" si="98"/>
        <v>Unknown</v>
      </c>
      <c r="Y40" t="s">
        <v>517</v>
      </c>
      <c r="Z40">
        <f>VLOOKUP(Y40,'Vlookup tables'!$D$2:$E$6,2,FALSE)</f>
        <v>1</v>
      </c>
      <c r="AA40" t="b">
        <f t="shared" si="29"/>
        <v>1</v>
      </c>
      <c r="AB40" t="b">
        <f t="shared" si="58"/>
        <v>0</v>
      </c>
      <c r="AC40" t="b">
        <f t="shared" si="59"/>
        <v>0</v>
      </c>
      <c r="AD40" t="b">
        <f t="shared" si="60"/>
        <v>0</v>
      </c>
      <c r="AE40" t="b">
        <f t="shared" si="61"/>
        <v>0</v>
      </c>
      <c r="AF40">
        <f>IF(OR(AA40=FALSE,AA40="na"),"na",VLOOKUP(AV40,'Vlookup tables'!$G$2:$H$7,2,FALSE))</f>
        <v>2</v>
      </c>
      <c r="AG40" t="str">
        <f>IF(OR(AB40=FALSE,AB40="na"),"na",VLOOKUP(AW40,'Vlookup tables'!$G$2:$H$7,2,FALSE))</f>
        <v>na</v>
      </c>
      <c r="AH40" t="str">
        <f>IF(OR(AC40=FALSE,AC40="na"),"na",VLOOKUP(AX40,'Vlookup tables'!$G$2:$H$7,2,FALSE))</f>
        <v>na</v>
      </c>
      <c r="AI40" t="str">
        <f>IF(OR(AD40=FALSE,AD40="na"),"na",VLOOKUP(AY40,'Vlookup tables'!$G$2:$H$7,2,FALSE))</f>
        <v>na</v>
      </c>
      <c r="AJ40">
        <f>IF(OR(AA40=FALSE,AA40="na"),"na",VLOOKUP(BC40,'Vlookup tables'!$J$2:$K$5,2,FALSE))</f>
        <v>3</v>
      </c>
      <c r="AK40" t="str">
        <f>IF(OR(AB40=FALSE,AB40="na"),"na",VLOOKUP(BD40,'Vlookup tables'!$J$2:$K$5,2,FALSE))</f>
        <v>na</v>
      </c>
      <c r="AL40" t="str">
        <f>IF(OR(AC40=FALSE,AC40="na"),"na",VLOOKUP(BE40,'Vlookup tables'!$J$2:$K$5,2,FALSE))</f>
        <v>na</v>
      </c>
      <c r="AM40" t="str">
        <f>IF(OR(AD40=FALSE,AD40="na"),"na",VLOOKUP(BF40,'Vlookup tables'!$J$2:$K$5,2,FALSE))</f>
        <v>na</v>
      </c>
      <c r="AN40" t="b">
        <f t="shared" si="62"/>
        <v>1</v>
      </c>
      <c r="AO40" t="str">
        <f t="shared" si="63"/>
        <v>na</v>
      </c>
      <c r="AP40" t="str">
        <f t="shared" si="64"/>
        <v>na</v>
      </c>
      <c r="AQ40" t="str">
        <f t="shared" si="65"/>
        <v>na</v>
      </c>
      <c r="AR40" t="s">
        <v>747</v>
      </c>
      <c r="AV40" t="s">
        <v>531</v>
      </c>
      <c r="AX40" t="s">
        <v>551</v>
      </c>
      <c r="BC40" t="s">
        <v>532</v>
      </c>
      <c r="BE40" t="s">
        <v>532</v>
      </c>
      <c r="BJ40" t="s">
        <v>776</v>
      </c>
      <c r="BQ40" t="str">
        <f t="shared" si="66"/>
        <v>Yes</v>
      </c>
      <c r="BR40" t="b">
        <f t="shared" si="67"/>
        <v>1</v>
      </c>
      <c r="BS40" t="b">
        <f t="shared" si="68"/>
        <v>1</v>
      </c>
      <c r="BT40" t="b">
        <f t="shared" si="69"/>
        <v>1</v>
      </c>
      <c r="BU40" t="b">
        <f t="shared" si="70"/>
        <v>0</v>
      </c>
      <c r="BV40" t="b">
        <f t="shared" si="71"/>
        <v>0</v>
      </c>
      <c r="BW40">
        <f>IF(OR(BR40=FALSE,BR40="na"),"na",VLOOKUP(CN40,'Vlookup tables'!$G$2:$H$7,2,FALSE))</f>
        <v>2</v>
      </c>
      <c r="BX40">
        <f>IF(OR(BS40=FALSE,BS40="na"),"na",VLOOKUP(CO40,'Vlookup tables'!$G$2:$H$7,2,FALSE))</f>
        <v>2</v>
      </c>
      <c r="BY40">
        <f>IF(OR(BT40=FALSE,BT40="na"),"na",VLOOKUP(CP40,'Vlookup tables'!$G$2:$H$7,2,FALSE))</f>
        <v>2</v>
      </c>
      <c r="BZ40" t="str">
        <f>IF(OR(BU40=FALSE,BU40="na"),"na",VLOOKUP(CQ40,'Vlookup tables'!$G$2:$H$7,2,FALSE))</f>
        <v>na</v>
      </c>
      <c r="CA40">
        <f>IF(OR(BR40=FALSE,BR40="na"),"na",VLOOKUP(CU40,'Vlookup tables'!$J$2:$K$5,2,FALSE))</f>
        <v>2</v>
      </c>
      <c r="CB40">
        <f>IF(OR(BS40=FALSE,BS40="na"),"na",VLOOKUP(CV40,'Vlookup tables'!$J$2:$K$5,2,FALSE))</f>
        <v>3</v>
      </c>
      <c r="CC40">
        <f>IF(OR(BT40=FALSE,BT40="na"),"na",VLOOKUP(CW40,'Vlookup tables'!$J$2:$K$5,2,FALSE))</f>
        <v>2</v>
      </c>
      <c r="CD40" t="str">
        <f>IF(OR(BU40=FALSE,BU40="na"),"na",VLOOKUP(CX40,'Vlookup tables'!$J$2:$K$5,2,FALSE))</f>
        <v>na</v>
      </c>
      <c r="CE40" t="b">
        <f t="shared" si="72"/>
        <v>0</v>
      </c>
      <c r="CF40" t="b">
        <f t="shared" si="73"/>
        <v>0</v>
      </c>
      <c r="CG40" t="b">
        <f t="shared" si="74"/>
        <v>0</v>
      </c>
      <c r="CH40" t="str">
        <f t="shared" si="75"/>
        <v>na</v>
      </c>
      <c r="CI40" t="s">
        <v>519</v>
      </c>
      <c r="CJ40" t="s">
        <v>593</v>
      </c>
      <c r="CN40" t="s">
        <v>531</v>
      </c>
      <c r="CO40" t="s">
        <v>531</v>
      </c>
      <c r="CP40" t="s">
        <v>531</v>
      </c>
      <c r="CU40" t="s">
        <v>528</v>
      </c>
      <c r="CV40" t="s">
        <v>532</v>
      </c>
      <c r="CW40" t="s">
        <v>528</v>
      </c>
      <c r="DI40" t="b">
        <f t="shared" si="76"/>
        <v>0</v>
      </c>
      <c r="DK40" t="s">
        <v>649</v>
      </c>
      <c r="EQ40" t="b">
        <f t="shared" si="77"/>
        <v>1</v>
      </c>
      <c r="ER40" t="b">
        <f t="shared" si="78"/>
        <v>1</v>
      </c>
      <c r="ES40" t="b">
        <f t="shared" si="79"/>
        <v>0</v>
      </c>
      <c r="ET40" t="b">
        <f t="shared" si="80"/>
        <v>0</v>
      </c>
      <c r="EU40" t="b">
        <f t="shared" si="81"/>
        <v>0</v>
      </c>
      <c r="EV40" t="b">
        <f t="shared" si="82"/>
        <v>0</v>
      </c>
      <c r="EW40">
        <f t="shared" si="30"/>
        <v>1</v>
      </c>
      <c r="EX40" t="str">
        <f t="shared" si="31"/>
        <v>na</v>
      </c>
      <c r="EY40" t="str">
        <f t="shared" si="32"/>
        <v>na</v>
      </c>
      <c r="EZ40" t="str">
        <f t="shared" si="33"/>
        <v>na</v>
      </c>
      <c r="FA40" t="b">
        <f t="shared" si="34"/>
        <v>1</v>
      </c>
      <c r="FB40" t="b">
        <f t="shared" si="35"/>
        <v>0</v>
      </c>
      <c r="FC40" t="b">
        <f t="shared" si="83"/>
        <v>0</v>
      </c>
      <c r="FD40" t="b">
        <f t="shared" si="36"/>
        <v>1</v>
      </c>
      <c r="FE40" t="str">
        <f t="shared" si="37"/>
        <v>na</v>
      </c>
      <c r="FF40" t="b">
        <f t="shared" si="38"/>
        <v>0</v>
      </c>
      <c r="FG40" t="b">
        <f t="shared" si="39"/>
        <v>0</v>
      </c>
      <c r="FH40" t="b">
        <f t="shared" si="84"/>
        <v>0</v>
      </c>
      <c r="FI40">
        <f>IF(OR(FD40=FALSE,FD40="na"),"na",VLOOKUP(GH40,'Vlookup tables'!$G$2:$H$7,2,FALSE))</f>
        <v>2</v>
      </c>
      <c r="FJ40" t="str">
        <f>IF(OR(FE40=FALSE,FE40="na"),"na",VLOOKUP(GI40,'Vlookup tables'!$G$2:$H$7,2,FALSE))</f>
        <v>na</v>
      </c>
      <c r="FK40" t="str">
        <f>IF(OR(FF40=FALSE,FF40="na"),"na",VLOOKUP(GJ40,'Vlookup tables'!$G$2:$H$7,2,FALSE))</f>
        <v>na</v>
      </c>
      <c r="FL40" t="str">
        <f>IF(OR(FG40=FALSE,FG40="na"),"na",VLOOKUP(GK40,'Vlookup tables'!$G$2:$H$7,2,FALSE))</f>
        <v>na</v>
      </c>
      <c r="FM40">
        <f>IF(OR(FD40=FALSE,FD40="na"),"na",VLOOKUP(GO40,'Vlookup tables'!$J$2:$K$5,2,FALSE))</f>
        <v>2</v>
      </c>
      <c r="FN40" t="str">
        <f>IF(OR(FE40=FALSE,FE40="na"),"na",VLOOKUP(GP40,'Vlookup tables'!$J$2:$K$5,2,FALSE))</f>
        <v>na</v>
      </c>
      <c r="FO40" t="str">
        <f>IF(OR(FF40=FALSE,FF40="na"),"na",VLOOKUP(GQ40,'Vlookup tables'!$J$2:$K$5,2,FALSE))</f>
        <v>na</v>
      </c>
      <c r="FP40" t="str">
        <f>IF(OR(FG40=FALSE,FG40="na"),"na",VLOOKUP(GR40,'Vlookup tables'!$J$2:$K$5,2,FALSE))</f>
        <v>na</v>
      </c>
      <c r="FQ40" t="b">
        <f t="shared" si="40"/>
        <v>0</v>
      </c>
      <c r="FR40" t="str">
        <f t="shared" si="41"/>
        <v>na</v>
      </c>
      <c r="FS40" t="str">
        <f t="shared" si="42"/>
        <v>na</v>
      </c>
      <c r="FT40" t="str">
        <f t="shared" si="43"/>
        <v>na</v>
      </c>
      <c r="FU40" t="b">
        <f t="shared" si="44"/>
        <v>0</v>
      </c>
      <c r="FV40" t="s">
        <v>601</v>
      </c>
      <c r="FX40" t="s">
        <v>555</v>
      </c>
      <c r="GB40" t="s">
        <v>661</v>
      </c>
      <c r="GF40" t="s">
        <v>596</v>
      </c>
      <c r="GH40" t="s">
        <v>531</v>
      </c>
      <c r="GO40" t="s">
        <v>528</v>
      </c>
      <c r="HD40" t="s">
        <v>543</v>
      </c>
      <c r="HX40">
        <f>IF(IT40="","Unknown",VLOOKUP(IT40,'Vlookup tables'!$B$13:$C$16,2,FALSE))</f>
        <v>2</v>
      </c>
      <c r="HY40">
        <f>IF(IU40="","Unknown",VLOOKUP(IU40,'Vlookup tables'!$D$13:$E$16,2,FALSE))</f>
        <v>3</v>
      </c>
      <c r="HZ40">
        <f>IF(IV40="","Unknown",VLOOKUP(IV40,'Vlookup tables'!$F$13:$G$16,2,FALSE))</f>
        <v>2</v>
      </c>
      <c r="IA40">
        <f>IF(IW40="","Unknown",VLOOKUP(IW40,'Vlookup tables'!$H$13:$I$16,2,FALSE))</f>
        <v>2</v>
      </c>
      <c r="IB40">
        <f>IF(IX40="","Unknown",VLOOKUP(IX40,'Vlookup tables'!$J$13:$K$16,2,FALSE))</f>
        <v>3</v>
      </c>
      <c r="IC40">
        <f>IF(IY40="","Unknown",VLOOKUP(IY40,'Vlookup tables'!$L$13:$M$16,2,FALSE))</f>
        <v>3</v>
      </c>
      <c r="ID40">
        <f>IF(IZ40="","Unknown",VLOOKUP(IZ40,'Vlookup tables'!$N$13:$O$16,2,FALSE))</f>
        <v>1</v>
      </c>
      <c r="IE40">
        <f>VLOOKUP(JA40,'Vlookup tables'!$P$13:$Q$15,2,FALSE)</f>
        <v>2</v>
      </c>
      <c r="IF40" t="b">
        <f t="shared" si="85"/>
        <v>0</v>
      </c>
      <c r="IG40" t="b">
        <f t="shared" si="86"/>
        <v>0</v>
      </c>
      <c r="IH40" t="b">
        <f t="shared" si="87"/>
        <v>0</v>
      </c>
      <c r="II40" t="b">
        <f t="shared" si="45"/>
        <v>1</v>
      </c>
      <c r="IJ40" t="str">
        <f>IF(OR(IF40=FALSE,IF40="na"),"na",VLOOKUP(JF40,'Vlookup tables'!$G$2:$H$7,2,FALSE))</f>
        <v>na</v>
      </c>
      <c r="IK40" t="str">
        <f>IF(OR(IG40=FALSE,IG40="na"),"na",VLOOKUP(JG40,'Vlookup tables'!$G$2:$H$7,2,FALSE))</f>
        <v>na</v>
      </c>
      <c r="IL40" t="str">
        <f>IF(OR(IH40=FALSE,IH40="na"),"na",VLOOKUP(JH40,'Vlookup tables'!$G$2:$H$7,2,FALSE))</f>
        <v>na</v>
      </c>
      <c r="IM40" t="str">
        <f>IF(OR(IF40=FALSE,IF40="na"),"na",VLOOKUP(JL40,'Vlookup tables'!$J$2:$K$5,2,FALSE))</f>
        <v>na</v>
      </c>
      <c r="IN40" t="str">
        <f>IF(OR(IG40=FALSE,IG40="na"),"na",VLOOKUP(JM40,'Vlookup tables'!$J$2:$K$5,2,FALSE))</f>
        <v>na</v>
      </c>
      <c r="IO40" t="str">
        <f>IF(OR(IH40=FALSE,IH40="na"),"na",VLOOKUP(JN40,'Vlookup tables'!$J$2:$K$5,2,FALSE))</f>
        <v>na</v>
      </c>
      <c r="IP40" t="str">
        <f t="shared" si="88"/>
        <v>na</v>
      </c>
      <c r="IQ40" t="str">
        <f t="shared" si="89"/>
        <v>na</v>
      </c>
      <c r="IR40" t="str">
        <f t="shared" si="90"/>
        <v>na</v>
      </c>
      <c r="IS40" t="b">
        <f t="shared" si="91"/>
        <v>0</v>
      </c>
      <c r="IT40" t="s">
        <v>559</v>
      </c>
      <c r="IU40" t="s">
        <v>539</v>
      </c>
      <c r="IV40" t="s">
        <v>561</v>
      </c>
      <c r="IW40" t="s">
        <v>562</v>
      </c>
      <c r="IX40" t="s">
        <v>577</v>
      </c>
      <c r="IY40" t="s">
        <v>532</v>
      </c>
      <c r="IZ40" t="s">
        <v>562</v>
      </c>
      <c r="JA40" t="s">
        <v>578</v>
      </c>
      <c r="JB40" t="s">
        <v>579</v>
      </c>
      <c r="JC40" t="s">
        <v>777</v>
      </c>
      <c r="JI40" t="s">
        <v>551</v>
      </c>
      <c r="JO40" t="s">
        <v>532</v>
      </c>
      <c r="KN40" t="s">
        <v>642</v>
      </c>
      <c r="KQ40" t="b">
        <f t="shared" si="92"/>
        <v>0</v>
      </c>
      <c r="KR40">
        <f t="shared" si="47"/>
        <v>148</v>
      </c>
    </row>
    <row r="41" spans="1:304" ht="14.4" customHeight="1" x14ac:dyDescent="0.3">
      <c r="A41">
        <v>100</v>
      </c>
      <c r="B41">
        <v>371</v>
      </c>
      <c r="C41" s="2">
        <v>44874.223252314812</v>
      </c>
      <c r="D41">
        <v>1</v>
      </c>
      <c r="E41" t="s">
        <v>544</v>
      </c>
      <c r="F41" t="s">
        <v>568</v>
      </c>
      <c r="G41">
        <f>VLOOKUP(F41,'Vlookup tables'!$A$2:$B$10,2,FALSE)</f>
        <v>6</v>
      </c>
      <c r="H41" t="s">
        <v>692</v>
      </c>
      <c r="J41" t="str">
        <f t="shared" si="93"/>
        <v>Engineering Technician</v>
      </c>
      <c r="K41" t="s">
        <v>568</v>
      </c>
      <c r="L41">
        <f>VLOOKUP(K41,'Vlookup tables'!$A$2:$B$10,2,FALSE)</f>
        <v>6</v>
      </c>
      <c r="M41" t="s">
        <v>583</v>
      </c>
      <c r="N41" t="b">
        <f t="shared" si="48"/>
        <v>1</v>
      </c>
      <c r="O41" t="b">
        <f t="shared" si="49"/>
        <v>0</v>
      </c>
      <c r="P41" t="b">
        <f t="shared" si="50"/>
        <v>0</v>
      </c>
      <c r="Q41" t="b">
        <f t="shared" si="51"/>
        <v>0</v>
      </c>
      <c r="R41" t="b">
        <f t="shared" si="52"/>
        <v>0</v>
      </c>
      <c r="S41" t="s">
        <v>547</v>
      </c>
      <c r="T41" t="str">
        <f t="shared" si="94"/>
        <v>na</v>
      </c>
      <c r="U41" t="b">
        <f t="shared" si="95"/>
        <v>0</v>
      </c>
      <c r="V41" t="b">
        <f t="shared" si="96"/>
        <v>1</v>
      </c>
      <c r="W41" t="b">
        <f t="shared" si="97"/>
        <v>0</v>
      </c>
      <c r="X41" t="b">
        <f t="shared" si="98"/>
        <v>0</v>
      </c>
      <c r="Y41" t="s">
        <v>517</v>
      </c>
      <c r="Z41">
        <f>VLOOKUP(Y41,'Vlookup tables'!$D$2:$E$6,2,FALSE)</f>
        <v>1</v>
      </c>
      <c r="AA41" t="b">
        <f t="shared" si="29"/>
        <v>0</v>
      </c>
      <c r="AB41" t="b">
        <f t="shared" si="58"/>
        <v>0</v>
      </c>
      <c r="AC41" t="b">
        <f t="shared" si="59"/>
        <v>0</v>
      </c>
      <c r="AD41" t="b">
        <f t="shared" si="60"/>
        <v>1</v>
      </c>
      <c r="AE41" t="b">
        <f t="shared" si="61"/>
        <v>0</v>
      </c>
      <c r="AF41" t="str">
        <f>IF(OR(AA41=FALSE,AA41="na"),"na",VLOOKUP(AV41,'Vlookup tables'!$G$2:$H$7,2,FALSE))</f>
        <v>na</v>
      </c>
      <c r="AG41" t="str">
        <f>IF(OR(AB41=FALSE,AB41="na"),"na",VLOOKUP(AW41,'Vlookup tables'!$G$2:$H$7,2,FALSE))</f>
        <v>na</v>
      </c>
      <c r="AH41" t="str">
        <f>IF(OR(AC41=FALSE,AC41="na"),"na",VLOOKUP(AX41,'Vlookup tables'!$G$2:$H$7,2,FALSE))</f>
        <v>na</v>
      </c>
      <c r="AI41">
        <f>IF(OR(AD41=FALSE,AD41="na"),"na",VLOOKUP(AY41,'Vlookup tables'!$G$2:$H$7,2,FALSE))</f>
        <v>2</v>
      </c>
      <c r="AJ41" t="str">
        <f>IF(OR(AA41=FALSE,AA41="na"),"na",VLOOKUP(BC41,'Vlookup tables'!$J$2:$K$5,2,FALSE))</f>
        <v>na</v>
      </c>
      <c r="AK41" t="str">
        <f>IF(OR(AB41=FALSE,AB41="na"),"na",VLOOKUP(BD41,'Vlookup tables'!$J$2:$K$5,2,FALSE))</f>
        <v>na</v>
      </c>
      <c r="AL41" t="str">
        <f>IF(OR(AC41=FALSE,AC41="na"),"na",VLOOKUP(BE41,'Vlookup tables'!$J$2:$K$5,2,FALSE))</f>
        <v>na</v>
      </c>
      <c r="AM41">
        <f>IF(OR(AD41=FALSE,AD41="na"),"na",VLOOKUP(BF41,'Vlookup tables'!$J$2:$K$5,2,FALSE))</f>
        <v>3</v>
      </c>
      <c r="AN41" t="str">
        <f t="shared" si="62"/>
        <v>na</v>
      </c>
      <c r="AO41" t="str">
        <f t="shared" si="63"/>
        <v>na</v>
      </c>
      <c r="AP41" t="str">
        <f t="shared" si="64"/>
        <v>na</v>
      </c>
      <c r="AQ41" t="b">
        <f t="shared" si="65"/>
        <v>0</v>
      </c>
      <c r="AR41" t="s">
        <v>766</v>
      </c>
      <c r="AY41" t="s">
        <v>531</v>
      </c>
      <c r="BF41" t="s">
        <v>532</v>
      </c>
      <c r="BQ41" t="str">
        <f t="shared" si="66"/>
        <v>Yes</v>
      </c>
      <c r="BR41" t="b">
        <f t="shared" si="67"/>
        <v>1</v>
      </c>
      <c r="BS41" t="b">
        <f t="shared" si="68"/>
        <v>1</v>
      </c>
      <c r="BT41" t="b">
        <f t="shared" si="69"/>
        <v>0</v>
      </c>
      <c r="BU41" t="b">
        <f t="shared" si="70"/>
        <v>1</v>
      </c>
      <c r="BV41" t="b">
        <f t="shared" si="71"/>
        <v>0</v>
      </c>
      <c r="BW41">
        <f>IF(OR(BR41=FALSE,BR41="na"),"na",VLOOKUP(CN41,'Vlookup tables'!$G$2:$H$7,2,FALSE))</f>
        <v>4</v>
      </c>
      <c r="BX41">
        <f>IF(OR(BS41=FALSE,BS41="na"),"na",VLOOKUP(CO41,'Vlookup tables'!$G$2:$H$7,2,FALSE))</f>
        <v>4</v>
      </c>
      <c r="BY41" t="str">
        <f>IF(OR(BT41=FALSE,BT41="na"),"na",VLOOKUP(CP41,'Vlookup tables'!$G$2:$H$7,2,FALSE))</f>
        <v>na</v>
      </c>
      <c r="BZ41">
        <f>IF(OR(BU41=FALSE,BU41="na"),"na",VLOOKUP(CQ41,'Vlookup tables'!$G$2:$H$7,2,FALSE))</f>
        <v>4</v>
      </c>
      <c r="CA41">
        <f>IF(OR(BR41=FALSE,BR41="na"),"na",VLOOKUP(CU41,'Vlookup tables'!$J$2:$K$5,2,FALSE))</f>
        <v>3</v>
      </c>
      <c r="CB41">
        <f>IF(OR(BS41=FALSE,BS41="na"),"na",VLOOKUP(CV41,'Vlookup tables'!$J$2:$K$5,2,FALSE))</f>
        <v>3</v>
      </c>
      <c r="CC41" t="str">
        <f>IF(OR(BT41=FALSE,BT41="na"),"na",VLOOKUP(CW41,'Vlookup tables'!$J$2:$K$5,2,FALSE))</f>
        <v>na</v>
      </c>
      <c r="CD41">
        <f>IF(OR(BU41=FALSE,BU41="na"),"na",VLOOKUP(CX41,'Vlookup tables'!$J$2:$K$5,2,FALSE))</f>
        <v>3</v>
      </c>
      <c r="CE41" t="b">
        <f t="shared" si="72"/>
        <v>0</v>
      </c>
      <c r="CF41" t="b">
        <f t="shared" si="73"/>
        <v>0</v>
      </c>
      <c r="CG41" t="str">
        <f t="shared" si="74"/>
        <v>na</v>
      </c>
      <c r="CH41" t="b">
        <f t="shared" si="75"/>
        <v>0</v>
      </c>
      <c r="CI41" t="s">
        <v>519</v>
      </c>
      <c r="CJ41" t="s">
        <v>667</v>
      </c>
      <c r="CN41" t="s">
        <v>573</v>
      </c>
      <c r="CO41" t="s">
        <v>573</v>
      </c>
      <c r="CQ41" t="s">
        <v>573</v>
      </c>
      <c r="CU41" t="s">
        <v>532</v>
      </c>
      <c r="CV41" t="s">
        <v>532</v>
      </c>
      <c r="CX41" t="s">
        <v>532</v>
      </c>
      <c r="DI41" t="b">
        <f t="shared" si="76"/>
        <v>0</v>
      </c>
      <c r="DK41" t="s">
        <v>552</v>
      </c>
      <c r="EQ41" t="b">
        <f t="shared" si="77"/>
        <v>1</v>
      </c>
      <c r="ER41" t="b">
        <f t="shared" si="78"/>
        <v>1</v>
      </c>
      <c r="ES41" t="b">
        <f t="shared" si="79"/>
        <v>0</v>
      </c>
      <c r="ET41" t="b">
        <f t="shared" si="80"/>
        <v>0</v>
      </c>
      <c r="EU41" t="b">
        <f t="shared" si="81"/>
        <v>1</v>
      </c>
      <c r="EV41" t="b">
        <f t="shared" si="82"/>
        <v>0</v>
      </c>
      <c r="EW41">
        <f t="shared" si="30"/>
        <v>1</v>
      </c>
      <c r="EX41" t="str">
        <f t="shared" si="31"/>
        <v>na</v>
      </c>
      <c r="EY41" t="str">
        <f t="shared" si="32"/>
        <v>na</v>
      </c>
      <c r="EZ41">
        <f t="shared" si="33"/>
        <v>1</v>
      </c>
      <c r="FA41" t="b">
        <f t="shared" si="34"/>
        <v>1</v>
      </c>
      <c r="FB41" t="b">
        <f t="shared" si="35"/>
        <v>0</v>
      </c>
      <c r="FC41" t="b">
        <f t="shared" si="83"/>
        <v>0</v>
      </c>
      <c r="FD41" t="b">
        <f t="shared" si="36"/>
        <v>1</v>
      </c>
      <c r="FE41" t="str">
        <f t="shared" si="37"/>
        <v>na</v>
      </c>
      <c r="FF41" t="b">
        <f t="shared" si="38"/>
        <v>1</v>
      </c>
      <c r="FG41" t="b">
        <f t="shared" si="39"/>
        <v>0</v>
      </c>
      <c r="FH41" t="b">
        <f t="shared" si="84"/>
        <v>0</v>
      </c>
      <c r="FI41">
        <f>IF(OR(FD41=FALSE,FD41="na"),"na",VLOOKUP(GH41,'Vlookup tables'!$G$2:$H$7,2,FALSE))</f>
        <v>4</v>
      </c>
      <c r="FJ41" t="str">
        <f>IF(OR(FE41=FALSE,FE41="na"),"na",VLOOKUP(GI41,'Vlookup tables'!$G$2:$H$7,2,FALSE))</f>
        <v>na</v>
      </c>
      <c r="FK41">
        <f>IF(OR(FF41=FALSE,FF41="na"),"na",VLOOKUP(GJ41,'Vlookup tables'!$G$2:$H$7,2,FALSE))</f>
        <v>4</v>
      </c>
      <c r="FL41" t="str">
        <f>IF(OR(FG41=FALSE,FG41="na"),"na",VLOOKUP(GK41,'Vlookup tables'!$G$2:$H$7,2,FALSE))</f>
        <v>na</v>
      </c>
      <c r="FM41">
        <f>IF(OR(FD41=FALSE,FD41="na"),"na",VLOOKUP(GO41,'Vlookup tables'!$J$2:$K$5,2,FALSE))</f>
        <v>3</v>
      </c>
      <c r="FN41" t="str">
        <f>IF(OR(FE41=FALSE,FE41="na"),"na",VLOOKUP(GP41,'Vlookup tables'!$J$2:$K$5,2,FALSE))</f>
        <v>na</v>
      </c>
      <c r="FO41">
        <f>IF(OR(FF41=FALSE,FF41="na"),"na",VLOOKUP(GQ41,'Vlookup tables'!$J$2:$K$5,2,FALSE))</f>
        <v>3</v>
      </c>
      <c r="FP41" t="str">
        <f>IF(OR(FG41=FALSE,FG41="na"),"na",VLOOKUP(GR41,'Vlookup tables'!$J$2:$K$5,2,FALSE))</f>
        <v>na</v>
      </c>
      <c r="FQ41" t="b">
        <f t="shared" si="40"/>
        <v>0</v>
      </c>
      <c r="FR41" t="str">
        <f t="shared" si="41"/>
        <v>na</v>
      </c>
      <c r="FS41" t="b">
        <f t="shared" si="42"/>
        <v>0</v>
      </c>
      <c r="FT41" t="str">
        <f t="shared" si="43"/>
        <v>na</v>
      </c>
      <c r="FU41" t="b">
        <f t="shared" si="44"/>
        <v>0</v>
      </c>
      <c r="FV41" t="s">
        <v>594</v>
      </c>
      <c r="FX41" t="s">
        <v>555</v>
      </c>
      <c r="GA41" t="s">
        <v>555</v>
      </c>
      <c r="GB41" t="s">
        <v>630</v>
      </c>
      <c r="GF41" t="s">
        <v>596</v>
      </c>
      <c r="GH41" t="s">
        <v>573</v>
      </c>
      <c r="GJ41" t="s">
        <v>573</v>
      </c>
      <c r="GO41" t="s">
        <v>532</v>
      </c>
      <c r="GQ41" t="s">
        <v>532</v>
      </c>
      <c r="HD41" t="s">
        <v>552</v>
      </c>
      <c r="HX41">
        <f>IF(IT41="","Unknown",VLOOKUP(IT41,'Vlookup tables'!$B$13:$C$16,2,FALSE))</f>
        <v>2</v>
      </c>
      <c r="HY41">
        <f>IF(IU41="","Unknown",VLOOKUP(IU41,'Vlookup tables'!$D$13:$E$16,2,FALSE))</f>
        <v>3</v>
      </c>
      <c r="HZ41">
        <f>IF(IV41="","Unknown",VLOOKUP(IV41,'Vlookup tables'!$F$13:$G$16,2,FALSE))</f>
        <v>3</v>
      </c>
      <c r="IA41">
        <f>IF(IW41="","Unknown",VLOOKUP(IW41,'Vlookup tables'!$H$13:$I$16,2,FALSE))</f>
        <v>3</v>
      </c>
      <c r="IB41">
        <f>IF(IX41="","Unknown",VLOOKUP(IX41,'Vlookup tables'!$J$13:$K$16,2,FALSE))</f>
        <v>3</v>
      </c>
      <c r="IC41">
        <f>IF(IY41="","Unknown",VLOOKUP(IY41,'Vlookup tables'!$L$13:$M$16,2,FALSE))</f>
        <v>3</v>
      </c>
      <c r="ID41">
        <f>IF(IZ41="","Unknown",VLOOKUP(IZ41,'Vlookup tables'!$N$13:$O$16,2,FALSE))</f>
        <v>3</v>
      </c>
      <c r="IE41">
        <f>VLOOKUP(JA41,'Vlookup tables'!$P$13:$Q$15,2,FALSE)</f>
        <v>2</v>
      </c>
      <c r="IF41" t="b">
        <f t="shared" si="85"/>
        <v>0</v>
      </c>
      <c r="IG41" t="b">
        <f t="shared" si="86"/>
        <v>0</v>
      </c>
      <c r="IH41" t="b">
        <f t="shared" si="87"/>
        <v>0</v>
      </c>
      <c r="II41" t="b">
        <f t="shared" si="45"/>
        <v>1</v>
      </c>
      <c r="IJ41" t="str">
        <f>IF(OR(IF41=FALSE,IF41="na"),"na",VLOOKUP(JF41,'Vlookup tables'!$G$2:$H$7,2,FALSE))</f>
        <v>na</v>
      </c>
      <c r="IK41" t="str">
        <f>IF(OR(IG41=FALSE,IG41="na"),"na",VLOOKUP(JG41,'Vlookup tables'!$G$2:$H$7,2,FALSE))</f>
        <v>na</v>
      </c>
      <c r="IL41" t="str">
        <f>IF(OR(IH41=FALSE,IH41="na"),"na",VLOOKUP(JH41,'Vlookup tables'!$G$2:$H$7,2,FALSE))</f>
        <v>na</v>
      </c>
      <c r="IM41" t="str">
        <f>IF(OR(IF41=FALSE,IF41="na"),"na",VLOOKUP(JL41,'Vlookup tables'!$J$2:$K$5,2,FALSE))</f>
        <v>na</v>
      </c>
      <c r="IN41" t="str">
        <f>IF(OR(IG41=FALSE,IG41="na"),"na",VLOOKUP(JM41,'Vlookup tables'!$J$2:$K$5,2,FALSE))</f>
        <v>na</v>
      </c>
      <c r="IO41" t="str">
        <f>IF(OR(IH41=FALSE,IH41="na"),"na",VLOOKUP(JN41,'Vlookup tables'!$J$2:$K$5,2,FALSE))</f>
        <v>na</v>
      </c>
      <c r="IP41" t="str">
        <f t="shared" si="88"/>
        <v>na</v>
      </c>
      <c r="IQ41" t="str">
        <f t="shared" si="89"/>
        <v>na</v>
      </c>
      <c r="IR41" t="str">
        <f t="shared" si="90"/>
        <v>na</v>
      </c>
      <c r="IS41" t="b">
        <f t="shared" si="91"/>
        <v>0</v>
      </c>
      <c r="IT41" t="s">
        <v>559</v>
      </c>
      <c r="IU41" t="s">
        <v>539</v>
      </c>
      <c r="IV41" t="s">
        <v>540</v>
      </c>
      <c r="IW41" t="s">
        <v>576</v>
      </c>
      <c r="IX41" t="s">
        <v>577</v>
      </c>
      <c r="IY41" t="s">
        <v>532</v>
      </c>
      <c r="IZ41" t="s">
        <v>587</v>
      </c>
      <c r="JA41" t="s">
        <v>578</v>
      </c>
      <c r="JB41" t="s">
        <v>579</v>
      </c>
      <c r="JC41" t="s">
        <v>778</v>
      </c>
      <c r="JI41" t="s">
        <v>531</v>
      </c>
      <c r="JO41" t="s">
        <v>532</v>
      </c>
      <c r="KN41" t="s">
        <v>552</v>
      </c>
      <c r="KQ41" t="b">
        <f t="shared" si="92"/>
        <v>0</v>
      </c>
      <c r="KR41">
        <f t="shared" si="47"/>
        <v>149</v>
      </c>
    </row>
    <row r="42" spans="1:304" ht="14.4" customHeight="1" x14ac:dyDescent="0.3">
      <c r="A42">
        <v>100</v>
      </c>
      <c r="B42">
        <v>775</v>
      </c>
      <c r="C42" s="2">
        <v>44874.237696759257</v>
      </c>
      <c r="D42">
        <v>1</v>
      </c>
      <c r="E42" t="s">
        <v>590</v>
      </c>
      <c r="F42" t="s">
        <v>611</v>
      </c>
      <c r="G42">
        <f>VLOOKUP(F42,'Vlookup tables'!$A$2:$B$10,2,FALSE)</f>
        <v>4</v>
      </c>
      <c r="H42" t="s">
        <v>545</v>
      </c>
      <c r="J42" t="str">
        <f t="shared" si="93"/>
        <v>Engineering</v>
      </c>
      <c r="K42" t="s">
        <v>611</v>
      </c>
      <c r="L42">
        <f>VLOOKUP(K42,'Vlookup tables'!$A$2:$B$10,2,FALSE)</f>
        <v>4</v>
      </c>
      <c r="M42" t="s">
        <v>583</v>
      </c>
      <c r="N42" t="b">
        <f t="shared" si="48"/>
        <v>1</v>
      </c>
      <c r="O42" t="b">
        <f t="shared" si="49"/>
        <v>0</v>
      </c>
      <c r="P42" t="b">
        <f t="shared" si="50"/>
        <v>0</v>
      </c>
      <c r="Q42" t="b">
        <f t="shared" si="51"/>
        <v>0</v>
      </c>
      <c r="R42" t="b">
        <f t="shared" si="52"/>
        <v>0</v>
      </c>
      <c r="S42" t="s">
        <v>547</v>
      </c>
      <c r="T42" t="str">
        <f t="shared" si="94"/>
        <v>na</v>
      </c>
      <c r="U42" t="b">
        <f t="shared" si="95"/>
        <v>0</v>
      </c>
      <c r="V42" t="b">
        <f t="shared" si="96"/>
        <v>1</v>
      </c>
      <c r="W42" t="b">
        <f t="shared" si="97"/>
        <v>0</v>
      </c>
      <c r="X42" t="b">
        <f t="shared" si="98"/>
        <v>0</v>
      </c>
      <c r="Y42" t="s">
        <v>584</v>
      </c>
      <c r="Z42">
        <f>VLOOKUP(Y42,'Vlookup tables'!$D$2:$E$6,2,FALSE)</f>
        <v>2</v>
      </c>
      <c r="AA42" t="str">
        <f t="shared" si="29"/>
        <v>na</v>
      </c>
      <c r="AB42" t="str">
        <f t="shared" si="58"/>
        <v>na</v>
      </c>
      <c r="AC42" t="str">
        <f t="shared" si="59"/>
        <v>na</v>
      </c>
      <c r="AD42" t="str">
        <f t="shared" si="60"/>
        <v>na</v>
      </c>
      <c r="AE42" t="str">
        <f t="shared" si="61"/>
        <v>na</v>
      </c>
      <c r="AF42" t="str">
        <f>IF(OR(AA42=FALSE,AA42="na"),"na",VLOOKUP(AV42,'Vlookup tables'!$G$2:$H$7,2,FALSE))</f>
        <v>na</v>
      </c>
      <c r="AG42" t="str">
        <f>IF(OR(AB42=FALSE,AB42="na"),"na",VLOOKUP(AW42,'Vlookup tables'!$G$2:$H$7,2,FALSE))</f>
        <v>na</v>
      </c>
      <c r="AH42" t="str">
        <f>IF(OR(AC42=FALSE,AC42="na"),"na",VLOOKUP(AX42,'Vlookup tables'!$G$2:$H$7,2,FALSE))</f>
        <v>na</v>
      </c>
      <c r="AI42" t="str">
        <f>IF(OR(AD42=FALSE,AD42="na"),"na",VLOOKUP(AY42,'Vlookup tables'!$G$2:$H$7,2,FALSE))</f>
        <v>na</v>
      </c>
      <c r="AJ42" t="str">
        <f>IF(OR(AA42=FALSE,AA42="na"),"na",VLOOKUP(BC42,'Vlookup tables'!$J$2:$K$5,2,FALSE))</f>
        <v>na</v>
      </c>
      <c r="AK42" t="str">
        <f>IF(OR(AB42=FALSE,AB42="na"),"na",VLOOKUP(BD42,'Vlookup tables'!$J$2:$K$5,2,FALSE))</f>
        <v>na</v>
      </c>
      <c r="AL42" t="str">
        <f>IF(OR(AC42=FALSE,AC42="na"),"na",VLOOKUP(BE42,'Vlookup tables'!$J$2:$K$5,2,FALSE))</f>
        <v>na</v>
      </c>
      <c r="AM42" t="str">
        <f>IF(OR(AD42=FALSE,AD42="na"),"na",VLOOKUP(BF42,'Vlookup tables'!$J$2:$K$5,2,FALSE))</f>
        <v>na</v>
      </c>
      <c r="AN42" t="str">
        <f t="shared" si="62"/>
        <v>na</v>
      </c>
      <c r="AO42" t="str">
        <f t="shared" si="63"/>
        <v>na</v>
      </c>
      <c r="AP42" t="str">
        <f t="shared" si="64"/>
        <v>na</v>
      </c>
      <c r="AQ42" t="str">
        <f t="shared" si="65"/>
        <v>na</v>
      </c>
      <c r="BQ42" t="str">
        <f t="shared" si="66"/>
        <v>na</v>
      </c>
      <c r="BR42" t="b">
        <f t="shared" si="67"/>
        <v>1</v>
      </c>
      <c r="BS42" t="b">
        <f t="shared" si="68"/>
        <v>1</v>
      </c>
      <c r="BT42" t="b">
        <f t="shared" si="69"/>
        <v>1</v>
      </c>
      <c r="BU42" t="b">
        <f t="shared" si="70"/>
        <v>0</v>
      </c>
      <c r="BV42" t="b">
        <f t="shared" si="71"/>
        <v>0</v>
      </c>
      <c r="BW42">
        <f>IF(OR(BR42=FALSE,BR42="na"),"na",VLOOKUP(CN42,'Vlookup tables'!$G$2:$H$7,2,FALSE))</f>
        <v>2</v>
      </c>
      <c r="BX42">
        <f>IF(OR(BS42=FALSE,BS42="na"),"na",VLOOKUP(CO42,'Vlookup tables'!$G$2:$H$7,2,FALSE))</f>
        <v>2</v>
      </c>
      <c r="BY42">
        <f>IF(OR(BT42=FALSE,BT42="na"),"na",VLOOKUP(CP42,'Vlookup tables'!$G$2:$H$7,2,FALSE))</f>
        <v>1</v>
      </c>
      <c r="BZ42" t="str">
        <f>IF(OR(BU42=FALSE,BU42="na"),"na",VLOOKUP(CQ42,'Vlookup tables'!$G$2:$H$7,2,FALSE))</f>
        <v>na</v>
      </c>
      <c r="CA42">
        <f>IF(OR(BR42=FALSE,BR42="na"),"na",VLOOKUP(CU42,'Vlookup tables'!$J$2:$K$5,2,FALSE))</f>
        <v>3</v>
      </c>
      <c r="CB42">
        <f>IF(OR(BS42=FALSE,BS42="na"),"na",VLOOKUP(CV42,'Vlookup tables'!$J$2:$K$5,2,FALSE))</f>
        <v>2</v>
      </c>
      <c r="CC42">
        <f>IF(OR(BT42=FALSE,BT42="na"),"na",VLOOKUP(CW42,'Vlookup tables'!$J$2:$K$5,2,FALSE))</f>
        <v>2</v>
      </c>
      <c r="CD42" t="str">
        <f>IF(OR(BU42=FALSE,BU42="na"),"na",VLOOKUP(CX42,'Vlookup tables'!$J$2:$K$5,2,FALSE))</f>
        <v>na</v>
      </c>
      <c r="CE42" t="b">
        <f t="shared" si="72"/>
        <v>1</v>
      </c>
      <c r="CF42" t="b">
        <f t="shared" si="73"/>
        <v>1</v>
      </c>
      <c r="CG42" t="b">
        <f t="shared" si="74"/>
        <v>1</v>
      </c>
      <c r="CH42" t="str">
        <f t="shared" si="75"/>
        <v>na</v>
      </c>
      <c r="CJ42" t="s">
        <v>593</v>
      </c>
      <c r="CN42" t="s">
        <v>531</v>
      </c>
      <c r="CO42" t="s">
        <v>531</v>
      </c>
      <c r="CP42" t="s">
        <v>530</v>
      </c>
      <c r="CU42" t="s">
        <v>532</v>
      </c>
      <c r="CV42" t="s">
        <v>528</v>
      </c>
      <c r="CW42" t="s">
        <v>528</v>
      </c>
      <c r="DB42" t="s">
        <v>779</v>
      </c>
      <c r="DC42" t="s">
        <v>780</v>
      </c>
      <c r="DD42" t="s">
        <v>781</v>
      </c>
      <c r="DI42" t="b">
        <f t="shared" si="76"/>
        <v>0</v>
      </c>
      <c r="DJ42" t="s">
        <v>617</v>
      </c>
      <c r="DK42" t="s">
        <v>552</v>
      </c>
      <c r="EQ42" t="b">
        <f t="shared" si="77"/>
        <v>1</v>
      </c>
      <c r="ER42" t="b">
        <f t="shared" si="78"/>
        <v>1</v>
      </c>
      <c r="ES42" t="b">
        <f t="shared" si="79"/>
        <v>0</v>
      </c>
      <c r="ET42" t="b">
        <f t="shared" si="80"/>
        <v>0</v>
      </c>
      <c r="EU42" t="b">
        <f t="shared" si="81"/>
        <v>0</v>
      </c>
      <c r="EV42" t="b">
        <f t="shared" si="82"/>
        <v>0</v>
      </c>
      <c r="EW42">
        <f t="shared" si="30"/>
        <v>2</v>
      </c>
      <c r="EX42" t="str">
        <f t="shared" si="31"/>
        <v>na</v>
      </c>
      <c r="EY42" t="str">
        <f t="shared" si="32"/>
        <v>na</v>
      </c>
      <c r="EZ42" t="str">
        <f t="shared" si="33"/>
        <v>na</v>
      </c>
      <c r="FA42" t="b">
        <f t="shared" si="34"/>
        <v>1</v>
      </c>
      <c r="FB42" t="b">
        <f t="shared" si="35"/>
        <v>1</v>
      </c>
      <c r="FC42" t="b">
        <f t="shared" si="83"/>
        <v>0</v>
      </c>
      <c r="FD42" t="b">
        <f t="shared" si="36"/>
        <v>0</v>
      </c>
      <c r="FE42" t="b">
        <f t="shared" si="37"/>
        <v>0</v>
      </c>
      <c r="FF42" t="b">
        <f t="shared" si="38"/>
        <v>0</v>
      </c>
      <c r="FG42" t="b">
        <f t="shared" si="39"/>
        <v>0</v>
      </c>
      <c r="FH42" t="b">
        <f t="shared" si="84"/>
        <v>1</v>
      </c>
      <c r="FI42" t="str">
        <f>IF(OR(FD42=FALSE,FD42="na"),"na",VLOOKUP(GH42,'Vlookup tables'!$G$2:$H$7,2,FALSE))</f>
        <v>na</v>
      </c>
      <c r="FJ42" t="str">
        <f>IF(OR(FE42=FALSE,FE42="na"),"na",VLOOKUP(GI42,'Vlookup tables'!$G$2:$H$7,2,FALSE))</f>
        <v>na</v>
      </c>
      <c r="FK42" t="str">
        <f>IF(OR(FF42=FALSE,FF42="na"),"na",VLOOKUP(GJ42,'Vlookup tables'!$G$2:$H$7,2,FALSE))</f>
        <v>na</v>
      </c>
      <c r="FL42" t="str">
        <f>IF(OR(FG42=FALSE,FG42="na"),"na",VLOOKUP(GK42,'Vlookup tables'!$G$2:$H$7,2,FALSE))</f>
        <v>na</v>
      </c>
      <c r="FM42" t="str">
        <f>IF(OR(FD42=FALSE,FD42="na"),"na",VLOOKUP(GO42,'Vlookup tables'!$J$2:$K$5,2,FALSE))</f>
        <v>na</v>
      </c>
      <c r="FN42" t="str">
        <f>IF(OR(FE42=FALSE,FE42="na"),"na",VLOOKUP(GP42,'Vlookup tables'!$J$2:$K$5,2,FALSE))</f>
        <v>na</v>
      </c>
      <c r="FO42" t="str">
        <f>IF(OR(FF42=FALSE,FF42="na"),"na",VLOOKUP(GQ42,'Vlookup tables'!$J$2:$K$5,2,FALSE))</f>
        <v>na</v>
      </c>
      <c r="FP42" t="str">
        <f>IF(OR(FG42=FALSE,FG42="na"),"na",VLOOKUP(GR42,'Vlookup tables'!$J$2:$K$5,2,FALSE))</f>
        <v>na</v>
      </c>
      <c r="FQ42" t="str">
        <f t="shared" si="40"/>
        <v>na</v>
      </c>
      <c r="FR42" t="str">
        <f t="shared" si="41"/>
        <v>na</v>
      </c>
      <c r="FS42" t="str">
        <f t="shared" si="42"/>
        <v>na</v>
      </c>
      <c r="FT42" t="str">
        <f t="shared" si="43"/>
        <v>na</v>
      </c>
      <c r="FU42" t="b">
        <f t="shared" si="44"/>
        <v>0</v>
      </c>
      <c r="FV42" t="s">
        <v>601</v>
      </c>
      <c r="FX42" t="s">
        <v>556</v>
      </c>
      <c r="GB42" t="s">
        <v>579</v>
      </c>
      <c r="GC42" t="s">
        <v>782</v>
      </c>
      <c r="GF42" t="s">
        <v>609</v>
      </c>
      <c r="GL42" t="s">
        <v>530</v>
      </c>
      <c r="GS42" t="s">
        <v>532</v>
      </c>
      <c r="GZ42" t="s">
        <v>783</v>
      </c>
      <c r="HC42" t="s">
        <v>617</v>
      </c>
      <c r="HD42" t="s">
        <v>552</v>
      </c>
      <c r="HX42">
        <f>IF(IT42="","Unknown",VLOOKUP(IT42,'Vlookup tables'!$B$13:$C$16,2,FALSE))</f>
        <v>3</v>
      </c>
      <c r="HY42">
        <f>IF(IU42="","Unknown",VLOOKUP(IU42,'Vlookup tables'!$D$13:$E$16,2,FALSE))</f>
        <v>3</v>
      </c>
      <c r="HZ42">
        <f>IF(IV42="","Unknown",VLOOKUP(IV42,'Vlookup tables'!$F$13:$G$16,2,FALSE))</f>
        <v>3</v>
      </c>
      <c r="IA42">
        <f>IF(IW42="","Unknown",VLOOKUP(IW42,'Vlookup tables'!$H$13:$I$16,2,FALSE))</f>
        <v>2</v>
      </c>
      <c r="IB42">
        <f>IF(IX42="","Unknown",VLOOKUP(IX42,'Vlookup tables'!$J$13:$K$16,2,FALSE))</f>
        <v>3</v>
      </c>
      <c r="IC42">
        <f>IF(IY42="","Unknown",VLOOKUP(IY42,'Vlookup tables'!$L$13:$M$16,2,FALSE))</f>
        <v>3</v>
      </c>
      <c r="ID42">
        <f>IF(IZ42="","Unknown",VLOOKUP(IZ42,'Vlookup tables'!$N$13:$O$16,2,FALSE))</f>
        <v>3</v>
      </c>
      <c r="IE42">
        <f>VLOOKUP(JA42,'Vlookup tables'!$P$13:$Q$15,2,FALSE)</f>
        <v>2</v>
      </c>
      <c r="IF42" t="b">
        <f t="shared" si="85"/>
        <v>0</v>
      </c>
      <c r="IG42" t="b">
        <f t="shared" si="86"/>
        <v>0</v>
      </c>
      <c r="IH42" t="b">
        <f t="shared" si="87"/>
        <v>0</v>
      </c>
      <c r="II42" t="b">
        <f t="shared" si="45"/>
        <v>1</v>
      </c>
      <c r="IJ42" t="str">
        <f>IF(OR(IF42=FALSE,IF42="na"),"na",VLOOKUP(JF42,'Vlookup tables'!$G$2:$H$7,2,FALSE))</f>
        <v>na</v>
      </c>
      <c r="IK42" t="str">
        <f>IF(OR(IG42=FALSE,IG42="na"),"na",VLOOKUP(JG42,'Vlookup tables'!$G$2:$H$7,2,FALSE))</f>
        <v>na</v>
      </c>
      <c r="IL42" t="str">
        <f>IF(OR(IH42=FALSE,IH42="na"),"na",VLOOKUP(JH42,'Vlookup tables'!$G$2:$H$7,2,FALSE))</f>
        <v>na</v>
      </c>
      <c r="IM42" t="str">
        <f>IF(OR(IF42=FALSE,IF42="na"),"na",VLOOKUP(JL42,'Vlookup tables'!$J$2:$K$5,2,FALSE))</f>
        <v>na</v>
      </c>
      <c r="IN42" t="str">
        <f>IF(OR(IG42=FALSE,IG42="na"),"na",VLOOKUP(JM42,'Vlookup tables'!$J$2:$K$5,2,FALSE))</f>
        <v>na</v>
      </c>
      <c r="IO42" t="str">
        <f>IF(OR(IH42=FALSE,IH42="na"),"na",VLOOKUP(JN42,'Vlookup tables'!$J$2:$K$5,2,FALSE))</f>
        <v>na</v>
      </c>
      <c r="IP42" t="str">
        <f t="shared" si="88"/>
        <v>na</v>
      </c>
      <c r="IQ42" t="str">
        <f t="shared" si="89"/>
        <v>na</v>
      </c>
      <c r="IR42" t="str">
        <f t="shared" si="90"/>
        <v>na</v>
      </c>
      <c r="IS42" t="b">
        <f t="shared" si="91"/>
        <v>1</v>
      </c>
      <c r="IT42" t="s">
        <v>538</v>
      </c>
      <c r="IU42" t="s">
        <v>539</v>
      </c>
      <c r="IV42" t="s">
        <v>540</v>
      </c>
      <c r="IW42" t="s">
        <v>562</v>
      </c>
      <c r="IX42" t="s">
        <v>577</v>
      </c>
      <c r="IY42" t="s">
        <v>532</v>
      </c>
      <c r="IZ42" t="s">
        <v>587</v>
      </c>
      <c r="JA42" t="s">
        <v>578</v>
      </c>
      <c r="JB42" t="s">
        <v>579</v>
      </c>
      <c r="JC42" t="s">
        <v>784</v>
      </c>
      <c r="JI42" t="s">
        <v>530</v>
      </c>
      <c r="JO42" t="s">
        <v>532</v>
      </c>
      <c r="JU42" t="s">
        <v>785</v>
      </c>
      <c r="KM42" t="s">
        <v>786</v>
      </c>
      <c r="KN42" t="s">
        <v>533</v>
      </c>
      <c r="KQ42" t="b">
        <f t="shared" si="92"/>
        <v>0</v>
      </c>
      <c r="KR42">
        <f t="shared" si="47"/>
        <v>151</v>
      </c>
    </row>
    <row r="43" spans="1:304" ht="14.4" customHeight="1" x14ac:dyDescent="0.3">
      <c r="A43">
        <v>100</v>
      </c>
      <c r="B43">
        <v>476</v>
      </c>
      <c r="C43" s="2">
        <v>44874.241273148145</v>
      </c>
      <c r="D43">
        <v>0.89999997615814198</v>
      </c>
      <c r="E43" t="s">
        <v>775</v>
      </c>
      <c r="F43" t="s">
        <v>612</v>
      </c>
      <c r="G43">
        <f>VLOOKUP(F43,'Vlookup tables'!$A$2:$B$10,2,FALSE)</f>
        <v>5</v>
      </c>
      <c r="H43" t="s">
        <v>631</v>
      </c>
      <c r="J43" t="str">
        <f t="shared" si="93"/>
        <v>Maintenance</v>
      </c>
      <c r="K43" t="s">
        <v>612</v>
      </c>
      <c r="L43">
        <f>VLOOKUP(K43,'Vlookup tables'!$A$2:$B$10,2,FALSE)</f>
        <v>5</v>
      </c>
      <c r="M43" t="s">
        <v>583</v>
      </c>
      <c r="N43" t="b">
        <f t="shared" si="48"/>
        <v>1</v>
      </c>
      <c r="O43" t="b">
        <f t="shared" si="49"/>
        <v>0</v>
      </c>
      <c r="P43" t="b">
        <f t="shared" si="50"/>
        <v>0</v>
      </c>
      <c r="Q43" t="b">
        <f t="shared" si="51"/>
        <v>0</v>
      </c>
      <c r="R43" t="b">
        <f t="shared" si="52"/>
        <v>0</v>
      </c>
      <c r="S43" t="s">
        <v>570</v>
      </c>
      <c r="T43" t="str">
        <f t="shared" si="94"/>
        <v>na</v>
      </c>
      <c r="U43" t="b">
        <f t="shared" si="95"/>
        <v>1</v>
      </c>
      <c r="V43" t="b">
        <f t="shared" si="96"/>
        <v>1</v>
      </c>
      <c r="W43" t="b">
        <f t="shared" si="97"/>
        <v>0</v>
      </c>
      <c r="X43" t="b">
        <f t="shared" si="98"/>
        <v>0</v>
      </c>
      <c r="Y43" t="s">
        <v>517</v>
      </c>
      <c r="Z43">
        <f>VLOOKUP(Y43,'Vlookup tables'!$D$2:$E$6,2,FALSE)</f>
        <v>1</v>
      </c>
      <c r="AA43" t="b">
        <f t="shared" si="29"/>
        <v>1</v>
      </c>
      <c r="AB43" t="b">
        <f t="shared" si="58"/>
        <v>1</v>
      </c>
      <c r="AC43" t="b">
        <f t="shared" si="59"/>
        <v>0</v>
      </c>
      <c r="AD43" t="b">
        <f t="shared" si="60"/>
        <v>1</v>
      </c>
      <c r="AE43" t="b">
        <f t="shared" si="61"/>
        <v>0</v>
      </c>
      <c r="AF43">
        <f>IF(OR(AA43=FALSE,AA43="na"),"na",VLOOKUP(AV43,'Vlookup tables'!$G$2:$H$7,2,FALSE))</f>
        <v>1</v>
      </c>
      <c r="AG43">
        <f>IF(OR(AB43=FALSE,AB43="na"),"na",VLOOKUP(AW43,'Vlookup tables'!$G$2:$H$7,2,FALSE))</f>
        <v>1</v>
      </c>
      <c r="AH43" t="str">
        <f>IF(OR(AC43=FALSE,AC43="na"),"na",VLOOKUP(AX43,'Vlookup tables'!$G$2:$H$7,2,FALSE))</f>
        <v>na</v>
      </c>
      <c r="AI43">
        <f>IF(OR(AD43=FALSE,AD43="na"),"na",VLOOKUP(AY43,'Vlookup tables'!$G$2:$H$7,2,FALSE))</f>
        <v>1</v>
      </c>
      <c r="AJ43">
        <f>IF(OR(AA43=FALSE,AA43="na"),"na",VLOOKUP(BC43,'Vlookup tables'!$J$2:$K$5,2,FALSE))</f>
        <v>3</v>
      </c>
      <c r="AK43">
        <f>IF(OR(AB43=FALSE,AB43="na"),"na",VLOOKUP(BD43,'Vlookup tables'!$J$2:$K$5,2,FALSE))</f>
        <v>3</v>
      </c>
      <c r="AL43" t="str">
        <f>IF(OR(AC43=FALSE,AC43="na"),"na",VLOOKUP(BE43,'Vlookup tables'!$J$2:$K$5,2,FALSE))</f>
        <v>na</v>
      </c>
      <c r="AM43">
        <f>IF(OR(AD43=FALSE,AD43="na"),"na",VLOOKUP(BF43,'Vlookup tables'!$J$2:$K$5,2,FALSE))</f>
        <v>3</v>
      </c>
      <c r="AN43" t="b">
        <f t="shared" si="62"/>
        <v>0</v>
      </c>
      <c r="AO43" t="b">
        <f t="shared" si="63"/>
        <v>0</v>
      </c>
      <c r="AP43" t="str">
        <f t="shared" si="64"/>
        <v>na</v>
      </c>
      <c r="AQ43" t="b">
        <f t="shared" si="65"/>
        <v>0</v>
      </c>
      <c r="AR43" t="s">
        <v>771</v>
      </c>
      <c r="AV43" t="s">
        <v>530</v>
      </c>
      <c r="AW43" t="s">
        <v>530</v>
      </c>
      <c r="AX43" t="s">
        <v>530</v>
      </c>
      <c r="AY43" t="s">
        <v>530</v>
      </c>
      <c r="BC43" t="s">
        <v>532</v>
      </c>
      <c r="BD43" t="s">
        <v>532</v>
      </c>
      <c r="BE43" t="s">
        <v>532</v>
      </c>
      <c r="BF43" t="s">
        <v>532</v>
      </c>
      <c r="BQ43" t="str">
        <f t="shared" si="66"/>
        <v>Yes</v>
      </c>
      <c r="BR43" t="b">
        <f t="shared" si="67"/>
        <v>1</v>
      </c>
      <c r="BS43" t="b">
        <f t="shared" si="68"/>
        <v>0</v>
      </c>
      <c r="BT43" t="b">
        <f t="shared" si="69"/>
        <v>0</v>
      </c>
      <c r="BU43" t="b">
        <f t="shared" si="70"/>
        <v>0</v>
      </c>
      <c r="BV43" t="b">
        <f t="shared" si="71"/>
        <v>0</v>
      </c>
      <c r="BW43">
        <f>IF(OR(BR43=FALSE,BR43="na"),"na",VLOOKUP(CN43,'Vlookup tables'!$G$2:$H$7,2,FALSE))</f>
        <v>1</v>
      </c>
      <c r="BX43" t="str">
        <f>IF(OR(BS43=FALSE,BS43="na"),"na",VLOOKUP(CO43,'Vlookup tables'!$G$2:$H$7,2,FALSE))</f>
        <v>na</v>
      </c>
      <c r="BY43" t="str">
        <f>IF(OR(BT43=FALSE,BT43="na"),"na",VLOOKUP(CP43,'Vlookup tables'!$G$2:$H$7,2,FALSE))</f>
        <v>na</v>
      </c>
      <c r="BZ43" t="str">
        <f>IF(OR(BU43=FALSE,BU43="na"),"na",VLOOKUP(CQ43,'Vlookup tables'!$G$2:$H$7,2,FALSE))</f>
        <v>na</v>
      </c>
      <c r="CA43">
        <f>IF(OR(BR43=FALSE,BR43="na"),"na",VLOOKUP(CU43,'Vlookup tables'!$J$2:$K$5,2,FALSE))</f>
        <v>3</v>
      </c>
      <c r="CB43" t="str">
        <f>IF(OR(BS43=FALSE,BS43="na"),"na",VLOOKUP(CV43,'Vlookup tables'!$J$2:$K$5,2,FALSE))</f>
        <v>na</v>
      </c>
      <c r="CC43" t="str">
        <f>IF(OR(BT43=FALSE,BT43="na"),"na",VLOOKUP(CW43,'Vlookup tables'!$J$2:$K$5,2,FALSE))</f>
        <v>na</v>
      </c>
      <c r="CD43" t="str">
        <f>IF(OR(BU43=FALSE,BU43="na"),"na",VLOOKUP(CX43,'Vlookup tables'!$J$2:$K$5,2,FALSE))</f>
        <v>na</v>
      </c>
      <c r="CE43" t="b">
        <f t="shared" si="72"/>
        <v>0</v>
      </c>
      <c r="CF43" t="str">
        <f t="shared" si="73"/>
        <v>na</v>
      </c>
      <c r="CG43" t="str">
        <f t="shared" si="74"/>
        <v>na</v>
      </c>
      <c r="CH43" t="str">
        <f t="shared" si="75"/>
        <v>na</v>
      </c>
      <c r="CI43" t="s">
        <v>519</v>
      </c>
      <c r="CJ43" t="s">
        <v>753</v>
      </c>
      <c r="CN43" t="s">
        <v>530</v>
      </c>
      <c r="CU43" t="s">
        <v>532</v>
      </c>
      <c r="DI43" t="b">
        <f t="shared" si="76"/>
        <v>0</v>
      </c>
      <c r="DK43" t="s">
        <v>552</v>
      </c>
      <c r="EQ43" t="b">
        <f t="shared" si="77"/>
        <v>1</v>
      </c>
      <c r="ER43" t="b">
        <f t="shared" si="78"/>
        <v>1</v>
      </c>
      <c r="ES43" t="b">
        <f t="shared" si="79"/>
        <v>0</v>
      </c>
      <c r="ET43" t="b">
        <f t="shared" si="80"/>
        <v>0</v>
      </c>
      <c r="EU43" t="b">
        <f t="shared" si="81"/>
        <v>0</v>
      </c>
      <c r="EV43" t="b">
        <f t="shared" si="82"/>
        <v>0</v>
      </c>
      <c r="EW43">
        <f t="shared" si="30"/>
        <v>3</v>
      </c>
      <c r="EX43" t="str">
        <f t="shared" si="31"/>
        <v>na</v>
      </c>
      <c r="EY43" t="str">
        <f t="shared" si="32"/>
        <v>na</v>
      </c>
      <c r="EZ43" t="str">
        <f t="shared" si="33"/>
        <v>na</v>
      </c>
      <c r="FA43" t="b">
        <f t="shared" si="34"/>
        <v>1</v>
      </c>
      <c r="FB43" t="b">
        <f t="shared" si="35"/>
        <v>0</v>
      </c>
      <c r="FC43" t="b">
        <f t="shared" si="83"/>
        <v>0</v>
      </c>
      <c r="FD43" t="b">
        <f t="shared" si="36"/>
        <v>1</v>
      </c>
      <c r="FE43" t="b">
        <f t="shared" si="37"/>
        <v>0</v>
      </c>
      <c r="FF43" t="b">
        <f t="shared" si="38"/>
        <v>1</v>
      </c>
      <c r="FG43" t="b">
        <f t="shared" si="39"/>
        <v>1</v>
      </c>
      <c r="FH43" t="b">
        <f t="shared" si="84"/>
        <v>0</v>
      </c>
      <c r="FI43">
        <f>IF(OR(FD43=FALSE,FD43="na"),"na",VLOOKUP(GH43,'Vlookup tables'!$G$2:$H$7,2,FALSE))</f>
        <v>1</v>
      </c>
      <c r="FJ43" t="str">
        <f>IF(OR(FE43=FALSE,FE43="na"),"na",VLOOKUP(GI43,'Vlookup tables'!$G$2:$H$7,2,FALSE))</f>
        <v>na</v>
      </c>
      <c r="FK43">
        <f>IF(OR(FF43=FALSE,FF43="na"),"na",VLOOKUP(GJ43,'Vlookup tables'!$G$2:$H$7,2,FALSE))</f>
        <v>1</v>
      </c>
      <c r="FL43">
        <f>IF(OR(FG43=FALSE,FG43="na"),"na",VLOOKUP(GK43,'Vlookup tables'!$G$2:$H$7,2,FALSE))</f>
        <v>1</v>
      </c>
      <c r="FM43">
        <f>IF(OR(FD43=FALSE,FD43="na"),"na",VLOOKUP(GO43,'Vlookup tables'!$J$2:$K$5,2,FALSE))</f>
        <v>3</v>
      </c>
      <c r="FN43" t="str">
        <f>IF(OR(FE43=FALSE,FE43="na"),"na",VLOOKUP(GP43,'Vlookup tables'!$J$2:$K$5,2,FALSE))</f>
        <v>na</v>
      </c>
      <c r="FO43">
        <f>IF(OR(FF43=FALSE,FF43="na"),"na",VLOOKUP(GQ43,'Vlookup tables'!$J$2:$K$5,2,FALSE))</f>
        <v>3</v>
      </c>
      <c r="FP43">
        <f>IF(OR(FG43=FALSE,FG43="na"),"na",VLOOKUP(GR43,'Vlookup tables'!$J$2:$K$5,2,FALSE))</f>
        <v>3</v>
      </c>
      <c r="FQ43" t="b">
        <f t="shared" si="40"/>
        <v>0</v>
      </c>
      <c r="FR43" t="str">
        <f t="shared" si="41"/>
        <v>na</v>
      </c>
      <c r="FS43" t="b">
        <f t="shared" si="42"/>
        <v>0</v>
      </c>
      <c r="FT43" t="b">
        <f t="shared" si="43"/>
        <v>0</v>
      </c>
      <c r="FU43" t="b">
        <f t="shared" si="44"/>
        <v>0</v>
      </c>
      <c r="FV43" t="s">
        <v>601</v>
      </c>
      <c r="FX43" t="s">
        <v>554</v>
      </c>
      <c r="GB43" t="s">
        <v>618</v>
      </c>
      <c r="GF43" t="s">
        <v>596</v>
      </c>
      <c r="GH43" t="s">
        <v>530</v>
      </c>
      <c r="GJ43" t="s">
        <v>530</v>
      </c>
      <c r="GK43" t="s">
        <v>530</v>
      </c>
      <c r="GO43" t="s">
        <v>532</v>
      </c>
      <c r="GQ43" t="s">
        <v>532</v>
      </c>
      <c r="GR43" t="s">
        <v>532</v>
      </c>
      <c r="HD43" t="s">
        <v>552</v>
      </c>
      <c r="HX43">
        <f>IF(IT43="","Unknown",VLOOKUP(IT43,'Vlookup tables'!$B$13:$C$16,2,FALSE))</f>
        <v>2</v>
      </c>
      <c r="HY43">
        <f>IF(IU43="","Unknown",VLOOKUP(IU43,'Vlookup tables'!$D$13:$E$16,2,FALSE))</f>
        <v>3</v>
      </c>
      <c r="HZ43">
        <f>IF(IV43="","Unknown",VLOOKUP(IV43,'Vlookup tables'!$F$13:$G$16,2,FALSE))</f>
        <v>3</v>
      </c>
      <c r="IA43">
        <f>IF(IW43="","Unknown",VLOOKUP(IW43,'Vlookup tables'!$H$13:$I$16,2,FALSE))</f>
        <v>2</v>
      </c>
      <c r="IB43">
        <f>IF(IX43="","Unknown",VLOOKUP(IX43,'Vlookup tables'!$J$13:$K$16,2,FALSE))</f>
        <v>2</v>
      </c>
      <c r="IC43">
        <f>IF(IY43="","Unknown",VLOOKUP(IY43,'Vlookup tables'!$L$13:$M$16,2,FALSE))</f>
        <v>2</v>
      </c>
      <c r="ID43">
        <f>IF(IZ43="","Unknown",VLOOKUP(IZ43,'Vlookup tables'!$N$13:$O$16,2,FALSE))</f>
        <v>1</v>
      </c>
      <c r="IE43">
        <f>VLOOKUP(JA43,'Vlookup tables'!$P$13:$Q$15,2,FALSE)</f>
        <v>1</v>
      </c>
      <c r="IF43" t="str">
        <f t="shared" si="85"/>
        <v>na</v>
      </c>
      <c r="IG43" t="str">
        <f t="shared" si="86"/>
        <v>na</v>
      </c>
      <c r="IH43" t="str">
        <f t="shared" si="87"/>
        <v>na</v>
      </c>
      <c r="II43" t="str">
        <f t="shared" si="45"/>
        <v>na</v>
      </c>
      <c r="IJ43" t="str">
        <f>IF(OR(IF43=FALSE,IF43="na"),"na",VLOOKUP(JF43,'Vlookup tables'!$G$2:$H$7,2,FALSE))</f>
        <v>na</v>
      </c>
      <c r="IK43" t="str">
        <f>IF(OR(IG43=FALSE,IG43="na"),"na",VLOOKUP(JG43,'Vlookup tables'!$G$2:$H$7,2,FALSE))</f>
        <v>na</v>
      </c>
      <c r="IL43" t="str">
        <f>IF(OR(IH43=FALSE,IH43="na"),"na",VLOOKUP(JH43,'Vlookup tables'!$G$2:$H$7,2,FALSE))</f>
        <v>na</v>
      </c>
      <c r="IM43" t="str">
        <f>IF(OR(IF43=FALSE,IF43="na"),"na",VLOOKUP(JL43,'Vlookup tables'!$J$2:$K$5,2,FALSE))</f>
        <v>na</v>
      </c>
      <c r="IN43" t="str">
        <f>IF(OR(IG43=FALSE,IG43="na"),"na",VLOOKUP(JM43,'Vlookup tables'!$J$2:$K$5,2,FALSE))</f>
        <v>na</v>
      </c>
      <c r="IO43" t="str">
        <f>IF(OR(IH43=FALSE,IH43="na"),"na",VLOOKUP(JN43,'Vlookup tables'!$J$2:$K$5,2,FALSE))</f>
        <v>na</v>
      </c>
      <c r="IP43" t="str">
        <f t="shared" si="88"/>
        <v>na</v>
      </c>
      <c r="IQ43" t="str">
        <f t="shared" si="89"/>
        <v>na</v>
      </c>
      <c r="IR43" t="str">
        <f t="shared" si="90"/>
        <v>na</v>
      </c>
      <c r="IS43" t="b">
        <f t="shared" si="91"/>
        <v>0</v>
      </c>
      <c r="IT43" t="s">
        <v>559</v>
      </c>
      <c r="IU43" t="s">
        <v>539</v>
      </c>
      <c r="IV43" t="s">
        <v>540</v>
      </c>
      <c r="IW43" t="s">
        <v>562</v>
      </c>
      <c r="IX43" t="s">
        <v>563</v>
      </c>
      <c r="IY43" t="s">
        <v>528</v>
      </c>
      <c r="IZ43" t="s">
        <v>562</v>
      </c>
      <c r="JA43" t="s">
        <v>541</v>
      </c>
      <c r="JX43" t="s">
        <v>565</v>
      </c>
      <c r="KQ43" t="b">
        <f t="shared" si="92"/>
        <v>0</v>
      </c>
      <c r="KR43">
        <f t="shared" si="47"/>
        <v>148</v>
      </c>
    </row>
    <row r="44" spans="1:304" ht="14.4" customHeight="1" x14ac:dyDescent="0.3">
      <c r="A44">
        <v>100</v>
      </c>
      <c r="B44">
        <v>828</v>
      </c>
      <c r="C44" s="2">
        <v>44874.242662037039</v>
      </c>
      <c r="D44">
        <v>1</v>
      </c>
      <c r="E44" t="s">
        <v>787</v>
      </c>
      <c r="F44" t="s">
        <v>568</v>
      </c>
      <c r="G44">
        <f>VLOOKUP(F44,'Vlookup tables'!$A$2:$B$10,2,FALSE)</f>
        <v>6</v>
      </c>
      <c r="H44" t="s">
        <v>567</v>
      </c>
      <c r="J44" t="str">
        <f t="shared" si="93"/>
        <v>Administration</v>
      </c>
      <c r="K44" t="s">
        <v>568</v>
      </c>
      <c r="L44">
        <f>VLOOKUP(K44,'Vlookup tables'!$A$2:$B$10,2,FALSE)</f>
        <v>6</v>
      </c>
      <c r="M44" t="s">
        <v>592</v>
      </c>
      <c r="N44" t="b">
        <f t="shared" si="48"/>
        <v>0</v>
      </c>
      <c r="O44" t="b">
        <f t="shared" si="49"/>
        <v>1</v>
      </c>
      <c r="P44" t="b">
        <f t="shared" si="50"/>
        <v>0</v>
      </c>
      <c r="Q44" t="b">
        <f t="shared" si="51"/>
        <v>0</v>
      </c>
      <c r="R44" t="b">
        <f t="shared" si="52"/>
        <v>0</v>
      </c>
      <c r="T44" t="str">
        <f t="shared" si="94"/>
        <v>Unknown</v>
      </c>
      <c r="U44" t="str">
        <f t="shared" si="95"/>
        <v>na</v>
      </c>
      <c r="V44" t="str">
        <f t="shared" si="96"/>
        <v>Unknown</v>
      </c>
      <c r="W44" t="str">
        <f t="shared" si="97"/>
        <v>Unknown</v>
      </c>
      <c r="X44" t="str">
        <f t="shared" si="98"/>
        <v>Unknown</v>
      </c>
      <c r="Y44" t="s">
        <v>517</v>
      </c>
      <c r="Z44">
        <f>VLOOKUP(Y44,'Vlookup tables'!$D$2:$E$6,2,FALSE)</f>
        <v>1</v>
      </c>
      <c r="AA44" t="b">
        <f t="shared" si="29"/>
        <v>0</v>
      </c>
      <c r="AB44" t="b">
        <f t="shared" si="58"/>
        <v>0</v>
      </c>
      <c r="AC44" t="b">
        <f t="shared" si="59"/>
        <v>0</v>
      </c>
      <c r="AD44" t="b">
        <f t="shared" si="60"/>
        <v>0</v>
      </c>
      <c r="AE44" t="b">
        <f t="shared" si="61"/>
        <v>0</v>
      </c>
      <c r="AF44" t="str">
        <f>IF(OR(AA44=FALSE,AA44="na"),"na",VLOOKUP(AV44,'Vlookup tables'!$G$2:$H$7,2,FALSE))</f>
        <v>na</v>
      </c>
      <c r="AG44" t="str">
        <f>IF(OR(AB44=FALSE,AB44="na"),"na",VLOOKUP(AW44,'Vlookup tables'!$G$2:$H$7,2,FALSE))</f>
        <v>na</v>
      </c>
      <c r="AH44" t="str">
        <f>IF(OR(AC44=FALSE,AC44="na"),"na",VLOOKUP(AX44,'Vlookup tables'!$G$2:$H$7,2,FALSE))</f>
        <v>na</v>
      </c>
      <c r="AI44" t="str">
        <f>IF(OR(AD44=FALSE,AD44="na"),"na",VLOOKUP(AY44,'Vlookup tables'!$G$2:$H$7,2,FALSE))</f>
        <v>na</v>
      </c>
      <c r="AJ44" t="str">
        <f>IF(OR(AA44=FALSE,AA44="na"),"na",VLOOKUP(BC44,'Vlookup tables'!$J$2:$K$5,2,FALSE))</f>
        <v>na</v>
      </c>
      <c r="AK44" t="str">
        <f>IF(OR(AB44=FALSE,AB44="na"),"na",VLOOKUP(BD44,'Vlookup tables'!$J$2:$K$5,2,FALSE))</f>
        <v>na</v>
      </c>
      <c r="AL44" t="str">
        <f>IF(OR(AC44=FALSE,AC44="na"),"na",VLOOKUP(BE44,'Vlookup tables'!$J$2:$K$5,2,FALSE))</f>
        <v>na</v>
      </c>
      <c r="AM44" t="str">
        <f>IF(OR(AD44=FALSE,AD44="na"),"na",VLOOKUP(BF44,'Vlookup tables'!$J$2:$K$5,2,FALSE))</f>
        <v>na</v>
      </c>
      <c r="AN44" t="str">
        <f t="shared" si="62"/>
        <v>na</v>
      </c>
      <c r="AO44" t="str">
        <f t="shared" si="63"/>
        <v>na</v>
      </c>
      <c r="AP44" t="str">
        <f t="shared" si="64"/>
        <v>na</v>
      </c>
      <c r="AQ44" t="str">
        <f t="shared" si="65"/>
        <v>na</v>
      </c>
      <c r="AR44" t="s">
        <v>632</v>
      </c>
      <c r="AX44" t="s">
        <v>527</v>
      </c>
      <c r="BE44" t="s">
        <v>532</v>
      </c>
      <c r="BQ44" t="str">
        <f t="shared" si="66"/>
        <v>Yes</v>
      </c>
      <c r="BR44" t="b">
        <f t="shared" si="67"/>
        <v>1</v>
      </c>
      <c r="BS44" t="b">
        <f t="shared" si="68"/>
        <v>1</v>
      </c>
      <c r="BT44" t="b">
        <f t="shared" si="69"/>
        <v>0</v>
      </c>
      <c r="BU44" t="b">
        <f t="shared" si="70"/>
        <v>0</v>
      </c>
      <c r="BV44" t="b">
        <f t="shared" si="71"/>
        <v>0</v>
      </c>
      <c r="BW44">
        <f>IF(OR(BR44=FALSE,BR44="na"),"na",VLOOKUP(CN44,'Vlookup tables'!$G$2:$H$7,2,FALSE))</f>
        <v>2</v>
      </c>
      <c r="BX44">
        <f>IF(OR(BS44=FALSE,BS44="na"),"na",VLOOKUP(CO44,'Vlookup tables'!$G$2:$H$7,2,FALSE))</f>
        <v>2</v>
      </c>
      <c r="BY44" t="str">
        <f>IF(OR(BT44=FALSE,BT44="na"),"na",VLOOKUP(CP44,'Vlookup tables'!$G$2:$H$7,2,FALSE))</f>
        <v>na</v>
      </c>
      <c r="BZ44" t="str">
        <f>IF(OR(BU44=FALSE,BU44="na"),"na",VLOOKUP(CQ44,'Vlookup tables'!$G$2:$H$7,2,FALSE))</f>
        <v>na</v>
      </c>
      <c r="CA44">
        <f>IF(OR(BR44=FALSE,BR44="na"),"na",VLOOKUP(CU44,'Vlookup tables'!$J$2:$K$5,2,FALSE))</f>
        <v>3</v>
      </c>
      <c r="CB44">
        <f>IF(OR(BS44=FALSE,BS44="na"),"na",VLOOKUP(CV44,'Vlookup tables'!$J$2:$K$5,2,FALSE))</f>
        <v>3</v>
      </c>
      <c r="CC44" t="str">
        <f>IF(OR(BT44=FALSE,BT44="na"),"na",VLOOKUP(CW44,'Vlookup tables'!$J$2:$K$5,2,FALSE))</f>
        <v>na</v>
      </c>
      <c r="CD44" t="str">
        <f>IF(OR(BU44=FALSE,BU44="na"),"na",VLOOKUP(CX44,'Vlookup tables'!$J$2:$K$5,2,FALSE))</f>
        <v>na</v>
      </c>
      <c r="CE44" t="b">
        <f t="shared" si="72"/>
        <v>0</v>
      </c>
      <c r="CF44" t="b">
        <f t="shared" si="73"/>
        <v>0</v>
      </c>
      <c r="CG44" t="str">
        <f t="shared" si="74"/>
        <v>na</v>
      </c>
      <c r="CH44" t="str">
        <f t="shared" si="75"/>
        <v>na</v>
      </c>
      <c r="CI44" t="s">
        <v>519</v>
      </c>
      <c r="CJ44" t="s">
        <v>529</v>
      </c>
      <c r="CN44" t="s">
        <v>531</v>
      </c>
      <c r="CO44" t="s">
        <v>531</v>
      </c>
      <c r="CU44" t="s">
        <v>532</v>
      </c>
      <c r="CV44" t="s">
        <v>532</v>
      </c>
      <c r="DI44" t="b">
        <f t="shared" si="76"/>
        <v>0</v>
      </c>
      <c r="DK44" t="s">
        <v>552</v>
      </c>
      <c r="EQ44" t="b">
        <f t="shared" si="77"/>
        <v>1</v>
      </c>
      <c r="ER44" t="b">
        <f t="shared" si="78"/>
        <v>0</v>
      </c>
      <c r="ES44" t="b">
        <f t="shared" si="79"/>
        <v>1</v>
      </c>
      <c r="ET44" t="b">
        <f t="shared" si="80"/>
        <v>0</v>
      </c>
      <c r="EU44" t="b">
        <f t="shared" si="81"/>
        <v>0</v>
      </c>
      <c r="EV44" t="b">
        <f t="shared" si="82"/>
        <v>0</v>
      </c>
      <c r="EW44" t="str">
        <f t="shared" si="30"/>
        <v>na</v>
      </c>
      <c r="EX44">
        <f t="shared" si="31"/>
        <v>2</v>
      </c>
      <c r="EY44" t="str">
        <f t="shared" si="32"/>
        <v>na</v>
      </c>
      <c r="EZ44" t="str">
        <f t="shared" si="33"/>
        <v>na</v>
      </c>
      <c r="FA44" t="b">
        <f t="shared" si="34"/>
        <v>1</v>
      </c>
      <c r="FB44" t="b">
        <f t="shared" si="35"/>
        <v>0</v>
      </c>
      <c r="FC44" t="b">
        <f t="shared" si="83"/>
        <v>0</v>
      </c>
      <c r="FD44" t="b">
        <f t="shared" si="36"/>
        <v>0</v>
      </c>
      <c r="FE44" t="b">
        <f t="shared" si="37"/>
        <v>0</v>
      </c>
      <c r="FF44" t="b">
        <f t="shared" si="38"/>
        <v>1</v>
      </c>
      <c r="FG44" t="b">
        <f t="shared" si="39"/>
        <v>0</v>
      </c>
      <c r="FH44" t="b">
        <f t="shared" si="84"/>
        <v>0</v>
      </c>
      <c r="FI44" t="str">
        <f>IF(OR(FD44=FALSE,FD44="na"),"na",VLOOKUP(GH44,'Vlookup tables'!$G$2:$H$7,2,FALSE))</f>
        <v>na</v>
      </c>
      <c r="FJ44" t="str">
        <f>IF(OR(FE44=FALSE,FE44="na"),"na",VLOOKUP(GI44,'Vlookup tables'!$G$2:$H$7,2,FALSE))</f>
        <v>na</v>
      </c>
      <c r="FK44">
        <f>IF(OR(FF44=FALSE,FF44="na"),"na",VLOOKUP(GJ44,'Vlookup tables'!$G$2:$H$7,2,FALSE))</f>
        <v>2</v>
      </c>
      <c r="FL44" t="str">
        <f>IF(OR(FG44=FALSE,FG44="na"),"na",VLOOKUP(GK44,'Vlookup tables'!$G$2:$H$7,2,FALSE))</f>
        <v>na</v>
      </c>
      <c r="FM44" t="str">
        <f>IF(OR(FD44=FALSE,FD44="na"),"na",VLOOKUP(GO44,'Vlookup tables'!$J$2:$K$5,2,FALSE))</f>
        <v>na</v>
      </c>
      <c r="FN44" t="str">
        <f>IF(OR(FE44=FALSE,FE44="na"),"na",VLOOKUP(GP44,'Vlookup tables'!$J$2:$K$5,2,FALSE))</f>
        <v>na</v>
      </c>
      <c r="FO44">
        <f>IF(OR(FF44=FALSE,FF44="na"),"na",VLOOKUP(GQ44,'Vlookup tables'!$J$2:$K$5,2,FALSE))</f>
        <v>3</v>
      </c>
      <c r="FP44" t="str">
        <f>IF(OR(FG44=FALSE,FG44="na"),"na",VLOOKUP(GR44,'Vlookup tables'!$J$2:$K$5,2,FALSE))</f>
        <v>na</v>
      </c>
      <c r="FQ44" t="str">
        <f t="shared" si="40"/>
        <v>na</v>
      </c>
      <c r="FR44" t="str">
        <f t="shared" si="41"/>
        <v>na</v>
      </c>
      <c r="FS44" t="b">
        <f t="shared" si="42"/>
        <v>0</v>
      </c>
      <c r="FT44" t="str">
        <f t="shared" si="43"/>
        <v>na</v>
      </c>
      <c r="FU44" t="b">
        <f t="shared" si="44"/>
        <v>0</v>
      </c>
      <c r="FV44" t="s">
        <v>788</v>
      </c>
      <c r="FY44" t="s">
        <v>556</v>
      </c>
      <c r="GB44" t="s">
        <v>741</v>
      </c>
      <c r="GF44" t="s">
        <v>596</v>
      </c>
      <c r="GJ44" t="s">
        <v>531</v>
      </c>
      <c r="GQ44" t="s">
        <v>532</v>
      </c>
      <c r="HD44" t="s">
        <v>552</v>
      </c>
      <c r="HX44">
        <f>IF(IT44="","Unknown",VLOOKUP(IT44,'Vlookup tables'!$B$13:$C$16,2,FALSE))</f>
        <v>2</v>
      </c>
      <c r="HY44">
        <f>IF(IU44="","Unknown",VLOOKUP(IU44,'Vlookup tables'!$D$13:$E$16,2,FALSE))</f>
        <v>3</v>
      </c>
      <c r="HZ44">
        <f>IF(IV44="","Unknown",VLOOKUP(IV44,'Vlookup tables'!$F$13:$G$16,2,FALSE))</f>
        <v>1</v>
      </c>
      <c r="IA44">
        <f>IF(IW44="","Unknown",VLOOKUP(IW44,'Vlookup tables'!$H$13:$I$16,2,FALSE))</f>
        <v>2</v>
      </c>
      <c r="IB44">
        <f>IF(IX44="","Unknown",VLOOKUP(IX44,'Vlookup tables'!$J$13:$K$16,2,FALSE))</f>
        <v>3</v>
      </c>
      <c r="IC44">
        <f>IF(IY44="","Unknown",VLOOKUP(IY44,'Vlookup tables'!$L$13:$M$16,2,FALSE))</f>
        <v>3</v>
      </c>
      <c r="ID44">
        <f>IF(IZ44="","Unknown",VLOOKUP(IZ44,'Vlookup tables'!$N$13:$O$16,2,FALSE))</f>
        <v>1</v>
      </c>
      <c r="IE44">
        <f>VLOOKUP(JA44,'Vlookup tables'!$P$13:$Q$15,2,FALSE)</f>
        <v>2</v>
      </c>
      <c r="IF44" t="b">
        <f t="shared" si="85"/>
        <v>1</v>
      </c>
      <c r="IG44" t="b">
        <f t="shared" si="86"/>
        <v>0</v>
      </c>
      <c r="IH44" t="b">
        <f t="shared" si="87"/>
        <v>0</v>
      </c>
      <c r="II44" t="b">
        <f t="shared" si="45"/>
        <v>0</v>
      </c>
      <c r="IJ44">
        <f>IF(OR(IF44=FALSE,IF44="na"),"na",VLOOKUP(JF44,'Vlookup tables'!$G$2:$H$7,2,FALSE))</f>
        <v>1</v>
      </c>
      <c r="IK44" t="str">
        <f>IF(OR(IG44=FALSE,IG44="na"),"na",VLOOKUP(JG44,'Vlookup tables'!$G$2:$H$7,2,FALSE))</f>
        <v>na</v>
      </c>
      <c r="IL44" t="str">
        <f>IF(OR(IH44=FALSE,IH44="na"),"na",VLOOKUP(JH44,'Vlookup tables'!$G$2:$H$7,2,FALSE))</f>
        <v>na</v>
      </c>
      <c r="IM44">
        <f>IF(OR(IF44=FALSE,IF44="na"),"na",VLOOKUP(JL44,'Vlookup tables'!$J$2:$K$5,2,FALSE))</f>
        <v>3</v>
      </c>
      <c r="IN44" t="str">
        <f>IF(OR(IG44=FALSE,IG44="na"),"na",VLOOKUP(JM44,'Vlookup tables'!$J$2:$K$5,2,FALSE))</f>
        <v>na</v>
      </c>
      <c r="IO44" t="str">
        <f>IF(OR(IH44=FALSE,IH44="na"),"na",VLOOKUP(JN44,'Vlookup tables'!$J$2:$K$5,2,FALSE))</f>
        <v>na</v>
      </c>
      <c r="IP44" t="b">
        <f t="shared" si="88"/>
        <v>0</v>
      </c>
      <c r="IQ44" t="str">
        <f t="shared" si="89"/>
        <v>na</v>
      </c>
      <c r="IR44" t="str">
        <f t="shared" si="90"/>
        <v>na</v>
      </c>
      <c r="IS44" t="b">
        <f t="shared" si="91"/>
        <v>0</v>
      </c>
      <c r="IT44" t="s">
        <v>559</v>
      </c>
      <c r="IU44" t="s">
        <v>539</v>
      </c>
      <c r="IV44" t="s">
        <v>586</v>
      </c>
      <c r="IW44" t="s">
        <v>562</v>
      </c>
      <c r="IX44" t="s">
        <v>577</v>
      </c>
      <c r="IY44" t="s">
        <v>532</v>
      </c>
      <c r="IZ44" t="s">
        <v>562</v>
      </c>
      <c r="JA44" t="s">
        <v>578</v>
      </c>
      <c r="JB44" t="s">
        <v>662</v>
      </c>
      <c r="JF44" t="s">
        <v>530</v>
      </c>
      <c r="JL44" t="s">
        <v>532</v>
      </c>
      <c r="KN44" t="s">
        <v>552</v>
      </c>
      <c r="KQ44" t="b">
        <f t="shared" si="92"/>
        <v>0</v>
      </c>
      <c r="KR44">
        <f t="shared" si="47"/>
        <v>142</v>
      </c>
    </row>
    <row r="45" spans="1:304" ht="14.4" customHeight="1" x14ac:dyDescent="0.3">
      <c r="A45">
        <v>100</v>
      </c>
      <c r="B45">
        <v>1503</v>
      </c>
      <c r="C45" s="2">
        <v>44874.244340277779</v>
      </c>
      <c r="D45">
        <v>1</v>
      </c>
      <c r="E45" t="s">
        <v>581</v>
      </c>
      <c r="F45" t="s">
        <v>611</v>
      </c>
      <c r="G45">
        <f>VLOOKUP(F45,'Vlookup tables'!$A$2:$B$10,2,FALSE)</f>
        <v>4</v>
      </c>
      <c r="H45" t="s">
        <v>579</v>
      </c>
      <c r="I45" t="s">
        <v>789</v>
      </c>
      <c r="J45" t="str">
        <f t="shared" si="93"/>
        <v>Land Surveying</v>
      </c>
      <c r="K45" t="s">
        <v>568</v>
      </c>
      <c r="L45">
        <f>VLOOKUP(K45,'Vlookup tables'!$A$2:$B$10,2,FALSE)</f>
        <v>6</v>
      </c>
      <c r="M45" t="s">
        <v>583</v>
      </c>
      <c r="N45" t="b">
        <f t="shared" si="48"/>
        <v>1</v>
      </c>
      <c r="O45" t="b">
        <f t="shared" si="49"/>
        <v>0</v>
      </c>
      <c r="P45" t="b">
        <f t="shared" si="50"/>
        <v>0</v>
      </c>
      <c r="Q45" t="b">
        <f t="shared" si="51"/>
        <v>0</v>
      </c>
      <c r="R45" t="b">
        <f t="shared" si="52"/>
        <v>0</v>
      </c>
      <c r="T45" t="str">
        <f t="shared" si="94"/>
        <v>na</v>
      </c>
      <c r="U45" t="str">
        <f t="shared" si="95"/>
        <v>Unknown</v>
      </c>
      <c r="V45" t="str">
        <f t="shared" si="96"/>
        <v>Unknown</v>
      </c>
      <c r="W45" t="str">
        <f t="shared" si="97"/>
        <v>Unknown</v>
      </c>
      <c r="X45" t="str">
        <f t="shared" si="98"/>
        <v>Unknown</v>
      </c>
      <c r="Y45" t="s">
        <v>584</v>
      </c>
      <c r="Z45">
        <f>VLOOKUP(Y45,'Vlookup tables'!$D$2:$E$6,2,FALSE)</f>
        <v>2</v>
      </c>
      <c r="AA45" t="str">
        <f t="shared" si="29"/>
        <v>na</v>
      </c>
      <c r="AB45" t="str">
        <f t="shared" si="58"/>
        <v>na</v>
      </c>
      <c r="AC45" t="str">
        <f t="shared" si="59"/>
        <v>na</v>
      </c>
      <c r="AD45" t="str">
        <f t="shared" si="60"/>
        <v>na</v>
      </c>
      <c r="AE45" t="str">
        <f t="shared" si="61"/>
        <v>na</v>
      </c>
      <c r="AF45" t="str">
        <f>IF(OR(AA45=FALSE,AA45="na"),"na",VLOOKUP(AV45,'Vlookup tables'!$G$2:$H$7,2,FALSE))</f>
        <v>na</v>
      </c>
      <c r="AG45" t="str">
        <f>IF(OR(AB45=FALSE,AB45="na"),"na",VLOOKUP(AW45,'Vlookup tables'!$G$2:$H$7,2,FALSE))</f>
        <v>na</v>
      </c>
      <c r="AH45" t="str">
        <f>IF(OR(AC45=FALSE,AC45="na"),"na",VLOOKUP(AX45,'Vlookup tables'!$G$2:$H$7,2,FALSE))</f>
        <v>na</v>
      </c>
      <c r="AI45" t="str">
        <f>IF(OR(AD45=FALSE,AD45="na"),"na",VLOOKUP(AY45,'Vlookup tables'!$G$2:$H$7,2,FALSE))</f>
        <v>na</v>
      </c>
      <c r="AJ45" t="str">
        <f>IF(OR(AA45=FALSE,AA45="na"),"na",VLOOKUP(BC45,'Vlookup tables'!$J$2:$K$5,2,FALSE))</f>
        <v>na</v>
      </c>
      <c r="AK45" t="str">
        <f>IF(OR(AB45=FALSE,AB45="na"),"na",VLOOKUP(BD45,'Vlookup tables'!$J$2:$K$5,2,FALSE))</f>
        <v>na</v>
      </c>
      <c r="AL45" t="str">
        <f>IF(OR(AC45=FALSE,AC45="na"),"na",VLOOKUP(BE45,'Vlookup tables'!$J$2:$K$5,2,FALSE))</f>
        <v>na</v>
      </c>
      <c r="AM45" t="str">
        <f>IF(OR(AD45=FALSE,AD45="na"),"na",VLOOKUP(BF45,'Vlookup tables'!$J$2:$K$5,2,FALSE))</f>
        <v>na</v>
      </c>
      <c r="AN45" t="str">
        <f t="shared" si="62"/>
        <v>na</v>
      </c>
      <c r="AO45" t="str">
        <f t="shared" si="63"/>
        <v>na</v>
      </c>
      <c r="AP45" t="str">
        <f t="shared" si="64"/>
        <v>na</v>
      </c>
      <c r="AQ45" t="str">
        <f t="shared" si="65"/>
        <v>na</v>
      </c>
      <c r="BQ45" t="str">
        <f t="shared" si="66"/>
        <v>na</v>
      </c>
      <c r="BR45" t="b">
        <f t="shared" si="67"/>
        <v>0</v>
      </c>
      <c r="BS45" t="b">
        <f t="shared" si="68"/>
        <v>1</v>
      </c>
      <c r="BT45" t="b">
        <f t="shared" si="69"/>
        <v>1</v>
      </c>
      <c r="BU45" t="b">
        <f t="shared" si="70"/>
        <v>0</v>
      </c>
      <c r="BV45" t="b">
        <f t="shared" si="71"/>
        <v>0</v>
      </c>
      <c r="BW45" t="str">
        <f>IF(OR(BR45=FALSE,BR45="na"),"na",VLOOKUP(CN45,'Vlookup tables'!$G$2:$H$7,2,FALSE))</f>
        <v>na</v>
      </c>
      <c r="BX45">
        <f>IF(OR(BS45=FALSE,BS45="na"),"na",VLOOKUP(CO45,'Vlookup tables'!$G$2:$H$7,2,FALSE))</f>
        <v>2</v>
      </c>
      <c r="BY45">
        <f>IF(OR(BT45=FALSE,BT45="na"),"na",VLOOKUP(CP45,'Vlookup tables'!$G$2:$H$7,2,FALSE))</f>
        <v>1</v>
      </c>
      <c r="BZ45" t="str">
        <f>IF(OR(BU45=FALSE,BU45="na"),"na",VLOOKUP(CQ45,'Vlookup tables'!$G$2:$H$7,2,FALSE))</f>
        <v>na</v>
      </c>
      <c r="CA45" t="str">
        <f>IF(OR(BR45=FALSE,BR45="na"),"na",VLOOKUP(CU45,'Vlookup tables'!$J$2:$K$5,2,FALSE))</f>
        <v>na</v>
      </c>
      <c r="CB45">
        <f>IF(OR(BS45=FALSE,BS45="na"),"na",VLOOKUP(CV45,'Vlookup tables'!$J$2:$K$5,2,FALSE))</f>
        <v>2</v>
      </c>
      <c r="CC45">
        <f>IF(OR(BT45=FALSE,BT45="na"),"na",VLOOKUP(CW45,'Vlookup tables'!$J$2:$K$5,2,FALSE))</f>
        <v>2</v>
      </c>
      <c r="CD45" t="str">
        <f>IF(OR(BU45=FALSE,BU45="na"),"na",VLOOKUP(CX45,'Vlookup tables'!$J$2:$K$5,2,FALSE))</f>
        <v>na</v>
      </c>
      <c r="CE45" t="str">
        <f t="shared" si="72"/>
        <v>na</v>
      </c>
      <c r="CF45" t="b">
        <f t="shared" si="73"/>
        <v>1</v>
      </c>
      <c r="CG45" t="b">
        <f t="shared" si="74"/>
        <v>1</v>
      </c>
      <c r="CH45" t="str">
        <f t="shared" si="75"/>
        <v>na</v>
      </c>
      <c r="CJ45" t="s">
        <v>520</v>
      </c>
      <c r="CO45" t="s">
        <v>531</v>
      </c>
      <c r="CP45" t="s">
        <v>530</v>
      </c>
      <c r="CV45" t="s">
        <v>528</v>
      </c>
      <c r="CW45" t="s">
        <v>528</v>
      </c>
      <c r="DC45" t="s">
        <v>790</v>
      </c>
      <c r="DD45" t="s">
        <v>791</v>
      </c>
      <c r="DI45" t="b">
        <f t="shared" si="76"/>
        <v>0</v>
      </c>
      <c r="DJ45" t="s">
        <v>792</v>
      </c>
      <c r="DK45" t="s">
        <v>552</v>
      </c>
      <c r="EQ45" t="b">
        <f t="shared" si="77"/>
        <v>1</v>
      </c>
      <c r="ER45" t="b">
        <f t="shared" si="78"/>
        <v>1</v>
      </c>
      <c r="ES45" t="b">
        <f t="shared" si="79"/>
        <v>0</v>
      </c>
      <c r="ET45" t="b">
        <f t="shared" si="80"/>
        <v>0</v>
      </c>
      <c r="EU45" t="b">
        <f t="shared" si="81"/>
        <v>1</v>
      </c>
      <c r="EV45" t="b">
        <f t="shared" si="82"/>
        <v>0</v>
      </c>
      <c r="EW45">
        <f t="shared" si="30"/>
        <v>1</v>
      </c>
      <c r="EX45" t="str">
        <f t="shared" si="31"/>
        <v>na</v>
      </c>
      <c r="EY45" t="str">
        <f t="shared" si="32"/>
        <v>na</v>
      </c>
      <c r="EZ45">
        <f t="shared" si="33"/>
        <v>1</v>
      </c>
      <c r="FA45" t="b">
        <f t="shared" si="34"/>
        <v>1</v>
      </c>
      <c r="FB45" t="b">
        <f t="shared" si="35"/>
        <v>0</v>
      </c>
      <c r="FC45" t="b">
        <f t="shared" si="83"/>
        <v>0</v>
      </c>
      <c r="FD45" t="b">
        <f t="shared" si="36"/>
        <v>1</v>
      </c>
      <c r="FE45" t="str">
        <f t="shared" si="37"/>
        <v>na</v>
      </c>
      <c r="FF45" t="b">
        <f t="shared" si="38"/>
        <v>1</v>
      </c>
      <c r="FG45" t="b">
        <f t="shared" si="39"/>
        <v>0</v>
      </c>
      <c r="FH45" t="b">
        <f t="shared" si="84"/>
        <v>0</v>
      </c>
      <c r="FI45">
        <f>IF(OR(FD45=FALSE,FD45="na"),"na",VLOOKUP(GH45,'Vlookup tables'!$G$2:$H$7,2,FALSE))</f>
        <v>2</v>
      </c>
      <c r="FJ45" t="str">
        <f>IF(OR(FE45=FALSE,FE45="na"),"na",VLOOKUP(GI45,'Vlookup tables'!$G$2:$H$7,2,FALSE))</f>
        <v>na</v>
      </c>
      <c r="FK45">
        <f>IF(OR(FF45=FALSE,FF45="na"),"na",VLOOKUP(GJ45,'Vlookup tables'!$G$2:$H$7,2,FALSE))</f>
        <v>4</v>
      </c>
      <c r="FL45" t="str">
        <f>IF(OR(FG45=FALSE,FG45="na"),"na",VLOOKUP(GK45,'Vlookup tables'!$G$2:$H$7,2,FALSE))</f>
        <v>na</v>
      </c>
      <c r="FM45">
        <f>IF(OR(FD45=FALSE,FD45="na"),"na",VLOOKUP(GO45,'Vlookup tables'!$J$2:$K$5,2,FALSE))</f>
        <v>2</v>
      </c>
      <c r="FN45" t="str">
        <f>IF(OR(FE45=FALSE,FE45="na"),"na",VLOOKUP(GP45,'Vlookup tables'!$J$2:$K$5,2,FALSE))</f>
        <v>na</v>
      </c>
      <c r="FO45">
        <f>IF(OR(FF45=FALSE,FF45="na"),"na",VLOOKUP(GQ45,'Vlookup tables'!$J$2:$K$5,2,FALSE))</f>
        <v>2</v>
      </c>
      <c r="FP45" t="str">
        <f>IF(OR(FG45=FALSE,FG45="na"),"na",VLOOKUP(GR45,'Vlookup tables'!$J$2:$K$5,2,FALSE))</f>
        <v>na</v>
      </c>
      <c r="FQ45" t="b">
        <f t="shared" si="40"/>
        <v>1</v>
      </c>
      <c r="FR45" t="str">
        <f t="shared" si="41"/>
        <v>na</v>
      </c>
      <c r="FS45" t="b">
        <f t="shared" si="42"/>
        <v>0</v>
      </c>
      <c r="FT45" t="str">
        <f t="shared" si="43"/>
        <v>na</v>
      </c>
      <c r="FU45" t="b">
        <f t="shared" si="44"/>
        <v>0</v>
      </c>
      <c r="FV45" t="s">
        <v>594</v>
      </c>
      <c r="FX45" t="s">
        <v>555</v>
      </c>
      <c r="GA45" t="s">
        <v>555</v>
      </c>
      <c r="GB45" t="s">
        <v>630</v>
      </c>
      <c r="GF45" t="s">
        <v>596</v>
      </c>
      <c r="GH45" t="s">
        <v>531</v>
      </c>
      <c r="GJ45" t="s">
        <v>573</v>
      </c>
      <c r="GO45" t="s">
        <v>528</v>
      </c>
      <c r="GQ45" t="s">
        <v>528</v>
      </c>
      <c r="GV45" t="s">
        <v>793</v>
      </c>
      <c r="GY45" t="s">
        <v>794</v>
      </c>
      <c r="HD45" t="s">
        <v>552</v>
      </c>
      <c r="HX45">
        <f>IF(IT45="","Unknown",VLOOKUP(IT45,'Vlookup tables'!$B$13:$C$16,2,FALSE))</f>
        <v>2</v>
      </c>
      <c r="HY45">
        <f>IF(IU45="","Unknown",VLOOKUP(IU45,'Vlookup tables'!$D$13:$E$16,2,FALSE))</f>
        <v>3</v>
      </c>
      <c r="HZ45">
        <f>IF(IV45="","Unknown",VLOOKUP(IV45,'Vlookup tables'!$F$13:$G$16,2,FALSE))</f>
        <v>3</v>
      </c>
      <c r="IA45">
        <f>IF(IW45="","Unknown",VLOOKUP(IW45,'Vlookup tables'!$H$13:$I$16,2,FALSE))</f>
        <v>3</v>
      </c>
      <c r="IB45">
        <f>IF(IX45="","Unknown",VLOOKUP(IX45,'Vlookup tables'!$J$13:$K$16,2,FALSE))</f>
        <v>3</v>
      </c>
      <c r="IC45">
        <f>IF(IY45="","Unknown",VLOOKUP(IY45,'Vlookup tables'!$L$13:$M$16,2,FALSE))</f>
        <v>2</v>
      </c>
      <c r="ID45">
        <f>IF(IZ45="","Unknown",VLOOKUP(IZ45,'Vlookup tables'!$N$13:$O$16,2,FALSE))</f>
        <v>1</v>
      </c>
      <c r="IE45">
        <f>VLOOKUP(JA45,'Vlookup tables'!$P$13:$Q$15,2,FALSE)</f>
        <v>1</v>
      </c>
      <c r="IF45" t="str">
        <f t="shared" si="85"/>
        <v>na</v>
      </c>
      <c r="IG45" t="str">
        <f t="shared" si="86"/>
        <v>na</v>
      </c>
      <c r="IH45" t="str">
        <f t="shared" si="87"/>
        <v>na</v>
      </c>
      <c r="II45" t="str">
        <f t="shared" si="45"/>
        <v>na</v>
      </c>
      <c r="IJ45" t="str">
        <f>IF(OR(IF45=FALSE,IF45="na"),"na",VLOOKUP(JF45,'Vlookup tables'!$G$2:$H$7,2,FALSE))</f>
        <v>na</v>
      </c>
      <c r="IK45" t="str">
        <f>IF(OR(IG45=FALSE,IG45="na"),"na",VLOOKUP(JG45,'Vlookup tables'!$G$2:$H$7,2,FALSE))</f>
        <v>na</v>
      </c>
      <c r="IL45" t="str">
        <f>IF(OR(IH45=FALSE,IH45="na"),"na",VLOOKUP(JH45,'Vlookup tables'!$G$2:$H$7,2,FALSE))</f>
        <v>na</v>
      </c>
      <c r="IM45" t="str">
        <f>IF(OR(IF45=FALSE,IF45="na"),"na",VLOOKUP(JL45,'Vlookup tables'!$J$2:$K$5,2,FALSE))</f>
        <v>na</v>
      </c>
      <c r="IN45" t="str">
        <f>IF(OR(IG45=FALSE,IG45="na"),"na",VLOOKUP(JM45,'Vlookup tables'!$J$2:$K$5,2,FALSE))</f>
        <v>na</v>
      </c>
      <c r="IO45" t="str">
        <f>IF(OR(IH45=FALSE,IH45="na"),"na",VLOOKUP(JN45,'Vlookup tables'!$J$2:$K$5,2,FALSE))</f>
        <v>na</v>
      </c>
      <c r="IP45" t="str">
        <f t="shared" si="88"/>
        <v>na</v>
      </c>
      <c r="IQ45" t="str">
        <f t="shared" si="89"/>
        <v>na</v>
      </c>
      <c r="IR45" t="str">
        <f t="shared" si="90"/>
        <v>na</v>
      </c>
      <c r="IS45" t="b">
        <f t="shared" si="91"/>
        <v>0</v>
      </c>
      <c r="IT45" t="s">
        <v>559</v>
      </c>
      <c r="IU45" t="s">
        <v>539</v>
      </c>
      <c r="IV45" t="s">
        <v>540</v>
      </c>
      <c r="IW45" t="s">
        <v>576</v>
      </c>
      <c r="IX45" t="s">
        <v>577</v>
      </c>
      <c r="IY45" t="s">
        <v>528</v>
      </c>
      <c r="IZ45" t="s">
        <v>562</v>
      </c>
      <c r="JA45" t="s">
        <v>541</v>
      </c>
      <c r="JX45" t="s">
        <v>579</v>
      </c>
      <c r="JY45" t="s">
        <v>795</v>
      </c>
      <c r="KP45" t="s">
        <v>796</v>
      </c>
      <c r="KQ45" t="b">
        <f t="shared" si="92"/>
        <v>1</v>
      </c>
      <c r="KR45">
        <f t="shared" si="47"/>
        <v>146</v>
      </c>
    </row>
    <row r="46" spans="1:304" ht="14.4" customHeight="1" x14ac:dyDescent="0.3">
      <c r="A46">
        <v>100</v>
      </c>
      <c r="B46">
        <v>451</v>
      </c>
      <c r="C46" s="2">
        <v>44874.250324074077</v>
      </c>
      <c r="D46">
        <v>1</v>
      </c>
      <c r="E46" t="s">
        <v>787</v>
      </c>
      <c r="F46" t="s">
        <v>680</v>
      </c>
      <c r="G46">
        <f>VLOOKUP(F46,'Vlookup tables'!$A$2:$B$10,2,FALSE)</f>
        <v>2</v>
      </c>
      <c r="H46" t="s">
        <v>567</v>
      </c>
      <c r="J46" t="str">
        <f t="shared" si="93"/>
        <v>Administration</v>
      </c>
      <c r="K46" t="s">
        <v>680</v>
      </c>
      <c r="L46">
        <f>VLOOKUP(K46,'Vlookup tables'!$A$2:$B$10,2,FALSE)</f>
        <v>2</v>
      </c>
      <c r="M46" t="s">
        <v>583</v>
      </c>
      <c r="N46" t="b">
        <f t="shared" si="48"/>
        <v>1</v>
      </c>
      <c r="O46" t="b">
        <f t="shared" si="49"/>
        <v>0</v>
      </c>
      <c r="P46" t="b">
        <f t="shared" si="50"/>
        <v>0</v>
      </c>
      <c r="Q46" t="b">
        <f t="shared" si="51"/>
        <v>0</v>
      </c>
      <c r="R46" t="b">
        <f t="shared" si="52"/>
        <v>0</v>
      </c>
      <c r="S46" t="s">
        <v>547</v>
      </c>
      <c r="T46" t="str">
        <f t="shared" si="94"/>
        <v>na</v>
      </c>
      <c r="U46" t="b">
        <f t="shared" si="95"/>
        <v>0</v>
      </c>
      <c r="V46" t="b">
        <f t="shared" si="96"/>
        <v>1</v>
      </c>
      <c r="W46" t="b">
        <f t="shared" si="97"/>
        <v>0</v>
      </c>
      <c r="X46" t="b">
        <f t="shared" si="98"/>
        <v>0</v>
      </c>
      <c r="Y46" t="s">
        <v>584</v>
      </c>
      <c r="Z46">
        <f>VLOOKUP(Y46,'Vlookup tables'!$D$2:$E$6,2,FALSE)</f>
        <v>2</v>
      </c>
      <c r="AA46" t="str">
        <f t="shared" si="29"/>
        <v>na</v>
      </c>
      <c r="AB46" t="str">
        <f t="shared" si="58"/>
        <v>na</v>
      </c>
      <c r="AC46" t="str">
        <f t="shared" si="59"/>
        <v>na</v>
      </c>
      <c r="AD46" t="str">
        <f t="shared" si="60"/>
        <v>na</v>
      </c>
      <c r="AE46" t="str">
        <f t="shared" si="61"/>
        <v>na</v>
      </c>
      <c r="AF46" t="str">
        <f>IF(OR(AA46=FALSE,AA46="na"),"na",VLOOKUP(AV46,'Vlookup tables'!$G$2:$H$7,2,FALSE))</f>
        <v>na</v>
      </c>
      <c r="AG46" t="str">
        <f>IF(OR(AB46=FALSE,AB46="na"),"na",VLOOKUP(AW46,'Vlookup tables'!$G$2:$H$7,2,FALSE))</f>
        <v>na</v>
      </c>
      <c r="AH46" t="str">
        <f>IF(OR(AC46=FALSE,AC46="na"),"na",VLOOKUP(AX46,'Vlookup tables'!$G$2:$H$7,2,FALSE))</f>
        <v>na</v>
      </c>
      <c r="AI46" t="str">
        <f>IF(OR(AD46=FALSE,AD46="na"),"na",VLOOKUP(AY46,'Vlookup tables'!$G$2:$H$7,2,FALSE))</f>
        <v>na</v>
      </c>
      <c r="AJ46" t="str">
        <f>IF(OR(AA46=FALSE,AA46="na"),"na",VLOOKUP(BC46,'Vlookup tables'!$J$2:$K$5,2,FALSE))</f>
        <v>na</v>
      </c>
      <c r="AK46" t="str">
        <f>IF(OR(AB46=FALSE,AB46="na"),"na",VLOOKUP(BD46,'Vlookup tables'!$J$2:$K$5,2,FALSE))</f>
        <v>na</v>
      </c>
      <c r="AL46" t="str">
        <f>IF(OR(AC46=FALSE,AC46="na"),"na",VLOOKUP(BE46,'Vlookup tables'!$J$2:$K$5,2,FALSE))</f>
        <v>na</v>
      </c>
      <c r="AM46" t="str">
        <f>IF(OR(AD46=FALSE,AD46="na"),"na",VLOOKUP(BF46,'Vlookup tables'!$J$2:$K$5,2,FALSE))</f>
        <v>na</v>
      </c>
      <c r="AN46" t="str">
        <f t="shared" si="62"/>
        <v>na</v>
      </c>
      <c r="AO46" t="str">
        <f t="shared" si="63"/>
        <v>na</v>
      </c>
      <c r="AP46" t="str">
        <f t="shared" si="64"/>
        <v>na</v>
      </c>
      <c r="AQ46" t="str">
        <f t="shared" si="65"/>
        <v>na</v>
      </c>
      <c r="BQ46" t="str">
        <f t="shared" si="66"/>
        <v>na</v>
      </c>
      <c r="BR46" t="b">
        <f t="shared" si="67"/>
        <v>1</v>
      </c>
      <c r="BS46" t="b">
        <f t="shared" si="68"/>
        <v>1</v>
      </c>
      <c r="BT46" t="b">
        <f t="shared" si="69"/>
        <v>0</v>
      </c>
      <c r="BU46" t="b">
        <f t="shared" si="70"/>
        <v>0</v>
      </c>
      <c r="BV46" t="b">
        <f t="shared" si="71"/>
        <v>0</v>
      </c>
      <c r="BW46">
        <f>IF(OR(BR46=FALSE,BR46="na"),"na",VLOOKUP(CN46,'Vlookup tables'!$G$2:$H$7,2,FALSE))</f>
        <v>2</v>
      </c>
      <c r="BX46">
        <f>IF(OR(BS46=FALSE,BS46="na"),"na",VLOOKUP(CO46,'Vlookup tables'!$G$2:$H$7,2,FALSE))</f>
        <v>2</v>
      </c>
      <c r="BY46" t="str">
        <f>IF(OR(BT46=FALSE,BT46="na"),"na",VLOOKUP(CP46,'Vlookup tables'!$G$2:$H$7,2,FALSE))</f>
        <v>na</v>
      </c>
      <c r="BZ46" t="str">
        <f>IF(OR(BU46=FALSE,BU46="na"),"na",VLOOKUP(CQ46,'Vlookup tables'!$G$2:$H$7,2,FALSE))</f>
        <v>na</v>
      </c>
      <c r="CA46">
        <f>IF(OR(BR46=FALSE,BR46="na"),"na",VLOOKUP(CU46,'Vlookup tables'!$J$2:$K$5,2,FALSE))</f>
        <v>2</v>
      </c>
      <c r="CB46">
        <f>IF(OR(BS46=FALSE,BS46="na"),"na",VLOOKUP(CV46,'Vlookup tables'!$J$2:$K$5,2,FALSE))</f>
        <v>3</v>
      </c>
      <c r="CC46" t="str">
        <f>IF(OR(BT46=FALSE,BT46="na"),"na",VLOOKUP(CW46,'Vlookup tables'!$J$2:$K$5,2,FALSE))</f>
        <v>na</v>
      </c>
      <c r="CD46" t="str">
        <f>IF(OR(BU46=FALSE,BU46="na"),"na",VLOOKUP(CX46,'Vlookup tables'!$J$2:$K$5,2,FALSE))</f>
        <v>na</v>
      </c>
      <c r="CE46" t="b">
        <f t="shared" si="72"/>
        <v>1</v>
      </c>
      <c r="CF46" t="b">
        <f t="shared" si="73"/>
        <v>0</v>
      </c>
      <c r="CG46" t="str">
        <f t="shared" si="74"/>
        <v>na</v>
      </c>
      <c r="CH46" t="str">
        <f t="shared" si="75"/>
        <v>na</v>
      </c>
      <c r="CJ46" t="s">
        <v>529</v>
      </c>
      <c r="CN46" t="s">
        <v>531</v>
      </c>
      <c r="CO46" t="s">
        <v>531</v>
      </c>
      <c r="CU46" t="s">
        <v>528</v>
      </c>
      <c r="CV46" t="s">
        <v>532</v>
      </c>
      <c r="DB46" t="s">
        <v>797</v>
      </c>
      <c r="DI46" t="b">
        <f t="shared" si="76"/>
        <v>1</v>
      </c>
      <c r="DJ46" t="s">
        <v>798</v>
      </c>
      <c r="DK46" t="s">
        <v>543</v>
      </c>
      <c r="EQ46" t="b">
        <f t="shared" si="77"/>
        <v>0</v>
      </c>
      <c r="ER46" t="b">
        <f t="shared" si="78"/>
        <v>0</v>
      </c>
      <c r="ES46" t="b">
        <f t="shared" si="79"/>
        <v>0</v>
      </c>
      <c r="ET46" t="b">
        <f t="shared" si="80"/>
        <v>0</v>
      </c>
      <c r="EU46" t="b">
        <f t="shared" si="81"/>
        <v>0</v>
      </c>
      <c r="EV46" t="b">
        <f t="shared" si="82"/>
        <v>0</v>
      </c>
      <c r="EW46" t="str">
        <f t="shared" si="30"/>
        <v>na</v>
      </c>
      <c r="EX46" t="str">
        <f t="shared" si="31"/>
        <v>na</v>
      </c>
      <c r="EY46" t="str">
        <f t="shared" si="32"/>
        <v>na</v>
      </c>
      <c r="EZ46" t="str">
        <f t="shared" si="33"/>
        <v>na</v>
      </c>
      <c r="FA46" t="str">
        <f t="shared" si="34"/>
        <v>na</v>
      </c>
      <c r="FB46" t="str">
        <f t="shared" si="35"/>
        <v>na</v>
      </c>
      <c r="FC46" t="str">
        <f t="shared" si="83"/>
        <v>na</v>
      </c>
      <c r="FD46" t="str">
        <f t="shared" si="36"/>
        <v>na</v>
      </c>
      <c r="FE46" t="str">
        <f t="shared" si="37"/>
        <v>na</v>
      </c>
      <c r="FF46" t="str">
        <f t="shared" si="38"/>
        <v>na</v>
      </c>
      <c r="FG46" t="str">
        <f t="shared" si="39"/>
        <v>na</v>
      </c>
      <c r="FH46" t="str">
        <f t="shared" si="84"/>
        <v>na</v>
      </c>
      <c r="FI46" t="str">
        <f>IF(OR(FD46=FALSE,FD46="na"),"na",VLOOKUP(GH46,'Vlookup tables'!$G$2:$H$7,2,FALSE))</f>
        <v>na</v>
      </c>
      <c r="FJ46" t="str">
        <f>IF(OR(FE46=FALSE,FE46="na"),"na",VLOOKUP(GI46,'Vlookup tables'!$G$2:$H$7,2,FALSE))</f>
        <v>na</v>
      </c>
      <c r="FK46" t="str">
        <f>IF(OR(FF46=FALSE,FF46="na"),"na",VLOOKUP(GJ46,'Vlookup tables'!$G$2:$H$7,2,FALSE))</f>
        <v>na</v>
      </c>
      <c r="FL46" t="str">
        <f>IF(OR(FG46=FALSE,FG46="na"),"na",VLOOKUP(GK46,'Vlookup tables'!$G$2:$H$7,2,FALSE))</f>
        <v>na</v>
      </c>
      <c r="FM46" t="str">
        <f>IF(OR(FD46=FALSE,FD46="na"),"na",VLOOKUP(GO46,'Vlookup tables'!$J$2:$K$5,2,FALSE))</f>
        <v>na</v>
      </c>
      <c r="FN46" t="str">
        <f>IF(OR(FE46=FALSE,FE46="na"),"na",VLOOKUP(GP46,'Vlookup tables'!$J$2:$K$5,2,FALSE))</f>
        <v>na</v>
      </c>
      <c r="FO46" t="str">
        <f>IF(OR(FF46=FALSE,FF46="na"),"na",VLOOKUP(GQ46,'Vlookup tables'!$J$2:$K$5,2,FALSE))</f>
        <v>na</v>
      </c>
      <c r="FP46" t="str">
        <f>IF(OR(FG46=FALSE,FG46="na"),"na",VLOOKUP(GR46,'Vlookup tables'!$J$2:$K$5,2,FALSE))</f>
        <v>na</v>
      </c>
      <c r="FQ46" t="str">
        <f t="shared" si="40"/>
        <v>na</v>
      </c>
      <c r="FR46" t="str">
        <f t="shared" si="41"/>
        <v>na</v>
      </c>
      <c r="FS46" t="str">
        <f t="shared" si="42"/>
        <v>na</v>
      </c>
      <c r="FT46" t="str">
        <f t="shared" si="43"/>
        <v>na</v>
      </c>
      <c r="FU46" t="str">
        <f t="shared" si="44"/>
        <v>na</v>
      </c>
      <c r="FV46" t="s">
        <v>574</v>
      </c>
      <c r="HF46" t="s">
        <v>534</v>
      </c>
      <c r="HJ46" t="s">
        <v>799</v>
      </c>
      <c r="HS46">
        <v>4</v>
      </c>
      <c r="HT46">
        <v>1</v>
      </c>
      <c r="HU46">
        <v>3</v>
      </c>
      <c r="HV46">
        <v>2</v>
      </c>
      <c r="HX46">
        <f>IF(IT46="","Unknown",VLOOKUP(IT46,'Vlookup tables'!$B$13:$C$16,2,FALSE))</f>
        <v>2</v>
      </c>
      <c r="HY46">
        <f>IF(IU46="","Unknown",VLOOKUP(IU46,'Vlookup tables'!$D$13:$E$16,2,FALSE))</f>
        <v>3</v>
      </c>
      <c r="HZ46">
        <f>IF(IV46="","Unknown",VLOOKUP(IV46,'Vlookup tables'!$F$13:$G$16,2,FALSE))</f>
        <v>2</v>
      </c>
      <c r="IA46">
        <f>IF(IW46="","Unknown",VLOOKUP(IW46,'Vlookup tables'!$H$13:$I$16,2,FALSE))</f>
        <v>2</v>
      </c>
      <c r="IB46">
        <f>IF(IX46="","Unknown",VLOOKUP(IX46,'Vlookup tables'!$J$13:$K$16,2,FALSE))</f>
        <v>2</v>
      </c>
      <c r="IC46">
        <f>IF(IY46="","Unknown",VLOOKUP(IY46,'Vlookup tables'!$L$13:$M$16,2,FALSE))</f>
        <v>2</v>
      </c>
      <c r="ID46">
        <f>IF(IZ46="","Unknown",VLOOKUP(IZ46,'Vlookup tables'!$N$13:$O$16,2,FALSE))</f>
        <v>2</v>
      </c>
      <c r="IE46">
        <f>VLOOKUP(JA46,'Vlookup tables'!$P$13:$Q$15,2,FALSE)</f>
        <v>1</v>
      </c>
      <c r="IF46" t="str">
        <f t="shared" si="85"/>
        <v>na</v>
      </c>
      <c r="IG46" t="str">
        <f t="shared" si="86"/>
        <v>na</v>
      </c>
      <c r="IH46" t="str">
        <f t="shared" si="87"/>
        <v>na</v>
      </c>
      <c r="II46" t="str">
        <f t="shared" si="45"/>
        <v>na</v>
      </c>
      <c r="IJ46" t="str">
        <f>IF(OR(IF46=FALSE,IF46="na"),"na",VLOOKUP(JF46,'Vlookup tables'!$G$2:$H$7,2,FALSE))</f>
        <v>na</v>
      </c>
      <c r="IK46" t="str">
        <f>IF(OR(IG46=FALSE,IG46="na"),"na",VLOOKUP(JG46,'Vlookup tables'!$G$2:$H$7,2,FALSE))</f>
        <v>na</v>
      </c>
      <c r="IL46" t="str">
        <f>IF(OR(IH46=FALSE,IH46="na"),"na",VLOOKUP(JH46,'Vlookup tables'!$G$2:$H$7,2,FALSE))</f>
        <v>na</v>
      </c>
      <c r="IM46" t="str">
        <f>IF(OR(IF46=FALSE,IF46="na"),"na",VLOOKUP(JL46,'Vlookup tables'!$J$2:$K$5,2,FALSE))</f>
        <v>na</v>
      </c>
      <c r="IN46" t="str">
        <f>IF(OR(IG46=FALSE,IG46="na"),"na",VLOOKUP(JM46,'Vlookup tables'!$J$2:$K$5,2,FALSE))</f>
        <v>na</v>
      </c>
      <c r="IO46" t="str">
        <f>IF(OR(IH46=FALSE,IH46="na"),"na",VLOOKUP(JN46,'Vlookup tables'!$J$2:$K$5,2,FALSE))</f>
        <v>na</v>
      </c>
      <c r="IP46" t="str">
        <f t="shared" si="88"/>
        <v>na</v>
      </c>
      <c r="IQ46" t="str">
        <f t="shared" si="89"/>
        <v>na</v>
      </c>
      <c r="IR46" t="str">
        <f t="shared" si="90"/>
        <v>na</v>
      </c>
      <c r="IS46" t="b">
        <f t="shared" si="91"/>
        <v>0</v>
      </c>
      <c r="IT46" t="s">
        <v>559</v>
      </c>
      <c r="IU46" t="s">
        <v>539</v>
      </c>
      <c r="IV46" t="s">
        <v>561</v>
      </c>
      <c r="IW46" t="s">
        <v>562</v>
      </c>
      <c r="IX46" t="s">
        <v>563</v>
      </c>
      <c r="IY46" t="s">
        <v>528</v>
      </c>
      <c r="IZ46" t="s">
        <v>576</v>
      </c>
      <c r="JA46" t="s">
        <v>541</v>
      </c>
      <c r="JX46" t="s">
        <v>534</v>
      </c>
      <c r="JZ46" t="s">
        <v>800</v>
      </c>
      <c r="KB46" t="s">
        <v>801</v>
      </c>
      <c r="KD46">
        <v>1</v>
      </c>
      <c r="KI46">
        <v>1</v>
      </c>
      <c r="KK46">
        <v>2</v>
      </c>
      <c r="KN46" t="s">
        <v>552</v>
      </c>
      <c r="KQ46" t="b">
        <f t="shared" si="92"/>
        <v>0</v>
      </c>
      <c r="KR46">
        <f t="shared" si="47"/>
        <v>144</v>
      </c>
    </row>
    <row r="47" spans="1:304" ht="14.4" customHeight="1" x14ac:dyDescent="0.3">
      <c r="A47">
        <v>100</v>
      </c>
      <c r="B47">
        <v>441</v>
      </c>
      <c r="C47" s="2">
        <v>44874.250775462962</v>
      </c>
      <c r="D47">
        <v>1</v>
      </c>
      <c r="E47" t="s">
        <v>544</v>
      </c>
      <c r="F47" t="s">
        <v>611</v>
      </c>
      <c r="G47">
        <f>VLOOKUP(F47,'Vlookup tables'!$A$2:$B$10,2,FALSE)</f>
        <v>4</v>
      </c>
      <c r="H47" t="s">
        <v>631</v>
      </c>
      <c r="J47" t="str">
        <f t="shared" si="93"/>
        <v>Maintenance</v>
      </c>
      <c r="K47" t="s">
        <v>612</v>
      </c>
      <c r="L47">
        <f>VLOOKUP(K47,'Vlookup tables'!$A$2:$B$10,2,FALSE)</f>
        <v>5</v>
      </c>
      <c r="M47" t="s">
        <v>592</v>
      </c>
      <c r="N47" t="b">
        <f t="shared" si="48"/>
        <v>0</v>
      </c>
      <c r="O47" t="b">
        <f t="shared" si="49"/>
        <v>1</v>
      </c>
      <c r="P47" t="b">
        <f t="shared" si="50"/>
        <v>0</v>
      </c>
      <c r="Q47" t="b">
        <f t="shared" si="51"/>
        <v>0</v>
      </c>
      <c r="R47" t="b">
        <f t="shared" si="52"/>
        <v>0</v>
      </c>
      <c r="T47" t="str">
        <f t="shared" si="94"/>
        <v>Unknown</v>
      </c>
      <c r="U47" t="str">
        <f t="shared" si="95"/>
        <v>na</v>
      </c>
      <c r="V47" t="str">
        <f t="shared" si="96"/>
        <v>Unknown</v>
      </c>
      <c r="W47" t="str">
        <f t="shared" si="97"/>
        <v>Unknown</v>
      </c>
      <c r="X47" t="str">
        <f t="shared" si="98"/>
        <v>Unknown</v>
      </c>
      <c r="Y47" t="s">
        <v>517</v>
      </c>
      <c r="Z47">
        <f>VLOOKUP(Y47,'Vlookup tables'!$D$2:$E$6,2,FALSE)</f>
        <v>1</v>
      </c>
      <c r="AA47" t="b">
        <f t="shared" si="29"/>
        <v>0</v>
      </c>
      <c r="AB47" t="b">
        <f t="shared" si="58"/>
        <v>0</v>
      </c>
      <c r="AC47" t="b">
        <f t="shared" si="59"/>
        <v>0</v>
      </c>
      <c r="AD47" t="b">
        <f t="shared" si="60"/>
        <v>0</v>
      </c>
      <c r="AE47" t="b">
        <f t="shared" si="61"/>
        <v>1</v>
      </c>
      <c r="AF47" t="str">
        <f>IF(OR(AA47=FALSE,AA47="na"),"na",VLOOKUP(AV47,'Vlookup tables'!$G$2:$H$7,2,FALSE))</f>
        <v>na</v>
      </c>
      <c r="AG47" t="str">
        <f>IF(OR(AB47=FALSE,AB47="na"),"na",VLOOKUP(AW47,'Vlookup tables'!$G$2:$H$7,2,FALSE))</f>
        <v>na</v>
      </c>
      <c r="AH47" t="str">
        <f>IF(OR(AC47=FALSE,AC47="na"),"na",VLOOKUP(AX47,'Vlookup tables'!$G$2:$H$7,2,FALSE))</f>
        <v>na</v>
      </c>
      <c r="AI47" t="str">
        <f>IF(OR(AD47=FALSE,AD47="na"),"na",VLOOKUP(AY47,'Vlookup tables'!$G$2:$H$7,2,FALSE))</f>
        <v>na</v>
      </c>
      <c r="AJ47" t="str">
        <f>IF(OR(AA47=FALSE,AA47="na"),"na",VLOOKUP(BC47,'Vlookup tables'!$J$2:$K$5,2,FALSE))</f>
        <v>na</v>
      </c>
      <c r="AK47" t="str">
        <f>IF(OR(AB47=FALSE,AB47="na"),"na",VLOOKUP(BD47,'Vlookup tables'!$J$2:$K$5,2,FALSE))</f>
        <v>na</v>
      </c>
      <c r="AL47" t="str">
        <f>IF(OR(AC47=FALSE,AC47="na"),"na",VLOOKUP(BE47,'Vlookup tables'!$J$2:$K$5,2,FALSE))</f>
        <v>na</v>
      </c>
      <c r="AM47" t="str">
        <f>IF(OR(AD47=FALSE,AD47="na"),"na",VLOOKUP(BF47,'Vlookup tables'!$J$2:$K$5,2,FALSE))</f>
        <v>na</v>
      </c>
      <c r="AN47" t="str">
        <f t="shared" si="62"/>
        <v>na</v>
      </c>
      <c r="AO47" t="str">
        <f t="shared" si="63"/>
        <v>na</v>
      </c>
      <c r="AP47" t="str">
        <f t="shared" si="64"/>
        <v>na</v>
      </c>
      <c r="AQ47" t="str">
        <f t="shared" si="65"/>
        <v>na</v>
      </c>
      <c r="AR47" t="s">
        <v>604</v>
      </c>
      <c r="AS47" t="s">
        <v>802</v>
      </c>
      <c r="AZ47" t="s">
        <v>573</v>
      </c>
      <c r="BG47" t="s">
        <v>532</v>
      </c>
      <c r="BN47" t="s">
        <v>803</v>
      </c>
      <c r="BQ47" t="str">
        <f t="shared" si="66"/>
        <v>Yes</v>
      </c>
      <c r="BR47" t="b">
        <f t="shared" si="67"/>
        <v>0</v>
      </c>
      <c r="BS47" t="b">
        <f t="shared" si="68"/>
        <v>0</v>
      </c>
      <c r="BT47" t="b">
        <f t="shared" si="69"/>
        <v>1</v>
      </c>
      <c r="BU47" t="b">
        <f t="shared" si="70"/>
        <v>0</v>
      </c>
      <c r="BV47" t="b">
        <f t="shared" si="71"/>
        <v>0</v>
      </c>
      <c r="BW47" t="str">
        <f>IF(OR(BR47=FALSE,BR47="na"),"na",VLOOKUP(CN47,'Vlookup tables'!$G$2:$H$7,2,FALSE))</f>
        <v>na</v>
      </c>
      <c r="BX47" t="str">
        <f>IF(OR(BS47=FALSE,BS47="na"),"na",VLOOKUP(CO47,'Vlookup tables'!$G$2:$H$7,2,FALSE))</f>
        <v>na</v>
      </c>
      <c r="BY47">
        <f>IF(OR(BT47=FALSE,BT47="na"),"na",VLOOKUP(CP47,'Vlookup tables'!$G$2:$H$7,2,FALSE))</f>
        <v>2</v>
      </c>
      <c r="BZ47" t="str">
        <f>IF(OR(BU47=FALSE,BU47="na"),"na",VLOOKUP(CQ47,'Vlookup tables'!$G$2:$H$7,2,FALSE))</f>
        <v>na</v>
      </c>
      <c r="CA47" t="str">
        <f>IF(OR(BR47=FALSE,BR47="na"),"na",VLOOKUP(CU47,'Vlookup tables'!$J$2:$K$5,2,FALSE))</f>
        <v>na</v>
      </c>
      <c r="CB47" t="str">
        <f>IF(OR(BS47=FALSE,BS47="na"),"na",VLOOKUP(CV47,'Vlookup tables'!$J$2:$K$5,2,FALSE))</f>
        <v>na</v>
      </c>
      <c r="CC47">
        <f>IF(OR(BT47=FALSE,BT47="na"),"na",VLOOKUP(CW47,'Vlookup tables'!$J$2:$K$5,2,FALSE))</f>
        <v>3</v>
      </c>
      <c r="CD47" t="str">
        <f>IF(OR(BU47=FALSE,BU47="na"),"na",VLOOKUP(CX47,'Vlookup tables'!$J$2:$K$5,2,FALSE))</f>
        <v>na</v>
      </c>
      <c r="CE47" t="str">
        <f t="shared" si="72"/>
        <v>na</v>
      </c>
      <c r="CF47" t="str">
        <f t="shared" si="73"/>
        <v>na</v>
      </c>
      <c r="CG47" t="b">
        <f t="shared" si="74"/>
        <v>1</v>
      </c>
      <c r="CH47" t="str">
        <f t="shared" si="75"/>
        <v>na</v>
      </c>
      <c r="CI47" t="s">
        <v>519</v>
      </c>
      <c r="CJ47" t="s">
        <v>804</v>
      </c>
      <c r="CP47" t="s">
        <v>531</v>
      </c>
      <c r="CR47" t="s">
        <v>531</v>
      </c>
      <c r="CW47" t="s">
        <v>532</v>
      </c>
      <c r="CY47" t="s">
        <v>532</v>
      </c>
      <c r="DD47" t="s">
        <v>805</v>
      </c>
      <c r="DI47" t="b">
        <f t="shared" si="76"/>
        <v>0</v>
      </c>
      <c r="DK47" t="s">
        <v>552</v>
      </c>
      <c r="EQ47" t="b">
        <f t="shared" si="77"/>
        <v>0</v>
      </c>
      <c r="ER47" t="b">
        <f t="shared" si="78"/>
        <v>0</v>
      </c>
      <c r="ES47" t="b">
        <f t="shared" si="79"/>
        <v>0</v>
      </c>
      <c r="ET47" t="b">
        <f t="shared" si="80"/>
        <v>0</v>
      </c>
      <c r="EU47" t="b">
        <f t="shared" si="81"/>
        <v>0</v>
      </c>
      <c r="EV47" t="b">
        <f t="shared" si="82"/>
        <v>0</v>
      </c>
      <c r="EW47" t="str">
        <f t="shared" si="30"/>
        <v>na</v>
      </c>
      <c r="EX47" t="str">
        <f t="shared" si="31"/>
        <v>na</v>
      </c>
      <c r="EY47" t="str">
        <f t="shared" si="32"/>
        <v>na</v>
      </c>
      <c r="EZ47" t="str">
        <f t="shared" si="33"/>
        <v>na</v>
      </c>
      <c r="FA47" t="str">
        <f t="shared" si="34"/>
        <v>na</v>
      </c>
      <c r="FB47" t="str">
        <f t="shared" si="35"/>
        <v>na</v>
      </c>
      <c r="FC47" t="str">
        <f t="shared" si="83"/>
        <v>na</v>
      </c>
      <c r="FD47" t="str">
        <f t="shared" si="36"/>
        <v>na</v>
      </c>
      <c r="FE47" t="str">
        <f t="shared" si="37"/>
        <v>na</v>
      </c>
      <c r="FF47" t="str">
        <f t="shared" si="38"/>
        <v>na</v>
      </c>
      <c r="FG47" t="str">
        <f t="shared" si="39"/>
        <v>na</v>
      </c>
      <c r="FH47" t="str">
        <f t="shared" si="84"/>
        <v>na</v>
      </c>
      <c r="FI47" t="str">
        <f>IF(OR(FD47=FALSE,FD47="na"),"na",VLOOKUP(GH47,'Vlookup tables'!$G$2:$H$7,2,FALSE))</f>
        <v>na</v>
      </c>
      <c r="FJ47" t="str">
        <f>IF(OR(FE47=FALSE,FE47="na"),"na",VLOOKUP(GI47,'Vlookup tables'!$G$2:$H$7,2,FALSE))</f>
        <v>na</v>
      </c>
      <c r="FK47" t="str">
        <f>IF(OR(FF47=FALSE,FF47="na"),"na",VLOOKUP(GJ47,'Vlookup tables'!$G$2:$H$7,2,FALSE))</f>
        <v>na</v>
      </c>
      <c r="FL47" t="str">
        <f>IF(OR(FG47=FALSE,FG47="na"),"na",VLOOKUP(GK47,'Vlookup tables'!$G$2:$H$7,2,FALSE))</f>
        <v>na</v>
      </c>
      <c r="FM47" t="str">
        <f>IF(OR(FD47=FALSE,FD47="na"),"na",VLOOKUP(GO47,'Vlookup tables'!$J$2:$K$5,2,FALSE))</f>
        <v>na</v>
      </c>
      <c r="FN47" t="str">
        <f>IF(OR(FE47=FALSE,FE47="na"),"na",VLOOKUP(GP47,'Vlookup tables'!$J$2:$K$5,2,FALSE))</f>
        <v>na</v>
      </c>
      <c r="FO47" t="str">
        <f>IF(OR(FF47=FALSE,FF47="na"),"na",VLOOKUP(GQ47,'Vlookup tables'!$J$2:$K$5,2,FALSE))</f>
        <v>na</v>
      </c>
      <c r="FP47" t="str">
        <f>IF(OR(FG47=FALSE,FG47="na"),"na",VLOOKUP(GR47,'Vlookup tables'!$J$2:$K$5,2,FALSE))</f>
        <v>na</v>
      </c>
      <c r="FQ47" t="str">
        <f t="shared" si="40"/>
        <v>na</v>
      </c>
      <c r="FR47" t="str">
        <f t="shared" si="41"/>
        <v>na</v>
      </c>
      <c r="FS47" t="str">
        <f t="shared" si="42"/>
        <v>na</v>
      </c>
      <c r="FT47" t="str">
        <f t="shared" si="43"/>
        <v>na</v>
      </c>
      <c r="FU47" t="str">
        <f t="shared" si="44"/>
        <v>na</v>
      </c>
      <c r="FV47" t="s">
        <v>574</v>
      </c>
      <c r="HF47" t="s">
        <v>575</v>
      </c>
      <c r="HX47">
        <f>IF(IT47="","Unknown",VLOOKUP(IT47,'Vlookup tables'!$B$13:$C$16,2,FALSE))</f>
        <v>3</v>
      </c>
      <c r="HY47">
        <f>IF(IU47="","Unknown",VLOOKUP(IU47,'Vlookup tables'!$D$13:$E$16,2,FALSE))</f>
        <v>3</v>
      </c>
      <c r="HZ47">
        <f>IF(IV47="","Unknown",VLOOKUP(IV47,'Vlookup tables'!$F$13:$G$16,2,FALSE))</f>
        <v>2</v>
      </c>
      <c r="IA47">
        <f>IF(IW47="","Unknown",VLOOKUP(IW47,'Vlookup tables'!$H$13:$I$16,2,FALSE))</f>
        <v>2</v>
      </c>
      <c r="IB47">
        <f>IF(IX47="","Unknown",VLOOKUP(IX47,'Vlookup tables'!$J$13:$K$16,2,FALSE))</f>
        <v>2</v>
      </c>
      <c r="IC47">
        <f>IF(IY47="","Unknown",VLOOKUP(IY47,'Vlookup tables'!$L$13:$M$16,2,FALSE))</f>
        <v>2</v>
      </c>
      <c r="ID47">
        <f>IF(IZ47="","Unknown",VLOOKUP(IZ47,'Vlookup tables'!$N$13:$O$16,2,FALSE))</f>
        <v>3</v>
      </c>
      <c r="IE47">
        <f>VLOOKUP(JA47,'Vlookup tables'!$P$13:$Q$15,2,FALSE)</f>
        <v>1</v>
      </c>
      <c r="IF47" t="str">
        <f t="shared" si="85"/>
        <v>na</v>
      </c>
      <c r="IG47" t="str">
        <f t="shared" si="86"/>
        <v>na</v>
      </c>
      <c r="IH47" t="str">
        <f t="shared" si="87"/>
        <v>na</v>
      </c>
      <c r="II47" t="str">
        <f t="shared" si="45"/>
        <v>na</v>
      </c>
      <c r="IJ47" t="str">
        <f>IF(OR(IF47=FALSE,IF47="na"),"na",VLOOKUP(JF47,'Vlookup tables'!$G$2:$H$7,2,FALSE))</f>
        <v>na</v>
      </c>
      <c r="IK47" t="str">
        <f>IF(OR(IG47=FALSE,IG47="na"),"na",VLOOKUP(JG47,'Vlookup tables'!$G$2:$H$7,2,FALSE))</f>
        <v>na</v>
      </c>
      <c r="IL47" t="str">
        <f>IF(OR(IH47=FALSE,IH47="na"),"na",VLOOKUP(JH47,'Vlookup tables'!$G$2:$H$7,2,FALSE))</f>
        <v>na</v>
      </c>
      <c r="IM47" t="str">
        <f>IF(OR(IF47=FALSE,IF47="na"),"na",VLOOKUP(JL47,'Vlookup tables'!$J$2:$K$5,2,FALSE))</f>
        <v>na</v>
      </c>
      <c r="IN47" t="str">
        <f>IF(OR(IG47=FALSE,IG47="na"),"na",VLOOKUP(JM47,'Vlookup tables'!$J$2:$K$5,2,FALSE))</f>
        <v>na</v>
      </c>
      <c r="IO47" t="str">
        <f>IF(OR(IH47=FALSE,IH47="na"),"na",VLOOKUP(JN47,'Vlookup tables'!$J$2:$K$5,2,FALSE))</f>
        <v>na</v>
      </c>
      <c r="IP47" t="str">
        <f t="shared" si="88"/>
        <v>na</v>
      </c>
      <c r="IQ47" t="str">
        <f t="shared" si="89"/>
        <v>na</v>
      </c>
      <c r="IR47" t="str">
        <f t="shared" si="90"/>
        <v>na</v>
      </c>
      <c r="IS47" t="b">
        <f t="shared" si="91"/>
        <v>0</v>
      </c>
      <c r="IT47" t="s">
        <v>538</v>
      </c>
      <c r="IU47" t="s">
        <v>539</v>
      </c>
      <c r="IV47" t="s">
        <v>561</v>
      </c>
      <c r="IW47" t="s">
        <v>562</v>
      </c>
      <c r="IX47" t="s">
        <v>563</v>
      </c>
      <c r="IY47" t="s">
        <v>528</v>
      </c>
      <c r="IZ47" t="s">
        <v>587</v>
      </c>
      <c r="JA47" t="s">
        <v>541</v>
      </c>
      <c r="JX47" t="s">
        <v>565</v>
      </c>
      <c r="KQ47" t="b">
        <f t="shared" si="92"/>
        <v>0</v>
      </c>
      <c r="KR47">
        <f t="shared" si="47"/>
        <v>137</v>
      </c>
    </row>
    <row r="48" spans="1:304" ht="14.4" customHeight="1" x14ac:dyDescent="0.3">
      <c r="A48">
        <v>100</v>
      </c>
      <c r="B48">
        <v>695</v>
      </c>
      <c r="C48" s="2">
        <v>44874.250833333332</v>
      </c>
      <c r="D48">
        <v>1</v>
      </c>
      <c r="E48" t="s">
        <v>581</v>
      </c>
      <c r="F48" t="s">
        <v>611</v>
      </c>
      <c r="G48">
        <f>VLOOKUP(F48,'Vlookup tables'!$A$2:$B$10,2,FALSE)</f>
        <v>4</v>
      </c>
      <c r="H48" t="s">
        <v>545</v>
      </c>
      <c r="J48" t="str">
        <f t="shared" si="93"/>
        <v>Engineering</v>
      </c>
      <c r="K48" t="s">
        <v>611</v>
      </c>
      <c r="L48">
        <f>VLOOKUP(K48,'Vlookup tables'!$A$2:$B$10,2,FALSE)</f>
        <v>4</v>
      </c>
      <c r="M48" t="s">
        <v>569</v>
      </c>
      <c r="N48" t="b">
        <f t="shared" si="48"/>
        <v>1</v>
      </c>
      <c r="O48" t="b">
        <f t="shared" si="49"/>
        <v>1</v>
      </c>
      <c r="P48" t="b">
        <f t="shared" si="50"/>
        <v>0</v>
      </c>
      <c r="Q48" t="b">
        <f t="shared" si="51"/>
        <v>0</v>
      </c>
      <c r="R48" t="b">
        <f t="shared" si="52"/>
        <v>0</v>
      </c>
      <c r="T48" t="str">
        <f t="shared" si="94"/>
        <v>na</v>
      </c>
      <c r="U48" t="str">
        <f t="shared" si="95"/>
        <v>na</v>
      </c>
      <c r="V48" t="str">
        <f t="shared" si="96"/>
        <v>Unknown</v>
      </c>
      <c r="W48" t="str">
        <f t="shared" si="97"/>
        <v>Unknown</v>
      </c>
      <c r="X48" t="str">
        <f t="shared" si="98"/>
        <v>Unknown</v>
      </c>
      <c r="Y48" t="s">
        <v>517</v>
      </c>
      <c r="Z48">
        <f>VLOOKUP(Y48,'Vlookup tables'!$D$2:$E$6,2,FALSE)</f>
        <v>1</v>
      </c>
      <c r="AA48" t="b">
        <f t="shared" si="29"/>
        <v>1</v>
      </c>
      <c r="AB48" t="b">
        <f t="shared" si="58"/>
        <v>0</v>
      </c>
      <c r="AC48" t="b">
        <f t="shared" si="59"/>
        <v>0</v>
      </c>
      <c r="AD48" t="b">
        <f t="shared" si="60"/>
        <v>0</v>
      </c>
      <c r="AE48" t="b">
        <f t="shared" si="61"/>
        <v>0</v>
      </c>
      <c r="AF48">
        <f>IF(OR(AA48=FALSE,AA48="na"),"na",VLOOKUP(AV48,'Vlookup tables'!$G$2:$H$7,2,FALSE))</f>
        <v>1</v>
      </c>
      <c r="AG48" t="str">
        <f>IF(OR(AB48=FALSE,AB48="na"),"na",VLOOKUP(AW48,'Vlookup tables'!$G$2:$H$7,2,FALSE))</f>
        <v>na</v>
      </c>
      <c r="AH48" t="str">
        <f>IF(OR(AC48=FALSE,AC48="na"),"na",VLOOKUP(AX48,'Vlookup tables'!$G$2:$H$7,2,FALSE))</f>
        <v>na</v>
      </c>
      <c r="AI48" t="str">
        <f>IF(OR(AD48=FALSE,AD48="na"),"na",VLOOKUP(AY48,'Vlookup tables'!$G$2:$H$7,2,FALSE))</f>
        <v>na</v>
      </c>
      <c r="AJ48">
        <f>IF(OR(AA48=FALSE,AA48="na"),"na",VLOOKUP(BC48,'Vlookup tables'!$J$2:$K$5,2,FALSE))</f>
        <v>2</v>
      </c>
      <c r="AK48" t="str">
        <f>IF(OR(AB48=FALSE,AB48="na"),"na",VLOOKUP(BD48,'Vlookup tables'!$J$2:$K$5,2,FALSE))</f>
        <v>na</v>
      </c>
      <c r="AL48" t="str">
        <f>IF(OR(AC48=FALSE,AC48="na"),"na",VLOOKUP(BE48,'Vlookup tables'!$J$2:$K$5,2,FALSE))</f>
        <v>na</v>
      </c>
      <c r="AM48" t="str">
        <f>IF(OR(AD48=FALSE,AD48="na"),"na",VLOOKUP(BF48,'Vlookup tables'!$J$2:$K$5,2,FALSE))</f>
        <v>na</v>
      </c>
      <c r="AN48" t="b">
        <f t="shared" si="62"/>
        <v>0</v>
      </c>
      <c r="AO48" t="str">
        <f t="shared" si="63"/>
        <v>na</v>
      </c>
      <c r="AP48" t="str">
        <f t="shared" si="64"/>
        <v>na</v>
      </c>
      <c r="AQ48" t="str">
        <f t="shared" si="65"/>
        <v>na</v>
      </c>
      <c r="AR48" t="s">
        <v>747</v>
      </c>
      <c r="AV48" t="s">
        <v>530</v>
      </c>
      <c r="AX48" t="s">
        <v>530</v>
      </c>
      <c r="BC48" t="s">
        <v>528</v>
      </c>
      <c r="BE48" t="s">
        <v>528</v>
      </c>
      <c r="BQ48" t="str">
        <f t="shared" si="66"/>
        <v>Yes</v>
      </c>
      <c r="BR48" t="b">
        <f t="shared" si="67"/>
        <v>0</v>
      </c>
      <c r="BS48" t="b">
        <f t="shared" si="68"/>
        <v>1</v>
      </c>
      <c r="BT48" t="b">
        <f t="shared" si="69"/>
        <v>0</v>
      </c>
      <c r="BU48" t="b">
        <f t="shared" si="70"/>
        <v>0</v>
      </c>
      <c r="BV48" t="b">
        <f t="shared" si="71"/>
        <v>0</v>
      </c>
      <c r="BW48" t="str">
        <f>IF(OR(BR48=FALSE,BR48="na"),"na",VLOOKUP(CN48,'Vlookup tables'!$G$2:$H$7,2,FALSE))</f>
        <v>na</v>
      </c>
      <c r="BX48">
        <f>IF(OR(BS48=FALSE,BS48="na"),"na",VLOOKUP(CO48,'Vlookup tables'!$G$2:$H$7,2,FALSE))</f>
        <v>1</v>
      </c>
      <c r="BY48" t="str">
        <f>IF(OR(BT48=FALSE,BT48="na"),"na",VLOOKUP(CP48,'Vlookup tables'!$G$2:$H$7,2,FALSE))</f>
        <v>na</v>
      </c>
      <c r="BZ48" t="str">
        <f>IF(OR(BU48=FALSE,BU48="na"),"na",VLOOKUP(CQ48,'Vlookup tables'!$G$2:$H$7,2,FALSE))</f>
        <v>na</v>
      </c>
      <c r="CA48" t="str">
        <f>IF(OR(BR48=FALSE,BR48="na"),"na",VLOOKUP(CU48,'Vlookup tables'!$J$2:$K$5,2,FALSE))</f>
        <v>na</v>
      </c>
      <c r="CB48">
        <f>IF(OR(BS48=FALSE,BS48="na"),"na",VLOOKUP(CV48,'Vlookup tables'!$J$2:$K$5,2,FALSE))</f>
        <v>2</v>
      </c>
      <c r="CC48" t="str">
        <f>IF(OR(BT48=FALSE,BT48="na"),"na",VLOOKUP(CW48,'Vlookup tables'!$J$2:$K$5,2,FALSE))</f>
        <v>na</v>
      </c>
      <c r="CD48" t="str">
        <f>IF(OR(BU48=FALSE,BU48="na"),"na",VLOOKUP(CX48,'Vlookup tables'!$J$2:$K$5,2,FALSE))</f>
        <v>na</v>
      </c>
      <c r="CE48" t="str">
        <f t="shared" si="72"/>
        <v>na</v>
      </c>
      <c r="CF48" t="b">
        <f t="shared" si="73"/>
        <v>0</v>
      </c>
      <c r="CG48" t="str">
        <f t="shared" si="74"/>
        <v>na</v>
      </c>
      <c r="CH48" t="str">
        <f t="shared" si="75"/>
        <v>na</v>
      </c>
      <c r="CI48" t="s">
        <v>519</v>
      </c>
      <c r="CJ48" t="s">
        <v>805</v>
      </c>
      <c r="CO48" t="s">
        <v>530</v>
      </c>
      <c r="CV48" t="s">
        <v>528</v>
      </c>
      <c r="DI48" t="b">
        <f t="shared" si="76"/>
        <v>0</v>
      </c>
      <c r="DK48" t="s">
        <v>552</v>
      </c>
      <c r="EQ48" t="b">
        <f t="shared" si="77"/>
        <v>0</v>
      </c>
      <c r="ER48" t="b">
        <f t="shared" si="78"/>
        <v>0</v>
      </c>
      <c r="ES48" t="b">
        <f t="shared" si="79"/>
        <v>0</v>
      </c>
      <c r="ET48" t="b">
        <f t="shared" si="80"/>
        <v>0</v>
      </c>
      <c r="EU48" t="b">
        <f t="shared" si="81"/>
        <v>0</v>
      </c>
      <c r="EV48" t="b">
        <f t="shared" si="82"/>
        <v>0</v>
      </c>
      <c r="EW48" t="str">
        <f t="shared" si="30"/>
        <v>na</v>
      </c>
      <c r="EX48" t="str">
        <f t="shared" si="31"/>
        <v>na</v>
      </c>
      <c r="EY48" t="str">
        <f t="shared" si="32"/>
        <v>na</v>
      </c>
      <c r="EZ48" t="str">
        <f t="shared" si="33"/>
        <v>na</v>
      </c>
      <c r="FA48" t="str">
        <f t="shared" si="34"/>
        <v>na</v>
      </c>
      <c r="FB48" t="str">
        <f t="shared" si="35"/>
        <v>na</v>
      </c>
      <c r="FC48" t="str">
        <f t="shared" si="83"/>
        <v>na</v>
      </c>
      <c r="FD48" t="str">
        <f t="shared" si="36"/>
        <v>na</v>
      </c>
      <c r="FE48" t="str">
        <f t="shared" si="37"/>
        <v>na</v>
      </c>
      <c r="FF48" t="str">
        <f t="shared" si="38"/>
        <v>na</v>
      </c>
      <c r="FG48" t="str">
        <f t="shared" si="39"/>
        <v>na</v>
      </c>
      <c r="FH48" t="str">
        <f t="shared" si="84"/>
        <v>na</v>
      </c>
      <c r="FI48" t="str">
        <f>IF(OR(FD48=FALSE,FD48="na"),"na",VLOOKUP(GH48,'Vlookup tables'!$G$2:$H$7,2,FALSE))</f>
        <v>na</v>
      </c>
      <c r="FJ48" t="str">
        <f>IF(OR(FE48=FALSE,FE48="na"),"na",VLOOKUP(GI48,'Vlookup tables'!$G$2:$H$7,2,FALSE))</f>
        <v>na</v>
      </c>
      <c r="FK48" t="str">
        <f>IF(OR(FF48=FALSE,FF48="na"),"na",VLOOKUP(GJ48,'Vlookup tables'!$G$2:$H$7,2,FALSE))</f>
        <v>na</v>
      </c>
      <c r="FL48" t="str">
        <f>IF(OR(FG48=FALSE,FG48="na"),"na",VLOOKUP(GK48,'Vlookup tables'!$G$2:$H$7,2,FALSE))</f>
        <v>na</v>
      </c>
      <c r="FM48" t="str">
        <f>IF(OR(FD48=FALSE,FD48="na"),"na",VLOOKUP(GO48,'Vlookup tables'!$J$2:$K$5,2,FALSE))</f>
        <v>na</v>
      </c>
      <c r="FN48" t="str">
        <f>IF(OR(FE48=FALSE,FE48="na"),"na",VLOOKUP(GP48,'Vlookup tables'!$J$2:$K$5,2,FALSE))</f>
        <v>na</v>
      </c>
      <c r="FO48" t="str">
        <f>IF(OR(FF48=FALSE,FF48="na"),"na",VLOOKUP(GQ48,'Vlookup tables'!$J$2:$K$5,2,FALSE))</f>
        <v>na</v>
      </c>
      <c r="FP48" t="str">
        <f>IF(OR(FG48=FALSE,FG48="na"),"na",VLOOKUP(GR48,'Vlookup tables'!$J$2:$K$5,2,FALSE))</f>
        <v>na</v>
      </c>
      <c r="FQ48" t="str">
        <f t="shared" si="40"/>
        <v>na</v>
      </c>
      <c r="FR48" t="str">
        <f t="shared" si="41"/>
        <v>na</v>
      </c>
      <c r="FS48" t="str">
        <f t="shared" si="42"/>
        <v>na</v>
      </c>
      <c r="FT48" t="str">
        <f t="shared" si="43"/>
        <v>na</v>
      </c>
      <c r="FU48" t="str">
        <f t="shared" si="44"/>
        <v>na</v>
      </c>
      <c r="FV48" t="s">
        <v>574</v>
      </c>
      <c r="HF48" t="s">
        <v>534</v>
      </c>
      <c r="HX48">
        <f>IF(IT48="","Unknown",VLOOKUP(IT48,'Vlookup tables'!$B$13:$C$16,2,FALSE))</f>
        <v>3</v>
      </c>
      <c r="HY48">
        <f>IF(IU48="","Unknown",VLOOKUP(IU48,'Vlookup tables'!$D$13:$E$16,2,FALSE))</f>
        <v>2</v>
      </c>
      <c r="HZ48">
        <f>IF(IV48="","Unknown",VLOOKUP(IV48,'Vlookup tables'!$F$13:$G$16,2,FALSE))</f>
        <v>3</v>
      </c>
      <c r="IA48">
        <f>IF(IW48="","Unknown",VLOOKUP(IW48,'Vlookup tables'!$H$13:$I$16,2,FALSE))</f>
        <v>2</v>
      </c>
      <c r="IB48">
        <f>IF(IX48="","Unknown",VLOOKUP(IX48,'Vlookup tables'!$J$13:$K$16,2,FALSE))</f>
        <v>2</v>
      </c>
      <c r="IC48">
        <f>IF(IY48="","Unknown",VLOOKUP(IY48,'Vlookup tables'!$L$13:$M$16,2,FALSE))</f>
        <v>2</v>
      </c>
      <c r="ID48">
        <f>IF(IZ48="","Unknown",VLOOKUP(IZ48,'Vlookup tables'!$N$13:$O$16,2,FALSE))</f>
        <v>1</v>
      </c>
      <c r="IE48">
        <f>VLOOKUP(JA48,'Vlookup tables'!$P$13:$Q$15,2,FALSE)</f>
        <v>1</v>
      </c>
      <c r="IF48" t="str">
        <f t="shared" si="85"/>
        <v>na</v>
      </c>
      <c r="IG48" t="str">
        <f t="shared" si="86"/>
        <v>na</v>
      </c>
      <c r="IH48" t="str">
        <f t="shared" si="87"/>
        <v>na</v>
      </c>
      <c r="II48" t="str">
        <f t="shared" si="45"/>
        <v>na</v>
      </c>
      <c r="IJ48" t="str">
        <f>IF(OR(IF48=FALSE,IF48="na"),"na",VLOOKUP(JF48,'Vlookup tables'!$G$2:$H$7,2,FALSE))</f>
        <v>na</v>
      </c>
      <c r="IK48" t="str">
        <f>IF(OR(IG48=FALSE,IG48="na"),"na",VLOOKUP(JG48,'Vlookup tables'!$G$2:$H$7,2,FALSE))</f>
        <v>na</v>
      </c>
      <c r="IL48" t="str">
        <f>IF(OR(IH48=FALSE,IH48="na"),"na",VLOOKUP(JH48,'Vlookup tables'!$G$2:$H$7,2,FALSE))</f>
        <v>na</v>
      </c>
      <c r="IM48" t="str">
        <f>IF(OR(IF48=FALSE,IF48="na"),"na",VLOOKUP(JL48,'Vlookup tables'!$J$2:$K$5,2,FALSE))</f>
        <v>na</v>
      </c>
      <c r="IN48" t="str">
        <f>IF(OR(IG48=FALSE,IG48="na"),"na",VLOOKUP(JM48,'Vlookup tables'!$J$2:$K$5,2,FALSE))</f>
        <v>na</v>
      </c>
      <c r="IO48" t="str">
        <f>IF(OR(IH48=FALSE,IH48="na"),"na",VLOOKUP(JN48,'Vlookup tables'!$J$2:$K$5,2,FALSE))</f>
        <v>na</v>
      </c>
      <c r="IP48" t="str">
        <f t="shared" si="88"/>
        <v>na</v>
      </c>
      <c r="IQ48" t="str">
        <f t="shared" si="89"/>
        <v>na</v>
      </c>
      <c r="IR48" t="str">
        <f t="shared" si="90"/>
        <v>na</v>
      </c>
      <c r="IS48" t="b">
        <f t="shared" si="91"/>
        <v>0</v>
      </c>
      <c r="IT48" t="s">
        <v>538</v>
      </c>
      <c r="IU48" t="s">
        <v>560</v>
      </c>
      <c r="IV48" t="s">
        <v>540</v>
      </c>
      <c r="IW48" t="s">
        <v>562</v>
      </c>
      <c r="IX48" t="s">
        <v>563</v>
      </c>
      <c r="IY48" t="s">
        <v>528</v>
      </c>
      <c r="IZ48" t="s">
        <v>562</v>
      </c>
      <c r="JA48" t="s">
        <v>541</v>
      </c>
      <c r="JX48" t="s">
        <v>534</v>
      </c>
      <c r="KN48" t="s">
        <v>552</v>
      </c>
      <c r="KQ48" t="b">
        <f t="shared" si="92"/>
        <v>0</v>
      </c>
      <c r="KR48">
        <f t="shared" si="47"/>
        <v>135</v>
      </c>
    </row>
    <row r="49" spans="1:304" ht="14.4" customHeight="1" x14ac:dyDescent="0.3">
      <c r="A49">
        <v>100</v>
      </c>
      <c r="B49">
        <v>918</v>
      </c>
      <c r="C49" s="2">
        <v>44874.252511574072</v>
      </c>
      <c r="D49">
        <v>1</v>
      </c>
      <c r="E49" t="s">
        <v>590</v>
      </c>
      <c r="F49" t="s">
        <v>612</v>
      </c>
      <c r="G49">
        <f>VLOOKUP(F49,'Vlookup tables'!$A$2:$B$10,2,FALSE)</f>
        <v>5</v>
      </c>
      <c r="H49" t="s">
        <v>545</v>
      </c>
      <c r="J49" t="str">
        <f t="shared" si="93"/>
        <v>Engineering</v>
      </c>
      <c r="K49" t="s">
        <v>568</v>
      </c>
      <c r="L49">
        <f>VLOOKUP(K49,'Vlookup tables'!$A$2:$B$10,2,FALSE)</f>
        <v>6</v>
      </c>
      <c r="M49" t="s">
        <v>547</v>
      </c>
      <c r="N49" t="b">
        <f t="shared" si="48"/>
        <v>0</v>
      </c>
      <c r="O49" t="b">
        <f t="shared" si="49"/>
        <v>0</v>
      </c>
      <c r="P49" t="b">
        <f t="shared" si="50"/>
        <v>1</v>
      </c>
      <c r="Q49" t="b">
        <f t="shared" si="51"/>
        <v>0</v>
      </c>
      <c r="R49" t="b">
        <f t="shared" si="52"/>
        <v>0</v>
      </c>
      <c r="T49" t="str">
        <f t="shared" si="94"/>
        <v>Unknown</v>
      </c>
      <c r="U49" t="str">
        <f t="shared" si="95"/>
        <v>Unknown</v>
      </c>
      <c r="V49" t="str">
        <f t="shared" si="96"/>
        <v>na</v>
      </c>
      <c r="W49" t="str">
        <f t="shared" si="97"/>
        <v>Unknown</v>
      </c>
      <c r="X49" t="str">
        <f t="shared" si="98"/>
        <v>Unknown</v>
      </c>
      <c r="Y49" t="s">
        <v>621</v>
      </c>
      <c r="Z49">
        <f>VLOOKUP(Y49,'Vlookup tables'!$D$2:$E$6,2,FALSE)</f>
        <v>3</v>
      </c>
      <c r="AA49" t="str">
        <f t="shared" si="29"/>
        <v>na</v>
      </c>
      <c r="AB49" t="str">
        <f t="shared" si="58"/>
        <v>na</v>
      </c>
      <c r="AC49" t="str">
        <f t="shared" si="59"/>
        <v>na</v>
      </c>
      <c r="AD49" t="str">
        <f t="shared" si="60"/>
        <v>na</v>
      </c>
      <c r="AE49" t="str">
        <f t="shared" si="61"/>
        <v>na</v>
      </c>
      <c r="AF49" t="str">
        <f>IF(OR(AA49=FALSE,AA49="na"),"na",VLOOKUP(AV49,'Vlookup tables'!$G$2:$H$7,2,FALSE))</f>
        <v>na</v>
      </c>
      <c r="AG49" t="str">
        <f>IF(OR(AB49=FALSE,AB49="na"),"na",VLOOKUP(AW49,'Vlookup tables'!$G$2:$H$7,2,FALSE))</f>
        <v>na</v>
      </c>
      <c r="AH49" t="str">
        <f>IF(OR(AC49=FALSE,AC49="na"),"na",VLOOKUP(AX49,'Vlookup tables'!$G$2:$H$7,2,FALSE))</f>
        <v>na</v>
      </c>
      <c r="AI49" t="str">
        <f>IF(OR(AD49=FALSE,AD49="na"),"na",VLOOKUP(AY49,'Vlookup tables'!$G$2:$H$7,2,FALSE))</f>
        <v>na</v>
      </c>
      <c r="AJ49" t="str">
        <f>IF(OR(AA49=FALSE,AA49="na"),"na",VLOOKUP(BC49,'Vlookup tables'!$J$2:$K$5,2,FALSE))</f>
        <v>na</v>
      </c>
      <c r="AK49" t="str">
        <f>IF(OR(AB49=FALSE,AB49="na"),"na",VLOOKUP(BD49,'Vlookup tables'!$J$2:$K$5,2,FALSE))</f>
        <v>na</v>
      </c>
      <c r="AL49" t="str">
        <f>IF(OR(AC49=FALSE,AC49="na"),"na",VLOOKUP(BE49,'Vlookup tables'!$J$2:$K$5,2,FALSE))</f>
        <v>na</v>
      </c>
      <c r="AM49" t="str">
        <f>IF(OR(AD49=FALSE,AD49="na"),"na",VLOOKUP(BF49,'Vlookup tables'!$J$2:$K$5,2,FALSE))</f>
        <v>na</v>
      </c>
      <c r="AN49" t="str">
        <f t="shared" si="62"/>
        <v>na</v>
      </c>
      <c r="AO49" t="str">
        <f t="shared" si="63"/>
        <v>na</v>
      </c>
      <c r="AP49" t="str">
        <f t="shared" si="64"/>
        <v>na</v>
      </c>
      <c r="AQ49" t="str">
        <f t="shared" si="65"/>
        <v>na</v>
      </c>
      <c r="BQ49" t="str">
        <f t="shared" si="66"/>
        <v>na</v>
      </c>
      <c r="BR49" t="str">
        <f t="shared" si="67"/>
        <v>na</v>
      </c>
      <c r="BS49" t="str">
        <f t="shared" si="68"/>
        <v>na</v>
      </c>
      <c r="BT49" t="str">
        <f t="shared" si="69"/>
        <v>na</v>
      </c>
      <c r="BU49" t="str">
        <f t="shared" si="70"/>
        <v>na</v>
      </c>
      <c r="BV49" t="str">
        <f t="shared" si="71"/>
        <v>na</v>
      </c>
      <c r="BW49" t="str">
        <f>IF(OR(BR49=FALSE,BR49="na"),"na",VLOOKUP(CN49,'Vlookup tables'!$G$2:$H$7,2,FALSE))</f>
        <v>na</v>
      </c>
      <c r="BX49" t="str">
        <f>IF(OR(BS49=FALSE,BS49="na"),"na",VLOOKUP(CO49,'Vlookup tables'!$G$2:$H$7,2,FALSE))</f>
        <v>na</v>
      </c>
      <c r="BY49" t="str">
        <f>IF(OR(BT49=FALSE,BT49="na"),"na",VLOOKUP(CP49,'Vlookup tables'!$G$2:$H$7,2,FALSE))</f>
        <v>na</v>
      </c>
      <c r="BZ49" t="str">
        <f>IF(OR(BU49=FALSE,BU49="na"),"na",VLOOKUP(CQ49,'Vlookup tables'!$G$2:$H$7,2,FALSE))</f>
        <v>na</v>
      </c>
      <c r="CA49" t="str">
        <f>IF(OR(BR49=FALSE,BR49="na"),"na",VLOOKUP(CU49,'Vlookup tables'!$J$2:$K$5,2,FALSE))</f>
        <v>na</v>
      </c>
      <c r="CB49" t="str">
        <f>IF(OR(BS49=FALSE,BS49="na"),"na",VLOOKUP(CV49,'Vlookup tables'!$J$2:$K$5,2,FALSE))</f>
        <v>na</v>
      </c>
      <c r="CC49" t="str">
        <f>IF(OR(BT49=FALSE,BT49="na"),"na",VLOOKUP(CW49,'Vlookup tables'!$J$2:$K$5,2,FALSE))</f>
        <v>na</v>
      </c>
      <c r="CD49" t="str">
        <f>IF(OR(BU49=FALSE,BU49="na"),"na",VLOOKUP(CX49,'Vlookup tables'!$J$2:$K$5,2,FALSE))</f>
        <v>na</v>
      </c>
      <c r="CE49" t="str">
        <f t="shared" si="72"/>
        <v>na</v>
      </c>
      <c r="CF49" t="str">
        <f t="shared" si="73"/>
        <v>na</v>
      </c>
      <c r="CG49" t="str">
        <f t="shared" si="74"/>
        <v>na</v>
      </c>
      <c r="CH49" t="str">
        <f t="shared" si="75"/>
        <v>na</v>
      </c>
      <c r="DI49" t="str">
        <f t="shared" si="76"/>
        <v>na</v>
      </c>
      <c r="DM49" s="5" t="s">
        <v>703</v>
      </c>
      <c r="EQ49" t="b">
        <f t="shared" si="77"/>
        <v>1</v>
      </c>
      <c r="ER49" t="b">
        <f t="shared" si="78"/>
        <v>1</v>
      </c>
      <c r="ES49" t="b">
        <f t="shared" si="79"/>
        <v>1</v>
      </c>
      <c r="ET49" t="b">
        <f t="shared" si="80"/>
        <v>0</v>
      </c>
      <c r="EU49" t="b">
        <f t="shared" si="81"/>
        <v>0</v>
      </c>
      <c r="EV49" t="b">
        <f t="shared" si="82"/>
        <v>0</v>
      </c>
      <c r="EW49">
        <f t="shared" si="30"/>
        <v>1</v>
      </c>
      <c r="EX49">
        <f t="shared" si="31"/>
        <v>1</v>
      </c>
      <c r="EY49" t="str">
        <f t="shared" si="32"/>
        <v>na</v>
      </c>
      <c r="EZ49" t="str">
        <f t="shared" si="33"/>
        <v>na</v>
      </c>
      <c r="FA49" t="b">
        <f t="shared" si="34"/>
        <v>1</v>
      </c>
      <c r="FB49" t="b">
        <f t="shared" si="35"/>
        <v>0</v>
      </c>
      <c r="FC49" t="b">
        <f t="shared" si="83"/>
        <v>0</v>
      </c>
      <c r="FD49" t="b">
        <f t="shared" si="36"/>
        <v>1</v>
      </c>
      <c r="FE49" t="str">
        <f t="shared" si="37"/>
        <v>na</v>
      </c>
      <c r="FF49" t="b">
        <f t="shared" si="38"/>
        <v>0</v>
      </c>
      <c r="FG49" t="b">
        <f t="shared" si="39"/>
        <v>1</v>
      </c>
      <c r="FH49" t="b">
        <f t="shared" si="84"/>
        <v>0</v>
      </c>
      <c r="FI49">
        <f>IF(OR(FD49=FALSE,FD49="na"),"na",VLOOKUP(GH49,'Vlookup tables'!$G$2:$H$7,2,FALSE))</f>
        <v>2</v>
      </c>
      <c r="FJ49" t="str">
        <f>IF(OR(FE49=FALSE,FE49="na"),"na",VLOOKUP(GI49,'Vlookup tables'!$G$2:$H$7,2,FALSE))</f>
        <v>na</v>
      </c>
      <c r="FK49" t="str">
        <f>IF(OR(FF49=FALSE,FF49="na"),"na",VLOOKUP(GJ49,'Vlookup tables'!$G$2:$H$7,2,FALSE))</f>
        <v>na</v>
      </c>
      <c r="FL49">
        <f>IF(OR(FG49=FALSE,FG49="na"),"na",VLOOKUP(GK49,'Vlookup tables'!$G$2:$H$7,2,FALSE))</f>
        <v>1</v>
      </c>
      <c r="FM49">
        <f>IF(OR(FD49=FALSE,FD49="na"),"na",VLOOKUP(GO49,'Vlookup tables'!$J$2:$K$5,2,FALSE))</f>
        <v>3</v>
      </c>
      <c r="FN49" t="str">
        <f>IF(OR(FE49=FALSE,FE49="na"),"na",VLOOKUP(GP49,'Vlookup tables'!$J$2:$K$5,2,FALSE))</f>
        <v>na</v>
      </c>
      <c r="FO49" t="str">
        <f>IF(OR(FF49=FALSE,FF49="na"),"na",VLOOKUP(GQ49,'Vlookup tables'!$J$2:$K$5,2,FALSE))</f>
        <v>na</v>
      </c>
      <c r="FP49">
        <f>IF(OR(FG49=FALSE,FG49="na"),"na",VLOOKUP(GR49,'Vlookup tables'!$J$2:$K$5,2,FALSE))</f>
        <v>2</v>
      </c>
      <c r="FQ49" t="b">
        <f t="shared" si="40"/>
        <v>0</v>
      </c>
      <c r="FR49" t="str">
        <f t="shared" si="41"/>
        <v>na</v>
      </c>
      <c r="FS49" t="str">
        <f t="shared" si="42"/>
        <v>na</v>
      </c>
      <c r="FT49" t="b">
        <f t="shared" si="43"/>
        <v>0</v>
      </c>
      <c r="FU49" t="b">
        <f t="shared" si="44"/>
        <v>1</v>
      </c>
      <c r="FV49" t="s">
        <v>634</v>
      </c>
      <c r="FX49" t="s">
        <v>555</v>
      </c>
      <c r="FY49" t="s">
        <v>555</v>
      </c>
      <c r="GB49" t="s">
        <v>595</v>
      </c>
      <c r="GF49" t="s">
        <v>596</v>
      </c>
      <c r="GH49" t="s">
        <v>531</v>
      </c>
      <c r="GK49" t="s">
        <v>530</v>
      </c>
      <c r="GO49" t="s">
        <v>532</v>
      </c>
      <c r="GR49" t="s">
        <v>528</v>
      </c>
      <c r="HC49" t="s">
        <v>806</v>
      </c>
      <c r="HD49" t="s">
        <v>807</v>
      </c>
      <c r="HX49">
        <f>IF(IT49="","Unknown",VLOOKUP(IT49,'Vlookup tables'!$B$13:$C$16,2,FALSE))</f>
        <v>3</v>
      </c>
      <c r="HY49">
        <f>IF(IU49="","Unknown",VLOOKUP(IU49,'Vlookup tables'!$D$13:$E$16,2,FALSE))</f>
        <v>3</v>
      </c>
      <c r="HZ49">
        <f>IF(IV49="","Unknown",VLOOKUP(IV49,'Vlookup tables'!$F$13:$G$16,2,FALSE))</f>
        <v>3</v>
      </c>
      <c r="IA49">
        <f>IF(IW49="","Unknown",VLOOKUP(IW49,'Vlookup tables'!$H$13:$I$16,2,FALSE))</f>
        <v>2</v>
      </c>
      <c r="IB49">
        <f>IF(IX49="","Unknown",VLOOKUP(IX49,'Vlookup tables'!$J$13:$K$16,2,FALSE))</f>
        <v>2</v>
      </c>
      <c r="IC49">
        <f>IF(IY49="","Unknown",VLOOKUP(IY49,'Vlookup tables'!$L$13:$M$16,2,FALSE))</f>
        <v>3</v>
      </c>
      <c r="ID49">
        <f>IF(IZ49="","Unknown",VLOOKUP(IZ49,'Vlookup tables'!$N$13:$O$16,2,FALSE))</f>
        <v>1</v>
      </c>
      <c r="IE49">
        <f>VLOOKUP(JA49,'Vlookup tables'!$P$13:$Q$15,2,FALSE)</f>
        <v>1</v>
      </c>
      <c r="IF49" t="str">
        <f t="shared" si="85"/>
        <v>na</v>
      </c>
      <c r="IG49" t="str">
        <f t="shared" si="86"/>
        <v>na</v>
      </c>
      <c r="IH49" t="str">
        <f t="shared" si="87"/>
        <v>na</v>
      </c>
      <c r="II49" t="str">
        <f t="shared" si="45"/>
        <v>na</v>
      </c>
      <c r="IJ49" t="str">
        <f>IF(OR(IF49=FALSE,IF49="na"),"na",VLOOKUP(JF49,'Vlookup tables'!$G$2:$H$7,2,FALSE))</f>
        <v>na</v>
      </c>
      <c r="IK49" t="str">
        <f>IF(OR(IG49=FALSE,IG49="na"),"na",VLOOKUP(JG49,'Vlookup tables'!$G$2:$H$7,2,FALSE))</f>
        <v>na</v>
      </c>
      <c r="IL49" t="str">
        <f>IF(OR(IH49=FALSE,IH49="na"),"na",VLOOKUP(JH49,'Vlookup tables'!$G$2:$H$7,2,FALSE))</f>
        <v>na</v>
      </c>
      <c r="IM49" t="str">
        <f>IF(OR(IF49=FALSE,IF49="na"),"na",VLOOKUP(JL49,'Vlookup tables'!$J$2:$K$5,2,FALSE))</f>
        <v>na</v>
      </c>
      <c r="IN49" t="str">
        <f>IF(OR(IG49=FALSE,IG49="na"),"na",VLOOKUP(JM49,'Vlookup tables'!$J$2:$K$5,2,FALSE))</f>
        <v>na</v>
      </c>
      <c r="IO49" t="str">
        <f>IF(OR(IH49=FALSE,IH49="na"),"na",VLOOKUP(JN49,'Vlookup tables'!$J$2:$K$5,2,FALSE))</f>
        <v>na</v>
      </c>
      <c r="IP49" t="str">
        <f t="shared" si="88"/>
        <v>na</v>
      </c>
      <c r="IQ49" t="str">
        <f t="shared" si="89"/>
        <v>na</v>
      </c>
      <c r="IR49" t="str">
        <f t="shared" si="90"/>
        <v>na</v>
      </c>
      <c r="IS49" t="b">
        <f t="shared" si="91"/>
        <v>1</v>
      </c>
      <c r="IT49" t="s">
        <v>538</v>
      </c>
      <c r="IU49" t="s">
        <v>539</v>
      </c>
      <c r="IV49" t="s">
        <v>540</v>
      </c>
      <c r="IW49" t="s">
        <v>562</v>
      </c>
      <c r="IX49" t="s">
        <v>563</v>
      </c>
      <c r="IY49" t="s">
        <v>532</v>
      </c>
      <c r="IZ49" t="s">
        <v>562</v>
      </c>
      <c r="JA49" t="s">
        <v>541</v>
      </c>
      <c r="JX49" t="s">
        <v>534</v>
      </c>
      <c r="KM49" t="s">
        <v>808</v>
      </c>
      <c r="KN49" t="s">
        <v>543</v>
      </c>
      <c r="KQ49" t="b">
        <f t="shared" si="92"/>
        <v>0</v>
      </c>
      <c r="KR49">
        <f t="shared" si="47"/>
        <v>136</v>
      </c>
    </row>
    <row r="50" spans="1:304" ht="14.4" customHeight="1" x14ac:dyDescent="0.3">
      <c r="A50">
        <v>100</v>
      </c>
      <c r="B50">
        <v>475</v>
      </c>
      <c r="C50" s="2">
        <v>44874.253344907411</v>
      </c>
      <c r="D50">
        <v>1</v>
      </c>
      <c r="E50" t="s">
        <v>544</v>
      </c>
      <c r="F50" t="s">
        <v>612</v>
      </c>
      <c r="G50">
        <f>VLOOKUP(F50,'Vlookup tables'!$A$2:$B$10,2,FALSE)</f>
        <v>5</v>
      </c>
      <c r="H50" t="s">
        <v>631</v>
      </c>
      <c r="J50" t="str">
        <f t="shared" si="93"/>
        <v>Maintenance</v>
      </c>
      <c r="K50" t="s">
        <v>612</v>
      </c>
      <c r="L50">
        <f>VLOOKUP(K50,'Vlookup tables'!$A$2:$B$10,2,FALSE)</f>
        <v>5</v>
      </c>
      <c r="M50" t="s">
        <v>592</v>
      </c>
      <c r="N50" t="b">
        <f t="shared" si="48"/>
        <v>0</v>
      </c>
      <c r="O50" t="b">
        <f t="shared" si="49"/>
        <v>1</v>
      </c>
      <c r="P50" t="b">
        <f t="shared" si="50"/>
        <v>0</v>
      </c>
      <c r="Q50" t="b">
        <f t="shared" si="51"/>
        <v>0</v>
      </c>
      <c r="R50" t="b">
        <f t="shared" si="52"/>
        <v>0</v>
      </c>
      <c r="S50" t="s">
        <v>547</v>
      </c>
      <c r="T50" t="b">
        <f t="shared" si="94"/>
        <v>0</v>
      </c>
      <c r="U50" t="str">
        <f t="shared" si="95"/>
        <v>na</v>
      </c>
      <c r="V50" t="b">
        <f t="shared" si="96"/>
        <v>1</v>
      </c>
      <c r="W50" t="b">
        <f t="shared" si="97"/>
        <v>0</v>
      </c>
      <c r="X50" t="b">
        <f t="shared" si="98"/>
        <v>0</v>
      </c>
      <c r="Y50" t="s">
        <v>517</v>
      </c>
      <c r="Z50">
        <f>VLOOKUP(Y50,'Vlookup tables'!$D$2:$E$6,2,FALSE)</f>
        <v>1</v>
      </c>
      <c r="AA50" t="b">
        <f t="shared" si="29"/>
        <v>0</v>
      </c>
      <c r="AB50" t="b">
        <f t="shared" si="58"/>
        <v>0</v>
      </c>
      <c r="AC50" t="b">
        <f t="shared" si="59"/>
        <v>0</v>
      </c>
      <c r="AD50" t="b">
        <f t="shared" si="60"/>
        <v>0</v>
      </c>
      <c r="AE50" t="b">
        <f t="shared" si="61"/>
        <v>0</v>
      </c>
      <c r="AF50" t="str">
        <f>IF(OR(AA50=FALSE,AA50="na"),"na",VLOOKUP(AV50,'Vlookup tables'!$G$2:$H$7,2,FALSE))</f>
        <v>na</v>
      </c>
      <c r="AG50" t="str">
        <f>IF(OR(AB50=FALSE,AB50="na"),"na",VLOOKUP(AW50,'Vlookup tables'!$G$2:$H$7,2,FALSE))</f>
        <v>na</v>
      </c>
      <c r="AH50" t="str">
        <f>IF(OR(AC50=FALSE,AC50="na"),"na",VLOOKUP(AX50,'Vlookup tables'!$G$2:$H$7,2,FALSE))</f>
        <v>na</v>
      </c>
      <c r="AI50" t="str">
        <f>IF(OR(AD50=FALSE,AD50="na"),"na",VLOOKUP(AY50,'Vlookup tables'!$G$2:$H$7,2,FALSE))</f>
        <v>na</v>
      </c>
      <c r="AJ50" t="str">
        <f>IF(OR(AA50=FALSE,AA50="na"),"na",VLOOKUP(BC50,'Vlookup tables'!$J$2:$K$5,2,FALSE))</f>
        <v>na</v>
      </c>
      <c r="AK50" t="str">
        <f>IF(OR(AB50=FALSE,AB50="na"),"na",VLOOKUP(BD50,'Vlookup tables'!$J$2:$K$5,2,FALSE))</f>
        <v>na</v>
      </c>
      <c r="AL50" t="str">
        <f>IF(OR(AC50=FALSE,AC50="na"),"na",VLOOKUP(BE50,'Vlookup tables'!$J$2:$K$5,2,FALSE))</f>
        <v>na</v>
      </c>
      <c r="AM50" t="str">
        <f>IF(OR(AD50=FALSE,AD50="na"),"na",VLOOKUP(BF50,'Vlookup tables'!$J$2:$K$5,2,FALSE))</f>
        <v>na</v>
      </c>
      <c r="AN50" t="str">
        <f t="shared" si="62"/>
        <v>na</v>
      </c>
      <c r="AO50" t="str">
        <f t="shared" si="63"/>
        <v>na</v>
      </c>
      <c r="AP50" t="str">
        <f t="shared" si="64"/>
        <v>na</v>
      </c>
      <c r="AQ50" t="str">
        <f t="shared" si="65"/>
        <v>na</v>
      </c>
      <c r="AR50" t="s">
        <v>632</v>
      </c>
      <c r="AX50" t="s">
        <v>551</v>
      </c>
      <c r="BE50" t="s">
        <v>532</v>
      </c>
      <c r="BQ50" t="str">
        <f t="shared" si="66"/>
        <v>No</v>
      </c>
      <c r="BR50" t="str">
        <f t="shared" si="67"/>
        <v>na</v>
      </c>
      <c r="BS50" t="str">
        <f t="shared" si="68"/>
        <v>na</v>
      </c>
      <c r="BT50" t="str">
        <f t="shared" si="69"/>
        <v>na</v>
      </c>
      <c r="BU50" t="str">
        <f t="shared" si="70"/>
        <v>na</v>
      </c>
      <c r="BV50" t="str">
        <f t="shared" si="71"/>
        <v>na</v>
      </c>
      <c r="BW50" t="str">
        <f>IF(OR(BR50=FALSE,BR50="na"),"na",VLOOKUP(CN50,'Vlookup tables'!$G$2:$H$7,2,FALSE))</f>
        <v>na</v>
      </c>
      <c r="BX50" t="str">
        <f>IF(OR(BS50=FALSE,BS50="na"),"na",VLOOKUP(CO50,'Vlookup tables'!$G$2:$H$7,2,FALSE))</f>
        <v>na</v>
      </c>
      <c r="BY50" t="str">
        <f>IF(OR(BT50=FALSE,BT50="na"),"na",VLOOKUP(CP50,'Vlookup tables'!$G$2:$H$7,2,FALSE))</f>
        <v>na</v>
      </c>
      <c r="BZ50" t="str">
        <f>IF(OR(BU50=FALSE,BU50="na"),"na",VLOOKUP(CQ50,'Vlookup tables'!$G$2:$H$7,2,FALSE))</f>
        <v>na</v>
      </c>
      <c r="CA50" t="str">
        <f>IF(OR(BR50=FALSE,BR50="na"),"na",VLOOKUP(CU50,'Vlookup tables'!$J$2:$K$5,2,FALSE))</f>
        <v>na</v>
      </c>
      <c r="CB50" t="str">
        <f>IF(OR(BS50=FALSE,BS50="na"),"na",VLOOKUP(CV50,'Vlookup tables'!$J$2:$K$5,2,FALSE))</f>
        <v>na</v>
      </c>
      <c r="CC50" t="str">
        <f>IF(OR(BT50=FALSE,BT50="na"),"na",VLOOKUP(CW50,'Vlookup tables'!$J$2:$K$5,2,FALSE))</f>
        <v>na</v>
      </c>
      <c r="CD50" t="str">
        <f>IF(OR(BU50=FALSE,BU50="na"),"na",VLOOKUP(CX50,'Vlookup tables'!$J$2:$K$5,2,FALSE))</f>
        <v>na</v>
      </c>
      <c r="CE50" t="str">
        <f t="shared" si="72"/>
        <v>na</v>
      </c>
      <c r="CF50" t="str">
        <f t="shared" si="73"/>
        <v>na</v>
      </c>
      <c r="CG50" t="str">
        <f t="shared" si="74"/>
        <v>na</v>
      </c>
      <c r="CH50" t="str">
        <f t="shared" si="75"/>
        <v>na</v>
      </c>
      <c r="CI50" t="s">
        <v>617</v>
      </c>
      <c r="DI50" t="b">
        <f t="shared" si="76"/>
        <v>0</v>
      </c>
      <c r="DK50" t="s">
        <v>579</v>
      </c>
      <c r="DL50" t="s">
        <v>809</v>
      </c>
      <c r="EQ50" t="b">
        <f t="shared" si="77"/>
        <v>1</v>
      </c>
      <c r="ER50" t="b">
        <f t="shared" si="78"/>
        <v>0</v>
      </c>
      <c r="ES50" t="b">
        <f t="shared" si="79"/>
        <v>1</v>
      </c>
      <c r="ET50" t="b">
        <f t="shared" si="80"/>
        <v>0</v>
      </c>
      <c r="EU50" t="b">
        <f t="shared" si="81"/>
        <v>0</v>
      </c>
      <c r="EV50" t="b">
        <f t="shared" si="82"/>
        <v>0</v>
      </c>
      <c r="EW50" t="str">
        <f t="shared" si="30"/>
        <v>na</v>
      </c>
      <c r="EX50">
        <f t="shared" si="31"/>
        <v>2</v>
      </c>
      <c r="EY50" t="str">
        <f t="shared" si="32"/>
        <v>na</v>
      </c>
      <c r="EZ50" t="str">
        <f t="shared" si="33"/>
        <v>na</v>
      </c>
      <c r="FA50" t="b">
        <f t="shared" si="34"/>
        <v>1</v>
      </c>
      <c r="FB50" t="b">
        <f t="shared" si="35"/>
        <v>0</v>
      </c>
      <c r="FC50" t="b">
        <f t="shared" si="83"/>
        <v>0</v>
      </c>
      <c r="FD50" t="b">
        <f t="shared" si="36"/>
        <v>1</v>
      </c>
      <c r="FE50" t="b">
        <f t="shared" si="37"/>
        <v>0</v>
      </c>
      <c r="FF50" t="b">
        <f t="shared" si="38"/>
        <v>0</v>
      </c>
      <c r="FG50" t="b">
        <f t="shared" si="39"/>
        <v>0</v>
      </c>
      <c r="FH50" t="b">
        <f t="shared" si="84"/>
        <v>0</v>
      </c>
      <c r="FI50">
        <f>IF(OR(FD50=FALSE,FD50="na"),"na",VLOOKUP(GH50,'Vlookup tables'!$G$2:$H$7,2,FALSE))</f>
        <v>5</v>
      </c>
      <c r="FJ50" t="str">
        <f>IF(OR(FE50=FALSE,FE50="na"),"na",VLOOKUP(GI50,'Vlookup tables'!$G$2:$H$7,2,FALSE))</f>
        <v>na</v>
      </c>
      <c r="FK50" t="str">
        <f>IF(OR(FF50=FALSE,FF50="na"),"na",VLOOKUP(GJ50,'Vlookup tables'!$G$2:$H$7,2,FALSE))</f>
        <v>na</v>
      </c>
      <c r="FL50" t="str">
        <f>IF(OR(FG50=FALSE,FG50="na"),"na",VLOOKUP(GK50,'Vlookup tables'!$G$2:$H$7,2,FALSE))</f>
        <v>na</v>
      </c>
      <c r="FM50">
        <f>IF(OR(FD50=FALSE,FD50="na"),"na",VLOOKUP(GO50,'Vlookup tables'!$J$2:$K$5,2,FALSE))</f>
        <v>2</v>
      </c>
      <c r="FN50" t="str">
        <f>IF(OR(FE50=FALSE,FE50="na"),"na",VLOOKUP(GP50,'Vlookup tables'!$J$2:$K$5,2,FALSE))</f>
        <v>na</v>
      </c>
      <c r="FO50" t="str">
        <f>IF(OR(FF50=FALSE,FF50="na"),"na",VLOOKUP(GQ50,'Vlookup tables'!$J$2:$K$5,2,FALSE))</f>
        <v>na</v>
      </c>
      <c r="FP50" t="str">
        <f>IF(OR(FG50=FALSE,FG50="na"),"na",VLOOKUP(GR50,'Vlookup tables'!$J$2:$K$5,2,FALSE))</f>
        <v>na</v>
      </c>
      <c r="FQ50" t="b">
        <f t="shared" si="40"/>
        <v>0</v>
      </c>
      <c r="FR50" t="str">
        <f t="shared" si="41"/>
        <v>na</v>
      </c>
      <c r="FS50" t="str">
        <f t="shared" si="42"/>
        <v>na</v>
      </c>
      <c r="FT50" t="str">
        <f t="shared" si="43"/>
        <v>na</v>
      </c>
      <c r="FU50" t="b">
        <f t="shared" si="44"/>
        <v>0</v>
      </c>
      <c r="FV50" t="s">
        <v>788</v>
      </c>
      <c r="FY50" t="s">
        <v>556</v>
      </c>
      <c r="GB50" t="s">
        <v>661</v>
      </c>
      <c r="GF50" t="s">
        <v>596</v>
      </c>
      <c r="GH50" t="s">
        <v>551</v>
      </c>
      <c r="GO50" t="s">
        <v>528</v>
      </c>
      <c r="HD50" t="s">
        <v>552</v>
      </c>
      <c r="HX50">
        <f>IF(IT50="","Unknown",VLOOKUP(IT50,'Vlookup tables'!$B$13:$C$16,2,FALSE))</f>
        <v>1</v>
      </c>
      <c r="HY50">
        <f>IF(IU50="","Unknown",VLOOKUP(IU50,'Vlookup tables'!$D$13:$E$16,2,FALSE))</f>
        <v>2</v>
      </c>
      <c r="HZ50">
        <f>IF(IV50="","Unknown",VLOOKUP(IV50,'Vlookup tables'!$F$13:$G$16,2,FALSE))</f>
        <v>3</v>
      </c>
      <c r="IA50">
        <f>IF(IW50="","Unknown",VLOOKUP(IW50,'Vlookup tables'!$H$13:$I$16,2,FALSE))</f>
        <v>2</v>
      </c>
      <c r="IB50">
        <f>IF(IX50="","Unknown",VLOOKUP(IX50,'Vlookup tables'!$J$13:$K$16,2,FALSE))</f>
        <v>2</v>
      </c>
      <c r="IC50">
        <f>IF(IY50="","Unknown",VLOOKUP(IY50,'Vlookup tables'!$L$13:$M$16,2,FALSE))</f>
        <v>2</v>
      </c>
      <c r="ID50">
        <f>IF(IZ50="","Unknown",VLOOKUP(IZ50,'Vlookup tables'!$N$13:$O$16,2,FALSE))</f>
        <v>1</v>
      </c>
      <c r="IE50">
        <f>VLOOKUP(JA50,'Vlookup tables'!$P$13:$Q$15,2,FALSE)</f>
        <v>2</v>
      </c>
      <c r="IF50" t="b">
        <f t="shared" si="85"/>
        <v>0</v>
      </c>
      <c r="IG50" t="b">
        <f t="shared" si="86"/>
        <v>1</v>
      </c>
      <c r="IH50" t="b">
        <f t="shared" si="87"/>
        <v>0</v>
      </c>
      <c r="II50" t="b">
        <f t="shared" si="45"/>
        <v>0</v>
      </c>
      <c r="IJ50" t="str">
        <f>IF(OR(IF50=FALSE,IF50="na"),"na",VLOOKUP(JF50,'Vlookup tables'!$G$2:$H$7,2,FALSE))</f>
        <v>na</v>
      </c>
      <c r="IK50">
        <f>IF(OR(IG50=FALSE,IG50="na"),"na",VLOOKUP(JG50,'Vlookup tables'!$G$2:$H$7,2,FALSE))</f>
        <v>2</v>
      </c>
      <c r="IL50" t="str">
        <f>IF(OR(IH50=FALSE,IH50="na"),"na",VLOOKUP(JH50,'Vlookup tables'!$G$2:$H$7,2,FALSE))</f>
        <v>na</v>
      </c>
      <c r="IM50" t="str">
        <f>IF(OR(IF50=FALSE,IF50="na"),"na",VLOOKUP(JL50,'Vlookup tables'!$J$2:$K$5,2,FALSE))</f>
        <v>na</v>
      </c>
      <c r="IN50">
        <f>IF(OR(IG50=FALSE,IG50="na"),"na",VLOOKUP(JM50,'Vlookup tables'!$J$2:$K$5,2,FALSE))</f>
        <v>2</v>
      </c>
      <c r="IO50" t="str">
        <f>IF(OR(IH50=FALSE,IH50="na"),"na",VLOOKUP(JN50,'Vlookup tables'!$J$2:$K$5,2,FALSE))</f>
        <v>na</v>
      </c>
      <c r="IP50" t="str">
        <f t="shared" si="88"/>
        <v>na</v>
      </c>
      <c r="IQ50" t="b">
        <f t="shared" si="89"/>
        <v>0</v>
      </c>
      <c r="IR50" t="str">
        <f t="shared" si="90"/>
        <v>na</v>
      </c>
      <c r="IS50" t="b">
        <f t="shared" si="91"/>
        <v>0</v>
      </c>
      <c r="IT50" t="s">
        <v>704</v>
      </c>
      <c r="IU50" t="s">
        <v>560</v>
      </c>
      <c r="IV50" t="s">
        <v>540</v>
      </c>
      <c r="IW50" t="s">
        <v>562</v>
      </c>
      <c r="IX50" t="s">
        <v>563</v>
      </c>
      <c r="IY50" t="s">
        <v>528</v>
      </c>
      <c r="IZ50" t="s">
        <v>562</v>
      </c>
      <c r="JA50" t="s">
        <v>578</v>
      </c>
      <c r="JB50" t="s">
        <v>619</v>
      </c>
      <c r="JG50" t="s">
        <v>531</v>
      </c>
      <c r="JM50" t="s">
        <v>528</v>
      </c>
      <c r="KN50" t="s">
        <v>552</v>
      </c>
      <c r="KQ50" t="b">
        <f t="shared" si="92"/>
        <v>0</v>
      </c>
      <c r="KR50">
        <f t="shared" si="47"/>
        <v>139</v>
      </c>
    </row>
    <row r="51" spans="1:304" ht="14.4" customHeight="1" x14ac:dyDescent="0.3">
      <c r="A51">
        <v>100</v>
      </c>
      <c r="B51">
        <v>573</v>
      </c>
      <c r="C51" s="2">
        <v>44874.256018518521</v>
      </c>
      <c r="D51">
        <v>1</v>
      </c>
      <c r="E51" t="s">
        <v>590</v>
      </c>
      <c r="F51" t="s">
        <v>680</v>
      </c>
      <c r="G51">
        <f>VLOOKUP(F51,'Vlookup tables'!$A$2:$B$10,2,FALSE)</f>
        <v>2</v>
      </c>
      <c r="H51" t="s">
        <v>545</v>
      </c>
      <c r="J51" t="str">
        <f t="shared" si="93"/>
        <v>Engineering</v>
      </c>
      <c r="K51" t="s">
        <v>680</v>
      </c>
      <c r="L51">
        <f>VLOOKUP(K51,'Vlookup tables'!$A$2:$B$10,2,FALSE)</f>
        <v>2</v>
      </c>
      <c r="M51" t="s">
        <v>569</v>
      </c>
      <c r="N51" t="b">
        <f t="shared" si="48"/>
        <v>1</v>
      </c>
      <c r="O51" t="b">
        <f t="shared" si="49"/>
        <v>1</v>
      </c>
      <c r="P51" t="b">
        <f t="shared" si="50"/>
        <v>0</v>
      </c>
      <c r="Q51" t="b">
        <f t="shared" si="51"/>
        <v>0</v>
      </c>
      <c r="R51" t="b">
        <f t="shared" si="52"/>
        <v>0</v>
      </c>
      <c r="T51" t="str">
        <f t="shared" si="94"/>
        <v>na</v>
      </c>
      <c r="U51" t="str">
        <f t="shared" si="95"/>
        <v>na</v>
      </c>
      <c r="V51" t="str">
        <f t="shared" si="96"/>
        <v>Unknown</v>
      </c>
      <c r="W51" t="str">
        <f t="shared" si="97"/>
        <v>Unknown</v>
      </c>
      <c r="X51" t="str">
        <f t="shared" si="98"/>
        <v>Unknown</v>
      </c>
      <c r="Y51" t="s">
        <v>584</v>
      </c>
      <c r="Z51">
        <f>VLOOKUP(Y51,'Vlookup tables'!$D$2:$E$6,2,FALSE)</f>
        <v>2</v>
      </c>
      <c r="AA51" t="str">
        <f t="shared" si="29"/>
        <v>na</v>
      </c>
      <c r="AB51" t="str">
        <f t="shared" si="58"/>
        <v>na</v>
      </c>
      <c r="AC51" t="str">
        <f t="shared" si="59"/>
        <v>na</v>
      </c>
      <c r="AD51" t="str">
        <f t="shared" si="60"/>
        <v>na</v>
      </c>
      <c r="AE51" t="str">
        <f t="shared" si="61"/>
        <v>na</v>
      </c>
      <c r="AF51" t="str">
        <f>IF(OR(AA51=FALSE,AA51="na"),"na",VLOOKUP(AV51,'Vlookup tables'!$G$2:$H$7,2,FALSE))</f>
        <v>na</v>
      </c>
      <c r="AG51" t="str">
        <f>IF(OR(AB51=FALSE,AB51="na"),"na",VLOOKUP(AW51,'Vlookup tables'!$G$2:$H$7,2,FALSE))</f>
        <v>na</v>
      </c>
      <c r="AH51" t="str">
        <f>IF(OR(AC51=FALSE,AC51="na"),"na",VLOOKUP(AX51,'Vlookup tables'!$G$2:$H$7,2,FALSE))</f>
        <v>na</v>
      </c>
      <c r="AI51" t="str">
        <f>IF(OR(AD51=FALSE,AD51="na"),"na",VLOOKUP(AY51,'Vlookup tables'!$G$2:$H$7,2,FALSE))</f>
        <v>na</v>
      </c>
      <c r="AJ51" t="str">
        <f>IF(OR(AA51=FALSE,AA51="na"),"na",VLOOKUP(BC51,'Vlookup tables'!$J$2:$K$5,2,FALSE))</f>
        <v>na</v>
      </c>
      <c r="AK51" t="str">
        <f>IF(OR(AB51=FALSE,AB51="na"),"na",VLOOKUP(BD51,'Vlookup tables'!$J$2:$K$5,2,FALSE))</f>
        <v>na</v>
      </c>
      <c r="AL51" t="str">
        <f>IF(OR(AC51=FALSE,AC51="na"),"na",VLOOKUP(BE51,'Vlookup tables'!$J$2:$K$5,2,FALSE))</f>
        <v>na</v>
      </c>
      <c r="AM51" t="str">
        <f>IF(OR(AD51=FALSE,AD51="na"),"na",VLOOKUP(BF51,'Vlookup tables'!$J$2:$K$5,2,FALSE))</f>
        <v>na</v>
      </c>
      <c r="AN51" t="str">
        <f t="shared" si="62"/>
        <v>na</v>
      </c>
      <c r="AO51" t="str">
        <f t="shared" si="63"/>
        <v>na</v>
      </c>
      <c r="AP51" t="str">
        <f t="shared" si="64"/>
        <v>na</v>
      </c>
      <c r="AQ51" t="str">
        <f t="shared" si="65"/>
        <v>na</v>
      </c>
      <c r="BQ51" t="str">
        <f t="shared" si="66"/>
        <v>na</v>
      </c>
      <c r="BR51" t="b">
        <f t="shared" si="67"/>
        <v>0</v>
      </c>
      <c r="BS51" t="b">
        <f t="shared" si="68"/>
        <v>1</v>
      </c>
      <c r="BT51" t="b">
        <f t="shared" si="69"/>
        <v>0</v>
      </c>
      <c r="BU51" t="b">
        <f t="shared" si="70"/>
        <v>0</v>
      </c>
      <c r="BV51" t="b">
        <f t="shared" si="71"/>
        <v>0</v>
      </c>
      <c r="BW51" t="str">
        <f>IF(OR(BR51=FALSE,BR51="na"),"na",VLOOKUP(CN51,'Vlookup tables'!$G$2:$H$7,2,FALSE))</f>
        <v>na</v>
      </c>
      <c r="BX51">
        <f>IF(OR(BS51=FALSE,BS51="na"),"na",VLOOKUP(CO51,'Vlookup tables'!$G$2:$H$7,2,FALSE))</f>
        <v>2</v>
      </c>
      <c r="BY51" t="str">
        <f>IF(OR(BT51=FALSE,BT51="na"),"na",VLOOKUP(CP51,'Vlookup tables'!$G$2:$H$7,2,FALSE))</f>
        <v>na</v>
      </c>
      <c r="BZ51" t="str">
        <f>IF(OR(BU51=FALSE,BU51="na"),"na",VLOOKUP(CQ51,'Vlookup tables'!$G$2:$H$7,2,FALSE))</f>
        <v>na</v>
      </c>
      <c r="CA51" t="str">
        <f>IF(OR(BR51=FALSE,BR51="na"),"na",VLOOKUP(CU51,'Vlookup tables'!$J$2:$K$5,2,FALSE))</f>
        <v>na</v>
      </c>
      <c r="CB51">
        <f>IF(OR(BS51=FALSE,BS51="na"),"na",VLOOKUP(CV51,'Vlookup tables'!$J$2:$K$5,2,FALSE))</f>
        <v>3</v>
      </c>
      <c r="CC51" t="str">
        <f>IF(OR(BT51=FALSE,BT51="na"),"na",VLOOKUP(CW51,'Vlookup tables'!$J$2:$K$5,2,FALSE))</f>
        <v>na</v>
      </c>
      <c r="CD51" t="str">
        <f>IF(OR(BU51=FALSE,BU51="na"),"na",VLOOKUP(CX51,'Vlookup tables'!$J$2:$K$5,2,FALSE))</f>
        <v>na</v>
      </c>
      <c r="CE51" t="str">
        <f t="shared" si="72"/>
        <v>na</v>
      </c>
      <c r="CF51" t="b">
        <f t="shared" si="73"/>
        <v>0</v>
      </c>
      <c r="CG51" t="str">
        <f t="shared" si="74"/>
        <v>na</v>
      </c>
      <c r="CH51" t="str">
        <f t="shared" si="75"/>
        <v>na</v>
      </c>
      <c r="CJ51" t="s">
        <v>805</v>
      </c>
      <c r="CO51" t="s">
        <v>531</v>
      </c>
      <c r="CV51" t="s">
        <v>532</v>
      </c>
      <c r="DI51" t="b">
        <f t="shared" si="76"/>
        <v>0</v>
      </c>
      <c r="DK51" t="s">
        <v>552</v>
      </c>
      <c r="EQ51" t="b">
        <f t="shared" si="77"/>
        <v>1</v>
      </c>
      <c r="ER51" t="b">
        <f t="shared" si="78"/>
        <v>1</v>
      </c>
      <c r="ES51" t="b">
        <f t="shared" si="79"/>
        <v>0</v>
      </c>
      <c r="ET51" t="b">
        <f t="shared" si="80"/>
        <v>0</v>
      </c>
      <c r="EU51" t="b">
        <f t="shared" si="81"/>
        <v>1</v>
      </c>
      <c r="EV51" t="b">
        <f t="shared" si="82"/>
        <v>0</v>
      </c>
      <c r="EW51">
        <f t="shared" si="30"/>
        <v>1</v>
      </c>
      <c r="EX51" t="str">
        <f t="shared" si="31"/>
        <v>na</v>
      </c>
      <c r="EY51" t="str">
        <f t="shared" si="32"/>
        <v>na</v>
      </c>
      <c r="EZ51">
        <f t="shared" si="33"/>
        <v>1</v>
      </c>
      <c r="FA51" t="b">
        <f t="shared" si="34"/>
        <v>1</v>
      </c>
      <c r="FB51" t="b">
        <f t="shared" si="35"/>
        <v>0</v>
      </c>
      <c r="FC51" t="b">
        <f t="shared" si="83"/>
        <v>0</v>
      </c>
      <c r="FD51" t="b">
        <f t="shared" si="36"/>
        <v>1</v>
      </c>
      <c r="FE51" t="str">
        <f t="shared" si="37"/>
        <v>na</v>
      </c>
      <c r="FF51" t="b">
        <f t="shared" si="38"/>
        <v>0</v>
      </c>
      <c r="FG51" t="b">
        <f t="shared" si="39"/>
        <v>0</v>
      </c>
      <c r="FH51" t="b">
        <f t="shared" si="84"/>
        <v>0</v>
      </c>
      <c r="FI51">
        <f>IF(OR(FD51=FALSE,FD51="na"),"na",VLOOKUP(GH51,'Vlookup tables'!$G$2:$H$7,2,FALSE))</f>
        <v>3</v>
      </c>
      <c r="FJ51" t="str">
        <f>IF(OR(FE51=FALSE,FE51="na"),"na",VLOOKUP(GI51,'Vlookup tables'!$G$2:$H$7,2,FALSE))</f>
        <v>na</v>
      </c>
      <c r="FK51" t="str">
        <f>IF(OR(FF51=FALSE,FF51="na"),"na",VLOOKUP(GJ51,'Vlookup tables'!$G$2:$H$7,2,FALSE))</f>
        <v>na</v>
      </c>
      <c r="FL51" t="str">
        <f>IF(OR(FG51=FALSE,FG51="na"),"na",VLOOKUP(GK51,'Vlookup tables'!$G$2:$H$7,2,FALSE))</f>
        <v>na</v>
      </c>
      <c r="FM51">
        <f>IF(OR(FD51=FALSE,FD51="na"),"na",VLOOKUP(GO51,'Vlookup tables'!$J$2:$K$5,2,FALSE))</f>
        <v>2</v>
      </c>
      <c r="FN51" t="str">
        <f>IF(OR(FE51=FALSE,FE51="na"),"na",VLOOKUP(GP51,'Vlookup tables'!$J$2:$K$5,2,FALSE))</f>
        <v>na</v>
      </c>
      <c r="FO51" t="str">
        <f>IF(OR(FF51=FALSE,FF51="na"),"na",VLOOKUP(GQ51,'Vlookup tables'!$J$2:$K$5,2,FALSE))</f>
        <v>na</v>
      </c>
      <c r="FP51" t="str">
        <f>IF(OR(FG51=FALSE,FG51="na"),"na",VLOOKUP(GR51,'Vlookup tables'!$J$2:$K$5,2,FALSE))</f>
        <v>na</v>
      </c>
      <c r="FQ51" t="b">
        <f t="shared" si="40"/>
        <v>0</v>
      </c>
      <c r="FR51" t="str">
        <f t="shared" si="41"/>
        <v>na</v>
      </c>
      <c r="FS51" t="str">
        <f t="shared" si="42"/>
        <v>na</v>
      </c>
      <c r="FT51" t="str">
        <f t="shared" si="43"/>
        <v>na</v>
      </c>
      <c r="FU51" t="b">
        <f t="shared" si="44"/>
        <v>0</v>
      </c>
      <c r="FV51" t="s">
        <v>594</v>
      </c>
      <c r="FX51" t="s">
        <v>555</v>
      </c>
      <c r="GA51" t="s">
        <v>555</v>
      </c>
      <c r="GB51" t="s">
        <v>661</v>
      </c>
      <c r="GF51" t="s">
        <v>596</v>
      </c>
      <c r="GH51" t="s">
        <v>527</v>
      </c>
      <c r="GO51" t="s">
        <v>528</v>
      </c>
      <c r="HD51" t="s">
        <v>552</v>
      </c>
      <c r="HX51">
        <f>IF(IT51="","Unknown",VLOOKUP(IT51,'Vlookup tables'!$B$13:$C$16,2,FALSE))</f>
        <v>2</v>
      </c>
      <c r="HY51">
        <f>IF(IU51="","Unknown",VLOOKUP(IU51,'Vlookup tables'!$D$13:$E$16,2,FALSE))</f>
        <v>3</v>
      </c>
      <c r="HZ51">
        <f>IF(IV51="","Unknown",VLOOKUP(IV51,'Vlookup tables'!$F$13:$G$16,2,FALSE))</f>
        <v>3</v>
      </c>
      <c r="IA51">
        <f>IF(IW51="","Unknown",VLOOKUP(IW51,'Vlookup tables'!$H$13:$I$16,2,FALSE))</f>
        <v>2</v>
      </c>
      <c r="IB51">
        <f>IF(IX51="","Unknown",VLOOKUP(IX51,'Vlookup tables'!$J$13:$K$16,2,FALSE))</f>
        <v>3</v>
      </c>
      <c r="IC51">
        <f>IF(IY51="","Unknown",VLOOKUP(IY51,'Vlookup tables'!$L$13:$M$16,2,FALSE))</f>
        <v>3</v>
      </c>
      <c r="ID51">
        <f>IF(IZ51="","Unknown",VLOOKUP(IZ51,'Vlookup tables'!$N$13:$O$16,2,FALSE))</f>
        <v>3</v>
      </c>
      <c r="IE51">
        <f>VLOOKUP(JA51,'Vlookup tables'!$P$13:$Q$15,2,FALSE)</f>
        <v>2</v>
      </c>
      <c r="IF51" t="b">
        <f t="shared" si="85"/>
        <v>0</v>
      </c>
      <c r="IG51" t="b">
        <f t="shared" si="86"/>
        <v>0</v>
      </c>
      <c r="IH51" t="b">
        <f t="shared" si="87"/>
        <v>0</v>
      </c>
      <c r="II51" t="b">
        <f t="shared" si="45"/>
        <v>1</v>
      </c>
      <c r="IJ51" t="str">
        <f>IF(OR(IF51=FALSE,IF51="na"),"na",VLOOKUP(JF51,'Vlookup tables'!$G$2:$H$7,2,FALSE))</f>
        <v>na</v>
      </c>
      <c r="IK51" t="str">
        <f>IF(OR(IG51=FALSE,IG51="na"),"na",VLOOKUP(JG51,'Vlookup tables'!$G$2:$H$7,2,FALSE))</f>
        <v>na</v>
      </c>
      <c r="IL51" t="str">
        <f>IF(OR(IH51=FALSE,IH51="na"),"na",VLOOKUP(JH51,'Vlookup tables'!$G$2:$H$7,2,FALSE))</f>
        <v>na</v>
      </c>
      <c r="IM51" t="str">
        <f>IF(OR(IF51=FALSE,IF51="na"),"na",VLOOKUP(JL51,'Vlookup tables'!$J$2:$K$5,2,FALSE))</f>
        <v>na</v>
      </c>
      <c r="IN51" t="str">
        <f>IF(OR(IG51=FALSE,IG51="na"),"na",VLOOKUP(JM51,'Vlookup tables'!$J$2:$K$5,2,FALSE))</f>
        <v>na</v>
      </c>
      <c r="IO51" t="str">
        <f>IF(OR(IH51=FALSE,IH51="na"),"na",VLOOKUP(JN51,'Vlookup tables'!$J$2:$K$5,2,FALSE))</f>
        <v>na</v>
      </c>
      <c r="IP51" t="str">
        <f t="shared" si="88"/>
        <v>na</v>
      </c>
      <c r="IQ51" t="str">
        <f t="shared" si="89"/>
        <v>na</v>
      </c>
      <c r="IR51" t="str">
        <f t="shared" si="90"/>
        <v>na</v>
      </c>
      <c r="IS51" t="b">
        <f t="shared" si="91"/>
        <v>1</v>
      </c>
      <c r="IT51" t="s">
        <v>559</v>
      </c>
      <c r="IU51" t="s">
        <v>539</v>
      </c>
      <c r="IV51" t="s">
        <v>540</v>
      </c>
      <c r="IW51" t="s">
        <v>562</v>
      </c>
      <c r="IX51" t="s">
        <v>577</v>
      </c>
      <c r="IY51" t="s">
        <v>532</v>
      </c>
      <c r="IZ51" t="s">
        <v>587</v>
      </c>
      <c r="JA51" t="s">
        <v>578</v>
      </c>
      <c r="JB51" t="s">
        <v>579</v>
      </c>
      <c r="JC51" t="s">
        <v>810</v>
      </c>
      <c r="JI51" t="s">
        <v>530</v>
      </c>
      <c r="JO51" t="s">
        <v>528</v>
      </c>
      <c r="KM51" t="s">
        <v>811</v>
      </c>
      <c r="KN51" t="s">
        <v>533</v>
      </c>
      <c r="KQ51" t="b">
        <f t="shared" si="92"/>
        <v>0</v>
      </c>
      <c r="KR51">
        <f t="shared" si="47"/>
        <v>139</v>
      </c>
    </row>
    <row r="52" spans="1:304" ht="14.4" customHeight="1" x14ac:dyDescent="0.3">
      <c r="A52">
        <v>100</v>
      </c>
      <c r="B52">
        <v>782</v>
      </c>
      <c r="C52" s="2">
        <v>44874.2575462963</v>
      </c>
      <c r="D52">
        <v>1</v>
      </c>
      <c r="E52" t="s">
        <v>544</v>
      </c>
      <c r="F52" t="s">
        <v>612</v>
      </c>
      <c r="G52">
        <f>VLOOKUP(F52,'Vlookup tables'!$A$2:$B$10,2,FALSE)</f>
        <v>5</v>
      </c>
      <c r="H52" t="s">
        <v>631</v>
      </c>
      <c r="J52" t="str">
        <f t="shared" si="93"/>
        <v>Maintenance</v>
      </c>
      <c r="K52" t="s">
        <v>612</v>
      </c>
      <c r="L52">
        <f>VLOOKUP(K52,'Vlookup tables'!$A$2:$B$10,2,FALSE)</f>
        <v>5</v>
      </c>
      <c r="M52" t="s">
        <v>613</v>
      </c>
      <c r="N52" t="b">
        <f t="shared" si="48"/>
        <v>0</v>
      </c>
      <c r="O52" t="b">
        <f t="shared" si="49"/>
        <v>1</v>
      </c>
      <c r="P52" t="b">
        <f t="shared" si="50"/>
        <v>0</v>
      </c>
      <c r="Q52" t="b">
        <f t="shared" si="51"/>
        <v>1</v>
      </c>
      <c r="R52" t="b">
        <f t="shared" si="52"/>
        <v>0</v>
      </c>
      <c r="S52" t="s">
        <v>547</v>
      </c>
      <c r="T52" t="b">
        <f t="shared" si="94"/>
        <v>0</v>
      </c>
      <c r="U52" t="str">
        <f t="shared" si="95"/>
        <v>na</v>
      </c>
      <c r="V52" t="b">
        <f t="shared" si="96"/>
        <v>1</v>
      </c>
      <c r="W52" t="str">
        <f t="shared" si="97"/>
        <v>na</v>
      </c>
      <c r="X52" t="b">
        <f t="shared" si="98"/>
        <v>0</v>
      </c>
      <c r="Y52" t="s">
        <v>517</v>
      </c>
      <c r="Z52">
        <f>VLOOKUP(Y52,'Vlookup tables'!$D$2:$E$6,2,FALSE)</f>
        <v>1</v>
      </c>
      <c r="AA52" t="b">
        <f t="shared" si="29"/>
        <v>0</v>
      </c>
      <c r="AB52" t="b">
        <f t="shared" si="58"/>
        <v>0</v>
      </c>
      <c r="AC52" t="b">
        <f t="shared" si="59"/>
        <v>0</v>
      </c>
      <c r="AD52" t="b">
        <f t="shared" si="60"/>
        <v>0</v>
      </c>
      <c r="AE52" t="b">
        <f t="shared" si="61"/>
        <v>0</v>
      </c>
      <c r="AF52" t="str">
        <f>IF(OR(AA52=FALSE,AA52="na"),"na",VLOOKUP(AV52,'Vlookup tables'!$G$2:$H$7,2,FALSE))</f>
        <v>na</v>
      </c>
      <c r="AG52" t="str">
        <f>IF(OR(AB52=FALSE,AB52="na"),"na",VLOOKUP(AW52,'Vlookup tables'!$G$2:$H$7,2,FALSE))</f>
        <v>na</v>
      </c>
      <c r="AH52" t="str">
        <f>IF(OR(AC52=FALSE,AC52="na"),"na",VLOOKUP(AX52,'Vlookup tables'!$G$2:$H$7,2,FALSE))</f>
        <v>na</v>
      </c>
      <c r="AI52" t="str">
        <f>IF(OR(AD52=FALSE,AD52="na"),"na",VLOOKUP(AY52,'Vlookup tables'!$G$2:$H$7,2,FALSE))</f>
        <v>na</v>
      </c>
      <c r="AJ52" t="str">
        <f>IF(OR(AA52=FALSE,AA52="na"),"na",VLOOKUP(BC52,'Vlookup tables'!$J$2:$K$5,2,FALSE))</f>
        <v>na</v>
      </c>
      <c r="AK52" t="str">
        <f>IF(OR(AB52=FALSE,AB52="na"),"na",VLOOKUP(BD52,'Vlookup tables'!$J$2:$K$5,2,FALSE))</f>
        <v>na</v>
      </c>
      <c r="AL52" t="str">
        <f>IF(OR(AC52=FALSE,AC52="na"),"na",VLOOKUP(BE52,'Vlookup tables'!$J$2:$K$5,2,FALSE))</f>
        <v>na</v>
      </c>
      <c r="AM52" t="str">
        <f>IF(OR(AD52=FALSE,AD52="na"),"na",VLOOKUP(BF52,'Vlookup tables'!$J$2:$K$5,2,FALSE))</f>
        <v>na</v>
      </c>
      <c r="AN52" t="str">
        <f t="shared" si="62"/>
        <v>na</v>
      </c>
      <c r="AO52" t="str">
        <f t="shared" si="63"/>
        <v>na</v>
      </c>
      <c r="AP52" t="str">
        <f t="shared" si="64"/>
        <v>na</v>
      </c>
      <c r="AQ52" t="str">
        <f t="shared" si="65"/>
        <v>na</v>
      </c>
      <c r="AR52" t="s">
        <v>632</v>
      </c>
      <c r="AX52" t="s">
        <v>573</v>
      </c>
      <c r="BE52" t="s">
        <v>532</v>
      </c>
      <c r="BQ52" t="str">
        <f t="shared" si="66"/>
        <v>No</v>
      </c>
      <c r="BR52" t="str">
        <f t="shared" si="67"/>
        <v>na</v>
      </c>
      <c r="BS52" t="str">
        <f t="shared" si="68"/>
        <v>na</v>
      </c>
      <c r="BT52" t="str">
        <f t="shared" si="69"/>
        <v>na</v>
      </c>
      <c r="BU52" t="str">
        <f t="shared" si="70"/>
        <v>na</v>
      </c>
      <c r="BV52" t="str">
        <f t="shared" si="71"/>
        <v>na</v>
      </c>
      <c r="BW52" t="str">
        <f>IF(OR(BR52=FALSE,BR52="na"),"na",VLOOKUP(CN52,'Vlookup tables'!$G$2:$H$7,2,FALSE))</f>
        <v>na</v>
      </c>
      <c r="BX52" t="str">
        <f>IF(OR(BS52=FALSE,BS52="na"),"na",VLOOKUP(CO52,'Vlookup tables'!$G$2:$H$7,2,FALSE))</f>
        <v>na</v>
      </c>
      <c r="BY52" t="str">
        <f>IF(OR(BT52=FALSE,BT52="na"),"na",VLOOKUP(CP52,'Vlookup tables'!$G$2:$H$7,2,FALSE))</f>
        <v>na</v>
      </c>
      <c r="BZ52" t="str">
        <f>IF(OR(BU52=FALSE,BU52="na"),"na",VLOOKUP(CQ52,'Vlookup tables'!$G$2:$H$7,2,FALSE))</f>
        <v>na</v>
      </c>
      <c r="CA52" t="str">
        <f>IF(OR(BR52=FALSE,BR52="na"),"na",VLOOKUP(CU52,'Vlookup tables'!$J$2:$K$5,2,FALSE))</f>
        <v>na</v>
      </c>
      <c r="CB52" t="str">
        <f>IF(OR(BS52=FALSE,BS52="na"),"na",VLOOKUP(CV52,'Vlookup tables'!$J$2:$K$5,2,FALSE))</f>
        <v>na</v>
      </c>
      <c r="CC52" t="str">
        <f>IF(OR(BT52=FALSE,BT52="na"),"na",VLOOKUP(CW52,'Vlookup tables'!$J$2:$K$5,2,FALSE))</f>
        <v>na</v>
      </c>
      <c r="CD52" t="str">
        <f>IF(OR(BU52=FALSE,BU52="na"),"na",VLOOKUP(CX52,'Vlookup tables'!$J$2:$K$5,2,FALSE))</f>
        <v>na</v>
      </c>
      <c r="CE52" t="str">
        <f t="shared" si="72"/>
        <v>na</v>
      </c>
      <c r="CF52" t="str">
        <f t="shared" si="73"/>
        <v>na</v>
      </c>
      <c r="CG52" t="str">
        <f t="shared" si="74"/>
        <v>na</v>
      </c>
      <c r="CH52" t="str">
        <f t="shared" si="75"/>
        <v>na</v>
      </c>
      <c r="CI52" t="s">
        <v>617</v>
      </c>
      <c r="DI52" t="b">
        <f t="shared" si="76"/>
        <v>0</v>
      </c>
      <c r="DJ52" t="s">
        <v>629</v>
      </c>
      <c r="DK52" t="s">
        <v>552</v>
      </c>
      <c r="EQ52" t="b">
        <f t="shared" si="77"/>
        <v>0</v>
      </c>
      <c r="ER52" t="b">
        <f t="shared" si="78"/>
        <v>0</v>
      </c>
      <c r="ES52" t="b">
        <f t="shared" si="79"/>
        <v>0</v>
      </c>
      <c r="ET52" t="b">
        <f t="shared" si="80"/>
        <v>0</v>
      </c>
      <c r="EU52" t="b">
        <f t="shared" si="81"/>
        <v>0</v>
      </c>
      <c r="EV52" t="b">
        <f t="shared" si="82"/>
        <v>0</v>
      </c>
      <c r="EW52" t="str">
        <f t="shared" si="30"/>
        <v>na</v>
      </c>
      <c r="EX52" t="str">
        <f t="shared" si="31"/>
        <v>na</v>
      </c>
      <c r="EY52" t="str">
        <f t="shared" si="32"/>
        <v>na</v>
      </c>
      <c r="EZ52" t="str">
        <f t="shared" si="33"/>
        <v>na</v>
      </c>
      <c r="FA52" t="str">
        <f t="shared" si="34"/>
        <v>na</v>
      </c>
      <c r="FB52" t="str">
        <f t="shared" si="35"/>
        <v>na</v>
      </c>
      <c r="FC52" t="str">
        <f t="shared" si="83"/>
        <v>na</v>
      </c>
      <c r="FD52" t="str">
        <f t="shared" si="36"/>
        <v>na</v>
      </c>
      <c r="FE52" t="str">
        <f t="shared" si="37"/>
        <v>na</v>
      </c>
      <c r="FF52" t="str">
        <f t="shared" si="38"/>
        <v>na</v>
      </c>
      <c r="FG52" t="str">
        <f t="shared" si="39"/>
        <v>na</v>
      </c>
      <c r="FH52" t="str">
        <f t="shared" si="84"/>
        <v>na</v>
      </c>
      <c r="FI52" t="str">
        <f>IF(OR(FD52=FALSE,FD52="na"),"na",VLOOKUP(GH52,'Vlookup tables'!$G$2:$H$7,2,FALSE))</f>
        <v>na</v>
      </c>
      <c r="FJ52" t="str">
        <f>IF(OR(FE52=FALSE,FE52="na"),"na",VLOOKUP(GI52,'Vlookup tables'!$G$2:$H$7,2,FALSE))</f>
        <v>na</v>
      </c>
      <c r="FK52" t="str">
        <f>IF(OR(FF52=FALSE,FF52="na"),"na",VLOOKUP(GJ52,'Vlookup tables'!$G$2:$H$7,2,FALSE))</f>
        <v>na</v>
      </c>
      <c r="FL52" t="str">
        <f>IF(OR(FG52=FALSE,FG52="na"),"na",VLOOKUP(GK52,'Vlookup tables'!$G$2:$H$7,2,FALSE))</f>
        <v>na</v>
      </c>
      <c r="FM52" t="str">
        <f>IF(OR(FD52=FALSE,FD52="na"),"na",VLOOKUP(GO52,'Vlookup tables'!$J$2:$K$5,2,FALSE))</f>
        <v>na</v>
      </c>
      <c r="FN52" t="str">
        <f>IF(OR(FE52=FALSE,FE52="na"),"na",VLOOKUP(GP52,'Vlookup tables'!$J$2:$K$5,2,FALSE))</f>
        <v>na</v>
      </c>
      <c r="FO52" t="str">
        <f>IF(OR(FF52=FALSE,FF52="na"),"na",VLOOKUP(GQ52,'Vlookup tables'!$J$2:$K$5,2,FALSE))</f>
        <v>na</v>
      </c>
      <c r="FP52" t="str">
        <f>IF(OR(FG52=FALSE,FG52="na"),"na",VLOOKUP(GR52,'Vlookup tables'!$J$2:$K$5,2,FALSE))</f>
        <v>na</v>
      </c>
      <c r="FQ52" t="str">
        <f t="shared" si="40"/>
        <v>na</v>
      </c>
      <c r="FR52" t="str">
        <f t="shared" si="41"/>
        <v>na</v>
      </c>
      <c r="FS52" t="str">
        <f t="shared" si="42"/>
        <v>na</v>
      </c>
      <c r="FT52" t="str">
        <f t="shared" si="43"/>
        <v>na</v>
      </c>
      <c r="FU52" t="str">
        <f t="shared" si="44"/>
        <v>na</v>
      </c>
      <c r="FV52" t="s">
        <v>574</v>
      </c>
      <c r="HF52" t="s">
        <v>575</v>
      </c>
      <c r="HX52">
        <f>IF(IT52="","Unknown",VLOOKUP(IT52,'Vlookup tables'!$B$13:$C$16,2,FALSE))</f>
        <v>2</v>
      </c>
      <c r="HY52">
        <f>IF(IU52="","Unknown",VLOOKUP(IU52,'Vlookup tables'!$D$13:$E$16,2,FALSE))</f>
        <v>2</v>
      </c>
      <c r="HZ52">
        <f>IF(IV52="","Unknown",VLOOKUP(IV52,'Vlookup tables'!$F$13:$G$16,2,FALSE))</f>
        <v>1</v>
      </c>
      <c r="IA52">
        <f>IF(IW52="","Unknown",VLOOKUP(IW52,'Vlookup tables'!$H$13:$I$16,2,FALSE))</f>
        <v>3</v>
      </c>
      <c r="IB52">
        <f>IF(IX52="","Unknown",VLOOKUP(IX52,'Vlookup tables'!$J$13:$K$16,2,FALSE))</f>
        <v>3</v>
      </c>
      <c r="IC52">
        <f>IF(IY52="","Unknown",VLOOKUP(IY52,'Vlookup tables'!$L$13:$M$16,2,FALSE))</f>
        <v>3</v>
      </c>
      <c r="ID52">
        <f>IF(IZ52="","Unknown",VLOOKUP(IZ52,'Vlookup tables'!$N$13:$O$16,2,FALSE))</f>
        <v>1</v>
      </c>
      <c r="IE52">
        <f>VLOOKUP(JA52,'Vlookup tables'!$P$13:$Q$15,2,FALSE)</f>
        <v>2</v>
      </c>
      <c r="IF52" t="b">
        <f t="shared" si="85"/>
        <v>0</v>
      </c>
      <c r="IG52" t="b">
        <f t="shared" si="86"/>
        <v>1</v>
      </c>
      <c r="IH52" t="b">
        <f t="shared" si="87"/>
        <v>0</v>
      </c>
      <c r="II52" t="b">
        <f t="shared" si="45"/>
        <v>0</v>
      </c>
      <c r="IJ52" t="str">
        <f>IF(OR(IF52=FALSE,IF52="na"),"na",VLOOKUP(JF52,'Vlookup tables'!$G$2:$H$7,2,FALSE))</f>
        <v>na</v>
      </c>
      <c r="IK52">
        <f>IF(OR(IG52=FALSE,IG52="na"),"na",VLOOKUP(JG52,'Vlookup tables'!$G$2:$H$7,2,FALSE))</f>
        <v>1</v>
      </c>
      <c r="IL52" t="str">
        <f>IF(OR(IH52=FALSE,IH52="na"),"na",VLOOKUP(JH52,'Vlookup tables'!$G$2:$H$7,2,FALSE))</f>
        <v>na</v>
      </c>
      <c r="IM52" t="str">
        <f>IF(OR(IF52=FALSE,IF52="na"),"na",VLOOKUP(JL52,'Vlookup tables'!$J$2:$K$5,2,FALSE))</f>
        <v>na</v>
      </c>
      <c r="IN52">
        <f>IF(OR(IG52=FALSE,IG52="na"),"na",VLOOKUP(JM52,'Vlookup tables'!$J$2:$K$5,2,FALSE))</f>
        <v>2</v>
      </c>
      <c r="IO52" t="str">
        <f>IF(OR(IH52=FALSE,IH52="na"),"na",VLOOKUP(JN52,'Vlookup tables'!$J$2:$K$5,2,FALSE))</f>
        <v>na</v>
      </c>
      <c r="IP52" t="str">
        <f t="shared" si="88"/>
        <v>na</v>
      </c>
      <c r="IQ52" t="b">
        <f t="shared" si="89"/>
        <v>0</v>
      </c>
      <c r="IR52" t="str">
        <f t="shared" si="90"/>
        <v>na</v>
      </c>
      <c r="IS52" t="b">
        <f t="shared" si="91"/>
        <v>0</v>
      </c>
      <c r="IT52" t="s">
        <v>559</v>
      </c>
      <c r="IU52" t="s">
        <v>560</v>
      </c>
      <c r="IV52" t="s">
        <v>586</v>
      </c>
      <c r="IW52" t="s">
        <v>576</v>
      </c>
      <c r="IX52" t="s">
        <v>577</v>
      </c>
      <c r="IY52" t="s">
        <v>532</v>
      </c>
      <c r="IZ52" t="s">
        <v>562</v>
      </c>
      <c r="JA52" t="s">
        <v>578</v>
      </c>
      <c r="JB52" t="s">
        <v>619</v>
      </c>
      <c r="JG52" t="s">
        <v>530</v>
      </c>
      <c r="JM52" t="s">
        <v>528</v>
      </c>
      <c r="KN52" t="s">
        <v>552</v>
      </c>
      <c r="KQ52" t="b">
        <f t="shared" si="92"/>
        <v>0</v>
      </c>
      <c r="KR52">
        <f t="shared" si="47"/>
        <v>134</v>
      </c>
    </row>
    <row r="53" spans="1:304" ht="14.4" customHeight="1" x14ac:dyDescent="0.3">
      <c r="A53">
        <v>100</v>
      </c>
      <c r="B53">
        <v>516</v>
      </c>
      <c r="C53" s="2">
        <v>44874.260034722225</v>
      </c>
      <c r="D53">
        <v>0.89999997615814198</v>
      </c>
      <c r="E53" t="s">
        <v>544</v>
      </c>
      <c r="F53" t="s">
        <v>611</v>
      </c>
      <c r="G53">
        <f>VLOOKUP(F53,'Vlookup tables'!$A$2:$B$10,2,FALSE)</f>
        <v>4</v>
      </c>
      <c r="H53" t="s">
        <v>631</v>
      </c>
      <c r="J53" t="str">
        <f t="shared" si="93"/>
        <v>Maintenance</v>
      </c>
      <c r="K53" t="s">
        <v>568</v>
      </c>
      <c r="L53">
        <f>VLOOKUP(K53,'Vlookup tables'!$A$2:$B$10,2,FALSE)</f>
        <v>6</v>
      </c>
      <c r="M53" t="s">
        <v>592</v>
      </c>
      <c r="N53" t="b">
        <f t="shared" si="48"/>
        <v>0</v>
      </c>
      <c r="O53" t="b">
        <f t="shared" si="49"/>
        <v>1</v>
      </c>
      <c r="P53" t="b">
        <f t="shared" si="50"/>
        <v>0</v>
      </c>
      <c r="Q53" t="b">
        <f t="shared" si="51"/>
        <v>0</v>
      </c>
      <c r="R53" t="b">
        <f t="shared" si="52"/>
        <v>0</v>
      </c>
      <c r="S53" t="s">
        <v>754</v>
      </c>
      <c r="T53" t="b">
        <f t="shared" si="94"/>
        <v>0</v>
      </c>
      <c r="U53" t="str">
        <f t="shared" si="95"/>
        <v>na</v>
      </c>
      <c r="V53" t="b">
        <f t="shared" si="96"/>
        <v>1</v>
      </c>
      <c r="W53" t="b">
        <f t="shared" si="97"/>
        <v>1</v>
      </c>
      <c r="X53" t="b">
        <f t="shared" si="98"/>
        <v>0</v>
      </c>
      <c r="Y53" t="s">
        <v>517</v>
      </c>
      <c r="Z53">
        <f>VLOOKUP(Y53,'Vlookup tables'!$D$2:$E$6,2,FALSE)</f>
        <v>1</v>
      </c>
      <c r="AA53" t="b">
        <f t="shared" si="29"/>
        <v>0</v>
      </c>
      <c r="AB53" t="b">
        <f t="shared" si="58"/>
        <v>0</v>
      </c>
      <c r="AC53" t="b">
        <f t="shared" si="59"/>
        <v>0</v>
      </c>
      <c r="AD53" t="b">
        <f t="shared" si="60"/>
        <v>1</v>
      </c>
      <c r="AE53" t="b">
        <f t="shared" si="61"/>
        <v>0</v>
      </c>
      <c r="AF53" t="str">
        <f>IF(OR(AA53=FALSE,AA53="na"),"na",VLOOKUP(AV53,'Vlookup tables'!$G$2:$H$7,2,FALSE))</f>
        <v>na</v>
      </c>
      <c r="AG53" t="str">
        <f>IF(OR(AB53=FALSE,AB53="na"),"na",VLOOKUP(AW53,'Vlookup tables'!$G$2:$H$7,2,FALSE))</f>
        <v>na</v>
      </c>
      <c r="AH53" t="str">
        <f>IF(OR(AC53=FALSE,AC53="na"),"na",VLOOKUP(AX53,'Vlookup tables'!$G$2:$H$7,2,FALSE))</f>
        <v>na</v>
      </c>
      <c r="AI53">
        <f>IF(OR(AD53=FALSE,AD53="na"),"na",VLOOKUP(AY53,'Vlookup tables'!$G$2:$H$7,2,FALSE))</f>
        <v>4</v>
      </c>
      <c r="AJ53" t="str">
        <f>IF(OR(AA53=FALSE,AA53="na"),"na",VLOOKUP(BC53,'Vlookup tables'!$J$2:$K$5,2,FALSE))</f>
        <v>na</v>
      </c>
      <c r="AK53" t="str">
        <f>IF(OR(AB53=FALSE,AB53="na"),"na",VLOOKUP(BD53,'Vlookup tables'!$J$2:$K$5,2,FALSE))</f>
        <v>na</v>
      </c>
      <c r="AL53" t="str">
        <f>IF(OR(AC53=FALSE,AC53="na"),"na",VLOOKUP(BE53,'Vlookup tables'!$J$2:$K$5,2,FALSE))</f>
        <v>na</v>
      </c>
      <c r="AM53">
        <f>IF(OR(AD53=FALSE,AD53="na"),"na",VLOOKUP(BF53,'Vlookup tables'!$J$2:$K$5,2,FALSE))</f>
        <v>3</v>
      </c>
      <c r="AN53" t="str">
        <f t="shared" si="62"/>
        <v>na</v>
      </c>
      <c r="AO53" t="str">
        <f t="shared" si="63"/>
        <v>na</v>
      </c>
      <c r="AP53" t="str">
        <f t="shared" si="64"/>
        <v>na</v>
      </c>
      <c r="AQ53" t="b">
        <f t="shared" si="65"/>
        <v>0</v>
      </c>
      <c r="AR53" t="s">
        <v>812</v>
      </c>
      <c r="AX53" t="s">
        <v>551</v>
      </c>
      <c r="AY53" t="s">
        <v>573</v>
      </c>
      <c r="BE53" t="s">
        <v>532</v>
      </c>
      <c r="BF53" t="s">
        <v>532</v>
      </c>
      <c r="BQ53" t="str">
        <f t="shared" si="66"/>
        <v>Yes</v>
      </c>
      <c r="BR53" t="b">
        <f t="shared" si="67"/>
        <v>1</v>
      </c>
      <c r="BS53" t="b">
        <f t="shared" si="68"/>
        <v>1</v>
      </c>
      <c r="BT53" t="b">
        <f t="shared" si="69"/>
        <v>1</v>
      </c>
      <c r="BU53" t="b">
        <f t="shared" si="70"/>
        <v>1</v>
      </c>
      <c r="BV53" t="b">
        <f t="shared" si="71"/>
        <v>0</v>
      </c>
      <c r="BW53">
        <f>IF(OR(BR53=FALSE,BR53="na"),"na",VLOOKUP(CN53,'Vlookup tables'!$G$2:$H$7,2,FALSE))</f>
        <v>4</v>
      </c>
      <c r="BX53">
        <f>IF(OR(BS53=FALSE,BS53="na"),"na",VLOOKUP(CO53,'Vlookup tables'!$G$2:$H$7,2,FALSE))</f>
        <v>5</v>
      </c>
      <c r="BY53">
        <f>IF(OR(BT53=FALSE,BT53="na"),"na",VLOOKUP(CP53,'Vlookup tables'!$G$2:$H$7,2,FALSE))</f>
        <v>2</v>
      </c>
      <c r="BZ53">
        <f>IF(OR(BU53=FALSE,BU53="na"),"na",VLOOKUP(CQ53,'Vlookup tables'!$G$2:$H$7,2,FALSE))</f>
        <v>5</v>
      </c>
      <c r="CA53">
        <f>IF(OR(BR53=FALSE,BR53="na"),"na",VLOOKUP(CU53,'Vlookup tables'!$J$2:$K$5,2,FALSE))</f>
        <v>3</v>
      </c>
      <c r="CB53">
        <f>IF(OR(BS53=FALSE,BS53="na"),"na",VLOOKUP(CV53,'Vlookup tables'!$J$2:$K$5,2,FALSE))</f>
        <v>3</v>
      </c>
      <c r="CC53">
        <f>IF(OR(BT53=FALSE,BT53="na"),"na",VLOOKUP(CW53,'Vlookup tables'!$J$2:$K$5,2,FALSE))</f>
        <v>3</v>
      </c>
      <c r="CD53">
        <f>IF(OR(BU53=FALSE,BU53="na"),"na",VLOOKUP(CX53,'Vlookup tables'!$J$2:$K$5,2,FALSE))</f>
        <v>3</v>
      </c>
      <c r="CE53" t="b">
        <f t="shared" si="72"/>
        <v>0</v>
      </c>
      <c r="CF53" t="b">
        <f t="shared" si="73"/>
        <v>0</v>
      </c>
      <c r="CG53" t="b">
        <f t="shared" si="74"/>
        <v>0</v>
      </c>
      <c r="CH53" t="b">
        <f t="shared" si="75"/>
        <v>0</v>
      </c>
      <c r="CI53" t="s">
        <v>519</v>
      </c>
      <c r="CJ53" t="s">
        <v>550</v>
      </c>
      <c r="CN53" t="s">
        <v>573</v>
      </c>
      <c r="CO53" t="s">
        <v>551</v>
      </c>
      <c r="CP53" t="s">
        <v>531</v>
      </c>
      <c r="CQ53" t="s">
        <v>551</v>
      </c>
      <c r="CU53" t="s">
        <v>532</v>
      </c>
      <c r="CV53" t="s">
        <v>532</v>
      </c>
      <c r="CW53" t="s">
        <v>532</v>
      </c>
      <c r="CX53" t="s">
        <v>532</v>
      </c>
      <c r="DI53" t="b">
        <f t="shared" si="76"/>
        <v>0</v>
      </c>
      <c r="DK53" t="s">
        <v>552</v>
      </c>
      <c r="EQ53" t="b">
        <f t="shared" si="77"/>
        <v>1</v>
      </c>
      <c r="ER53" t="b">
        <f t="shared" si="78"/>
        <v>1</v>
      </c>
      <c r="ES53" t="b">
        <f t="shared" si="79"/>
        <v>0</v>
      </c>
      <c r="ET53" t="b">
        <f t="shared" si="80"/>
        <v>0</v>
      </c>
      <c r="EU53" t="b">
        <f t="shared" si="81"/>
        <v>1</v>
      </c>
      <c r="EV53" t="b">
        <f t="shared" si="82"/>
        <v>0</v>
      </c>
      <c r="EW53">
        <f t="shared" si="30"/>
        <v>3</v>
      </c>
      <c r="EX53" t="str">
        <f t="shared" si="31"/>
        <v>na</v>
      </c>
      <c r="EY53" t="str">
        <f t="shared" si="32"/>
        <v>na</v>
      </c>
      <c r="EZ53">
        <f t="shared" si="33"/>
        <v>3</v>
      </c>
      <c r="FA53" t="str">
        <f t="shared" si="34"/>
        <v>Unknown</v>
      </c>
      <c r="FB53" t="str">
        <f t="shared" si="35"/>
        <v>Unknown</v>
      </c>
      <c r="FC53" t="str">
        <f t="shared" si="83"/>
        <v>Unknown</v>
      </c>
      <c r="FD53" t="b">
        <f t="shared" si="36"/>
        <v>1</v>
      </c>
      <c r="FE53" t="b">
        <f t="shared" si="37"/>
        <v>0</v>
      </c>
      <c r="FF53" t="b">
        <f t="shared" si="38"/>
        <v>1</v>
      </c>
      <c r="FG53" t="b">
        <f t="shared" si="39"/>
        <v>0</v>
      </c>
      <c r="FH53" t="b">
        <f t="shared" si="84"/>
        <v>0</v>
      </c>
      <c r="FI53">
        <f>IF(OR(FD53=FALSE,FD53="na"),"na",VLOOKUP(GH53,'Vlookup tables'!$G$2:$H$7,2,FALSE))</f>
        <v>2</v>
      </c>
      <c r="FJ53" t="str">
        <f>IF(OR(FE53=FALSE,FE53="na"),"na",VLOOKUP(GI53,'Vlookup tables'!$G$2:$H$7,2,FALSE))</f>
        <v>na</v>
      </c>
      <c r="FK53">
        <f>IF(OR(FF53=FALSE,FF53="na"),"na",VLOOKUP(GJ53,'Vlookup tables'!$G$2:$H$7,2,FALSE))</f>
        <v>2</v>
      </c>
      <c r="FL53" t="str">
        <f>IF(OR(FG53=FALSE,FG53="na"),"na",VLOOKUP(GK53,'Vlookup tables'!$G$2:$H$7,2,FALSE))</f>
        <v>na</v>
      </c>
      <c r="FM53">
        <f>IF(OR(FD53=FALSE,FD53="na"),"na",VLOOKUP(GO53,'Vlookup tables'!$J$2:$K$5,2,FALSE))</f>
        <v>2</v>
      </c>
      <c r="FN53" t="str">
        <f>IF(OR(FE53=FALSE,FE53="na"),"na",VLOOKUP(GP53,'Vlookup tables'!$J$2:$K$5,2,FALSE))</f>
        <v>na</v>
      </c>
      <c r="FO53">
        <f>IF(OR(FF53=FALSE,FF53="na"),"na",VLOOKUP(GQ53,'Vlookup tables'!$J$2:$K$5,2,FALSE))</f>
        <v>2</v>
      </c>
      <c r="FP53" t="str">
        <f>IF(OR(FG53=FALSE,FG53="na"),"na",VLOOKUP(GR53,'Vlookup tables'!$J$2:$K$5,2,FALSE))</f>
        <v>na</v>
      </c>
      <c r="FQ53" t="b">
        <f t="shared" si="40"/>
        <v>0</v>
      </c>
      <c r="FR53" t="str">
        <f t="shared" si="41"/>
        <v>na</v>
      </c>
      <c r="FS53" t="b">
        <f t="shared" si="42"/>
        <v>0</v>
      </c>
      <c r="FT53" t="str">
        <f t="shared" si="43"/>
        <v>na</v>
      </c>
      <c r="FU53" t="b">
        <f t="shared" si="44"/>
        <v>0</v>
      </c>
      <c r="FV53" t="s">
        <v>594</v>
      </c>
      <c r="FX53" t="s">
        <v>554</v>
      </c>
      <c r="GA53" t="s">
        <v>554</v>
      </c>
      <c r="GB53" t="s">
        <v>630</v>
      </c>
      <c r="GH53" t="s">
        <v>531</v>
      </c>
      <c r="GJ53" t="s">
        <v>531</v>
      </c>
      <c r="GO53" t="s">
        <v>528</v>
      </c>
      <c r="GQ53" t="s">
        <v>528</v>
      </c>
      <c r="HD53" t="s">
        <v>552</v>
      </c>
      <c r="HX53">
        <f>IF(IT53="","Unknown",VLOOKUP(IT53,'Vlookup tables'!$B$13:$C$16,2,FALSE))</f>
        <v>3</v>
      </c>
      <c r="HY53">
        <f>IF(IU53="","Unknown",VLOOKUP(IU53,'Vlookup tables'!$D$13:$E$16,2,FALSE))</f>
        <v>3</v>
      </c>
      <c r="HZ53">
        <f>IF(IV53="","Unknown",VLOOKUP(IV53,'Vlookup tables'!$F$13:$G$16,2,FALSE))</f>
        <v>3</v>
      </c>
      <c r="IA53">
        <f>IF(IW53="","Unknown",VLOOKUP(IW53,'Vlookup tables'!$H$13:$I$16,2,FALSE))</f>
        <v>3</v>
      </c>
      <c r="IB53">
        <f>IF(IX53="","Unknown",VLOOKUP(IX53,'Vlookup tables'!$J$13:$K$16,2,FALSE))</f>
        <v>3</v>
      </c>
      <c r="IC53">
        <f>IF(IY53="","Unknown",VLOOKUP(IY53,'Vlookup tables'!$L$13:$M$16,2,FALSE))</f>
        <v>3</v>
      </c>
      <c r="ID53">
        <f>IF(IZ53="","Unknown",VLOOKUP(IZ53,'Vlookup tables'!$N$13:$O$16,2,FALSE))</f>
        <v>3</v>
      </c>
      <c r="IE53">
        <f>VLOOKUP(JA53,'Vlookup tables'!$P$13:$Q$15,2,FALSE)</f>
        <v>2</v>
      </c>
      <c r="IF53" t="b">
        <f t="shared" si="85"/>
        <v>1</v>
      </c>
      <c r="IG53" t="b">
        <f t="shared" si="86"/>
        <v>0</v>
      </c>
      <c r="IH53" t="b">
        <f t="shared" si="87"/>
        <v>0</v>
      </c>
      <c r="II53" t="b">
        <f t="shared" si="45"/>
        <v>0</v>
      </c>
      <c r="IJ53">
        <f>IF(OR(IF53=FALSE,IF53="na"),"na",VLOOKUP(JF53,'Vlookup tables'!$G$2:$H$7,2,FALSE))</f>
        <v>5</v>
      </c>
      <c r="IK53" t="str">
        <f>IF(OR(IG53=FALSE,IG53="na"),"na",VLOOKUP(JG53,'Vlookup tables'!$G$2:$H$7,2,FALSE))</f>
        <v>na</v>
      </c>
      <c r="IL53" t="str">
        <f>IF(OR(IH53=FALSE,IH53="na"),"na",VLOOKUP(JH53,'Vlookup tables'!$G$2:$H$7,2,FALSE))</f>
        <v>na</v>
      </c>
      <c r="IM53">
        <f>IF(OR(IF53=FALSE,IF53="na"),"na",VLOOKUP(JL53,'Vlookup tables'!$J$2:$K$5,2,FALSE))</f>
        <v>3</v>
      </c>
      <c r="IN53" t="str">
        <f>IF(OR(IG53=FALSE,IG53="na"),"na",VLOOKUP(JM53,'Vlookup tables'!$J$2:$K$5,2,FALSE))</f>
        <v>na</v>
      </c>
      <c r="IO53" t="str">
        <f>IF(OR(IH53=FALSE,IH53="na"),"na",VLOOKUP(JN53,'Vlookup tables'!$J$2:$K$5,2,FALSE))</f>
        <v>na</v>
      </c>
      <c r="IP53" t="b">
        <f t="shared" si="88"/>
        <v>0</v>
      </c>
      <c r="IQ53" t="str">
        <f t="shared" si="89"/>
        <v>na</v>
      </c>
      <c r="IR53" t="str">
        <f t="shared" si="90"/>
        <v>na</v>
      </c>
      <c r="IS53" t="b">
        <f t="shared" si="91"/>
        <v>0</v>
      </c>
      <c r="IT53" t="s">
        <v>538</v>
      </c>
      <c r="IU53" t="s">
        <v>539</v>
      </c>
      <c r="IV53" t="s">
        <v>540</v>
      </c>
      <c r="IW53" t="s">
        <v>576</v>
      </c>
      <c r="IX53" t="s">
        <v>577</v>
      </c>
      <c r="IY53" t="s">
        <v>532</v>
      </c>
      <c r="IZ53" t="s">
        <v>587</v>
      </c>
      <c r="JA53" t="s">
        <v>578</v>
      </c>
      <c r="JB53" t="s">
        <v>662</v>
      </c>
      <c r="JF53" t="s">
        <v>551</v>
      </c>
      <c r="JL53" t="s">
        <v>532</v>
      </c>
      <c r="KN53" t="s">
        <v>552</v>
      </c>
      <c r="KQ53" t="b">
        <f t="shared" si="92"/>
        <v>0</v>
      </c>
      <c r="KR53">
        <f t="shared" si="47"/>
        <v>151</v>
      </c>
    </row>
    <row r="54" spans="1:304" ht="14.4" customHeight="1" x14ac:dyDescent="0.3">
      <c r="A54">
        <v>100</v>
      </c>
      <c r="B54">
        <v>1250</v>
      </c>
      <c r="C54" s="2">
        <v>44874.265081018515</v>
      </c>
      <c r="D54">
        <v>1</v>
      </c>
      <c r="E54" t="s">
        <v>544</v>
      </c>
      <c r="F54" t="s">
        <v>680</v>
      </c>
      <c r="G54">
        <f>VLOOKUP(F54,'Vlookup tables'!$A$2:$B$10,2,FALSE)</f>
        <v>2</v>
      </c>
      <c r="H54" t="s">
        <v>579</v>
      </c>
      <c r="I54" t="s">
        <v>813</v>
      </c>
      <c r="J54" t="str">
        <f t="shared" si="93"/>
        <v>Safety Investigator</v>
      </c>
      <c r="K54" t="s">
        <v>568</v>
      </c>
      <c r="L54">
        <f>VLOOKUP(K54,'Vlookup tables'!$A$2:$B$10,2,FALSE)</f>
        <v>6</v>
      </c>
      <c r="M54" t="s">
        <v>736</v>
      </c>
      <c r="N54" t="b">
        <f t="shared" si="48"/>
        <v>1</v>
      </c>
      <c r="O54" t="b">
        <f t="shared" si="49"/>
        <v>0</v>
      </c>
      <c r="P54" t="b">
        <f t="shared" si="50"/>
        <v>1</v>
      </c>
      <c r="Q54" t="b">
        <f t="shared" si="51"/>
        <v>0</v>
      </c>
      <c r="R54" t="b">
        <f t="shared" si="52"/>
        <v>0</v>
      </c>
      <c r="T54" t="str">
        <f t="shared" si="94"/>
        <v>na</v>
      </c>
      <c r="U54" t="str">
        <f t="shared" si="95"/>
        <v>Unknown</v>
      </c>
      <c r="V54" t="str">
        <f t="shared" si="96"/>
        <v>na</v>
      </c>
      <c r="W54" t="str">
        <f t="shared" si="97"/>
        <v>Unknown</v>
      </c>
      <c r="X54" t="str">
        <f t="shared" si="98"/>
        <v>Unknown</v>
      </c>
      <c r="Y54" t="s">
        <v>517</v>
      </c>
      <c r="Z54">
        <f>VLOOKUP(Y54,'Vlookup tables'!$D$2:$E$6,2,FALSE)</f>
        <v>1</v>
      </c>
      <c r="AA54" t="b">
        <f t="shared" si="29"/>
        <v>0</v>
      </c>
      <c r="AB54" t="b">
        <f t="shared" si="58"/>
        <v>0</v>
      </c>
      <c r="AC54" t="b">
        <f t="shared" si="59"/>
        <v>0</v>
      </c>
      <c r="AD54" t="b">
        <f t="shared" si="60"/>
        <v>0</v>
      </c>
      <c r="AE54" t="b">
        <f t="shared" si="61"/>
        <v>0</v>
      </c>
      <c r="AF54" t="str">
        <f>IF(OR(AA54=FALSE,AA54="na"),"na",VLOOKUP(AV54,'Vlookup tables'!$G$2:$H$7,2,FALSE))</f>
        <v>na</v>
      </c>
      <c r="AG54" t="str">
        <f>IF(OR(AB54=FALSE,AB54="na"),"na",VLOOKUP(AW54,'Vlookup tables'!$G$2:$H$7,2,FALSE))</f>
        <v>na</v>
      </c>
      <c r="AH54" t="str">
        <f>IF(OR(AC54=FALSE,AC54="na"),"na",VLOOKUP(AX54,'Vlookup tables'!$G$2:$H$7,2,FALSE))</f>
        <v>na</v>
      </c>
      <c r="AI54" t="str">
        <f>IF(OR(AD54=FALSE,AD54="na"),"na",VLOOKUP(AY54,'Vlookup tables'!$G$2:$H$7,2,FALSE))</f>
        <v>na</v>
      </c>
      <c r="AJ54" t="str">
        <f>IF(OR(AA54=FALSE,AA54="na"),"na",VLOOKUP(BC54,'Vlookup tables'!$J$2:$K$5,2,FALSE))</f>
        <v>na</v>
      </c>
      <c r="AK54" t="str">
        <f>IF(OR(AB54=FALSE,AB54="na"),"na",VLOOKUP(BD54,'Vlookup tables'!$J$2:$K$5,2,FALSE))</f>
        <v>na</v>
      </c>
      <c r="AL54" t="str">
        <f>IF(OR(AC54=FALSE,AC54="na"),"na",VLOOKUP(BE54,'Vlookup tables'!$J$2:$K$5,2,FALSE))</f>
        <v>na</v>
      </c>
      <c r="AM54" t="str">
        <f>IF(OR(AD54=FALSE,AD54="na"),"na",VLOOKUP(BF54,'Vlookup tables'!$J$2:$K$5,2,FALSE))</f>
        <v>na</v>
      </c>
      <c r="AN54" t="str">
        <f t="shared" si="62"/>
        <v>na</v>
      </c>
      <c r="AO54" t="str">
        <f t="shared" si="63"/>
        <v>na</v>
      </c>
      <c r="AP54" t="str">
        <f t="shared" si="64"/>
        <v>na</v>
      </c>
      <c r="AQ54" t="str">
        <f t="shared" si="65"/>
        <v>na</v>
      </c>
      <c r="AR54" t="s">
        <v>632</v>
      </c>
      <c r="AX54" t="s">
        <v>573</v>
      </c>
      <c r="BE54" t="s">
        <v>532</v>
      </c>
      <c r="BL54" t="s">
        <v>814</v>
      </c>
      <c r="BQ54" t="str">
        <f t="shared" si="66"/>
        <v>Yes</v>
      </c>
      <c r="BR54" t="b">
        <f t="shared" si="67"/>
        <v>1</v>
      </c>
      <c r="BS54" t="b">
        <f t="shared" si="68"/>
        <v>1</v>
      </c>
      <c r="BT54" t="b">
        <f t="shared" si="69"/>
        <v>1</v>
      </c>
      <c r="BU54" t="b">
        <f t="shared" si="70"/>
        <v>1</v>
      </c>
      <c r="BV54" t="b">
        <f t="shared" si="71"/>
        <v>0</v>
      </c>
      <c r="BW54">
        <f>IF(OR(BR54=FALSE,BR54="na"),"na",VLOOKUP(CN54,'Vlookup tables'!$G$2:$H$7,2,FALSE))</f>
        <v>2</v>
      </c>
      <c r="BX54">
        <f>IF(OR(BS54=FALSE,BS54="na"),"na",VLOOKUP(CO54,'Vlookup tables'!$G$2:$H$7,2,FALSE))</f>
        <v>2</v>
      </c>
      <c r="BY54">
        <f>IF(OR(BT54=FALSE,BT54="na"),"na",VLOOKUP(CP54,'Vlookup tables'!$G$2:$H$7,2,FALSE))</f>
        <v>2</v>
      </c>
      <c r="BZ54">
        <f>IF(OR(BU54=FALSE,BU54="na"),"na",VLOOKUP(CQ54,'Vlookup tables'!$G$2:$H$7,2,FALSE))</f>
        <v>2</v>
      </c>
      <c r="CA54">
        <f>IF(OR(BR54=FALSE,BR54="na"),"na",VLOOKUP(CU54,'Vlookup tables'!$J$2:$K$5,2,FALSE))</f>
        <v>2</v>
      </c>
      <c r="CB54">
        <f>IF(OR(BS54=FALSE,BS54="na"),"na",VLOOKUP(CV54,'Vlookup tables'!$J$2:$K$5,2,FALSE))</f>
        <v>2</v>
      </c>
      <c r="CC54">
        <f>IF(OR(BT54=FALSE,BT54="na"),"na",VLOOKUP(CW54,'Vlookup tables'!$J$2:$K$5,2,FALSE))</f>
        <v>2</v>
      </c>
      <c r="CD54">
        <f>IF(OR(BU54=FALSE,BU54="na"),"na",VLOOKUP(CX54,'Vlookup tables'!$J$2:$K$5,2,FALSE))</f>
        <v>2</v>
      </c>
      <c r="CE54" t="b">
        <f t="shared" si="72"/>
        <v>0</v>
      </c>
      <c r="CF54" t="b">
        <f t="shared" si="73"/>
        <v>0</v>
      </c>
      <c r="CG54" t="b">
        <f t="shared" si="74"/>
        <v>0</v>
      </c>
      <c r="CH54" t="b">
        <f t="shared" si="75"/>
        <v>0</v>
      </c>
      <c r="CI54" t="s">
        <v>519</v>
      </c>
      <c r="CJ54" t="s">
        <v>550</v>
      </c>
      <c r="CN54" t="s">
        <v>531</v>
      </c>
      <c r="CO54" t="s">
        <v>531</v>
      </c>
      <c r="CP54" t="s">
        <v>531</v>
      </c>
      <c r="CQ54" t="s">
        <v>531</v>
      </c>
      <c r="CU54" t="s">
        <v>528</v>
      </c>
      <c r="CV54" t="s">
        <v>528</v>
      </c>
      <c r="CW54" t="s">
        <v>528</v>
      </c>
      <c r="CX54" t="s">
        <v>528</v>
      </c>
      <c r="DI54" t="b">
        <f t="shared" si="76"/>
        <v>1</v>
      </c>
      <c r="DJ54" t="s">
        <v>815</v>
      </c>
      <c r="DK54" t="s">
        <v>543</v>
      </c>
      <c r="EQ54" t="b">
        <f t="shared" si="77"/>
        <v>1</v>
      </c>
      <c r="ER54" t="b">
        <f t="shared" si="78"/>
        <v>1</v>
      </c>
      <c r="ES54" t="b">
        <f t="shared" si="79"/>
        <v>0</v>
      </c>
      <c r="ET54" t="b">
        <f t="shared" si="80"/>
        <v>0</v>
      </c>
      <c r="EU54" t="b">
        <f t="shared" si="81"/>
        <v>0</v>
      </c>
      <c r="EV54" t="b">
        <f t="shared" si="82"/>
        <v>0</v>
      </c>
      <c r="EW54">
        <f t="shared" si="30"/>
        <v>3</v>
      </c>
      <c r="EX54" t="str">
        <f t="shared" si="31"/>
        <v>na</v>
      </c>
      <c r="EY54" t="str">
        <f t="shared" si="32"/>
        <v>na</v>
      </c>
      <c r="EZ54" t="str">
        <f t="shared" si="33"/>
        <v>na</v>
      </c>
      <c r="FA54" t="b">
        <f t="shared" si="34"/>
        <v>1</v>
      </c>
      <c r="FB54" t="b">
        <f t="shared" si="35"/>
        <v>1</v>
      </c>
      <c r="FC54" t="b">
        <f t="shared" si="83"/>
        <v>0</v>
      </c>
      <c r="FD54" t="b">
        <f t="shared" si="36"/>
        <v>1</v>
      </c>
      <c r="FE54" t="b">
        <f t="shared" si="37"/>
        <v>0</v>
      </c>
      <c r="FF54" t="b">
        <f t="shared" si="38"/>
        <v>1</v>
      </c>
      <c r="FG54" t="b">
        <f t="shared" si="39"/>
        <v>1</v>
      </c>
      <c r="FH54" t="b">
        <f t="shared" si="84"/>
        <v>0</v>
      </c>
      <c r="FI54">
        <f>IF(OR(FD54=FALSE,FD54="na"),"na",VLOOKUP(GH54,'Vlookup tables'!$G$2:$H$7,2,FALSE))</f>
        <v>2</v>
      </c>
      <c r="FJ54" t="str">
        <f>IF(OR(FE54=FALSE,FE54="na"),"na",VLOOKUP(GI54,'Vlookup tables'!$G$2:$H$7,2,FALSE))</f>
        <v>na</v>
      </c>
      <c r="FK54">
        <f>IF(OR(FF54=FALSE,FF54="na"),"na",VLOOKUP(GJ54,'Vlookup tables'!$G$2:$H$7,2,FALSE))</f>
        <v>2</v>
      </c>
      <c r="FL54">
        <f>IF(OR(FG54=FALSE,FG54="na"),"na",VLOOKUP(GK54,'Vlookup tables'!$G$2:$H$7,2,FALSE))</f>
        <v>2</v>
      </c>
      <c r="FM54">
        <f>IF(OR(FD54=FALSE,FD54="na"),"na",VLOOKUP(GO54,'Vlookup tables'!$J$2:$K$5,2,FALSE))</f>
        <v>2</v>
      </c>
      <c r="FN54" t="str">
        <f>IF(OR(FE54=FALSE,FE54="na"),"na",VLOOKUP(GP54,'Vlookup tables'!$J$2:$K$5,2,FALSE))</f>
        <v>na</v>
      </c>
      <c r="FO54">
        <f>IF(OR(FF54=FALSE,FF54="na"),"na",VLOOKUP(GQ54,'Vlookup tables'!$J$2:$K$5,2,FALSE))</f>
        <v>2</v>
      </c>
      <c r="FP54">
        <f>IF(OR(FG54=FALSE,FG54="na"),"na",VLOOKUP(GR54,'Vlookup tables'!$J$2:$K$5,2,FALSE))</f>
        <v>2</v>
      </c>
      <c r="FQ54" t="b">
        <f t="shared" si="40"/>
        <v>0</v>
      </c>
      <c r="FR54" t="str">
        <f t="shared" si="41"/>
        <v>na</v>
      </c>
      <c r="FS54" t="b">
        <f t="shared" si="42"/>
        <v>0</v>
      </c>
      <c r="FT54" t="b">
        <f t="shared" si="43"/>
        <v>0</v>
      </c>
      <c r="FU54" t="b">
        <f t="shared" si="44"/>
        <v>0</v>
      </c>
      <c r="FV54" t="s">
        <v>601</v>
      </c>
      <c r="FX54" t="s">
        <v>554</v>
      </c>
      <c r="GB54" t="s">
        <v>618</v>
      </c>
      <c r="GF54" t="s">
        <v>609</v>
      </c>
      <c r="GH54" t="s">
        <v>531</v>
      </c>
      <c r="GJ54" t="s">
        <v>531</v>
      </c>
      <c r="GK54" t="s">
        <v>531</v>
      </c>
      <c r="GO54" t="s">
        <v>528</v>
      </c>
      <c r="GQ54" t="s">
        <v>528</v>
      </c>
      <c r="GR54" t="s">
        <v>528</v>
      </c>
      <c r="HD54" t="s">
        <v>543</v>
      </c>
      <c r="HX54">
        <f>IF(IT54="","Unknown",VLOOKUP(IT54,'Vlookup tables'!$B$13:$C$16,2,FALSE))</f>
        <v>3</v>
      </c>
      <c r="HY54">
        <f>IF(IU54="","Unknown",VLOOKUP(IU54,'Vlookup tables'!$D$13:$E$16,2,FALSE))</f>
        <v>3</v>
      </c>
      <c r="HZ54">
        <f>IF(IV54="","Unknown",VLOOKUP(IV54,'Vlookup tables'!$F$13:$G$16,2,FALSE))</f>
        <v>3</v>
      </c>
      <c r="IA54">
        <f>IF(IW54="","Unknown",VLOOKUP(IW54,'Vlookup tables'!$H$13:$I$16,2,FALSE))</f>
        <v>2</v>
      </c>
      <c r="IB54">
        <f>IF(IX54="","Unknown",VLOOKUP(IX54,'Vlookup tables'!$J$13:$K$16,2,FALSE))</f>
        <v>2</v>
      </c>
      <c r="IC54">
        <f>IF(IY54="","Unknown",VLOOKUP(IY54,'Vlookup tables'!$L$13:$M$16,2,FALSE))</f>
        <v>2</v>
      </c>
      <c r="ID54">
        <f>IF(IZ54="","Unknown",VLOOKUP(IZ54,'Vlookup tables'!$N$13:$O$16,2,FALSE))</f>
        <v>3</v>
      </c>
      <c r="IE54">
        <f>VLOOKUP(JA54,'Vlookup tables'!$P$13:$Q$15,2,FALSE)</f>
        <v>2</v>
      </c>
      <c r="IF54" t="b">
        <f t="shared" si="85"/>
        <v>1</v>
      </c>
      <c r="IG54" t="b">
        <f t="shared" si="86"/>
        <v>0</v>
      </c>
      <c r="IH54" t="b">
        <f t="shared" si="87"/>
        <v>0</v>
      </c>
      <c r="II54" t="b">
        <f t="shared" si="45"/>
        <v>0</v>
      </c>
      <c r="IJ54">
        <f>IF(OR(IF54=FALSE,IF54="na"),"na",VLOOKUP(JF54,'Vlookup tables'!$G$2:$H$7,2,FALSE))</f>
        <v>1</v>
      </c>
      <c r="IK54" t="str">
        <f>IF(OR(IG54=FALSE,IG54="na"),"na",VLOOKUP(JG54,'Vlookup tables'!$G$2:$H$7,2,FALSE))</f>
        <v>na</v>
      </c>
      <c r="IL54" t="str">
        <f>IF(OR(IH54=FALSE,IH54="na"),"na",VLOOKUP(JH54,'Vlookup tables'!$G$2:$H$7,2,FALSE))</f>
        <v>na</v>
      </c>
      <c r="IM54">
        <f>IF(OR(IF54=FALSE,IF54="na"),"na",VLOOKUP(JL54,'Vlookup tables'!$J$2:$K$5,2,FALSE))</f>
        <v>2</v>
      </c>
      <c r="IN54" t="str">
        <f>IF(OR(IG54=FALSE,IG54="na"),"na",VLOOKUP(JM54,'Vlookup tables'!$J$2:$K$5,2,FALSE))</f>
        <v>na</v>
      </c>
      <c r="IO54" t="str">
        <f>IF(OR(IH54=FALSE,IH54="na"),"na",VLOOKUP(JN54,'Vlookup tables'!$J$2:$K$5,2,FALSE))</f>
        <v>na</v>
      </c>
      <c r="IP54" t="b">
        <f t="shared" si="88"/>
        <v>0</v>
      </c>
      <c r="IQ54" t="str">
        <f t="shared" si="89"/>
        <v>na</v>
      </c>
      <c r="IR54" t="str">
        <f t="shared" si="90"/>
        <v>na</v>
      </c>
      <c r="IS54" t="b">
        <f t="shared" si="91"/>
        <v>0</v>
      </c>
      <c r="IT54" t="s">
        <v>538</v>
      </c>
      <c r="IU54" t="s">
        <v>539</v>
      </c>
      <c r="IV54" t="s">
        <v>540</v>
      </c>
      <c r="IW54" t="s">
        <v>562</v>
      </c>
      <c r="IX54" t="s">
        <v>563</v>
      </c>
      <c r="IY54" t="s">
        <v>528</v>
      </c>
      <c r="IZ54" t="s">
        <v>587</v>
      </c>
      <c r="JA54" t="s">
        <v>578</v>
      </c>
      <c r="JB54" t="s">
        <v>662</v>
      </c>
      <c r="JF54" t="s">
        <v>530</v>
      </c>
      <c r="JL54" t="s">
        <v>528</v>
      </c>
      <c r="KN54" t="s">
        <v>543</v>
      </c>
      <c r="KQ54" t="b">
        <f t="shared" si="92"/>
        <v>0</v>
      </c>
      <c r="KR54">
        <f t="shared" si="47"/>
        <v>153</v>
      </c>
    </row>
    <row r="55" spans="1:304" ht="14.4" customHeight="1" x14ac:dyDescent="0.3">
      <c r="A55">
        <v>100</v>
      </c>
      <c r="B55">
        <v>453</v>
      </c>
      <c r="C55" s="2">
        <v>44874.266041666669</v>
      </c>
      <c r="D55">
        <v>0.89999997615814198</v>
      </c>
      <c r="E55" t="s">
        <v>590</v>
      </c>
      <c r="F55" t="s">
        <v>524</v>
      </c>
      <c r="G55">
        <f>VLOOKUP(F55,'Vlookup tables'!$A$2:$B$10,2,FALSE)</f>
        <v>0</v>
      </c>
      <c r="H55" t="s">
        <v>579</v>
      </c>
      <c r="I55" t="s">
        <v>816</v>
      </c>
      <c r="J55" t="str">
        <f t="shared" si="93"/>
        <v>Planning Manager</v>
      </c>
      <c r="K55" t="s">
        <v>566</v>
      </c>
      <c r="L55">
        <f>VLOOKUP(K55,'Vlookup tables'!$A$2:$B$10,2,FALSE)</f>
        <v>3</v>
      </c>
      <c r="M55" t="s">
        <v>583</v>
      </c>
      <c r="N55" t="b">
        <f t="shared" si="48"/>
        <v>1</v>
      </c>
      <c r="O55" t="b">
        <f t="shared" si="49"/>
        <v>0</v>
      </c>
      <c r="P55" t="b">
        <f t="shared" si="50"/>
        <v>0</v>
      </c>
      <c r="Q55" t="b">
        <f t="shared" si="51"/>
        <v>0</v>
      </c>
      <c r="R55" t="b">
        <f t="shared" si="52"/>
        <v>0</v>
      </c>
      <c r="S55" t="s">
        <v>547</v>
      </c>
      <c r="T55" t="str">
        <f t="shared" si="94"/>
        <v>na</v>
      </c>
      <c r="U55" t="b">
        <f t="shared" si="95"/>
        <v>0</v>
      </c>
      <c r="V55" t="b">
        <f t="shared" si="96"/>
        <v>1</v>
      </c>
      <c r="W55" t="b">
        <f t="shared" si="97"/>
        <v>0</v>
      </c>
      <c r="X55" t="b">
        <f t="shared" si="98"/>
        <v>0</v>
      </c>
      <c r="Y55" t="s">
        <v>584</v>
      </c>
      <c r="Z55">
        <f>VLOOKUP(Y55,'Vlookup tables'!$D$2:$E$6,2,FALSE)</f>
        <v>2</v>
      </c>
      <c r="AA55" t="str">
        <f t="shared" si="29"/>
        <v>na</v>
      </c>
      <c r="AB55" t="str">
        <f t="shared" si="58"/>
        <v>na</v>
      </c>
      <c r="AC55" t="str">
        <f t="shared" si="59"/>
        <v>na</v>
      </c>
      <c r="AD55" t="str">
        <f t="shared" si="60"/>
        <v>na</v>
      </c>
      <c r="AE55" t="str">
        <f t="shared" si="61"/>
        <v>na</v>
      </c>
      <c r="AF55" t="str">
        <f>IF(OR(AA55=FALSE,AA55="na"),"na",VLOOKUP(AV55,'Vlookup tables'!$G$2:$H$7,2,FALSE))</f>
        <v>na</v>
      </c>
      <c r="AG55" t="str">
        <f>IF(OR(AB55=FALSE,AB55="na"),"na",VLOOKUP(AW55,'Vlookup tables'!$G$2:$H$7,2,FALSE))</f>
        <v>na</v>
      </c>
      <c r="AH55" t="str">
        <f>IF(OR(AC55=FALSE,AC55="na"),"na",VLOOKUP(AX55,'Vlookup tables'!$G$2:$H$7,2,FALSE))</f>
        <v>na</v>
      </c>
      <c r="AI55" t="str">
        <f>IF(OR(AD55=FALSE,AD55="na"),"na",VLOOKUP(AY55,'Vlookup tables'!$G$2:$H$7,2,FALSE))</f>
        <v>na</v>
      </c>
      <c r="AJ55" t="str">
        <f>IF(OR(AA55=FALSE,AA55="na"),"na",VLOOKUP(BC55,'Vlookup tables'!$J$2:$K$5,2,FALSE))</f>
        <v>na</v>
      </c>
      <c r="AK55" t="str">
        <f>IF(OR(AB55=FALSE,AB55="na"),"na",VLOOKUP(BD55,'Vlookup tables'!$J$2:$K$5,2,FALSE))</f>
        <v>na</v>
      </c>
      <c r="AL55" t="str">
        <f>IF(OR(AC55=FALSE,AC55="na"),"na",VLOOKUP(BE55,'Vlookup tables'!$J$2:$K$5,2,FALSE))</f>
        <v>na</v>
      </c>
      <c r="AM55" t="str">
        <f>IF(OR(AD55=FALSE,AD55="na"),"na",VLOOKUP(BF55,'Vlookup tables'!$J$2:$K$5,2,FALSE))</f>
        <v>na</v>
      </c>
      <c r="AN55" t="str">
        <f t="shared" si="62"/>
        <v>na</v>
      </c>
      <c r="AO55" t="str">
        <f t="shared" si="63"/>
        <v>na</v>
      </c>
      <c r="AP55" t="str">
        <f t="shared" si="64"/>
        <v>na</v>
      </c>
      <c r="AQ55" t="str">
        <f t="shared" si="65"/>
        <v>na</v>
      </c>
      <c r="BQ55" t="str">
        <f t="shared" si="66"/>
        <v>na</v>
      </c>
      <c r="BR55" t="b">
        <f t="shared" si="67"/>
        <v>0</v>
      </c>
      <c r="BS55" t="b">
        <f t="shared" si="68"/>
        <v>1</v>
      </c>
      <c r="BT55" t="b">
        <f t="shared" si="69"/>
        <v>0</v>
      </c>
      <c r="BU55" t="b">
        <f t="shared" si="70"/>
        <v>0</v>
      </c>
      <c r="BV55" t="b">
        <f t="shared" si="71"/>
        <v>0</v>
      </c>
      <c r="BW55" t="str">
        <f>IF(OR(BR55=FALSE,BR55="na"),"na",VLOOKUP(CN55,'Vlookup tables'!$G$2:$H$7,2,FALSE))</f>
        <v>na</v>
      </c>
      <c r="BX55">
        <f>IF(OR(BS55=FALSE,BS55="na"),"na",VLOOKUP(CO55,'Vlookup tables'!$G$2:$H$7,2,FALSE))</f>
        <v>2</v>
      </c>
      <c r="BY55" t="str">
        <f>IF(OR(BT55=FALSE,BT55="na"),"na",VLOOKUP(CP55,'Vlookup tables'!$G$2:$H$7,2,FALSE))</f>
        <v>na</v>
      </c>
      <c r="BZ55" t="str">
        <f>IF(OR(BU55=FALSE,BU55="na"),"na",VLOOKUP(CQ55,'Vlookup tables'!$G$2:$H$7,2,FALSE))</f>
        <v>na</v>
      </c>
      <c r="CA55" t="str">
        <f>IF(OR(BR55=FALSE,BR55="na"),"na",VLOOKUP(CU55,'Vlookup tables'!$J$2:$K$5,2,FALSE))</f>
        <v>na</v>
      </c>
      <c r="CB55">
        <f>IF(OR(BS55=FALSE,BS55="na"),"na",VLOOKUP(CV55,'Vlookup tables'!$J$2:$K$5,2,FALSE))</f>
        <v>3</v>
      </c>
      <c r="CC55" t="str">
        <f>IF(OR(BT55=FALSE,BT55="na"),"na",VLOOKUP(CW55,'Vlookup tables'!$J$2:$K$5,2,FALSE))</f>
        <v>na</v>
      </c>
      <c r="CD55" t="str">
        <f>IF(OR(BU55=FALSE,BU55="na"),"na",VLOOKUP(CX55,'Vlookup tables'!$J$2:$K$5,2,FALSE))</f>
        <v>na</v>
      </c>
      <c r="CE55" t="str">
        <f t="shared" si="72"/>
        <v>na</v>
      </c>
      <c r="CF55" t="b">
        <f t="shared" si="73"/>
        <v>0</v>
      </c>
      <c r="CG55" t="str">
        <f t="shared" si="74"/>
        <v>na</v>
      </c>
      <c r="CH55" t="str">
        <f t="shared" si="75"/>
        <v>na</v>
      </c>
      <c r="CJ55" t="s">
        <v>805</v>
      </c>
      <c r="CO55" t="s">
        <v>531</v>
      </c>
      <c r="CV55" t="s">
        <v>532</v>
      </c>
      <c r="DI55" t="b">
        <f t="shared" si="76"/>
        <v>0</v>
      </c>
      <c r="DK55" t="s">
        <v>552</v>
      </c>
      <c r="EQ55" t="b">
        <f t="shared" si="77"/>
        <v>1</v>
      </c>
      <c r="ER55" t="b">
        <f t="shared" si="78"/>
        <v>1</v>
      </c>
      <c r="ES55" t="b">
        <f t="shared" si="79"/>
        <v>0</v>
      </c>
      <c r="ET55" t="b">
        <f t="shared" si="80"/>
        <v>0</v>
      </c>
      <c r="EU55" t="b">
        <f t="shared" si="81"/>
        <v>1</v>
      </c>
      <c r="EV55" t="b">
        <f t="shared" si="82"/>
        <v>0</v>
      </c>
      <c r="EW55">
        <f t="shared" si="30"/>
        <v>1</v>
      </c>
      <c r="EX55" t="str">
        <f t="shared" si="31"/>
        <v>na</v>
      </c>
      <c r="EY55" t="str">
        <f t="shared" si="32"/>
        <v>na</v>
      </c>
      <c r="EZ55">
        <f t="shared" si="33"/>
        <v>1</v>
      </c>
      <c r="FA55" t="b">
        <f t="shared" si="34"/>
        <v>1</v>
      </c>
      <c r="FB55" t="b">
        <f t="shared" si="35"/>
        <v>0</v>
      </c>
      <c r="FC55" t="b">
        <f t="shared" si="83"/>
        <v>0</v>
      </c>
      <c r="FD55" t="b">
        <f t="shared" si="36"/>
        <v>1</v>
      </c>
      <c r="FE55" t="str">
        <f t="shared" si="37"/>
        <v>na</v>
      </c>
      <c r="FF55" t="b">
        <f t="shared" si="38"/>
        <v>1</v>
      </c>
      <c r="FG55" t="b">
        <f t="shared" si="39"/>
        <v>0</v>
      </c>
      <c r="FH55" t="b">
        <f t="shared" si="84"/>
        <v>0</v>
      </c>
      <c r="FI55">
        <f>IF(OR(FD55=FALSE,FD55="na"),"na",VLOOKUP(GH55,'Vlookup tables'!$G$2:$H$7,2,FALSE))</f>
        <v>4</v>
      </c>
      <c r="FJ55" t="str">
        <f>IF(OR(FE55=FALSE,FE55="na"),"na",VLOOKUP(GI55,'Vlookup tables'!$G$2:$H$7,2,FALSE))</f>
        <v>na</v>
      </c>
      <c r="FK55">
        <f>IF(OR(FF55=FALSE,FF55="na"),"na",VLOOKUP(GJ55,'Vlookup tables'!$G$2:$H$7,2,FALSE))</f>
        <v>5</v>
      </c>
      <c r="FL55" t="str">
        <f>IF(OR(FG55=FALSE,FG55="na"),"na",VLOOKUP(GK55,'Vlookup tables'!$G$2:$H$7,2,FALSE))</f>
        <v>na</v>
      </c>
      <c r="FM55">
        <f>IF(OR(FD55=FALSE,FD55="na"),"na",VLOOKUP(GO55,'Vlookup tables'!$J$2:$K$5,2,FALSE))</f>
        <v>3</v>
      </c>
      <c r="FN55" t="str">
        <f>IF(OR(FE55=FALSE,FE55="na"),"na",VLOOKUP(GP55,'Vlookup tables'!$J$2:$K$5,2,FALSE))</f>
        <v>na</v>
      </c>
      <c r="FO55">
        <f>IF(OR(FF55=FALSE,FF55="na"),"na",VLOOKUP(GQ55,'Vlookup tables'!$J$2:$K$5,2,FALSE))</f>
        <v>3</v>
      </c>
      <c r="FP55" t="str">
        <f>IF(OR(FG55=FALSE,FG55="na"),"na",VLOOKUP(GR55,'Vlookup tables'!$J$2:$K$5,2,FALSE))</f>
        <v>na</v>
      </c>
      <c r="FQ55" t="b">
        <f t="shared" si="40"/>
        <v>0</v>
      </c>
      <c r="FR55" t="str">
        <f t="shared" si="41"/>
        <v>na</v>
      </c>
      <c r="FS55" t="b">
        <f t="shared" si="42"/>
        <v>0</v>
      </c>
      <c r="FT55" t="str">
        <f t="shared" si="43"/>
        <v>na</v>
      </c>
      <c r="FU55" t="b">
        <f t="shared" si="44"/>
        <v>0</v>
      </c>
      <c r="FV55" t="s">
        <v>594</v>
      </c>
      <c r="FX55" t="s">
        <v>555</v>
      </c>
      <c r="GA55" t="s">
        <v>555</v>
      </c>
      <c r="GB55" t="s">
        <v>630</v>
      </c>
      <c r="GF55" t="s">
        <v>596</v>
      </c>
      <c r="GH55" t="s">
        <v>573</v>
      </c>
      <c r="GJ55" t="s">
        <v>551</v>
      </c>
      <c r="GO55" t="s">
        <v>532</v>
      </c>
      <c r="GQ55" t="s">
        <v>532</v>
      </c>
      <c r="HD55" t="s">
        <v>552</v>
      </c>
      <c r="HX55">
        <f>IF(IT55="","Unknown",VLOOKUP(IT55,'Vlookup tables'!$B$13:$C$16,2,FALSE))</f>
        <v>2</v>
      </c>
      <c r="HY55">
        <f>IF(IU55="","Unknown",VLOOKUP(IU55,'Vlookup tables'!$D$13:$E$16,2,FALSE))</f>
        <v>3</v>
      </c>
      <c r="HZ55">
        <f>IF(IV55="","Unknown",VLOOKUP(IV55,'Vlookup tables'!$F$13:$G$16,2,FALSE))</f>
        <v>3</v>
      </c>
      <c r="IA55">
        <f>IF(IW55="","Unknown",VLOOKUP(IW55,'Vlookup tables'!$H$13:$I$16,2,FALSE))</f>
        <v>3</v>
      </c>
      <c r="IB55">
        <f>IF(IX55="","Unknown",VLOOKUP(IX55,'Vlookup tables'!$J$13:$K$16,2,FALSE))</f>
        <v>3</v>
      </c>
      <c r="IC55">
        <f>IF(IY55="","Unknown",VLOOKUP(IY55,'Vlookup tables'!$L$13:$M$16,2,FALSE))</f>
        <v>3</v>
      </c>
      <c r="ID55">
        <f>IF(IZ55="","Unknown",VLOOKUP(IZ55,'Vlookup tables'!$N$13:$O$16,2,FALSE))</f>
        <v>1</v>
      </c>
      <c r="IE55">
        <f>VLOOKUP(JA55,'Vlookup tables'!$P$13:$Q$15,2,FALSE)</f>
        <v>1</v>
      </c>
      <c r="IF55" t="str">
        <f t="shared" si="85"/>
        <v>na</v>
      </c>
      <c r="IG55" t="str">
        <f t="shared" si="86"/>
        <v>na</v>
      </c>
      <c r="IH55" t="str">
        <f t="shared" si="87"/>
        <v>na</v>
      </c>
      <c r="II55" t="str">
        <f t="shared" si="45"/>
        <v>na</v>
      </c>
      <c r="IJ55" t="str">
        <f>IF(OR(IF55=FALSE,IF55="na"),"na",VLOOKUP(JF55,'Vlookup tables'!$G$2:$H$7,2,FALSE))</f>
        <v>na</v>
      </c>
      <c r="IK55" t="str">
        <f>IF(OR(IG55=FALSE,IG55="na"),"na",VLOOKUP(JG55,'Vlookup tables'!$G$2:$H$7,2,FALSE))</f>
        <v>na</v>
      </c>
      <c r="IL55" t="str">
        <f>IF(OR(IH55=FALSE,IH55="na"),"na",VLOOKUP(JH55,'Vlookup tables'!$G$2:$H$7,2,FALSE))</f>
        <v>na</v>
      </c>
      <c r="IM55" t="str">
        <f>IF(OR(IF55=FALSE,IF55="na"),"na",VLOOKUP(JL55,'Vlookup tables'!$J$2:$K$5,2,FALSE))</f>
        <v>na</v>
      </c>
      <c r="IN55" t="str">
        <f>IF(OR(IG55=FALSE,IG55="na"),"na",VLOOKUP(JM55,'Vlookup tables'!$J$2:$K$5,2,FALSE))</f>
        <v>na</v>
      </c>
      <c r="IO55" t="str">
        <f>IF(OR(IH55=FALSE,IH55="na"),"na",VLOOKUP(JN55,'Vlookup tables'!$J$2:$K$5,2,FALSE))</f>
        <v>na</v>
      </c>
      <c r="IP55" t="str">
        <f t="shared" si="88"/>
        <v>na</v>
      </c>
      <c r="IQ55" t="str">
        <f t="shared" si="89"/>
        <v>na</v>
      </c>
      <c r="IR55" t="str">
        <f t="shared" si="90"/>
        <v>na</v>
      </c>
      <c r="IS55" t="b">
        <f t="shared" si="91"/>
        <v>0</v>
      </c>
      <c r="IT55" t="s">
        <v>559</v>
      </c>
      <c r="IU55" t="s">
        <v>539</v>
      </c>
      <c r="IV55" t="s">
        <v>540</v>
      </c>
      <c r="IW55" t="s">
        <v>576</v>
      </c>
      <c r="IX55" t="s">
        <v>577</v>
      </c>
      <c r="IY55" t="s">
        <v>532</v>
      </c>
      <c r="IZ55" t="s">
        <v>562</v>
      </c>
      <c r="JA55" t="s">
        <v>541</v>
      </c>
      <c r="JX55" t="s">
        <v>565</v>
      </c>
      <c r="KQ55" t="b">
        <f t="shared" si="92"/>
        <v>0</v>
      </c>
      <c r="KR55">
        <f t="shared" si="47"/>
        <v>138</v>
      </c>
    </row>
    <row r="56" spans="1:304" ht="14.4" customHeight="1" x14ac:dyDescent="0.3">
      <c r="A56">
        <v>100</v>
      </c>
      <c r="B56">
        <v>669</v>
      </c>
      <c r="C56" s="2">
        <v>44874.266423611109</v>
      </c>
      <c r="D56">
        <v>0.89999997615814198</v>
      </c>
      <c r="E56" t="s">
        <v>544</v>
      </c>
      <c r="F56" t="s">
        <v>568</v>
      </c>
      <c r="G56">
        <f>VLOOKUP(F56,'Vlookup tables'!$A$2:$B$10,2,FALSE)</f>
        <v>6</v>
      </c>
      <c r="H56" t="s">
        <v>631</v>
      </c>
      <c r="J56" t="str">
        <f t="shared" si="93"/>
        <v>Maintenance</v>
      </c>
      <c r="K56" t="s">
        <v>568</v>
      </c>
      <c r="L56">
        <f>VLOOKUP(K56,'Vlookup tables'!$A$2:$B$10,2,FALSE)</f>
        <v>6</v>
      </c>
      <c r="M56" t="s">
        <v>570</v>
      </c>
      <c r="N56" t="b">
        <f t="shared" si="48"/>
        <v>0</v>
      </c>
      <c r="O56" t="b">
        <f t="shared" si="49"/>
        <v>1</v>
      </c>
      <c r="P56" t="b">
        <f t="shared" si="50"/>
        <v>1</v>
      </c>
      <c r="Q56" t="b">
        <f t="shared" si="51"/>
        <v>0</v>
      </c>
      <c r="R56" t="b">
        <f t="shared" si="52"/>
        <v>0</v>
      </c>
      <c r="T56" t="str">
        <f t="shared" si="94"/>
        <v>Unknown</v>
      </c>
      <c r="U56" t="str">
        <f t="shared" si="95"/>
        <v>na</v>
      </c>
      <c r="V56" t="str">
        <f t="shared" si="96"/>
        <v>na</v>
      </c>
      <c r="W56" t="str">
        <f t="shared" si="97"/>
        <v>Unknown</v>
      </c>
      <c r="X56" t="str">
        <f t="shared" si="98"/>
        <v>Unknown</v>
      </c>
      <c r="Y56" t="s">
        <v>584</v>
      </c>
      <c r="Z56">
        <f>VLOOKUP(Y56,'Vlookup tables'!$D$2:$E$6,2,FALSE)</f>
        <v>2</v>
      </c>
      <c r="AA56" t="str">
        <f t="shared" si="29"/>
        <v>na</v>
      </c>
      <c r="AB56" t="str">
        <f t="shared" si="58"/>
        <v>na</v>
      </c>
      <c r="AC56" t="str">
        <f t="shared" si="59"/>
        <v>na</v>
      </c>
      <c r="AD56" t="str">
        <f t="shared" si="60"/>
        <v>na</v>
      </c>
      <c r="AE56" t="str">
        <f t="shared" si="61"/>
        <v>na</v>
      </c>
      <c r="AF56" t="str">
        <f>IF(OR(AA56=FALSE,AA56="na"),"na",VLOOKUP(AV56,'Vlookup tables'!$G$2:$H$7,2,FALSE))</f>
        <v>na</v>
      </c>
      <c r="AG56" t="str">
        <f>IF(OR(AB56=FALSE,AB56="na"),"na",VLOOKUP(AW56,'Vlookup tables'!$G$2:$H$7,2,FALSE))</f>
        <v>na</v>
      </c>
      <c r="AH56" t="str">
        <f>IF(OR(AC56=FALSE,AC56="na"),"na",VLOOKUP(AX56,'Vlookup tables'!$G$2:$H$7,2,FALSE))</f>
        <v>na</v>
      </c>
      <c r="AI56" t="str">
        <f>IF(OR(AD56=FALSE,AD56="na"),"na",VLOOKUP(AY56,'Vlookup tables'!$G$2:$H$7,2,FALSE))</f>
        <v>na</v>
      </c>
      <c r="AJ56" t="str">
        <f>IF(OR(AA56=FALSE,AA56="na"),"na",VLOOKUP(BC56,'Vlookup tables'!$J$2:$K$5,2,FALSE))</f>
        <v>na</v>
      </c>
      <c r="AK56" t="str">
        <f>IF(OR(AB56=FALSE,AB56="na"),"na",VLOOKUP(BD56,'Vlookup tables'!$J$2:$K$5,2,FALSE))</f>
        <v>na</v>
      </c>
      <c r="AL56" t="str">
        <f>IF(OR(AC56=FALSE,AC56="na"),"na",VLOOKUP(BE56,'Vlookup tables'!$J$2:$K$5,2,FALSE))</f>
        <v>na</v>
      </c>
      <c r="AM56" t="str">
        <f>IF(OR(AD56=FALSE,AD56="na"),"na",VLOOKUP(BF56,'Vlookup tables'!$J$2:$K$5,2,FALSE))</f>
        <v>na</v>
      </c>
      <c r="AN56" t="str">
        <f t="shared" si="62"/>
        <v>na</v>
      </c>
      <c r="AO56" t="str">
        <f t="shared" si="63"/>
        <v>na</v>
      </c>
      <c r="AP56" t="str">
        <f t="shared" si="64"/>
        <v>na</v>
      </c>
      <c r="AQ56" t="str">
        <f t="shared" si="65"/>
        <v>na</v>
      </c>
      <c r="BQ56" t="str">
        <f t="shared" si="66"/>
        <v>na</v>
      </c>
      <c r="BR56" t="b">
        <f t="shared" si="67"/>
        <v>1</v>
      </c>
      <c r="BS56" t="b">
        <f t="shared" si="68"/>
        <v>1</v>
      </c>
      <c r="BT56" t="b">
        <f t="shared" si="69"/>
        <v>0</v>
      </c>
      <c r="BU56" t="b">
        <f t="shared" si="70"/>
        <v>0</v>
      </c>
      <c r="BV56" t="b">
        <f t="shared" si="71"/>
        <v>0</v>
      </c>
      <c r="BW56">
        <f>IF(OR(BR56=FALSE,BR56="na"),"na",VLOOKUP(CN56,'Vlookup tables'!$G$2:$H$7,2,FALSE))</f>
        <v>4</v>
      </c>
      <c r="BX56">
        <f>IF(OR(BS56=FALSE,BS56="na"),"na",VLOOKUP(CO56,'Vlookup tables'!$G$2:$H$7,2,FALSE))</f>
        <v>4</v>
      </c>
      <c r="BY56" t="str">
        <f>IF(OR(BT56=FALSE,BT56="na"),"na",VLOOKUP(CP56,'Vlookup tables'!$G$2:$H$7,2,FALSE))</f>
        <v>na</v>
      </c>
      <c r="BZ56" t="str">
        <f>IF(OR(BU56=FALSE,BU56="na"),"na",VLOOKUP(CQ56,'Vlookup tables'!$G$2:$H$7,2,FALSE))</f>
        <v>na</v>
      </c>
      <c r="CA56">
        <f>IF(OR(BR56=FALSE,BR56="na"),"na",VLOOKUP(CU56,'Vlookup tables'!$J$2:$K$5,2,FALSE))</f>
        <v>3</v>
      </c>
      <c r="CB56">
        <f>IF(OR(BS56=FALSE,BS56="na"),"na",VLOOKUP(CV56,'Vlookup tables'!$J$2:$K$5,2,FALSE))</f>
        <v>3</v>
      </c>
      <c r="CC56" t="str">
        <f>IF(OR(BT56=FALSE,BT56="na"),"na",VLOOKUP(CW56,'Vlookup tables'!$J$2:$K$5,2,FALSE))</f>
        <v>na</v>
      </c>
      <c r="CD56" t="str">
        <f>IF(OR(BU56=FALSE,BU56="na"),"na",VLOOKUP(CX56,'Vlookup tables'!$J$2:$K$5,2,FALSE))</f>
        <v>na</v>
      </c>
      <c r="CE56" t="b">
        <f t="shared" si="72"/>
        <v>0</v>
      </c>
      <c r="CF56" t="b">
        <f t="shared" si="73"/>
        <v>0</v>
      </c>
      <c r="CG56" t="str">
        <f t="shared" si="74"/>
        <v>na</v>
      </c>
      <c r="CH56" t="str">
        <f t="shared" si="75"/>
        <v>na</v>
      </c>
      <c r="CJ56" t="s">
        <v>529</v>
      </c>
      <c r="CN56" t="s">
        <v>573</v>
      </c>
      <c r="CO56" t="s">
        <v>573</v>
      </c>
      <c r="CU56" t="s">
        <v>532</v>
      </c>
      <c r="CV56" t="s">
        <v>532</v>
      </c>
      <c r="DI56" t="b">
        <f t="shared" si="76"/>
        <v>0</v>
      </c>
      <c r="DK56" t="s">
        <v>552</v>
      </c>
      <c r="EQ56" t="b">
        <f t="shared" si="77"/>
        <v>1</v>
      </c>
      <c r="ER56" t="b">
        <f t="shared" si="78"/>
        <v>1</v>
      </c>
      <c r="ES56" t="b">
        <f t="shared" si="79"/>
        <v>0</v>
      </c>
      <c r="ET56" t="b">
        <f t="shared" si="80"/>
        <v>0</v>
      </c>
      <c r="EU56" t="b">
        <f t="shared" si="81"/>
        <v>0</v>
      </c>
      <c r="EV56" t="b">
        <f t="shared" si="82"/>
        <v>0</v>
      </c>
      <c r="EW56">
        <f t="shared" si="30"/>
        <v>1</v>
      </c>
      <c r="EX56" t="str">
        <f t="shared" si="31"/>
        <v>na</v>
      </c>
      <c r="EY56" t="str">
        <f t="shared" si="32"/>
        <v>na</v>
      </c>
      <c r="EZ56" t="str">
        <f t="shared" si="33"/>
        <v>na</v>
      </c>
      <c r="FA56" t="b">
        <f t="shared" si="34"/>
        <v>1</v>
      </c>
      <c r="FB56" t="b">
        <f t="shared" si="35"/>
        <v>0</v>
      </c>
      <c r="FC56" t="b">
        <f t="shared" si="83"/>
        <v>0</v>
      </c>
      <c r="FD56" t="b">
        <f t="shared" si="36"/>
        <v>1</v>
      </c>
      <c r="FE56" t="str">
        <f t="shared" si="37"/>
        <v>na</v>
      </c>
      <c r="FF56" t="b">
        <f t="shared" si="38"/>
        <v>0</v>
      </c>
      <c r="FG56" t="b">
        <f t="shared" si="39"/>
        <v>1</v>
      </c>
      <c r="FH56" t="b">
        <f t="shared" si="84"/>
        <v>0</v>
      </c>
      <c r="FI56">
        <f>IF(OR(FD56=FALSE,FD56="na"),"na",VLOOKUP(GH56,'Vlookup tables'!$G$2:$H$7,2,FALSE))</f>
        <v>4</v>
      </c>
      <c r="FJ56" t="str">
        <f>IF(OR(FE56=FALSE,FE56="na"),"na",VLOOKUP(GI56,'Vlookup tables'!$G$2:$H$7,2,FALSE))</f>
        <v>na</v>
      </c>
      <c r="FK56" t="str">
        <f>IF(OR(FF56=FALSE,FF56="na"),"na",VLOOKUP(GJ56,'Vlookup tables'!$G$2:$H$7,2,FALSE))</f>
        <v>na</v>
      </c>
      <c r="FL56">
        <f>IF(OR(FG56=FALSE,FG56="na"),"na",VLOOKUP(GK56,'Vlookup tables'!$G$2:$H$7,2,FALSE))</f>
        <v>4</v>
      </c>
      <c r="FM56">
        <f>IF(OR(FD56=FALSE,FD56="na"),"na",VLOOKUP(GO56,'Vlookup tables'!$J$2:$K$5,2,FALSE))</f>
        <v>3</v>
      </c>
      <c r="FN56" t="str">
        <f>IF(OR(FE56=FALSE,FE56="na"),"na",VLOOKUP(GP56,'Vlookup tables'!$J$2:$K$5,2,FALSE))</f>
        <v>na</v>
      </c>
      <c r="FO56" t="str">
        <f>IF(OR(FF56=FALSE,FF56="na"),"na",VLOOKUP(GQ56,'Vlookup tables'!$J$2:$K$5,2,FALSE))</f>
        <v>na</v>
      </c>
      <c r="FP56">
        <f>IF(OR(FG56=FALSE,FG56="na"),"na",VLOOKUP(GR56,'Vlookup tables'!$J$2:$K$5,2,FALSE))</f>
        <v>3</v>
      </c>
      <c r="FQ56" t="b">
        <f t="shared" si="40"/>
        <v>0</v>
      </c>
      <c r="FR56" t="str">
        <f t="shared" si="41"/>
        <v>na</v>
      </c>
      <c r="FS56" t="str">
        <f t="shared" si="42"/>
        <v>na</v>
      </c>
      <c r="FT56" t="b">
        <f t="shared" si="43"/>
        <v>0</v>
      </c>
      <c r="FU56" t="b">
        <f t="shared" si="44"/>
        <v>0</v>
      </c>
      <c r="FV56" t="s">
        <v>601</v>
      </c>
      <c r="FX56" t="s">
        <v>555</v>
      </c>
      <c r="GB56" t="s">
        <v>595</v>
      </c>
      <c r="GF56" t="s">
        <v>596</v>
      </c>
      <c r="GH56" t="s">
        <v>573</v>
      </c>
      <c r="GK56" t="s">
        <v>573</v>
      </c>
      <c r="GO56" t="s">
        <v>532</v>
      </c>
      <c r="GR56" t="s">
        <v>532</v>
      </c>
      <c r="HD56" t="s">
        <v>552</v>
      </c>
      <c r="HX56">
        <f>IF(IT56="","Unknown",VLOOKUP(IT56,'Vlookup tables'!$B$13:$C$16,2,FALSE))</f>
        <v>2</v>
      </c>
      <c r="HY56">
        <f>IF(IU56="","Unknown",VLOOKUP(IU56,'Vlookup tables'!$D$13:$E$16,2,FALSE))</f>
        <v>3</v>
      </c>
      <c r="HZ56">
        <f>IF(IV56="","Unknown",VLOOKUP(IV56,'Vlookup tables'!$F$13:$G$16,2,FALSE))</f>
        <v>3</v>
      </c>
      <c r="IA56">
        <f>IF(IW56="","Unknown",VLOOKUP(IW56,'Vlookup tables'!$H$13:$I$16,2,FALSE))</f>
        <v>3</v>
      </c>
      <c r="IB56">
        <f>IF(IX56="","Unknown",VLOOKUP(IX56,'Vlookup tables'!$J$13:$K$16,2,FALSE))</f>
        <v>3</v>
      </c>
      <c r="IC56">
        <f>IF(IY56="","Unknown",VLOOKUP(IY56,'Vlookup tables'!$L$13:$M$16,2,FALSE))</f>
        <v>3</v>
      </c>
      <c r="ID56">
        <f>IF(IZ56="","Unknown",VLOOKUP(IZ56,'Vlookup tables'!$N$13:$O$16,2,FALSE))</f>
        <v>1</v>
      </c>
      <c r="IE56">
        <f>VLOOKUP(JA56,'Vlookup tables'!$P$13:$Q$15,2,FALSE)</f>
        <v>2</v>
      </c>
      <c r="IF56" t="b">
        <f t="shared" si="85"/>
        <v>0</v>
      </c>
      <c r="IG56" t="b">
        <f t="shared" si="86"/>
        <v>1</v>
      </c>
      <c r="IH56" t="b">
        <f t="shared" si="87"/>
        <v>0</v>
      </c>
      <c r="II56" t="b">
        <f t="shared" si="45"/>
        <v>0</v>
      </c>
      <c r="IJ56" t="str">
        <f>IF(OR(IF56=FALSE,IF56="na"),"na",VLOOKUP(JF56,'Vlookup tables'!$G$2:$H$7,2,FALSE))</f>
        <v>na</v>
      </c>
      <c r="IK56">
        <f>IF(OR(IG56=FALSE,IG56="na"),"na",VLOOKUP(JG56,'Vlookup tables'!$G$2:$H$7,2,FALSE))</f>
        <v>4</v>
      </c>
      <c r="IL56" t="str">
        <f>IF(OR(IH56=FALSE,IH56="na"),"na",VLOOKUP(JH56,'Vlookup tables'!$G$2:$H$7,2,FALSE))</f>
        <v>na</v>
      </c>
      <c r="IM56" t="str">
        <f>IF(OR(IF56=FALSE,IF56="na"),"na",VLOOKUP(JL56,'Vlookup tables'!$J$2:$K$5,2,FALSE))</f>
        <v>na</v>
      </c>
      <c r="IN56">
        <f>IF(OR(IG56=FALSE,IG56="na"),"na",VLOOKUP(JM56,'Vlookup tables'!$J$2:$K$5,2,FALSE))</f>
        <v>3</v>
      </c>
      <c r="IO56" t="str">
        <f>IF(OR(IH56=FALSE,IH56="na"),"na",VLOOKUP(JN56,'Vlookup tables'!$J$2:$K$5,2,FALSE))</f>
        <v>na</v>
      </c>
      <c r="IP56" t="str">
        <f t="shared" si="88"/>
        <v>na</v>
      </c>
      <c r="IQ56" t="b">
        <f t="shared" si="89"/>
        <v>0</v>
      </c>
      <c r="IR56" t="str">
        <f t="shared" si="90"/>
        <v>na</v>
      </c>
      <c r="IS56" t="b">
        <f t="shared" si="91"/>
        <v>0</v>
      </c>
      <c r="IT56" t="s">
        <v>559</v>
      </c>
      <c r="IU56" t="s">
        <v>539</v>
      </c>
      <c r="IV56" t="s">
        <v>540</v>
      </c>
      <c r="IW56" t="s">
        <v>576</v>
      </c>
      <c r="IX56" t="s">
        <v>577</v>
      </c>
      <c r="IY56" t="s">
        <v>532</v>
      </c>
      <c r="IZ56" t="s">
        <v>562</v>
      </c>
      <c r="JA56" t="s">
        <v>578</v>
      </c>
      <c r="JB56" t="s">
        <v>619</v>
      </c>
      <c r="JG56" t="s">
        <v>573</v>
      </c>
      <c r="JM56" t="s">
        <v>532</v>
      </c>
      <c r="KN56" t="s">
        <v>552</v>
      </c>
      <c r="KQ56" t="b">
        <f t="shared" si="92"/>
        <v>0</v>
      </c>
      <c r="KR56">
        <f t="shared" si="47"/>
        <v>140</v>
      </c>
    </row>
    <row r="57" spans="1:304" ht="14.4" customHeight="1" x14ac:dyDescent="0.3">
      <c r="A57">
        <v>100</v>
      </c>
      <c r="B57">
        <v>1402</v>
      </c>
      <c r="C57" s="2">
        <v>44874.26798611111</v>
      </c>
      <c r="D57">
        <v>1</v>
      </c>
      <c r="E57" t="s">
        <v>544</v>
      </c>
      <c r="F57" t="s">
        <v>611</v>
      </c>
      <c r="G57">
        <f>VLOOKUP(F57,'Vlookup tables'!$A$2:$B$10,2,FALSE)</f>
        <v>4</v>
      </c>
      <c r="H57" t="s">
        <v>567</v>
      </c>
      <c r="J57" t="str">
        <f t="shared" si="93"/>
        <v>Administration</v>
      </c>
      <c r="K57" t="s">
        <v>611</v>
      </c>
      <c r="L57">
        <f>VLOOKUP(K57,'Vlookup tables'!$A$2:$B$10,2,FALSE)</f>
        <v>4</v>
      </c>
      <c r="M57" t="s">
        <v>569</v>
      </c>
      <c r="N57" t="b">
        <f t="shared" si="48"/>
        <v>1</v>
      </c>
      <c r="O57" t="b">
        <f t="shared" si="49"/>
        <v>1</v>
      </c>
      <c r="P57" t="b">
        <f t="shared" si="50"/>
        <v>0</v>
      </c>
      <c r="Q57" t="b">
        <f t="shared" si="51"/>
        <v>0</v>
      </c>
      <c r="R57" t="b">
        <f t="shared" si="52"/>
        <v>0</v>
      </c>
      <c r="S57" t="s">
        <v>603</v>
      </c>
      <c r="T57" t="str">
        <f t="shared" si="94"/>
        <v>na</v>
      </c>
      <c r="U57" t="str">
        <f t="shared" si="95"/>
        <v>na</v>
      </c>
      <c r="V57" t="b">
        <f t="shared" si="96"/>
        <v>1</v>
      </c>
      <c r="W57" t="b">
        <f t="shared" si="97"/>
        <v>1</v>
      </c>
      <c r="X57" t="b">
        <f t="shared" si="98"/>
        <v>1</v>
      </c>
      <c r="Y57" t="s">
        <v>517</v>
      </c>
      <c r="Z57">
        <f>VLOOKUP(Y57,'Vlookup tables'!$D$2:$E$6,2,FALSE)</f>
        <v>1</v>
      </c>
      <c r="AA57" t="b">
        <f t="shared" si="29"/>
        <v>1</v>
      </c>
      <c r="AB57" t="b">
        <f t="shared" si="58"/>
        <v>0</v>
      </c>
      <c r="AC57" t="b">
        <f t="shared" si="59"/>
        <v>0</v>
      </c>
      <c r="AD57" t="b">
        <f t="shared" si="60"/>
        <v>1</v>
      </c>
      <c r="AE57" t="b">
        <f t="shared" si="61"/>
        <v>0</v>
      </c>
      <c r="AF57">
        <f>IF(OR(AA57=FALSE,AA57="na"),"na",VLOOKUP(AV57,'Vlookup tables'!$G$2:$H$7,2,FALSE))</f>
        <v>4</v>
      </c>
      <c r="AG57" t="str">
        <f>IF(OR(AB57=FALSE,AB57="na"),"na",VLOOKUP(AW57,'Vlookup tables'!$G$2:$H$7,2,FALSE))</f>
        <v>na</v>
      </c>
      <c r="AH57" t="str">
        <f>IF(OR(AC57=FALSE,AC57="na"),"na",VLOOKUP(AX57,'Vlookup tables'!$G$2:$H$7,2,FALSE))</f>
        <v>na</v>
      </c>
      <c r="AI57">
        <f>IF(OR(AD57=FALSE,AD57="na"),"na",VLOOKUP(AY57,'Vlookup tables'!$G$2:$H$7,2,FALSE))</f>
        <v>1</v>
      </c>
      <c r="AJ57">
        <f>IF(OR(AA57=FALSE,AA57="na"),"na",VLOOKUP(BC57,'Vlookup tables'!$J$2:$K$5,2,FALSE))</f>
        <v>2</v>
      </c>
      <c r="AK57" t="str">
        <f>IF(OR(AB57=FALSE,AB57="na"),"na",VLOOKUP(BD57,'Vlookup tables'!$J$2:$K$5,2,FALSE))</f>
        <v>na</v>
      </c>
      <c r="AL57" t="str">
        <f>IF(OR(AC57=FALSE,AC57="na"),"na",VLOOKUP(BE57,'Vlookup tables'!$J$2:$K$5,2,FALSE))</f>
        <v>na</v>
      </c>
      <c r="AM57">
        <f>IF(OR(AD57=FALSE,AD57="na"),"na",VLOOKUP(BF57,'Vlookup tables'!$J$2:$K$5,2,FALSE))</f>
        <v>2</v>
      </c>
      <c r="AN57" t="b">
        <f t="shared" si="62"/>
        <v>0</v>
      </c>
      <c r="AO57" t="str">
        <f t="shared" si="63"/>
        <v>na</v>
      </c>
      <c r="AP57" t="str">
        <f t="shared" si="64"/>
        <v>na</v>
      </c>
      <c r="AQ57" t="b">
        <f t="shared" si="65"/>
        <v>0</v>
      </c>
      <c r="AR57" t="s">
        <v>666</v>
      </c>
      <c r="AV57" t="s">
        <v>573</v>
      </c>
      <c r="AX57" t="s">
        <v>551</v>
      </c>
      <c r="AY57" t="s">
        <v>530</v>
      </c>
      <c r="BC57" t="s">
        <v>528</v>
      </c>
      <c r="BE57" t="s">
        <v>532</v>
      </c>
      <c r="BF57" t="s">
        <v>528</v>
      </c>
      <c r="BL57" t="s">
        <v>817</v>
      </c>
      <c r="BQ57" t="str">
        <f t="shared" si="66"/>
        <v>No</v>
      </c>
      <c r="BR57" t="str">
        <f t="shared" si="67"/>
        <v>na</v>
      </c>
      <c r="BS57" t="str">
        <f t="shared" si="68"/>
        <v>na</v>
      </c>
      <c r="BT57" t="str">
        <f t="shared" si="69"/>
        <v>na</v>
      </c>
      <c r="BU57" t="str">
        <f t="shared" si="70"/>
        <v>na</v>
      </c>
      <c r="BV57" t="str">
        <f t="shared" si="71"/>
        <v>na</v>
      </c>
      <c r="BW57" t="str">
        <f>IF(OR(BR57=FALSE,BR57="na"),"na",VLOOKUP(CN57,'Vlookup tables'!$G$2:$H$7,2,FALSE))</f>
        <v>na</v>
      </c>
      <c r="BX57" t="str">
        <f>IF(OR(BS57=FALSE,BS57="na"),"na",VLOOKUP(CO57,'Vlookup tables'!$G$2:$H$7,2,FALSE))</f>
        <v>na</v>
      </c>
      <c r="BY57" t="str">
        <f>IF(OR(BT57=FALSE,BT57="na"),"na",VLOOKUP(CP57,'Vlookup tables'!$G$2:$H$7,2,FALSE))</f>
        <v>na</v>
      </c>
      <c r="BZ57" t="str">
        <f>IF(OR(BU57=FALSE,BU57="na"),"na",VLOOKUP(CQ57,'Vlookup tables'!$G$2:$H$7,2,FALSE))</f>
        <v>na</v>
      </c>
      <c r="CA57" t="str">
        <f>IF(OR(BR57=FALSE,BR57="na"),"na",VLOOKUP(CU57,'Vlookup tables'!$J$2:$K$5,2,FALSE))</f>
        <v>na</v>
      </c>
      <c r="CB57" t="str">
        <f>IF(OR(BS57=FALSE,BS57="na"),"na",VLOOKUP(CV57,'Vlookup tables'!$J$2:$K$5,2,FALSE))</f>
        <v>na</v>
      </c>
      <c r="CC57" t="str">
        <f>IF(OR(BT57=FALSE,BT57="na"),"na",VLOOKUP(CW57,'Vlookup tables'!$J$2:$K$5,2,FALSE))</f>
        <v>na</v>
      </c>
      <c r="CD57" t="str">
        <f>IF(OR(BU57=FALSE,BU57="na"),"na",VLOOKUP(CX57,'Vlookup tables'!$J$2:$K$5,2,FALSE))</f>
        <v>na</v>
      </c>
      <c r="CE57" t="str">
        <f t="shared" si="72"/>
        <v>na</v>
      </c>
      <c r="CF57" t="str">
        <f t="shared" si="73"/>
        <v>na</v>
      </c>
      <c r="CG57" t="str">
        <f t="shared" si="74"/>
        <v>na</v>
      </c>
      <c r="CH57" t="str">
        <f t="shared" si="75"/>
        <v>na</v>
      </c>
      <c r="CI57" t="s">
        <v>617</v>
      </c>
      <c r="DI57" t="b">
        <f t="shared" si="76"/>
        <v>1</v>
      </c>
      <c r="DJ57" t="s">
        <v>818</v>
      </c>
      <c r="DK57" t="s">
        <v>533</v>
      </c>
      <c r="EQ57" t="b">
        <f t="shared" si="77"/>
        <v>1</v>
      </c>
      <c r="ER57" t="b">
        <f t="shared" si="78"/>
        <v>1</v>
      </c>
      <c r="ES57" t="b">
        <f t="shared" si="79"/>
        <v>0</v>
      </c>
      <c r="ET57" t="b">
        <f t="shared" si="80"/>
        <v>0</v>
      </c>
      <c r="EU57" t="b">
        <f t="shared" si="81"/>
        <v>0</v>
      </c>
      <c r="EV57" t="b">
        <f t="shared" si="82"/>
        <v>0</v>
      </c>
      <c r="EW57">
        <f t="shared" si="30"/>
        <v>2</v>
      </c>
      <c r="EX57" t="str">
        <f t="shared" si="31"/>
        <v>na</v>
      </c>
      <c r="EY57" t="str">
        <f t="shared" si="32"/>
        <v>na</v>
      </c>
      <c r="EZ57" t="str">
        <f t="shared" si="33"/>
        <v>na</v>
      </c>
      <c r="FA57" t="b">
        <f t="shared" si="34"/>
        <v>1</v>
      </c>
      <c r="FB57" t="b">
        <f t="shared" si="35"/>
        <v>0</v>
      </c>
      <c r="FC57" t="b">
        <f t="shared" si="83"/>
        <v>0</v>
      </c>
      <c r="FD57" t="b">
        <f t="shared" si="36"/>
        <v>1</v>
      </c>
      <c r="FE57" t="b">
        <f t="shared" si="37"/>
        <v>0</v>
      </c>
      <c r="FF57" t="b">
        <f t="shared" si="38"/>
        <v>1</v>
      </c>
      <c r="FG57" t="b">
        <f t="shared" si="39"/>
        <v>0</v>
      </c>
      <c r="FH57" t="b">
        <f t="shared" si="84"/>
        <v>1</v>
      </c>
      <c r="FI57">
        <f>IF(OR(FD57=FALSE,FD57="na"),"na",VLOOKUP(GH57,'Vlookup tables'!$G$2:$H$7,2,FALSE))</f>
        <v>5</v>
      </c>
      <c r="FJ57" t="str">
        <f>IF(OR(FE57=FALSE,FE57="na"),"na",VLOOKUP(GI57,'Vlookup tables'!$G$2:$H$7,2,FALSE))</f>
        <v>na</v>
      </c>
      <c r="FK57">
        <f>IF(OR(FF57=FALSE,FF57="na"),"na",VLOOKUP(GJ57,'Vlookup tables'!$G$2:$H$7,2,FALSE))</f>
        <v>5</v>
      </c>
      <c r="FL57" t="str">
        <f>IF(OR(FG57=FALSE,FG57="na"),"na",VLOOKUP(GK57,'Vlookup tables'!$G$2:$H$7,2,FALSE))</f>
        <v>na</v>
      </c>
      <c r="FM57">
        <f>IF(OR(FD57=FALSE,FD57="na"),"na",VLOOKUP(GO57,'Vlookup tables'!$J$2:$K$5,2,FALSE))</f>
        <v>3</v>
      </c>
      <c r="FN57" t="str">
        <f>IF(OR(FE57=FALSE,FE57="na"),"na",VLOOKUP(GP57,'Vlookup tables'!$J$2:$K$5,2,FALSE))</f>
        <v>na</v>
      </c>
      <c r="FO57">
        <f>IF(OR(FF57=FALSE,FF57="na"),"na",VLOOKUP(GQ57,'Vlookup tables'!$J$2:$K$5,2,FALSE))</f>
        <v>3</v>
      </c>
      <c r="FP57" t="str">
        <f>IF(OR(FG57=FALSE,FG57="na"),"na",VLOOKUP(GR57,'Vlookup tables'!$J$2:$K$5,2,FALSE))</f>
        <v>na</v>
      </c>
      <c r="FQ57" t="b">
        <f t="shared" si="40"/>
        <v>1</v>
      </c>
      <c r="FR57" t="str">
        <f t="shared" si="41"/>
        <v>na</v>
      </c>
      <c r="FS57" t="b">
        <f t="shared" si="42"/>
        <v>0</v>
      </c>
      <c r="FT57" t="str">
        <f t="shared" si="43"/>
        <v>na</v>
      </c>
      <c r="FU57" t="b">
        <f t="shared" si="44"/>
        <v>1</v>
      </c>
      <c r="FV57" t="s">
        <v>601</v>
      </c>
      <c r="FX57" t="s">
        <v>556</v>
      </c>
      <c r="GB57" t="s">
        <v>819</v>
      </c>
      <c r="GC57" t="s">
        <v>820</v>
      </c>
      <c r="GD57" t="s">
        <v>821</v>
      </c>
      <c r="GF57" t="s">
        <v>596</v>
      </c>
      <c r="GH57" t="s">
        <v>551</v>
      </c>
      <c r="GJ57" t="s">
        <v>551</v>
      </c>
      <c r="GL57" t="s">
        <v>551</v>
      </c>
      <c r="GM57" t="s">
        <v>551</v>
      </c>
      <c r="GO57" t="s">
        <v>532</v>
      </c>
      <c r="GQ57" t="s">
        <v>532</v>
      </c>
      <c r="GS57" t="s">
        <v>532</v>
      </c>
      <c r="GT57" t="s">
        <v>532</v>
      </c>
      <c r="GV57" t="s">
        <v>822</v>
      </c>
      <c r="HA57" t="s">
        <v>823</v>
      </c>
      <c r="HC57" t="s">
        <v>824</v>
      </c>
      <c r="HD57" t="s">
        <v>649</v>
      </c>
      <c r="HX57">
        <f>IF(IT57="","Unknown",VLOOKUP(IT57,'Vlookup tables'!$B$13:$C$16,2,FALSE))</f>
        <v>2</v>
      </c>
      <c r="HY57">
        <f>IF(IU57="","Unknown",VLOOKUP(IU57,'Vlookup tables'!$D$13:$E$16,2,FALSE))</f>
        <v>3</v>
      </c>
      <c r="HZ57">
        <f>IF(IV57="","Unknown",VLOOKUP(IV57,'Vlookup tables'!$F$13:$G$16,2,FALSE))</f>
        <v>3</v>
      </c>
      <c r="IA57">
        <f>IF(IW57="","Unknown",VLOOKUP(IW57,'Vlookup tables'!$H$13:$I$16,2,FALSE))</f>
        <v>3</v>
      </c>
      <c r="IB57">
        <f>IF(IX57="","Unknown",VLOOKUP(IX57,'Vlookup tables'!$J$13:$K$16,2,FALSE))</f>
        <v>3</v>
      </c>
      <c r="IC57">
        <f>IF(IY57="","Unknown",VLOOKUP(IY57,'Vlookup tables'!$L$13:$M$16,2,FALSE))</f>
        <v>3</v>
      </c>
      <c r="ID57">
        <f>IF(IZ57="","Unknown",VLOOKUP(IZ57,'Vlookup tables'!$N$13:$O$16,2,FALSE))</f>
        <v>1</v>
      </c>
      <c r="IE57">
        <f>VLOOKUP(JA57,'Vlookup tables'!$P$13:$Q$15,2,FALSE)</f>
        <v>2</v>
      </c>
      <c r="IF57" t="b">
        <f t="shared" si="85"/>
        <v>1</v>
      </c>
      <c r="IG57" t="b">
        <f t="shared" si="86"/>
        <v>0</v>
      </c>
      <c r="IH57" t="b">
        <f t="shared" si="87"/>
        <v>0</v>
      </c>
      <c r="II57" t="b">
        <f t="shared" si="45"/>
        <v>1</v>
      </c>
      <c r="IJ57">
        <f>IF(OR(IF57=FALSE,IF57="na"),"na",VLOOKUP(JF57,'Vlookup tables'!$G$2:$H$7,2,FALSE))</f>
        <v>1</v>
      </c>
      <c r="IK57" t="str">
        <f>IF(OR(IG57=FALSE,IG57="na"),"na",VLOOKUP(JG57,'Vlookup tables'!$G$2:$H$7,2,FALSE))</f>
        <v>na</v>
      </c>
      <c r="IL57" t="str">
        <f>IF(OR(IH57=FALSE,IH57="na"),"na",VLOOKUP(JH57,'Vlookup tables'!$G$2:$H$7,2,FALSE))</f>
        <v>na</v>
      </c>
      <c r="IM57">
        <f>IF(OR(IF57=FALSE,IF57="na"),"na",VLOOKUP(JL57,'Vlookup tables'!$J$2:$K$5,2,FALSE))</f>
        <v>3</v>
      </c>
      <c r="IN57" t="str">
        <f>IF(OR(IG57=FALSE,IG57="na"),"na",VLOOKUP(JM57,'Vlookup tables'!$J$2:$K$5,2,FALSE))</f>
        <v>na</v>
      </c>
      <c r="IO57" t="str">
        <f>IF(OR(IH57=FALSE,IH57="na"),"na",VLOOKUP(JN57,'Vlookup tables'!$J$2:$K$5,2,FALSE))</f>
        <v>na</v>
      </c>
      <c r="IP57" t="b">
        <f t="shared" si="88"/>
        <v>0</v>
      </c>
      <c r="IQ57" t="str">
        <f t="shared" si="89"/>
        <v>na</v>
      </c>
      <c r="IR57" t="str">
        <f t="shared" si="90"/>
        <v>na</v>
      </c>
      <c r="IS57" t="b">
        <f t="shared" si="91"/>
        <v>1</v>
      </c>
      <c r="IT57" t="s">
        <v>559</v>
      </c>
      <c r="IU57" t="s">
        <v>539</v>
      </c>
      <c r="IV57" t="s">
        <v>540</v>
      </c>
      <c r="IW57" t="s">
        <v>576</v>
      </c>
      <c r="IX57" t="s">
        <v>577</v>
      </c>
      <c r="IY57" t="s">
        <v>532</v>
      </c>
      <c r="IZ57" t="s">
        <v>562</v>
      </c>
      <c r="JA57" t="s">
        <v>578</v>
      </c>
      <c r="JB57" t="s">
        <v>825</v>
      </c>
      <c r="JC57" t="s">
        <v>826</v>
      </c>
      <c r="JF57" t="s">
        <v>530</v>
      </c>
      <c r="JI57" t="s">
        <v>530</v>
      </c>
      <c r="JL57" t="s">
        <v>532</v>
      </c>
      <c r="JO57" t="s">
        <v>532</v>
      </c>
      <c r="KM57" t="s">
        <v>827</v>
      </c>
      <c r="KN57" t="s">
        <v>828</v>
      </c>
      <c r="KO57" t="s">
        <v>829</v>
      </c>
      <c r="KQ57" t="b">
        <f t="shared" si="92"/>
        <v>0</v>
      </c>
      <c r="KR57">
        <f t="shared" si="47"/>
        <v>160</v>
      </c>
    </row>
    <row r="58" spans="1:304" ht="14.4" customHeight="1" x14ac:dyDescent="0.3">
      <c r="A58">
        <v>100</v>
      </c>
      <c r="B58">
        <v>375</v>
      </c>
      <c r="C58" s="2">
        <v>44874.27375</v>
      </c>
      <c r="D58">
        <v>1</v>
      </c>
      <c r="E58" t="s">
        <v>590</v>
      </c>
      <c r="F58" t="s">
        <v>680</v>
      </c>
      <c r="G58">
        <f>VLOOKUP(F58,'Vlookup tables'!$A$2:$B$10,2,FALSE)</f>
        <v>2</v>
      </c>
      <c r="H58" t="s">
        <v>567</v>
      </c>
      <c r="J58" t="str">
        <f t="shared" si="93"/>
        <v>Administration</v>
      </c>
      <c r="K58" t="s">
        <v>568</v>
      </c>
      <c r="L58">
        <f>VLOOKUP(K58,'Vlookup tables'!$A$2:$B$10,2,FALSE)</f>
        <v>6</v>
      </c>
      <c r="M58" t="s">
        <v>592</v>
      </c>
      <c r="N58" t="b">
        <f t="shared" si="48"/>
        <v>0</v>
      </c>
      <c r="O58" t="b">
        <f t="shared" si="49"/>
        <v>1</v>
      </c>
      <c r="P58" t="b">
        <f t="shared" si="50"/>
        <v>0</v>
      </c>
      <c r="Q58" t="b">
        <f t="shared" si="51"/>
        <v>0</v>
      </c>
      <c r="R58" t="b">
        <f t="shared" si="52"/>
        <v>0</v>
      </c>
      <c r="T58" t="str">
        <f t="shared" si="94"/>
        <v>Unknown</v>
      </c>
      <c r="U58" t="str">
        <f t="shared" si="95"/>
        <v>na</v>
      </c>
      <c r="V58" t="str">
        <f t="shared" si="96"/>
        <v>Unknown</v>
      </c>
      <c r="W58" t="str">
        <f t="shared" si="97"/>
        <v>Unknown</v>
      </c>
      <c r="X58" t="str">
        <f t="shared" si="98"/>
        <v>Unknown</v>
      </c>
      <c r="Y58" t="s">
        <v>584</v>
      </c>
      <c r="Z58">
        <f>VLOOKUP(Y58,'Vlookup tables'!$D$2:$E$6,2,FALSE)</f>
        <v>2</v>
      </c>
      <c r="AA58" t="str">
        <f t="shared" si="29"/>
        <v>na</v>
      </c>
      <c r="AB58" t="str">
        <f t="shared" si="58"/>
        <v>na</v>
      </c>
      <c r="AC58" t="str">
        <f t="shared" si="59"/>
        <v>na</v>
      </c>
      <c r="AD58" t="str">
        <f t="shared" si="60"/>
        <v>na</v>
      </c>
      <c r="AE58" t="str">
        <f t="shared" si="61"/>
        <v>na</v>
      </c>
      <c r="AF58" t="str">
        <f>IF(OR(AA58=FALSE,AA58="na"),"na",VLOOKUP(AV58,'Vlookup tables'!$G$2:$H$7,2,FALSE))</f>
        <v>na</v>
      </c>
      <c r="AG58" t="str">
        <f>IF(OR(AB58=FALSE,AB58="na"),"na",VLOOKUP(AW58,'Vlookup tables'!$G$2:$H$7,2,FALSE))</f>
        <v>na</v>
      </c>
      <c r="AH58" t="str">
        <f>IF(OR(AC58=FALSE,AC58="na"),"na",VLOOKUP(AX58,'Vlookup tables'!$G$2:$H$7,2,FALSE))</f>
        <v>na</v>
      </c>
      <c r="AI58" t="str">
        <f>IF(OR(AD58=FALSE,AD58="na"),"na",VLOOKUP(AY58,'Vlookup tables'!$G$2:$H$7,2,FALSE))</f>
        <v>na</v>
      </c>
      <c r="AJ58" t="str">
        <f>IF(OR(AA58=FALSE,AA58="na"),"na",VLOOKUP(BC58,'Vlookup tables'!$J$2:$K$5,2,FALSE))</f>
        <v>na</v>
      </c>
      <c r="AK58" t="str">
        <f>IF(OR(AB58=FALSE,AB58="na"),"na",VLOOKUP(BD58,'Vlookup tables'!$J$2:$K$5,2,FALSE))</f>
        <v>na</v>
      </c>
      <c r="AL58" t="str">
        <f>IF(OR(AC58=FALSE,AC58="na"),"na",VLOOKUP(BE58,'Vlookup tables'!$J$2:$K$5,2,FALSE))</f>
        <v>na</v>
      </c>
      <c r="AM58" t="str">
        <f>IF(OR(AD58=FALSE,AD58="na"),"na",VLOOKUP(BF58,'Vlookup tables'!$J$2:$K$5,2,FALSE))</f>
        <v>na</v>
      </c>
      <c r="AN58" t="str">
        <f t="shared" si="62"/>
        <v>na</v>
      </c>
      <c r="AO58" t="str">
        <f t="shared" si="63"/>
        <v>na</v>
      </c>
      <c r="AP58" t="str">
        <f t="shared" si="64"/>
        <v>na</v>
      </c>
      <c r="AQ58" t="str">
        <f t="shared" si="65"/>
        <v>na</v>
      </c>
      <c r="BQ58" t="str">
        <f t="shared" si="66"/>
        <v>na</v>
      </c>
      <c r="BR58" t="b">
        <f t="shared" si="67"/>
        <v>1</v>
      </c>
      <c r="BS58" t="b">
        <f t="shared" si="68"/>
        <v>1</v>
      </c>
      <c r="BT58" t="b">
        <f t="shared" si="69"/>
        <v>1</v>
      </c>
      <c r="BU58" t="b">
        <f t="shared" si="70"/>
        <v>0</v>
      </c>
      <c r="BV58" t="b">
        <f t="shared" si="71"/>
        <v>0</v>
      </c>
      <c r="BW58">
        <f>IF(OR(BR58=FALSE,BR58="na"),"na",VLOOKUP(CN58,'Vlookup tables'!$G$2:$H$7,2,FALSE))</f>
        <v>2</v>
      </c>
      <c r="BX58">
        <f>IF(OR(BS58=FALSE,BS58="na"),"na",VLOOKUP(CO58,'Vlookup tables'!$G$2:$H$7,2,FALSE))</f>
        <v>2</v>
      </c>
      <c r="BY58">
        <f>IF(OR(BT58=FALSE,BT58="na"),"na",VLOOKUP(CP58,'Vlookup tables'!$G$2:$H$7,2,FALSE))</f>
        <v>2</v>
      </c>
      <c r="BZ58" t="str">
        <f>IF(OR(BU58=FALSE,BU58="na"),"na",VLOOKUP(CQ58,'Vlookup tables'!$G$2:$H$7,2,FALSE))</f>
        <v>na</v>
      </c>
      <c r="CA58">
        <f>IF(OR(BR58=FALSE,BR58="na"),"na",VLOOKUP(CU58,'Vlookup tables'!$J$2:$K$5,2,FALSE))</f>
        <v>2</v>
      </c>
      <c r="CB58">
        <f>IF(OR(BS58=FALSE,BS58="na"),"na",VLOOKUP(CV58,'Vlookup tables'!$J$2:$K$5,2,FALSE))</f>
        <v>3</v>
      </c>
      <c r="CC58">
        <f>IF(OR(BT58=FALSE,BT58="na"),"na",VLOOKUP(CW58,'Vlookup tables'!$J$2:$K$5,2,FALSE))</f>
        <v>2</v>
      </c>
      <c r="CD58" t="str">
        <f>IF(OR(BU58=FALSE,BU58="na"),"na",VLOOKUP(CX58,'Vlookup tables'!$J$2:$K$5,2,FALSE))</f>
        <v>na</v>
      </c>
      <c r="CE58" t="b">
        <f t="shared" si="72"/>
        <v>0</v>
      </c>
      <c r="CF58" t="b">
        <f t="shared" si="73"/>
        <v>0</v>
      </c>
      <c r="CG58" t="b">
        <f t="shared" si="74"/>
        <v>0</v>
      </c>
      <c r="CH58" t="str">
        <f t="shared" si="75"/>
        <v>na</v>
      </c>
      <c r="CJ58" t="s">
        <v>593</v>
      </c>
      <c r="CN58" t="s">
        <v>531</v>
      </c>
      <c r="CO58" t="s">
        <v>531</v>
      </c>
      <c r="CP58" t="s">
        <v>531</v>
      </c>
      <c r="CU58" t="s">
        <v>528</v>
      </c>
      <c r="CV58" t="s">
        <v>532</v>
      </c>
      <c r="CW58" t="s">
        <v>528</v>
      </c>
      <c r="DI58" t="b">
        <f t="shared" si="76"/>
        <v>0</v>
      </c>
      <c r="DK58" t="s">
        <v>552</v>
      </c>
      <c r="EQ58" t="b">
        <f t="shared" si="77"/>
        <v>1</v>
      </c>
      <c r="ER58" t="b">
        <f t="shared" si="78"/>
        <v>1</v>
      </c>
      <c r="ES58" t="b">
        <f t="shared" si="79"/>
        <v>0</v>
      </c>
      <c r="ET58" t="b">
        <f t="shared" si="80"/>
        <v>0</v>
      </c>
      <c r="EU58" t="b">
        <f t="shared" si="81"/>
        <v>1</v>
      </c>
      <c r="EV58" t="b">
        <f t="shared" si="82"/>
        <v>0</v>
      </c>
      <c r="EW58">
        <f t="shared" si="30"/>
        <v>3</v>
      </c>
      <c r="EX58" t="str">
        <f t="shared" si="31"/>
        <v>na</v>
      </c>
      <c r="EY58" t="str">
        <f t="shared" si="32"/>
        <v>na</v>
      </c>
      <c r="EZ58">
        <f t="shared" si="33"/>
        <v>3</v>
      </c>
      <c r="FA58" t="b">
        <f t="shared" si="34"/>
        <v>1</v>
      </c>
      <c r="FB58" t="b">
        <f t="shared" si="35"/>
        <v>0</v>
      </c>
      <c r="FC58" t="b">
        <f t="shared" si="83"/>
        <v>0</v>
      </c>
      <c r="FD58" t="b">
        <f t="shared" si="36"/>
        <v>1</v>
      </c>
      <c r="FE58" t="b">
        <f t="shared" si="37"/>
        <v>0</v>
      </c>
      <c r="FF58" t="b">
        <f t="shared" si="38"/>
        <v>1</v>
      </c>
      <c r="FG58" t="b">
        <f t="shared" si="39"/>
        <v>1</v>
      </c>
      <c r="FH58" t="b">
        <f t="shared" si="84"/>
        <v>0</v>
      </c>
      <c r="FI58">
        <f>IF(OR(FD58=FALSE,FD58="na"),"na",VLOOKUP(GH58,'Vlookup tables'!$G$2:$H$7,2,FALSE))</f>
        <v>2</v>
      </c>
      <c r="FJ58" t="str">
        <f>IF(OR(FE58=FALSE,FE58="na"),"na",VLOOKUP(GI58,'Vlookup tables'!$G$2:$H$7,2,FALSE))</f>
        <v>na</v>
      </c>
      <c r="FK58">
        <f>IF(OR(FF58=FALSE,FF58="na"),"na",VLOOKUP(GJ58,'Vlookup tables'!$G$2:$H$7,2,FALSE))</f>
        <v>2</v>
      </c>
      <c r="FL58">
        <f>IF(OR(FG58=FALSE,FG58="na"),"na",VLOOKUP(GK58,'Vlookup tables'!$G$2:$H$7,2,FALSE))</f>
        <v>2</v>
      </c>
      <c r="FM58">
        <f>IF(OR(FD58=FALSE,FD58="na"),"na",VLOOKUP(GO58,'Vlookup tables'!$J$2:$K$5,2,FALSE))</f>
        <v>3</v>
      </c>
      <c r="FN58" t="str">
        <f>IF(OR(FE58=FALSE,FE58="na"),"na",VLOOKUP(GP58,'Vlookup tables'!$J$2:$K$5,2,FALSE))</f>
        <v>na</v>
      </c>
      <c r="FO58">
        <f>IF(OR(FF58=FALSE,FF58="na"),"na",VLOOKUP(GQ58,'Vlookup tables'!$J$2:$K$5,2,FALSE))</f>
        <v>3</v>
      </c>
      <c r="FP58">
        <f>IF(OR(FG58=FALSE,FG58="na"),"na",VLOOKUP(GR58,'Vlookup tables'!$J$2:$K$5,2,FALSE))</f>
        <v>3</v>
      </c>
      <c r="FQ58" t="b">
        <f t="shared" si="40"/>
        <v>0</v>
      </c>
      <c r="FR58" t="str">
        <f t="shared" si="41"/>
        <v>na</v>
      </c>
      <c r="FS58" t="b">
        <f t="shared" si="42"/>
        <v>0</v>
      </c>
      <c r="FT58" t="b">
        <f t="shared" si="43"/>
        <v>0</v>
      </c>
      <c r="FU58" t="b">
        <f t="shared" si="44"/>
        <v>0</v>
      </c>
      <c r="FV58" t="s">
        <v>594</v>
      </c>
      <c r="FX58" t="s">
        <v>554</v>
      </c>
      <c r="GA58" t="s">
        <v>554</v>
      </c>
      <c r="GB58" t="s">
        <v>618</v>
      </c>
      <c r="GF58" t="s">
        <v>596</v>
      </c>
      <c r="GH58" t="s">
        <v>531</v>
      </c>
      <c r="GJ58" t="s">
        <v>531</v>
      </c>
      <c r="GK58" t="s">
        <v>531</v>
      </c>
      <c r="GO58" t="s">
        <v>532</v>
      </c>
      <c r="GQ58" t="s">
        <v>532</v>
      </c>
      <c r="GR58" t="s">
        <v>532</v>
      </c>
      <c r="HD58" t="s">
        <v>552</v>
      </c>
      <c r="HX58">
        <f>IF(IT58="","Unknown",VLOOKUP(IT58,'Vlookup tables'!$B$13:$C$16,2,FALSE))</f>
        <v>2</v>
      </c>
      <c r="HY58">
        <f>IF(IU58="","Unknown",VLOOKUP(IU58,'Vlookup tables'!$D$13:$E$16,2,FALSE))</f>
        <v>3</v>
      </c>
      <c r="HZ58">
        <f>IF(IV58="","Unknown",VLOOKUP(IV58,'Vlookup tables'!$F$13:$G$16,2,FALSE))</f>
        <v>3</v>
      </c>
      <c r="IA58">
        <f>IF(IW58="","Unknown",VLOOKUP(IW58,'Vlookup tables'!$H$13:$I$16,2,FALSE))</f>
        <v>3</v>
      </c>
      <c r="IB58">
        <f>IF(IX58="","Unknown",VLOOKUP(IX58,'Vlookup tables'!$J$13:$K$16,2,FALSE))</f>
        <v>3</v>
      </c>
      <c r="IC58">
        <f>IF(IY58="","Unknown",VLOOKUP(IY58,'Vlookup tables'!$L$13:$M$16,2,FALSE))</f>
        <v>3</v>
      </c>
      <c r="ID58">
        <f>IF(IZ58="","Unknown",VLOOKUP(IZ58,'Vlookup tables'!$N$13:$O$16,2,FALSE))</f>
        <v>2</v>
      </c>
      <c r="IE58">
        <f>VLOOKUP(JA58,'Vlookup tables'!$P$13:$Q$15,2,FALSE)</f>
        <v>1</v>
      </c>
      <c r="IF58" t="str">
        <f t="shared" si="85"/>
        <v>na</v>
      </c>
      <c r="IG58" t="str">
        <f t="shared" si="86"/>
        <v>na</v>
      </c>
      <c r="IH58" t="str">
        <f t="shared" si="87"/>
        <v>na</v>
      </c>
      <c r="II58" t="str">
        <f t="shared" si="45"/>
        <v>na</v>
      </c>
      <c r="IJ58" t="str">
        <f>IF(OR(IF58=FALSE,IF58="na"),"na",VLOOKUP(JF58,'Vlookup tables'!$G$2:$H$7,2,FALSE))</f>
        <v>na</v>
      </c>
      <c r="IK58" t="str">
        <f>IF(OR(IG58=FALSE,IG58="na"),"na",VLOOKUP(JG58,'Vlookup tables'!$G$2:$H$7,2,FALSE))</f>
        <v>na</v>
      </c>
      <c r="IL58" t="str">
        <f>IF(OR(IH58=FALSE,IH58="na"),"na",VLOOKUP(JH58,'Vlookup tables'!$G$2:$H$7,2,FALSE))</f>
        <v>na</v>
      </c>
      <c r="IM58" t="str">
        <f>IF(OR(IF58=FALSE,IF58="na"),"na",VLOOKUP(JL58,'Vlookup tables'!$J$2:$K$5,2,FALSE))</f>
        <v>na</v>
      </c>
      <c r="IN58" t="str">
        <f>IF(OR(IG58=FALSE,IG58="na"),"na",VLOOKUP(JM58,'Vlookup tables'!$J$2:$K$5,2,FALSE))</f>
        <v>na</v>
      </c>
      <c r="IO58" t="str">
        <f>IF(OR(IH58=FALSE,IH58="na"),"na",VLOOKUP(JN58,'Vlookup tables'!$J$2:$K$5,2,FALSE))</f>
        <v>na</v>
      </c>
      <c r="IP58" t="str">
        <f t="shared" si="88"/>
        <v>na</v>
      </c>
      <c r="IQ58" t="str">
        <f t="shared" si="89"/>
        <v>na</v>
      </c>
      <c r="IR58" t="str">
        <f t="shared" si="90"/>
        <v>na</v>
      </c>
      <c r="IS58" t="b">
        <f t="shared" si="91"/>
        <v>0</v>
      </c>
      <c r="IT58" t="s">
        <v>559</v>
      </c>
      <c r="IU58" t="s">
        <v>539</v>
      </c>
      <c r="IV58" t="s">
        <v>540</v>
      </c>
      <c r="IW58" t="s">
        <v>576</v>
      </c>
      <c r="IX58" t="s">
        <v>577</v>
      </c>
      <c r="IY58" t="s">
        <v>532</v>
      </c>
      <c r="IZ58" t="s">
        <v>576</v>
      </c>
      <c r="JA58" t="s">
        <v>541</v>
      </c>
      <c r="JX58" t="s">
        <v>534</v>
      </c>
      <c r="KN58" t="s">
        <v>552</v>
      </c>
      <c r="KQ58" t="b">
        <f t="shared" si="92"/>
        <v>0</v>
      </c>
      <c r="KR58">
        <f t="shared" si="47"/>
        <v>143</v>
      </c>
    </row>
    <row r="59" spans="1:304" ht="14.4" customHeight="1" x14ac:dyDescent="0.3">
      <c r="A59">
        <v>100</v>
      </c>
      <c r="B59">
        <v>657</v>
      </c>
      <c r="C59" s="2">
        <v>44874.277349537035</v>
      </c>
      <c r="D59">
        <v>1</v>
      </c>
      <c r="E59" t="s">
        <v>590</v>
      </c>
      <c r="F59" t="s">
        <v>680</v>
      </c>
      <c r="G59">
        <f>VLOOKUP(F59,'Vlookup tables'!$A$2:$B$10,2,FALSE)</f>
        <v>2</v>
      </c>
      <c r="H59" t="s">
        <v>579</v>
      </c>
      <c r="I59" t="s">
        <v>830</v>
      </c>
      <c r="J59" t="str">
        <f t="shared" si="93"/>
        <v>Survey</v>
      </c>
      <c r="K59" t="s">
        <v>568</v>
      </c>
      <c r="L59">
        <f>VLOOKUP(K59,'Vlookup tables'!$A$2:$B$10,2,FALSE)</f>
        <v>6</v>
      </c>
      <c r="M59" t="s">
        <v>583</v>
      </c>
      <c r="N59" t="b">
        <f t="shared" si="48"/>
        <v>1</v>
      </c>
      <c r="O59" t="b">
        <f t="shared" si="49"/>
        <v>0</v>
      </c>
      <c r="P59" t="b">
        <f t="shared" si="50"/>
        <v>0</v>
      </c>
      <c r="Q59" t="b">
        <f t="shared" si="51"/>
        <v>0</v>
      </c>
      <c r="R59" t="b">
        <f t="shared" si="52"/>
        <v>0</v>
      </c>
      <c r="S59" t="s">
        <v>592</v>
      </c>
      <c r="T59" t="str">
        <f t="shared" si="94"/>
        <v>na</v>
      </c>
      <c r="U59" t="b">
        <f t="shared" si="95"/>
        <v>1</v>
      </c>
      <c r="V59" t="b">
        <f t="shared" si="96"/>
        <v>0</v>
      </c>
      <c r="W59" t="b">
        <f t="shared" si="97"/>
        <v>0</v>
      </c>
      <c r="X59" t="b">
        <f t="shared" si="98"/>
        <v>0</v>
      </c>
      <c r="Y59" t="s">
        <v>517</v>
      </c>
      <c r="Z59">
        <f>VLOOKUP(Y59,'Vlookup tables'!$D$2:$E$6,2,FALSE)</f>
        <v>1</v>
      </c>
      <c r="AA59" t="b">
        <f t="shared" si="29"/>
        <v>0</v>
      </c>
      <c r="AB59" t="b">
        <f t="shared" si="58"/>
        <v>0</v>
      </c>
      <c r="AC59" t="b">
        <f t="shared" si="59"/>
        <v>0</v>
      </c>
      <c r="AD59" t="b">
        <f t="shared" si="60"/>
        <v>0</v>
      </c>
      <c r="AE59" t="b">
        <f t="shared" si="61"/>
        <v>1</v>
      </c>
      <c r="AF59" t="str">
        <f>IF(OR(AA59=FALSE,AA59="na"),"na",VLOOKUP(AV59,'Vlookup tables'!$G$2:$H$7,2,FALSE))</f>
        <v>na</v>
      </c>
      <c r="AG59" t="str">
        <f>IF(OR(AB59=FALSE,AB59="na"),"na",VLOOKUP(AW59,'Vlookup tables'!$G$2:$H$7,2,FALSE))</f>
        <v>na</v>
      </c>
      <c r="AH59" t="str">
        <f>IF(OR(AC59=FALSE,AC59="na"),"na",VLOOKUP(AX59,'Vlookup tables'!$G$2:$H$7,2,FALSE))</f>
        <v>na</v>
      </c>
      <c r="AI59" t="str">
        <f>IF(OR(AD59=FALSE,AD59="na"),"na",VLOOKUP(AY59,'Vlookup tables'!$G$2:$H$7,2,FALSE))</f>
        <v>na</v>
      </c>
      <c r="AJ59" t="str">
        <f>IF(OR(AA59=FALSE,AA59="na"),"na",VLOOKUP(BC59,'Vlookup tables'!$J$2:$K$5,2,FALSE))</f>
        <v>na</v>
      </c>
      <c r="AK59" t="str">
        <f>IF(OR(AB59=FALSE,AB59="na"),"na",VLOOKUP(BD59,'Vlookup tables'!$J$2:$K$5,2,FALSE))</f>
        <v>na</v>
      </c>
      <c r="AL59" t="str">
        <f>IF(OR(AC59=FALSE,AC59="na"),"na",VLOOKUP(BE59,'Vlookup tables'!$J$2:$K$5,2,FALSE))</f>
        <v>na</v>
      </c>
      <c r="AM59" t="str">
        <f>IF(OR(AD59=FALSE,AD59="na"),"na",VLOOKUP(BF59,'Vlookup tables'!$J$2:$K$5,2,FALSE))</f>
        <v>na</v>
      </c>
      <c r="AN59" t="str">
        <f t="shared" si="62"/>
        <v>na</v>
      </c>
      <c r="AO59" t="str">
        <f t="shared" si="63"/>
        <v>na</v>
      </c>
      <c r="AP59" t="str">
        <f t="shared" si="64"/>
        <v>na</v>
      </c>
      <c r="AQ59" t="str">
        <f t="shared" si="65"/>
        <v>na</v>
      </c>
      <c r="AR59" t="s">
        <v>831</v>
      </c>
      <c r="AS59" t="s">
        <v>832</v>
      </c>
      <c r="AT59" t="s">
        <v>833</v>
      </c>
      <c r="AZ59" t="s">
        <v>531</v>
      </c>
      <c r="BA59" t="s">
        <v>531</v>
      </c>
      <c r="BG59" t="s">
        <v>528</v>
      </c>
      <c r="BH59" t="s">
        <v>528</v>
      </c>
      <c r="BN59" t="s">
        <v>834</v>
      </c>
      <c r="BO59" t="s">
        <v>834</v>
      </c>
      <c r="BQ59" t="str">
        <f t="shared" si="66"/>
        <v>Yes</v>
      </c>
      <c r="BR59" t="b">
        <f t="shared" si="67"/>
        <v>1</v>
      </c>
      <c r="BS59" t="b">
        <f t="shared" si="68"/>
        <v>1</v>
      </c>
      <c r="BT59" t="b">
        <f t="shared" si="69"/>
        <v>0</v>
      </c>
      <c r="BU59" t="b">
        <f t="shared" si="70"/>
        <v>0</v>
      </c>
      <c r="BV59" t="b">
        <f t="shared" si="71"/>
        <v>0</v>
      </c>
      <c r="BW59">
        <f>IF(OR(BR59=FALSE,BR59="na"),"na",VLOOKUP(CN59,'Vlookup tables'!$G$2:$H$7,2,FALSE))</f>
        <v>2</v>
      </c>
      <c r="BX59">
        <f>IF(OR(BS59=FALSE,BS59="na"),"na",VLOOKUP(CO59,'Vlookup tables'!$G$2:$H$7,2,FALSE))</f>
        <v>2</v>
      </c>
      <c r="BY59" t="str">
        <f>IF(OR(BT59=FALSE,BT59="na"),"na",VLOOKUP(CP59,'Vlookup tables'!$G$2:$H$7,2,FALSE))</f>
        <v>na</v>
      </c>
      <c r="BZ59" t="str">
        <f>IF(OR(BU59=FALSE,BU59="na"),"na",VLOOKUP(CQ59,'Vlookup tables'!$G$2:$H$7,2,FALSE))</f>
        <v>na</v>
      </c>
      <c r="CA59">
        <f>IF(OR(BR59=FALSE,BR59="na"),"na",VLOOKUP(CU59,'Vlookup tables'!$J$2:$K$5,2,FALSE))</f>
        <v>2</v>
      </c>
      <c r="CB59">
        <f>IF(OR(BS59=FALSE,BS59="na"),"na",VLOOKUP(CV59,'Vlookup tables'!$J$2:$K$5,2,FALSE))</f>
        <v>2</v>
      </c>
      <c r="CC59" t="str">
        <f>IF(OR(BT59=FALSE,BT59="na"),"na",VLOOKUP(CW59,'Vlookup tables'!$J$2:$K$5,2,FALSE))</f>
        <v>na</v>
      </c>
      <c r="CD59" t="str">
        <f>IF(OR(BU59=FALSE,BU59="na"),"na",VLOOKUP(CX59,'Vlookup tables'!$J$2:$K$5,2,FALSE))</f>
        <v>na</v>
      </c>
      <c r="CE59" t="b">
        <f t="shared" si="72"/>
        <v>1</v>
      </c>
      <c r="CF59" t="b">
        <f t="shared" si="73"/>
        <v>1</v>
      </c>
      <c r="CG59" t="str">
        <f t="shared" si="74"/>
        <v>na</v>
      </c>
      <c r="CH59" t="str">
        <f t="shared" si="75"/>
        <v>na</v>
      </c>
      <c r="CI59" t="s">
        <v>519</v>
      </c>
      <c r="CJ59" t="s">
        <v>529</v>
      </c>
      <c r="CN59" t="s">
        <v>531</v>
      </c>
      <c r="CO59" t="s">
        <v>531</v>
      </c>
      <c r="CR59" t="s">
        <v>531</v>
      </c>
      <c r="CU59" t="s">
        <v>528</v>
      </c>
      <c r="CV59" t="s">
        <v>528</v>
      </c>
      <c r="CY59" t="s">
        <v>528</v>
      </c>
      <c r="DB59" t="s">
        <v>835</v>
      </c>
      <c r="DC59" t="s">
        <v>835</v>
      </c>
      <c r="DI59" t="b">
        <f t="shared" si="76"/>
        <v>0</v>
      </c>
      <c r="DK59" t="s">
        <v>552</v>
      </c>
      <c r="EQ59" t="b">
        <f t="shared" si="77"/>
        <v>1</v>
      </c>
      <c r="ER59" t="b">
        <f t="shared" si="78"/>
        <v>1</v>
      </c>
      <c r="ES59" t="b">
        <f t="shared" si="79"/>
        <v>0</v>
      </c>
      <c r="ET59" t="b">
        <f t="shared" si="80"/>
        <v>0</v>
      </c>
      <c r="EU59" t="b">
        <f t="shared" si="81"/>
        <v>0</v>
      </c>
      <c r="EV59" t="b">
        <f t="shared" si="82"/>
        <v>0</v>
      </c>
      <c r="EW59">
        <f t="shared" si="30"/>
        <v>3</v>
      </c>
      <c r="EX59" t="str">
        <f t="shared" si="31"/>
        <v>na</v>
      </c>
      <c r="EY59" t="str">
        <f t="shared" si="32"/>
        <v>na</v>
      </c>
      <c r="EZ59" t="str">
        <f t="shared" si="33"/>
        <v>na</v>
      </c>
      <c r="FA59" t="b">
        <f t="shared" si="34"/>
        <v>1</v>
      </c>
      <c r="FB59" t="b">
        <f t="shared" si="35"/>
        <v>0</v>
      </c>
      <c r="FC59" t="b">
        <f t="shared" si="83"/>
        <v>0</v>
      </c>
      <c r="FD59" t="b">
        <f t="shared" si="36"/>
        <v>0</v>
      </c>
      <c r="FE59" t="b">
        <f t="shared" si="37"/>
        <v>0</v>
      </c>
      <c r="FF59" t="b">
        <f t="shared" si="38"/>
        <v>1</v>
      </c>
      <c r="FG59" t="b">
        <f t="shared" si="39"/>
        <v>0</v>
      </c>
      <c r="FH59" t="b">
        <f t="shared" si="84"/>
        <v>0</v>
      </c>
      <c r="FI59" t="str">
        <f>IF(OR(FD59=FALSE,FD59="na"),"na",VLOOKUP(GH59,'Vlookup tables'!$G$2:$H$7,2,FALSE))</f>
        <v>na</v>
      </c>
      <c r="FJ59" t="str">
        <f>IF(OR(FE59=FALSE,FE59="na"),"na",VLOOKUP(GI59,'Vlookup tables'!$G$2:$H$7,2,FALSE))</f>
        <v>na</v>
      </c>
      <c r="FK59">
        <f>IF(OR(FF59=FALSE,FF59="na"),"na",VLOOKUP(GJ59,'Vlookup tables'!$G$2:$H$7,2,FALSE))</f>
        <v>1</v>
      </c>
      <c r="FL59" t="str">
        <f>IF(OR(FG59=FALSE,FG59="na"),"na",VLOOKUP(GK59,'Vlookup tables'!$G$2:$H$7,2,FALSE))</f>
        <v>na</v>
      </c>
      <c r="FM59" t="str">
        <f>IF(OR(FD59=FALSE,FD59="na"),"na",VLOOKUP(GO59,'Vlookup tables'!$J$2:$K$5,2,FALSE))</f>
        <v>na</v>
      </c>
      <c r="FN59" t="str">
        <f>IF(OR(FE59=FALSE,FE59="na"),"na",VLOOKUP(GP59,'Vlookup tables'!$J$2:$K$5,2,FALSE))</f>
        <v>na</v>
      </c>
      <c r="FO59">
        <f>IF(OR(FF59=FALSE,FF59="na"),"na",VLOOKUP(GQ59,'Vlookup tables'!$J$2:$K$5,2,FALSE))</f>
        <v>2</v>
      </c>
      <c r="FP59" t="str">
        <f>IF(OR(FG59=FALSE,FG59="na"),"na",VLOOKUP(GR59,'Vlookup tables'!$J$2:$K$5,2,FALSE))</f>
        <v>na</v>
      </c>
      <c r="FQ59" t="str">
        <f t="shared" si="40"/>
        <v>na</v>
      </c>
      <c r="FR59" t="str">
        <f t="shared" si="41"/>
        <v>na</v>
      </c>
      <c r="FS59" t="b">
        <f t="shared" si="42"/>
        <v>0</v>
      </c>
      <c r="FT59" t="str">
        <f t="shared" si="43"/>
        <v>na</v>
      </c>
      <c r="FU59" t="b">
        <f t="shared" si="44"/>
        <v>0</v>
      </c>
      <c r="FV59" t="s">
        <v>601</v>
      </c>
      <c r="FX59" t="s">
        <v>554</v>
      </c>
      <c r="GB59" t="s">
        <v>741</v>
      </c>
      <c r="GF59" t="s">
        <v>596</v>
      </c>
      <c r="GJ59" t="s">
        <v>530</v>
      </c>
      <c r="GQ59" t="s">
        <v>528</v>
      </c>
      <c r="HD59" t="s">
        <v>552</v>
      </c>
      <c r="HX59">
        <f>IF(IT59="","Unknown",VLOOKUP(IT59,'Vlookup tables'!$B$13:$C$16,2,FALSE))</f>
        <v>2</v>
      </c>
      <c r="HY59">
        <f>IF(IU59="","Unknown",VLOOKUP(IU59,'Vlookup tables'!$D$13:$E$16,2,FALSE))</f>
        <v>2</v>
      </c>
      <c r="HZ59">
        <f>IF(IV59="","Unknown",VLOOKUP(IV59,'Vlookup tables'!$F$13:$G$16,2,FALSE))</f>
        <v>2</v>
      </c>
      <c r="IA59">
        <f>IF(IW59="","Unknown",VLOOKUP(IW59,'Vlookup tables'!$H$13:$I$16,2,FALSE))</f>
        <v>2</v>
      </c>
      <c r="IB59">
        <f>IF(IX59="","Unknown",VLOOKUP(IX59,'Vlookup tables'!$J$13:$K$16,2,FALSE))</f>
        <v>3</v>
      </c>
      <c r="IC59">
        <f>IF(IY59="","Unknown",VLOOKUP(IY59,'Vlookup tables'!$L$13:$M$16,2,FALSE))</f>
        <v>2</v>
      </c>
      <c r="ID59">
        <f>IF(IZ59="","Unknown",VLOOKUP(IZ59,'Vlookup tables'!$N$13:$O$16,2,FALSE))</f>
        <v>1</v>
      </c>
      <c r="IE59">
        <f>VLOOKUP(JA59,'Vlookup tables'!$P$13:$Q$15,2,FALSE)</f>
        <v>1</v>
      </c>
      <c r="IF59" t="str">
        <f t="shared" si="85"/>
        <v>na</v>
      </c>
      <c r="IG59" t="str">
        <f t="shared" si="86"/>
        <v>na</v>
      </c>
      <c r="IH59" t="str">
        <f t="shared" si="87"/>
        <v>na</v>
      </c>
      <c r="II59" t="str">
        <f t="shared" si="45"/>
        <v>na</v>
      </c>
      <c r="IJ59" t="str">
        <f>IF(OR(IF59=FALSE,IF59="na"),"na",VLOOKUP(JF59,'Vlookup tables'!$G$2:$H$7,2,FALSE))</f>
        <v>na</v>
      </c>
      <c r="IK59" t="str">
        <f>IF(OR(IG59=FALSE,IG59="na"),"na",VLOOKUP(JG59,'Vlookup tables'!$G$2:$H$7,2,FALSE))</f>
        <v>na</v>
      </c>
      <c r="IL59" t="str">
        <f>IF(OR(IH59=FALSE,IH59="na"),"na",VLOOKUP(JH59,'Vlookup tables'!$G$2:$H$7,2,FALSE))</f>
        <v>na</v>
      </c>
      <c r="IM59" t="str">
        <f>IF(OR(IF59=FALSE,IF59="na"),"na",VLOOKUP(JL59,'Vlookup tables'!$J$2:$K$5,2,FALSE))</f>
        <v>na</v>
      </c>
      <c r="IN59" t="str">
        <f>IF(OR(IG59=FALSE,IG59="na"),"na",VLOOKUP(JM59,'Vlookup tables'!$J$2:$K$5,2,FALSE))</f>
        <v>na</v>
      </c>
      <c r="IO59" t="str">
        <f>IF(OR(IH59=FALSE,IH59="na"),"na",VLOOKUP(JN59,'Vlookup tables'!$J$2:$K$5,2,FALSE))</f>
        <v>na</v>
      </c>
      <c r="IP59" t="str">
        <f t="shared" si="88"/>
        <v>na</v>
      </c>
      <c r="IQ59" t="str">
        <f t="shared" si="89"/>
        <v>na</v>
      </c>
      <c r="IR59" t="str">
        <f t="shared" si="90"/>
        <v>na</v>
      </c>
      <c r="IS59" t="b">
        <f t="shared" si="91"/>
        <v>0</v>
      </c>
      <c r="IT59" t="s">
        <v>559</v>
      </c>
      <c r="IU59" t="s">
        <v>560</v>
      </c>
      <c r="IV59" t="s">
        <v>561</v>
      </c>
      <c r="IW59" t="s">
        <v>562</v>
      </c>
      <c r="IX59" t="s">
        <v>577</v>
      </c>
      <c r="IY59" t="s">
        <v>528</v>
      </c>
      <c r="IZ59" t="s">
        <v>562</v>
      </c>
      <c r="JA59" t="s">
        <v>541</v>
      </c>
      <c r="JX59" t="s">
        <v>565</v>
      </c>
      <c r="KQ59" t="b">
        <f t="shared" si="92"/>
        <v>0</v>
      </c>
      <c r="KR59">
        <f t="shared" si="47"/>
        <v>151</v>
      </c>
    </row>
    <row r="60" spans="1:304" ht="14.4" customHeight="1" x14ac:dyDescent="0.3">
      <c r="A60">
        <v>100</v>
      </c>
      <c r="B60">
        <v>475</v>
      </c>
      <c r="C60" s="2">
        <v>44874.27888888889</v>
      </c>
      <c r="D60">
        <v>1</v>
      </c>
      <c r="E60" t="s">
        <v>581</v>
      </c>
      <c r="F60" t="s">
        <v>680</v>
      </c>
      <c r="G60">
        <f>VLOOKUP(F60,'Vlookup tables'!$A$2:$B$10,2,FALSE)</f>
        <v>2</v>
      </c>
      <c r="H60" t="s">
        <v>545</v>
      </c>
      <c r="J60" t="str">
        <f t="shared" si="93"/>
        <v>Engineering</v>
      </c>
      <c r="K60" t="s">
        <v>611</v>
      </c>
      <c r="L60">
        <f>VLOOKUP(K60,'Vlookup tables'!$A$2:$B$10,2,FALSE)</f>
        <v>4</v>
      </c>
      <c r="M60" t="s">
        <v>583</v>
      </c>
      <c r="N60" t="b">
        <f t="shared" si="48"/>
        <v>1</v>
      </c>
      <c r="O60" t="b">
        <f t="shared" si="49"/>
        <v>0</v>
      </c>
      <c r="P60" t="b">
        <f t="shared" si="50"/>
        <v>0</v>
      </c>
      <c r="Q60" t="b">
        <f t="shared" si="51"/>
        <v>0</v>
      </c>
      <c r="R60" t="b">
        <f t="shared" si="52"/>
        <v>0</v>
      </c>
      <c r="T60" t="str">
        <f t="shared" si="94"/>
        <v>na</v>
      </c>
      <c r="U60" t="str">
        <f t="shared" si="95"/>
        <v>Unknown</v>
      </c>
      <c r="V60" t="str">
        <f t="shared" si="96"/>
        <v>Unknown</v>
      </c>
      <c r="W60" t="str">
        <f t="shared" si="97"/>
        <v>Unknown</v>
      </c>
      <c r="X60" t="str">
        <f t="shared" si="98"/>
        <v>Unknown</v>
      </c>
      <c r="Y60" t="s">
        <v>584</v>
      </c>
      <c r="Z60">
        <f>VLOOKUP(Y60,'Vlookup tables'!$D$2:$E$6,2,FALSE)</f>
        <v>2</v>
      </c>
      <c r="AA60" t="str">
        <f t="shared" si="29"/>
        <v>na</v>
      </c>
      <c r="AB60" t="str">
        <f t="shared" si="58"/>
        <v>na</v>
      </c>
      <c r="AC60" t="str">
        <f t="shared" si="59"/>
        <v>na</v>
      </c>
      <c r="AD60" t="str">
        <f t="shared" si="60"/>
        <v>na</v>
      </c>
      <c r="AE60" t="str">
        <f t="shared" si="61"/>
        <v>na</v>
      </c>
      <c r="AF60" t="str">
        <f>IF(OR(AA60=FALSE,AA60="na"),"na",VLOOKUP(AV60,'Vlookup tables'!$G$2:$H$7,2,FALSE))</f>
        <v>na</v>
      </c>
      <c r="AG60" t="str">
        <f>IF(OR(AB60=FALSE,AB60="na"),"na",VLOOKUP(AW60,'Vlookup tables'!$G$2:$H$7,2,FALSE))</f>
        <v>na</v>
      </c>
      <c r="AH60" t="str">
        <f>IF(OR(AC60=FALSE,AC60="na"),"na",VLOOKUP(AX60,'Vlookup tables'!$G$2:$H$7,2,FALSE))</f>
        <v>na</v>
      </c>
      <c r="AI60" t="str">
        <f>IF(OR(AD60=FALSE,AD60="na"),"na",VLOOKUP(AY60,'Vlookup tables'!$G$2:$H$7,2,FALSE))</f>
        <v>na</v>
      </c>
      <c r="AJ60" t="str">
        <f>IF(OR(AA60=FALSE,AA60="na"),"na",VLOOKUP(BC60,'Vlookup tables'!$J$2:$K$5,2,FALSE))</f>
        <v>na</v>
      </c>
      <c r="AK60" t="str">
        <f>IF(OR(AB60=FALSE,AB60="na"),"na",VLOOKUP(BD60,'Vlookup tables'!$J$2:$K$5,2,FALSE))</f>
        <v>na</v>
      </c>
      <c r="AL60" t="str">
        <f>IF(OR(AC60=FALSE,AC60="na"),"na",VLOOKUP(BE60,'Vlookup tables'!$J$2:$K$5,2,FALSE))</f>
        <v>na</v>
      </c>
      <c r="AM60" t="str">
        <f>IF(OR(AD60=FALSE,AD60="na"),"na",VLOOKUP(BF60,'Vlookup tables'!$J$2:$K$5,2,FALSE))</f>
        <v>na</v>
      </c>
      <c r="AN60" t="str">
        <f t="shared" si="62"/>
        <v>na</v>
      </c>
      <c r="AO60" t="str">
        <f t="shared" si="63"/>
        <v>na</v>
      </c>
      <c r="AP60" t="str">
        <f t="shared" si="64"/>
        <v>na</v>
      </c>
      <c r="AQ60" t="str">
        <f t="shared" si="65"/>
        <v>na</v>
      </c>
      <c r="BQ60" t="str">
        <f t="shared" si="66"/>
        <v>na</v>
      </c>
      <c r="BR60" t="b">
        <f t="shared" si="67"/>
        <v>1</v>
      </c>
      <c r="BS60" t="b">
        <f t="shared" si="68"/>
        <v>0</v>
      </c>
      <c r="BT60" t="b">
        <f t="shared" si="69"/>
        <v>0</v>
      </c>
      <c r="BU60" t="b">
        <f t="shared" si="70"/>
        <v>0</v>
      </c>
      <c r="BV60" t="b">
        <f t="shared" si="71"/>
        <v>0</v>
      </c>
      <c r="BW60">
        <f>IF(OR(BR60=FALSE,BR60="na"),"na",VLOOKUP(CN60,'Vlookup tables'!$G$2:$H$7,2,FALSE))</f>
        <v>1</v>
      </c>
      <c r="BX60" t="str">
        <f>IF(OR(BS60=FALSE,BS60="na"),"na",VLOOKUP(CO60,'Vlookup tables'!$G$2:$H$7,2,FALSE))</f>
        <v>na</v>
      </c>
      <c r="BY60" t="str">
        <f>IF(OR(BT60=FALSE,BT60="na"),"na",VLOOKUP(CP60,'Vlookup tables'!$G$2:$H$7,2,FALSE))</f>
        <v>na</v>
      </c>
      <c r="BZ60" t="str">
        <f>IF(OR(BU60=FALSE,BU60="na"),"na",VLOOKUP(CQ60,'Vlookup tables'!$G$2:$H$7,2,FALSE))</f>
        <v>na</v>
      </c>
      <c r="CA60">
        <f>IF(OR(BR60=FALSE,BR60="na"),"na",VLOOKUP(CU60,'Vlookup tables'!$J$2:$K$5,2,FALSE))</f>
        <v>2</v>
      </c>
      <c r="CB60" t="str">
        <f>IF(OR(BS60=FALSE,BS60="na"),"na",VLOOKUP(CV60,'Vlookup tables'!$J$2:$K$5,2,FALSE))</f>
        <v>na</v>
      </c>
      <c r="CC60" t="str">
        <f>IF(OR(BT60=FALSE,BT60="na"),"na",VLOOKUP(CW60,'Vlookup tables'!$J$2:$K$5,2,FALSE))</f>
        <v>na</v>
      </c>
      <c r="CD60" t="str">
        <f>IF(OR(BU60=FALSE,BU60="na"),"na",VLOOKUP(CX60,'Vlookup tables'!$J$2:$K$5,2,FALSE))</f>
        <v>na</v>
      </c>
      <c r="CE60" t="b">
        <f t="shared" si="72"/>
        <v>0</v>
      </c>
      <c r="CF60" t="str">
        <f t="shared" si="73"/>
        <v>na</v>
      </c>
      <c r="CG60" t="str">
        <f t="shared" si="74"/>
        <v>na</v>
      </c>
      <c r="CH60" t="str">
        <f t="shared" si="75"/>
        <v>na</v>
      </c>
      <c r="CJ60" t="s">
        <v>753</v>
      </c>
      <c r="CN60" t="s">
        <v>530</v>
      </c>
      <c r="CU60" t="s">
        <v>528</v>
      </c>
      <c r="DI60" t="b">
        <f t="shared" si="76"/>
        <v>0</v>
      </c>
      <c r="DK60" t="s">
        <v>552</v>
      </c>
      <c r="EQ60" t="b">
        <f t="shared" si="77"/>
        <v>0</v>
      </c>
      <c r="ER60" t="b">
        <f t="shared" si="78"/>
        <v>0</v>
      </c>
      <c r="ES60" t="b">
        <f t="shared" si="79"/>
        <v>0</v>
      </c>
      <c r="ET60" t="b">
        <f t="shared" si="80"/>
        <v>0</v>
      </c>
      <c r="EU60" t="b">
        <f t="shared" si="81"/>
        <v>0</v>
      </c>
      <c r="EV60" t="b">
        <f t="shared" si="82"/>
        <v>0</v>
      </c>
      <c r="EW60" t="str">
        <f t="shared" si="30"/>
        <v>na</v>
      </c>
      <c r="EX60" t="str">
        <f t="shared" si="31"/>
        <v>na</v>
      </c>
      <c r="EY60" t="str">
        <f t="shared" si="32"/>
        <v>na</v>
      </c>
      <c r="EZ60" t="str">
        <f t="shared" si="33"/>
        <v>na</v>
      </c>
      <c r="FA60" t="str">
        <f t="shared" si="34"/>
        <v>na</v>
      </c>
      <c r="FB60" t="str">
        <f t="shared" si="35"/>
        <v>na</v>
      </c>
      <c r="FC60" t="str">
        <f t="shared" si="83"/>
        <v>na</v>
      </c>
      <c r="FD60" t="str">
        <f t="shared" si="36"/>
        <v>na</v>
      </c>
      <c r="FE60" t="str">
        <f t="shared" si="37"/>
        <v>na</v>
      </c>
      <c r="FF60" t="str">
        <f t="shared" si="38"/>
        <v>na</v>
      </c>
      <c r="FG60" t="str">
        <f t="shared" si="39"/>
        <v>na</v>
      </c>
      <c r="FH60" t="str">
        <f t="shared" si="84"/>
        <v>na</v>
      </c>
      <c r="FI60" t="str">
        <f>IF(OR(FD60=FALSE,FD60="na"),"na",VLOOKUP(GH60,'Vlookup tables'!$G$2:$H$7,2,FALSE))</f>
        <v>na</v>
      </c>
      <c r="FJ60" t="str">
        <f>IF(OR(FE60=FALSE,FE60="na"),"na",VLOOKUP(GI60,'Vlookup tables'!$G$2:$H$7,2,FALSE))</f>
        <v>na</v>
      </c>
      <c r="FK60" t="str">
        <f>IF(OR(FF60=FALSE,FF60="na"),"na",VLOOKUP(GJ60,'Vlookup tables'!$G$2:$H$7,2,FALSE))</f>
        <v>na</v>
      </c>
      <c r="FL60" t="str">
        <f>IF(OR(FG60=FALSE,FG60="na"),"na",VLOOKUP(GK60,'Vlookup tables'!$G$2:$H$7,2,FALSE))</f>
        <v>na</v>
      </c>
      <c r="FM60" t="str">
        <f>IF(OR(FD60=FALSE,FD60="na"),"na",VLOOKUP(GO60,'Vlookup tables'!$J$2:$K$5,2,FALSE))</f>
        <v>na</v>
      </c>
      <c r="FN60" t="str">
        <f>IF(OR(FE60=FALSE,FE60="na"),"na",VLOOKUP(GP60,'Vlookup tables'!$J$2:$K$5,2,FALSE))</f>
        <v>na</v>
      </c>
      <c r="FO60" t="str">
        <f>IF(OR(FF60=FALSE,FF60="na"),"na",VLOOKUP(GQ60,'Vlookup tables'!$J$2:$K$5,2,FALSE))</f>
        <v>na</v>
      </c>
      <c r="FP60" t="str">
        <f>IF(OR(FG60=FALSE,FG60="na"),"na",VLOOKUP(GR60,'Vlookup tables'!$J$2:$K$5,2,FALSE))</f>
        <v>na</v>
      </c>
      <c r="FQ60" t="str">
        <f t="shared" si="40"/>
        <v>na</v>
      </c>
      <c r="FR60" t="str">
        <f t="shared" si="41"/>
        <v>na</v>
      </c>
      <c r="FS60" t="str">
        <f t="shared" si="42"/>
        <v>na</v>
      </c>
      <c r="FT60" t="str">
        <f t="shared" si="43"/>
        <v>na</v>
      </c>
      <c r="FU60" t="str">
        <f t="shared" si="44"/>
        <v>na</v>
      </c>
      <c r="FV60" t="s">
        <v>574</v>
      </c>
      <c r="HF60" t="s">
        <v>534</v>
      </c>
      <c r="HX60">
        <f>IF(IT60="","Unknown",VLOOKUP(IT60,'Vlookup tables'!$B$13:$C$16,2,FALSE))</f>
        <v>2</v>
      </c>
      <c r="HY60">
        <f>IF(IU60="","Unknown",VLOOKUP(IU60,'Vlookup tables'!$D$13:$E$16,2,FALSE))</f>
        <v>3</v>
      </c>
      <c r="HZ60">
        <f>IF(IV60="","Unknown",VLOOKUP(IV60,'Vlookup tables'!$F$13:$G$16,2,FALSE))</f>
        <v>3</v>
      </c>
      <c r="IA60">
        <f>IF(IW60="","Unknown",VLOOKUP(IW60,'Vlookup tables'!$H$13:$I$16,2,FALSE))</f>
        <v>3</v>
      </c>
      <c r="IB60">
        <f>IF(IX60="","Unknown",VLOOKUP(IX60,'Vlookup tables'!$J$13:$K$16,2,FALSE))</f>
        <v>3</v>
      </c>
      <c r="IC60">
        <f>IF(IY60="","Unknown",VLOOKUP(IY60,'Vlookup tables'!$L$13:$M$16,2,FALSE))</f>
        <v>3</v>
      </c>
      <c r="ID60">
        <f>IF(IZ60="","Unknown",VLOOKUP(IZ60,'Vlookup tables'!$N$13:$O$16,2,FALSE))</f>
        <v>1</v>
      </c>
      <c r="IE60">
        <f>VLOOKUP(JA60,'Vlookup tables'!$P$13:$Q$15,2,FALSE)</f>
        <v>1</v>
      </c>
      <c r="IF60" t="str">
        <f t="shared" si="85"/>
        <v>na</v>
      </c>
      <c r="IG60" t="str">
        <f t="shared" si="86"/>
        <v>na</v>
      </c>
      <c r="IH60" t="str">
        <f t="shared" si="87"/>
        <v>na</v>
      </c>
      <c r="II60" t="str">
        <f t="shared" si="45"/>
        <v>na</v>
      </c>
      <c r="IJ60" t="str">
        <f>IF(OR(IF60=FALSE,IF60="na"),"na",VLOOKUP(JF60,'Vlookup tables'!$G$2:$H$7,2,FALSE))</f>
        <v>na</v>
      </c>
      <c r="IK60" t="str">
        <f>IF(OR(IG60=FALSE,IG60="na"),"na",VLOOKUP(JG60,'Vlookup tables'!$G$2:$H$7,2,FALSE))</f>
        <v>na</v>
      </c>
      <c r="IL60" t="str">
        <f>IF(OR(IH60=FALSE,IH60="na"),"na",VLOOKUP(JH60,'Vlookup tables'!$G$2:$H$7,2,FALSE))</f>
        <v>na</v>
      </c>
      <c r="IM60" t="str">
        <f>IF(OR(IF60=FALSE,IF60="na"),"na",VLOOKUP(JL60,'Vlookup tables'!$J$2:$K$5,2,FALSE))</f>
        <v>na</v>
      </c>
      <c r="IN60" t="str">
        <f>IF(OR(IG60=FALSE,IG60="na"),"na",VLOOKUP(JM60,'Vlookup tables'!$J$2:$K$5,2,FALSE))</f>
        <v>na</v>
      </c>
      <c r="IO60" t="str">
        <f>IF(OR(IH60=FALSE,IH60="na"),"na",VLOOKUP(JN60,'Vlookup tables'!$J$2:$K$5,2,FALSE))</f>
        <v>na</v>
      </c>
      <c r="IP60" t="str">
        <f t="shared" si="88"/>
        <v>na</v>
      </c>
      <c r="IQ60" t="str">
        <f t="shared" si="89"/>
        <v>na</v>
      </c>
      <c r="IR60" t="str">
        <f t="shared" si="90"/>
        <v>na</v>
      </c>
      <c r="IS60" t="b">
        <f t="shared" si="91"/>
        <v>0</v>
      </c>
      <c r="IT60" t="s">
        <v>559</v>
      </c>
      <c r="IU60" t="s">
        <v>539</v>
      </c>
      <c r="IV60" t="s">
        <v>540</v>
      </c>
      <c r="IW60" t="s">
        <v>576</v>
      </c>
      <c r="IX60" t="s">
        <v>577</v>
      </c>
      <c r="IY60" t="s">
        <v>532</v>
      </c>
      <c r="IZ60" t="s">
        <v>562</v>
      </c>
      <c r="JA60" t="s">
        <v>541</v>
      </c>
      <c r="JX60" t="s">
        <v>534</v>
      </c>
      <c r="KN60" t="s">
        <v>552</v>
      </c>
      <c r="KQ60" t="b">
        <f t="shared" si="92"/>
        <v>0</v>
      </c>
      <c r="KR60">
        <f t="shared" si="47"/>
        <v>129</v>
      </c>
    </row>
    <row r="61" spans="1:304" ht="14.4" customHeight="1" x14ac:dyDescent="0.3">
      <c r="A61">
        <v>100</v>
      </c>
      <c r="B61">
        <v>794</v>
      </c>
      <c r="C61" s="2">
        <v>44874.283055555556</v>
      </c>
      <c r="D61">
        <v>1</v>
      </c>
      <c r="E61" t="s">
        <v>544</v>
      </c>
      <c r="F61" t="s">
        <v>566</v>
      </c>
      <c r="G61">
        <f>VLOOKUP(F61,'Vlookup tables'!$A$2:$B$10,2,FALSE)</f>
        <v>3</v>
      </c>
      <c r="H61" t="s">
        <v>579</v>
      </c>
      <c r="I61" t="s">
        <v>836</v>
      </c>
      <c r="J61" t="str">
        <f t="shared" si="93"/>
        <v>Motor Carrier Division (CMV Enforcement)</v>
      </c>
      <c r="K61" t="s">
        <v>568</v>
      </c>
      <c r="L61">
        <f>VLOOKUP(K61,'Vlookup tables'!$A$2:$B$10,2,FALSE)</f>
        <v>6</v>
      </c>
      <c r="M61" t="s">
        <v>837</v>
      </c>
      <c r="N61" t="b">
        <f t="shared" si="48"/>
        <v>1</v>
      </c>
      <c r="O61" t="b">
        <f t="shared" si="49"/>
        <v>1</v>
      </c>
      <c r="P61" t="b">
        <f t="shared" si="50"/>
        <v>1</v>
      </c>
      <c r="Q61" t="b">
        <f t="shared" si="51"/>
        <v>1</v>
      </c>
      <c r="R61" t="b">
        <f t="shared" si="52"/>
        <v>1</v>
      </c>
      <c r="T61" t="str">
        <f t="shared" si="94"/>
        <v>na</v>
      </c>
      <c r="U61" t="str">
        <f t="shared" si="95"/>
        <v>na</v>
      </c>
      <c r="V61" t="str">
        <f t="shared" si="96"/>
        <v>na</v>
      </c>
      <c r="W61" t="str">
        <f t="shared" si="97"/>
        <v>na</v>
      </c>
      <c r="X61" t="str">
        <f t="shared" si="98"/>
        <v>na</v>
      </c>
      <c r="Y61" t="s">
        <v>517</v>
      </c>
      <c r="Z61">
        <f>VLOOKUP(Y61,'Vlookup tables'!$D$2:$E$6,2,FALSE)</f>
        <v>1</v>
      </c>
      <c r="AA61" t="b">
        <f t="shared" si="29"/>
        <v>1</v>
      </c>
      <c r="AB61" t="b">
        <f t="shared" si="58"/>
        <v>0</v>
      </c>
      <c r="AC61" t="b">
        <f t="shared" si="59"/>
        <v>0</v>
      </c>
      <c r="AD61" t="b">
        <f t="shared" si="60"/>
        <v>1</v>
      </c>
      <c r="AE61" t="b">
        <f t="shared" si="61"/>
        <v>1</v>
      </c>
      <c r="AF61">
        <f>IF(OR(AA61=FALSE,AA61="na"),"na",VLOOKUP(AV61,'Vlookup tables'!$G$2:$H$7,2,FALSE))</f>
        <v>4</v>
      </c>
      <c r="AG61" t="str">
        <f>IF(OR(AB61=FALSE,AB61="na"),"na",VLOOKUP(AW61,'Vlookup tables'!$G$2:$H$7,2,FALSE))</f>
        <v>na</v>
      </c>
      <c r="AH61" t="str">
        <f>IF(OR(AC61=FALSE,AC61="na"),"na",VLOOKUP(AX61,'Vlookup tables'!$G$2:$H$7,2,FALSE))</f>
        <v>na</v>
      </c>
      <c r="AI61">
        <f>IF(OR(AD61=FALSE,AD61="na"),"na",VLOOKUP(AY61,'Vlookup tables'!$G$2:$H$7,2,FALSE))</f>
        <v>4</v>
      </c>
      <c r="AJ61">
        <f>IF(OR(AA61=FALSE,AA61="na"),"na",VLOOKUP(BC61,'Vlookup tables'!$J$2:$K$5,2,FALSE))</f>
        <v>3</v>
      </c>
      <c r="AK61" t="str">
        <f>IF(OR(AB61=FALSE,AB61="na"),"na",VLOOKUP(BD61,'Vlookup tables'!$J$2:$K$5,2,FALSE))</f>
        <v>na</v>
      </c>
      <c r="AL61" t="str">
        <f>IF(OR(AC61=FALSE,AC61="na"),"na",VLOOKUP(BE61,'Vlookup tables'!$J$2:$K$5,2,FALSE))</f>
        <v>na</v>
      </c>
      <c r="AM61">
        <f>IF(OR(AD61=FALSE,AD61="na"),"na",VLOOKUP(BF61,'Vlookup tables'!$J$2:$K$5,2,FALSE))</f>
        <v>3</v>
      </c>
      <c r="AN61" t="b">
        <f t="shared" si="62"/>
        <v>0</v>
      </c>
      <c r="AO61" t="str">
        <f t="shared" si="63"/>
        <v>na</v>
      </c>
      <c r="AP61" t="str">
        <f t="shared" si="64"/>
        <v>na</v>
      </c>
      <c r="AQ61" t="b">
        <f t="shared" si="65"/>
        <v>1</v>
      </c>
      <c r="AR61" t="s">
        <v>838</v>
      </c>
      <c r="AS61" t="s">
        <v>839</v>
      </c>
      <c r="AT61" t="s">
        <v>840</v>
      </c>
      <c r="AV61" t="s">
        <v>573</v>
      </c>
      <c r="AY61" t="s">
        <v>573</v>
      </c>
      <c r="AZ61" t="s">
        <v>573</v>
      </c>
      <c r="BA61" t="s">
        <v>573</v>
      </c>
      <c r="BC61" t="s">
        <v>532</v>
      </c>
      <c r="BF61" t="s">
        <v>532</v>
      </c>
      <c r="BG61" t="s">
        <v>532</v>
      </c>
      <c r="BH61" t="s">
        <v>532</v>
      </c>
      <c r="BM61" t="s">
        <v>841</v>
      </c>
      <c r="BN61" t="s">
        <v>842</v>
      </c>
      <c r="BO61" t="s">
        <v>843</v>
      </c>
      <c r="BQ61" t="str">
        <f t="shared" si="66"/>
        <v>Yes</v>
      </c>
      <c r="BR61" t="b">
        <f t="shared" si="67"/>
        <v>1</v>
      </c>
      <c r="BS61" t="b">
        <f t="shared" si="68"/>
        <v>1</v>
      </c>
      <c r="BT61" t="b">
        <f t="shared" si="69"/>
        <v>1</v>
      </c>
      <c r="BU61" t="b">
        <f t="shared" si="70"/>
        <v>1</v>
      </c>
      <c r="BV61" t="b">
        <f t="shared" si="71"/>
        <v>0</v>
      </c>
      <c r="BW61">
        <f>IF(OR(BR61=FALSE,BR61="na"),"na",VLOOKUP(CN61,'Vlookup tables'!$G$2:$H$7,2,FALSE))</f>
        <v>2</v>
      </c>
      <c r="BX61">
        <f>IF(OR(BS61=FALSE,BS61="na"),"na",VLOOKUP(CO61,'Vlookup tables'!$G$2:$H$7,2,FALSE))</f>
        <v>2</v>
      </c>
      <c r="BY61">
        <f>IF(OR(BT61=FALSE,BT61="na"),"na",VLOOKUP(CP61,'Vlookup tables'!$G$2:$H$7,2,FALSE))</f>
        <v>1</v>
      </c>
      <c r="BZ61">
        <f>IF(OR(BU61=FALSE,BU61="na"),"na",VLOOKUP(CQ61,'Vlookup tables'!$G$2:$H$7,2,FALSE))</f>
        <v>1</v>
      </c>
      <c r="CA61">
        <f>IF(OR(BR61=FALSE,BR61="na"),"na",VLOOKUP(CU61,'Vlookup tables'!$J$2:$K$5,2,FALSE))</f>
        <v>3</v>
      </c>
      <c r="CB61">
        <f>IF(OR(BS61=FALSE,BS61="na"),"na",VLOOKUP(CV61,'Vlookup tables'!$J$2:$K$5,2,FALSE))</f>
        <v>3</v>
      </c>
      <c r="CC61">
        <f>IF(OR(BT61=FALSE,BT61="na"),"na",VLOOKUP(CW61,'Vlookup tables'!$J$2:$K$5,2,FALSE))</f>
        <v>2</v>
      </c>
      <c r="CD61">
        <f>IF(OR(BU61=FALSE,BU61="na"),"na",VLOOKUP(CX61,'Vlookup tables'!$J$2:$K$5,2,FALSE))</f>
        <v>2</v>
      </c>
      <c r="CE61" t="b">
        <f t="shared" si="72"/>
        <v>1</v>
      </c>
      <c r="CF61" t="b">
        <f t="shared" si="73"/>
        <v>1</v>
      </c>
      <c r="CG61" t="b">
        <f t="shared" si="74"/>
        <v>1</v>
      </c>
      <c r="CH61" t="b">
        <f t="shared" si="75"/>
        <v>1</v>
      </c>
      <c r="CI61" t="s">
        <v>519</v>
      </c>
      <c r="CJ61" t="s">
        <v>550</v>
      </c>
      <c r="CN61" t="s">
        <v>531</v>
      </c>
      <c r="CO61" t="s">
        <v>531</v>
      </c>
      <c r="CP61" t="s">
        <v>530</v>
      </c>
      <c r="CQ61" t="s">
        <v>530</v>
      </c>
      <c r="CR61" t="s">
        <v>530</v>
      </c>
      <c r="CU61" t="s">
        <v>532</v>
      </c>
      <c r="CV61" t="s">
        <v>532</v>
      </c>
      <c r="CW61" t="s">
        <v>528</v>
      </c>
      <c r="CX61" t="s">
        <v>528</v>
      </c>
      <c r="CY61" t="s">
        <v>564</v>
      </c>
      <c r="DB61" t="s">
        <v>844</v>
      </c>
      <c r="DC61" t="s">
        <v>845</v>
      </c>
      <c r="DD61" t="s">
        <v>844</v>
      </c>
      <c r="DE61" t="s">
        <v>844</v>
      </c>
      <c r="DI61" t="b">
        <f t="shared" si="76"/>
        <v>0</v>
      </c>
      <c r="DK61" t="s">
        <v>552</v>
      </c>
      <c r="EQ61" t="b">
        <f t="shared" si="77"/>
        <v>1</v>
      </c>
      <c r="ER61" t="b">
        <f t="shared" si="78"/>
        <v>1</v>
      </c>
      <c r="ES61" t="b">
        <f t="shared" si="79"/>
        <v>0</v>
      </c>
      <c r="ET61" t="b">
        <f t="shared" si="80"/>
        <v>0</v>
      </c>
      <c r="EU61" t="b">
        <f t="shared" si="81"/>
        <v>1</v>
      </c>
      <c r="EV61" t="b">
        <f t="shared" si="82"/>
        <v>1</v>
      </c>
      <c r="EW61">
        <f t="shared" si="30"/>
        <v>3</v>
      </c>
      <c r="EX61" t="str">
        <f t="shared" si="31"/>
        <v>na</v>
      </c>
      <c r="EY61" t="str">
        <f t="shared" si="32"/>
        <v>na</v>
      </c>
      <c r="EZ61">
        <f t="shared" si="33"/>
        <v>3</v>
      </c>
      <c r="FA61" t="b">
        <f t="shared" si="34"/>
        <v>1</v>
      </c>
      <c r="FB61" t="b">
        <f t="shared" si="35"/>
        <v>0</v>
      </c>
      <c r="FC61" t="b">
        <f t="shared" si="83"/>
        <v>0</v>
      </c>
      <c r="FD61" t="b">
        <f t="shared" si="36"/>
        <v>0</v>
      </c>
      <c r="FE61" t="b">
        <f t="shared" si="37"/>
        <v>1</v>
      </c>
      <c r="FF61" t="b">
        <f t="shared" si="38"/>
        <v>1</v>
      </c>
      <c r="FG61" t="b">
        <f t="shared" si="39"/>
        <v>1</v>
      </c>
      <c r="FH61" t="b">
        <f t="shared" si="84"/>
        <v>1</v>
      </c>
      <c r="FI61" t="str">
        <f>IF(OR(FD61=FALSE,FD61="na"),"na",VLOOKUP(GH61,'Vlookup tables'!$G$2:$H$7,2,FALSE))</f>
        <v>na</v>
      </c>
      <c r="FJ61">
        <f>IF(OR(FE61=FALSE,FE61="na"),"na",VLOOKUP(GI61,'Vlookup tables'!$G$2:$H$7,2,FALSE))</f>
        <v>4</v>
      </c>
      <c r="FK61">
        <f>IF(OR(FF61=FALSE,FF61="na"),"na",VLOOKUP(GJ61,'Vlookup tables'!$G$2:$H$7,2,FALSE))</f>
        <v>4</v>
      </c>
      <c r="FL61">
        <f>IF(OR(FG61=FALSE,FG61="na"),"na",VLOOKUP(GK61,'Vlookup tables'!$G$2:$H$7,2,FALSE))</f>
        <v>4</v>
      </c>
      <c r="FM61" t="str">
        <f>IF(OR(FD61=FALSE,FD61="na"),"na",VLOOKUP(GO61,'Vlookup tables'!$J$2:$K$5,2,FALSE))</f>
        <v>na</v>
      </c>
      <c r="FN61">
        <f>IF(OR(FE61=FALSE,FE61="na"),"na",VLOOKUP(GP61,'Vlookup tables'!$J$2:$K$5,2,FALSE))</f>
        <v>3</v>
      </c>
      <c r="FO61">
        <f>IF(OR(FF61=FALSE,FF61="na"),"na",VLOOKUP(GQ61,'Vlookup tables'!$J$2:$K$5,2,FALSE))</f>
        <v>3</v>
      </c>
      <c r="FP61">
        <f>IF(OR(FG61=FALSE,FG61="na"),"na",VLOOKUP(GR61,'Vlookup tables'!$J$2:$K$5,2,FALSE))</f>
        <v>3</v>
      </c>
      <c r="FQ61" t="str">
        <f t="shared" si="40"/>
        <v>na</v>
      </c>
      <c r="FR61" t="b">
        <f t="shared" si="41"/>
        <v>0</v>
      </c>
      <c r="FS61" t="b">
        <f t="shared" si="42"/>
        <v>0</v>
      </c>
      <c r="FT61" t="b">
        <f t="shared" si="43"/>
        <v>0</v>
      </c>
      <c r="FU61" t="b">
        <f t="shared" si="44"/>
        <v>0</v>
      </c>
      <c r="FV61" t="s">
        <v>846</v>
      </c>
      <c r="FW61" t="s">
        <v>847</v>
      </c>
      <c r="FX61" t="s">
        <v>554</v>
      </c>
      <c r="GA61" t="s">
        <v>554</v>
      </c>
      <c r="GB61" t="s">
        <v>848</v>
      </c>
      <c r="GC61" t="s">
        <v>849</v>
      </c>
      <c r="GF61" t="s">
        <v>596</v>
      </c>
      <c r="GI61" t="s">
        <v>573</v>
      </c>
      <c r="GJ61" t="s">
        <v>573</v>
      </c>
      <c r="GK61" t="s">
        <v>573</v>
      </c>
      <c r="GL61" t="s">
        <v>573</v>
      </c>
      <c r="GP61" t="s">
        <v>532</v>
      </c>
      <c r="GQ61" t="s">
        <v>532</v>
      </c>
      <c r="GR61" t="s">
        <v>532</v>
      </c>
      <c r="GS61" t="s">
        <v>532</v>
      </c>
      <c r="HD61" t="s">
        <v>552</v>
      </c>
      <c r="HX61">
        <f>IF(IT61="","Unknown",VLOOKUP(IT61,'Vlookup tables'!$B$13:$C$16,2,FALSE))</f>
        <v>3</v>
      </c>
      <c r="HY61">
        <f>IF(IU61="","Unknown",VLOOKUP(IU61,'Vlookup tables'!$D$13:$E$16,2,FALSE))</f>
        <v>3</v>
      </c>
      <c r="HZ61">
        <f>IF(IV61="","Unknown",VLOOKUP(IV61,'Vlookup tables'!$F$13:$G$16,2,FALSE))</f>
        <v>3</v>
      </c>
      <c r="IA61">
        <f>IF(IW61="","Unknown",VLOOKUP(IW61,'Vlookup tables'!$H$13:$I$16,2,FALSE))</f>
        <v>2</v>
      </c>
      <c r="IB61">
        <f>IF(IX61="","Unknown",VLOOKUP(IX61,'Vlookup tables'!$J$13:$K$16,2,FALSE))</f>
        <v>2</v>
      </c>
      <c r="IC61">
        <f>IF(IY61="","Unknown",VLOOKUP(IY61,'Vlookup tables'!$L$13:$M$16,2,FALSE))</f>
        <v>2</v>
      </c>
      <c r="ID61">
        <f>IF(IZ61="","Unknown",VLOOKUP(IZ61,'Vlookup tables'!$N$13:$O$16,2,FALSE))</f>
        <v>1</v>
      </c>
      <c r="IE61">
        <f>VLOOKUP(JA61,'Vlookup tables'!$P$13:$Q$15,2,FALSE)</f>
        <v>2</v>
      </c>
      <c r="IF61" t="b">
        <f t="shared" si="85"/>
        <v>0</v>
      </c>
      <c r="IG61" t="b">
        <f t="shared" si="86"/>
        <v>0</v>
      </c>
      <c r="IH61" t="b">
        <f t="shared" si="87"/>
        <v>0</v>
      </c>
      <c r="II61" t="b">
        <f t="shared" si="45"/>
        <v>1</v>
      </c>
      <c r="IJ61" t="str">
        <f>IF(OR(IF61=FALSE,IF61="na"),"na",VLOOKUP(JF61,'Vlookup tables'!$G$2:$H$7,2,FALSE))</f>
        <v>na</v>
      </c>
      <c r="IK61" t="str">
        <f>IF(OR(IG61=FALSE,IG61="na"),"na",VLOOKUP(JG61,'Vlookup tables'!$G$2:$H$7,2,FALSE))</f>
        <v>na</v>
      </c>
      <c r="IL61" t="str">
        <f>IF(OR(IH61=FALSE,IH61="na"),"na",VLOOKUP(JH61,'Vlookup tables'!$G$2:$H$7,2,FALSE))</f>
        <v>na</v>
      </c>
      <c r="IM61" t="str">
        <f>IF(OR(IF61=FALSE,IF61="na"),"na",VLOOKUP(JL61,'Vlookup tables'!$J$2:$K$5,2,FALSE))</f>
        <v>na</v>
      </c>
      <c r="IN61" t="str">
        <f>IF(OR(IG61=FALSE,IG61="na"),"na",VLOOKUP(JM61,'Vlookup tables'!$J$2:$K$5,2,FALSE))</f>
        <v>na</v>
      </c>
      <c r="IO61" t="str">
        <f>IF(OR(IH61=FALSE,IH61="na"),"na",VLOOKUP(JN61,'Vlookup tables'!$J$2:$K$5,2,FALSE))</f>
        <v>na</v>
      </c>
      <c r="IP61" t="str">
        <f t="shared" si="88"/>
        <v>na</v>
      </c>
      <c r="IQ61" t="str">
        <f t="shared" si="89"/>
        <v>na</v>
      </c>
      <c r="IR61" t="str">
        <f t="shared" si="90"/>
        <v>na</v>
      </c>
      <c r="IS61" t="b">
        <f t="shared" si="91"/>
        <v>0</v>
      </c>
      <c r="IT61" t="s">
        <v>538</v>
      </c>
      <c r="IU61" t="s">
        <v>539</v>
      </c>
      <c r="IV61" t="s">
        <v>540</v>
      </c>
      <c r="IW61" t="s">
        <v>562</v>
      </c>
      <c r="IX61" t="s">
        <v>563</v>
      </c>
      <c r="IY61" t="s">
        <v>528</v>
      </c>
      <c r="IZ61" t="s">
        <v>562</v>
      </c>
      <c r="JA61" t="s">
        <v>578</v>
      </c>
      <c r="JB61" t="s">
        <v>850</v>
      </c>
      <c r="JC61" t="s">
        <v>851</v>
      </c>
      <c r="JD61" t="s">
        <v>852</v>
      </c>
      <c r="JI61" t="s">
        <v>551</v>
      </c>
      <c r="JJ61" t="s">
        <v>573</v>
      </c>
      <c r="JO61" t="s">
        <v>532</v>
      </c>
      <c r="JP61" t="s">
        <v>532</v>
      </c>
      <c r="KN61" t="s">
        <v>552</v>
      </c>
      <c r="KQ61" t="b">
        <f t="shared" si="92"/>
        <v>0</v>
      </c>
      <c r="KR61">
        <f t="shared" si="47"/>
        <v>177</v>
      </c>
    </row>
    <row r="62" spans="1:304" ht="14.4" customHeight="1" x14ac:dyDescent="0.3">
      <c r="A62">
        <v>100</v>
      </c>
      <c r="B62">
        <v>405</v>
      </c>
      <c r="C62" s="2">
        <v>44874.285914351851</v>
      </c>
      <c r="D62">
        <v>0.89999997615814198</v>
      </c>
      <c r="E62" t="s">
        <v>581</v>
      </c>
      <c r="F62" t="s">
        <v>680</v>
      </c>
      <c r="G62">
        <f>VLOOKUP(F62,'Vlookup tables'!$A$2:$B$10,2,FALSE)</f>
        <v>2</v>
      </c>
      <c r="H62" t="s">
        <v>567</v>
      </c>
      <c r="J62" t="str">
        <f t="shared" si="93"/>
        <v>Administration</v>
      </c>
      <c r="K62" t="s">
        <v>611</v>
      </c>
      <c r="L62">
        <f>VLOOKUP(K62,'Vlookup tables'!$A$2:$B$10,2,FALSE)</f>
        <v>4</v>
      </c>
      <c r="M62" t="s">
        <v>547</v>
      </c>
      <c r="N62" t="b">
        <f t="shared" si="48"/>
        <v>0</v>
      </c>
      <c r="O62" t="b">
        <f t="shared" si="49"/>
        <v>0</v>
      </c>
      <c r="P62" t="b">
        <f t="shared" si="50"/>
        <v>1</v>
      </c>
      <c r="Q62" t="b">
        <f t="shared" si="51"/>
        <v>0</v>
      </c>
      <c r="R62" t="b">
        <f t="shared" si="52"/>
        <v>0</v>
      </c>
      <c r="T62" t="str">
        <f t="shared" si="94"/>
        <v>Unknown</v>
      </c>
      <c r="U62" t="str">
        <f t="shared" si="95"/>
        <v>Unknown</v>
      </c>
      <c r="V62" t="str">
        <f t="shared" si="96"/>
        <v>na</v>
      </c>
      <c r="W62" t="str">
        <f t="shared" si="97"/>
        <v>Unknown</v>
      </c>
      <c r="X62" t="str">
        <f t="shared" si="98"/>
        <v>Unknown</v>
      </c>
      <c r="Y62" t="s">
        <v>584</v>
      </c>
      <c r="Z62">
        <f>VLOOKUP(Y62,'Vlookup tables'!$D$2:$E$6,2,FALSE)</f>
        <v>2</v>
      </c>
      <c r="AA62" t="str">
        <f t="shared" si="29"/>
        <v>na</v>
      </c>
      <c r="AB62" t="str">
        <f t="shared" si="58"/>
        <v>na</v>
      </c>
      <c r="AC62" t="str">
        <f t="shared" si="59"/>
        <v>na</v>
      </c>
      <c r="AD62" t="str">
        <f t="shared" si="60"/>
        <v>na</v>
      </c>
      <c r="AE62" t="str">
        <f t="shared" si="61"/>
        <v>na</v>
      </c>
      <c r="AF62" t="str">
        <f>IF(OR(AA62=FALSE,AA62="na"),"na",VLOOKUP(AV62,'Vlookup tables'!$G$2:$H$7,2,FALSE))</f>
        <v>na</v>
      </c>
      <c r="AG62" t="str">
        <f>IF(OR(AB62=FALSE,AB62="na"),"na",VLOOKUP(AW62,'Vlookup tables'!$G$2:$H$7,2,FALSE))</f>
        <v>na</v>
      </c>
      <c r="AH62" t="str">
        <f>IF(OR(AC62=FALSE,AC62="na"),"na",VLOOKUP(AX62,'Vlookup tables'!$G$2:$H$7,2,FALSE))</f>
        <v>na</v>
      </c>
      <c r="AI62" t="str">
        <f>IF(OR(AD62=FALSE,AD62="na"),"na",VLOOKUP(AY62,'Vlookup tables'!$G$2:$H$7,2,FALSE))</f>
        <v>na</v>
      </c>
      <c r="AJ62" t="str">
        <f>IF(OR(AA62=FALSE,AA62="na"),"na",VLOOKUP(BC62,'Vlookup tables'!$J$2:$K$5,2,FALSE))</f>
        <v>na</v>
      </c>
      <c r="AK62" t="str">
        <f>IF(OR(AB62=FALSE,AB62="na"),"na",VLOOKUP(BD62,'Vlookup tables'!$J$2:$K$5,2,FALSE))</f>
        <v>na</v>
      </c>
      <c r="AL62" t="str">
        <f>IF(OR(AC62=FALSE,AC62="na"),"na",VLOOKUP(BE62,'Vlookup tables'!$J$2:$K$5,2,FALSE))</f>
        <v>na</v>
      </c>
      <c r="AM62" t="str">
        <f>IF(OR(AD62=FALSE,AD62="na"),"na",VLOOKUP(BF62,'Vlookup tables'!$J$2:$K$5,2,FALSE))</f>
        <v>na</v>
      </c>
      <c r="AN62" t="str">
        <f t="shared" si="62"/>
        <v>na</v>
      </c>
      <c r="AO62" t="str">
        <f t="shared" si="63"/>
        <v>na</v>
      </c>
      <c r="AP62" t="str">
        <f t="shared" si="64"/>
        <v>na</v>
      </c>
      <c r="AQ62" t="str">
        <f t="shared" si="65"/>
        <v>na</v>
      </c>
      <c r="BQ62" t="str">
        <f t="shared" si="66"/>
        <v>na</v>
      </c>
      <c r="BR62" t="b">
        <f t="shared" si="67"/>
        <v>0</v>
      </c>
      <c r="BS62" t="b">
        <f t="shared" si="68"/>
        <v>1</v>
      </c>
      <c r="BT62" t="b">
        <f t="shared" si="69"/>
        <v>0</v>
      </c>
      <c r="BU62" t="b">
        <f t="shared" si="70"/>
        <v>0</v>
      </c>
      <c r="BV62" t="b">
        <f t="shared" si="71"/>
        <v>0</v>
      </c>
      <c r="BW62" t="str">
        <f>IF(OR(BR62=FALSE,BR62="na"),"na",VLOOKUP(CN62,'Vlookup tables'!$G$2:$H$7,2,FALSE))</f>
        <v>na</v>
      </c>
      <c r="BX62">
        <f>IF(OR(BS62=FALSE,BS62="na"),"na",VLOOKUP(CO62,'Vlookup tables'!$G$2:$H$7,2,FALSE))</f>
        <v>1</v>
      </c>
      <c r="BY62" t="str">
        <f>IF(OR(BT62=FALSE,BT62="na"),"na",VLOOKUP(CP62,'Vlookup tables'!$G$2:$H$7,2,FALSE))</f>
        <v>na</v>
      </c>
      <c r="BZ62" t="str">
        <f>IF(OR(BU62=FALSE,BU62="na"),"na",VLOOKUP(CQ62,'Vlookup tables'!$G$2:$H$7,2,FALSE))</f>
        <v>na</v>
      </c>
      <c r="CA62" t="str">
        <f>IF(OR(BR62=FALSE,BR62="na"),"na",VLOOKUP(CU62,'Vlookup tables'!$J$2:$K$5,2,FALSE))</f>
        <v>na</v>
      </c>
      <c r="CB62">
        <f>IF(OR(BS62=FALSE,BS62="na"),"na",VLOOKUP(CV62,'Vlookup tables'!$J$2:$K$5,2,FALSE))</f>
        <v>2</v>
      </c>
      <c r="CC62" t="str">
        <f>IF(OR(BT62=FALSE,BT62="na"),"na",VLOOKUP(CW62,'Vlookup tables'!$J$2:$K$5,2,FALSE))</f>
        <v>na</v>
      </c>
      <c r="CD62" t="str">
        <f>IF(OR(BU62=FALSE,BU62="na"),"na",VLOOKUP(CX62,'Vlookup tables'!$J$2:$K$5,2,FALSE))</f>
        <v>na</v>
      </c>
      <c r="CE62" t="str">
        <f t="shared" si="72"/>
        <v>na</v>
      </c>
      <c r="CF62" t="b">
        <f t="shared" si="73"/>
        <v>0</v>
      </c>
      <c r="CG62" t="str">
        <f t="shared" si="74"/>
        <v>na</v>
      </c>
      <c r="CH62" t="str">
        <f t="shared" si="75"/>
        <v>na</v>
      </c>
      <c r="CJ62" t="s">
        <v>805</v>
      </c>
      <c r="CO62" t="s">
        <v>530</v>
      </c>
      <c r="CV62" t="s">
        <v>528</v>
      </c>
      <c r="DI62" t="b">
        <f t="shared" si="76"/>
        <v>0</v>
      </c>
      <c r="DK62" t="s">
        <v>552</v>
      </c>
      <c r="EQ62" t="b">
        <f t="shared" si="77"/>
        <v>1</v>
      </c>
      <c r="ER62" t="b">
        <f t="shared" si="78"/>
        <v>1</v>
      </c>
      <c r="ES62" t="b">
        <f t="shared" si="79"/>
        <v>0</v>
      </c>
      <c r="ET62" t="b">
        <f t="shared" si="80"/>
        <v>0</v>
      </c>
      <c r="EU62" t="b">
        <f t="shared" si="81"/>
        <v>0</v>
      </c>
      <c r="EV62" t="b">
        <f t="shared" si="82"/>
        <v>0</v>
      </c>
      <c r="EW62">
        <f t="shared" si="30"/>
        <v>1</v>
      </c>
      <c r="EX62" t="str">
        <f t="shared" si="31"/>
        <v>na</v>
      </c>
      <c r="EY62" t="str">
        <f t="shared" si="32"/>
        <v>na</v>
      </c>
      <c r="EZ62" t="str">
        <f t="shared" si="33"/>
        <v>na</v>
      </c>
      <c r="FA62" t="b">
        <f t="shared" si="34"/>
        <v>1</v>
      </c>
      <c r="FB62" t="b">
        <f t="shared" si="35"/>
        <v>0</v>
      </c>
      <c r="FC62" t="b">
        <f t="shared" si="83"/>
        <v>0</v>
      </c>
      <c r="FD62" t="b">
        <f t="shared" si="36"/>
        <v>1</v>
      </c>
      <c r="FE62" t="str">
        <f t="shared" si="37"/>
        <v>na</v>
      </c>
      <c r="FF62" t="b">
        <f t="shared" si="38"/>
        <v>0</v>
      </c>
      <c r="FG62" t="b">
        <f t="shared" si="39"/>
        <v>0</v>
      </c>
      <c r="FH62" t="b">
        <f t="shared" si="84"/>
        <v>0</v>
      </c>
      <c r="FI62">
        <f>IF(OR(FD62=FALSE,FD62="na"),"na",VLOOKUP(GH62,'Vlookup tables'!$G$2:$H$7,2,FALSE))</f>
        <v>1</v>
      </c>
      <c r="FJ62" t="str">
        <f>IF(OR(FE62=FALSE,FE62="na"),"na",VLOOKUP(GI62,'Vlookup tables'!$G$2:$H$7,2,FALSE))</f>
        <v>na</v>
      </c>
      <c r="FK62" t="str">
        <f>IF(OR(FF62=FALSE,FF62="na"),"na",VLOOKUP(GJ62,'Vlookup tables'!$G$2:$H$7,2,FALSE))</f>
        <v>na</v>
      </c>
      <c r="FL62" t="str">
        <f>IF(OR(FG62=FALSE,FG62="na"),"na",VLOOKUP(GK62,'Vlookup tables'!$G$2:$H$7,2,FALSE))</f>
        <v>na</v>
      </c>
      <c r="FM62">
        <f>IF(OR(FD62=FALSE,FD62="na"),"na",VLOOKUP(GO62,'Vlookup tables'!$J$2:$K$5,2,FALSE))</f>
        <v>2</v>
      </c>
      <c r="FN62" t="str">
        <f>IF(OR(FE62=FALSE,FE62="na"),"na",VLOOKUP(GP62,'Vlookup tables'!$J$2:$K$5,2,FALSE))</f>
        <v>na</v>
      </c>
      <c r="FO62" t="str">
        <f>IF(OR(FF62=FALSE,FF62="na"),"na",VLOOKUP(GQ62,'Vlookup tables'!$J$2:$K$5,2,FALSE))</f>
        <v>na</v>
      </c>
      <c r="FP62" t="str">
        <f>IF(OR(FG62=FALSE,FG62="na"),"na",VLOOKUP(GR62,'Vlookup tables'!$J$2:$K$5,2,FALSE))</f>
        <v>na</v>
      </c>
      <c r="FQ62" t="b">
        <f t="shared" si="40"/>
        <v>0</v>
      </c>
      <c r="FR62" t="str">
        <f t="shared" si="41"/>
        <v>na</v>
      </c>
      <c r="FS62" t="str">
        <f t="shared" si="42"/>
        <v>na</v>
      </c>
      <c r="FT62" t="str">
        <f t="shared" si="43"/>
        <v>na</v>
      </c>
      <c r="FU62" t="b">
        <f t="shared" si="44"/>
        <v>0</v>
      </c>
      <c r="FV62" t="s">
        <v>601</v>
      </c>
      <c r="FX62" t="s">
        <v>555</v>
      </c>
      <c r="GB62" t="s">
        <v>661</v>
      </c>
      <c r="GF62" t="s">
        <v>596</v>
      </c>
      <c r="GH62" t="s">
        <v>530</v>
      </c>
      <c r="GO62" t="s">
        <v>528</v>
      </c>
      <c r="HD62" t="s">
        <v>552</v>
      </c>
      <c r="HX62">
        <f>IF(IT62="","Unknown",VLOOKUP(IT62,'Vlookup tables'!$B$13:$C$16,2,FALSE))</f>
        <v>3</v>
      </c>
      <c r="HY62">
        <f>IF(IU62="","Unknown",VLOOKUP(IU62,'Vlookup tables'!$D$13:$E$16,2,FALSE))</f>
        <v>3</v>
      </c>
      <c r="HZ62">
        <f>IF(IV62="","Unknown",VLOOKUP(IV62,'Vlookup tables'!$F$13:$G$16,2,FALSE))</f>
        <v>3</v>
      </c>
      <c r="IA62">
        <f>IF(IW62="","Unknown",VLOOKUP(IW62,'Vlookup tables'!$H$13:$I$16,2,FALSE))</f>
        <v>2</v>
      </c>
      <c r="IB62">
        <f>IF(IX62="","Unknown",VLOOKUP(IX62,'Vlookup tables'!$J$13:$K$16,2,FALSE))</f>
        <v>3</v>
      </c>
      <c r="IC62">
        <f>IF(IY62="","Unknown",VLOOKUP(IY62,'Vlookup tables'!$L$13:$M$16,2,FALSE))</f>
        <v>2</v>
      </c>
      <c r="ID62">
        <f>IF(IZ62="","Unknown",VLOOKUP(IZ62,'Vlookup tables'!$N$13:$O$16,2,FALSE))</f>
        <v>1</v>
      </c>
      <c r="IE62">
        <f>VLOOKUP(JA62,'Vlookup tables'!$P$13:$Q$15,2,FALSE)</f>
        <v>1</v>
      </c>
      <c r="IF62" t="str">
        <f t="shared" si="85"/>
        <v>na</v>
      </c>
      <c r="IG62" t="str">
        <f t="shared" si="86"/>
        <v>na</v>
      </c>
      <c r="IH62" t="str">
        <f t="shared" si="87"/>
        <v>na</v>
      </c>
      <c r="II62" t="str">
        <f t="shared" si="45"/>
        <v>na</v>
      </c>
      <c r="IJ62" t="str">
        <f>IF(OR(IF62=FALSE,IF62="na"),"na",VLOOKUP(JF62,'Vlookup tables'!$G$2:$H$7,2,FALSE))</f>
        <v>na</v>
      </c>
      <c r="IK62" t="str">
        <f>IF(OR(IG62=FALSE,IG62="na"),"na",VLOOKUP(JG62,'Vlookup tables'!$G$2:$H$7,2,FALSE))</f>
        <v>na</v>
      </c>
      <c r="IL62" t="str">
        <f>IF(OR(IH62=FALSE,IH62="na"),"na",VLOOKUP(JH62,'Vlookup tables'!$G$2:$H$7,2,FALSE))</f>
        <v>na</v>
      </c>
      <c r="IM62" t="str">
        <f>IF(OR(IF62=FALSE,IF62="na"),"na",VLOOKUP(JL62,'Vlookup tables'!$J$2:$K$5,2,FALSE))</f>
        <v>na</v>
      </c>
      <c r="IN62" t="str">
        <f>IF(OR(IG62=FALSE,IG62="na"),"na",VLOOKUP(JM62,'Vlookup tables'!$J$2:$K$5,2,FALSE))</f>
        <v>na</v>
      </c>
      <c r="IO62" t="str">
        <f>IF(OR(IH62=FALSE,IH62="na"),"na",VLOOKUP(JN62,'Vlookup tables'!$J$2:$K$5,2,FALSE))</f>
        <v>na</v>
      </c>
      <c r="IP62" t="str">
        <f t="shared" si="88"/>
        <v>na</v>
      </c>
      <c r="IQ62" t="str">
        <f t="shared" si="89"/>
        <v>na</v>
      </c>
      <c r="IR62" t="str">
        <f t="shared" si="90"/>
        <v>na</v>
      </c>
      <c r="IS62" t="b">
        <f t="shared" si="91"/>
        <v>0</v>
      </c>
      <c r="IT62" t="s">
        <v>538</v>
      </c>
      <c r="IU62" t="s">
        <v>539</v>
      </c>
      <c r="IV62" t="s">
        <v>540</v>
      </c>
      <c r="IW62" t="s">
        <v>562</v>
      </c>
      <c r="IX62" t="s">
        <v>577</v>
      </c>
      <c r="IY62" t="s">
        <v>528</v>
      </c>
      <c r="IZ62" t="s">
        <v>562</v>
      </c>
      <c r="JA62" t="s">
        <v>541</v>
      </c>
      <c r="JX62" t="s">
        <v>565</v>
      </c>
      <c r="KQ62" t="b">
        <f t="shared" si="92"/>
        <v>0</v>
      </c>
      <c r="KR62">
        <f t="shared" si="47"/>
        <v>133</v>
      </c>
    </row>
    <row r="63" spans="1:304" ht="14.4" customHeight="1" x14ac:dyDescent="0.3">
      <c r="A63">
        <v>100</v>
      </c>
      <c r="B63">
        <v>928</v>
      </c>
      <c r="C63" s="2">
        <v>44874.286562499998</v>
      </c>
      <c r="D63">
        <v>1</v>
      </c>
      <c r="E63" t="s">
        <v>590</v>
      </c>
      <c r="F63" t="s">
        <v>611</v>
      </c>
      <c r="G63">
        <f>VLOOKUP(F63,'Vlookup tables'!$A$2:$B$10,2,FALSE)</f>
        <v>4</v>
      </c>
      <c r="H63" t="s">
        <v>567</v>
      </c>
      <c r="J63" t="str">
        <f t="shared" si="93"/>
        <v>Administration</v>
      </c>
      <c r="K63" t="s">
        <v>611</v>
      </c>
      <c r="L63">
        <f>VLOOKUP(K63,'Vlookup tables'!$A$2:$B$10,2,FALSE)</f>
        <v>4</v>
      </c>
      <c r="M63" t="s">
        <v>736</v>
      </c>
      <c r="N63" t="b">
        <f t="shared" si="48"/>
        <v>1</v>
      </c>
      <c r="O63" t="b">
        <f t="shared" si="49"/>
        <v>0</v>
      </c>
      <c r="P63" t="b">
        <f t="shared" si="50"/>
        <v>1</v>
      </c>
      <c r="Q63" t="b">
        <f t="shared" si="51"/>
        <v>0</v>
      </c>
      <c r="R63" t="b">
        <f t="shared" si="52"/>
        <v>0</v>
      </c>
      <c r="T63" t="str">
        <f t="shared" si="94"/>
        <v>na</v>
      </c>
      <c r="U63" t="str">
        <f t="shared" si="95"/>
        <v>Unknown</v>
      </c>
      <c r="V63" t="str">
        <f t="shared" si="96"/>
        <v>na</v>
      </c>
      <c r="W63" t="str">
        <f t="shared" si="97"/>
        <v>Unknown</v>
      </c>
      <c r="X63" t="str">
        <f t="shared" si="98"/>
        <v>Unknown</v>
      </c>
      <c r="Y63" t="s">
        <v>584</v>
      </c>
      <c r="Z63">
        <f>VLOOKUP(Y63,'Vlookup tables'!$D$2:$E$6,2,FALSE)</f>
        <v>2</v>
      </c>
      <c r="AA63" t="str">
        <f t="shared" si="29"/>
        <v>na</v>
      </c>
      <c r="AB63" t="str">
        <f t="shared" si="58"/>
        <v>na</v>
      </c>
      <c r="AC63" t="str">
        <f t="shared" si="59"/>
        <v>na</v>
      </c>
      <c r="AD63" t="str">
        <f t="shared" si="60"/>
        <v>na</v>
      </c>
      <c r="AE63" t="str">
        <f t="shared" si="61"/>
        <v>na</v>
      </c>
      <c r="AF63" t="str">
        <f>IF(OR(AA63=FALSE,AA63="na"),"na",VLOOKUP(AV63,'Vlookup tables'!$G$2:$H$7,2,FALSE))</f>
        <v>na</v>
      </c>
      <c r="AG63" t="str">
        <f>IF(OR(AB63=FALSE,AB63="na"),"na",VLOOKUP(AW63,'Vlookup tables'!$G$2:$H$7,2,FALSE))</f>
        <v>na</v>
      </c>
      <c r="AH63" t="str">
        <f>IF(OR(AC63=FALSE,AC63="na"),"na",VLOOKUP(AX63,'Vlookup tables'!$G$2:$H$7,2,FALSE))</f>
        <v>na</v>
      </c>
      <c r="AI63" t="str">
        <f>IF(OR(AD63=FALSE,AD63="na"),"na",VLOOKUP(AY63,'Vlookup tables'!$G$2:$H$7,2,FALSE))</f>
        <v>na</v>
      </c>
      <c r="AJ63" t="str">
        <f>IF(OR(AA63=FALSE,AA63="na"),"na",VLOOKUP(BC63,'Vlookup tables'!$J$2:$K$5,2,FALSE))</f>
        <v>na</v>
      </c>
      <c r="AK63" t="str">
        <f>IF(OR(AB63=FALSE,AB63="na"),"na",VLOOKUP(BD63,'Vlookup tables'!$J$2:$K$5,2,FALSE))</f>
        <v>na</v>
      </c>
      <c r="AL63" t="str">
        <f>IF(OR(AC63=FALSE,AC63="na"),"na",VLOOKUP(BE63,'Vlookup tables'!$J$2:$K$5,2,FALSE))</f>
        <v>na</v>
      </c>
      <c r="AM63" t="str">
        <f>IF(OR(AD63=FALSE,AD63="na"),"na",VLOOKUP(BF63,'Vlookup tables'!$J$2:$K$5,2,FALSE))</f>
        <v>na</v>
      </c>
      <c r="AN63" t="str">
        <f t="shared" si="62"/>
        <v>na</v>
      </c>
      <c r="AO63" t="str">
        <f t="shared" si="63"/>
        <v>na</v>
      </c>
      <c r="AP63" t="str">
        <f t="shared" si="64"/>
        <v>na</v>
      </c>
      <c r="AQ63" t="str">
        <f t="shared" si="65"/>
        <v>na</v>
      </c>
      <c r="BQ63" t="str">
        <f t="shared" si="66"/>
        <v>na</v>
      </c>
      <c r="BR63" t="b">
        <f t="shared" si="67"/>
        <v>1</v>
      </c>
      <c r="BS63" t="b">
        <f t="shared" si="68"/>
        <v>1</v>
      </c>
      <c r="BT63" t="b">
        <f t="shared" si="69"/>
        <v>1</v>
      </c>
      <c r="BU63" t="b">
        <f t="shared" si="70"/>
        <v>0</v>
      </c>
      <c r="BV63" t="b">
        <f t="shared" si="71"/>
        <v>0</v>
      </c>
      <c r="BW63">
        <f>IF(OR(BR63=FALSE,BR63="na"),"na",VLOOKUP(CN63,'Vlookup tables'!$G$2:$H$7,2,FALSE))</f>
        <v>1</v>
      </c>
      <c r="BX63">
        <f>IF(OR(BS63=FALSE,BS63="na"),"na",VLOOKUP(CO63,'Vlookup tables'!$G$2:$H$7,2,FALSE))</f>
        <v>1</v>
      </c>
      <c r="BY63">
        <f>IF(OR(BT63=FALSE,BT63="na"),"na",VLOOKUP(CP63,'Vlookup tables'!$G$2:$H$7,2,FALSE))</f>
        <v>1</v>
      </c>
      <c r="BZ63" t="str">
        <f>IF(OR(BU63=FALSE,BU63="na"),"na",VLOOKUP(CQ63,'Vlookup tables'!$G$2:$H$7,2,FALSE))</f>
        <v>na</v>
      </c>
      <c r="CA63">
        <f>IF(OR(BR63=FALSE,BR63="na"),"na",VLOOKUP(CU63,'Vlookup tables'!$J$2:$K$5,2,FALSE))</f>
        <v>2</v>
      </c>
      <c r="CB63">
        <f>IF(OR(BS63=FALSE,BS63="na"),"na",VLOOKUP(CV63,'Vlookup tables'!$J$2:$K$5,2,FALSE))</f>
        <v>2</v>
      </c>
      <c r="CC63">
        <f>IF(OR(BT63=FALSE,BT63="na"),"na",VLOOKUP(CW63,'Vlookup tables'!$J$2:$K$5,2,FALSE))</f>
        <v>2</v>
      </c>
      <c r="CD63" t="str">
        <f>IF(OR(BU63=FALSE,BU63="na"),"na",VLOOKUP(CX63,'Vlookup tables'!$J$2:$K$5,2,FALSE))</f>
        <v>na</v>
      </c>
      <c r="CE63" t="b">
        <f t="shared" si="72"/>
        <v>0</v>
      </c>
      <c r="CF63" t="b">
        <f t="shared" si="73"/>
        <v>0</v>
      </c>
      <c r="CG63" t="b">
        <f t="shared" si="74"/>
        <v>0</v>
      </c>
      <c r="CH63" t="str">
        <f t="shared" si="75"/>
        <v>na</v>
      </c>
      <c r="CJ63" t="s">
        <v>593</v>
      </c>
      <c r="CN63" t="s">
        <v>530</v>
      </c>
      <c r="CO63" t="s">
        <v>530</v>
      </c>
      <c r="CP63" t="s">
        <v>530</v>
      </c>
      <c r="CU63" t="s">
        <v>528</v>
      </c>
      <c r="CV63" t="s">
        <v>528</v>
      </c>
      <c r="CW63" t="s">
        <v>528</v>
      </c>
      <c r="DI63" t="b">
        <f t="shared" si="76"/>
        <v>0</v>
      </c>
      <c r="DK63" t="s">
        <v>552</v>
      </c>
      <c r="EQ63" t="b">
        <f t="shared" si="77"/>
        <v>0</v>
      </c>
      <c r="ER63" t="b">
        <f t="shared" si="78"/>
        <v>0</v>
      </c>
      <c r="ES63" t="b">
        <f t="shared" si="79"/>
        <v>0</v>
      </c>
      <c r="ET63" t="b">
        <f t="shared" si="80"/>
        <v>0</v>
      </c>
      <c r="EU63" t="b">
        <f t="shared" si="81"/>
        <v>0</v>
      </c>
      <c r="EV63" t="b">
        <f t="shared" si="82"/>
        <v>0</v>
      </c>
      <c r="EW63" t="str">
        <f t="shared" si="30"/>
        <v>na</v>
      </c>
      <c r="EX63" t="str">
        <f t="shared" si="31"/>
        <v>na</v>
      </c>
      <c r="EY63" t="str">
        <f t="shared" si="32"/>
        <v>na</v>
      </c>
      <c r="EZ63" t="str">
        <f t="shared" si="33"/>
        <v>na</v>
      </c>
      <c r="FA63" t="str">
        <f t="shared" si="34"/>
        <v>na</v>
      </c>
      <c r="FB63" t="str">
        <f t="shared" si="35"/>
        <v>na</v>
      </c>
      <c r="FC63" t="str">
        <f t="shared" si="83"/>
        <v>na</v>
      </c>
      <c r="FD63" t="str">
        <f t="shared" si="36"/>
        <v>na</v>
      </c>
      <c r="FE63" t="str">
        <f t="shared" si="37"/>
        <v>na</v>
      </c>
      <c r="FF63" t="str">
        <f t="shared" si="38"/>
        <v>na</v>
      </c>
      <c r="FG63" t="str">
        <f t="shared" si="39"/>
        <v>na</v>
      </c>
      <c r="FH63" t="str">
        <f t="shared" si="84"/>
        <v>na</v>
      </c>
      <c r="FI63" t="str">
        <f>IF(OR(FD63=FALSE,FD63="na"),"na",VLOOKUP(GH63,'Vlookup tables'!$G$2:$H$7,2,FALSE))</f>
        <v>na</v>
      </c>
      <c r="FJ63" t="str">
        <f>IF(OR(FE63=FALSE,FE63="na"),"na",VLOOKUP(GI63,'Vlookup tables'!$G$2:$H$7,2,FALSE))</f>
        <v>na</v>
      </c>
      <c r="FK63" t="str">
        <f>IF(OR(FF63=FALSE,FF63="na"),"na",VLOOKUP(GJ63,'Vlookup tables'!$G$2:$H$7,2,FALSE))</f>
        <v>na</v>
      </c>
      <c r="FL63" t="str">
        <f>IF(OR(FG63=FALSE,FG63="na"),"na",VLOOKUP(GK63,'Vlookup tables'!$G$2:$H$7,2,FALSE))</f>
        <v>na</v>
      </c>
      <c r="FM63" t="str">
        <f>IF(OR(FD63=FALSE,FD63="na"),"na",VLOOKUP(GO63,'Vlookup tables'!$J$2:$K$5,2,FALSE))</f>
        <v>na</v>
      </c>
      <c r="FN63" t="str">
        <f>IF(OR(FE63=FALSE,FE63="na"),"na",VLOOKUP(GP63,'Vlookup tables'!$J$2:$K$5,2,FALSE))</f>
        <v>na</v>
      </c>
      <c r="FO63" t="str">
        <f>IF(OR(FF63=FALSE,FF63="na"),"na",VLOOKUP(GQ63,'Vlookup tables'!$J$2:$K$5,2,FALSE))</f>
        <v>na</v>
      </c>
      <c r="FP63" t="str">
        <f>IF(OR(FG63=FALSE,FG63="na"),"na",VLOOKUP(GR63,'Vlookup tables'!$J$2:$K$5,2,FALSE))</f>
        <v>na</v>
      </c>
      <c r="FQ63" t="str">
        <f t="shared" si="40"/>
        <v>na</v>
      </c>
      <c r="FR63" t="str">
        <f t="shared" si="41"/>
        <v>na</v>
      </c>
      <c r="FS63" t="str">
        <f t="shared" si="42"/>
        <v>na</v>
      </c>
      <c r="FT63" t="str">
        <f t="shared" si="43"/>
        <v>na</v>
      </c>
      <c r="FU63" t="str">
        <f t="shared" si="44"/>
        <v>na</v>
      </c>
      <c r="FV63" t="s">
        <v>574</v>
      </c>
      <c r="HF63" t="s">
        <v>575</v>
      </c>
      <c r="HX63">
        <f>IF(IT63="","Unknown",VLOOKUP(IT63,'Vlookup tables'!$B$13:$C$16,2,FALSE))</f>
        <v>2</v>
      </c>
      <c r="HY63">
        <f>IF(IU63="","Unknown",VLOOKUP(IU63,'Vlookup tables'!$D$13:$E$16,2,FALSE))</f>
        <v>2</v>
      </c>
      <c r="HZ63">
        <f>IF(IV63="","Unknown",VLOOKUP(IV63,'Vlookup tables'!$F$13:$G$16,2,FALSE))</f>
        <v>3</v>
      </c>
      <c r="IA63">
        <f>IF(IW63="","Unknown",VLOOKUP(IW63,'Vlookup tables'!$H$13:$I$16,2,FALSE))</f>
        <v>3</v>
      </c>
      <c r="IB63">
        <f>IF(IX63="","Unknown",VLOOKUP(IX63,'Vlookup tables'!$J$13:$K$16,2,FALSE))</f>
        <v>3</v>
      </c>
      <c r="IC63">
        <f>IF(IY63="","Unknown",VLOOKUP(IY63,'Vlookup tables'!$L$13:$M$16,2,FALSE))</f>
        <v>3</v>
      </c>
      <c r="ID63">
        <f>IF(IZ63="","Unknown",VLOOKUP(IZ63,'Vlookup tables'!$N$13:$O$16,2,FALSE))</f>
        <v>1</v>
      </c>
      <c r="IE63">
        <f>VLOOKUP(JA63,'Vlookup tables'!$P$13:$Q$15,2,FALSE)</f>
        <v>1</v>
      </c>
      <c r="IF63" t="str">
        <f t="shared" si="85"/>
        <v>na</v>
      </c>
      <c r="IG63" t="str">
        <f t="shared" si="86"/>
        <v>na</v>
      </c>
      <c r="IH63" t="str">
        <f t="shared" si="87"/>
        <v>na</v>
      </c>
      <c r="II63" t="str">
        <f t="shared" si="45"/>
        <v>na</v>
      </c>
      <c r="IJ63" t="str">
        <f>IF(OR(IF63=FALSE,IF63="na"),"na",VLOOKUP(JF63,'Vlookup tables'!$G$2:$H$7,2,FALSE))</f>
        <v>na</v>
      </c>
      <c r="IK63" t="str">
        <f>IF(OR(IG63=FALSE,IG63="na"),"na",VLOOKUP(JG63,'Vlookup tables'!$G$2:$H$7,2,FALSE))</f>
        <v>na</v>
      </c>
      <c r="IL63" t="str">
        <f>IF(OR(IH63=FALSE,IH63="na"),"na",VLOOKUP(JH63,'Vlookup tables'!$G$2:$H$7,2,FALSE))</f>
        <v>na</v>
      </c>
      <c r="IM63" t="str">
        <f>IF(OR(IF63=FALSE,IF63="na"),"na",VLOOKUP(JL63,'Vlookup tables'!$J$2:$K$5,2,FALSE))</f>
        <v>na</v>
      </c>
      <c r="IN63" t="str">
        <f>IF(OR(IG63=FALSE,IG63="na"),"na",VLOOKUP(JM63,'Vlookup tables'!$J$2:$K$5,2,FALSE))</f>
        <v>na</v>
      </c>
      <c r="IO63" t="str">
        <f>IF(OR(IH63=FALSE,IH63="na"),"na",VLOOKUP(JN63,'Vlookup tables'!$J$2:$K$5,2,FALSE))</f>
        <v>na</v>
      </c>
      <c r="IP63" t="str">
        <f t="shared" si="88"/>
        <v>na</v>
      </c>
      <c r="IQ63" t="str">
        <f t="shared" si="89"/>
        <v>na</v>
      </c>
      <c r="IR63" t="str">
        <f t="shared" si="90"/>
        <v>na</v>
      </c>
      <c r="IS63" t="b">
        <f t="shared" si="91"/>
        <v>0</v>
      </c>
      <c r="IT63" t="s">
        <v>559</v>
      </c>
      <c r="IU63" t="s">
        <v>560</v>
      </c>
      <c r="IV63" t="s">
        <v>540</v>
      </c>
      <c r="IW63" t="s">
        <v>576</v>
      </c>
      <c r="IX63" t="s">
        <v>577</v>
      </c>
      <c r="IY63" t="s">
        <v>532</v>
      </c>
      <c r="IZ63" t="s">
        <v>562</v>
      </c>
      <c r="JA63" t="s">
        <v>541</v>
      </c>
      <c r="JX63" t="s">
        <v>565</v>
      </c>
      <c r="KQ63" t="b">
        <f t="shared" si="92"/>
        <v>0</v>
      </c>
      <c r="KR63">
        <f t="shared" si="47"/>
        <v>132</v>
      </c>
    </row>
    <row r="64" spans="1:304" ht="14.4" customHeight="1" x14ac:dyDescent="0.3">
      <c r="A64">
        <v>100</v>
      </c>
      <c r="B64">
        <v>451</v>
      </c>
      <c r="C64" s="2">
        <v>44874.28738425926</v>
      </c>
      <c r="D64">
        <v>1</v>
      </c>
      <c r="E64" t="s">
        <v>853</v>
      </c>
      <c r="F64" t="s">
        <v>568</v>
      </c>
      <c r="G64">
        <f>VLOOKUP(F64,'Vlookup tables'!$A$2:$B$10,2,FALSE)</f>
        <v>6</v>
      </c>
      <c r="H64" t="s">
        <v>579</v>
      </c>
      <c r="I64" t="s">
        <v>854</v>
      </c>
      <c r="J64" t="str">
        <f t="shared" si="93"/>
        <v>STIP Coordinator</v>
      </c>
      <c r="K64" t="s">
        <v>568</v>
      </c>
      <c r="L64">
        <f>VLOOKUP(K64,'Vlookup tables'!$A$2:$B$10,2,FALSE)</f>
        <v>6</v>
      </c>
      <c r="M64" t="s">
        <v>592</v>
      </c>
      <c r="N64" t="b">
        <f t="shared" si="48"/>
        <v>0</v>
      </c>
      <c r="O64" t="b">
        <f t="shared" si="49"/>
        <v>1</v>
      </c>
      <c r="P64" t="b">
        <f t="shared" si="50"/>
        <v>0</v>
      </c>
      <c r="Q64" t="b">
        <f t="shared" si="51"/>
        <v>0</v>
      </c>
      <c r="R64" t="b">
        <f t="shared" si="52"/>
        <v>0</v>
      </c>
      <c r="S64" t="s">
        <v>592</v>
      </c>
      <c r="T64" t="b">
        <f t="shared" si="94"/>
        <v>0</v>
      </c>
      <c r="U64" t="str">
        <f t="shared" si="95"/>
        <v>na</v>
      </c>
      <c r="V64" t="b">
        <f t="shared" si="96"/>
        <v>0</v>
      </c>
      <c r="W64" t="b">
        <f t="shared" si="97"/>
        <v>0</v>
      </c>
      <c r="X64" t="b">
        <f t="shared" si="98"/>
        <v>0</v>
      </c>
      <c r="Y64" t="s">
        <v>621</v>
      </c>
      <c r="Z64">
        <f>VLOOKUP(Y64,'Vlookup tables'!$D$2:$E$6,2,FALSE)</f>
        <v>3</v>
      </c>
      <c r="AA64" t="str">
        <f t="shared" si="29"/>
        <v>na</v>
      </c>
      <c r="AB64" t="str">
        <f t="shared" si="58"/>
        <v>na</v>
      </c>
      <c r="AC64" t="str">
        <f t="shared" si="59"/>
        <v>na</v>
      </c>
      <c r="AD64" t="str">
        <f t="shared" si="60"/>
        <v>na</v>
      </c>
      <c r="AE64" t="str">
        <f t="shared" si="61"/>
        <v>na</v>
      </c>
      <c r="AF64" t="str">
        <f>IF(OR(AA64=FALSE,AA64="na"),"na",VLOOKUP(AV64,'Vlookup tables'!$G$2:$H$7,2,FALSE))</f>
        <v>na</v>
      </c>
      <c r="AG64" t="str">
        <f>IF(OR(AB64=FALSE,AB64="na"),"na",VLOOKUP(AW64,'Vlookup tables'!$G$2:$H$7,2,FALSE))</f>
        <v>na</v>
      </c>
      <c r="AH64" t="str">
        <f>IF(OR(AC64=FALSE,AC64="na"),"na",VLOOKUP(AX64,'Vlookup tables'!$G$2:$H$7,2,FALSE))</f>
        <v>na</v>
      </c>
      <c r="AI64" t="str">
        <f>IF(OR(AD64=FALSE,AD64="na"),"na",VLOOKUP(AY64,'Vlookup tables'!$G$2:$H$7,2,FALSE))</f>
        <v>na</v>
      </c>
      <c r="AJ64" t="str">
        <f>IF(OR(AA64=FALSE,AA64="na"),"na",VLOOKUP(BC64,'Vlookup tables'!$J$2:$K$5,2,FALSE))</f>
        <v>na</v>
      </c>
      <c r="AK64" t="str">
        <f>IF(OR(AB64=FALSE,AB64="na"),"na",VLOOKUP(BD64,'Vlookup tables'!$J$2:$K$5,2,FALSE))</f>
        <v>na</v>
      </c>
      <c r="AL64" t="str">
        <f>IF(OR(AC64=FALSE,AC64="na"),"na",VLOOKUP(BE64,'Vlookup tables'!$J$2:$K$5,2,FALSE))</f>
        <v>na</v>
      </c>
      <c r="AM64" t="str">
        <f>IF(OR(AD64=FALSE,AD64="na"),"na",VLOOKUP(BF64,'Vlookup tables'!$J$2:$K$5,2,FALSE))</f>
        <v>na</v>
      </c>
      <c r="AN64" t="str">
        <f t="shared" si="62"/>
        <v>na</v>
      </c>
      <c r="AO64" t="str">
        <f t="shared" si="63"/>
        <v>na</v>
      </c>
      <c r="AP64" t="str">
        <f t="shared" si="64"/>
        <v>na</v>
      </c>
      <c r="AQ64" t="str">
        <f t="shared" si="65"/>
        <v>na</v>
      </c>
      <c r="BQ64" t="str">
        <f t="shared" si="66"/>
        <v>na</v>
      </c>
      <c r="BR64" t="str">
        <f t="shared" si="67"/>
        <v>na</v>
      </c>
      <c r="BS64" t="str">
        <f t="shared" si="68"/>
        <v>na</v>
      </c>
      <c r="BT64" t="str">
        <f t="shared" si="69"/>
        <v>na</v>
      </c>
      <c r="BU64" t="str">
        <f t="shared" si="70"/>
        <v>na</v>
      </c>
      <c r="BV64" t="str">
        <f t="shared" si="71"/>
        <v>na</v>
      </c>
      <c r="BW64" t="str">
        <f>IF(OR(BR64=FALSE,BR64="na"),"na",VLOOKUP(CN64,'Vlookup tables'!$G$2:$H$7,2,FALSE))</f>
        <v>na</v>
      </c>
      <c r="BX64" t="str">
        <f>IF(OR(BS64=FALSE,BS64="na"),"na",VLOOKUP(CO64,'Vlookup tables'!$G$2:$H$7,2,FALSE))</f>
        <v>na</v>
      </c>
      <c r="BY64" t="str">
        <f>IF(OR(BT64=FALSE,BT64="na"),"na",VLOOKUP(CP64,'Vlookup tables'!$G$2:$H$7,2,FALSE))</f>
        <v>na</v>
      </c>
      <c r="BZ64" t="str">
        <f>IF(OR(BU64=FALSE,BU64="na"),"na",VLOOKUP(CQ64,'Vlookup tables'!$G$2:$H$7,2,FALSE))</f>
        <v>na</v>
      </c>
      <c r="CA64" t="str">
        <f>IF(OR(BR64=FALSE,BR64="na"),"na",VLOOKUP(CU64,'Vlookup tables'!$J$2:$K$5,2,FALSE))</f>
        <v>na</v>
      </c>
      <c r="CB64" t="str">
        <f>IF(OR(BS64=FALSE,BS64="na"),"na",VLOOKUP(CV64,'Vlookup tables'!$J$2:$K$5,2,FALSE))</f>
        <v>na</v>
      </c>
      <c r="CC64" t="str">
        <f>IF(OR(BT64=FALSE,BT64="na"),"na",VLOOKUP(CW64,'Vlookup tables'!$J$2:$K$5,2,FALSE))</f>
        <v>na</v>
      </c>
      <c r="CD64" t="str">
        <f>IF(OR(BU64=FALSE,BU64="na"),"na",VLOOKUP(CX64,'Vlookup tables'!$J$2:$K$5,2,FALSE))</f>
        <v>na</v>
      </c>
      <c r="CE64" t="str">
        <f t="shared" si="72"/>
        <v>na</v>
      </c>
      <c r="CF64" t="str">
        <f t="shared" si="73"/>
        <v>na</v>
      </c>
      <c r="CG64" t="str">
        <f t="shared" si="74"/>
        <v>na</v>
      </c>
      <c r="CH64" t="str">
        <f t="shared" si="75"/>
        <v>na</v>
      </c>
      <c r="DI64" t="str">
        <f t="shared" si="76"/>
        <v>na</v>
      </c>
      <c r="DM64" s="5" t="s">
        <v>534</v>
      </c>
      <c r="DO64" t="s">
        <v>855</v>
      </c>
      <c r="DP64" t="s">
        <v>856</v>
      </c>
      <c r="DQ64" t="s">
        <v>857</v>
      </c>
      <c r="DR64">
        <v>4</v>
      </c>
      <c r="DT64">
        <v>1</v>
      </c>
      <c r="DV64">
        <v>2</v>
      </c>
      <c r="DW64">
        <v>3</v>
      </c>
      <c r="EF64">
        <v>1</v>
      </c>
      <c r="EG64">
        <v>2</v>
      </c>
      <c r="EI64">
        <v>1</v>
      </c>
      <c r="EK64">
        <v>2</v>
      </c>
      <c r="EQ64" t="b">
        <f t="shared" si="77"/>
        <v>1</v>
      </c>
      <c r="ER64" t="b">
        <f t="shared" si="78"/>
        <v>1</v>
      </c>
      <c r="ES64" t="b">
        <f t="shared" si="79"/>
        <v>0</v>
      </c>
      <c r="ET64" t="b">
        <f t="shared" si="80"/>
        <v>0</v>
      </c>
      <c r="EU64" t="b">
        <f t="shared" si="81"/>
        <v>0</v>
      </c>
      <c r="EV64" t="b">
        <f t="shared" si="82"/>
        <v>0</v>
      </c>
      <c r="EW64">
        <f t="shared" si="30"/>
        <v>1</v>
      </c>
      <c r="EX64" t="str">
        <f t="shared" si="31"/>
        <v>na</v>
      </c>
      <c r="EY64" t="str">
        <f t="shared" si="32"/>
        <v>na</v>
      </c>
      <c r="EZ64" t="str">
        <f t="shared" si="33"/>
        <v>na</v>
      </c>
      <c r="FA64" t="b">
        <f t="shared" si="34"/>
        <v>1</v>
      </c>
      <c r="FB64" t="b">
        <f t="shared" si="35"/>
        <v>1</v>
      </c>
      <c r="FC64" t="b">
        <f t="shared" si="83"/>
        <v>0</v>
      </c>
      <c r="FD64" t="b">
        <f t="shared" si="36"/>
        <v>1</v>
      </c>
      <c r="FE64" t="str">
        <f t="shared" si="37"/>
        <v>na</v>
      </c>
      <c r="FF64" t="b">
        <f t="shared" si="38"/>
        <v>0</v>
      </c>
      <c r="FG64" t="b">
        <f t="shared" si="39"/>
        <v>1</v>
      </c>
      <c r="FH64" t="b">
        <f t="shared" si="84"/>
        <v>0</v>
      </c>
      <c r="FI64">
        <f>IF(OR(FD64=FALSE,FD64="na"),"na",VLOOKUP(GH64,'Vlookup tables'!$G$2:$H$7,2,FALSE))</f>
        <v>2</v>
      </c>
      <c r="FJ64" t="str">
        <f>IF(OR(FE64=FALSE,FE64="na"),"na",VLOOKUP(GI64,'Vlookup tables'!$G$2:$H$7,2,FALSE))</f>
        <v>na</v>
      </c>
      <c r="FK64" t="str">
        <f>IF(OR(FF64=FALSE,FF64="na"),"na",VLOOKUP(GJ64,'Vlookup tables'!$G$2:$H$7,2,FALSE))</f>
        <v>na</v>
      </c>
      <c r="FL64">
        <f>IF(OR(FG64=FALSE,FG64="na"),"na",VLOOKUP(GK64,'Vlookup tables'!$G$2:$H$7,2,FALSE))</f>
        <v>1</v>
      </c>
      <c r="FM64">
        <f>IF(OR(FD64=FALSE,FD64="na"),"na",VLOOKUP(GO64,'Vlookup tables'!$J$2:$K$5,2,FALSE))</f>
        <v>3</v>
      </c>
      <c r="FN64" t="str">
        <f>IF(OR(FE64=FALSE,FE64="na"),"na",VLOOKUP(GP64,'Vlookup tables'!$J$2:$K$5,2,FALSE))</f>
        <v>na</v>
      </c>
      <c r="FO64" t="str">
        <f>IF(OR(FF64=FALSE,FF64="na"),"na",VLOOKUP(GQ64,'Vlookup tables'!$J$2:$K$5,2,FALSE))</f>
        <v>na</v>
      </c>
      <c r="FP64">
        <f>IF(OR(FG64=FALSE,FG64="na"),"na",VLOOKUP(GR64,'Vlookup tables'!$J$2:$K$5,2,FALSE))</f>
        <v>2</v>
      </c>
      <c r="FQ64" t="b">
        <f t="shared" si="40"/>
        <v>1</v>
      </c>
      <c r="FR64" t="str">
        <f t="shared" si="41"/>
        <v>na</v>
      </c>
      <c r="FS64" t="str">
        <f t="shared" si="42"/>
        <v>na</v>
      </c>
      <c r="FT64" t="b">
        <f t="shared" si="43"/>
        <v>0</v>
      </c>
      <c r="FU64" t="b">
        <f t="shared" si="44"/>
        <v>0</v>
      </c>
      <c r="FV64" t="s">
        <v>601</v>
      </c>
      <c r="FX64" t="s">
        <v>555</v>
      </c>
      <c r="GB64" t="s">
        <v>595</v>
      </c>
      <c r="GF64" t="s">
        <v>609</v>
      </c>
      <c r="GH64" t="s">
        <v>531</v>
      </c>
      <c r="GK64" t="s">
        <v>530</v>
      </c>
      <c r="GO64" t="s">
        <v>532</v>
      </c>
      <c r="GR64" t="s">
        <v>528</v>
      </c>
      <c r="GV64" t="s">
        <v>858</v>
      </c>
      <c r="GX64" t="s">
        <v>858</v>
      </c>
      <c r="HC64" t="s">
        <v>859</v>
      </c>
      <c r="HD64" t="s">
        <v>552</v>
      </c>
      <c r="HX64">
        <f>IF(IT64="","Unknown",VLOOKUP(IT64,'Vlookup tables'!$B$13:$C$16,2,FALSE))</f>
        <v>3</v>
      </c>
      <c r="HY64">
        <f>IF(IU64="","Unknown",VLOOKUP(IU64,'Vlookup tables'!$D$13:$E$16,2,FALSE))</f>
        <v>3</v>
      </c>
      <c r="HZ64">
        <f>IF(IV64="","Unknown",VLOOKUP(IV64,'Vlookup tables'!$F$13:$G$16,2,FALSE))</f>
        <v>3</v>
      </c>
      <c r="IA64">
        <f>IF(IW64="","Unknown",VLOOKUP(IW64,'Vlookup tables'!$H$13:$I$16,2,FALSE))</f>
        <v>3</v>
      </c>
      <c r="IB64">
        <f>IF(IX64="","Unknown",VLOOKUP(IX64,'Vlookup tables'!$J$13:$K$16,2,FALSE))</f>
        <v>3</v>
      </c>
      <c r="IC64">
        <f>IF(IY64="","Unknown",VLOOKUP(IY64,'Vlookup tables'!$L$13:$M$16,2,FALSE))</f>
        <v>3</v>
      </c>
      <c r="ID64">
        <f>IF(IZ64="","Unknown",VLOOKUP(IZ64,'Vlookup tables'!$N$13:$O$16,2,FALSE))</f>
        <v>1</v>
      </c>
      <c r="IE64">
        <f>VLOOKUP(JA64,'Vlookup tables'!$P$13:$Q$15,2,FALSE)</f>
        <v>1</v>
      </c>
      <c r="IF64" t="str">
        <f t="shared" si="85"/>
        <v>na</v>
      </c>
      <c r="IG64" t="str">
        <f t="shared" si="86"/>
        <v>na</v>
      </c>
      <c r="IH64" t="str">
        <f t="shared" si="87"/>
        <v>na</v>
      </c>
      <c r="II64" t="str">
        <f t="shared" si="45"/>
        <v>na</v>
      </c>
      <c r="IJ64" t="str">
        <f>IF(OR(IF64=FALSE,IF64="na"),"na",VLOOKUP(JF64,'Vlookup tables'!$G$2:$H$7,2,FALSE))</f>
        <v>na</v>
      </c>
      <c r="IK64" t="str">
        <f>IF(OR(IG64=FALSE,IG64="na"),"na",VLOOKUP(JG64,'Vlookup tables'!$G$2:$H$7,2,FALSE))</f>
        <v>na</v>
      </c>
      <c r="IL64" t="str">
        <f>IF(OR(IH64=FALSE,IH64="na"),"na",VLOOKUP(JH64,'Vlookup tables'!$G$2:$H$7,2,FALSE))</f>
        <v>na</v>
      </c>
      <c r="IM64" t="str">
        <f>IF(OR(IF64=FALSE,IF64="na"),"na",VLOOKUP(JL64,'Vlookup tables'!$J$2:$K$5,2,FALSE))</f>
        <v>na</v>
      </c>
      <c r="IN64" t="str">
        <f>IF(OR(IG64=FALSE,IG64="na"),"na",VLOOKUP(JM64,'Vlookup tables'!$J$2:$K$5,2,FALSE))</f>
        <v>na</v>
      </c>
      <c r="IO64" t="str">
        <f>IF(OR(IH64=FALSE,IH64="na"),"na",VLOOKUP(JN64,'Vlookup tables'!$J$2:$K$5,2,FALSE))</f>
        <v>na</v>
      </c>
      <c r="IP64" t="str">
        <f t="shared" si="88"/>
        <v>na</v>
      </c>
      <c r="IQ64" t="str">
        <f t="shared" si="89"/>
        <v>na</v>
      </c>
      <c r="IR64" t="str">
        <f t="shared" si="90"/>
        <v>na</v>
      </c>
      <c r="IS64" t="b">
        <f t="shared" si="91"/>
        <v>0</v>
      </c>
      <c r="IT64" t="s">
        <v>538</v>
      </c>
      <c r="IU64" t="s">
        <v>539</v>
      </c>
      <c r="IV64" t="s">
        <v>540</v>
      </c>
      <c r="IW64" t="s">
        <v>576</v>
      </c>
      <c r="IX64" t="s">
        <v>577</v>
      </c>
      <c r="IY64" t="s">
        <v>532</v>
      </c>
      <c r="IZ64" t="s">
        <v>562</v>
      </c>
      <c r="JA64" t="s">
        <v>541</v>
      </c>
      <c r="JX64" t="s">
        <v>579</v>
      </c>
      <c r="JY64" t="s">
        <v>860</v>
      </c>
      <c r="KP64" t="s">
        <v>861</v>
      </c>
      <c r="KQ64" t="b">
        <f t="shared" si="92"/>
        <v>1</v>
      </c>
      <c r="KR64">
        <f t="shared" si="47"/>
        <v>150</v>
      </c>
    </row>
    <row r="65" spans="1:304" ht="14.4" customHeight="1" x14ac:dyDescent="0.3">
      <c r="A65">
        <v>100</v>
      </c>
      <c r="B65">
        <v>427</v>
      </c>
      <c r="C65" s="2">
        <v>44874.287962962961</v>
      </c>
      <c r="D65">
        <v>1</v>
      </c>
      <c r="E65" t="s">
        <v>590</v>
      </c>
      <c r="F65" t="s">
        <v>566</v>
      </c>
      <c r="G65">
        <f>VLOOKUP(F65,'Vlookup tables'!$A$2:$B$10,2,FALSE)</f>
        <v>3</v>
      </c>
      <c r="H65" t="s">
        <v>579</v>
      </c>
      <c r="I65" t="s">
        <v>862</v>
      </c>
      <c r="J65" t="str">
        <f t="shared" si="93"/>
        <v>Right of Way</v>
      </c>
      <c r="K65" t="s">
        <v>566</v>
      </c>
      <c r="L65">
        <f>VLOOKUP(K65,'Vlookup tables'!$A$2:$B$10,2,FALSE)</f>
        <v>3</v>
      </c>
      <c r="M65" t="s">
        <v>583</v>
      </c>
      <c r="N65" t="b">
        <f t="shared" si="48"/>
        <v>1</v>
      </c>
      <c r="O65" t="b">
        <f t="shared" si="49"/>
        <v>0</v>
      </c>
      <c r="P65" t="b">
        <f t="shared" si="50"/>
        <v>0</v>
      </c>
      <c r="Q65" t="b">
        <f t="shared" si="51"/>
        <v>0</v>
      </c>
      <c r="R65" t="b">
        <f t="shared" si="52"/>
        <v>0</v>
      </c>
      <c r="T65" t="str">
        <f t="shared" si="94"/>
        <v>na</v>
      </c>
      <c r="U65" t="str">
        <f t="shared" si="95"/>
        <v>Unknown</v>
      </c>
      <c r="V65" t="str">
        <f t="shared" si="96"/>
        <v>Unknown</v>
      </c>
      <c r="W65" t="str">
        <f t="shared" si="97"/>
        <v>Unknown</v>
      </c>
      <c r="X65" t="str">
        <f t="shared" si="98"/>
        <v>Unknown</v>
      </c>
      <c r="Y65" t="s">
        <v>584</v>
      </c>
      <c r="Z65">
        <f>VLOOKUP(Y65,'Vlookup tables'!$D$2:$E$6,2,FALSE)</f>
        <v>2</v>
      </c>
      <c r="AA65" t="str">
        <f t="shared" si="29"/>
        <v>na</v>
      </c>
      <c r="AB65" t="str">
        <f t="shared" si="58"/>
        <v>na</v>
      </c>
      <c r="AC65" t="str">
        <f t="shared" si="59"/>
        <v>na</v>
      </c>
      <c r="AD65" t="str">
        <f t="shared" si="60"/>
        <v>na</v>
      </c>
      <c r="AE65" t="str">
        <f t="shared" si="61"/>
        <v>na</v>
      </c>
      <c r="AF65" t="str">
        <f>IF(OR(AA65=FALSE,AA65="na"),"na",VLOOKUP(AV65,'Vlookup tables'!$G$2:$H$7,2,FALSE))</f>
        <v>na</v>
      </c>
      <c r="AG65" t="str">
        <f>IF(OR(AB65=FALSE,AB65="na"),"na",VLOOKUP(AW65,'Vlookup tables'!$G$2:$H$7,2,FALSE))</f>
        <v>na</v>
      </c>
      <c r="AH65" t="str">
        <f>IF(OR(AC65=FALSE,AC65="na"),"na",VLOOKUP(AX65,'Vlookup tables'!$G$2:$H$7,2,FALSE))</f>
        <v>na</v>
      </c>
      <c r="AI65" t="str">
        <f>IF(OR(AD65=FALSE,AD65="na"),"na",VLOOKUP(AY65,'Vlookup tables'!$G$2:$H$7,2,FALSE))</f>
        <v>na</v>
      </c>
      <c r="AJ65" t="str">
        <f>IF(OR(AA65=FALSE,AA65="na"),"na",VLOOKUP(BC65,'Vlookup tables'!$J$2:$K$5,2,FALSE))</f>
        <v>na</v>
      </c>
      <c r="AK65" t="str">
        <f>IF(OR(AB65=FALSE,AB65="na"),"na",VLOOKUP(BD65,'Vlookup tables'!$J$2:$K$5,2,FALSE))</f>
        <v>na</v>
      </c>
      <c r="AL65" t="str">
        <f>IF(OR(AC65=FALSE,AC65="na"),"na",VLOOKUP(BE65,'Vlookup tables'!$J$2:$K$5,2,FALSE))</f>
        <v>na</v>
      </c>
      <c r="AM65" t="str">
        <f>IF(OR(AD65=FALSE,AD65="na"),"na",VLOOKUP(BF65,'Vlookup tables'!$J$2:$K$5,2,FALSE))</f>
        <v>na</v>
      </c>
      <c r="AN65" t="str">
        <f t="shared" si="62"/>
        <v>na</v>
      </c>
      <c r="AO65" t="str">
        <f t="shared" si="63"/>
        <v>na</v>
      </c>
      <c r="AP65" t="str">
        <f t="shared" si="64"/>
        <v>na</v>
      </c>
      <c r="AQ65" t="str">
        <f t="shared" si="65"/>
        <v>na</v>
      </c>
      <c r="BQ65" t="str">
        <f t="shared" si="66"/>
        <v>na</v>
      </c>
      <c r="BR65" t="b">
        <f t="shared" si="67"/>
        <v>1</v>
      </c>
      <c r="BS65" t="b">
        <f t="shared" si="68"/>
        <v>1</v>
      </c>
      <c r="BT65" t="b">
        <f t="shared" si="69"/>
        <v>0</v>
      </c>
      <c r="BU65" t="b">
        <f t="shared" si="70"/>
        <v>0</v>
      </c>
      <c r="BV65" t="b">
        <f t="shared" si="71"/>
        <v>0</v>
      </c>
      <c r="BW65">
        <f>IF(OR(BR65=FALSE,BR65="na"),"na",VLOOKUP(CN65,'Vlookup tables'!$G$2:$H$7,2,FALSE))</f>
        <v>1</v>
      </c>
      <c r="BX65">
        <f>IF(OR(BS65=FALSE,BS65="na"),"na",VLOOKUP(CO65,'Vlookup tables'!$G$2:$H$7,2,FALSE))</f>
        <v>2</v>
      </c>
      <c r="BY65" t="str">
        <f>IF(OR(BT65=FALSE,BT65="na"),"na",VLOOKUP(CP65,'Vlookup tables'!$G$2:$H$7,2,FALSE))</f>
        <v>na</v>
      </c>
      <c r="BZ65" t="str">
        <f>IF(OR(BU65=FALSE,BU65="na"),"na",VLOOKUP(CQ65,'Vlookup tables'!$G$2:$H$7,2,FALSE))</f>
        <v>na</v>
      </c>
      <c r="CA65">
        <f>IF(OR(BR65=FALSE,BR65="na"),"na",VLOOKUP(CU65,'Vlookup tables'!$J$2:$K$5,2,FALSE))</f>
        <v>3</v>
      </c>
      <c r="CB65">
        <f>IF(OR(BS65=FALSE,BS65="na"),"na",VLOOKUP(CV65,'Vlookup tables'!$J$2:$K$5,2,FALSE))</f>
        <v>3</v>
      </c>
      <c r="CC65" t="str">
        <f>IF(OR(BT65=FALSE,BT65="na"),"na",VLOOKUP(CW65,'Vlookup tables'!$J$2:$K$5,2,FALSE))</f>
        <v>na</v>
      </c>
      <c r="CD65" t="str">
        <f>IF(OR(BU65=FALSE,BU65="na"),"na",VLOOKUP(CX65,'Vlookup tables'!$J$2:$K$5,2,FALSE))</f>
        <v>na</v>
      </c>
      <c r="CE65" t="b">
        <f t="shared" si="72"/>
        <v>0</v>
      </c>
      <c r="CF65" t="b">
        <f t="shared" si="73"/>
        <v>0</v>
      </c>
      <c r="CG65" t="str">
        <f t="shared" si="74"/>
        <v>na</v>
      </c>
      <c r="CH65" t="str">
        <f t="shared" si="75"/>
        <v>na</v>
      </c>
      <c r="CJ65" t="s">
        <v>529</v>
      </c>
      <c r="CN65" t="s">
        <v>530</v>
      </c>
      <c r="CO65" t="s">
        <v>531</v>
      </c>
      <c r="CU65" t="s">
        <v>532</v>
      </c>
      <c r="CV65" t="s">
        <v>532</v>
      </c>
      <c r="DI65" t="b">
        <f t="shared" si="76"/>
        <v>0</v>
      </c>
      <c r="DK65" t="s">
        <v>552</v>
      </c>
      <c r="EQ65" t="b">
        <f t="shared" si="77"/>
        <v>0</v>
      </c>
      <c r="ER65" t="b">
        <f t="shared" si="78"/>
        <v>0</v>
      </c>
      <c r="ES65" t="b">
        <f t="shared" si="79"/>
        <v>0</v>
      </c>
      <c r="ET65" t="b">
        <f t="shared" si="80"/>
        <v>0</v>
      </c>
      <c r="EU65" t="b">
        <f t="shared" si="81"/>
        <v>0</v>
      </c>
      <c r="EV65" t="b">
        <f t="shared" si="82"/>
        <v>0</v>
      </c>
      <c r="EW65" t="str">
        <f t="shared" si="30"/>
        <v>na</v>
      </c>
      <c r="EX65" t="str">
        <f t="shared" si="31"/>
        <v>na</v>
      </c>
      <c r="EY65" t="str">
        <f t="shared" si="32"/>
        <v>na</v>
      </c>
      <c r="EZ65" t="str">
        <f t="shared" si="33"/>
        <v>na</v>
      </c>
      <c r="FA65" t="str">
        <f t="shared" si="34"/>
        <v>na</v>
      </c>
      <c r="FB65" t="str">
        <f t="shared" si="35"/>
        <v>na</v>
      </c>
      <c r="FC65" t="str">
        <f t="shared" si="83"/>
        <v>na</v>
      </c>
      <c r="FD65" t="str">
        <f t="shared" si="36"/>
        <v>na</v>
      </c>
      <c r="FE65" t="str">
        <f t="shared" si="37"/>
        <v>na</v>
      </c>
      <c r="FF65" t="str">
        <f t="shared" si="38"/>
        <v>na</v>
      </c>
      <c r="FG65" t="str">
        <f t="shared" si="39"/>
        <v>na</v>
      </c>
      <c r="FH65" t="str">
        <f t="shared" si="84"/>
        <v>na</v>
      </c>
      <c r="FI65" t="str">
        <f>IF(OR(FD65=FALSE,FD65="na"),"na",VLOOKUP(GH65,'Vlookup tables'!$G$2:$H$7,2,FALSE))</f>
        <v>na</v>
      </c>
      <c r="FJ65" t="str">
        <f>IF(OR(FE65=FALSE,FE65="na"),"na",VLOOKUP(GI65,'Vlookup tables'!$G$2:$H$7,2,FALSE))</f>
        <v>na</v>
      </c>
      <c r="FK65" t="str">
        <f>IF(OR(FF65=FALSE,FF65="na"),"na",VLOOKUP(GJ65,'Vlookup tables'!$G$2:$H$7,2,FALSE))</f>
        <v>na</v>
      </c>
      <c r="FL65" t="str">
        <f>IF(OR(FG65=FALSE,FG65="na"),"na",VLOOKUP(GK65,'Vlookup tables'!$G$2:$H$7,2,FALSE))</f>
        <v>na</v>
      </c>
      <c r="FM65" t="str">
        <f>IF(OR(FD65=FALSE,FD65="na"),"na",VLOOKUP(GO65,'Vlookup tables'!$J$2:$K$5,2,FALSE))</f>
        <v>na</v>
      </c>
      <c r="FN65" t="str">
        <f>IF(OR(FE65=FALSE,FE65="na"),"na",VLOOKUP(GP65,'Vlookup tables'!$J$2:$K$5,2,FALSE))</f>
        <v>na</v>
      </c>
      <c r="FO65" t="str">
        <f>IF(OR(FF65=FALSE,FF65="na"),"na",VLOOKUP(GQ65,'Vlookup tables'!$J$2:$K$5,2,FALSE))</f>
        <v>na</v>
      </c>
      <c r="FP65" t="str">
        <f>IF(OR(FG65=FALSE,FG65="na"),"na",VLOOKUP(GR65,'Vlookup tables'!$J$2:$K$5,2,FALSE))</f>
        <v>na</v>
      </c>
      <c r="FQ65" t="str">
        <f t="shared" si="40"/>
        <v>na</v>
      </c>
      <c r="FR65" t="str">
        <f t="shared" si="41"/>
        <v>na</v>
      </c>
      <c r="FS65" t="str">
        <f t="shared" si="42"/>
        <v>na</v>
      </c>
      <c r="FT65" t="str">
        <f t="shared" si="43"/>
        <v>na</v>
      </c>
      <c r="FU65" t="str">
        <f t="shared" si="44"/>
        <v>na</v>
      </c>
      <c r="FV65" t="s">
        <v>574</v>
      </c>
      <c r="HF65" t="s">
        <v>575</v>
      </c>
      <c r="HX65">
        <f>IF(IT65="","Unknown",VLOOKUP(IT65,'Vlookup tables'!$B$13:$C$16,2,FALSE))</f>
        <v>2</v>
      </c>
      <c r="HY65">
        <f>IF(IU65="","Unknown",VLOOKUP(IU65,'Vlookup tables'!$D$13:$E$16,2,FALSE))</f>
        <v>2</v>
      </c>
      <c r="HZ65">
        <f>IF(IV65="","Unknown",VLOOKUP(IV65,'Vlookup tables'!$F$13:$G$16,2,FALSE))</f>
        <v>3</v>
      </c>
      <c r="IA65">
        <f>IF(IW65="","Unknown",VLOOKUP(IW65,'Vlookup tables'!$H$13:$I$16,2,FALSE))</f>
        <v>3</v>
      </c>
      <c r="IB65">
        <f>IF(IX65="","Unknown",VLOOKUP(IX65,'Vlookup tables'!$J$13:$K$16,2,FALSE))</f>
        <v>3</v>
      </c>
      <c r="IC65">
        <f>IF(IY65="","Unknown",VLOOKUP(IY65,'Vlookup tables'!$L$13:$M$16,2,FALSE))</f>
        <v>3</v>
      </c>
      <c r="ID65">
        <f>IF(IZ65="","Unknown",VLOOKUP(IZ65,'Vlookup tables'!$N$13:$O$16,2,FALSE))</f>
        <v>1</v>
      </c>
      <c r="IE65">
        <f>VLOOKUP(JA65,'Vlookup tables'!$P$13:$Q$15,2,FALSE)</f>
        <v>1</v>
      </c>
      <c r="IF65" t="str">
        <f t="shared" si="85"/>
        <v>na</v>
      </c>
      <c r="IG65" t="str">
        <f t="shared" si="86"/>
        <v>na</v>
      </c>
      <c r="IH65" t="str">
        <f t="shared" si="87"/>
        <v>na</v>
      </c>
      <c r="II65" t="str">
        <f t="shared" si="45"/>
        <v>na</v>
      </c>
      <c r="IJ65" t="str">
        <f>IF(OR(IF65=FALSE,IF65="na"),"na",VLOOKUP(JF65,'Vlookup tables'!$G$2:$H$7,2,FALSE))</f>
        <v>na</v>
      </c>
      <c r="IK65" t="str">
        <f>IF(OR(IG65=FALSE,IG65="na"),"na",VLOOKUP(JG65,'Vlookup tables'!$G$2:$H$7,2,FALSE))</f>
        <v>na</v>
      </c>
      <c r="IL65" t="str">
        <f>IF(OR(IH65=FALSE,IH65="na"),"na",VLOOKUP(JH65,'Vlookup tables'!$G$2:$H$7,2,FALSE))</f>
        <v>na</v>
      </c>
      <c r="IM65" t="str">
        <f>IF(OR(IF65=FALSE,IF65="na"),"na",VLOOKUP(JL65,'Vlookup tables'!$J$2:$K$5,2,FALSE))</f>
        <v>na</v>
      </c>
      <c r="IN65" t="str">
        <f>IF(OR(IG65=FALSE,IG65="na"),"na",VLOOKUP(JM65,'Vlookup tables'!$J$2:$K$5,2,FALSE))</f>
        <v>na</v>
      </c>
      <c r="IO65" t="str">
        <f>IF(OR(IH65=FALSE,IH65="na"),"na",VLOOKUP(JN65,'Vlookup tables'!$J$2:$K$5,2,FALSE))</f>
        <v>na</v>
      </c>
      <c r="IP65" t="str">
        <f t="shared" si="88"/>
        <v>na</v>
      </c>
      <c r="IQ65" t="str">
        <f t="shared" si="89"/>
        <v>na</v>
      </c>
      <c r="IR65" t="str">
        <f t="shared" si="90"/>
        <v>na</v>
      </c>
      <c r="IS65" t="b">
        <f t="shared" si="91"/>
        <v>0</v>
      </c>
      <c r="IT65" t="s">
        <v>559</v>
      </c>
      <c r="IU65" t="s">
        <v>560</v>
      </c>
      <c r="IV65" t="s">
        <v>540</v>
      </c>
      <c r="IW65" t="s">
        <v>576</v>
      </c>
      <c r="IX65" t="s">
        <v>577</v>
      </c>
      <c r="IY65" t="s">
        <v>532</v>
      </c>
      <c r="IZ65" t="s">
        <v>562</v>
      </c>
      <c r="JA65" t="s">
        <v>541</v>
      </c>
      <c r="JX65" t="s">
        <v>534</v>
      </c>
      <c r="JZ65" t="s">
        <v>588</v>
      </c>
      <c r="KB65" t="s">
        <v>589</v>
      </c>
      <c r="KC65">
        <v>1</v>
      </c>
      <c r="KD65">
        <v>2</v>
      </c>
      <c r="KK65">
        <v>1</v>
      </c>
      <c r="KN65" t="s">
        <v>552</v>
      </c>
      <c r="KQ65" t="b">
        <f t="shared" si="92"/>
        <v>0</v>
      </c>
      <c r="KR65">
        <f t="shared" si="47"/>
        <v>137</v>
      </c>
    </row>
    <row r="66" spans="1:304" ht="14.4" customHeight="1" x14ac:dyDescent="0.3">
      <c r="A66">
        <v>100</v>
      </c>
      <c r="B66">
        <v>1325</v>
      </c>
      <c r="C66" s="2">
        <v>44874.290034722224</v>
      </c>
      <c r="D66">
        <v>1</v>
      </c>
      <c r="E66" t="s">
        <v>544</v>
      </c>
      <c r="F66" t="s">
        <v>611</v>
      </c>
      <c r="G66">
        <f>VLOOKUP(F66,'Vlookup tables'!$A$2:$B$10,2,FALSE)</f>
        <v>4</v>
      </c>
      <c r="H66" t="s">
        <v>631</v>
      </c>
      <c r="J66" t="str">
        <f t="shared" si="93"/>
        <v>Maintenance</v>
      </c>
      <c r="K66" t="s">
        <v>568</v>
      </c>
      <c r="L66">
        <f>VLOOKUP(K66,'Vlookup tables'!$A$2:$B$10,2,FALSE)</f>
        <v>6</v>
      </c>
      <c r="M66" t="s">
        <v>583</v>
      </c>
      <c r="N66" t="b">
        <f t="shared" si="48"/>
        <v>1</v>
      </c>
      <c r="O66" t="b">
        <f t="shared" si="49"/>
        <v>0</v>
      </c>
      <c r="P66" t="b">
        <f t="shared" si="50"/>
        <v>0</v>
      </c>
      <c r="Q66" t="b">
        <f t="shared" si="51"/>
        <v>0</v>
      </c>
      <c r="R66" t="b">
        <f t="shared" si="52"/>
        <v>0</v>
      </c>
      <c r="T66" t="str">
        <f t="shared" si="94"/>
        <v>na</v>
      </c>
      <c r="U66" t="str">
        <f t="shared" si="95"/>
        <v>Unknown</v>
      </c>
      <c r="V66" t="str">
        <f t="shared" si="96"/>
        <v>Unknown</v>
      </c>
      <c r="W66" t="str">
        <f t="shared" si="97"/>
        <v>Unknown</v>
      </c>
      <c r="X66" t="str">
        <f t="shared" si="98"/>
        <v>Unknown</v>
      </c>
      <c r="Y66" t="s">
        <v>517</v>
      </c>
      <c r="Z66">
        <f>VLOOKUP(Y66,'Vlookup tables'!$D$2:$E$6,2,FALSE)</f>
        <v>1</v>
      </c>
      <c r="AA66" t="b">
        <f t="shared" si="29"/>
        <v>0</v>
      </c>
      <c r="AB66" t="b">
        <f t="shared" si="58"/>
        <v>0</v>
      </c>
      <c r="AC66" t="b">
        <f t="shared" si="59"/>
        <v>0</v>
      </c>
      <c r="AD66" t="b">
        <f t="shared" si="60"/>
        <v>0</v>
      </c>
      <c r="AE66" t="b">
        <f t="shared" si="61"/>
        <v>0</v>
      </c>
      <c r="AF66" t="str">
        <f>IF(OR(AA66=FALSE,AA66="na"),"na",VLOOKUP(AV66,'Vlookup tables'!$G$2:$H$7,2,FALSE))</f>
        <v>na</v>
      </c>
      <c r="AG66" t="str">
        <f>IF(OR(AB66=FALSE,AB66="na"),"na",VLOOKUP(AW66,'Vlookup tables'!$G$2:$H$7,2,FALSE))</f>
        <v>na</v>
      </c>
      <c r="AH66" t="str">
        <f>IF(OR(AC66=FALSE,AC66="na"),"na",VLOOKUP(AX66,'Vlookup tables'!$G$2:$H$7,2,FALSE))</f>
        <v>na</v>
      </c>
      <c r="AI66" t="str">
        <f>IF(OR(AD66=FALSE,AD66="na"),"na",VLOOKUP(AY66,'Vlookup tables'!$G$2:$H$7,2,FALSE))</f>
        <v>na</v>
      </c>
      <c r="AJ66" t="str">
        <f>IF(OR(AA66=FALSE,AA66="na"),"na",VLOOKUP(BC66,'Vlookup tables'!$J$2:$K$5,2,FALSE))</f>
        <v>na</v>
      </c>
      <c r="AK66" t="str">
        <f>IF(OR(AB66=FALSE,AB66="na"),"na",VLOOKUP(BD66,'Vlookup tables'!$J$2:$K$5,2,FALSE))</f>
        <v>na</v>
      </c>
      <c r="AL66" t="str">
        <f>IF(OR(AC66=FALSE,AC66="na"),"na",VLOOKUP(BE66,'Vlookup tables'!$J$2:$K$5,2,FALSE))</f>
        <v>na</v>
      </c>
      <c r="AM66" t="str">
        <f>IF(OR(AD66=FALSE,AD66="na"),"na",VLOOKUP(BF66,'Vlookup tables'!$J$2:$K$5,2,FALSE))</f>
        <v>na</v>
      </c>
      <c r="AN66" t="str">
        <f t="shared" si="62"/>
        <v>na</v>
      </c>
      <c r="AO66" t="str">
        <f t="shared" si="63"/>
        <v>na</v>
      </c>
      <c r="AP66" t="str">
        <f t="shared" si="64"/>
        <v>na</v>
      </c>
      <c r="AQ66" t="str">
        <f t="shared" si="65"/>
        <v>na</v>
      </c>
      <c r="AR66" t="s">
        <v>632</v>
      </c>
      <c r="AX66" t="s">
        <v>573</v>
      </c>
      <c r="BE66" t="s">
        <v>528</v>
      </c>
      <c r="BL66" t="s">
        <v>863</v>
      </c>
      <c r="BQ66" t="str">
        <f t="shared" si="66"/>
        <v>Yes</v>
      </c>
      <c r="BR66" t="b">
        <f t="shared" si="67"/>
        <v>1</v>
      </c>
      <c r="BS66" t="b">
        <f t="shared" si="68"/>
        <v>1</v>
      </c>
      <c r="BT66" t="b">
        <f t="shared" si="69"/>
        <v>1</v>
      </c>
      <c r="BU66" t="b">
        <f t="shared" si="70"/>
        <v>0</v>
      </c>
      <c r="BV66" t="b">
        <f t="shared" si="71"/>
        <v>0</v>
      </c>
      <c r="BW66">
        <f>IF(OR(BR66=FALSE,BR66="na"),"na",VLOOKUP(CN66,'Vlookup tables'!$G$2:$H$7,2,FALSE))</f>
        <v>4</v>
      </c>
      <c r="BX66">
        <f>IF(OR(BS66=FALSE,BS66="na"),"na",VLOOKUP(CO66,'Vlookup tables'!$G$2:$H$7,2,FALSE))</f>
        <v>4</v>
      </c>
      <c r="BY66">
        <f>IF(OR(BT66=FALSE,BT66="na"),"na",VLOOKUP(CP66,'Vlookup tables'!$G$2:$H$7,2,FALSE))</f>
        <v>2</v>
      </c>
      <c r="BZ66" t="str">
        <f>IF(OR(BU66=FALSE,BU66="na"),"na",VLOOKUP(CQ66,'Vlookup tables'!$G$2:$H$7,2,FALSE))</f>
        <v>na</v>
      </c>
      <c r="CA66">
        <f>IF(OR(BR66=FALSE,BR66="na"),"na",VLOOKUP(CU66,'Vlookup tables'!$J$2:$K$5,2,FALSE))</f>
        <v>2</v>
      </c>
      <c r="CB66">
        <f>IF(OR(BS66=FALSE,BS66="na"),"na",VLOOKUP(CV66,'Vlookup tables'!$J$2:$K$5,2,FALSE))</f>
        <v>2</v>
      </c>
      <c r="CC66">
        <f>IF(OR(BT66=FALSE,BT66="na"),"na",VLOOKUP(CW66,'Vlookup tables'!$J$2:$K$5,2,FALSE))</f>
        <v>2</v>
      </c>
      <c r="CD66" t="str">
        <f>IF(OR(BU66=FALSE,BU66="na"),"na",VLOOKUP(CX66,'Vlookup tables'!$J$2:$K$5,2,FALSE))</f>
        <v>na</v>
      </c>
      <c r="CE66" t="b">
        <f t="shared" si="72"/>
        <v>1</v>
      </c>
      <c r="CF66" t="b">
        <f t="shared" si="73"/>
        <v>1</v>
      </c>
      <c r="CG66" t="b">
        <f t="shared" si="74"/>
        <v>1</v>
      </c>
      <c r="CH66" t="str">
        <f t="shared" si="75"/>
        <v>na</v>
      </c>
      <c r="CI66" t="s">
        <v>519</v>
      </c>
      <c r="CJ66" t="s">
        <v>593</v>
      </c>
      <c r="CN66" t="s">
        <v>573</v>
      </c>
      <c r="CO66" t="s">
        <v>573</v>
      </c>
      <c r="CP66" t="s">
        <v>531</v>
      </c>
      <c r="CU66" t="s">
        <v>528</v>
      </c>
      <c r="CV66" t="s">
        <v>528</v>
      </c>
      <c r="CW66" t="s">
        <v>528</v>
      </c>
      <c r="DB66" t="s">
        <v>864</v>
      </c>
      <c r="DC66" t="s">
        <v>865</v>
      </c>
      <c r="DD66" t="s">
        <v>865</v>
      </c>
      <c r="DI66" t="b">
        <f t="shared" si="76"/>
        <v>0</v>
      </c>
      <c r="DK66" t="s">
        <v>552</v>
      </c>
      <c r="EQ66" t="b">
        <f t="shared" si="77"/>
        <v>1</v>
      </c>
      <c r="ER66" t="b">
        <f t="shared" si="78"/>
        <v>1</v>
      </c>
      <c r="ES66" t="b">
        <f t="shared" si="79"/>
        <v>0</v>
      </c>
      <c r="ET66" t="b">
        <f t="shared" si="80"/>
        <v>0</v>
      </c>
      <c r="EU66" t="b">
        <f t="shared" si="81"/>
        <v>0</v>
      </c>
      <c r="EV66" t="b">
        <f t="shared" si="82"/>
        <v>0</v>
      </c>
      <c r="EW66">
        <f t="shared" si="30"/>
        <v>3</v>
      </c>
      <c r="EX66" t="str">
        <f t="shared" si="31"/>
        <v>na</v>
      </c>
      <c r="EY66" t="str">
        <f t="shared" si="32"/>
        <v>na</v>
      </c>
      <c r="EZ66" t="str">
        <f t="shared" si="33"/>
        <v>na</v>
      </c>
      <c r="FA66" t="b">
        <f t="shared" si="34"/>
        <v>0</v>
      </c>
      <c r="FB66" t="b">
        <f t="shared" si="35"/>
        <v>0</v>
      </c>
      <c r="FC66" t="b">
        <f t="shared" si="83"/>
        <v>1</v>
      </c>
      <c r="FD66" t="b">
        <f t="shared" si="36"/>
        <v>0</v>
      </c>
      <c r="FE66" t="b">
        <f t="shared" si="37"/>
        <v>0</v>
      </c>
      <c r="FF66" t="b">
        <f t="shared" si="38"/>
        <v>0</v>
      </c>
      <c r="FG66" t="b">
        <f t="shared" si="39"/>
        <v>0</v>
      </c>
      <c r="FH66" t="b">
        <f t="shared" si="84"/>
        <v>1</v>
      </c>
      <c r="FI66" t="str">
        <f>IF(OR(FD66=FALSE,FD66="na"),"na",VLOOKUP(GH66,'Vlookup tables'!$G$2:$H$7,2,FALSE))</f>
        <v>na</v>
      </c>
      <c r="FJ66" t="str">
        <f>IF(OR(FE66=FALSE,FE66="na"),"na",VLOOKUP(GI66,'Vlookup tables'!$G$2:$H$7,2,FALSE))</f>
        <v>na</v>
      </c>
      <c r="FK66" t="str">
        <f>IF(OR(FF66=FALSE,FF66="na"),"na",VLOOKUP(GJ66,'Vlookup tables'!$G$2:$H$7,2,FALSE))</f>
        <v>na</v>
      </c>
      <c r="FL66" t="str">
        <f>IF(OR(FG66=FALSE,FG66="na"),"na",VLOOKUP(GK66,'Vlookup tables'!$G$2:$H$7,2,FALSE))</f>
        <v>na</v>
      </c>
      <c r="FM66" t="str">
        <f>IF(OR(FD66=FALSE,FD66="na"),"na",VLOOKUP(GO66,'Vlookup tables'!$J$2:$K$5,2,FALSE))</f>
        <v>na</v>
      </c>
      <c r="FN66" t="str">
        <f>IF(OR(FE66=FALSE,FE66="na"),"na",VLOOKUP(GP66,'Vlookup tables'!$J$2:$K$5,2,FALSE))</f>
        <v>na</v>
      </c>
      <c r="FO66" t="str">
        <f>IF(OR(FF66=FALSE,FF66="na"),"na",VLOOKUP(GQ66,'Vlookup tables'!$J$2:$K$5,2,FALSE))</f>
        <v>na</v>
      </c>
      <c r="FP66" t="str">
        <f>IF(OR(FG66=FALSE,FG66="na"),"na",VLOOKUP(GR66,'Vlookup tables'!$J$2:$K$5,2,FALSE))</f>
        <v>na</v>
      </c>
      <c r="FQ66" t="str">
        <f t="shared" si="40"/>
        <v>na</v>
      </c>
      <c r="FR66" t="str">
        <f t="shared" si="41"/>
        <v>na</v>
      </c>
      <c r="FS66" t="str">
        <f t="shared" si="42"/>
        <v>na</v>
      </c>
      <c r="FT66" t="str">
        <f t="shared" si="43"/>
        <v>na</v>
      </c>
      <c r="FU66" t="b">
        <f t="shared" si="44"/>
        <v>0</v>
      </c>
      <c r="FV66" t="s">
        <v>601</v>
      </c>
      <c r="FX66" t="s">
        <v>554</v>
      </c>
      <c r="GB66" t="s">
        <v>579</v>
      </c>
      <c r="GE66" t="s">
        <v>866</v>
      </c>
      <c r="GF66" t="s">
        <v>579</v>
      </c>
      <c r="GG66" t="s">
        <v>866</v>
      </c>
      <c r="GN66" t="s">
        <v>530</v>
      </c>
      <c r="GU66" t="s">
        <v>564</v>
      </c>
      <c r="HB66" t="s">
        <v>867</v>
      </c>
      <c r="HD66" t="s">
        <v>552</v>
      </c>
      <c r="HX66">
        <f>IF(IT66="","Unknown",VLOOKUP(IT66,'Vlookup tables'!$B$13:$C$16,2,FALSE))</f>
        <v>3</v>
      </c>
      <c r="HY66">
        <f>IF(IU66="","Unknown",VLOOKUP(IU66,'Vlookup tables'!$D$13:$E$16,2,FALSE))</f>
        <v>2</v>
      </c>
      <c r="HZ66">
        <f>IF(IV66="","Unknown",VLOOKUP(IV66,'Vlookup tables'!$F$13:$G$16,2,FALSE))</f>
        <v>3</v>
      </c>
      <c r="IA66">
        <f>IF(IW66="","Unknown",VLOOKUP(IW66,'Vlookup tables'!$H$13:$I$16,2,FALSE))</f>
        <v>2</v>
      </c>
      <c r="IB66">
        <f>IF(IX66="","Unknown",VLOOKUP(IX66,'Vlookup tables'!$J$13:$K$16,2,FALSE))</f>
        <v>2</v>
      </c>
      <c r="IC66">
        <f>IF(IY66="","Unknown",VLOOKUP(IY66,'Vlookup tables'!$L$13:$M$16,2,FALSE))</f>
        <v>2</v>
      </c>
      <c r="ID66">
        <f>IF(IZ66="","Unknown",VLOOKUP(IZ66,'Vlookup tables'!$N$13:$O$16,2,FALSE))</f>
        <v>3</v>
      </c>
      <c r="IE66">
        <f>VLOOKUP(JA66,'Vlookup tables'!$P$13:$Q$15,2,FALSE)</f>
        <v>1</v>
      </c>
      <c r="IF66" t="str">
        <f t="shared" si="85"/>
        <v>na</v>
      </c>
      <c r="IG66" t="str">
        <f t="shared" si="86"/>
        <v>na</v>
      </c>
      <c r="IH66" t="str">
        <f t="shared" si="87"/>
        <v>na</v>
      </c>
      <c r="II66" t="str">
        <f t="shared" si="45"/>
        <v>na</v>
      </c>
      <c r="IJ66" t="str">
        <f>IF(OR(IF66=FALSE,IF66="na"),"na",VLOOKUP(JF66,'Vlookup tables'!$G$2:$H$7,2,FALSE))</f>
        <v>na</v>
      </c>
      <c r="IK66" t="str">
        <f>IF(OR(IG66=FALSE,IG66="na"),"na",VLOOKUP(JG66,'Vlookup tables'!$G$2:$H$7,2,FALSE))</f>
        <v>na</v>
      </c>
      <c r="IL66" t="str">
        <f>IF(OR(IH66=FALSE,IH66="na"),"na",VLOOKUP(JH66,'Vlookup tables'!$G$2:$H$7,2,FALSE))</f>
        <v>na</v>
      </c>
      <c r="IM66" t="str">
        <f>IF(OR(IF66=FALSE,IF66="na"),"na",VLOOKUP(JL66,'Vlookup tables'!$J$2:$K$5,2,FALSE))</f>
        <v>na</v>
      </c>
      <c r="IN66" t="str">
        <f>IF(OR(IG66=FALSE,IG66="na"),"na",VLOOKUP(JM66,'Vlookup tables'!$J$2:$K$5,2,FALSE))</f>
        <v>na</v>
      </c>
      <c r="IO66" t="str">
        <f>IF(OR(IH66=FALSE,IH66="na"),"na",VLOOKUP(JN66,'Vlookup tables'!$J$2:$K$5,2,FALSE))</f>
        <v>na</v>
      </c>
      <c r="IP66" t="str">
        <f t="shared" si="88"/>
        <v>na</v>
      </c>
      <c r="IQ66" t="str">
        <f t="shared" si="89"/>
        <v>na</v>
      </c>
      <c r="IR66" t="str">
        <f t="shared" si="90"/>
        <v>na</v>
      </c>
      <c r="IS66" t="b">
        <f t="shared" si="91"/>
        <v>0</v>
      </c>
      <c r="IT66" t="s">
        <v>538</v>
      </c>
      <c r="IU66" t="s">
        <v>560</v>
      </c>
      <c r="IV66" t="s">
        <v>540</v>
      </c>
      <c r="IW66" t="s">
        <v>562</v>
      </c>
      <c r="IX66" t="s">
        <v>563</v>
      </c>
      <c r="IY66" t="s">
        <v>528</v>
      </c>
      <c r="IZ66" t="s">
        <v>587</v>
      </c>
      <c r="JA66" t="s">
        <v>541</v>
      </c>
      <c r="JX66" t="s">
        <v>534</v>
      </c>
      <c r="JZ66" t="s">
        <v>868</v>
      </c>
      <c r="KA66" t="s">
        <v>800</v>
      </c>
      <c r="KB66" t="s">
        <v>589</v>
      </c>
      <c r="KC66">
        <v>1</v>
      </c>
      <c r="KG66">
        <v>1</v>
      </c>
      <c r="KK66">
        <v>1</v>
      </c>
      <c r="KN66" t="s">
        <v>552</v>
      </c>
      <c r="KQ66" t="b">
        <f t="shared" si="92"/>
        <v>0</v>
      </c>
      <c r="KR66">
        <f t="shared" si="47"/>
        <v>155</v>
      </c>
    </row>
    <row r="67" spans="1:304" ht="14.4" customHeight="1" x14ac:dyDescent="0.3">
      <c r="A67">
        <v>100</v>
      </c>
      <c r="B67">
        <v>1048</v>
      </c>
      <c r="C67" s="2">
        <v>44874.293437499997</v>
      </c>
      <c r="D67">
        <v>0.89999997615814198</v>
      </c>
      <c r="E67" t="s">
        <v>590</v>
      </c>
      <c r="F67" t="s">
        <v>568</v>
      </c>
      <c r="G67">
        <f>VLOOKUP(F67,'Vlookup tables'!$A$2:$B$10,2,FALSE)</f>
        <v>6</v>
      </c>
      <c r="H67" t="s">
        <v>545</v>
      </c>
      <c r="J67" t="str">
        <f t="shared" si="93"/>
        <v>Engineering</v>
      </c>
      <c r="K67" t="s">
        <v>568</v>
      </c>
      <c r="L67">
        <f>VLOOKUP(K67,'Vlookup tables'!$A$2:$B$10,2,FALSE)</f>
        <v>6</v>
      </c>
      <c r="M67" t="s">
        <v>583</v>
      </c>
      <c r="N67" t="b">
        <f t="shared" si="48"/>
        <v>1</v>
      </c>
      <c r="O67" t="b">
        <f t="shared" si="49"/>
        <v>0</v>
      </c>
      <c r="P67" t="b">
        <f t="shared" si="50"/>
        <v>0</v>
      </c>
      <c r="Q67" t="b">
        <f t="shared" si="51"/>
        <v>0</v>
      </c>
      <c r="R67" t="b">
        <f t="shared" si="52"/>
        <v>0</v>
      </c>
      <c r="S67" t="s">
        <v>547</v>
      </c>
      <c r="T67" t="str">
        <f t="shared" si="94"/>
        <v>na</v>
      </c>
      <c r="U67" t="b">
        <f t="shared" si="95"/>
        <v>0</v>
      </c>
      <c r="V67" t="b">
        <f t="shared" si="96"/>
        <v>1</v>
      </c>
      <c r="W67" t="b">
        <f t="shared" si="97"/>
        <v>0</v>
      </c>
      <c r="X67" t="b">
        <f t="shared" si="98"/>
        <v>0</v>
      </c>
      <c r="Y67" t="s">
        <v>517</v>
      </c>
      <c r="Z67">
        <f>VLOOKUP(Y67,'Vlookup tables'!$D$2:$E$6,2,FALSE)</f>
        <v>1</v>
      </c>
      <c r="AA67" t="b">
        <f t="shared" si="29"/>
        <v>0</v>
      </c>
      <c r="AB67" t="b">
        <f t="shared" si="58"/>
        <v>0</v>
      </c>
      <c r="AC67" t="b">
        <f t="shared" si="59"/>
        <v>0</v>
      </c>
      <c r="AD67" t="b">
        <f t="shared" si="60"/>
        <v>0</v>
      </c>
      <c r="AE67" t="b">
        <f t="shared" si="61"/>
        <v>1</v>
      </c>
      <c r="AF67" t="str">
        <f>IF(OR(AA67=FALSE,AA67="na"),"na",VLOOKUP(AV67,'Vlookup tables'!$G$2:$H$7,2,FALSE))</f>
        <v>na</v>
      </c>
      <c r="AG67" t="str">
        <f>IF(OR(AB67=FALSE,AB67="na"),"na",VLOOKUP(AW67,'Vlookup tables'!$G$2:$H$7,2,FALSE))</f>
        <v>na</v>
      </c>
      <c r="AH67" t="str">
        <f>IF(OR(AC67=FALSE,AC67="na"),"na",VLOOKUP(AX67,'Vlookup tables'!$G$2:$H$7,2,FALSE))</f>
        <v>na</v>
      </c>
      <c r="AI67" t="str">
        <f>IF(OR(AD67=FALSE,AD67="na"),"na",VLOOKUP(AY67,'Vlookup tables'!$G$2:$H$7,2,FALSE))</f>
        <v>na</v>
      </c>
      <c r="AJ67" t="str">
        <f>IF(OR(AA67=FALSE,AA67="na"),"na",VLOOKUP(BC67,'Vlookup tables'!$J$2:$K$5,2,FALSE))</f>
        <v>na</v>
      </c>
      <c r="AK67" t="str">
        <f>IF(OR(AB67=FALSE,AB67="na"),"na",VLOOKUP(BD67,'Vlookup tables'!$J$2:$K$5,2,FALSE))</f>
        <v>na</v>
      </c>
      <c r="AL67" t="str">
        <f>IF(OR(AC67=FALSE,AC67="na"),"na",VLOOKUP(BE67,'Vlookup tables'!$J$2:$K$5,2,FALSE))</f>
        <v>na</v>
      </c>
      <c r="AM67" t="str">
        <f>IF(OR(AD67=FALSE,AD67="na"),"na",VLOOKUP(BF67,'Vlookup tables'!$J$2:$K$5,2,FALSE))</f>
        <v>na</v>
      </c>
      <c r="AN67" t="str">
        <f t="shared" si="62"/>
        <v>na</v>
      </c>
      <c r="AO67" t="str">
        <f t="shared" si="63"/>
        <v>na</v>
      </c>
      <c r="AP67" t="str">
        <f t="shared" si="64"/>
        <v>na</v>
      </c>
      <c r="AQ67" t="str">
        <f t="shared" si="65"/>
        <v>na</v>
      </c>
      <c r="AR67" t="s">
        <v>604</v>
      </c>
      <c r="AS67" t="s">
        <v>869</v>
      </c>
      <c r="AZ67" t="s">
        <v>530</v>
      </c>
      <c r="BG67" t="s">
        <v>528</v>
      </c>
      <c r="BN67" t="s">
        <v>870</v>
      </c>
      <c r="BQ67" t="str">
        <f t="shared" si="66"/>
        <v>Yes</v>
      </c>
      <c r="BR67" t="b">
        <f t="shared" si="67"/>
        <v>1</v>
      </c>
      <c r="BS67" t="b">
        <f t="shared" si="68"/>
        <v>1</v>
      </c>
      <c r="BT67" t="b">
        <f t="shared" si="69"/>
        <v>1</v>
      </c>
      <c r="BU67" t="b">
        <f t="shared" si="70"/>
        <v>1</v>
      </c>
      <c r="BV67" t="b">
        <f t="shared" si="71"/>
        <v>0</v>
      </c>
      <c r="BW67">
        <f>IF(OR(BR67=FALSE,BR67="na"),"na",VLOOKUP(CN67,'Vlookup tables'!$G$2:$H$7,2,FALSE))</f>
        <v>2</v>
      </c>
      <c r="BX67">
        <f>IF(OR(BS67=FALSE,BS67="na"),"na",VLOOKUP(CO67,'Vlookup tables'!$G$2:$H$7,2,FALSE))</f>
        <v>1</v>
      </c>
      <c r="BY67">
        <f>IF(OR(BT67=FALSE,BT67="na"),"na",VLOOKUP(CP67,'Vlookup tables'!$G$2:$H$7,2,FALSE))</f>
        <v>2</v>
      </c>
      <c r="BZ67">
        <f>IF(OR(BU67=FALSE,BU67="na"),"na",VLOOKUP(CQ67,'Vlookup tables'!$G$2:$H$7,2,FALSE))</f>
        <v>1</v>
      </c>
      <c r="CA67">
        <f>IF(OR(BR67=FALSE,BR67="na"),"na",VLOOKUP(CU67,'Vlookup tables'!$J$2:$K$5,2,FALSE))</f>
        <v>3</v>
      </c>
      <c r="CB67">
        <f>IF(OR(BS67=FALSE,BS67="na"),"na",VLOOKUP(CV67,'Vlookup tables'!$J$2:$K$5,2,FALSE))</f>
        <v>2</v>
      </c>
      <c r="CC67">
        <f>IF(OR(BT67=FALSE,BT67="na"),"na",VLOOKUP(CW67,'Vlookup tables'!$J$2:$K$5,2,FALSE))</f>
        <v>3</v>
      </c>
      <c r="CD67">
        <f>IF(OR(BU67=FALSE,BU67="na"),"na",VLOOKUP(CX67,'Vlookup tables'!$J$2:$K$5,2,FALSE))</f>
        <v>2</v>
      </c>
      <c r="CE67" t="b">
        <f t="shared" si="72"/>
        <v>1</v>
      </c>
      <c r="CF67" t="b">
        <f t="shared" si="73"/>
        <v>1</v>
      </c>
      <c r="CG67" t="b">
        <f t="shared" si="74"/>
        <v>1</v>
      </c>
      <c r="CH67" t="b">
        <f t="shared" si="75"/>
        <v>1</v>
      </c>
      <c r="CI67" t="s">
        <v>519</v>
      </c>
      <c r="CJ67" t="s">
        <v>550</v>
      </c>
      <c r="CN67" t="s">
        <v>531</v>
      </c>
      <c r="CO67" t="s">
        <v>530</v>
      </c>
      <c r="CP67" t="s">
        <v>531</v>
      </c>
      <c r="CQ67" t="s">
        <v>530</v>
      </c>
      <c r="CR67" t="s">
        <v>530</v>
      </c>
      <c r="CU67" t="s">
        <v>532</v>
      </c>
      <c r="CV67" t="s">
        <v>528</v>
      </c>
      <c r="CW67" t="s">
        <v>532</v>
      </c>
      <c r="CX67" t="s">
        <v>528</v>
      </c>
      <c r="CY67" t="s">
        <v>564</v>
      </c>
      <c r="DB67" t="s">
        <v>871</v>
      </c>
      <c r="DC67" t="s">
        <v>872</v>
      </c>
      <c r="DD67" t="s">
        <v>871</v>
      </c>
      <c r="DE67" t="s">
        <v>873</v>
      </c>
      <c r="DI67" t="b">
        <f t="shared" si="76"/>
        <v>0</v>
      </c>
      <c r="DK67" t="s">
        <v>552</v>
      </c>
      <c r="EQ67" t="b">
        <f t="shared" si="77"/>
        <v>1</v>
      </c>
      <c r="ER67" t="b">
        <f t="shared" si="78"/>
        <v>1</v>
      </c>
      <c r="ES67" t="b">
        <f t="shared" si="79"/>
        <v>0</v>
      </c>
      <c r="ET67" t="b">
        <f t="shared" si="80"/>
        <v>0</v>
      </c>
      <c r="EU67" t="b">
        <f t="shared" si="81"/>
        <v>0</v>
      </c>
      <c r="EV67" t="b">
        <f t="shared" si="82"/>
        <v>0</v>
      </c>
      <c r="EW67">
        <f t="shared" si="30"/>
        <v>1</v>
      </c>
      <c r="EX67" t="str">
        <f t="shared" si="31"/>
        <v>na</v>
      </c>
      <c r="EY67" t="str">
        <f t="shared" si="32"/>
        <v>na</v>
      </c>
      <c r="EZ67" t="str">
        <f t="shared" si="33"/>
        <v>na</v>
      </c>
      <c r="FA67" t="b">
        <f t="shared" si="34"/>
        <v>1</v>
      </c>
      <c r="FB67" t="b">
        <f t="shared" si="35"/>
        <v>0</v>
      </c>
      <c r="FC67" t="b">
        <f t="shared" si="83"/>
        <v>0</v>
      </c>
      <c r="FD67" t="b">
        <f t="shared" si="36"/>
        <v>1</v>
      </c>
      <c r="FE67" t="str">
        <f t="shared" si="37"/>
        <v>na</v>
      </c>
      <c r="FF67" t="b">
        <f t="shared" si="38"/>
        <v>0</v>
      </c>
      <c r="FG67" t="b">
        <f t="shared" si="39"/>
        <v>0</v>
      </c>
      <c r="FH67" t="b">
        <f t="shared" si="84"/>
        <v>0</v>
      </c>
      <c r="FI67">
        <f>IF(OR(FD67=FALSE,FD67="na"),"na",VLOOKUP(GH67,'Vlookup tables'!$G$2:$H$7,2,FALSE))</f>
        <v>1</v>
      </c>
      <c r="FJ67" t="str">
        <f>IF(OR(FE67=FALSE,FE67="na"),"na",VLOOKUP(GI67,'Vlookup tables'!$G$2:$H$7,2,FALSE))</f>
        <v>na</v>
      </c>
      <c r="FK67" t="str">
        <f>IF(OR(FF67=FALSE,FF67="na"),"na",VLOOKUP(GJ67,'Vlookup tables'!$G$2:$H$7,2,FALSE))</f>
        <v>na</v>
      </c>
      <c r="FL67" t="str">
        <f>IF(OR(FG67=FALSE,FG67="na"),"na",VLOOKUP(GK67,'Vlookup tables'!$G$2:$H$7,2,FALSE))</f>
        <v>na</v>
      </c>
      <c r="FM67">
        <f>IF(OR(FD67=FALSE,FD67="na"),"na",VLOOKUP(GO67,'Vlookup tables'!$J$2:$K$5,2,FALSE))</f>
        <v>2</v>
      </c>
      <c r="FN67" t="str">
        <f>IF(OR(FE67=FALSE,FE67="na"),"na",VLOOKUP(GP67,'Vlookup tables'!$J$2:$K$5,2,FALSE))</f>
        <v>na</v>
      </c>
      <c r="FO67" t="str">
        <f>IF(OR(FF67=FALSE,FF67="na"),"na",VLOOKUP(GQ67,'Vlookup tables'!$J$2:$K$5,2,FALSE))</f>
        <v>na</v>
      </c>
      <c r="FP67" t="str">
        <f>IF(OR(FG67=FALSE,FG67="na"),"na",VLOOKUP(GR67,'Vlookup tables'!$J$2:$K$5,2,FALSE))</f>
        <v>na</v>
      </c>
      <c r="FQ67" t="b">
        <f t="shared" si="40"/>
        <v>1</v>
      </c>
      <c r="FR67" t="str">
        <f t="shared" si="41"/>
        <v>na</v>
      </c>
      <c r="FS67" t="str">
        <f t="shared" si="42"/>
        <v>na</v>
      </c>
      <c r="FT67" t="str">
        <f t="shared" si="43"/>
        <v>na</v>
      </c>
      <c r="FU67" t="b">
        <f t="shared" si="44"/>
        <v>0</v>
      </c>
      <c r="FV67" t="s">
        <v>601</v>
      </c>
      <c r="FX67" t="s">
        <v>555</v>
      </c>
      <c r="GB67" t="s">
        <v>661</v>
      </c>
      <c r="GF67" t="s">
        <v>596</v>
      </c>
      <c r="GH67" t="s">
        <v>530</v>
      </c>
      <c r="GO67" t="s">
        <v>528</v>
      </c>
      <c r="GV67" t="s">
        <v>874</v>
      </c>
      <c r="HD67" t="s">
        <v>552</v>
      </c>
      <c r="HX67">
        <f>IF(IT67="","Unknown",VLOOKUP(IT67,'Vlookup tables'!$B$13:$C$16,2,FALSE))</f>
        <v>2</v>
      </c>
      <c r="HY67">
        <f>IF(IU67="","Unknown",VLOOKUP(IU67,'Vlookup tables'!$D$13:$E$16,2,FALSE))</f>
        <v>3</v>
      </c>
      <c r="HZ67">
        <f>IF(IV67="","Unknown",VLOOKUP(IV67,'Vlookup tables'!$F$13:$G$16,2,FALSE))</f>
        <v>2</v>
      </c>
      <c r="IA67">
        <f>IF(IW67="","Unknown",VLOOKUP(IW67,'Vlookup tables'!$H$13:$I$16,2,FALSE))</f>
        <v>3</v>
      </c>
      <c r="IB67">
        <f>IF(IX67="","Unknown",VLOOKUP(IX67,'Vlookup tables'!$J$13:$K$16,2,FALSE))</f>
        <v>3</v>
      </c>
      <c r="IC67">
        <f>IF(IY67="","Unknown",VLOOKUP(IY67,'Vlookup tables'!$L$13:$M$16,2,FALSE))</f>
        <v>3</v>
      </c>
      <c r="ID67">
        <f>IF(IZ67="","Unknown",VLOOKUP(IZ67,'Vlookup tables'!$N$13:$O$16,2,FALSE))</f>
        <v>1</v>
      </c>
      <c r="IE67">
        <f>VLOOKUP(JA67,'Vlookup tables'!$P$13:$Q$15,2,FALSE)</f>
        <v>1</v>
      </c>
      <c r="IF67" t="str">
        <f t="shared" si="85"/>
        <v>na</v>
      </c>
      <c r="IG67" t="str">
        <f t="shared" si="86"/>
        <v>na</v>
      </c>
      <c r="IH67" t="str">
        <f t="shared" si="87"/>
        <v>na</v>
      </c>
      <c r="II67" t="str">
        <f t="shared" si="45"/>
        <v>na</v>
      </c>
      <c r="IJ67" t="str">
        <f>IF(OR(IF67=FALSE,IF67="na"),"na",VLOOKUP(JF67,'Vlookup tables'!$G$2:$H$7,2,FALSE))</f>
        <v>na</v>
      </c>
      <c r="IK67" t="str">
        <f>IF(OR(IG67=FALSE,IG67="na"),"na",VLOOKUP(JG67,'Vlookup tables'!$G$2:$H$7,2,FALSE))</f>
        <v>na</v>
      </c>
      <c r="IL67" t="str">
        <f>IF(OR(IH67=FALSE,IH67="na"),"na",VLOOKUP(JH67,'Vlookup tables'!$G$2:$H$7,2,FALSE))</f>
        <v>na</v>
      </c>
      <c r="IM67" t="str">
        <f>IF(OR(IF67=FALSE,IF67="na"),"na",VLOOKUP(JL67,'Vlookup tables'!$J$2:$K$5,2,FALSE))</f>
        <v>na</v>
      </c>
      <c r="IN67" t="str">
        <f>IF(OR(IG67=FALSE,IG67="na"),"na",VLOOKUP(JM67,'Vlookup tables'!$J$2:$K$5,2,FALSE))</f>
        <v>na</v>
      </c>
      <c r="IO67" t="str">
        <f>IF(OR(IH67=FALSE,IH67="na"),"na",VLOOKUP(JN67,'Vlookup tables'!$J$2:$K$5,2,FALSE))</f>
        <v>na</v>
      </c>
      <c r="IP67" t="str">
        <f t="shared" si="88"/>
        <v>na</v>
      </c>
      <c r="IQ67" t="str">
        <f t="shared" si="89"/>
        <v>na</v>
      </c>
      <c r="IR67" t="str">
        <f t="shared" si="90"/>
        <v>na</v>
      </c>
      <c r="IS67" t="b">
        <f t="shared" si="91"/>
        <v>0</v>
      </c>
      <c r="IT67" t="s">
        <v>559</v>
      </c>
      <c r="IU67" t="s">
        <v>539</v>
      </c>
      <c r="IV67" t="s">
        <v>561</v>
      </c>
      <c r="IW67" t="s">
        <v>576</v>
      </c>
      <c r="IX67" t="s">
        <v>577</v>
      </c>
      <c r="IY67" t="s">
        <v>532</v>
      </c>
      <c r="IZ67" t="s">
        <v>562</v>
      </c>
      <c r="JA67" t="s">
        <v>541</v>
      </c>
      <c r="JX67" t="s">
        <v>534</v>
      </c>
      <c r="JZ67" t="s">
        <v>588</v>
      </c>
      <c r="KA67" t="s">
        <v>589</v>
      </c>
      <c r="KC67">
        <v>1</v>
      </c>
      <c r="KD67">
        <v>2</v>
      </c>
      <c r="KH67">
        <v>1</v>
      </c>
      <c r="KN67" t="s">
        <v>552</v>
      </c>
      <c r="KQ67" t="b">
        <f t="shared" si="92"/>
        <v>0</v>
      </c>
      <c r="KR67">
        <f t="shared" si="47"/>
        <v>159</v>
      </c>
    </row>
    <row r="68" spans="1:304" ht="14.4" customHeight="1" x14ac:dyDescent="0.3">
      <c r="A68">
        <v>100</v>
      </c>
      <c r="B68">
        <v>327</v>
      </c>
      <c r="C68" s="2">
        <v>44874.293657407405</v>
      </c>
      <c r="D68">
        <v>1</v>
      </c>
      <c r="E68" t="s">
        <v>590</v>
      </c>
      <c r="F68" t="s">
        <v>566</v>
      </c>
      <c r="G68">
        <f>VLOOKUP(F68,'Vlookup tables'!$A$2:$B$10,2,FALSE)</f>
        <v>3</v>
      </c>
      <c r="H68" t="s">
        <v>579</v>
      </c>
      <c r="J68" t="str">
        <f t="shared" si="93"/>
        <v>Unknown</v>
      </c>
      <c r="K68" t="s">
        <v>612</v>
      </c>
      <c r="L68">
        <f>VLOOKUP(K68,'Vlookup tables'!$A$2:$B$10,2,FALSE)</f>
        <v>5</v>
      </c>
      <c r="M68" t="s">
        <v>736</v>
      </c>
      <c r="N68" t="b">
        <f t="shared" si="48"/>
        <v>1</v>
      </c>
      <c r="O68" t="b">
        <f t="shared" si="49"/>
        <v>0</v>
      </c>
      <c r="P68" t="b">
        <f t="shared" si="50"/>
        <v>1</v>
      </c>
      <c r="Q68" t="b">
        <f t="shared" si="51"/>
        <v>0</v>
      </c>
      <c r="R68" t="b">
        <f t="shared" si="52"/>
        <v>0</v>
      </c>
      <c r="T68" t="str">
        <f t="shared" si="94"/>
        <v>na</v>
      </c>
      <c r="U68" t="str">
        <f t="shared" si="95"/>
        <v>Unknown</v>
      </c>
      <c r="V68" t="str">
        <f t="shared" si="96"/>
        <v>na</v>
      </c>
      <c r="W68" t="str">
        <f t="shared" si="97"/>
        <v>Unknown</v>
      </c>
      <c r="X68" t="str">
        <f t="shared" si="98"/>
        <v>Unknown</v>
      </c>
      <c r="Y68" t="s">
        <v>584</v>
      </c>
      <c r="Z68">
        <f>VLOOKUP(Y68,'Vlookup tables'!$D$2:$E$6,2,FALSE)</f>
        <v>2</v>
      </c>
      <c r="AA68" t="str">
        <f t="shared" si="29"/>
        <v>na</v>
      </c>
      <c r="AB68" t="str">
        <f t="shared" si="58"/>
        <v>na</v>
      </c>
      <c r="AC68" t="str">
        <f t="shared" si="59"/>
        <v>na</v>
      </c>
      <c r="AD68" t="str">
        <f t="shared" si="60"/>
        <v>na</v>
      </c>
      <c r="AE68" t="str">
        <f t="shared" si="61"/>
        <v>na</v>
      </c>
      <c r="AF68" t="str">
        <f>IF(OR(AA68=FALSE,AA68="na"),"na",VLOOKUP(AV68,'Vlookup tables'!$G$2:$H$7,2,FALSE))</f>
        <v>na</v>
      </c>
      <c r="AG68" t="str">
        <f>IF(OR(AB68=FALSE,AB68="na"),"na",VLOOKUP(AW68,'Vlookup tables'!$G$2:$H$7,2,FALSE))</f>
        <v>na</v>
      </c>
      <c r="AH68" t="str">
        <f>IF(OR(AC68=FALSE,AC68="na"),"na",VLOOKUP(AX68,'Vlookup tables'!$G$2:$H$7,2,FALSE))</f>
        <v>na</v>
      </c>
      <c r="AI68" t="str">
        <f>IF(OR(AD68=FALSE,AD68="na"),"na",VLOOKUP(AY68,'Vlookup tables'!$G$2:$H$7,2,FALSE))</f>
        <v>na</v>
      </c>
      <c r="AJ68" t="str">
        <f>IF(OR(AA68=FALSE,AA68="na"),"na",VLOOKUP(BC68,'Vlookup tables'!$J$2:$K$5,2,FALSE))</f>
        <v>na</v>
      </c>
      <c r="AK68" t="str">
        <f>IF(OR(AB68=FALSE,AB68="na"),"na",VLOOKUP(BD68,'Vlookup tables'!$J$2:$K$5,2,FALSE))</f>
        <v>na</v>
      </c>
      <c r="AL68" t="str">
        <f>IF(OR(AC68=FALSE,AC68="na"),"na",VLOOKUP(BE68,'Vlookup tables'!$J$2:$K$5,2,FALSE))</f>
        <v>na</v>
      </c>
      <c r="AM68" t="str">
        <f>IF(OR(AD68=FALSE,AD68="na"),"na",VLOOKUP(BF68,'Vlookup tables'!$J$2:$K$5,2,FALSE))</f>
        <v>na</v>
      </c>
      <c r="AN68" t="str">
        <f t="shared" si="62"/>
        <v>na</v>
      </c>
      <c r="AO68" t="str">
        <f t="shared" si="63"/>
        <v>na</v>
      </c>
      <c r="AP68" t="str">
        <f t="shared" si="64"/>
        <v>na</v>
      </c>
      <c r="AQ68" t="str">
        <f t="shared" si="65"/>
        <v>na</v>
      </c>
      <c r="BQ68" t="str">
        <f t="shared" si="66"/>
        <v>na</v>
      </c>
      <c r="BR68" t="b">
        <f t="shared" si="67"/>
        <v>1</v>
      </c>
      <c r="BS68" t="b">
        <f t="shared" si="68"/>
        <v>1</v>
      </c>
      <c r="BT68" t="b">
        <f t="shared" si="69"/>
        <v>1</v>
      </c>
      <c r="BU68" t="b">
        <f t="shared" si="70"/>
        <v>0</v>
      </c>
      <c r="BV68" t="b">
        <f t="shared" si="71"/>
        <v>0</v>
      </c>
      <c r="BW68">
        <f>IF(OR(BR68=FALSE,BR68="na"),"na",VLOOKUP(CN68,'Vlookup tables'!$G$2:$H$7,2,FALSE))</f>
        <v>1</v>
      </c>
      <c r="BX68">
        <f>IF(OR(BS68=FALSE,BS68="na"),"na",VLOOKUP(CO68,'Vlookup tables'!$G$2:$H$7,2,FALSE))</f>
        <v>1</v>
      </c>
      <c r="BY68">
        <f>IF(OR(BT68=FALSE,BT68="na"),"na",VLOOKUP(CP68,'Vlookup tables'!$G$2:$H$7,2,FALSE))</f>
        <v>1</v>
      </c>
      <c r="BZ68" t="str">
        <f>IF(OR(BU68=FALSE,BU68="na"),"na",VLOOKUP(CQ68,'Vlookup tables'!$G$2:$H$7,2,FALSE))</f>
        <v>na</v>
      </c>
      <c r="CA68">
        <f>IF(OR(BR68=FALSE,BR68="na"),"na",VLOOKUP(CU68,'Vlookup tables'!$J$2:$K$5,2,FALSE))</f>
        <v>2</v>
      </c>
      <c r="CB68">
        <f>IF(OR(BS68=FALSE,BS68="na"),"na",VLOOKUP(CV68,'Vlookup tables'!$J$2:$K$5,2,FALSE))</f>
        <v>2</v>
      </c>
      <c r="CC68">
        <f>IF(OR(BT68=FALSE,BT68="na"),"na",VLOOKUP(CW68,'Vlookup tables'!$J$2:$K$5,2,FALSE))</f>
        <v>2</v>
      </c>
      <c r="CD68" t="str">
        <f>IF(OR(BU68=FALSE,BU68="na"),"na",VLOOKUP(CX68,'Vlookup tables'!$J$2:$K$5,2,FALSE))</f>
        <v>na</v>
      </c>
      <c r="CE68" t="b">
        <f t="shared" si="72"/>
        <v>0</v>
      </c>
      <c r="CF68" t="b">
        <f t="shared" si="73"/>
        <v>0</v>
      </c>
      <c r="CG68" t="b">
        <f t="shared" si="74"/>
        <v>0</v>
      </c>
      <c r="CH68" t="str">
        <f t="shared" si="75"/>
        <v>na</v>
      </c>
      <c r="CJ68" t="s">
        <v>593</v>
      </c>
      <c r="CN68" t="s">
        <v>530</v>
      </c>
      <c r="CO68" t="s">
        <v>530</v>
      </c>
      <c r="CP68" t="s">
        <v>530</v>
      </c>
      <c r="CU68" t="s">
        <v>528</v>
      </c>
      <c r="CV68" t="s">
        <v>528</v>
      </c>
      <c r="CW68" t="s">
        <v>528</v>
      </c>
      <c r="DI68" t="b">
        <f t="shared" si="76"/>
        <v>0</v>
      </c>
      <c r="DK68" t="s">
        <v>552</v>
      </c>
      <c r="EQ68" t="b">
        <f t="shared" si="77"/>
        <v>0</v>
      </c>
      <c r="ER68" t="b">
        <f t="shared" si="78"/>
        <v>0</v>
      </c>
      <c r="ES68" t="b">
        <f t="shared" si="79"/>
        <v>0</v>
      </c>
      <c r="ET68" t="b">
        <f t="shared" si="80"/>
        <v>0</v>
      </c>
      <c r="EU68" t="b">
        <f t="shared" si="81"/>
        <v>0</v>
      </c>
      <c r="EV68" t="b">
        <f t="shared" si="82"/>
        <v>0</v>
      </c>
      <c r="EW68" t="str">
        <f t="shared" si="30"/>
        <v>na</v>
      </c>
      <c r="EX68" t="str">
        <f t="shared" si="31"/>
        <v>na</v>
      </c>
      <c r="EY68" t="str">
        <f t="shared" si="32"/>
        <v>na</v>
      </c>
      <c r="EZ68" t="str">
        <f t="shared" si="33"/>
        <v>na</v>
      </c>
      <c r="FA68" t="str">
        <f t="shared" si="34"/>
        <v>na</v>
      </c>
      <c r="FB68" t="str">
        <f t="shared" si="35"/>
        <v>na</v>
      </c>
      <c r="FC68" t="str">
        <f t="shared" si="83"/>
        <v>na</v>
      </c>
      <c r="FD68" t="str">
        <f t="shared" si="36"/>
        <v>na</v>
      </c>
      <c r="FE68" t="str">
        <f t="shared" si="37"/>
        <v>na</v>
      </c>
      <c r="FF68" t="str">
        <f t="shared" si="38"/>
        <v>na</v>
      </c>
      <c r="FG68" t="str">
        <f t="shared" si="39"/>
        <v>na</v>
      </c>
      <c r="FH68" t="str">
        <f t="shared" si="84"/>
        <v>na</v>
      </c>
      <c r="FI68" t="str">
        <f>IF(OR(FD68=FALSE,FD68="na"),"na",VLOOKUP(GH68,'Vlookup tables'!$G$2:$H$7,2,FALSE))</f>
        <v>na</v>
      </c>
      <c r="FJ68" t="str">
        <f>IF(OR(FE68=FALSE,FE68="na"),"na",VLOOKUP(GI68,'Vlookup tables'!$G$2:$H$7,2,FALSE))</f>
        <v>na</v>
      </c>
      <c r="FK68" t="str">
        <f>IF(OR(FF68=FALSE,FF68="na"),"na",VLOOKUP(GJ68,'Vlookup tables'!$G$2:$H$7,2,FALSE))</f>
        <v>na</v>
      </c>
      <c r="FL68" t="str">
        <f>IF(OR(FG68=FALSE,FG68="na"),"na",VLOOKUP(GK68,'Vlookup tables'!$G$2:$H$7,2,FALSE))</f>
        <v>na</v>
      </c>
      <c r="FM68" t="str">
        <f>IF(OR(FD68=FALSE,FD68="na"),"na",VLOOKUP(GO68,'Vlookup tables'!$J$2:$K$5,2,FALSE))</f>
        <v>na</v>
      </c>
      <c r="FN68" t="str">
        <f>IF(OR(FE68=FALSE,FE68="na"),"na",VLOOKUP(GP68,'Vlookup tables'!$J$2:$K$5,2,FALSE))</f>
        <v>na</v>
      </c>
      <c r="FO68" t="str">
        <f>IF(OR(FF68=FALSE,FF68="na"),"na",VLOOKUP(GQ68,'Vlookup tables'!$J$2:$K$5,2,FALSE))</f>
        <v>na</v>
      </c>
      <c r="FP68" t="str">
        <f>IF(OR(FG68=FALSE,FG68="na"),"na",VLOOKUP(GR68,'Vlookup tables'!$J$2:$K$5,2,FALSE))</f>
        <v>na</v>
      </c>
      <c r="FQ68" t="str">
        <f t="shared" si="40"/>
        <v>na</v>
      </c>
      <c r="FR68" t="str">
        <f t="shared" si="41"/>
        <v>na</v>
      </c>
      <c r="FS68" t="str">
        <f t="shared" si="42"/>
        <v>na</v>
      </c>
      <c r="FT68" t="str">
        <f t="shared" si="43"/>
        <v>na</v>
      </c>
      <c r="FU68" t="str">
        <f t="shared" si="44"/>
        <v>na</v>
      </c>
      <c r="FV68" t="s">
        <v>574</v>
      </c>
      <c r="HF68" t="s">
        <v>534</v>
      </c>
      <c r="HX68">
        <f>IF(IT68="","Unknown",VLOOKUP(IT68,'Vlookup tables'!$B$13:$C$16,2,FALSE))</f>
        <v>2</v>
      </c>
      <c r="HY68">
        <f>IF(IU68="","Unknown",VLOOKUP(IU68,'Vlookup tables'!$D$13:$E$16,2,FALSE))</f>
        <v>1</v>
      </c>
      <c r="HZ68">
        <f>IF(IV68="","Unknown",VLOOKUP(IV68,'Vlookup tables'!$F$13:$G$16,2,FALSE))</f>
        <v>3</v>
      </c>
      <c r="IA68">
        <f>IF(IW68="","Unknown",VLOOKUP(IW68,'Vlookup tables'!$H$13:$I$16,2,FALSE))</f>
        <v>2</v>
      </c>
      <c r="IB68">
        <f>IF(IX68="","Unknown",VLOOKUP(IX68,'Vlookup tables'!$J$13:$K$16,2,FALSE))</f>
        <v>2</v>
      </c>
      <c r="IC68">
        <f>IF(IY68="","Unknown",VLOOKUP(IY68,'Vlookup tables'!$L$13:$M$16,2,FALSE))</f>
        <v>2</v>
      </c>
      <c r="ID68">
        <f>IF(IZ68="","Unknown",VLOOKUP(IZ68,'Vlookup tables'!$N$13:$O$16,2,FALSE))</f>
        <v>1</v>
      </c>
      <c r="IE68">
        <f>VLOOKUP(JA68,'Vlookup tables'!$P$13:$Q$15,2,FALSE)</f>
        <v>1</v>
      </c>
      <c r="IF68" t="str">
        <f t="shared" si="85"/>
        <v>na</v>
      </c>
      <c r="IG68" t="str">
        <f t="shared" si="86"/>
        <v>na</v>
      </c>
      <c r="IH68" t="str">
        <f t="shared" si="87"/>
        <v>na</v>
      </c>
      <c r="II68" t="str">
        <f t="shared" si="45"/>
        <v>na</v>
      </c>
      <c r="IJ68" t="str">
        <f>IF(OR(IF68=FALSE,IF68="na"),"na",VLOOKUP(JF68,'Vlookup tables'!$G$2:$H$7,2,FALSE))</f>
        <v>na</v>
      </c>
      <c r="IK68" t="str">
        <f>IF(OR(IG68=FALSE,IG68="na"),"na",VLOOKUP(JG68,'Vlookup tables'!$G$2:$H$7,2,FALSE))</f>
        <v>na</v>
      </c>
      <c r="IL68" t="str">
        <f>IF(OR(IH68=FALSE,IH68="na"),"na",VLOOKUP(JH68,'Vlookup tables'!$G$2:$H$7,2,FALSE))</f>
        <v>na</v>
      </c>
      <c r="IM68" t="str">
        <f>IF(OR(IF68=FALSE,IF68="na"),"na",VLOOKUP(JL68,'Vlookup tables'!$J$2:$K$5,2,FALSE))</f>
        <v>na</v>
      </c>
      <c r="IN68" t="str">
        <f>IF(OR(IG68=FALSE,IG68="na"),"na",VLOOKUP(JM68,'Vlookup tables'!$J$2:$K$5,2,FALSE))</f>
        <v>na</v>
      </c>
      <c r="IO68" t="str">
        <f>IF(OR(IH68=FALSE,IH68="na"),"na",VLOOKUP(JN68,'Vlookup tables'!$J$2:$K$5,2,FALSE))</f>
        <v>na</v>
      </c>
      <c r="IP68" t="str">
        <f t="shared" si="88"/>
        <v>na</v>
      </c>
      <c r="IQ68" t="str">
        <f t="shared" si="89"/>
        <v>na</v>
      </c>
      <c r="IR68" t="str">
        <f t="shared" si="90"/>
        <v>na</v>
      </c>
      <c r="IS68" t="b">
        <f t="shared" si="91"/>
        <v>0</v>
      </c>
      <c r="IT68" t="s">
        <v>559</v>
      </c>
      <c r="IU68" t="s">
        <v>669</v>
      </c>
      <c r="IV68" t="s">
        <v>540</v>
      </c>
      <c r="IW68" t="s">
        <v>562</v>
      </c>
      <c r="IX68" t="s">
        <v>563</v>
      </c>
      <c r="IY68" t="s">
        <v>528</v>
      </c>
      <c r="IZ68" t="s">
        <v>562</v>
      </c>
      <c r="JA68" t="s">
        <v>541</v>
      </c>
      <c r="JX68" t="s">
        <v>534</v>
      </c>
      <c r="KN68" t="s">
        <v>552</v>
      </c>
      <c r="KQ68" t="b">
        <f t="shared" si="92"/>
        <v>0</v>
      </c>
      <c r="KR68">
        <f t="shared" si="47"/>
        <v>133</v>
      </c>
    </row>
    <row r="69" spans="1:304" ht="14.4" customHeight="1" x14ac:dyDescent="0.3">
      <c r="A69">
        <v>100</v>
      </c>
      <c r="B69">
        <v>595</v>
      </c>
      <c r="C69" s="2">
        <v>44874.293773148151</v>
      </c>
      <c r="D69">
        <v>0.89999997615814198</v>
      </c>
      <c r="E69" t="s">
        <v>775</v>
      </c>
      <c r="F69" t="s">
        <v>568</v>
      </c>
      <c r="G69">
        <f>VLOOKUP(F69,'Vlookup tables'!$A$2:$B$10,2,FALSE)</f>
        <v>6</v>
      </c>
      <c r="H69" t="s">
        <v>579</v>
      </c>
      <c r="I69" t="s">
        <v>875</v>
      </c>
      <c r="J69" t="str">
        <f t="shared" si="93"/>
        <v>GIS</v>
      </c>
      <c r="K69" t="s">
        <v>612</v>
      </c>
      <c r="L69">
        <f>VLOOKUP(K69,'Vlookup tables'!$A$2:$B$10,2,FALSE)</f>
        <v>5</v>
      </c>
      <c r="M69" t="s">
        <v>583</v>
      </c>
      <c r="N69" t="b">
        <f t="shared" si="48"/>
        <v>1</v>
      </c>
      <c r="O69" t="b">
        <f t="shared" si="49"/>
        <v>0</v>
      </c>
      <c r="P69" t="b">
        <f t="shared" si="50"/>
        <v>0</v>
      </c>
      <c r="Q69" t="b">
        <f t="shared" si="51"/>
        <v>0</v>
      </c>
      <c r="R69" t="b">
        <f t="shared" si="52"/>
        <v>0</v>
      </c>
      <c r="S69" t="s">
        <v>547</v>
      </c>
      <c r="T69" t="str">
        <f t="shared" si="94"/>
        <v>na</v>
      </c>
      <c r="U69" t="b">
        <f t="shared" si="95"/>
        <v>0</v>
      </c>
      <c r="V69" t="b">
        <f t="shared" si="96"/>
        <v>1</v>
      </c>
      <c r="W69" t="b">
        <f t="shared" si="97"/>
        <v>0</v>
      </c>
      <c r="X69" t="b">
        <f t="shared" si="98"/>
        <v>0</v>
      </c>
      <c r="Y69" t="s">
        <v>584</v>
      </c>
      <c r="Z69">
        <f>VLOOKUP(Y69,'Vlookup tables'!$D$2:$E$6,2,FALSE)</f>
        <v>2</v>
      </c>
      <c r="AA69" t="str">
        <f t="shared" ref="AA69:AA132" si="99">IF(OR($Z69=2,$Z69=3),"na",IF($AR69="","Unknown",ISNUMBER(SEARCH("Live",$AR69))))</f>
        <v>na</v>
      </c>
      <c r="AB69" t="str">
        <f t="shared" si="58"/>
        <v>na</v>
      </c>
      <c r="AC69" t="str">
        <f t="shared" si="59"/>
        <v>na</v>
      </c>
      <c r="AD69" t="str">
        <f t="shared" si="60"/>
        <v>na</v>
      </c>
      <c r="AE69" t="str">
        <f t="shared" si="61"/>
        <v>na</v>
      </c>
      <c r="AF69" t="str">
        <f>IF(OR(AA69=FALSE,AA69="na"),"na",VLOOKUP(AV69,'Vlookup tables'!$G$2:$H$7,2,FALSE))</f>
        <v>na</v>
      </c>
      <c r="AG69" t="str">
        <f>IF(OR(AB69=FALSE,AB69="na"),"na",VLOOKUP(AW69,'Vlookup tables'!$G$2:$H$7,2,FALSE))</f>
        <v>na</v>
      </c>
      <c r="AH69" t="str">
        <f>IF(OR(AC69=FALSE,AC69="na"),"na",VLOOKUP(AX69,'Vlookup tables'!$G$2:$H$7,2,FALSE))</f>
        <v>na</v>
      </c>
      <c r="AI69" t="str">
        <f>IF(OR(AD69=FALSE,AD69="na"),"na",VLOOKUP(AY69,'Vlookup tables'!$G$2:$H$7,2,FALSE))</f>
        <v>na</v>
      </c>
      <c r="AJ69" t="str">
        <f>IF(OR(AA69=FALSE,AA69="na"),"na",VLOOKUP(BC69,'Vlookup tables'!$J$2:$K$5,2,FALSE))</f>
        <v>na</v>
      </c>
      <c r="AK69" t="str">
        <f>IF(OR(AB69=FALSE,AB69="na"),"na",VLOOKUP(BD69,'Vlookup tables'!$J$2:$K$5,2,FALSE))</f>
        <v>na</v>
      </c>
      <c r="AL69" t="str">
        <f>IF(OR(AC69=FALSE,AC69="na"),"na",VLOOKUP(BE69,'Vlookup tables'!$J$2:$K$5,2,FALSE))</f>
        <v>na</v>
      </c>
      <c r="AM69" t="str">
        <f>IF(OR(AD69=FALSE,AD69="na"),"na",VLOOKUP(BF69,'Vlookup tables'!$J$2:$K$5,2,FALSE))</f>
        <v>na</v>
      </c>
      <c r="AN69" t="str">
        <f t="shared" si="62"/>
        <v>na</v>
      </c>
      <c r="AO69" t="str">
        <f t="shared" si="63"/>
        <v>na</v>
      </c>
      <c r="AP69" t="str">
        <f t="shared" si="64"/>
        <v>na</v>
      </c>
      <c r="AQ69" t="str">
        <f t="shared" si="65"/>
        <v>na</v>
      </c>
      <c r="BQ69" t="str">
        <f t="shared" si="66"/>
        <v>na</v>
      </c>
      <c r="BR69" t="b">
        <f t="shared" si="67"/>
        <v>1</v>
      </c>
      <c r="BS69" t="b">
        <f t="shared" si="68"/>
        <v>0</v>
      </c>
      <c r="BT69" t="b">
        <f t="shared" si="69"/>
        <v>1</v>
      </c>
      <c r="BU69" t="b">
        <f t="shared" si="70"/>
        <v>0</v>
      </c>
      <c r="BV69" t="b">
        <f t="shared" si="71"/>
        <v>0</v>
      </c>
      <c r="BW69">
        <f>IF(OR(BR69=FALSE,BR69="na"),"na",VLOOKUP(CN69,'Vlookup tables'!$G$2:$H$7,2,FALSE))</f>
        <v>1</v>
      </c>
      <c r="BX69" t="str">
        <f>IF(OR(BS69=FALSE,BS69="na"),"na",VLOOKUP(CO69,'Vlookup tables'!$G$2:$H$7,2,FALSE))</f>
        <v>na</v>
      </c>
      <c r="BY69">
        <f>IF(OR(BT69=FALSE,BT69="na"),"na",VLOOKUP(CP69,'Vlookup tables'!$G$2:$H$7,2,FALSE))</f>
        <v>1</v>
      </c>
      <c r="BZ69" t="str">
        <f>IF(OR(BU69=FALSE,BU69="na"),"na",VLOOKUP(CQ69,'Vlookup tables'!$G$2:$H$7,2,FALSE))</f>
        <v>na</v>
      </c>
      <c r="CA69">
        <f>IF(OR(BR69=FALSE,BR69="na"),"na",VLOOKUP(CU69,'Vlookup tables'!$J$2:$K$5,2,FALSE))</f>
        <v>2</v>
      </c>
      <c r="CB69" t="str">
        <f>IF(OR(BS69=FALSE,BS69="na"),"na",VLOOKUP(CV69,'Vlookup tables'!$J$2:$K$5,2,FALSE))</f>
        <v>na</v>
      </c>
      <c r="CC69">
        <f>IF(OR(BT69=FALSE,BT69="na"),"na",VLOOKUP(CW69,'Vlookup tables'!$J$2:$K$5,2,FALSE))</f>
        <v>2</v>
      </c>
      <c r="CD69" t="str">
        <f>IF(OR(BU69=FALSE,BU69="na"),"na",VLOOKUP(CX69,'Vlookup tables'!$J$2:$K$5,2,FALSE))</f>
        <v>na</v>
      </c>
      <c r="CE69" t="b">
        <f t="shared" si="72"/>
        <v>1</v>
      </c>
      <c r="CF69" t="str">
        <f t="shared" si="73"/>
        <v>na</v>
      </c>
      <c r="CG69" t="b">
        <f t="shared" si="74"/>
        <v>1</v>
      </c>
      <c r="CH69" t="str">
        <f t="shared" si="75"/>
        <v>na</v>
      </c>
      <c r="CJ69" t="s">
        <v>572</v>
      </c>
      <c r="CN69" t="s">
        <v>530</v>
      </c>
      <c r="CP69" t="s">
        <v>530</v>
      </c>
      <c r="CU69" t="s">
        <v>528</v>
      </c>
      <c r="CW69" t="s">
        <v>528</v>
      </c>
      <c r="DB69" t="s">
        <v>876</v>
      </c>
      <c r="DD69" t="s">
        <v>876</v>
      </c>
      <c r="DI69" t="b">
        <f t="shared" si="76"/>
        <v>0</v>
      </c>
      <c r="DK69" t="s">
        <v>552</v>
      </c>
      <c r="EQ69" t="b">
        <f t="shared" si="77"/>
        <v>0</v>
      </c>
      <c r="ER69" t="b">
        <f t="shared" si="78"/>
        <v>0</v>
      </c>
      <c r="ES69" t="b">
        <f t="shared" si="79"/>
        <v>0</v>
      </c>
      <c r="ET69" t="b">
        <f t="shared" si="80"/>
        <v>0</v>
      </c>
      <c r="EU69" t="b">
        <f t="shared" si="81"/>
        <v>0</v>
      </c>
      <c r="EV69" t="b">
        <f t="shared" si="82"/>
        <v>0</v>
      </c>
      <c r="EW69" t="str">
        <f t="shared" ref="EW69:EW132" si="100">IF(ER69=FALSE,"na",IF(ISBLANK(FX69)=TRUE,"Unknown",IF(AND(ISNUMBER(SEARCH("UDOT",FX69)),ISNUMBER(SEARCH("Personal",FX69))),3,IF(ISNUMBER(SEARCH("UDOT",FX69)),2,1))))</f>
        <v>na</v>
      </c>
      <c r="EX69" t="str">
        <f t="shared" ref="EX69:EX132" si="101">IF(ES69=FALSE,"na",IF(ISBLANK(FY69)=TRUE,"Unknown",IF(AND(ISNUMBER(SEARCH("UDOT",FY69)),ISNUMBER(SEARCH("Personal",FY69))),3,IF(ISNUMBER(SEARCH("UDOT",FY69)),2,1))))</f>
        <v>na</v>
      </c>
      <c r="EY69" t="str">
        <f t="shared" ref="EY69:EY132" si="102">IF(ET69=FALSE,"na",IF(ISBLANK(FZ69)=TRUE,"Unknown",IF(AND(ISNUMBER(SEARCH("UDOT",FZ69)),ISNUMBER(SEARCH("Personal",FZ69))),3,IF(ISNUMBER(SEARCH("UDOT",FZ69)),2,1))))</f>
        <v>na</v>
      </c>
      <c r="EZ69" t="str">
        <f t="shared" ref="EZ69:EZ132" si="103">IF(EU69=FALSE,"na",IF(ISBLANK(GA69)=TRUE,"Unknown",IF(AND(ISNUMBER(SEARCH("UDOT",GA69)),ISNUMBER(SEARCH("Personal",GA69))),3,IF(ISNUMBER(SEARCH("UDOT",GA69)),2,1))))</f>
        <v>na</v>
      </c>
      <c r="FA69" t="str">
        <f t="shared" ref="FA69:FA132" si="104">IF(OR(EQ69=FALSE,EQ69="Unknown"),"na",IF(ISBLANK(GF69)=TRUE,"Unknown",ISNUMBER(SEARCH("Winter",GF69))))</f>
        <v>na</v>
      </c>
      <c r="FB69" t="str">
        <f t="shared" ref="FB69:FB132" si="105">IF(OR(EQ69=FALSE,EQ69="Unknown"),"na",IF(ISBLANK(GF69)=TRUE,"Unknown",ISNUMBER(SEARCH("Summer",GF69))))</f>
        <v>na</v>
      </c>
      <c r="FC69" t="str">
        <f t="shared" si="83"/>
        <v>na</v>
      </c>
      <c r="FD69" t="str">
        <f t="shared" ref="FD69:FD132" si="106">IF(OR(EQ69=FALSE,EQ69="Unknown"),"na",IF(ISBLANK(GB69)=TRUE,"Unknown",ISNUMBER(SEARCH("Winter",GB69))))</f>
        <v>na</v>
      </c>
      <c r="FE69" t="str">
        <f t="shared" ref="FE69:FE132" si="107">IF(OR(EQ69=FALSE,EQ69="Unknown"),"na",IF(ISBLANK(GB69)=TRUE,"Unknown",IF(OR(EW69=2,EX69=2,EY69=2,EZ69=2,EW69=3,EX69=3,EY69=3,EZ69=3),ISNUMBER(SEARCH("Public",GB69)),"na")))</f>
        <v>na</v>
      </c>
      <c r="FF69" t="str">
        <f t="shared" ref="FF69:FF132" si="108">IF(OR(EQ69=FALSE,EQ69="Unknown"),"na",IF(ISBLANK(GB69)=TRUE,"Unknown",ISNUMBER(SEARCH("Tracking",GB69))))</f>
        <v>na</v>
      </c>
      <c r="FG69" t="str">
        <f t="shared" ref="FG69:FG132" si="109">IF(OR(EQ69=FALSE,EQ69="Unknown"),"na",IF(ISBLANK(GB69)=TRUE,"Unknown",ISNUMBER(SEARCH("Route",GB69))))</f>
        <v>na</v>
      </c>
      <c r="FH69" t="str">
        <f t="shared" si="84"/>
        <v>na</v>
      </c>
      <c r="FI69" t="str">
        <f>IF(OR(FD69=FALSE,FD69="na"),"na",VLOOKUP(GH69,'Vlookup tables'!$G$2:$H$7,2,FALSE))</f>
        <v>na</v>
      </c>
      <c r="FJ69" t="str">
        <f>IF(OR(FE69=FALSE,FE69="na"),"na",VLOOKUP(GI69,'Vlookup tables'!$G$2:$H$7,2,FALSE))</f>
        <v>na</v>
      </c>
      <c r="FK69" t="str">
        <f>IF(OR(FF69=FALSE,FF69="na"),"na",VLOOKUP(GJ69,'Vlookup tables'!$G$2:$H$7,2,FALSE))</f>
        <v>na</v>
      </c>
      <c r="FL69" t="str">
        <f>IF(OR(FG69=FALSE,FG69="na"),"na",VLOOKUP(GK69,'Vlookup tables'!$G$2:$H$7,2,FALSE))</f>
        <v>na</v>
      </c>
      <c r="FM69" t="str">
        <f>IF(OR(FD69=FALSE,FD69="na"),"na",VLOOKUP(GO69,'Vlookup tables'!$J$2:$K$5,2,FALSE))</f>
        <v>na</v>
      </c>
      <c r="FN69" t="str">
        <f>IF(OR(FE69=FALSE,FE69="na"),"na",VLOOKUP(GP69,'Vlookup tables'!$J$2:$K$5,2,FALSE))</f>
        <v>na</v>
      </c>
      <c r="FO69" t="str">
        <f>IF(OR(FF69=FALSE,FF69="na"),"na",VLOOKUP(GQ69,'Vlookup tables'!$J$2:$K$5,2,FALSE))</f>
        <v>na</v>
      </c>
      <c r="FP69" t="str">
        <f>IF(OR(FG69=FALSE,FG69="na"),"na",VLOOKUP(GR69,'Vlookup tables'!$J$2:$K$5,2,FALSE))</f>
        <v>na</v>
      </c>
      <c r="FQ69" t="str">
        <f t="shared" ref="FQ69:FQ132" si="110">IF(OR(FD69=FALSE,FD69="na"),"na",NOT(ISBLANK(GV69)))</f>
        <v>na</v>
      </c>
      <c r="FR69" t="str">
        <f t="shared" ref="FR69:FR132" si="111">IF(OR(FE69=FALSE,FE69="na"),"na",NOT(ISBLANK(GW69)))</f>
        <v>na</v>
      </c>
      <c r="FS69" t="str">
        <f t="shared" ref="FS69:FS132" si="112">IF(OR(FF69=FALSE,FF69="na"),"na",NOT(ISBLANK(GX69)))</f>
        <v>na</v>
      </c>
      <c r="FT69" t="str">
        <f t="shared" ref="FT69:FT132" si="113">IF(OR(FG69=FALSE,FG69="na"),"na",NOT(ISBLANK(GY69)))</f>
        <v>na</v>
      </c>
      <c r="FU69" t="str">
        <f t="shared" ref="FU69:FU132" si="114">IF(OR(EQ69=FALSE,EQ69="Unknown"),"na",IF(HC69="",FALSE,IF(OR(HC69="no", HC69="No"),FALSE,NOT(ISNUMBER(SEARCH("I do not",HD69))))))</f>
        <v>na</v>
      </c>
      <c r="FV69" t="s">
        <v>574</v>
      </c>
      <c r="HF69" t="s">
        <v>575</v>
      </c>
      <c r="HX69">
        <f>IF(IT69="","Unknown",VLOOKUP(IT69,'Vlookup tables'!$B$13:$C$16,2,FALSE))</f>
        <v>2</v>
      </c>
      <c r="HY69">
        <f>IF(IU69="","Unknown",VLOOKUP(IU69,'Vlookup tables'!$D$13:$E$16,2,FALSE))</f>
        <v>3</v>
      </c>
      <c r="HZ69">
        <f>IF(IV69="","Unknown",VLOOKUP(IV69,'Vlookup tables'!$F$13:$G$16,2,FALSE))</f>
        <v>3</v>
      </c>
      <c r="IA69">
        <f>IF(IW69="","Unknown",VLOOKUP(IW69,'Vlookup tables'!$H$13:$I$16,2,FALSE))</f>
        <v>2</v>
      </c>
      <c r="IB69">
        <f>IF(IX69="","Unknown",VLOOKUP(IX69,'Vlookup tables'!$J$13:$K$16,2,FALSE))</f>
        <v>3</v>
      </c>
      <c r="IC69">
        <f>IF(IY69="","Unknown",VLOOKUP(IY69,'Vlookup tables'!$L$13:$M$16,2,FALSE))</f>
        <v>2</v>
      </c>
      <c r="ID69">
        <f>IF(IZ69="","Unknown",VLOOKUP(IZ69,'Vlookup tables'!$N$13:$O$16,2,FALSE))</f>
        <v>1</v>
      </c>
      <c r="IE69">
        <f>VLOOKUP(JA69,'Vlookup tables'!$P$13:$Q$15,2,FALSE)</f>
        <v>1</v>
      </c>
      <c r="IF69" t="str">
        <f t="shared" si="85"/>
        <v>na</v>
      </c>
      <c r="IG69" t="str">
        <f t="shared" si="86"/>
        <v>na</v>
      </c>
      <c r="IH69" t="str">
        <f t="shared" si="87"/>
        <v>na</v>
      </c>
      <c r="II69" t="str">
        <f t="shared" ref="II69:II132" si="115">IF(OR(IE69=1,IE69="Unknown"),"na",OR(NOT(ISBLANK(JD69)),NOT(ISBLANK(JE69)),NOT(ISBLANK(JC69))))</f>
        <v>na</v>
      </c>
      <c r="IJ69" t="str">
        <f>IF(OR(IF69=FALSE,IF69="na"),"na",VLOOKUP(JF69,'Vlookup tables'!$G$2:$H$7,2,FALSE))</f>
        <v>na</v>
      </c>
      <c r="IK69" t="str">
        <f>IF(OR(IG69=FALSE,IG69="na"),"na",VLOOKUP(JG69,'Vlookup tables'!$G$2:$H$7,2,FALSE))</f>
        <v>na</v>
      </c>
      <c r="IL69" t="str">
        <f>IF(OR(IH69=FALSE,IH69="na"),"na",VLOOKUP(JH69,'Vlookup tables'!$G$2:$H$7,2,FALSE))</f>
        <v>na</v>
      </c>
      <c r="IM69" t="str">
        <f>IF(OR(IF69=FALSE,IF69="na"),"na",VLOOKUP(JL69,'Vlookup tables'!$J$2:$K$5,2,FALSE))</f>
        <v>na</v>
      </c>
      <c r="IN69" t="str">
        <f>IF(OR(IG69=FALSE,IG69="na"),"na",VLOOKUP(JM69,'Vlookup tables'!$J$2:$K$5,2,FALSE))</f>
        <v>na</v>
      </c>
      <c r="IO69" t="str">
        <f>IF(OR(IH69=FALSE,IH69="na"),"na",VLOOKUP(JN69,'Vlookup tables'!$J$2:$K$5,2,FALSE))</f>
        <v>na</v>
      </c>
      <c r="IP69" t="str">
        <f t="shared" si="88"/>
        <v>na</v>
      </c>
      <c r="IQ69" t="str">
        <f t="shared" si="89"/>
        <v>na</v>
      </c>
      <c r="IR69" t="str">
        <f t="shared" si="90"/>
        <v>na</v>
      </c>
      <c r="IS69" t="b">
        <f t="shared" si="91"/>
        <v>0</v>
      </c>
      <c r="IT69" t="s">
        <v>559</v>
      </c>
      <c r="IU69" t="s">
        <v>539</v>
      </c>
      <c r="IV69" t="s">
        <v>540</v>
      </c>
      <c r="IW69" t="s">
        <v>562</v>
      </c>
      <c r="IX69" t="s">
        <v>577</v>
      </c>
      <c r="IY69" t="s">
        <v>528</v>
      </c>
      <c r="IZ69" t="s">
        <v>562</v>
      </c>
      <c r="JA69" t="s">
        <v>541</v>
      </c>
      <c r="JX69" t="s">
        <v>534</v>
      </c>
      <c r="JZ69" t="s">
        <v>800</v>
      </c>
      <c r="KA69" t="s">
        <v>589</v>
      </c>
      <c r="KB69" t="s">
        <v>868</v>
      </c>
      <c r="KD69">
        <v>1</v>
      </c>
      <c r="KH69">
        <v>1</v>
      </c>
      <c r="KI69">
        <v>1</v>
      </c>
      <c r="KN69" t="s">
        <v>552</v>
      </c>
      <c r="KQ69" t="b">
        <f t="shared" si="92"/>
        <v>0</v>
      </c>
      <c r="KR69">
        <f t="shared" ref="KR69:KR132" si="116">COUNTA(A69:KP69)</f>
        <v>141</v>
      </c>
    </row>
    <row r="70" spans="1:304" ht="14.4" customHeight="1" x14ac:dyDescent="0.3">
      <c r="A70">
        <v>100</v>
      </c>
      <c r="B70">
        <v>791</v>
      </c>
      <c r="C70" s="2">
        <v>44874.294895833336</v>
      </c>
      <c r="D70">
        <v>1</v>
      </c>
      <c r="E70" t="s">
        <v>544</v>
      </c>
      <c r="F70" t="s">
        <v>566</v>
      </c>
      <c r="G70">
        <f>VLOOKUP(F70,'Vlookup tables'!$A$2:$B$10,2,FALSE)</f>
        <v>3</v>
      </c>
      <c r="H70" t="s">
        <v>692</v>
      </c>
      <c r="J70" t="str">
        <f t="shared" si="93"/>
        <v>Engineering Technician</v>
      </c>
      <c r="K70" t="s">
        <v>566</v>
      </c>
      <c r="L70">
        <f>VLOOKUP(K70,'Vlookup tables'!$A$2:$B$10,2,FALSE)</f>
        <v>3</v>
      </c>
      <c r="M70" t="s">
        <v>569</v>
      </c>
      <c r="N70" t="b">
        <f t="shared" ref="N70:N133" si="117">IF(M70="","Unknown",ISNUMBER(SEARCH("Still",$M70)))</f>
        <v>1</v>
      </c>
      <c r="O70" t="b">
        <f t="shared" ref="O70:O133" si="118">IF(M70="","Unknown",ISNUMBER(SEARCH("office",$M70)))</f>
        <v>1</v>
      </c>
      <c r="P70" t="b">
        <f t="shared" ref="P70:P133" si="119">IF(M70="","Unknown",ISNUMBER(SEARCH("device",$M70)))</f>
        <v>0</v>
      </c>
      <c r="Q70" t="b">
        <f t="shared" ref="Q70:Q133" si="120">IF(M70="","Unknown",ISNUMBER(SEARCH("camera",$M70)))</f>
        <v>0</v>
      </c>
      <c r="R70" t="b">
        <f t="shared" ref="R70:R133" si="121">IF(M70="","Unknown",ISNUMBER(SEARCH("record",$M70)))</f>
        <v>0</v>
      </c>
      <c r="S70" t="s">
        <v>570</v>
      </c>
      <c r="T70" t="str">
        <f t="shared" si="94"/>
        <v>na</v>
      </c>
      <c r="U70" t="str">
        <f t="shared" si="95"/>
        <v>na</v>
      </c>
      <c r="V70" t="b">
        <f t="shared" si="96"/>
        <v>1</v>
      </c>
      <c r="W70" t="b">
        <f t="shared" si="97"/>
        <v>0</v>
      </c>
      <c r="X70" t="b">
        <f t="shared" si="98"/>
        <v>0</v>
      </c>
      <c r="Y70" t="s">
        <v>517</v>
      </c>
      <c r="Z70">
        <f>VLOOKUP(Y70,'Vlookup tables'!$D$2:$E$6,2,FALSE)</f>
        <v>1</v>
      </c>
      <c r="AA70" t="b">
        <f t="shared" si="99"/>
        <v>1</v>
      </c>
      <c r="AB70" t="b">
        <f t="shared" ref="AB70:AB133" si="122">IF(OR($Z70=2,$Z70=3),"na",IF($AR70="","Unknown",ISNUMBER(SEARCH("Research",$AR70))))</f>
        <v>0</v>
      </c>
      <c r="AC70" t="b">
        <f t="shared" ref="AC70:AC133" si="123">IF(OR($Z70=2,$Z70=3),"na",IF($AR70="","Unknown",ISNUMBER(SEARCH("Maintanence",$AR70))))</f>
        <v>0</v>
      </c>
      <c r="AD70" t="b">
        <f t="shared" ref="AD70:AD133" si="124">IF(OR($Z70=2,$Z70=3),"na",IF($AR70="","Unknown",ISNUMBER(SEARCH("Work",$AR70))))</f>
        <v>0</v>
      </c>
      <c r="AE70" t="b">
        <f t="shared" ref="AE70:AE133" si="125">IF(OR($Z70=2,$Z70=3),"na",IF($AR70="","Unknown",OR(NOT(ISBLANK(AS70)),NOT(ISBLANK(AT70)),NOT(ISBLANK(AU70)))))</f>
        <v>0</v>
      </c>
      <c r="AF70">
        <f>IF(OR(AA70=FALSE,AA70="na"),"na",VLOOKUP(AV70,'Vlookup tables'!$G$2:$H$7,2,FALSE))</f>
        <v>2</v>
      </c>
      <c r="AG70" t="str">
        <f>IF(OR(AB70=FALSE,AB70="na"),"na",VLOOKUP(AW70,'Vlookup tables'!$G$2:$H$7,2,FALSE))</f>
        <v>na</v>
      </c>
      <c r="AH70" t="str">
        <f>IF(OR(AC70=FALSE,AC70="na"),"na",VLOOKUP(AX70,'Vlookup tables'!$G$2:$H$7,2,FALSE))</f>
        <v>na</v>
      </c>
      <c r="AI70" t="str">
        <f>IF(OR(AD70=FALSE,AD70="na"),"na",VLOOKUP(AY70,'Vlookup tables'!$G$2:$H$7,2,FALSE))</f>
        <v>na</v>
      </c>
      <c r="AJ70">
        <f>IF(OR(AA70=FALSE,AA70="na"),"na",VLOOKUP(BC70,'Vlookup tables'!$J$2:$K$5,2,FALSE))</f>
        <v>3</v>
      </c>
      <c r="AK70" t="str">
        <f>IF(OR(AB70=FALSE,AB70="na"),"na",VLOOKUP(BD70,'Vlookup tables'!$J$2:$K$5,2,FALSE))</f>
        <v>na</v>
      </c>
      <c r="AL70" t="str">
        <f>IF(OR(AC70=FALSE,AC70="na"),"na",VLOOKUP(BE70,'Vlookup tables'!$J$2:$K$5,2,FALSE))</f>
        <v>na</v>
      </c>
      <c r="AM70" t="str">
        <f>IF(OR(AD70=FALSE,AD70="na"),"na",VLOOKUP(BF70,'Vlookup tables'!$J$2:$K$5,2,FALSE))</f>
        <v>na</v>
      </c>
      <c r="AN70" t="b">
        <f t="shared" ref="AN70:AN133" si="126">IF(OR(AA70=FALSE,AA70="na"),"na",NOT(ISBLANK(BJ70)))</f>
        <v>0</v>
      </c>
      <c r="AO70" t="str">
        <f t="shared" ref="AO70:AO133" si="127">IF(OR(AB70=FALSE,AB70="na"),"na",NOT(ISBLANK(BK70)))</f>
        <v>na</v>
      </c>
      <c r="AP70" t="str">
        <f t="shared" ref="AP70:AP133" si="128">IF(OR(AC70=FALSE,AC70="na"),"na",NOT(ISBLANK(BL70)))</f>
        <v>na</v>
      </c>
      <c r="AQ70" t="str">
        <f t="shared" ref="AQ70:AQ133" si="129">IF(OR(AD70=FALSE,AD70="na"),"na",NOT(ISBLANK(BM70)))</f>
        <v>na</v>
      </c>
      <c r="AR70" t="s">
        <v>571</v>
      </c>
      <c r="AV70" t="s">
        <v>531</v>
      </c>
      <c r="BC70" t="s">
        <v>532</v>
      </c>
      <c r="BQ70" t="str">
        <f t="shared" ref="BQ70:BQ133" si="130">IF(OR($Z70=3,$Z70=2),"na",IF(CI70="","Unknown",CI70))</f>
        <v>Yes</v>
      </c>
      <c r="BR70" t="b">
        <f t="shared" ref="BR70:BR133" si="131">IF(OR($Z70=3, $BQ70="No"),"na", IF($CJ70="", "Unknown",ISNUMBER(SEARCH("traffic",$CJ70))))</f>
        <v>1</v>
      </c>
      <c r="BS70" t="b">
        <f t="shared" ref="BS70:BS133" si="132">IF(OR($Z70=3, $BQ70="No"),"na", IF($CJ70="", "Unknown",ISNUMBER(SEARCH("weather",$CJ70))))</f>
        <v>1</v>
      </c>
      <c r="BT70" t="b">
        <f t="shared" ref="BT70:BT133" si="133">IF(OR($Z70=3, $BQ70="No"),"na", IF($CJ70="", "Unknown",ISNUMBER(SEARCH("Trip",$CJ70))))</f>
        <v>1</v>
      </c>
      <c r="BU70" t="b">
        <f t="shared" ref="BU70:BU133" si="134">IF(OR($Z70=3, $BQ70="No"),"na", IF($CJ70="", "Unknown",ISNUMBER(SEARCH("construction",$CJ70))))</f>
        <v>0</v>
      </c>
      <c r="BV70" t="b">
        <f t="shared" ref="BV70:BV133" si="135">IF(OR($Z70=3, $BQ70="No"),"na",IF($CJ70="","Unknown",OR(NOT(ISBLANK(CK70)),NOT(ISBLANK(CL70)),NOT(ISBLANK(CM70)))))</f>
        <v>0</v>
      </c>
      <c r="BW70">
        <f>IF(OR(BR70=FALSE,BR70="na"),"na",VLOOKUP(CN70,'Vlookup tables'!$G$2:$H$7,2,FALSE))</f>
        <v>2</v>
      </c>
      <c r="BX70">
        <f>IF(OR(BS70=FALSE,BS70="na"),"na",VLOOKUP(CO70,'Vlookup tables'!$G$2:$H$7,2,FALSE))</f>
        <v>4</v>
      </c>
      <c r="BY70">
        <f>IF(OR(BT70=FALSE,BT70="na"),"na",VLOOKUP(CP70,'Vlookup tables'!$G$2:$H$7,2,FALSE))</f>
        <v>3</v>
      </c>
      <c r="BZ70" t="str">
        <f>IF(OR(BU70=FALSE,BU70="na"),"na",VLOOKUP(CQ70,'Vlookup tables'!$G$2:$H$7,2,FALSE))</f>
        <v>na</v>
      </c>
      <c r="CA70">
        <f>IF(OR(BR70=FALSE,BR70="na"),"na",VLOOKUP(CU70,'Vlookup tables'!$J$2:$K$5,2,FALSE))</f>
        <v>3</v>
      </c>
      <c r="CB70">
        <f>IF(OR(BS70=FALSE,BS70="na"),"na",VLOOKUP(CV70,'Vlookup tables'!$J$2:$K$5,2,FALSE))</f>
        <v>3</v>
      </c>
      <c r="CC70">
        <f>IF(OR(BT70=FALSE,BT70="na"),"na",VLOOKUP(CW70,'Vlookup tables'!$J$2:$K$5,2,FALSE))</f>
        <v>3</v>
      </c>
      <c r="CD70" t="str">
        <f>IF(OR(BU70=FALSE,BU70="na"),"na",VLOOKUP(CX70,'Vlookup tables'!$J$2:$K$5,2,FALSE))</f>
        <v>na</v>
      </c>
      <c r="CE70" t="b">
        <f t="shared" ref="CE70:CE133" si="136">IF(OR(BR70=FALSE,BR70="na"),"na",NOT(ISBLANK(DB70)))</f>
        <v>0</v>
      </c>
      <c r="CF70" t="b">
        <f t="shared" ref="CF70:CF133" si="137">IF(OR(BS70=FALSE,BS70="na"),"na",NOT(ISBLANK(DC70)))</f>
        <v>1</v>
      </c>
      <c r="CG70" t="b">
        <f t="shared" ref="CG70:CG133" si="138">IF(OR(BT70=FALSE,BT70="na"),"na",NOT(ISBLANK(DD70)))</f>
        <v>0</v>
      </c>
      <c r="CH70" t="str">
        <f t="shared" ref="CH70:CH133" si="139">IF(OR(BU70=FALSE,BU70="na"),"na",NOT(ISBLANK(DE70)))</f>
        <v>na</v>
      </c>
      <c r="CI70" t="s">
        <v>519</v>
      </c>
      <c r="CJ70" t="s">
        <v>593</v>
      </c>
      <c r="CN70" t="s">
        <v>531</v>
      </c>
      <c r="CO70" t="s">
        <v>573</v>
      </c>
      <c r="CP70" t="s">
        <v>527</v>
      </c>
      <c r="CU70" t="s">
        <v>532</v>
      </c>
      <c r="CV70" t="s">
        <v>532</v>
      </c>
      <c r="CW70" t="s">
        <v>532</v>
      </c>
      <c r="DC70" t="s">
        <v>877</v>
      </c>
      <c r="DI70" t="b">
        <f t="shared" ref="DI70:DI133" si="140">IF($Z70=3,"na",IF(DJ70="",FALSE,IF(OR(DJ70="no", DJ70="No"),FALSE,NOT(ISNUMBER(SEARCH("I do not",DK70))))))</f>
        <v>0</v>
      </c>
      <c r="DK70" t="s">
        <v>552</v>
      </c>
      <c r="EQ70" t="b">
        <f t="shared" ref="EQ70:EQ133" si="141">IF($FV70="","Unknown",NOT(ISNUMBER(SEARCH("None",$FV70))))</f>
        <v>1</v>
      </c>
      <c r="ER70" t="b">
        <f t="shared" ref="ER70:ER133" si="142">ISNUMBER(SEARCH("Traffic",$FV70))</f>
        <v>1</v>
      </c>
      <c r="ES70" t="b">
        <f t="shared" ref="ES70:ES133" si="143">ISNUMBER(SEARCH("State",$FV70))</f>
        <v>0</v>
      </c>
      <c r="ET70" t="b">
        <f t="shared" ref="ET70:ET133" si="144">ISNUMBER(SEARCH("Meso",$FV70))</f>
        <v>0</v>
      </c>
      <c r="EU70" t="b">
        <f t="shared" ref="EU70:EU133" si="145">ISNUMBER(SEARCH("National",$FV70))</f>
        <v>0</v>
      </c>
      <c r="EV70" t="b">
        <f t="shared" ref="EV70:EV133" si="146">NOT(ISBLANK(FW70))</f>
        <v>0</v>
      </c>
      <c r="EW70">
        <f t="shared" si="100"/>
        <v>1</v>
      </c>
      <c r="EX70" t="str">
        <f t="shared" si="101"/>
        <v>na</v>
      </c>
      <c r="EY70" t="str">
        <f t="shared" si="102"/>
        <v>na</v>
      </c>
      <c r="EZ70" t="str">
        <f t="shared" si="103"/>
        <v>na</v>
      </c>
      <c r="FA70" t="b">
        <f t="shared" si="104"/>
        <v>1</v>
      </c>
      <c r="FB70" t="b">
        <f t="shared" si="105"/>
        <v>0</v>
      </c>
      <c r="FC70" t="b">
        <f t="shared" ref="FC70:FC133" si="147">IF(OR(EQ70=FALSE,EQ70="Unknown"),"na",IF(ISBLANK(GF70)=TRUE,"Unknown",NOT(ISBLANK(GG70))))</f>
        <v>0</v>
      </c>
      <c r="FD70" t="b">
        <f t="shared" si="106"/>
        <v>1</v>
      </c>
      <c r="FE70" t="str">
        <f t="shared" si="107"/>
        <v>na</v>
      </c>
      <c r="FF70" t="b">
        <f t="shared" si="108"/>
        <v>1</v>
      </c>
      <c r="FG70" t="b">
        <f t="shared" si="109"/>
        <v>1</v>
      </c>
      <c r="FH70" t="b">
        <f t="shared" ref="FH70:FH133" si="148">IF(OR(EQ70=FALSE,EQ70="Unknown"),"na",IF(ISBLANK(GB70)=TRUE,"Unknown",OR(NOT(ISBLANK(GD70)),NOT(ISBLANK(GE70)),NOT(ISBLANK(GC70)))))</f>
        <v>0</v>
      </c>
      <c r="FI70">
        <f>IF(OR(FD70=FALSE,FD70="na"),"na",VLOOKUP(GH70,'Vlookup tables'!$G$2:$H$7,2,FALSE))</f>
        <v>5</v>
      </c>
      <c r="FJ70" t="str">
        <f>IF(OR(FE70=FALSE,FE70="na"),"na",VLOOKUP(GI70,'Vlookup tables'!$G$2:$H$7,2,FALSE))</f>
        <v>na</v>
      </c>
      <c r="FK70">
        <f>IF(OR(FF70=FALSE,FF70="na"),"na",VLOOKUP(GJ70,'Vlookup tables'!$G$2:$H$7,2,FALSE))</f>
        <v>5</v>
      </c>
      <c r="FL70">
        <f>IF(OR(FG70=FALSE,FG70="na"),"na",VLOOKUP(GK70,'Vlookup tables'!$G$2:$H$7,2,FALSE))</f>
        <v>5</v>
      </c>
      <c r="FM70">
        <f>IF(OR(FD70=FALSE,FD70="na"),"na",VLOOKUP(GO70,'Vlookup tables'!$J$2:$K$5,2,FALSE))</f>
        <v>3</v>
      </c>
      <c r="FN70" t="str">
        <f>IF(OR(FE70=FALSE,FE70="na"),"na",VLOOKUP(GP70,'Vlookup tables'!$J$2:$K$5,2,FALSE))</f>
        <v>na</v>
      </c>
      <c r="FO70">
        <f>IF(OR(FF70=FALSE,FF70="na"),"na",VLOOKUP(GQ70,'Vlookup tables'!$J$2:$K$5,2,FALSE))</f>
        <v>3</v>
      </c>
      <c r="FP70">
        <f>IF(OR(FG70=FALSE,FG70="na"),"na",VLOOKUP(GR70,'Vlookup tables'!$J$2:$K$5,2,FALSE))</f>
        <v>3</v>
      </c>
      <c r="FQ70" t="b">
        <f t="shared" si="110"/>
        <v>0</v>
      </c>
      <c r="FR70" t="str">
        <f t="shared" si="111"/>
        <v>na</v>
      </c>
      <c r="FS70" t="b">
        <f t="shared" si="112"/>
        <v>0</v>
      </c>
      <c r="FT70" t="b">
        <f t="shared" si="113"/>
        <v>0</v>
      </c>
      <c r="FU70" t="b">
        <f t="shared" si="114"/>
        <v>0</v>
      </c>
      <c r="FV70" t="s">
        <v>601</v>
      </c>
      <c r="FX70" t="s">
        <v>555</v>
      </c>
      <c r="GB70" t="s">
        <v>618</v>
      </c>
      <c r="GF70" t="s">
        <v>596</v>
      </c>
      <c r="GH70" t="s">
        <v>551</v>
      </c>
      <c r="GJ70" t="s">
        <v>551</v>
      </c>
      <c r="GK70" t="s">
        <v>551</v>
      </c>
      <c r="GO70" t="s">
        <v>532</v>
      </c>
      <c r="GQ70" t="s">
        <v>532</v>
      </c>
      <c r="GR70" t="s">
        <v>532</v>
      </c>
      <c r="HD70" t="s">
        <v>552</v>
      </c>
      <c r="HX70">
        <f>IF(IT70="","Unknown",VLOOKUP(IT70,'Vlookup tables'!$B$13:$C$16,2,FALSE))</f>
        <v>2</v>
      </c>
      <c r="HY70">
        <f>IF(IU70="","Unknown",VLOOKUP(IU70,'Vlookup tables'!$D$13:$E$16,2,FALSE))</f>
        <v>3</v>
      </c>
      <c r="HZ70">
        <f>IF(IV70="","Unknown",VLOOKUP(IV70,'Vlookup tables'!$F$13:$G$16,2,FALSE))</f>
        <v>3</v>
      </c>
      <c r="IA70">
        <f>IF(IW70="","Unknown",VLOOKUP(IW70,'Vlookup tables'!$H$13:$I$16,2,FALSE))</f>
        <v>2</v>
      </c>
      <c r="IB70">
        <f>IF(IX70="","Unknown",VLOOKUP(IX70,'Vlookup tables'!$J$13:$K$16,2,FALSE))</f>
        <v>3</v>
      </c>
      <c r="IC70">
        <f>IF(IY70="","Unknown",VLOOKUP(IY70,'Vlookup tables'!$L$13:$M$16,2,FALSE))</f>
        <v>3</v>
      </c>
      <c r="ID70">
        <f>IF(IZ70="","Unknown",VLOOKUP(IZ70,'Vlookup tables'!$N$13:$O$16,2,FALSE))</f>
        <v>3</v>
      </c>
      <c r="IE70">
        <f>VLOOKUP(JA70,'Vlookup tables'!$P$13:$Q$15,2,FALSE)</f>
        <v>2</v>
      </c>
      <c r="IF70" t="b">
        <f t="shared" ref="IF70:IF133" si="149">IF(OR($IE70=1,$IE70="Unknown"),"na",IF(ISBLANK($JB70)=TRUE,"Unknown",ISNUMBER(SEARCH("Incident",$JB70))))</f>
        <v>0</v>
      </c>
      <c r="IG70" t="b">
        <f t="shared" ref="IG70:IG133" si="150">IF(OR($IE70=1,$IE70="Unknown"),"na",IF(ISBLANK($JB70)=TRUE,"Unknown",ISNUMBER(SEARCH("Travel",$JB70))))</f>
        <v>1</v>
      </c>
      <c r="IH70" t="b">
        <f t="shared" ref="IH70:IH133" si="151">IF(OR($IE70=1,$IE70="Unknown"),"na",IF(ISBLANK($JB70)=TRUE,"Unknown",ISNUMBER(SEARCH("Research",$JB70))))</f>
        <v>0</v>
      </c>
      <c r="II70" t="b">
        <f t="shared" si="115"/>
        <v>1</v>
      </c>
      <c r="IJ70" t="str">
        <f>IF(OR(IF70=FALSE,IF70="na"),"na",VLOOKUP(JF70,'Vlookup tables'!$G$2:$H$7,2,FALSE))</f>
        <v>na</v>
      </c>
      <c r="IK70">
        <f>IF(OR(IG70=FALSE,IG70="na"),"na",VLOOKUP(JG70,'Vlookup tables'!$G$2:$H$7,2,FALSE))</f>
        <v>4</v>
      </c>
      <c r="IL70" t="str">
        <f>IF(OR(IH70=FALSE,IH70="na"),"na",VLOOKUP(JH70,'Vlookup tables'!$G$2:$H$7,2,FALSE))</f>
        <v>na</v>
      </c>
      <c r="IM70" t="str">
        <f>IF(OR(IF70=FALSE,IF70="na"),"na",VLOOKUP(JL70,'Vlookup tables'!$J$2:$K$5,2,FALSE))</f>
        <v>na</v>
      </c>
      <c r="IN70">
        <f>IF(OR(IG70=FALSE,IG70="na"),"na",VLOOKUP(JM70,'Vlookup tables'!$J$2:$K$5,2,FALSE))</f>
        <v>3</v>
      </c>
      <c r="IO70" t="str">
        <f>IF(OR(IH70=FALSE,IH70="na"),"na",VLOOKUP(JN70,'Vlookup tables'!$J$2:$K$5,2,FALSE))</f>
        <v>na</v>
      </c>
      <c r="IP70" t="str">
        <f t="shared" ref="IP70:IP133" si="152">IF(OR(IF70=FALSE,IF70="na"),"na",NOT(ISBLANK(JR70)))</f>
        <v>na</v>
      </c>
      <c r="IQ70" t="b">
        <f t="shared" ref="IQ70:IQ133" si="153">IF(OR(IG70=FALSE,IG70="na"),"na",NOT(ISBLANK(JS70)))</f>
        <v>1</v>
      </c>
      <c r="IR70" t="str">
        <f t="shared" ref="IR70:IR133" si="154">IF(OR(IH70=FALSE,IH70="na"),"na",NOT(ISBLANK(JT70)))</f>
        <v>na</v>
      </c>
      <c r="IS70" t="b">
        <f t="shared" ref="IS70:IS133" si="155">IF(KM70="",FALSE,IF(OR(KM70="no", KM70="No"),FALSE,NOT(ISNUMBER(SEARCH("I do not",KN70)))))</f>
        <v>0</v>
      </c>
      <c r="IT70" t="s">
        <v>559</v>
      </c>
      <c r="IU70" t="s">
        <v>539</v>
      </c>
      <c r="IV70" t="s">
        <v>540</v>
      </c>
      <c r="IW70" t="s">
        <v>562</v>
      </c>
      <c r="IX70" t="s">
        <v>577</v>
      </c>
      <c r="IY70" t="s">
        <v>532</v>
      </c>
      <c r="IZ70" t="s">
        <v>587</v>
      </c>
      <c r="JA70" t="s">
        <v>578</v>
      </c>
      <c r="JB70" t="s">
        <v>878</v>
      </c>
      <c r="JC70" t="s">
        <v>879</v>
      </c>
      <c r="JG70" t="s">
        <v>573</v>
      </c>
      <c r="JI70" t="s">
        <v>551</v>
      </c>
      <c r="JM70" t="s">
        <v>532</v>
      </c>
      <c r="JO70" t="s">
        <v>532</v>
      </c>
      <c r="JS70" t="s">
        <v>880</v>
      </c>
      <c r="KN70" t="s">
        <v>552</v>
      </c>
      <c r="KQ70" t="b">
        <f t="shared" ref="KQ70:KQ133" si="156">IF(KP70="",FALSE,TRUE)</f>
        <v>0</v>
      </c>
      <c r="KR70">
        <f t="shared" si="116"/>
        <v>154</v>
      </c>
    </row>
    <row r="71" spans="1:304" ht="14.4" customHeight="1" x14ac:dyDescent="0.3">
      <c r="A71">
        <v>100</v>
      </c>
      <c r="B71">
        <v>1085</v>
      </c>
      <c r="C71" s="2">
        <v>44874.296296296299</v>
      </c>
      <c r="D71">
        <v>1</v>
      </c>
      <c r="E71" t="s">
        <v>581</v>
      </c>
      <c r="F71" t="s">
        <v>612</v>
      </c>
      <c r="G71">
        <f>VLOOKUP(F71,'Vlookup tables'!$A$2:$B$10,2,FALSE)</f>
        <v>5</v>
      </c>
      <c r="H71" t="s">
        <v>545</v>
      </c>
      <c r="J71" t="str">
        <f t="shared" ref="J71:J134" si="157">IF(H71= "Other",IF(I71= "","Unknown",I71),IF(H71= "","Unknown",H71))</f>
        <v>Engineering</v>
      </c>
      <c r="K71" t="s">
        <v>612</v>
      </c>
      <c r="L71">
        <f>VLOOKUP(K71,'Vlookup tables'!$A$2:$B$10,2,FALSE)</f>
        <v>5</v>
      </c>
      <c r="M71" t="s">
        <v>626</v>
      </c>
      <c r="N71" t="b">
        <f t="shared" si="117"/>
        <v>1</v>
      </c>
      <c r="O71" t="b">
        <f t="shared" si="118"/>
        <v>1</v>
      </c>
      <c r="P71" t="b">
        <f t="shared" si="119"/>
        <v>1</v>
      </c>
      <c r="Q71" t="b">
        <f t="shared" si="120"/>
        <v>0</v>
      </c>
      <c r="R71" t="b">
        <f t="shared" si="121"/>
        <v>0</v>
      </c>
      <c r="T71" t="str">
        <f t="shared" si="94"/>
        <v>na</v>
      </c>
      <c r="U71" t="str">
        <f t="shared" si="95"/>
        <v>na</v>
      </c>
      <c r="V71" t="str">
        <f t="shared" si="96"/>
        <v>na</v>
      </c>
      <c r="W71" t="str">
        <f t="shared" si="97"/>
        <v>Unknown</v>
      </c>
      <c r="X71" t="str">
        <f t="shared" si="98"/>
        <v>Unknown</v>
      </c>
      <c r="Y71" t="s">
        <v>584</v>
      </c>
      <c r="Z71">
        <f>VLOOKUP(Y71,'Vlookup tables'!$D$2:$E$6,2,FALSE)</f>
        <v>2</v>
      </c>
      <c r="AA71" t="str">
        <f t="shared" si="99"/>
        <v>na</v>
      </c>
      <c r="AB71" t="str">
        <f t="shared" si="122"/>
        <v>na</v>
      </c>
      <c r="AC71" t="str">
        <f t="shared" si="123"/>
        <v>na</v>
      </c>
      <c r="AD71" t="str">
        <f t="shared" si="124"/>
        <v>na</v>
      </c>
      <c r="AE71" t="str">
        <f t="shared" si="125"/>
        <v>na</v>
      </c>
      <c r="AF71" t="str">
        <f>IF(OR(AA71=FALSE,AA71="na"),"na",VLOOKUP(AV71,'Vlookup tables'!$G$2:$H$7,2,FALSE))</f>
        <v>na</v>
      </c>
      <c r="AG71" t="str">
        <f>IF(OR(AB71=FALSE,AB71="na"),"na",VLOOKUP(AW71,'Vlookup tables'!$G$2:$H$7,2,FALSE))</f>
        <v>na</v>
      </c>
      <c r="AH71" t="str">
        <f>IF(OR(AC71=FALSE,AC71="na"),"na",VLOOKUP(AX71,'Vlookup tables'!$G$2:$H$7,2,FALSE))</f>
        <v>na</v>
      </c>
      <c r="AI71" t="str">
        <f>IF(OR(AD71=FALSE,AD71="na"),"na",VLOOKUP(AY71,'Vlookup tables'!$G$2:$H$7,2,FALSE))</f>
        <v>na</v>
      </c>
      <c r="AJ71" t="str">
        <f>IF(OR(AA71=FALSE,AA71="na"),"na",VLOOKUP(BC71,'Vlookup tables'!$J$2:$K$5,2,FALSE))</f>
        <v>na</v>
      </c>
      <c r="AK71" t="str">
        <f>IF(OR(AB71=FALSE,AB71="na"),"na",VLOOKUP(BD71,'Vlookup tables'!$J$2:$K$5,2,FALSE))</f>
        <v>na</v>
      </c>
      <c r="AL71" t="str">
        <f>IF(OR(AC71=FALSE,AC71="na"),"na",VLOOKUP(BE71,'Vlookup tables'!$J$2:$K$5,2,FALSE))</f>
        <v>na</v>
      </c>
      <c r="AM71" t="str">
        <f>IF(OR(AD71=FALSE,AD71="na"),"na",VLOOKUP(BF71,'Vlookup tables'!$J$2:$K$5,2,FALSE))</f>
        <v>na</v>
      </c>
      <c r="AN71" t="str">
        <f t="shared" si="126"/>
        <v>na</v>
      </c>
      <c r="AO71" t="str">
        <f t="shared" si="127"/>
        <v>na</v>
      </c>
      <c r="AP71" t="str">
        <f t="shared" si="128"/>
        <v>na</v>
      </c>
      <c r="AQ71" t="str">
        <f t="shared" si="129"/>
        <v>na</v>
      </c>
      <c r="BQ71" t="str">
        <f t="shared" si="130"/>
        <v>na</v>
      </c>
      <c r="BR71" t="b">
        <f t="shared" si="131"/>
        <v>1</v>
      </c>
      <c r="BS71" t="b">
        <f t="shared" si="132"/>
        <v>1</v>
      </c>
      <c r="BT71" t="b">
        <f t="shared" si="133"/>
        <v>0</v>
      </c>
      <c r="BU71" t="b">
        <f t="shared" si="134"/>
        <v>0</v>
      </c>
      <c r="BV71" t="b">
        <f t="shared" si="135"/>
        <v>0</v>
      </c>
      <c r="BW71">
        <f>IF(OR(BR71=FALSE,BR71="na"),"na",VLOOKUP(CN71,'Vlookup tables'!$G$2:$H$7,2,FALSE))</f>
        <v>1</v>
      </c>
      <c r="BX71">
        <f>IF(OR(BS71=FALSE,BS71="na"),"na",VLOOKUP(CO71,'Vlookup tables'!$G$2:$H$7,2,FALSE))</f>
        <v>1</v>
      </c>
      <c r="BY71" t="str">
        <f>IF(OR(BT71=FALSE,BT71="na"),"na",VLOOKUP(CP71,'Vlookup tables'!$G$2:$H$7,2,FALSE))</f>
        <v>na</v>
      </c>
      <c r="BZ71" t="str">
        <f>IF(OR(BU71=FALSE,BU71="na"),"na",VLOOKUP(CQ71,'Vlookup tables'!$G$2:$H$7,2,FALSE))</f>
        <v>na</v>
      </c>
      <c r="CA71">
        <f>IF(OR(BR71=FALSE,BR71="na"),"na",VLOOKUP(CU71,'Vlookup tables'!$J$2:$K$5,2,FALSE))</f>
        <v>3</v>
      </c>
      <c r="CB71">
        <f>IF(OR(BS71=FALSE,BS71="na"),"na",VLOOKUP(CV71,'Vlookup tables'!$J$2:$K$5,2,FALSE))</f>
        <v>3</v>
      </c>
      <c r="CC71" t="str">
        <f>IF(OR(BT71=FALSE,BT71="na"),"na",VLOOKUP(CW71,'Vlookup tables'!$J$2:$K$5,2,FALSE))</f>
        <v>na</v>
      </c>
      <c r="CD71" t="str">
        <f>IF(OR(BU71=FALSE,BU71="na"),"na",VLOOKUP(CX71,'Vlookup tables'!$J$2:$K$5,2,FALSE))</f>
        <v>na</v>
      </c>
      <c r="CE71" t="b">
        <f t="shared" si="136"/>
        <v>0</v>
      </c>
      <c r="CF71" t="b">
        <f t="shared" si="137"/>
        <v>0</v>
      </c>
      <c r="CG71" t="str">
        <f t="shared" si="138"/>
        <v>na</v>
      </c>
      <c r="CH71" t="str">
        <f t="shared" si="139"/>
        <v>na</v>
      </c>
      <c r="CJ71" t="s">
        <v>529</v>
      </c>
      <c r="CN71" t="s">
        <v>530</v>
      </c>
      <c r="CO71" t="s">
        <v>530</v>
      </c>
      <c r="CU71" t="s">
        <v>532</v>
      </c>
      <c r="CV71" t="s">
        <v>532</v>
      </c>
      <c r="DI71" t="b">
        <f t="shared" si="140"/>
        <v>0</v>
      </c>
      <c r="DK71" t="s">
        <v>552</v>
      </c>
      <c r="EQ71" t="b">
        <f t="shared" si="141"/>
        <v>0</v>
      </c>
      <c r="ER71" t="b">
        <f t="shared" si="142"/>
        <v>0</v>
      </c>
      <c r="ES71" t="b">
        <f t="shared" si="143"/>
        <v>0</v>
      </c>
      <c r="ET71" t="b">
        <f t="shared" si="144"/>
        <v>0</v>
      </c>
      <c r="EU71" t="b">
        <f t="shared" si="145"/>
        <v>0</v>
      </c>
      <c r="EV71" t="b">
        <f t="shared" si="146"/>
        <v>0</v>
      </c>
      <c r="EW71" t="str">
        <f t="shared" si="100"/>
        <v>na</v>
      </c>
      <c r="EX71" t="str">
        <f t="shared" si="101"/>
        <v>na</v>
      </c>
      <c r="EY71" t="str">
        <f t="shared" si="102"/>
        <v>na</v>
      </c>
      <c r="EZ71" t="str">
        <f t="shared" si="103"/>
        <v>na</v>
      </c>
      <c r="FA71" t="str">
        <f t="shared" si="104"/>
        <v>na</v>
      </c>
      <c r="FB71" t="str">
        <f t="shared" si="105"/>
        <v>na</v>
      </c>
      <c r="FC71" t="str">
        <f t="shared" si="147"/>
        <v>na</v>
      </c>
      <c r="FD71" t="str">
        <f t="shared" si="106"/>
        <v>na</v>
      </c>
      <c r="FE71" t="str">
        <f t="shared" si="107"/>
        <v>na</v>
      </c>
      <c r="FF71" t="str">
        <f t="shared" si="108"/>
        <v>na</v>
      </c>
      <c r="FG71" t="str">
        <f t="shared" si="109"/>
        <v>na</v>
      </c>
      <c r="FH71" t="str">
        <f t="shared" si="148"/>
        <v>na</v>
      </c>
      <c r="FI71" t="str">
        <f>IF(OR(FD71=FALSE,FD71="na"),"na",VLOOKUP(GH71,'Vlookup tables'!$G$2:$H$7,2,FALSE))</f>
        <v>na</v>
      </c>
      <c r="FJ71" t="str">
        <f>IF(OR(FE71=FALSE,FE71="na"),"na",VLOOKUP(GI71,'Vlookup tables'!$G$2:$H$7,2,FALSE))</f>
        <v>na</v>
      </c>
      <c r="FK71" t="str">
        <f>IF(OR(FF71=FALSE,FF71="na"),"na",VLOOKUP(GJ71,'Vlookup tables'!$G$2:$H$7,2,FALSE))</f>
        <v>na</v>
      </c>
      <c r="FL71" t="str">
        <f>IF(OR(FG71=FALSE,FG71="na"),"na",VLOOKUP(GK71,'Vlookup tables'!$G$2:$H$7,2,FALSE))</f>
        <v>na</v>
      </c>
      <c r="FM71" t="str">
        <f>IF(OR(FD71=FALSE,FD71="na"),"na",VLOOKUP(GO71,'Vlookup tables'!$J$2:$K$5,2,FALSE))</f>
        <v>na</v>
      </c>
      <c r="FN71" t="str">
        <f>IF(OR(FE71=FALSE,FE71="na"),"na",VLOOKUP(GP71,'Vlookup tables'!$J$2:$K$5,2,FALSE))</f>
        <v>na</v>
      </c>
      <c r="FO71" t="str">
        <f>IF(OR(FF71=FALSE,FF71="na"),"na",VLOOKUP(GQ71,'Vlookup tables'!$J$2:$K$5,2,FALSE))</f>
        <v>na</v>
      </c>
      <c r="FP71" t="str">
        <f>IF(OR(FG71=FALSE,FG71="na"),"na",VLOOKUP(GR71,'Vlookup tables'!$J$2:$K$5,2,FALSE))</f>
        <v>na</v>
      </c>
      <c r="FQ71" t="str">
        <f t="shared" si="110"/>
        <v>na</v>
      </c>
      <c r="FR71" t="str">
        <f t="shared" si="111"/>
        <v>na</v>
      </c>
      <c r="FS71" t="str">
        <f t="shared" si="112"/>
        <v>na</v>
      </c>
      <c r="FT71" t="str">
        <f t="shared" si="113"/>
        <v>na</v>
      </c>
      <c r="FU71" t="str">
        <f t="shared" si="114"/>
        <v>na</v>
      </c>
      <c r="FV71" t="s">
        <v>574</v>
      </c>
      <c r="HF71" t="s">
        <v>575</v>
      </c>
      <c r="HX71">
        <f>IF(IT71="","Unknown",VLOOKUP(IT71,'Vlookup tables'!$B$13:$C$16,2,FALSE))</f>
        <v>1</v>
      </c>
      <c r="HY71">
        <f>IF(IU71="","Unknown",VLOOKUP(IU71,'Vlookup tables'!$D$13:$E$16,2,FALSE))</f>
        <v>2</v>
      </c>
      <c r="HZ71">
        <f>IF(IV71="","Unknown",VLOOKUP(IV71,'Vlookup tables'!$F$13:$G$16,2,FALSE))</f>
        <v>3</v>
      </c>
      <c r="IA71">
        <f>IF(IW71="","Unknown",VLOOKUP(IW71,'Vlookup tables'!$H$13:$I$16,2,FALSE))</f>
        <v>2</v>
      </c>
      <c r="IB71">
        <f>IF(IX71="","Unknown",VLOOKUP(IX71,'Vlookup tables'!$J$13:$K$16,2,FALSE))</f>
        <v>2</v>
      </c>
      <c r="IC71">
        <f>IF(IY71="","Unknown",VLOOKUP(IY71,'Vlookup tables'!$L$13:$M$16,2,FALSE))</f>
        <v>2</v>
      </c>
      <c r="ID71">
        <f>IF(IZ71="","Unknown",VLOOKUP(IZ71,'Vlookup tables'!$N$13:$O$16,2,FALSE))</f>
        <v>1</v>
      </c>
      <c r="IE71">
        <f>VLOOKUP(JA71,'Vlookup tables'!$P$13:$Q$15,2,FALSE)</f>
        <v>1</v>
      </c>
      <c r="IF71" t="str">
        <f t="shared" si="149"/>
        <v>na</v>
      </c>
      <c r="IG71" t="str">
        <f t="shared" si="150"/>
        <v>na</v>
      </c>
      <c r="IH71" t="str">
        <f t="shared" si="151"/>
        <v>na</v>
      </c>
      <c r="II71" t="str">
        <f t="shared" si="115"/>
        <v>na</v>
      </c>
      <c r="IJ71" t="str">
        <f>IF(OR(IF71=FALSE,IF71="na"),"na",VLOOKUP(JF71,'Vlookup tables'!$G$2:$H$7,2,FALSE))</f>
        <v>na</v>
      </c>
      <c r="IK71" t="str">
        <f>IF(OR(IG71=FALSE,IG71="na"),"na",VLOOKUP(JG71,'Vlookup tables'!$G$2:$H$7,2,FALSE))</f>
        <v>na</v>
      </c>
      <c r="IL71" t="str">
        <f>IF(OR(IH71=FALSE,IH71="na"),"na",VLOOKUP(JH71,'Vlookup tables'!$G$2:$H$7,2,FALSE))</f>
        <v>na</v>
      </c>
      <c r="IM71" t="str">
        <f>IF(OR(IF71=FALSE,IF71="na"),"na",VLOOKUP(JL71,'Vlookup tables'!$J$2:$K$5,2,FALSE))</f>
        <v>na</v>
      </c>
      <c r="IN71" t="str">
        <f>IF(OR(IG71=FALSE,IG71="na"),"na",VLOOKUP(JM71,'Vlookup tables'!$J$2:$K$5,2,FALSE))</f>
        <v>na</v>
      </c>
      <c r="IO71" t="str">
        <f>IF(OR(IH71=FALSE,IH71="na"),"na",VLOOKUP(JN71,'Vlookup tables'!$J$2:$K$5,2,FALSE))</f>
        <v>na</v>
      </c>
      <c r="IP71" t="str">
        <f t="shared" si="152"/>
        <v>na</v>
      </c>
      <c r="IQ71" t="str">
        <f t="shared" si="153"/>
        <v>na</v>
      </c>
      <c r="IR71" t="str">
        <f t="shared" si="154"/>
        <v>na</v>
      </c>
      <c r="IS71" t="b">
        <f t="shared" si="155"/>
        <v>0</v>
      </c>
      <c r="IT71" t="s">
        <v>704</v>
      </c>
      <c r="IU71" t="s">
        <v>560</v>
      </c>
      <c r="IV71" t="s">
        <v>540</v>
      </c>
      <c r="IW71" t="s">
        <v>562</v>
      </c>
      <c r="IX71" t="s">
        <v>563</v>
      </c>
      <c r="IY71" t="s">
        <v>528</v>
      </c>
      <c r="IZ71" t="s">
        <v>562</v>
      </c>
      <c r="JA71" t="s">
        <v>541</v>
      </c>
      <c r="JX71" t="s">
        <v>579</v>
      </c>
      <c r="KP71" t="s">
        <v>881</v>
      </c>
      <c r="KQ71" t="b">
        <f t="shared" si="156"/>
        <v>1</v>
      </c>
      <c r="KR71">
        <f t="shared" si="116"/>
        <v>131</v>
      </c>
    </row>
    <row r="72" spans="1:304" ht="14.4" customHeight="1" x14ac:dyDescent="0.3">
      <c r="A72">
        <v>100</v>
      </c>
      <c r="B72">
        <v>603</v>
      </c>
      <c r="C72" s="2">
        <v>44874.297754629632</v>
      </c>
      <c r="D72">
        <v>1</v>
      </c>
      <c r="E72" t="s">
        <v>581</v>
      </c>
      <c r="F72" t="s">
        <v>582</v>
      </c>
      <c r="G72">
        <f>VLOOKUP(F72,'Vlookup tables'!$A$2:$B$10,2,FALSE)</f>
        <v>1</v>
      </c>
      <c r="H72" t="s">
        <v>579</v>
      </c>
      <c r="I72" t="s">
        <v>875</v>
      </c>
      <c r="J72" t="str">
        <f t="shared" si="157"/>
        <v>GIS</v>
      </c>
      <c r="K72" t="s">
        <v>611</v>
      </c>
      <c r="L72">
        <f>VLOOKUP(K72,'Vlookup tables'!$A$2:$B$10,2,FALSE)</f>
        <v>4</v>
      </c>
      <c r="M72" t="s">
        <v>569</v>
      </c>
      <c r="N72" t="b">
        <f t="shared" si="117"/>
        <v>1</v>
      </c>
      <c r="O72" t="b">
        <f t="shared" si="118"/>
        <v>1</v>
      </c>
      <c r="P72" t="b">
        <f t="shared" si="119"/>
        <v>0</v>
      </c>
      <c r="Q72" t="b">
        <f t="shared" si="120"/>
        <v>0</v>
      </c>
      <c r="R72" t="b">
        <f t="shared" si="121"/>
        <v>0</v>
      </c>
      <c r="S72" t="s">
        <v>547</v>
      </c>
      <c r="T72" t="str">
        <f t="shared" ref="T72:T135" si="158">IF(N72=TRUE,"na",IF($S72="","Unknown",ISNUMBER(SEARCH("Still",$S72))))</f>
        <v>na</v>
      </c>
      <c r="U72" t="str">
        <f t="shared" ref="U72:U135" si="159">IF(O72=TRUE,"na",IF($S72="","Unknown",ISNUMBER(SEARCH("office",$S72))))</f>
        <v>na</v>
      </c>
      <c r="V72" t="b">
        <f t="shared" ref="V72:V135" si="160">IF(P72=TRUE,"na",IF($S72="","Unknown",ISNUMBER(SEARCH("device",$S72))))</f>
        <v>1</v>
      </c>
      <c r="W72" t="b">
        <f t="shared" ref="W72:W135" si="161">IF(Q72=TRUE,"na",IF($S72="","Unknown",ISNUMBER(SEARCH("camera",$S72))))</f>
        <v>0</v>
      </c>
      <c r="X72" t="b">
        <f t="shared" ref="X72:X135" si="162">IF(R72=TRUE,"na",IF($S72="","Unknown",ISNUMBER(SEARCH("record",$S72))))</f>
        <v>0</v>
      </c>
      <c r="Y72" t="s">
        <v>584</v>
      </c>
      <c r="Z72">
        <f>VLOOKUP(Y72,'Vlookup tables'!$D$2:$E$6,2,FALSE)</f>
        <v>2</v>
      </c>
      <c r="AA72" t="str">
        <f t="shared" si="99"/>
        <v>na</v>
      </c>
      <c r="AB72" t="str">
        <f t="shared" si="122"/>
        <v>na</v>
      </c>
      <c r="AC72" t="str">
        <f t="shared" si="123"/>
        <v>na</v>
      </c>
      <c r="AD72" t="str">
        <f t="shared" si="124"/>
        <v>na</v>
      </c>
      <c r="AE72" t="str">
        <f t="shared" si="125"/>
        <v>na</v>
      </c>
      <c r="AF72" t="str">
        <f>IF(OR(AA72=FALSE,AA72="na"),"na",VLOOKUP(AV72,'Vlookup tables'!$G$2:$H$7,2,FALSE))</f>
        <v>na</v>
      </c>
      <c r="AG72" t="str">
        <f>IF(OR(AB72=FALSE,AB72="na"),"na",VLOOKUP(AW72,'Vlookup tables'!$G$2:$H$7,2,FALSE))</f>
        <v>na</v>
      </c>
      <c r="AH72" t="str">
        <f>IF(OR(AC72=FALSE,AC72="na"),"na",VLOOKUP(AX72,'Vlookup tables'!$G$2:$H$7,2,FALSE))</f>
        <v>na</v>
      </c>
      <c r="AI72" t="str">
        <f>IF(OR(AD72=FALSE,AD72="na"),"na",VLOOKUP(AY72,'Vlookup tables'!$G$2:$H$7,2,FALSE))</f>
        <v>na</v>
      </c>
      <c r="AJ72" t="str">
        <f>IF(OR(AA72=FALSE,AA72="na"),"na",VLOOKUP(BC72,'Vlookup tables'!$J$2:$K$5,2,FALSE))</f>
        <v>na</v>
      </c>
      <c r="AK72" t="str">
        <f>IF(OR(AB72=FALSE,AB72="na"),"na",VLOOKUP(BD72,'Vlookup tables'!$J$2:$K$5,2,FALSE))</f>
        <v>na</v>
      </c>
      <c r="AL72" t="str">
        <f>IF(OR(AC72=FALSE,AC72="na"),"na",VLOOKUP(BE72,'Vlookup tables'!$J$2:$K$5,2,FALSE))</f>
        <v>na</v>
      </c>
      <c r="AM72" t="str">
        <f>IF(OR(AD72=FALSE,AD72="na"),"na",VLOOKUP(BF72,'Vlookup tables'!$J$2:$K$5,2,FALSE))</f>
        <v>na</v>
      </c>
      <c r="AN72" t="str">
        <f t="shared" si="126"/>
        <v>na</v>
      </c>
      <c r="AO72" t="str">
        <f t="shared" si="127"/>
        <v>na</v>
      </c>
      <c r="AP72" t="str">
        <f t="shared" si="128"/>
        <v>na</v>
      </c>
      <c r="AQ72" t="str">
        <f t="shared" si="129"/>
        <v>na</v>
      </c>
      <c r="BQ72" t="str">
        <f t="shared" si="130"/>
        <v>na</v>
      </c>
      <c r="BR72" t="b">
        <f t="shared" si="131"/>
        <v>1</v>
      </c>
      <c r="BS72" t="b">
        <f t="shared" si="132"/>
        <v>1</v>
      </c>
      <c r="BT72" t="b">
        <f t="shared" si="133"/>
        <v>1</v>
      </c>
      <c r="BU72" t="b">
        <f t="shared" si="134"/>
        <v>0</v>
      </c>
      <c r="BV72" t="b">
        <f t="shared" si="135"/>
        <v>0</v>
      </c>
      <c r="BW72">
        <f>IF(OR(BR72=FALSE,BR72="na"),"na",VLOOKUP(CN72,'Vlookup tables'!$G$2:$H$7,2,FALSE))</f>
        <v>1</v>
      </c>
      <c r="BX72">
        <f>IF(OR(BS72=FALSE,BS72="na"),"na",VLOOKUP(CO72,'Vlookup tables'!$G$2:$H$7,2,FALSE))</f>
        <v>2</v>
      </c>
      <c r="BY72">
        <f>IF(OR(BT72=FALSE,BT72="na"),"na",VLOOKUP(CP72,'Vlookup tables'!$G$2:$H$7,2,FALSE))</f>
        <v>1</v>
      </c>
      <c r="BZ72" t="str">
        <f>IF(OR(BU72=FALSE,BU72="na"),"na",VLOOKUP(CQ72,'Vlookup tables'!$G$2:$H$7,2,FALSE))</f>
        <v>na</v>
      </c>
      <c r="CA72">
        <f>IF(OR(BR72=FALSE,BR72="na"),"na",VLOOKUP(CU72,'Vlookup tables'!$J$2:$K$5,2,FALSE))</f>
        <v>3</v>
      </c>
      <c r="CB72">
        <f>IF(OR(BS72=FALSE,BS72="na"),"na",VLOOKUP(CV72,'Vlookup tables'!$J$2:$K$5,2,FALSE))</f>
        <v>3</v>
      </c>
      <c r="CC72">
        <f>IF(OR(BT72=FALSE,BT72="na"),"na",VLOOKUP(CW72,'Vlookup tables'!$J$2:$K$5,2,FALSE))</f>
        <v>2</v>
      </c>
      <c r="CD72" t="str">
        <f>IF(OR(BU72=FALSE,BU72="na"),"na",VLOOKUP(CX72,'Vlookup tables'!$J$2:$K$5,2,FALSE))</f>
        <v>na</v>
      </c>
      <c r="CE72" t="b">
        <f t="shared" si="136"/>
        <v>0</v>
      </c>
      <c r="CF72" t="b">
        <f t="shared" si="137"/>
        <v>0</v>
      </c>
      <c r="CG72" t="b">
        <f t="shared" si="138"/>
        <v>0</v>
      </c>
      <c r="CH72" t="str">
        <f t="shared" si="139"/>
        <v>na</v>
      </c>
      <c r="CJ72" t="s">
        <v>593</v>
      </c>
      <c r="CN72" t="s">
        <v>530</v>
      </c>
      <c r="CO72" t="s">
        <v>531</v>
      </c>
      <c r="CP72" t="s">
        <v>530</v>
      </c>
      <c r="CU72" t="s">
        <v>532</v>
      </c>
      <c r="CV72" t="s">
        <v>532</v>
      </c>
      <c r="CW72" t="s">
        <v>528</v>
      </c>
      <c r="DI72" t="b">
        <f t="shared" si="140"/>
        <v>0</v>
      </c>
      <c r="DK72" t="s">
        <v>552</v>
      </c>
      <c r="EQ72" t="b">
        <f t="shared" si="141"/>
        <v>0</v>
      </c>
      <c r="ER72" t="b">
        <f t="shared" si="142"/>
        <v>0</v>
      </c>
      <c r="ES72" t="b">
        <f t="shared" si="143"/>
        <v>0</v>
      </c>
      <c r="ET72" t="b">
        <f t="shared" si="144"/>
        <v>0</v>
      </c>
      <c r="EU72" t="b">
        <f t="shared" si="145"/>
        <v>0</v>
      </c>
      <c r="EV72" t="b">
        <f t="shared" si="146"/>
        <v>0</v>
      </c>
      <c r="EW72" t="str">
        <f t="shared" si="100"/>
        <v>na</v>
      </c>
      <c r="EX72" t="str">
        <f t="shared" si="101"/>
        <v>na</v>
      </c>
      <c r="EY72" t="str">
        <f t="shared" si="102"/>
        <v>na</v>
      </c>
      <c r="EZ72" t="str">
        <f t="shared" si="103"/>
        <v>na</v>
      </c>
      <c r="FA72" t="str">
        <f t="shared" si="104"/>
        <v>na</v>
      </c>
      <c r="FB72" t="str">
        <f t="shared" si="105"/>
        <v>na</v>
      </c>
      <c r="FC72" t="str">
        <f t="shared" si="147"/>
        <v>na</v>
      </c>
      <c r="FD72" t="str">
        <f t="shared" si="106"/>
        <v>na</v>
      </c>
      <c r="FE72" t="str">
        <f t="shared" si="107"/>
        <v>na</v>
      </c>
      <c r="FF72" t="str">
        <f t="shared" si="108"/>
        <v>na</v>
      </c>
      <c r="FG72" t="str">
        <f t="shared" si="109"/>
        <v>na</v>
      </c>
      <c r="FH72" t="str">
        <f t="shared" si="148"/>
        <v>na</v>
      </c>
      <c r="FI72" t="str">
        <f>IF(OR(FD72=FALSE,FD72="na"),"na",VLOOKUP(GH72,'Vlookup tables'!$G$2:$H$7,2,FALSE))</f>
        <v>na</v>
      </c>
      <c r="FJ72" t="str">
        <f>IF(OR(FE72=FALSE,FE72="na"),"na",VLOOKUP(GI72,'Vlookup tables'!$G$2:$H$7,2,FALSE))</f>
        <v>na</v>
      </c>
      <c r="FK72" t="str">
        <f>IF(OR(FF72=FALSE,FF72="na"),"na",VLOOKUP(GJ72,'Vlookup tables'!$G$2:$H$7,2,FALSE))</f>
        <v>na</v>
      </c>
      <c r="FL72" t="str">
        <f>IF(OR(FG72=FALSE,FG72="na"),"na",VLOOKUP(GK72,'Vlookup tables'!$G$2:$H$7,2,FALSE))</f>
        <v>na</v>
      </c>
      <c r="FM72" t="str">
        <f>IF(OR(FD72=FALSE,FD72="na"),"na",VLOOKUP(GO72,'Vlookup tables'!$J$2:$K$5,2,FALSE))</f>
        <v>na</v>
      </c>
      <c r="FN72" t="str">
        <f>IF(OR(FE72=FALSE,FE72="na"),"na",VLOOKUP(GP72,'Vlookup tables'!$J$2:$K$5,2,FALSE))</f>
        <v>na</v>
      </c>
      <c r="FO72" t="str">
        <f>IF(OR(FF72=FALSE,FF72="na"),"na",VLOOKUP(GQ72,'Vlookup tables'!$J$2:$K$5,2,FALSE))</f>
        <v>na</v>
      </c>
      <c r="FP72" t="str">
        <f>IF(OR(FG72=FALSE,FG72="na"),"na",VLOOKUP(GR72,'Vlookup tables'!$J$2:$K$5,2,FALSE))</f>
        <v>na</v>
      </c>
      <c r="FQ72" t="str">
        <f t="shared" si="110"/>
        <v>na</v>
      </c>
      <c r="FR72" t="str">
        <f t="shared" si="111"/>
        <v>na</v>
      </c>
      <c r="FS72" t="str">
        <f t="shared" si="112"/>
        <v>na</v>
      </c>
      <c r="FT72" t="str">
        <f t="shared" si="113"/>
        <v>na</v>
      </c>
      <c r="FU72" t="str">
        <f t="shared" si="114"/>
        <v>na</v>
      </c>
      <c r="FV72" t="s">
        <v>574</v>
      </c>
      <c r="HF72" t="s">
        <v>579</v>
      </c>
      <c r="HG72" t="s">
        <v>882</v>
      </c>
      <c r="HX72">
        <f>IF(IT72="","Unknown",VLOOKUP(IT72,'Vlookup tables'!$B$13:$C$16,2,FALSE))</f>
        <v>2</v>
      </c>
      <c r="HY72">
        <f>IF(IU72="","Unknown",VLOOKUP(IU72,'Vlookup tables'!$D$13:$E$16,2,FALSE))</f>
        <v>3</v>
      </c>
      <c r="HZ72">
        <f>IF(IV72="","Unknown",VLOOKUP(IV72,'Vlookup tables'!$F$13:$G$16,2,FALSE))</f>
        <v>3</v>
      </c>
      <c r="IA72">
        <f>IF(IW72="","Unknown",VLOOKUP(IW72,'Vlookup tables'!$H$13:$I$16,2,FALSE))</f>
        <v>3</v>
      </c>
      <c r="IB72">
        <f>IF(IX72="","Unknown",VLOOKUP(IX72,'Vlookup tables'!$J$13:$K$16,2,FALSE))</f>
        <v>3</v>
      </c>
      <c r="IC72">
        <f>IF(IY72="","Unknown",VLOOKUP(IY72,'Vlookup tables'!$L$13:$M$16,2,FALSE))</f>
        <v>3</v>
      </c>
      <c r="ID72">
        <f>IF(IZ72="","Unknown",VLOOKUP(IZ72,'Vlookup tables'!$N$13:$O$16,2,FALSE))</f>
        <v>1</v>
      </c>
      <c r="IE72">
        <f>VLOOKUP(JA72,'Vlookup tables'!$P$13:$Q$15,2,FALSE)</f>
        <v>1</v>
      </c>
      <c r="IF72" t="str">
        <f t="shared" si="149"/>
        <v>na</v>
      </c>
      <c r="IG72" t="str">
        <f t="shared" si="150"/>
        <v>na</v>
      </c>
      <c r="IH72" t="str">
        <f t="shared" si="151"/>
        <v>na</v>
      </c>
      <c r="II72" t="str">
        <f t="shared" si="115"/>
        <v>na</v>
      </c>
      <c r="IJ72" t="str">
        <f>IF(OR(IF72=FALSE,IF72="na"),"na",VLOOKUP(JF72,'Vlookup tables'!$G$2:$H$7,2,FALSE))</f>
        <v>na</v>
      </c>
      <c r="IK72" t="str">
        <f>IF(OR(IG72=FALSE,IG72="na"),"na",VLOOKUP(JG72,'Vlookup tables'!$G$2:$H$7,2,FALSE))</f>
        <v>na</v>
      </c>
      <c r="IL72" t="str">
        <f>IF(OR(IH72=FALSE,IH72="na"),"na",VLOOKUP(JH72,'Vlookup tables'!$G$2:$H$7,2,FALSE))</f>
        <v>na</v>
      </c>
      <c r="IM72" t="str">
        <f>IF(OR(IF72=FALSE,IF72="na"),"na",VLOOKUP(JL72,'Vlookup tables'!$J$2:$K$5,2,FALSE))</f>
        <v>na</v>
      </c>
      <c r="IN72" t="str">
        <f>IF(OR(IG72=FALSE,IG72="na"),"na",VLOOKUP(JM72,'Vlookup tables'!$J$2:$K$5,2,FALSE))</f>
        <v>na</v>
      </c>
      <c r="IO72" t="str">
        <f>IF(OR(IH72=FALSE,IH72="na"),"na",VLOOKUP(JN72,'Vlookup tables'!$J$2:$K$5,2,FALSE))</f>
        <v>na</v>
      </c>
      <c r="IP72" t="str">
        <f t="shared" si="152"/>
        <v>na</v>
      </c>
      <c r="IQ72" t="str">
        <f t="shared" si="153"/>
        <v>na</v>
      </c>
      <c r="IR72" t="str">
        <f t="shared" si="154"/>
        <v>na</v>
      </c>
      <c r="IS72" t="b">
        <f t="shared" si="155"/>
        <v>0</v>
      </c>
      <c r="IT72" t="s">
        <v>559</v>
      </c>
      <c r="IU72" t="s">
        <v>539</v>
      </c>
      <c r="IV72" t="s">
        <v>540</v>
      </c>
      <c r="IW72" t="s">
        <v>576</v>
      </c>
      <c r="IX72" t="s">
        <v>577</v>
      </c>
      <c r="IY72" t="s">
        <v>532</v>
      </c>
      <c r="IZ72" t="s">
        <v>562</v>
      </c>
      <c r="JA72" t="s">
        <v>541</v>
      </c>
      <c r="JX72" t="s">
        <v>579</v>
      </c>
      <c r="JY72" t="s">
        <v>883</v>
      </c>
      <c r="KQ72" t="b">
        <f t="shared" si="156"/>
        <v>0</v>
      </c>
      <c r="KR72">
        <f t="shared" si="116"/>
        <v>136</v>
      </c>
    </row>
    <row r="73" spans="1:304" ht="14.4" customHeight="1" x14ac:dyDescent="0.3">
      <c r="A73">
        <v>100</v>
      </c>
      <c r="B73">
        <v>1119</v>
      </c>
      <c r="C73" s="2">
        <v>44874.298622685186</v>
      </c>
      <c r="D73">
        <v>1</v>
      </c>
      <c r="E73" t="s">
        <v>544</v>
      </c>
      <c r="F73" t="s">
        <v>568</v>
      </c>
      <c r="G73">
        <f>VLOOKUP(F73,'Vlookup tables'!$A$2:$B$10,2,FALSE)</f>
        <v>6</v>
      </c>
      <c r="H73" t="s">
        <v>631</v>
      </c>
      <c r="J73" t="str">
        <f t="shared" si="157"/>
        <v>Maintenance</v>
      </c>
      <c r="K73" t="s">
        <v>568</v>
      </c>
      <c r="L73">
        <f>VLOOKUP(K73,'Vlookup tables'!$A$2:$B$10,2,FALSE)</f>
        <v>6</v>
      </c>
      <c r="M73" t="s">
        <v>583</v>
      </c>
      <c r="N73" t="b">
        <f t="shared" si="117"/>
        <v>1</v>
      </c>
      <c r="O73" t="b">
        <f t="shared" si="118"/>
        <v>0</v>
      </c>
      <c r="P73" t="b">
        <f t="shared" si="119"/>
        <v>0</v>
      </c>
      <c r="Q73" t="b">
        <f t="shared" si="120"/>
        <v>0</v>
      </c>
      <c r="R73" t="b">
        <f t="shared" si="121"/>
        <v>0</v>
      </c>
      <c r="T73" t="str">
        <f t="shared" si="158"/>
        <v>na</v>
      </c>
      <c r="U73" t="str">
        <f t="shared" si="159"/>
        <v>Unknown</v>
      </c>
      <c r="V73" t="str">
        <f t="shared" si="160"/>
        <v>Unknown</v>
      </c>
      <c r="W73" t="str">
        <f t="shared" si="161"/>
        <v>Unknown</v>
      </c>
      <c r="X73" t="str">
        <f t="shared" si="162"/>
        <v>Unknown</v>
      </c>
      <c r="Y73" t="s">
        <v>517</v>
      </c>
      <c r="Z73">
        <f>VLOOKUP(Y73,'Vlookup tables'!$D$2:$E$6,2,FALSE)</f>
        <v>1</v>
      </c>
      <c r="AA73" t="b">
        <f t="shared" si="99"/>
        <v>0</v>
      </c>
      <c r="AB73" t="b">
        <f t="shared" si="122"/>
        <v>0</v>
      </c>
      <c r="AC73" t="b">
        <f t="shared" si="123"/>
        <v>0</v>
      </c>
      <c r="AD73" t="b">
        <f t="shared" si="124"/>
        <v>0</v>
      </c>
      <c r="AE73" t="b">
        <f t="shared" si="125"/>
        <v>0</v>
      </c>
      <c r="AF73" t="str">
        <f>IF(OR(AA73=FALSE,AA73="na"),"na",VLOOKUP(AV73,'Vlookup tables'!$G$2:$H$7,2,FALSE))</f>
        <v>na</v>
      </c>
      <c r="AG73" t="str">
        <f>IF(OR(AB73=FALSE,AB73="na"),"na",VLOOKUP(AW73,'Vlookup tables'!$G$2:$H$7,2,FALSE))</f>
        <v>na</v>
      </c>
      <c r="AH73" t="str">
        <f>IF(OR(AC73=FALSE,AC73="na"),"na",VLOOKUP(AX73,'Vlookup tables'!$G$2:$H$7,2,FALSE))</f>
        <v>na</v>
      </c>
      <c r="AI73" t="str">
        <f>IF(OR(AD73=FALSE,AD73="na"),"na",VLOOKUP(AY73,'Vlookup tables'!$G$2:$H$7,2,FALSE))</f>
        <v>na</v>
      </c>
      <c r="AJ73" t="str">
        <f>IF(OR(AA73=FALSE,AA73="na"),"na",VLOOKUP(BC73,'Vlookup tables'!$J$2:$K$5,2,FALSE))</f>
        <v>na</v>
      </c>
      <c r="AK73" t="str">
        <f>IF(OR(AB73=FALSE,AB73="na"),"na",VLOOKUP(BD73,'Vlookup tables'!$J$2:$K$5,2,FALSE))</f>
        <v>na</v>
      </c>
      <c r="AL73" t="str">
        <f>IF(OR(AC73=FALSE,AC73="na"),"na",VLOOKUP(BE73,'Vlookup tables'!$J$2:$K$5,2,FALSE))</f>
        <v>na</v>
      </c>
      <c r="AM73" t="str">
        <f>IF(OR(AD73=FALSE,AD73="na"),"na",VLOOKUP(BF73,'Vlookup tables'!$J$2:$K$5,2,FALSE))</f>
        <v>na</v>
      </c>
      <c r="AN73" t="str">
        <f t="shared" si="126"/>
        <v>na</v>
      </c>
      <c r="AO73" t="str">
        <f t="shared" si="127"/>
        <v>na</v>
      </c>
      <c r="AP73" t="str">
        <f t="shared" si="128"/>
        <v>na</v>
      </c>
      <c r="AQ73" t="str">
        <f t="shared" si="129"/>
        <v>na</v>
      </c>
      <c r="AR73" t="s">
        <v>632</v>
      </c>
      <c r="AX73" t="s">
        <v>551</v>
      </c>
      <c r="BE73" t="s">
        <v>528</v>
      </c>
      <c r="BL73" t="s">
        <v>884</v>
      </c>
      <c r="BQ73" t="str">
        <f t="shared" si="130"/>
        <v>Yes</v>
      </c>
      <c r="BR73" t="b">
        <f t="shared" si="131"/>
        <v>0</v>
      </c>
      <c r="BS73" t="b">
        <f t="shared" si="132"/>
        <v>1</v>
      </c>
      <c r="BT73" t="b">
        <f t="shared" si="133"/>
        <v>0</v>
      </c>
      <c r="BU73" t="b">
        <f t="shared" si="134"/>
        <v>0</v>
      </c>
      <c r="BV73" t="b">
        <f t="shared" si="135"/>
        <v>0</v>
      </c>
      <c r="BW73" t="str">
        <f>IF(OR(BR73=FALSE,BR73="na"),"na",VLOOKUP(CN73,'Vlookup tables'!$G$2:$H$7,2,FALSE))</f>
        <v>na</v>
      </c>
      <c r="BX73">
        <f>IF(OR(BS73=FALSE,BS73="na"),"na",VLOOKUP(CO73,'Vlookup tables'!$G$2:$H$7,2,FALSE))</f>
        <v>5</v>
      </c>
      <c r="BY73" t="str">
        <f>IF(OR(BT73=FALSE,BT73="na"),"na",VLOOKUP(CP73,'Vlookup tables'!$G$2:$H$7,2,FALSE))</f>
        <v>na</v>
      </c>
      <c r="BZ73" t="str">
        <f>IF(OR(BU73=FALSE,BU73="na"),"na",VLOOKUP(CQ73,'Vlookup tables'!$G$2:$H$7,2,FALSE))</f>
        <v>na</v>
      </c>
      <c r="CA73" t="str">
        <f>IF(OR(BR73=FALSE,BR73="na"),"na",VLOOKUP(CU73,'Vlookup tables'!$J$2:$K$5,2,FALSE))</f>
        <v>na</v>
      </c>
      <c r="CB73">
        <f>IF(OR(BS73=FALSE,BS73="na"),"na",VLOOKUP(CV73,'Vlookup tables'!$J$2:$K$5,2,FALSE))</f>
        <v>2</v>
      </c>
      <c r="CC73" t="str">
        <f>IF(OR(BT73=FALSE,BT73="na"),"na",VLOOKUP(CW73,'Vlookup tables'!$J$2:$K$5,2,FALSE))</f>
        <v>na</v>
      </c>
      <c r="CD73" t="str">
        <f>IF(OR(BU73=FALSE,BU73="na"),"na",VLOOKUP(CX73,'Vlookup tables'!$J$2:$K$5,2,FALSE))</f>
        <v>na</v>
      </c>
      <c r="CE73" t="str">
        <f t="shared" si="136"/>
        <v>na</v>
      </c>
      <c r="CF73" t="b">
        <f t="shared" si="137"/>
        <v>1</v>
      </c>
      <c r="CG73" t="str">
        <f t="shared" si="138"/>
        <v>na</v>
      </c>
      <c r="CH73" t="str">
        <f t="shared" si="139"/>
        <v>na</v>
      </c>
      <c r="CI73" t="s">
        <v>519</v>
      </c>
      <c r="CJ73" t="s">
        <v>805</v>
      </c>
      <c r="CO73" t="s">
        <v>551</v>
      </c>
      <c r="CV73" t="s">
        <v>528</v>
      </c>
      <c r="DC73" t="s">
        <v>885</v>
      </c>
      <c r="DI73" t="b">
        <f t="shared" si="140"/>
        <v>0</v>
      </c>
      <c r="DK73" t="s">
        <v>552</v>
      </c>
      <c r="EQ73" t="b">
        <f t="shared" si="141"/>
        <v>1</v>
      </c>
      <c r="ER73" t="b">
        <f t="shared" si="142"/>
        <v>1</v>
      </c>
      <c r="ES73" t="b">
        <f t="shared" si="143"/>
        <v>1</v>
      </c>
      <c r="ET73" t="b">
        <f t="shared" si="144"/>
        <v>0</v>
      </c>
      <c r="EU73" t="b">
        <f t="shared" si="145"/>
        <v>0</v>
      </c>
      <c r="EV73" t="b">
        <f t="shared" si="146"/>
        <v>0</v>
      </c>
      <c r="EW73">
        <f t="shared" si="100"/>
        <v>2</v>
      </c>
      <c r="EX73">
        <f t="shared" si="101"/>
        <v>2</v>
      </c>
      <c r="EY73" t="str">
        <f t="shared" si="102"/>
        <v>na</v>
      </c>
      <c r="EZ73" t="str">
        <f t="shared" si="103"/>
        <v>na</v>
      </c>
      <c r="FA73" t="b">
        <f t="shared" si="104"/>
        <v>1</v>
      </c>
      <c r="FB73" t="b">
        <f t="shared" si="105"/>
        <v>0</v>
      </c>
      <c r="FC73" t="b">
        <f t="shared" si="147"/>
        <v>0</v>
      </c>
      <c r="FD73" t="b">
        <f t="shared" si="106"/>
        <v>0</v>
      </c>
      <c r="FE73" t="b">
        <f t="shared" si="107"/>
        <v>0</v>
      </c>
      <c r="FF73" t="b">
        <f t="shared" si="108"/>
        <v>1</v>
      </c>
      <c r="FG73" t="b">
        <f t="shared" si="109"/>
        <v>1</v>
      </c>
      <c r="FH73" t="b">
        <f t="shared" si="148"/>
        <v>0</v>
      </c>
      <c r="FI73" t="str">
        <f>IF(OR(FD73=FALSE,FD73="na"),"na",VLOOKUP(GH73,'Vlookup tables'!$G$2:$H$7,2,FALSE))</f>
        <v>na</v>
      </c>
      <c r="FJ73" t="str">
        <f>IF(OR(FE73=FALSE,FE73="na"),"na",VLOOKUP(GI73,'Vlookup tables'!$G$2:$H$7,2,FALSE))</f>
        <v>na</v>
      </c>
      <c r="FK73">
        <f>IF(OR(FF73=FALSE,FF73="na"),"na",VLOOKUP(GJ73,'Vlookup tables'!$G$2:$H$7,2,FALSE))</f>
        <v>5</v>
      </c>
      <c r="FL73">
        <f>IF(OR(FG73=FALSE,FG73="na"),"na",VLOOKUP(GK73,'Vlookup tables'!$G$2:$H$7,2,FALSE))</f>
        <v>2</v>
      </c>
      <c r="FM73" t="str">
        <f>IF(OR(FD73=FALSE,FD73="na"),"na",VLOOKUP(GO73,'Vlookup tables'!$J$2:$K$5,2,FALSE))</f>
        <v>na</v>
      </c>
      <c r="FN73" t="str">
        <f>IF(OR(FE73=FALSE,FE73="na"),"na",VLOOKUP(GP73,'Vlookup tables'!$J$2:$K$5,2,FALSE))</f>
        <v>na</v>
      </c>
      <c r="FO73">
        <f>IF(OR(FF73=FALSE,FF73="na"),"na",VLOOKUP(GQ73,'Vlookup tables'!$J$2:$K$5,2,FALSE))</f>
        <v>2</v>
      </c>
      <c r="FP73">
        <f>IF(OR(FG73=FALSE,FG73="na"),"na",VLOOKUP(GR73,'Vlookup tables'!$J$2:$K$5,2,FALSE))</f>
        <v>2</v>
      </c>
      <c r="FQ73" t="str">
        <f t="shared" si="110"/>
        <v>na</v>
      </c>
      <c r="FR73" t="str">
        <f t="shared" si="111"/>
        <v>na</v>
      </c>
      <c r="FS73" t="b">
        <f t="shared" si="112"/>
        <v>0</v>
      </c>
      <c r="FT73" t="b">
        <f t="shared" si="113"/>
        <v>0</v>
      </c>
      <c r="FU73" t="b">
        <f t="shared" si="114"/>
        <v>0</v>
      </c>
      <c r="FV73" t="s">
        <v>634</v>
      </c>
      <c r="FX73" t="s">
        <v>556</v>
      </c>
      <c r="FY73" t="s">
        <v>556</v>
      </c>
      <c r="GB73" t="s">
        <v>886</v>
      </c>
      <c r="GF73" t="s">
        <v>596</v>
      </c>
      <c r="GJ73" t="s">
        <v>551</v>
      </c>
      <c r="GK73" t="s">
        <v>531</v>
      </c>
      <c r="GQ73" t="s">
        <v>528</v>
      </c>
      <c r="GR73" t="s">
        <v>528</v>
      </c>
      <c r="HD73" t="s">
        <v>552</v>
      </c>
      <c r="HX73">
        <f>IF(IT73="","Unknown",VLOOKUP(IT73,'Vlookup tables'!$B$13:$C$16,2,FALSE))</f>
        <v>3</v>
      </c>
      <c r="HY73">
        <f>IF(IU73="","Unknown",VLOOKUP(IU73,'Vlookup tables'!$D$13:$E$16,2,FALSE))</f>
        <v>3</v>
      </c>
      <c r="HZ73">
        <f>IF(IV73="","Unknown",VLOOKUP(IV73,'Vlookup tables'!$F$13:$G$16,2,FALSE))</f>
        <v>3</v>
      </c>
      <c r="IA73">
        <f>IF(IW73="","Unknown",VLOOKUP(IW73,'Vlookup tables'!$H$13:$I$16,2,FALSE))</f>
        <v>2</v>
      </c>
      <c r="IB73">
        <f>IF(IX73="","Unknown",VLOOKUP(IX73,'Vlookup tables'!$J$13:$K$16,2,FALSE))</f>
        <v>2</v>
      </c>
      <c r="IC73">
        <f>IF(IY73="","Unknown",VLOOKUP(IY73,'Vlookup tables'!$L$13:$M$16,2,FALSE))</f>
        <v>2</v>
      </c>
      <c r="ID73">
        <f>IF(IZ73="","Unknown",VLOOKUP(IZ73,'Vlookup tables'!$N$13:$O$16,2,FALSE))</f>
        <v>3</v>
      </c>
      <c r="IE73">
        <f>VLOOKUP(JA73,'Vlookup tables'!$P$13:$Q$15,2,FALSE)</f>
        <v>1</v>
      </c>
      <c r="IF73" t="str">
        <f t="shared" si="149"/>
        <v>na</v>
      </c>
      <c r="IG73" t="str">
        <f t="shared" si="150"/>
        <v>na</v>
      </c>
      <c r="IH73" t="str">
        <f t="shared" si="151"/>
        <v>na</v>
      </c>
      <c r="II73" t="str">
        <f t="shared" si="115"/>
        <v>na</v>
      </c>
      <c r="IJ73" t="str">
        <f>IF(OR(IF73=FALSE,IF73="na"),"na",VLOOKUP(JF73,'Vlookup tables'!$G$2:$H$7,2,FALSE))</f>
        <v>na</v>
      </c>
      <c r="IK73" t="str">
        <f>IF(OR(IG73=FALSE,IG73="na"),"na",VLOOKUP(JG73,'Vlookup tables'!$G$2:$H$7,2,FALSE))</f>
        <v>na</v>
      </c>
      <c r="IL73" t="str">
        <f>IF(OR(IH73=FALSE,IH73="na"),"na",VLOOKUP(JH73,'Vlookup tables'!$G$2:$H$7,2,FALSE))</f>
        <v>na</v>
      </c>
      <c r="IM73" t="str">
        <f>IF(OR(IF73=FALSE,IF73="na"),"na",VLOOKUP(JL73,'Vlookup tables'!$J$2:$K$5,2,FALSE))</f>
        <v>na</v>
      </c>
      <c r="IN73" t="str">
        <f>IF(OR(IG73=FALSE,IG73="na"),"na",VLOOKUP(JM73,'Vlookup tables'!$J$2:$K$5,2,FALSE))</f>
        <v>na</v>
      </c>
      <c r="IO73" t="str">
        <f>IF(OR(IH73=FALSE,IH73="na"),"na",VLOOKUP(JN73,'Vlookup tables'!$J$2:$K$5,2,FALSE))</f>
        <v>na</v>
      </c>
      <c r="IP73" t="str">
        <f t="shared" si="152"/>
        <v>na</v>
      </c>
      <c r="IQ73" t="str">
        <f t="shared" si="153"/>
        <v>na</v>
      </c>
      <c r="IR73" t="str">
        <f t="shared" si="154"/>
        <v>na</v>
      </c>
      <c r="IS73" t="b">
        <f t="shared" si="155"/>
        <v>0</v>
      </c>
      <c r="IT73" t="s">
        <v>538</v>
      </c>
      <c r="IU73" t="s">
        <v>539</v>
      </c>
      <c r="IV73" t="s">
        <v>540</v>
      </c>
      <c r="IW73" t="s">
        <v>562</v>
      </c>
      <c r="IX73" t="s">
        <v>563</v>
      </c>
      <c r="IY73" t="s">
        <v>528</v>
      </c>
      <c r="IZ73" t="s">
        <v>587</v>
      </c>
      <c r="JA73" t="s">
        <v>541</v>
      </c>
      <c r="JX73" t="s">
        <v>565</v>
      </c>
      <c r="KQ73" t="b">
        <f t="shared" si="156"/>
        <v>0</v>
      </c>
      <c r="KR73">
        <f t="shared" si="116"/>
        <v>142</v>
      </c>
    </row>
    <row r="74" spans="1:304" ht="14.4" customHeight="1" x14ac:dyDescent="0.3">
      <c r="A74">
        <v>100</v>
      </c>
      <c r="B74">
        <v>487</v>
      </c>
      <c r="C74" s="2">
        <v>44874.301006944443</v>
      </c>
      <c r="D74">
        <v>1</v>
      </c>
      <c r="E74" t="s">
        <v>544</v>
      </c>
      <c r="F74" t="s">
        <v>568</v>
      </c>
      <c r="G74">
        <f>VLOOKUP(F74,'Vlookup tables'!$A$2:$B$10,2,FALSE)</f>
        <v>6</v>
      </c>
      <c r="H74" t="s">
        <v>567</v>
      </c>
      <c r="J74" t="str">
        <f t="shared" si="157"/>
        <v>Administration</v>
      </c>
      <c r="K74" t="s">
        <v>568</v>
      </c>
      <c r="L74">
        <f>VLOOKUP(K74,'Vlookup tables'!$A$2:$B$10,2,FALSE)</f>
        <v>6</v>
      </c>
      <c r="M74" t="s">
        <v>887</v>
      </c>
      <c r="N74" t="b">
        <f t="shared" si="117"/>
        <v>0</v>
      </c>
      <c r="O74" t="b">
        <f t="shared" si="118"/>
        <v>0</v>
      </c>
      <c r="P74" t="b">
        <f t="shared" si="119"/>
        <v>1</v>
      </c>
      <c r="Q74" t="b">
        <f t="shared" si="120"/>
        <v>1</v>
      </c>
      <c r="R74" t="b">
        <f t="shared" si="121"/>
        <v>0</v>
      </c>
      <c r="T74" t="str">
        <f t="shared" si="158"/>
        <v>Unknown</v>
      </c>
      <c r="U74" t="str">
        <f t="shared" si="159"/>
        <v>Unknown</v>
      </c>
      <c r="V74" t="str">
        <f t="shared" si="160"/>
        <v>na</v>
      </c>
      <c r="W74" t="str">
        <f t="shared" si="161"/>
        <v>na</v>
      </c>
      <c r="X74" t="str">
        <f t="shared" si="162"/>
        <v>Unknown</v>
      </c>
      <c r="Y74" t="s">
        <v>517</v>
      </c>
      <c r="Z74">
        <f>VLOOKUP(Y74,'Vlookup tables'!$D$2:$E$6,2,FALSE)</f>
        <v>1</v>
      </c>
      <c r="AA74" t="b">
        <f t="shared" si="99"/>
        <v>0</v>
      </c>
      <c r="AB74" t="b">
        <f t="shared" si="122"/>
        <v>0</v>
      </c>
      <c r="AC74" t="b">
        <f t="shared" si="123"/>
        <v>0</v>
      </c>
      <c r="AD74" t="b">
        <f t="shared" si="124"/>
        <v>0</v>
      </c>
      <c r="AE74" t="b">
        <f t="shared" si="125"/>
        <v>0</v>
      </c>
      <c r="AF74" t="str">
        <f>IF(OR(AA74=FALSE,AA74="na"),"na",VLOOKUP(AV74,'Vlookup tables'!$G$2:$H$7,2,FALSE))</f>
        <v>na</v>
      </c>
      <c r="AG74" t="str">
        <f>IF(OR(AB74=FALSE,AB74="na"),"na",VLOOKUP(AW74,'Vlookup tables'!$G$2:$H$7,2,FALSE))</f>
        <v>na</v>
      </c>
      <c r="AH74" t="str">
        <f>IF(OR(AC74=FALSE,AC74="na"),"na",VLOOKUP(AX74,'Vlookup tables'!$G$2:$H$7,2,FALSE))</f>
        <v>na</v>
      </c>
      <c r="AI74" t="str">
        <f>IF(OR(AD74=FALSE,AD74="na"),"na",VLOOKUP(AY74,'Vlookup tables'!$G$2:$H$7,2,FALSE))</f>
        <v>na</v>
      </c>
      <c r="AJ74" t="str">
        <f>IF(OR(AA74=FALSE,AA74="na"),"na",VLOOKUP(BC74,'Vlookup tables'!$J$2:$K$5,2,FALSE))</f>
        <v>na</v>
      </c>
      <c r="AK74" t="str">
        <f>IF(OR(AB74=FALSE,AB74="na"),"na",VLOOKUP(BD74,'Vlookup tables'!$J$2:$K$5,2,FALSE))</f>
        <v>na</v>
      </c>
      <c r="AL74" t="str">
        <f>IF(OR(AC74=FALSE,AC74="na"),"na",VLOOKUP(BE74,'Vlookup tables'!$J$2:$K$5,2,FALSE))</f>
        <v>na</v>
      </c>
      <c r="AM74" t="str">
        <f>IF(OR(AD74=FALSE,AD74="na"),"na",VLOOKUP(BF74,'Vlookup tables'!$J$2:$K$5,2,FALSE))</f>
        <v>na</v>
      </c>
      <c r="AN74" t="str">
        <f t="shared" si="126"/>
        <v>na</v>
      </c>
      <c r="AO74" t="str">
        <f t="shared" si="127"/>
        <v>na</v>
      </c>
      <c r="AP74" t="str">
        <f t="shared" si="128"/>
        <v>na</v>
      </c>
      <c r="AQ74" t="str">
        <f t="shared" si="129"/>
        <v>na</v>
      </c>
      <c r="AR74" t="s">
        <v>632</v>
      </c>
      <c r="AX74" t="s">
        <v>551</v>
      </c>
      <c r="BE74" t="s">
        <v>532</v>
      </c>
      <c r="BQ74" t="str">
        <f t="shared" si="130"/>
        <v>Yes</v>
      </c>
      <c r="BR74" t="b">
        <f t="shared" si="131"/>
        <v>1</v>
      </c>
      <c r="BS74" t="b">
        <f t="shared" si="132"/>
        <v>1</v>
      </c>
      <c r="BT74" t="b">
        <f t="shared" si="133"/>
        <v>0</v>
      </c>
      <c r="BU74" t="b">
        <f t="shared" si="134"/>
        <v>1</v>
      </c>
      <c r="BV74" t="b">
        <f t="shared" si="135"/>
        <v>0</v>
      </c>
      <c r="BW74">
        <f>IF(OR(BR74=FALSE,BR74="na"),"na",VLOOKUP(CN74,'Vlookup tables'!$G$2:$H$7,2,FALSE))</f>
        <v>5</v>
      </c>
      <c r="BX74">
        <f>IF(OR(BS74=FALSE,BS74="na"),"na",VLOOKUP(CO74,'Vlookup tables'!$G$2:$H$7,2,FALSE))</f>
        <v>5</v>
      </c>
      <c r="BY74" t="str">
        <f>IF(OR(BT74=FALSE,BT74="na"),"na",VLOOKUP(CP74,'Vlookup tables'!$G$2:$H$7,2,FALSE))</f>
        <v>na</v>
      </c>
      <c r="BZ74">
        <f>IF(OR(BU74=FALSE,BU74="na"),"na",VLOOKUP(CQ74,'Vlookup tables'!$G$2:$H$7,2,FALSE))</f>
        <v>2</v>
      </c>
      <c r="CA74">
        <f>IF(OR(BR74=FALSE,BR74="na"),"na",VLOOKUP(CU74,'Vlookup tables'!$J$2:$K$5,2,FALSE))</f>
        <v>3</v>
      </c>
      <c r="CB74">
        <f>IF(OR(BS74=FALSE,BS74="na"),"na",VLOOKUP(CV74,'Vlookup tables'!$J$2:$K$5,2,FALSE))</f>
        <v>3</v>
      </c>
      <c r="CC74" t="str">
        <f>IF(OR(BT74=FALSE,BT74="na"),"na",VLOOKUP(CW74,'Vlookup tables'!$J$2:$K$5,2,FALSE))</f>
        <v>na</v>
      </c>
      <c r="CD74">
        <f>IF(OR(BU74=FALSE,BU74="na"),"na",VLOOKUP(CX74,'Vlookup tables'!$J$2:$K$5,2,FALSE))</f>
        <v>2</v>
      </c>
      <c r="CE74" t="b">
        <f t="shared" si="136"/>
        <v>0</v>
      </c>
      <c r="CF74" t="b">
        <f t="shared" si="137"/>
        <v>0</v>
      </c>
      <c r="CG74" t="str">
        <f t="shared" si="138"/>
        <v>na</v>
      </c>
      <c r="CH74" t="b">
        <f t="shared" si="139"/>
        <v>0</v>
      </c>
      <c r="CI74" t="s">
        <v>519</v>
      </c>
      <c r="CJ74" t="s">
        <v>667</v>
      </c>
      <c r="CN74" t="s">
        <v>551</v>
      </c>
      <c r="CO74" t="s">
        <v>551</v>
      </c>
      <c r="CQ74" t="s">
        <v>531</v>
      </c>
      <c r="CU74" t="s">
        <v>532</v>
      </c>
      <c r="CV74" t="s">
        <v>532</v>
      </c>
      <c r="CX74" t="s">
        <v>528</v>
      </c>
      <c r="DI74" t="b">
        <f t="shared" si="140"/>
        <v>0</v>
      </c>
      <c r="DK74" t="s">
        <v>552</v>
      </c>
      <c r="EQ74" t="b">
        <f t="shared" si="141"/>
        <v>1</v>
      </c>
      <c r="ER74" t="b">
        <f t="shared" si="142"/>
        <v>1</v>
      </c>
      <c r="ES74" t="b">
        <f t="shared" si="143"/>
        <v>1</v>
      </c>
      <c r="ET74" t="b">
        <f t="shared" si="144"/>
        <v>0</v>
      </c>
      <c r="EU74" t="b">
        <f t="shared" si="145"/>
        <v>1</v>
      </c>
      <c r="EV74" t="b">
        <f t="shared" si="146"/>
        <v>0</v>
      </c>
      <c r="EW74">
        <f t="shared" si="100"/>
        <v>3</v>
      </c>
      <c r="EX74">
        <f t="shared" si="101"/>
        <v>3</v>
      </c>
      <c r="EY74" t="str">
        <f t="shared" si="102"/>
        <v>na</v>
      </c>
      <c r="EZ74">
        <f t="shared" si="103"/>
        <v>3</v>
      </c>
      <c r="FA74" t="b">
        <f t="shared" si="104"/>
        <v>1</v>
      </c>
      <c r="FB74" t="b">
        <f t="shared" si="105"/>
        <v>0</v>
      </c>
      <c r="FC74" t="b">
        <f t="shared" si="147"/>
        <v>0</v>
      </c>
      <c r="FD74" t="b">
        <f t="shared" si="106"/>
        <v>1</v>
      </c>
      <c r="FE74" t="b">
        <f t="shared" si="107"/>
        <v>0</v>
      </c>
      <c r="FF74" t="b">
        <f t="shared" si="108"/>
        <v>1</v>
      </c>
      <c r="FG74" t="b">
        <f t="shared" si="109"/>
        <v>0</v>
      </c>
      <c r="FH74" t="b">
        <f t="shared" si="148"/>
        <v>0</v>
      </c>
      <c r="FI74">
        <f>IF(OR(FD74=FALSE,FD74="na"),"na",VLOOKUP(GH74,'Vlookup tables'!$G$2:$H$7,2,FALSE))</f>
        <v>5</v>
      </c>
      <c r="FJ74" t="str">
        <f>IF(OR(FE74=FALSE,FE74="na"),"na",VLOOKUP(GI74,'Vlookup tables'!$G$2:$H$7,2,FALSE))</f>
        <v>na</v>
      </c>
      <c r="FK74">
        <f>IF(OR(FF74=FALSE,FF74="na"),"na",VLOOKUP(GJ74,'Vlookup tables'!$G$2:$H$7,2,FALSE))</f>
        <v>5</v>
      </c>
      <c r="FL74" t="str">
        <f>IF(OR(FG74=FALSE,FG74="na"),"na",VLOOKUP(GK74,'Vlookup tables'!$G$2:$H$7,2,FALSE))</f>
        <v>na</v>
      </c>
      <c r="FM74">
        <f>IF(OR(FD74=FALSE,FD74="na"),"na",VLOOKUP(GO74,'Vlookup tables'!$J$2:$K$5,2,FALSE))</f>
        <v>3</v>
      </c>
      <c r="FN74" t="str">
        <f>IF(OR(FE74=FALSE,FE74="na"),"na",VLOOKUP(GP74,'Vlookup tables'!$J$2:$K$5,2,FALSE))</f>
        <v>na</v>
      </c>
      <c r="FO74">
        <f>IF(OR(FF74=FALSE,FF74="na"),"na",VLOOKUP(GQ74,'Vlookup tables'!$J$2:$K$5,2,FALSE))</f>
        <v>3</v>
      </c>
      <c r="FP74" t="str">
        <f>IF(OR(FG74=FALSE,FG74="na"),"na",VLOOKUP(GR74,'Vlookup tables'!$J$2:$K$5,2,FALSE))</f>
        <v>na</v>
      </c>
      <c r="FQ74" t="b">
        <f t="shared" si="110"/>
        <v>0</v>
      </c>
      <c r="FR74" t="str">
        <f t="shared" si="111"/>
        <v>na</v>
      </c>
      <c r="FS74" t="b">
        <f t="shared" si="112"/>
        <v>0</v>
      </c>
      <c r="FT74" t="str">
        <f t="shared" si="113"/>
        <v>na</v>
      </c>
      <c r="FU74" t="b">
        <f t="shared" si="114"/>
        <v>0</v>
      </c>
      <c r="FV74" t="s">
        <v>668</v>
      </c>
      <c r="FX74" t="s">
        <v>554</v>
      </c>
      <c r="FY74" t="s">
        <v>554</v>
      </c>
      <c r="GA74" t="s">
        <v>554</v>
      </c>
      <c r="GB74" t="s">
        <v>630</v>
      </c>
      <c r="GF74" t="s">
        <v>596</v>
      </c>
      <c r="GH74" t="s">
        <v>551</v>
      </c>
      <c r="GJ74" t="s">
        <v>551</v>
      </c>
      <c r="GO74" t="s">
        <v>532</v>
      </c>
      <c r="GQ74" t="s">
        <v>532</v>
      </c>
      <c r="HD74" t="s">
        <v>552</v>
      </c>
      <c r="HX74">
        <f>IF(IT74="","Unknown",VLOOKUP(IT74,'Vlookup tables'!$B$13:$C$16,2,FALSE))</f>
        <v>2</v>
      </c>
      <c r="HY74">
        <f>IF(IU74="","Unknown",VLOOKUP(IU74,'Vlookup tables'!$D$13:$E$16,2,FALSE))</f>
        <v>1</v>
      </c>
      <c r="HZ74">
        <f>IF(IV74="","Unknown",VLOOKUP(IV74,'Vlookup tables'!$F$13:$G$16,2,FALSE))</f>
        <v>3</v>
      </c>
      <c r="IA74">
        <f>IF(IW74="","Unknown",VLOOKUP(IW74,'Vlookup tables'!$H$13:$I$16,2,FALSE))</f>
        <v>3</v>
      </c>
      <c r="IB74">
        <f>IF(IX74="","Unknown",VLOOKUP(IX74,'Vlookup tables'!$J$13:$K$16,2,FALSE))</f>
        <v>3</v>
      </c>
      <c r="IC74">
        <f>IF(IY74="","Unknown",VLOOKUP(IY74,'Vlookup tables'!$L$13:$M$16,2,FALSE))</f>
        <v>3</v>
      </c>
      <c r="ID74">
        <f>IF(IZ74="","Unknown",VLOOKUP(IZ74,'Vlookup tables'!$N$13:$O$16,2,FALSE))</f>
        <v>2</v>
      </c>
      <c r="IE74">
        <f>VLOOKUP(JA74,'Vlookup tables'!$P$13:$Q$15,2,FALSE)</f>
        <v>1</v>
      </c>
      <c r="IF74" t="str">
        <f t="shared" si="149"/>
        <v>na</v>
      </c>
      <c r="IG74" t="str">
        <f t="shared" si="150"/>
        <v>na</v>
      </c>
      <c r="IH74" t="str">
        <f t="shared" si="151"/>
        <v>na</v>
      </c>
      <c r="II74" t="str">
        <f t="shared" si="115"/>
        <v>na</v>
      </c>
      <c r="IJ74" t="str">
        <f>IF(OR(IF74=FALSE,IF74="na"),"na",VLOOKUP(JF74,'Vlookup tables'!$G$2:$H$7,2,FALSE))</f>
        <v>na</v>
      </c>
      <c r="IK74" t="str">
        <f>IF(OR(IG74=FALSE,IG74="na"),"na",VLOOKUP(JG74,'Vlookup tables'!$G$2:$H$7,2,FALSE))</f>
        <v>na</v>
      </c>
      <c r="IL74" t="str">
        <f>IF(OR(IH74=FALSE,IH74="na"),"na",VLOOKUP(JH74,'Vlookup tables'!$G$2:$H$7,2,FALSE))</f>
        <v>na</v>
      </c>
      <c r="IM74" t="str">
        <f>IF(OR(IF74=FALSE,IF74="na"),"na",VLOOKUP(JL74,'Vlookup tables'!$J$2:$K$5,2,FALSE))</f>
        <v>na</v>
      </c>
      <c r="IN74" t="str">
        <f>IF(OR(IG74=FALSE,IG74="na"),"na",VLOOKUP(JM74,'Vlookup tables'!$J$2:$K$5,2,FALSE))</f>
        <v>na</v>
      </c>
      <c r="IO74" t="str">
        <f>IF(OR(IH74=FALSE,IH74="na"),"na",VLOOKUP(JN74,'Vlookup tables'!$J$2:$K$5,2,FALSE))</f>
        <v>na</v>
      </c>
      <c r="IP74" t="str">
        <f t="shared" si="152"/>
        <v>na</v>
      </c>
      <c r="IQ74" t="str">
        <f t="shared" si="153"/>
        <v>na</v>
      </c>
      <c r="IR74" t="str">
        <f t="shared" si="154"/>
        <v>na</v>
      </c>
      <c r="IS74" t="b">
        <f t="shared" si="155"/>
        <v>0</v>
      </c>
      <c r="IT74" t="s">
        <v>559</v>
      </c>
      <c r="IU74" t="s">
        <v>669</v>
      </c>
      <c r="IV74" t="s">
        <v>540</v>
      </c>
      <c r="IW74" t="s">
        <v>576</v>
      </c>
      <c r="IX74" t="s">
        <v>577</v>
      </c>
      <c r="IY74" t="s">
        <v>532</v>
      </c>
      <c r="IZ74" t="s">
        <v>576</v>
      </c>
      <c r="JA74" t="s">
        <v>541</v>
      </c>
      <c r="JX74" t="s">
        <v>565</v>
      </c>
      <c r="KQ74" t="b">
        <f t="shared" si="156"/>
        <v>0</v>
      </c>
      <c r="KR74">
        <f t="shared" si="116"/>
        <v>145</v>
      </c>
    </row>
    <row r="75" spans="1:304" ht="14.4" customHeight="1" x14ac:dyDescent="0.3">
      <c r="A75">
        <v>100</v>
      </c>
      <c r="B75">
        <v>575</v>
      </c>
      <c r="C75" s="2">
        <v>44874.301898148151</v>
      </c>
      <c r="D75">
        <v>0.89999997615814198</v>
      </c>
      <c r="E75" t="s">
        <v>544</v>
      </c>
      <c r="F75" t="s">
        <v>611</v>
      </c>
      <c r="G75">
        <f>VLOOKUP(F75,'Vlookup tables'!$A$2:$B$10,2,FALSE)</f>
        <v>4</v>
      </c>
      <c r="H75" t="s">
        <v>631</v>
      </c>
      <c r="J75" t="str">
        <f t="shared" si="157"/>
        <v>Maintenance</v>
      </c>
      <c r="K75" t="s">
        <v>611</v>
      </c>
      <c r="L75">
        <f>VLOOKUP(K75,'Vlookup tables'!$A$2:$B$10,2,FALSE)</f>
        <v>4</v>
      </c>
      <c r="M75" t="s">
        <v>583</v>
      </c>
      <c r="N75" t="b">
        <f t="shared" si="117"/>
        <v>1</v>
      </c>
      <c r="O75" t="b">
        <f t="shared" si="118"/>
        <v>0</v>
      </c>
      <c r="P75" t="b">
        <f t="shared" si="119"/>
        <v>0</v>
      </c>
      <c r="Q75" t="b">
        <f t="shared" si="120"/>
        <v>0</v>
      </c>
      <c r="R75" t="b">
        <f t="shared" si="121"/>
        <v>0</v>
      </c>
      <c r="S75" t="s">
        <v>547</v>
      </c>
      <c r="T75" t="str">
        <f t="shared" si="158"/>
        <v>na</v>
      </c>
      <c r="U75" t="b">
        <f t="shared" si="159"/>
        <v>0</v>
      </c>
      <c r="V75" t="b">
        <f t="shared" si="160"/>
        <v>1</v>
      </c>
      <c r="W75" t="b">
        <f t="shared" si="161"/>
        <v>0</v>
      </c>
      <c r="X75" t="b">
        <f t="shared" si="162"/>
        <v>0</v>
      </c>
      <c r="Y75" t="s">
        <v>517</v>
      </c>
      <c r="Z75">
        <f>VLOOKUP(Y75,'Vlookup tables'!$D$2:$E$6,2,FALSE)</f>
        <v>1</v>
      </c>
      <c r="AA75" t="b">
        <f t="shared" si="99"/>
        <v>1</v>
      </c>
      <c r="AB75" t="b">
        <f t="shared" si="122"/>
        <v>0</v>
      </c>
      <c r="AC75" t="b">
        <f t="shared" si="123"/>
        <v>0</v>
      </c>
      <c r="AD75" t="b">
        <f t="shared" si="124"/>
        <v>0</v>
      </c>
      <c r="AE75" t="b">
        <f t="shared" si="125"/>
        <v>0</v>
      </c>
      <c r="AF75">
        <f>IF(OR(AA75=FALSE,AA75="na"),"na",VLOOKUP(AV75,'Vlookup tables'!$G$2:$H$7,2,FALSE))</f>
        <v>4</v>
      </c>
      <c r="AG75" t="str">
        <f>IF(OR(AB75=FALSE,AB75="na"),"na",VLOOKUP(AW75,'Vlookup tables'!$G$2:$H$7,2,FALSE))</f>
        <v>na</v>
      </c>
      <c r="AH75" t="str">
        <f>IF(OR(AC75=FALSE,AC75="na"),"na",VLOOKUP(AX75,'Vlookup tables'!$G$2:$H$7,2,FALSE))</f>
        <v>na</v>
      </c>
      <c r="AI75" t="str">
        <f>IF(OR(AD75=FALSE,AD75="na"),"na",VLOOKUP(AY75,'Vlookup tables'!$G$2:$H$7,2,FALSE))</f>
        <v>na</v>
      </c>
      <c r="AJ75">
        <f>IF(OR(AA75=FALSE,AA75="na"),"na",VLOOKUP(BC75,'Vlookup tables'!$J$2:$K$5,2,FALSE))</f>
        <v>2</v>
      </c>
      <c r="AK75" t="str">
        <f>IF(OR(AB75=FALSE,AB75="na"),"na",VLOOKUP(BD75,'Vlookup tables'!$J$2:$K$5,2,FALSE))</f>
        <v>na</v>
      </c>
      <c r="AL75" t="str">
        <f>IF(OR(AC75=FALSE,AC75="na"),"na",VLOOKUP(BE75,'Vlookup tables'!$J$2:$K$5,2,FALSE))</f>
        <v>na</v>
      </c>
      <c r="AM75" t="str">
        <f>IF(OR(AD75=FALSE,AD75="na"),"na",VLOOKUP(BF75,'Vlookup tables'!$J$2:$K$5,2,FALSE))</f>
        <v>na</v>
      </c>
      <c r="AN75" t="b">
        <f t="shared" si="126"/>
        <v>1</v>
      </c>
      <c r="AO75" t="str">
        <f t="shared" si="127"/>
        <v>na</v>
      </c>
      <c r="AP75" t="str">
        <f t="shared" si="128"/>
        <v>na</v>
      </c>
      <c r="AQ75" t="str">
        <f t="shared" si="129"/>
        <v>na</v>
      </c>
      <c r="AR75" t="s">
        <v>747</v>
      </c>
      <c r="AV75" t="s">
        <v>573</v>
      </c>
      <c r="AX75" t="s">
        <v>573</v>
      </c>
      <c r="BC75" t="s">
        <v>528</v>
      </c>
      <c r="BE75" t="s">
        <v>532</v>
      </c>
      <c r="BJ75" t="s">
        <v>888</v>
      </c>
      <c r="BL75" t="s">
        <v>889</v>
      </c>
      <c r="BQ75" t="str">
        <f t="shared" si="130"/>
        <v>Yes</v>
      </c>
      <c r="BR75" t="b">
        <f t="shared" si="131"/>
        <v>1</v>
      </c>
      <c r="BS75" t="b">
        <f t="shared" si="132"/>
        <v>1</v>
      </c>
      <c r="BT75" t="b">
        <f t="shared" si="133"/>
        <v>0</v>
      </c>
      <c r="BU75" t="b">
        <f t="shared" si="134"/>
        <v>0</v>
      </c>
      <c r="BV75" t="b">
        <f t="shared" si="135"/>
        <v>0</v>
      </c>
      <c r="BW75">
        <f>IF(OR(BR75=FALSE,BR75="na"),"na",VLOOKUP(CN75,'Vlookup tables'!$G$2:$H$7,2,FALSE))</f>
        <v>4</v>
      </c>
      <c r="BX75">
        <f>IF(OR(BS75=FALSE,BS75="na"),"na",VLOOKUP(CO75,'Vlookup tables'!$G$2:$H$7,2,FALSE))</f>
        <v>4</v>
      </c>
      <c r="BY75" t="str">
        <f>IF(OR(BT75=FALSE,BT75="na"),"na",VLOOKUP(CP75,'Vlookup tables'!$G$2:$H$7,2,FALSE))</f>
        <v>na</v>
      </c>
      <c r="BZ75" t="str">
        <f>IF(OR(BU75=FALSE,BU75="na"),"na",VLOOKUP(CQ75,'Vlookup tables'!$G$2:$H$7,2,FALSE))</f>
        <v>na</v>
      </c>
      <c r="CA75">
        <f>IF(OR(BR75=FALSE,BR75="na"),"na",VLOOKUP(CU75,'Vlookup tables'!$J$2:$K$5,2,FALSE))</f>
        <v>2</v>
      </c>
      <c r="CB75">
        <f>IF(OR(BS75=FALSE,BS75="na"),"na",VLOOKUP(CV75,'Vlookup tables'!$J$2:$K$5,2,FALSE))</f>
        <v>2</v>
      </c>
      <c r="CC75" t="str">
        <f>IF(OR(BT75=FALSE,BT75="na"),"na",VLOOKUP(CW75,'Vlookup tables'!$J$2:$K$5,2,FALSE))</f>
        <v>na</v>
      </c>
      <c r="CD75" t="str">
        <f>IF(OR(BU75=FALSE,BU75="na"),"na",VLOOKUP(CX75,'Vlookup tables'!$J$2:$K$5,2,FALSE))</f>
        <v>na</v>
      </c>
      <c r="CE75" t="b">
        <f t="shared" si="136"/>
        <v>0</v>
      </c>
      <c r="CF75" t="b">
        <f t="shared" si="137"/>
        <v>0</v>
      </c>
      <c r="CG75" t="str">
        <f t="shared" si="138"/>
        <v>na</v>
      </c>
      <c r="CH75" t="str">
        <f t="shared" si="139"/>
        <v>na</v>
      </c>
      <c r="CI75" t="s">
        <v>519</v>
      </c>
      <c r="CJ75" t="s">
        <v>529</v>
      </c>
      <c r="CN75" t="s">
        <v>573</v>
      </c>
      <c r="CO75" t="s">
        <v>573</v>
      </c>
      <c r="CU75" t="s">
        <v>528</v>
      </c>
      <c r="CV75" t="s">
        <v>528</v>
      </c>
      <c r="DI75" t="b">
        <f t="shared" si="140"/>
        <v>1</v>
      </c>
      <c r="DJ75" t="s">
        <v>890</v>
      </c>
      <c r="DK75" t="s">
        <v>642</v>
      </c>
      <c r="EQ75" t="b">
        <f t="shared" si="141"/>
        <v>1</v>
      </c>
      <c r="ER75" t="b">
        <f t="shared" si="142"/>
        <v>1</v>
      </c>
      <c r="ES75" t="b">
        <f t="shared" si="143"/>
        <v>0</v>
      </c>
      <c r="ET75" t="b">
        <f t="shared" si="144"/>
        <v>0</v>
      </c>
      <c r="EU75" t="b">
        <f t="shared" si="145"/>
        <v>1</v>
      </c>
      <c r="EV75" t="b">
        <f t="shared" si="146"/>
        <v>0</v>
      </c>
      <c r="EW75">
        <f t="shared" si="100"/>
        <v>2</v>
      </c>
      <c r="EX75" t="str">
        <f t="shared" si="101"/>
        <v>na</v>
      </c>
      <c r="EY75" t="str">
        <f t="shared" si="102"/>
        <v>na</v>
      </c>
      <c r="EZ75">
        <f t="shared" si="103"/>
        <v>2</v>
      </c>
      <c r="FA75" t="b">
        <f t="shared" si="104"/>
        <v>1</v>
      </c>
      <c r="FB75" t="b">
        <f t="shared" si="105"/>
        <v>0</v>
      </c>
      <c r="FC75" t="b">
        <f t="shared" si="147"/>
        <v>0</v>
      </c>
      <c r="FD75" t="b">
        <f t="shared" si="106"/>
        <v>1</v>
      </c>
      <c r="FE75" t="b">
        <f t="shared" si="107"/>
        <v>0</v>
      </c>
      <c r="FF75" t="b">
        <f t="shared" si="108"/>
        <v>1</v>
      </c>
      <c r="FG75" t="b">
        <f t="shared" si="109"/>
        <v>0</v>
      </c>
      <c r="FH75" t="b">
        <f t="shared" si="148"/>
        <v>0</v>
      </c>
      <c r="FI75">
        <f>IF(OR(FD75=FALSE,FD75="na"),"na",VLOOKUP(GH75,'Vlookup tables'!$G$2:$H$7,2,FALSE))</f>
        <v>3</v>
      </c>
      <c r="FJ75" t="str">
        <f>IF(OR(FE75=FALSE,FE75="na"),"na",VLOOKUP(GI75,'Vlookup tables'!$G$2:$H$7,2,FALSE))</f>
        <v>na</v>
      </c>
      <c r="FK75">
        <f>IF(OR(FF75=FALSE,FF75="na"),"na",VLOOKUP(GJ75,'Vlookup tables'!$G$2:$H$7,2,FALSE))</f>
        <v>3</v>
      </c>
      <c r="FL75" t="str">
        <f>IF(OR(FG75=FALSE,FG75="na"),"na",VLOOKUP(GK75,'Vlookup tables'!$G$2:$H$7,2,FALSE))</f>
        <v>na</v>
      </c>
      <c r="FM75">
        <f>IF(OR(FD75=FALSE,FD75="na"),"na",VLOOKUP(GO75,'Vlookup tables'!$J$2:$K$5,2,FALSE))</f>
        <v>2</v>
      </c>
      <c r="FN75" t="str">
        <f>IF(OR(FE75=FALSE,FE75="na"),"na",VLOOKUP(GP75,'Vlookup tables'!$J$2:$K$5,2,FALSE))</f>
        <v>na</v>
      </c>
      <c r="FO75">
        <f>IF(OR(FF75=FALSE,FF75="na"),"na",VLOOKUP(GQ75,'Vlookup tables'!$J$2:$K$5,2,FALSE))</f>
        <v>2</v>
      </c>
      <c r="FP75" t="str">
        <f>IF(OR(FG75=FALSE,FG75="na"),"na",VLOOKUP(GR75,'Vlookup tables'!$J$2:$K$5,2,FALSE))</f>
        <v>na</v>
      </c>
      <c r="FQ75" t="b">
        <f t="shared" si="110"/>
        <v>0</v>
      </c>
      <c r="FR75" t="str">
        <f t="shared" si="111"/>
        <v>na</v>
      </c>
      <c r="FS75" t="b">
        <f t="shared" si="112"/>
        <v>0</v>
      </c>
      <c r="FT75" t="str">
        <f t="shared" si="113"/>
        <v>na</v>
      </c>
      <c r="FU75" t="b">
        <f t="shared" si="114"/>
        <v>0</v>
      </c>
      <c r="FV75" t="s">
        <v>594</v>
      </c>
      <c r="FX75" t="s">
        <v>556</v>
      </c>
      <c r="GA75" t="s">
        <v>556</v>
      </c>
      <c r="GB75" t="s">
        <v>630</v>
      </c>
      <c r="GF75" t="s">
        <v>596</v>
      </c>
      <c r="GH75" t="s">
        <v>527</v>
      </c>
      <c r="GJ75" t="s">
        <v>527</v>
      </c>
      <c r="GO75" t="s">
        <v>528</v>
      </c>
      <c r="GQ75" t="s">
        <v>528</v>
      </c>
      <c r="HD75" t="s">
        <v>705</v>
      </c>
      <c r="HX75">
        <f>IF(IT75="","Unknown",VLOOKUP(IT75,'Vlookup tables'!$B$13:$C$16,2,FALSE))</f>
        <v>2</v>
      </c>
      <c r="HY75">
        <f>IF(IU75="","Unknown",VLOOKUP(IU75,'Vlookup tables'!$D$13:$E$16,2,FALSE))</f>
        <v>3</v>
      </c>
      <c r="HZ75">
        <f>IF(IV75="","Unknown",VLOOKUP(IV75,'Vlookup tables'!$F$13:$G$16,2,FALSE))</f>
        <v>1</v>
      </c>
      <c r="IA75">
        <f>IF(IW75="","Unknown",VLOOKUP(IW75,'Vlookup tables'!$H$13:$I$16,2,FALSE))</f>
        <v>2</v>
      </c>
      <c r="IB75">
        <f>IF(IX75="","Unknown",VLOOKUP(IX75,'Vlookup tables'!$J$13:$K$16,2,FALSE))</f>
        <v>3</v>
      </c>
      <c r="IC75">
        <f>IF(IY75="","Unknown",VLOOKUP(IY75,'Vlookup tables'!$L$13:$M$16,2,FALSE))</f>
        <v>3</v>
      </c>
      <c r="ID75">
        <f>IF(IZ75="","Unknown",VLOOKUP(IZ75,'Vlookup tables'!$N$13:$O$16,2,FALSE))</f>
        <v>1</v>
      </c>
      <c r="IE75">
        <f>VLOOKUP(JA75,'Vlookup tables'!$P$13:$Q$15,2,FALSE)</f>
        <v>2</v>
      </c>
      <c r="IF75" t="b">
        <f t="shared" si="149"/>
        <v>0</v>
      </c>
      <c r="IG75" t="b">
        <f t="shared" si="150"/>
        <v>1</v>
      </c>
      <c r="IH75" t="b">
        <f t="shared" si="151"/>
        <v>0</v>
      </c>
      <c r="II75" t="b">
        <f t="shared" si="115"/>
        <v>0</v>
      </c>
      <c r="IJ75" t="str">
        <f>IF(OR(IF75=FALSE,IF75="na"),"na",VLOOKUP(JF75,'Vlookup tables'!$G$2:$H$7,2,FALSE))</f>
        <v>na</v>
      </c>
      <c r="IK75">
        <f>IF(OR(IG75=FALSE,IG75="na"),"na",VLOOKUP(JG75,'Vlookup tables'!$G$2:$H$7,2,FALSE))</f>
        <v>2</v>
      </c>
      <c r="IL75" t="str">
        <f>IF(OR(IH75=FALSE,IH75="na"),"na",VLOOKUP(JH75,'Vlookup tables'!$G$2:$H$7,2,FALSE))</f>
        <v>na</v>
      </c>
      <c r="IM75" t="str">
        <f>IF(OR(IF75=FALSE,IF75="na"),"na",VLOOKUP(JL75,'Vlookup tables'!$J$2:$K$5,2,FALSE))</f>
        <v>na</v>
      </c>
      <c r="IN75">
        <f>IF(OR(IG75=FALSE,IG75="na"),"na",VLOOKUP(JM75,'Vlookup tables'!$J$2:$K$5,2,FALSE))</f>
        <v>2</v>
      </c>
      <c r="IO75" t="str">
        <f>IF(OR(IH75=FALSE,IH75="na"),"na",VLOOKUP(JN75,'Vlookup tables'!$J$2:$K$5,2,FALSE))</f>
        <v>na</v>
      </c>
      <c r="IP75" t="str">
        <f t="shared" si="152"/>
        <v>na</v>
      </c>
      <c r="IQ75" t="b">
        <f t="shared" si="153"/>
        <v>0</v>
      </c>
      <c r="IR75" t="str">
        <f t="shared" si="154"/>
        <v>na</v>
      </c>
      <c r="IS75" t="b">
        <f t="shared" si="155"/>
        <v>0</v>
      </c>
      <c r="IT75" t="s">
        <v>559</v>
      </c>
      <c r="IU75" t="s">
        <v>539</v>
      </c>
      <c r="IV75" t="s">
        <v>586</v>
      </c>
      <c r="IW75" t="s">
        <v>562</v>
      </c>
      <c r="IX75" t="s">
        <v>577</v>
      </c>
      <c r="IY75" t="s">
        <v>532</v>
      </c>
      <c r="IZ75" t="s">
        <v>562</v>
      </c>
      <c r="JA75" t="s">
        <v>578</v>
      </c>
      <c r="JB75" t="s">
        <v>619</v>
      </c>
      <c r="JG75" t="s">
        <v>531</v>
      </c>
      <c r="JM75" t="s">
        <v>528</v>
      </c>
      <c r="KN75" t="s">
        <v>705</v>
      </c>
      <c r="KQ75" t="b">
        <f t="shared" si="156"/>
        <v>0</v>
      </c>
      <c r="KR75">
        <f t="shared" si="116"/>
        <v>151</v>
      </c>
    </row>
    <row r="76" spans="1:304" ht="14.4" customHeight="1" x14ac:dyDescent="0.3">
      <c r="A76">
        <v>100</v>
      </c>
      <c r="B76">
        <v>867</v>
      </c>
      <c r="C76" s="2">
        <v>44874.303298611114</v>
      </c>
      <c r="D76">
        <v>1</v>
      </c>
      <c r="E76" t="s">
        <v>775</v>
      </c>
      <c r="F76" t="s">
        <v>611</v>
      </c>
      <c r="G76">
        <f>VLOOKUP(F76,'Vlookup tables'!$A$2:$B$10,2,FALSE)</f>
        <v>4</v>
      </c>
      <c r="H76" t="s">
        <v>631</v>
      </c>
      <c r="J76" t="str">
        <f t="shared" si="157"/>
        <v>Maintenance</v>
      </c>
      <c r="K76" t="s">
        <v>568</v>
      </c>
      <c r="L76">
        <f>VLOOKUP(K76,'Vlookup tables'!$A$2:$B$10,2,FALSE)</f>
        <v>6</v>
      </c>
      <c r="M76" t="s">
        <v>583</v>
      </c>
      <c r="N76" t="b">
        <f t="shared" si="117"/>
        <v>1</v>
      </c>
      <c r="O76" t="b">
        <f t="shared" si="118"/>
        <v>0</v>
      </c>
      <c r="P76" t="b">
        <f t="shared" si="119"/>
        <v>0</v>
      </c>
      <c r="Q76" t="b">
        <f t="shared" si="120"/>
        <v>0</v>
      </c>
      <c r="R76" t="b">
        <f t="shared" si="121"/>
        <v>0</v>
      </c>
      <c r="S76" t="s">
        <v>570</v>
      </c>
      <c r="T76" t="str">
        <f t="shared" si="158"/>
        <v>na</v>
      </c>
      <c r="U76" t="b">
        <f t="shared" si="159"/>
        <v>1</v>
      </c>
      <c r="V76" t="b">
        <f t="shared" si="160"/>
        <v>1</v>
      </c>
      <c r="W76" t="b">
        <f t="shared" si="161"/>
        <v>0</v>
      </c>
      <c r="X76" t="b">
        <f t="shared" si="162"/>
        <v>0</v>
      </c>
      <c r="Y76" t="s">
        <v>517</v>
      </c>
      <c r="Z76">
        <f>VLOOKUP(Y76,'Vlookup tables'!$D$2:$E$6,2,FALSE)</f>
        <v>1</v>
      </c>
      <c r="AA76" t="b">
        <f t="shared" si="99"/>
        <v>0</v>
      </c>
      <c r="AB76" t="b">
        <f t="shared" si="122"/>
        <v>1</v>
      </c>
      <c r="AC76" t="b">
        <f t="shared" si="123"/>
        <v>0</v>
      </c>
      <c r="AD76" t="b">
        <f t="shared" si="124"/>
        <v>0</v>
      </c>
      <c r="AE76" t="b">
        <f t="shared" si="125"/>
        <v>0</v>
      </c>
      <c r="AF76" t="str">
        <f>IF(OR(AA76=FALSE,AA76="na"),"na",VLOOKUP(AV76,'Vlookup tables'!$G$2:$H$7,2,FALSE))</f>
        <v>na</v>
      </c>
      <c r="AG76">
        <f>IF(OR(AB76=FALSE,AB76="na"),"na",VLOOKUP(AW76,'Vlookup tables'!$G$2:$H$7,2,FALSE))</f>
        <v>4</v>
      </c>
      <c r="AH76" t="str">
        <f>IF(OR(AC76=FALSE,AC76="na"),"na",VLOOKUP(AX76,'Vlookup tables'!$G$2:$H$7,2,FALSE))</f>
        <v>na</v>
      </c>
      <c r="AI76" t="str">
        <f>IF(OR(AD76=FALSE,AD76="na"),"na",VLOOKUP(AY76,'Vlookup tables'!$G$2:$H$7,2,FALSE))</f>
        <v>na</v>
      </c>
      <c r="AJ76" t="str">
        <f>IF(OR(AA76=FALSE,AA76="na"),"na",VLOOKUP(BC76,'Vlookup tables'!$J$2:$K$5,2,FALSE))</f>
        <v>na</v>
      </c>
      <c r="AK76">
        <f>IF(OR(AB76=FALSE,AB76="na"),"na",VLOOKUP(BD76,'Vlookup tables'!$J$2:$K$5,2,FALSE))</f>
        <v>2</v>
      </c>
      <c r="AL76" t="str">
        <f>IF(OR(AC76=FALSE,AC76="na"),"na",VLOOKUP(BE76,'Vlookup tables'!$J$2:$K$5,2,FALSE))</f>
        <v>na</v>
      </c>
      <c r="AM76" t="str">
        <f>IF(OR(AD76=FALSE,AD76="na"),"na",VLOOKUP(BF76,'Vlookup tables'!$J$2:$K$5,2,FALSE))</f>
        <v>na</v>
      </c>
      <c r="AN76" t="str">
        <f t="shared" si="126"/>
        <v>na</v>
      </c>
      <c r="AO76" t="b">
        <f t="shared" si="127"/>
        <v>1</v>
      </c>
      <c r="AP76" t="str">
        <f t="shared" si="128"/>
        <v>na</v>
      </c>
      <c r="AQ76" t="str">
        <f t="shared" si="129"/>
        <v>na</v>
      </c>
      <c r="AR76" t="s">
        <v>627</v>
      </c>
      <c r="AW76" t="s">
        <v>573</v>
      </c>
      <c r="BD76" t="s">
        <v>528</v>
      </c>
      <c r="BK76" t="s">
        <v>891</v>
      </c>
      <c r="BQ76" t="str">
        <f t="shared" si="130"/>
        <v>Yes</v>
      </c>
      <c r="BR76" t="b">
        <f t="shared" si="131"/>
        <v>1</v>
      </c>
      <c r="BS76" t="b">
        <f t="shared" si="132"/>
        <v>1</v>
      </c>
      <c r="BT76" t="b">
        <f t="shared" si="133"/>
        <v>1</v>
      </c>
      <c r="BU76" t="b">
        <f t="shared" si="134"/>
        <v>1</v>
      </c>
      <c r="BV76" t="b">
        <f t="shared" si="135"/>
        <v>0</v>
      </c>
      <c r="BW76">
        <f>IF(OR(BR76=FALSE,BR76="na"),"na",VLOOKUP(CN76,'Vlookup tables'!$G$2:$H$7,2,FALSE))</f>
        <v>4</v>
      </c>
      <c r="BX76">
        <f>IF(OR(BS76=FALSE,BS76="na"),"na",VLOOKUP(CO76,'Vlookup tables'!$G$2:$H$7,2,FALSE))</f>
        <v>4</v>
      </c>
      <c r="BY76">
        <f>IF(OR(BT76=FALSE,BT76="na"),"na",VLOOKUP(CP76,'Vlookup tables'!$G$2:$H$7,2,FALSE))</f>
        <v>4</v>
      </c>
      <c r="BZ76">
        <f>IF(OR(BU76=FALSE,BU76="na"),"na",VLOOKUP(CQ76,'Vlookup tables'!$G$2:$H$7,2,FALSE))</f>
        <v>4</v>
      </c>
      <c r="CA76">
        <f>IF(OR(BR76=FALSE,BR76="na"),"na",VLOOKUP(CU76,'Vlookup tables'!$J$2:$K$5,2,FALSE))</f>
        <v>3</v>
      </c>
      <c r="CB76">
        <f>IF(OR(BS76=FALSE,BS76="na"),"na",VLOOKUP(CV76,'Vlookup tables'!$J$2:$K$5,2,FALSE))</f>
        <v>3</v>
      </c>
      <c r="CC76">
        <f>IF(OR(BT76=FALSE,BT76="na"),"na",VLOOKUP(CW76,'Vlookup tables'!$J$2:$K$5,2,FALSE))</f>
        <v>3</v>
      </c>
      <c r="CD76">
        <f>IF(OR(BU76=FALSE,BU76="na"),"na",VLOOKUP(CX76,'Vlookup tables'!$J$2:$K$5,2,FALSE))</f>
        <v>3</v>
      </c>
      <c r="CE76" t="b">
        <f t="shared" si="136"/>
        <v>0</v>
      </c>
      <c r="CF76" t="b">
        <f t="shared" si="137"/>
        <v>0</v>
      </c>
      <c r="CG76" t="b">
        <f t="shared" si="138"/>
        <v>0</v>
      </c>
      <c r="CH76" t="b">
        <f t="shared" si="139"/>
        <v>0</v>
      </c>
      <c r="CI76" t="s">
        <v>519</v>
      </c>
      <c r="CJ76" t="s">
        <v>550</v>
      </c>
      <c r="CN76" t="s">
        <v>573</v>
      </c>
      <c r="CO76" t="s">
        <v>573</v>
      </c>
      <c r="CP76" t="s">
        <v>573</v>
      </c>
      <c r="CQ76" t="s">
        <v>573</v>
      </c>
      <c r="CU76" t="s">
        <v>532</v>
      </c>
      <c r="CV76" t="s">
        <v>532</v>
      </c>
      <c r="CW76" t="s">
        <v>532</v>
      </c>
      <c r="CX76" t="s">
        <v>532</v>
      </c>
      <c r="DI76" t="b">
        <f t="shared" si="140"/>
        <v>1</v>
      </c>
      <c r="DJ76" t="s">
        <v>892</v>
      </c>
      <c r="DK76" t="s">
        <v>705</v>
      </c>
      <c r="EQ76" t="b">
        <f t="shared" si="141"/>
        <v>1</v>
      </c>
      <c r="ER76" t="b">
        <f t="shared" si="142"/>
        <v>1</v>
      </c>
      <c r="ES76" t="b">
        <f t="shared" si="143"/>
        <v>0</v>
      </c>
      <c r="ET76" t="b">
        <f t="shared" si="144"/>
        <v>0</v>
      </c>
      <c r="EU76" t="b">
        <f t="shared" si="145"/>
        <v>0</v>
      </c>
      <c r="EV76" t="b">
        <f t="shared" si="146"/>
        <v>0</v>
      </c>
      <c r="EW76">
        <f t="shared" si="100"/>
        <v>3</v>
      </c>
      <c r="EX76" t="str">
        <f t="shared" si="101"/>
        <v>na</v>
      </c>
      <c r="EY76" t="str">
        <f t="shared" si="102"/>
        <v>na</v>
      </c>
      <c r="EZ76" t="str">
        <f t="shared" si="103"/>
        <v>na</v>
      </c>
      <c r="FA76" t="b">
        <f t="shared" si="104"/>
        <v>1</v>
      </c>
      <c r="FB76" t="b">
        <f t="shared" si="105"/>
        <v>0</v>
      </c>
      <c r="FC76" t="b">
        <f t="shared" si="147"/>
        <v>0</v>
      </c>
      <c r="FD76" t="b">
        <f t="shared" si="106"/>
        <v>1</v>
      </c>
      <c r="FE76" t="b">
        <f t="shared" si="107"/>
        <v>1</v>
      </c>
      <c r="FF76" t="b">
        <f t="shared" si="108"/>
        <v>1</v>
      </c>
      <c r="FG76" t="b">
        <f t="shared" si="109"/>
        <v>1</v>
      </c>
      <c r="FH76" t="b">
        <f t="shared" si="148"/>
        <v>0</v>
      </c>
      <c r="FI76">
        <f>IF(OR(FD76=FALSE,FD76="na"),"na",VLOOKUP(GH76,'Vlookup tables'!$G$2:$H$7,2,FALSE))</f>
        <v>4</v>
      </c>
      <c r="FJ76">
        <f>IF(OR(FE76=FALSE,FE76="na"),"na",VLOOKUP(GI76,'Vlookup tables'!$G$2:$H$7,2,FALSE))</f>
        <v>4</v>
      </c>
      <c r="FK76">
        <f>IF(OR(FF76=FALSE,FF76="na"),"na",VLOOKUP(GJ76,'Vlookup tables'!$G$2:$H$7,2,FALSE))</f>
        <v>4</v>
      </c>
      <c r="FL76">
        <f>IF(OR(FG76=FALSE,FG76="na"),"na",VLOOKUP(GK76,'Vlookup tables'!$G$2:$H$7,2,FALSE))</f>
        <v>2</v>
      </c>
      <c r="FM76">
        <f>IF(OR(FD76=FALSE,FD76="na"),"na",VLOOKUP(GO76,'Vlookup tables'!$J$2:$K$5,2,FALSE))</f>
        <v>3</v>
      </c>
      <c r="FN76">
        <f>IF(OR(FE76=FALSE,FE76="na"),"na",VLOOKUP(GP76,'Vlookup tables'!$J$2:$K$5,2,FALSE))</f>
        <v>3</v>
      </c>
      <c r="FO76">
        <f>IF(OR(FF76=FALSE,FF76="na"),"na",VLOOKUP(GQ76,'Vlookup tables'!$J$2:$K$5,2,FALSE))</f>
        <v>3</v>
      </c>
      <c r="FP76">
        <f>IF(OR(FG76=FALSE,FG76="na"),"na",VLOOKUP(GR76,'Vlookup tables'!$J$2:$K$5,2,FALSE))</f>
        <v>3</v>
      </c>
      <c r="FQ76" t="b">
        <f t="shared" si="110"/>
        <v>1</v>
      </c>
      <c r="FR76" t="b">
        <f t="shared" si="111"/>
        <v>0</v>
      </c>
      <c r="FS76" t="b">
        <f t="shared" si="112"/>
        <v>0</v>
      </c>
      <c r="FT76" t="b">
        <f t="shared" si="113"/>
        <v>1</v>
      </c>
      <c r="FU76" t="b">
        <f t="shared" si="114"/>
        <v>1</v>
      </c>
      <c r="FV76" t="s">
        <v>601</v>
      </c>
      <c r="FX76" t="s">
        <v>554</v>
      </c>
      <c r="GB76" t="s">
        <v>893</v>
      </c>
      <c r="GF76" t="s">
        <v>596</v>
      </c>
      <c r="GH76" t="s">
        <v>573</v>
      </c>
      <c r="GI76" t="s">
        <v>573</v>
      </c>
      <c r="GJ76" t="s">
        <v>573</v>
      </c>
      <c r="GK76" t="s">
        <v>531</v>
      </c>
      <c r="GO76" t="s">
        <v>532</v>
      </c>
      <c r="GP76" t="s">
        <v>532</v>
      </c>
      <c r="GQ76" t="s">
        <v>532</v>
      </c>
      <c r="GR76" t="s">
        <v>532</v>
      </c>
      <c r="GV76" t="s">
        <v>894</v>
      </c>
      <c r="GY76" t="s">
        <v>894</v>
      </c>
      <c r="HC76" t="s">
        <v>895</v>
      </c>
      <c r="HD76" t="s">
        <v>705</v>
      </c>
      <c r="HX76">
        <f>IF(IT76="","Unknown",VLOOKUP(IT76,'Vlookup tables'!$B$13:$C$16,2,FALSE))</f>
        <v>2</v>
      </c>
      <c r="HY76">
        <f>IF(IU76="","Unknown",VLOOKUP(IU76,'Vlookup tables'!$D$13:$E$16,2,FALSE))</f>
        <v>3</v>
      </c>
      <c r="HZ76">
        <f>IF(IV76="","Unknown",VLOOKUP(IV76,'Vlookup tables'!$F$13:$G$16,2,FALSE))</f>
        <v>1</v>
      </c>
      <c r="IA76">
        <f>IF(IW76="","Unknown",VLOOKUP(IW76,'Vlookup tables'!$H$13:$I$16,2,FALSE))</f>
        <v>2</v>
      </c>
      <c r="IB76">
        <f>IF(IX76="","Unknown",VLOOKUP(IX76,'Vlookup tables'!$J$13:$K$16,2,FALSE))</f>
        <v>2</v>
      </c>
      <c r="IC76">
        <f>IF(IY76="","Unknown",VLOOKUP(IY76,'Vlookup tables'!$L$13:$M$16,2,FALSE))</f>
        <v>2</v>
      </c>
      <c r="ID76">
        <f>IF(IZ76="","Unknown",VLOOKUP(IZ76,'Vlookup tables'!$N$13:$O$16,2,FALSE))</f>
        <v>3</v>
      </c>
      <c r="IE76">
        <f>VLOOKUP(JA76,'Vlookup tables'!$P$13:$Q$15,2,FALSE)</f>
        <v>2</v>
      </c>
      <c r="IF76" t="b">
        <f t="shared" si="149"/>
        <v>0</v>
      </c>
      <c r="IG76" t="b">
        <f t="shared" si="150"/>
        <v>1</v>
      </c>
      <c r="IH76" t="b">
        <f t="shared" si="151"/>
        <v>0</v>
      </c>
      <c r="II76" t="b">
        <f t="shared" si="115"/>
        <v>0</v>
      </c>
      <c r="IJ76" t="str">
        <f>IF(OR(IF76=FALSE,IF76="na"),"na",VLOOKUP(JF76,'Vlookup tables'!$G$2:$H$7,2,FALSE))</f>
        <v>na</v>
      </c>
      <c r="IK76">
        <f>IF(OR(IG76=FALSE,IG76="na"),"na",VLOOKUP(JG76,'Vlookup tables'!$G$2:$H$7,2,FALSE))</f>
        <v>3</v>
      </c>
      <c r="IL76" t="str">
        <f>IF(OR(IH76=FALSE,IH76="na"),"na",VLOOKUP(JH76,'Vlookup tables'!$G$2:$H$7,2,FALSE))</f>
        <v>na</v>
      </c>
      <c r="IM76" t="str">
        <f>IF(OR(IF76=FALSE,IF76="na"),"na",VLOOKUP(JL76,'Vlookup tables'!$J$2:$K$5,2,FALSE))</f>
        <v>na</v>
      </c>
      <c r="IN76">
        <f>IF(OR(IG76=FALSE,IG76="na"),"na",VLOOKUP(JM76,'Vlookup tables'!$J$2:$K$5,2,FALSE))</f>
        <v>2</v>
      </c>
      <c r="IO76" t="str">
        <f>IF(OR(IH76=FALSE,IH76="na"),"na",VLOOKUP(JN76,'Vlookup tables'!$J$2:$K$5,2,FALSE))</f>
        <v>na</v>
      </c>
      <c r="IP76" t="str">
        <f t="shared" si="152"/>
        <v>na</v>
      </c>
      <c r="IQ76" t="b">
        <f t="shared" si="153"/>
        <v>1</v>
      </c>
      <c r="IR76" t="str">
        <f t="shared" si="154"/>
        <v>na</v>
      </c>
      <c r="IS76" t="b">
        <f t="shared" si="155"/>
        <v>0</v>
      </c>
      <c r="IT76" t="s">
        <v>559</v>
      </c>
      <c r="IU76" t="s">
        <v>539</v>
      </c>
      <c r="IV76" t="s">
        <v>586</v>
      </c>
      <c r="IW76" t="s">
        <v>562</v>
      </c>
      <c r="IX76" t="s">
        <v>563</v>
      </c>
      <c r="IY76" t="s">
        <v>528</v>
      </c>
      <c r="IZ76" t="s">
        <v>587</v>
      </c>
      <c r="JA76" t="s">
        <v>578</v>
      </c>
      <c r="JB76" t="s">
        <v>619</v>
      </c>
      <c r="JG76" t="s">
        <v>527</v>
      </c>
      <c r="JM76" t="s">
        <v>528</v>
      </c>
      <c r="JS76" t="s">
        <v>896</v>
      </c>
      <c r="KN76" t="s">
        <v>552</v>
      </c>
      <c r="KQ76" t="b">
        <f t="shared" si="156"/>
        <v>0</v>
      </c>
      <c r="KR76">
        <f t="shared" si="116"/>
        <v>159</v>
      </c>
    </row>
    <row r="77" spans="1:304" ht="14.4" customHeight="1" x14ac:dyDescent="0.3">
      <c r="A77">
        <v>100</v>
      </c>
      <c r="B77">
        <v>495</v>
      </c>
      <c r="C77" s="2">
        <v>44874.303541666668</v>
      </c>
      <c r="D77">
        <v>1</v>
      </c>
      <c r="E77" t="s">
        <v>775</v>
      </c>
      <c r="F77" t="s">
        <v>612</v>
      </c>
      <c r="G77">
        <f>VLOOKUP(F77,'Vlookup tables'!$A$2:$B$10,2,FALSE)</f>
        <v>5</v>
      </c>
      <c r="H77" t="s">
        <v>545</v>
      </c>
      <c r="J77" t="str">
        <f t="shared" si="157"/>
        <v>Engineering</v>
      </c>
      <c r="K77" t="s">
        <v>612</v>
      </c>
      <c r="L77">
        <f>VLOOKUP(K77,'Vlookup tables'!$A$2:$B$10,2,FALSE)</f>
        <v>5</v>
      </c>
      <c r="M77" t="s">
        <v>583</v>
      </c>
      <c r="N77" t="b">
        <f t="shared" si="117"/>
        <v>1</v>
      </c>
      <c r="O77" t="b">
        <f t="shared" si="118"/>
        <v>0</v>
      </c>
      <c r="P77" t="b">
        <f t="shared" si="119"/>
        <v>0</v>
      </c>
      <c r="Q77" t="b">
        <f t="shared" si="120"/>
        <v>0</v>
      </c>
      <c r="R77" t="b">
        <f t="shared" si="121"/>
        <v>0</v>
      </c>
      <c r="S77" t="s">
        <v>547</v>
      </c>
      <c r="T77" t="str">
        <f t="shared" si="158"/>
        <v>na</v>
      </c>
      <c r="U77" t="b">
        <f t="shared" si="159"/>
        <v>0</v>
      </c>
      <c r="V77" t="b">
        <f t="shared" si="160"/>
        <v>1</v>
      </c>
      <c r="W77" t="b">
        <f t="shared" si="161"/>
        <v>0</v>
      </c>
      <c r="X77" t="b">
        <f t="shared" si="162"/>
        <v>0</v>
      </c>
      <c r="Y77" t="s">
        <v>517</v>
      </c>
      <c r="Z77">
        <f>VLOOKUP(Y77,'Vlookup tables'!$D$2:$E$6,2,FALSE)</f>
        <v>1</v>
      </c>
      <c r="AA77" t="b">
        <f t="shared" si="99"/>
        <v>0</v>
      </c>
      <c r="AB77" t="b">
        <f t="shared" si="122"/>
        <v>0</v>
      </c>
      <c r="AC77" t="b">
        <f t="shared" si="123"/>
        <v>0</v>
      </c>
      <c r="AD77" t="b">
        <f t="shared" si="124"/>
        <v>1</v>
      </c>
      <c r="AE77" t="b">
        <f t="shared" si="125"/>
        <v>0</v>
      </c>
      <c r="AF77" t="str">
        <f>IF(OR(AA77=FALSE,AA77="na"),"na",VLOOKUP(AV77,'Vlookup tables'!$G$2:$H$7,2,FALSE))</f>
        <v>na</v>
      </c>
      <c r="AG77" t="str">
        <f>IF(OR(AB77=FALSE,AB77="na"),"na",VLOOKUP(AW77,'Vlookup tables'!$G$2:$H$7,2,FALSE))</f>
        <v>na</v>
      </c>
      <c r="AH77" t="str">
        <f>IF(OR(AC77=FALSE,AC77="na"),"na",VLOOKUP(AX77,'Vlookup tables'!$G$2:$H$7,2,FALSE))</f>
        <v>na</v>
      </c>
      <c r="AI77">
        <f>IF(OR(AD77=FALSE,AD77="na"),"na",VLOOKUP(AY77,'Vlookup tables'!$G$2:$H$7,2,FALSE))</f>
        <v>4</v>
      </c>
      <c r="AJ77" t="str">
        <f>IF(OR(AA77=FALSE,AA77="na"),"na",VLOOKUP(BC77,'Vlookup tables'!$J$2:$K$5,2,FALSE))</f>
        <v>na</v>
      </c>
      <c r="AK77" t="str">
        <f>IF(OR(AB77=FALSE,AB77="na"),"na",VLOOKUP(BD77,'Vlookup tables'!$J$2:$K$5,2,FALSE))</f>
        <v>na</v>
      </c>
      <c r="AL77" t="str">
        <f>IF(OR(AC77=FALSE,AC77="na"),"na",VLOOKUP(BE77,'Vlookup tables'!$J$2:$K$5,2,FALSE))</f>
        <v>na</v>
      </c>
      <c r="AM77">
        <f>IF(OR(AD77=FALSE,AD77="na"),"na",VLOOKUP(BF77,'Vlookup tables'!$J$2:$K$5,2,FALSE))</f>
        <v>2</v>
      </c>
      <c r="AN77" t="str">
        <f t="shared" si="126"/>
        <v>na</v>
      </c>
      <c r="AO77" t="str">
        <f t="shared" si="127"/>
        <v>na</v>
      </c>
      <c r="AP77" t="str">
        <f t="shared" si="128"/>
        <v>na</v>
      </c>
      <c r="AQ77" t="b">
        <f t="shared" si="129"/>
        <v>1</v>
      </c>
      <c r="AR77" t="s">
        <v>766</v>
      </c>
      <c r="AY77" t="s">
        <v>573</v>
      </c>
      <c r="BF77" t="s">
        <v>528</v>
      </c>
      <c r="BM77" t="s">
        <v>897</v>
      </c>
      <c r="BQ77" t="str">
        <f t="shared" si="130"/>
        <v>Yes</v>
      </c>
      <c r="BR77" t="b">
        <f t="shared" si="131"/>
        <v>1</v>
      </c>
      <c r="BS77" t="b">
        <f t="shared" si="132"/>
        <v>1</v>
      </c>
      <c r="BT77" t="b">
        <f t="shared" si="133"/>
        <v>1</v>
      </c>
      <c r="BU77" t="b">
        <f t="shared" si="134"/>
        <v>0</v>
      </c>
      <c r="BV77" t="b">
        <f t="shared" si="135"/>
        <v>0</v>
      </c>
      <c r="BW77">
        <f>IF(OR(BR77=FALSE,BR77="na"),"na",VLOOKUP(CN77,'Vlookup tables'!$G$2:$H$7,2,FALSE))</f>
        <v>2</v>
      </c>
      <c r="BX77">
        <f>IF(OR(BS77=FALSE,BS77="na"),"na",VLOOKUP(CO77,'Vlookup tables'!$G$2:$H$7,2,FALSE))</f>
        <v>2</v>
      </c>
      <c r="BY77">
        <f>IF(OR(BT77=FALSE,BT77="na"),"na",VLOOKUP(CP77,'Vlookup tables'!$G$2:$H$7,2,FALSE))</f>
        <v>1</v>
      </c>
      <c r="BZ77" t="str">
        <f>IF(OR(BU77=FALSE,BU77="na"),"na",VLOOKUP(CQ77,'Vlookup tables'!$G$2:$H$7,2,FALSE))</f>
        <v>na</v>
      </c>
      <c r="CA77">
        <f>IF(OR(BR77=FALSE,BR77="na"),"na",VLOOKUP(CU77,'Vlookup tables'!$J$2:$K$5,2,FALSE))</f>
        <v>3</v>
      </c>
      <c r="CB77">
        <f>IF(OR(BS77=FALSE,BS77="na"),"na",VLOOKUP(CV77,'Vlookup tables'!$J$2:$K$5,2,FALSE))</f>
        <v>3</v>
      </c>
      <c r="CC77">
        <f>IF(OR(BT77=FALSE,BT77="na"),"na",VLOOKUP(CW77,'Vlookup tables'!$J$2:$K$5,2,FALSE))</f>
        <v>3</v>
      </c>
      <c r="CD77" t="str">
        <f>IF(OR(BU77=FALSE,BU77="na"),"na",VLOOKUP(CX77,'Vlookup tables'!$J$2:$K$5,2,FALSE))</f>
        <v>na</v>
      </c>
      <c r="CE77" t="b">
        <f t="shared" si="136"/>
        <v>0</v>
      </c>
      <c r="CF77" t="b">
        <f t="shared" si="137"/>
        <v>0</v>
      </c>
      <c r="CG77" t="b">
        <f t="shared" si="138"/>
        <v>0</v>
      </c>
      <c r="CH77" t="str">
        <f t="shared" si="139"/>
        <v>na</v>
      </c>
      <c r="CI77" t="s">
        <v>519</v>
      </c>
      <c r="CJ77" t="s">
        <v>593</v>
      </c>
      <c r="CN77" t="s">
        <v>531</v>
      </c>
      <c r="CO77" t="s">
        <v>531</v>
      </c>
      <c r="CP77" t="s">
        <v>530</v>
      </c>
      <c r="CU77" t="s">
        <v>532</v>
      </c>
      <c r="CV77" t="s">
        <v>532</v>
      </c>
      <c r="CW77" t="s">
        <v>532</v>
      </c>
      <c r="DI77" t="b">
        <f t="shared" si="140"/>
        <v>0</v>
      </c>
      <c r="DK77" t="s">
        <v>552</v>
      </c>
      <c r="EQ77" t="b">
        <f t="shared" si="141"/>
        <v>1</v>
      </c>
      <c r="ER77" t="b">
        <f t="shared" si="142"/>
        <v>1</v>
      </c>
      <c r="ES77" t="b">
        <f t="shared" si="143"/>
        <v>1</v>
      </c>
      <c r="ET77" t="b">
        <f t="shared" si="144"/>
        <v>0</v>
      </c>
      <c r="EU77" t="b">
        <f t="shared" si="145"/>
        <v>0</v>
      </c>
      <c r="EV77" t="b">
        <f t="shared" si="146"/>
        <v>0</v>
      </c>
      <c r="EW77">
        <f t="shared" si="100"/>
        <v>3</v>
      </c>
      <c r="EX77">
        <f t="shared" si="101"/>
        <v>3</v>
      </c>
      <c r="EY77" t="str">
        <f t="shared" si="102"/>
        <v>na</v>
      </c>
      <c r="EZ77" t="str">
        <f t="shared" si="103"/>
        <v>na</v>
      </c>
      <c r="FA77" t="b">
        <f t="shared" si="104"/>
        <v>0</v>
      </c>
      <c r="FB77" t="b">
        <f t="shared" si="105"/>
        <v>1</v>
      </c>
      <c r="FC77" t="b">
        <f t="shared" si="147"/>
        <v>0</v>
      </c>
      <c r="FD77" t="b">
        <f t="shared" si="106"/>
        <v>0</v>
      </c>
      <c r="FE77" t="b">
        <f t="shared" si="107"/>
        <v>0</v>
      </c>
      <c r="FF77" t="b">
        <f t="shared" si="108"/>
        <v>1</v>
      </c>
      <c r="FG77" t="b">
        <f t="shared" si="109"/>
        <v>0</v>
      </c>
      <c r="FH77" t="b">
        <f t="shared" si="148"/>
        <v>0</v>
      </c>
      <c r="FI77" t="str">
        <f>IF(OR(FD77=FALSE,FD77="na"),"na",VLOOKUP(GH77,'Vlookup tables'!$G$2:$H$7,2,FALSE))</f>
        <v>na</v>
      </c>
      <c r="FJ77" t="str">
        <f>IF(OR(FE77=FALSE,FE77="na"),"na",VLOOKUP(GI77,'Vlookup tables'!$G$2:$H$7,2,FALSE))</f>
        <v>na</v>
      </c>
      <c r="FK77">
        <f>IF(OR(FF77=FALSE,FF77="na"),"na",VLOOKUP(GJ77,'Vlookup tables'!$G$2:$H$7,2,FALSE))</f>
        <v>4</v>
      </c>
      <c r="FL77" t="str">
        <f>IF(OR(FG77=FALSE,FG77="na"),"na",VLOOKUP(GK77,'Vlookup tables'!$G$2:$H$7,2,FALSE))</f>
        <v>na</v>
      </c>
      <c r="FM77" t="str">
        <f>IF(OR(FD77=FALSE,FD77="na"),"na",VLOOKUP(GO77,'Vlookup tables'!$J$2:$K$5,2,FALSE))</f>
        <v>na</v>
      </c>
      <c r="FN77" t="str">
        <f>IF(OR(FE77=FALSE,FE77="na"),"na",VLOOKUP(GP77,'Vlookup tables'!$J$2:$K$5,2,FALSE))</f>
        <v>na</v>
      </c>
      <c r="FO77">
        <f>IF(OR(FF77=FALSE,FF77="na"),"na",VLOOKUP(GQ77,'Vlookup tables'!$J$2:$K$5,2,FALSE))</f>
        <v>3</v>
      </c>
      <c r="FP77" t="str">
        <f>IF(OR(FG77=FALSE,FG77="na"),"na",VLOOKUP(GR77,'Vlookup tables'!$J$2:$K$5,2,FALSE))</f>
        <v>na</v>
      </c>
      <c r="FQ77" t="str">
        <f t="shared" si="110"/>
        <v>na</v>
      </c>
      <c r="FR77" t="str">
        <f t="shared" si="111"/>
        <v>na</v>
      </c>
      <c r="FS77" t="b">
        <f t="shared" si="112"/>
        <v>0</v>
      </c>
      <c r="FT77" t="str">
        <f t="shared" si="113"/>
        <v>na</v>
      </c>
      <c r="FU77" t="b">
        <f t="shared" si="114"/>
        <v>0</v>
      </c>
      <c r="FV77" t="s">
        <v>634</v>
      </c>
      <c r="FX77" t="s">
        <v>554</v>
      </c>
      <c r="FY77" t="s">
        <v>554</v>
      </c>
      <c r="GB77" t="s">
        <v>741</v>
      </c>
      <c r="GF77" t="s">
        <v>558</v>
      </c>
      <c r="GJ77" t="s">
        <v>573</v>
      </c>
      <c r="GQ77" t="s">
        <v>532</v>
      </c>
      <c r="HD77" t="s">
        <v>552</v>
      </c>
      <c r="HX77">
        <f>IF(IT77="","Unknown",VLOOKUP(IT77,'Vlookup tables'!$B$13:$C$16,2,FALSE))</f>
        <v>3</v>
      </c>
      <c r="HY77">
        <f>IF(IU77="","Unknown",VLOOKUP(IU77,'Vlookup tables'!$D$13:$E$16,2,FALSE))</f>
        <v>2</v>
      </c>
      <c r="HZ77">
        <f>IF(IV77="","Unknown",VLOOKUP(IV77,'Vlookup tables'!$F$13:$G$16,2,FALSE))</f>
        <v>2</v>
      </c>
      <c r="IA77">
        <f>IF(IW77="","Unknown",VLOOKUP(IW77,'Vlookup tables'!$H$13:$I$16,2,FALSE))</f>
        <v>2</v>
      </c>
      <c r="IB77">
        <f>IF(IX77="","Unknown",VLOOKUP(IX77,'Vlookup tables'!$J$13:$K$16,2,FALSE))</f>
        <v>2</v>
      </c>
      <c r="IC77">
        <f>IF(IY77="","Unknown",VLOOKUP(IY77,'Vlookup tables'!$L$13:$M$16,2,FALSE))</f>
        <v>3</v>
      </c>
      <c r="ID77">
        <f>IF(IZ77="","Unknown",VLOOKUP(IZ77,'Vlookup tables'!$N$13:$O$16,2,FALSE))</f>
        <v>3</v>
      </c>
      <c r="IE77">
        <f>VLOOKUP(JA77,'Vlookup tables'!$P$13:$Q$15,2,FALSE)</f>
        <v>1</v>
      </c>
      <c r="IF77" t="str">
        <f t="shared" si="149"/>
        <v>na</v>
      </c>
      <c r="IG77" t="str">
        <f t="shared" si="150"/>
        <v>na</v>
      </c>
      <c r="IH77" t="str">
        <f t="shared" si="151"/>
        <v>na</v>
      </c>
      <c r="II77" t="str">
        <f t="shared" si="115"/>
        <v>na</v>
      </c>
      <c r="IJ77" t="str">
        <f>IF(OR(IF77=FALSE,IF77="na"),"na",VLOOKUP(JF77,'Vlookup tables'!$G$2:$H$7,2,FALSE))</f>
        <v>na</v>
      </c>
      <c r="IK77" t="str">
        <f>IF(OR(IG77=FALSE,IG77="na"),"na",VLOOKUP(JG77,'Vlookup tables'!$G$2:$H$7,2,FALSE))</f>
        <v>na</v>
      </c>
      <c r="IL77" t="str">
        <f>IF(OR(IH77=FALSE,IH77="na"),"na",VLOOKUP(JH77,'Vlookup tables'!$G$2:$H$7,2,FALSE))</f>
        <v>na</v>
      </c>
      <c r="IM77" t="str">
        <f>IF(OR(IF77=FALSE,IF77="na"),"na",VLOOKUP(JL77,'Vlookup tables'!$J$2:$K$5,2,FALSE))</f>
        <v>na</v>
      </c>
      <c r="IN77" t="str">
        <f>IF(OR(IG77=FALSE,IG77="na"),"na",VLOOKUP(JM77,'Vlookup tables'!$J$2:$K$5,2,FALSE))</f>
        <v>na</v>
      </c>
      <c r="IO77" t="str">
        <f>IF(OR(IH77=FALSE,IH77="na"),"na",VLOOKUP(JN77,'Vlookup tables'!$J$2:$K$5,2,FALSE))</f>
        <v>na</v>
      </c>
      <c r="IP77" t="str">
        <f t="shared" si="152"/>
        <v>na</v>
      </c>
      <c r="IQ77" t="str">
        <f t="shared" si="153"/>
        <v>na</v>
      </c>
      <c r="IR77" t="str">
        <f t="shared" si="154"/>
        <v>na</v>
      </c>
      <c r="IS77" t="b">
        <f t="shared" si="155"/>
        <v>0</v>
      </c>
      <c r="IT77" t="s">
        <v>538</v>
      </c>
      <c r="IU77" t="s">
        <v>560</v>
      </c>
      <c r="IV77" t="s">
        <v>561</v>
      </c>
      <c r="IW77" t="s">
        <v>562</v>
      </c>
      <c r="IX77" t="s">
        <v>563</v>
      </c>
      <c r="IY77" t="s">
        <v>532</v>
      </c>
      <c r="IZ77" t="s">
        <v>587</v>
      </c>
      <c r="JA77" t="s">
        <v>541</v>
      </c>
      <c r="JX77" t="s">
        <v>534</v>
      </c>
      <c r="KN77" t="s">
        <v>552</v>
      </c>
      <c r="KQ77" t="b">
        <f t="shared" si="156"/>
        <v>0</v>
      </c>
      <c r="KR77">
        <f t="shared" si="116"/>
        <v>145</v>
      </c>
    </row>
    <row r="78" spans="1:304" ht="14.4" customHeight="1" x14ac:dyDescent="0.3">
      <c r="A78">
        <v>100</v>
      </c>
      <c r="B78">
        <v>5023</v>
      </c>
      <c r="C78" s="2">
        <v>44874.304027777776</v>
      </c>
      <c r="D78">
        <v>1</v>
      </c>
      <c r="E78" t="s">
        <v>544</v>
      </c>
      <c r="F78" t="s">
        <v>680</v>
      </c>
      <c r="G78">
        <f>VLOOKUP(F78,'Vlookup tables'!$A$2:$B$10,2,FALSE)</f>
        <v>2</v>
      </c>
      <c r="H78" t="s">
        <v>631</v>
      </c>
      <c r="J78" t="str">
        <f t="shared" si="157"/>
        <v>Maintenance</v>
      </c>
      <c r="K78" t="s">
        <v>568</v>
      </c>
      <c r="L78">
        <f>VLOOKUP(K78,'Vlookup tables'!$A$2:$B$10,2,FALSE)</f>
        <v>6</v>
      </c>
      <c r="M78" t="s">
        <v>583</v>
      </c>
      <c r="N78" t="b">
        <f t="shared" si="117"/>
        <v>1</v>
      </c>
      <c r="O78" t="b">
        <f t="shared" si="118"/>
        <v>0</v>
      </c>
      <c r="P78" t="b">
        <f t="shared" si="119"/>
        <v>0</v>
      </c>
      <c r="Q78" t="b">
        <f t="shared" si="120"/>
        <v>0</v>
      </c>
      <c r="R78" t="b">
        <f t="shared" si="121"/>
        <v>0</v>
      </c>
      <c r="S78" t="s">
        <v>547</v>
      </c>
      <c r="T78" t="str">
        <f t="shared" si="158"/>
        <v>na</v>
      </c>
      <c r="U78" t="b">
        <f t="shared" si="159"/>
        <v>0</v>
      </c>
      <c r="V78" t="b">
        <f t="shared" si="160"/>
        <v>1</v>
      </c>
      <c r="W78" t="b">
        <f t="shared" si="161"/>
        <v>0</v>
      </c>
      <c r="X78" t="b">
        <f t="shared" si="162"/>
        <v>0</v>
      </c>
      <c r="Y78" t="s">
        <v>517</v>
      </c>
      <c r="Z78">
        <f>VLOOKUP(Y78,'Vlookup tables'!$D$2:$E$6,2,FALSE)</f>
        <v>1</v>
      </c>
      <c r="AA78" t="b">
        <f t="shared" si="99"/>
        <v>0</v>
      </c>
      <c r="AB78" t="b">
        <f t="shared" si="122"/>
        <v>0</v>
      </c>
      <c r="AC78" t="b">
        <f t="shared" si="123"/>
        <v>0</v>
      </c>
      <c r="AD78" t="b">
        <f t="shared" si="124"/>
        <v>0</v>
      </c>
      <c r="AE78" t="b">
        <f t="shared" si="125"/>
        <v>0</v>
      </c>
      <c r="AF78" t="str">
        <f>IF(OR(AA78=FALSE,AA78="na"),"na",VLOOKUP(AV78,'Vlookup tables'!$G$2:$H$7,2,FALSE))</f>
        <v>na</v>
      </c>
      <c r="AG78" t="str">
        <f>IF(OR(AB78=FALSE,AB78="na"),"na",VLOOKUP(AW78,'Vlookup tables'!$G$2:$H$7,2,FALSE))</f>
        <v>na</v>
      </c>
      <c r="AH78" t="str">
        <f>IF(OR(AC78=FALSE,AC78="na"),"na",VLOOKUP(AX78,'Vlookup tables'!$G$2:$H$7,2,FALSE))</f>
        <v>na</v>
      </c>
      <c r="AI78" t="str">
        <f>IF(OR(AD78=FALSE,AD78="na"),"na",VLOOKUP(AY78,'Vlookup tables'!$G$2:$H$7,2,FALSE))</f>
        <v>na</v>
      </c>
      <c r="AJ78" t="str">
        <f>IF(OR(AA78=FALSE,AA78="na"),"na",VLOOKUP(BC78,'Vlookup tables'!$J$2:$K$5,2,FALSE))</f>
        <v>na</v>
      </c>
      <c r="AK78" t="str">
        <f>IF(OR(AB78=FALSE,AB78="na"),"na",VLOOKUP(BD78,'Vlookup tables'!$J$2:$K$5,2,FALSE))</f>
        <v>na</v>
      </c>
      <c r="AL78" t="str">
        <f>IF(OR(AC78=FALSE,AC78="na"),"na",VLOOKUP(BE78,'Vlookup tables'!$J$2:$K$5,2,FALSE))</f>
        <v>na</v>
      </c>
      <c r="AM78" t="str">
        <f>IF(OR(AD78=FALSE,AD78="na"),"na",VLOOKUP(BF78,'Vlookup tables'!$J$2:$K$5,2,FALSE))</f>
        <v>na</v>
      </c>
      <c r="AN78" t="str">
        <f t="shared" si="126"/>
        <v>na</v>
      </c>
      <c r="AO78" t="str">
        <f t="shared" si="127"/>
        <v>na</v>
      </c>
      <c r="AP78" t="str">
        <f t="shared" si="128"/>
        <v>na</v>
      </c>
      <c r="AQ78" t="str">
        <f t="shared" si="129"/>
        <v>na</v>
      </c>
      <c r="AR78" t="s">
        <v>632</v>
      </c>
      <c r="AX78" t="s">
        <v>530</v>
      </c>
      <c r="BE78" t="s">
        <v>532</v>
      </c>
      <c r="BL78" t="s">
        <v>898</v>
      </c>
      <c r="BQ78" t="str">
        <f t="shared" si="130"/>
        <v>Yes</v>
      </c>
      <c r="BR78" t="b">
        <f t="shared" si="131"/>
        <v>1</v>
      </c>
      <c r="BS78" t="b">
        <f t="shared" si="132"/>
        <v>1</v>
      </c>
      <c r="BT78" t="b">
        <f t="shared" si="133"/>
        <v>1</v>
      </c>
      <c r="BU78" t="b">
        <f t="shared" si="134"/>
        <v>1</v>
      </c>
      <c r="BV78" t="b">
        <f t="shared" si="135"/>
        <v>0</v>
      </c>
      <c r="BW78">
        <f>IF(OR(BR78=FALSE,BR78="na"),"na",VLOOKUP(CN78,'Vlookup tables'!$G$2:$H$7,2,FALSE))</f>
        <v>1</v>
      </c>
      <c r="BX78">
        <f>IF(OR(BS78=FALSE,BS78="na"),"na",VLOOKUP(CO78,'Vlookup tables'!$G$2:$H$7,2,FALSE))</f>
        <v>1</v>
      </c>
      <c r="BY78">
        <f>IF(OR(BT78=FALSE,BT78="na"),"na",VLOOKUP(CP78,'Vlookup tables'!$G$2:$H$7,2,FALSE))</f>
        <v>1</v>
      </c>
      <c r="BZ78">
        <f>IF(OR(BU78=FALSE,BU78="na"),"na",VLOOKUP(CQ78,'Vlookup tables'!$G$2:$H$7,2,FALSE))</f>
        <v>1</v>
      </c>
      <c r="CA78">
        <f>IF(OR(BR78=FALSE,BR78="na"),"na",VLOOKUP(CU78,'Vlookup tables'!$J$2:$K$5,2,FALSE))</f>
        <v>3</v>
      </c>
      <c r="CB78">
        <f>IF(OR(BS78=FALSE,BS78="na"),"na",VLOOKUP(CV78,'Vlookup tables'!$J$2:$K$5,2,FALSE))</f>
        <v>3</v>
      </c>
      <c r="CC78">
        <f>IF(OR(BT78=FALSE,BT78="na"),"na",VLOOKUP(CW78,'Vlookup tables'!$J$2:$K$5,2,FALSE))</f>
        <v>3</v>
      </c>
      <c r="CD78">
        <f>IF(OR(BU78=FALSE,BU78="na"),"na",VLOOKUP(CX78,'Vlookup tables'!$J$2:$K$5,2,FALSE))</f>
        <v>3</v>
      </c>
      <c r="CE78" t="b">
        <f t="shared" si="136"/>
        <v>1</v>
      </c>
      <c r="CF78" t="b">
        <f t="shared" si="137"/>
        <v>1</v>
      </c>
      <c r="CG78" t="b">
        <f t="shared" si="138"/>
        <v>1</v>
      </c>
      <c r="CH78" t="b">
        <f t="shared" si="139"/>
        <v>1</v>
      </c>
      <c r="CI78" t="s">
        <v>519</v>
      </c>
      <c r="CJ78" t="s">
        <v>550</v>
      </c>
      <c r="CN78" t="s">
        <v>530</v>
      </c>
      <c r="CO78" t="s">
        <v>530</v>
      </c>
      <c r="CP78" t="s">
        <v>530</v>
      </c>
      <c r="CQ78" t="s">
        <v>530</v>
      </c>
      <c r="CU78" t="s">
        <v>532</v>
      </c>
      <c r="CV78" t="s">
        <v>532</v>
      </c>
      <c r="CW78" t="s">
        <v>532</v>
      </c>
      <c r="CX78" t="s">
        <v>532</v>
      </c>
      <c r="DB78" t="s">
        <v>898</v>
      </c>
      <c r="DC78" t="s">
        <v>898</v>
      </c>
      <c r="DD78" t="s">
        <v>898</v>
      </c>
      <c r="DE78" t="s">
        <v>898</v>
      </c>
      <c r="DI78" t="b">
        <f t="shared" si="140"/>
        <v>1</v>
      </c>
      <c r="DJ78" t="s">
        <v>899</v>
      </c>
      <c r="DK78" t="s">
        <v>900</v>
      </c>
      <c r="EQ78" t="b">
        <f t="shared" si="141"/>
        <v>1</v>
      </c>
      <c r="ER78" t="b">
        <f t="shared" si="142"/>
        <v>1</v>
      </c>
      <c r="ES78" t="b">
        <f t="shared" si="143"/>
        <v>0</v>
      </c>
      <c r="ET78" t="b">
        <f t="shared" si="144"/>
        <v>0</v>
      </c>
      <c r="EU78" t="b">
        <f t="shared" si="145"/>
        <v>0</v>
      </c>
      <c r="EV78" t="b">
        <f t="shared" si="146"/>
        <v>0</v>
      </c>
      <c r="EW78">
        <f t="shared" si="100"/>
        <v>3</v>
      </c>
      <c r="EX78" t="str">
        <f t="shared" si="101"/>
        <v>na</v>
      </c>
      <c r="EY78" t="str">
        <f t="shared" si="102"/>
        <v>na</v>
      </c>
      <c r="EZ78" t="str">
        <f t="shared" si="103"/>
        <v>na</v>
      </c>
      <c r="FA78" t="b">
        <f t="shared" si="104"/>
        <v>1</v>
      </c>
      <c r="FB78" t="b">
        <f t="shared" si="105"/>
        <v>1</v>
      </c>
      <c r="FC78" t="b">
        <f t="shared" si="147"/>
        <v>0</v>
      </c>
      <c r="FD78" t="b">
        <f t="shared" si="106"/>
        <v>1</v>
      </c>
      <c r="FE78" t="b">
        <f t="shared" si="107"/>
        <v>0</v>
      </c>
      <c r="FF78" t="b">
        <f t="shared" si="108"/>
        <v>1</v>
      </c>
      <c r="FG78" t="b">
        <f t="shared" si="109"/>
        <v>0</v>
      </c>
      <c r="FH78" t="b">
        <f t="shared" si="148"/>
        <v>0</v>
      </c>
      <c r="FI78">
        <f>IF(OR(FD78=FALSE,FD78="na"),"na",VLOOKUP(GH78,'Vlookup tables'!$G$2:$H$7,2,FALSE))</f>
        <v>1</v>
      </c>
      <c r="FJ78" t="str">
        <f>IF(OR(FE78=FALSE,FE78="na"),"na",VLOOKUP(GI78,'Vlookup tables'!$G$2:$H$7,2,FALSE))</f>
        <v>na</v>
      </c>
      <c r="FK78">
        <f>IF(OR(FF78=FALSE,FF78="na"),"na",VLOOKUP(GJ78,'Vlookup tables'!$G$2:$H$7,2,FALSE))</f>
        <v>1</v>
      </c>
      <c r="FL78" t="str">
        <f>IF(OR(FG78=FALSE,FG78="na"),"na",VLOOKUP(GK78,'Vlookup tables'!$G$2:$H$7,2,FALSE))</f>
        <v>na</v>
      </c>
      <c r="FM78">
        <f>IF(OR(FD78=FALSE,FD78="na"),"na",VLOOKUP(GO78,'Vlookup tables'!$J$2:$K$5,2,FALSE))</f>
        <v>3</v>
      </c>
      <c r="FN78" t="str">
        <f>IF(OR(FE78=FALSE,FE78="na"),"na",VLOOKUP(GP78,'Vlookup tables'!$J$2:$K$5,2,FALSE))</f>
        <v>na</v>
      </c>
      <c r="FO78">
        <f>IF(OR(FF78=FALSE,FF78="na"),"na",VLOOKUP(GQ78,'Vlookup tables'!$J$2:$K$5,2,FALSE))</f>
        <v>3</v>
      </c>
      <c r="FP78" t="str">
        <f>IF(OR(FG78=FALSE,FG78="na"),"na",VLOOKUP(GR78,'Vlookup tables'!$J$2:$K$5,2,FALSE))</f>
        <v>na</v>
      </c>
      <c r="FQ78" t="b">
        <f t="shared" si="110"/>
        <v>1</v>
      </c>
      <c r="FR78" t="str">
        <f t="shared" si="111"/>
        <v>na</v>
      </c>
      <c r="FS78" t="b">
        <f t="shared" si="112"/>
        <v>0</v>
      </c>
      <c r="FT78" t="str">
        <f t="shared" si="113"/>
        <v>na</v>
      </c>
      <c r="FU78" t="b">
        <f t="shared" si="114"/>
        <v>0</v>
      </c>
      <c r="FV78" t="s">
        <v>601</v>
      </c>
      <c r="FX78" t="s">
        <v>554</v>
      </c>
      <c r="GB78" t="s">
        <v>630</v>
      </c>
      <c r="GF78" t="s">
        <v>609</v>
      </c>
      <c r="GH78" t="s">
        <v>530</v>
      </c>
      <c r="GJ78" t="s">
        <v>530</v>
      </c>
      <c r="GO78" t="s">
        <v>532</v>
      </c>
      <c r="GQ78" t="s">
        <v>532</v>
      </c>
      <c r="GV78" t="s">
        <v>898</v>
      </c>
      <c r="GY78" t="s">
        <v>898</v>
      </c>
      <c r="HD78" t="s">
        <v>552</v>
      </c>
      <c r="HX78">
        <f>IF(IT78="","Unknown",VLOOKUP(IT78,'Vlookup tables'!$B$13:$C$16,2,FALSE))</f>
        <v>1</v>
      </c>
      <c r="HY78">
        <f>IF(IU78="","Unknown",VLOOKUP(IU78,'Vlookup tables'!$D$13:$E$16,2,FALSE))</f>
        <v>3</v>
      </c>
      <c r="HZ78">
        <f>IF(IV78="","Unknown",VLOOKUP(IV78,'Vlookup tables'!$F$13:$G$16,2,FALSE))</f>
        <v>3</v>
      </c>
      <c r="IA78">
        <f>IF(IW78="","Unknown",VLOOKUP(IW78,'Vlookup tables'!$H$13:$I$16,2,FALSE))</f>
        <v>3</v>
      </c>
      <c r="IB78">
        <f>IF(IX78="","Unknown",VLOOKUP(IX78,'Vlookup tables'!$J$13:$K$16,2,FALSE))</f>
        <v>3</v>
      </c>
      <c r="IC78">
        <f>IF(IY78="","Unknown",VLOOKUP(IY78,'Vlookup tables'!$L$13:$M$16,2,FALSE))</f>
        <v>3</v>
      </c>
      <c r="ID78">
        <f>IF(IZ78="","Unknown",VLOOKUP(IZ78,'Vlookup tables'!$N$13:$O$16,2,FALSE))</f>
        <v>1</v>
      </c>
      <c r="IE78">
        <f>VLOOKUP(JA78,'Vlookup tables'!$P$13:$Q$15,2,FALSE)</f>
        <v>1</v>
      </c>
      <c r="IF78" t="str">
        <f t="shared" si="149"/>
        <v>na</v>
      </c>
      <c r="IG78" t="str">
        <f t="shared" si="150"/>
        <v>na</v>
      </c>
      <c r="IH78" t="str">
        <f t="shared" si="151"/>
        <v>na</v>
      </c>
      <c r="II78" t="str">
        <f t="shared" si="115"/>
        <v>na</v>
      </c>
      <c r="IJ78" t="str">
        <f>IF(OR(IF78=FALSE,IF78="na"),"na",VLOOKUP(JF78,'Vlookup tables'!$G$2:$H$7,2,FALSE))</f>
        <v>na</v>
      </c>
      <c r="IK78" t="str">
        <f>IF(OR(IG78=FALSE,IG78="na"),"na",VLOOKUP(JG78,'Vlookup tables'!$G$2:$H$7,2,FALSE))</f>
        <v>na</v>
      </c>
      <c r="IL78" t="str">
        <f>IF(OR(IH78=FALSE,IH78="na"),"na",VLOOKUP(JH78,'Vlookup tables'!$G$2:$H$7,2,FALSE))</f>
        <v>na</v>
      </c>
      <c r="IM78" t="str">
        <f>IF(OR(IF78=FALSE,IF78="na"),"na",VLOOKUP(JL78,'Vlookup tables'!$J$2:$K$5,2,FALSE))</f>
        <v>na</v>
      </c>
      <c r="IN78" t="str">
        <f>IF(OR(IG78=FALSE,IG78="na"),"na",VLOOKUP(JM78,'Vlookup tables'!$J$2:$K$5,2,FALSE))</f>
        <v>na</v>
      </c>
      <c r="IO78" t="str">
        <f>IF(OR(IH78=FALSE,IH78="na"),"na",VLOOKUP(JN78,'Vlookup tables'!$J$2:$K$5,2,FALSE))</f>
        <v>na</v>
      </c>
      <c r="IP78" t="str">
        <f t="shared" si="152"/>
        <v>na</v>
      </c>
      <c r="IQ78" t="str">
        <f t="shared" si="153"/>
        <v>na</v>
      </c>
      <c r="IR78" t="str">
        <f t="shared" si="154"/>
        <v>na</v>
      </c>
      <c r="IS78" t="b">
        <f t="shared" si="155"/>
        <v>0</v>
      </c>
      <c r="IT78" t="s">
        <v>704</v>
      </c>
      <c r="IU78" t="s">
        <v>539</v>
      </c>
      <c r="IV78" t="s">
        <v>540</v>
      </c>
      <c r="IW78" t="s">
        <v>576</v>
      </c>
      <c r="IX78" t="s">
        <v>577</v>
      </c>
      <c r="IY78" t="s">
        <v>532</v>
      </c>
      <c r="IZ78" t="s">
        <v>562</v>
      </c>
      <c r="JA78" t="s">
        <v>541</v>
      </c>
      <c r="JX78" t="s">
        <v>534</v>
      </c>
      <c r="JZ78" t="s">
        <v>901</v>
      </c>
      <c r="KA78" t="s">
        <v>589</v>
      </c>
      <c r="KC78">
        <v>2</v>
      </c>
      <c r="KD78">
        <v>1</v>
      </c>
      <c r="KH78">
        <v>1</v>
      </c>
      <c r="KN78" t="s">
        <v>552</v>
      </c>
      <c r="KQ78" t="b">
        <f t="shared" si="156"/>
        <v>0</v>
      </c>
      <c r="KR78">
        <f t="shared" si="116"/>
        <v>160</v>
      </c>
    </row>
    <row r="79" spans="1:304" ht="14.4" customHeight="1" x14ac:dyDescent="0.3">
      <c r="A79">
        <v>100</v>
      </c>
      <c r="B79">
        <v>1383</v>
      </c>
      <c r="C79" s="2">
        <v>44874.304375</v>
      </c>
      <c r="D79">
        <v>1</v>
      </c>
      <c r="E79" t="s">
        <v>853</v>
      </c>
      <c r="F79" t="s">
        <v>612</v>
      </c>
      <c r="G79">
        <f>VLOOKUP(F79,'Vlookup tables'!$A$2:$B$10,2,FALSE)</f>
        <v>5</v>
      </c>
      <c r="H79" t="s">
        <v>579</v>
      </c>
      <c r="I79" t="s">
        <v>902</v>
      </c>
      <c r="J79" t="str">
        <f t="shared" si="157"/>
        <v>Safety</v>
      </c>
      <c r="K79" t="s">
        <v>566</v>
      </c>
      <c r="L79">
        <f>VLOOKUP(K79,'Vlookup tables'!$A$2:$B$10,2,FALSE)</f>
        <v>3</v>
      </c>
      <c r="M79" t="s">
        <v>583</v>
      </c>
      <c r="N79" t="b">
        <f t="shared" si="117"/>
        <v>1</v>
      </c>
      <c r="O79" t="b">
        <f t="shared" si="118"/>
        <v>0</v>
      </c>
      <c r="P79" t="b">
        <f t="shared" si="119"/>
        <v>0</v>
      </c>
      <c r="Q79" t="b">
        <f t="shared" si="120"/>
        <v>0</v>
      </c>
      <c r="R79" t="b">
        <f t="shared" si="121"/>
        <v>0</v>
      </c>
      <c r="S79" t="s">
        <v>570</v>
      </c>
      <c r="T79" t="str">
        <f t="shared" si="158"/>
        <v>na</v>
      </c>
      <c r="U79" t="b">
        <f t="shared" si="159"/>
        <v>1</v>
      </c>
      <c r="V79" t="b">
        <f t="shared" si="160"/>
        <v>1</v>
      </c>
      <c r="W79" t="b">
        <f t="shared" si="161"/>
        <v>0</v>
      </c>
      <c r="X79" t="b">
        <f t="shared" si="162"/>
        <v>0</v>
      </c>
      <c r="Y79" t="s">
        <v>517</v>
      </c>
      <c r="Z79">
        <f>VLOOKUP(Y79,'Vlookup tables'!$D$2:$E$6,2,FALSE)</f>
        <v>1</v>
      </c>
      <c r="AA79" t="b">
        <f t="shared" si="99"/>
        <v>0</v>
      </c>
      <c r="AB79" t="b">
        <f t="shared" si="122"/>
        <v>0</v>
      </c>
      <c r="AC79" t="b">
        <f t="shared" si="123"/>
        <v>0</v>
      </c>
      <c r="AD79" t="b">
        <f t="shared" si="124"/>
        <v>0</v>
      </c>
      <c r="AE79" t="b">
        <f t="shared" si="125"/>
        <v>0</v>
      </c>
      <c r="AF79" t="str">
        <f>IF(OR(AA79=FALSE,AA79="na"),"na",VLOOKUP(AV79,'Vlookup tables'!$G$2:$H$7,2,FALSE))</f>
        <v>na</v>
      </c>
      <c r="AG79" t="str">
        <f>IF(OR(AB79=FALSE,AB79="na"),"na",VLOOKUP(AW79,'Vlookup tables'!$G$2:$H$7,2,FALSE))</f>
        <v>na</v>
      </c>
      <c r="AH79" t="str">
        <f>IF(OR(AC79=FALSE,AC79="na"),"na",VLOOKUP(AX79,'Vlookup tables'!$G$2:$H$7,2,FALSE))</f>
        <v>na</v>
      </c>
      <c r="AI79" t="str">
        <f>IF(OR(AD79=FALSE,AD79="na"),"na",VLOOKUP(AY79,'Vlookup tables'!$G$2:$H$7,2,FALSE))</f>
        <v>na</v>
      </c>
      <c r="AJ79" t="str">
        <f>IF(OR(AA79=FALSE,AA79="na"),"na",VLOOKUP(BC79,'Vlookup tables'!$J$2:$K$5,2,FALSE))</f>
        <v>na</v>
      </c>
      <c r="AK79" t="str">
        <f>IF(OR(AB79=FALSE,AB79="na"),"na",VLOOKUP(BD79,'Vlookup tables'!$J$2:$K$5,2,FALSE))</f>
        <v>na</v>
      </c>
      <c r="AL79" t="str">
        <f>IF(OR(AC79=FALSE,AC79="na"),"na",VLOOKUP(BE79,'Vlookup tables'!$J$2:$K$5,2,FALSE))</f>
        <v>na</v>
      </c>
      <c r="AM79" t="str">
        <f>IF(OR(AD79=FALSE,AD79="na"),"na",VLOOKUP(BF79,'Vlookup tables'!$J$2:$K$5,2,FALSE))</f>
        <v>na</v>
      </c>
      <c r="AN79" t="str">
        <f t="shared" si="126"/>
        <v>na</v>
      </c>
      <c r="AO79" t="str">
        <f t="shared" si="127"/>
        <v>na</v>
      </c>
      <c r="AP79" t="str">
        <f t="shared" si="128"/>
        <v>na</v>
      </c>
      <c r="AQ79" t="str">
        <f t="shared" si="129"/>
        <v>na</v>
      </c>
      <c r="AR79" t="s">
        <v>632</v>
      </c>
      <c r="AX79" t="s">
        <v>573</v>
      </c>
      <c r="BE79" t="s">
        <v>532</v>
      </c>
      <c r="BQ79" t="str">
        <f t="shared" si="130"/>
        <v>Yes</v>
      </c>
      <c r="BR79" t="b">
        <f t="shared" si="131"/>
        <v>1</v>
      </c>
      <c r="BS79" t="b">
        <f t="shared" si="132"/>
        <v>1</v>
      </c>
      <c r="BT79" t="b">
        <f t="shared" si="133"/>
        <v>1</v>
      </c>
      <c r="BU79" t="b">
        <f t="shared" si="134"/>
        <v>1</v>
      </c>
      <c r="BV79" t="b">
        <f t="shared" si="135"/>
        <v>0</v>
      </c>
      <c r="BW79">
        <f>IF(OR(BR79=FALSE,BR79="na"),"na",VLOOKUP(CN79,'Vlookup tables'!$G$2:$H$7,2,FALSE))</f>
        <v>4</v>
      </c>
      <c r="BX79">
        <f>IF(OR(BS79=FALSE,BS79="na"),"na",VLOOKUP(CO79,'Vlookup tables'!$G$2:$H$7,2,FALSE))</f>
        <v>4</v>
      </c>
      <c r="BY79">
        <f>IF(OR(BT79=FALSE,BT79="na"),"na",VLOOKUP(CP79,'Vlookup tables'!$G$2:$H$7,2,FALSE))</f>
        <v>4</v>
      </c>
      <c r="BZ79">
        <f>IF(OR(BU79=FALSE,BU79="na"),"na",VLOOKUP(CQ79,'Vlookup tables'!$G$2:$H$7,2,FALSE))</f>
        <v>4</v>
      </c>
      <c r="CA79">
        <f>IF(OR(BR79=FALSE,BR79="na"),"na",VLOOKUP(CU79,'Vlookup tables'!$J$2:$K$5,2,FALSE))</f>
        <v>3</v>
      </c>
      <c r="CB79">
        <f>IF(OR(BS79=FALSE,BS79="na"),"na",VLOOKUP(CV79,'Vlookup tables'!$J$2:$K$5,2,FALSE))</f>
        <v>3</v>
      </c>
      <c r="CC79">
        <f>IF(OR(BT79=FALSE,BT79="na"),"na",VLOOKUP(CW79,'Vlookup tables'!$J$2:$K$5,2,FALSE))</f>
        <v>3</v>
      </c>
      <c r="CD79">
        <f>IF(OR(BU79=FALSE,BU79="na"),"na",VLOOKUP(CX79,'Vlookup tables'!$J$2:$K$5,2,FALSE))</f>
        <v>3</v>
      </c>
      <c r="CE79" t="b">
        <f t="shared" si="136"/>
        <v>1</v>
      </c>
      <c r="CF79" t="b">
        <f t="shared" si="137"/>
        <v>0</v>
      </c>
      <c r="CG79" t="b">
        <f t="shared" si="138"/>
        <v>1</v>
      </c>
      <c r="CH79" t="b">
        <f t="shared" si="139"/>
        <v>1</v>
      </c>
      <c r="CI79" t="s">
        <v>519</v>
      </c>
      <c r="CJ79" t="s">
        <v>550</v>
      </c>
      <c r="CN79" t="s">
        <v>573</v>
      </c>
      <c r="CO79" t="s">
        <v>573</v>
      </c>
      <c r="CP79" t="s">
        <v>573</v>
      </c>
      <c r="CQ79" t="s">
        <v>573</v>
      </c>
      <c r="CU79" t="s">
        <v>532</v>
      </c>
      <c r="CV79" t="s">
        <v>532</v>
      </c>
      <c r="CW79" t="s">
        <v>532</v>
      </c>
      <c r="CX79" t="s">
        <v>532</v>
      </c>
      <c r="DB79" t="s">
        <v>903</v>
      </c>
      <c r="DD79" t="s">
        <v>903</v>
      </c>
      <c r="DE79" t="s">
        <v>903</v>
      </c>
      <c r="DI79" t="b">
        <f t="shared" si="140"/>
        <v>0</v>
      </c>
      <c r="DK79" t="s">
        <v>552</v>
      </c>
      <c r="EQ79" t="b">
        <f t="shared" si="141"/>
        <v>1</v>
      </c>
      <c r="ER79" t="b">
        <f t="shared" si="142"/>
        <v>1</v>
      </c>
      <c r="ES79" t="b">
        <f t="shared" si="143"/>
        <v>0</v>
      </c>
      <c r="ET79" t="b">
        <f t="shared" si="144"/>
        <v>0</v>
      </c>
      <c r="EU79" t="b">
        <f t="shared" si="145"/>
        <v>1</v>
      </c>
      <c r="EV79" t="b">
        <f t="shared" si="146"/>
        <v>0</v>
      </c>
      <c r="EW79">
        <f t="shared" si="100"/>
        <v>3</v>
      </c>
      <c r="EX79" t="str">
        <f t="shared" si="101"/>
        <v>na</v>
      </c>
      <c r="EY79" t="str">
        <f t="shared" si="102"/>
        <v>na</v>
      </c>
      <c r="EZ79">
        <f t="shared" si="103"/>
        <v>3</v>
      </c>
      <c r="FA79" t="b">
        <f t="shared" si="104"/>
        <v>1</v>
      </c>
      <c r="FB79" t="b">
        <f t="shared" si="105"/>
        <v>1</v>
      </c>
      <c r="FC79" t="b">
        <f t="shared" si="147"/>
        <v>0</v>
      </c>
      <c r="FD79" t="b">
        <f t="shared" si="106"/>
        <v>1</v>
      </c>
      <c r="FE79" t="b">
        <f t="shared" si="107"/>
        <v>0</v>
      </c>
      <c r="FF79" t="b">
        <f t="shared" si="108"/>
        <v>1</v>
      </c>
      <c r="FG79" t="b">
        <f t="shared" si="109"/>
        <v>1</v>
      </c>
      <c r="FH79" t="b">
        <f t="shared" si="148"/>
        <v>0</v>
      </c>
      <c r="FI79">
        <f>IF(OR(FD79=FALSE,FD79="na"),"na",VLOOKUP(GH79,'Vlookup tables'!$G$2:$H$7,2,FALSE))</f>
        <v>5</v>
      </c>
      <c r="FJ79" t="str">
        <f>IF(OR(FE79=FALSE,FE79="na"),"na",VLOOKUP(GI79,'Vlookup tables'!$G$2:$H$7,2,FALSE))</f>
        <v>na</v>
      </c>
      <c r="FK79">
        <f>IF(OR(FF79=FALSE,FF79="na"),"na",VLOOKUP(GJ79,'Vlookup tables'!$G$2:$H$7,2,FALSE))</f>
        <v>4</v>
      </c>
      <c r="FL79">
        <f>IF(OR(FG79=FALSE,FG79="na"),"na",VLOOKUP(GK79,'Vlookup tables'!$G$2:$H$7,2,FALSE))</f>
        <v>4</v>
      </c>
      <c r="FM79">
        <f>IF(OR(FD79=FALSE,FD79="na"),"na",VLOOKUP(GO79,'Vlookup tables'!$J$2:$K$5,2,FALSE))</f>
        <v>3</v>
      </c>
      <c r="FN79" t="str">
        <f>IF(OR(FE79=FALSE,FE79="na"),"na",VLOOKUP(GP79,'Vlookup tables'!$J$2:$K$5,2,FALSE))</f>
        <v>na</v>
      </c>
      <c r="FO79">
        <f>IF(OR(FF79=FALSE,FF79="na"),"na",VLOOKUP(GQ79,'Vlookup tables'!$J$2:$K$5,2,FALSE))</f>
        <v>3</v>
      </c>
      <c r="FP79">
        <f>IF(OR(FG79=FALSE,FG79="na"),"na",VLOOKUP(GR79,'Vlookup tables'!$J$2:$K$5,2,FALSE))</f>
        <v>3</v>
      </c>
      <c r="FQ79" t="b">
        <f t="shared" si="110"/>
        <v>0</v>
      </c>
      <c r="FR79" t="str">
        <f t="shared" si="111"/>
        <v>na</v>
      </c>
      <c r="FS79" t="b">
        <f t="shared" si="112"/>
        <v>0</v>
      </c>
      <c r="FT79" t="b">
        <f t="shared" si="113"/>
        <v>0</v>
      </c>
      <c r="FU79" t="b">
        <f t="shared" si="114"/>
        <v>0</v>
      </c>
      <c r="FV79" t="s">
        <v>594</v>
      </c>
      <c r="FX79" t="s">
        <v>554</v>
      </c>
      <c r="GA79" t="s">
        <v>554</v>
      </c>
      <c r="GB79" t="s">
        <v>618</v>
      </c>
      <c r="GF79" t="s">
        <v>609</v>
      </c>
      <c r="GH79" t="s">
        <v>551</v>
      </c>
      <c r="GJ79" t="s">
        <v>573</v>
      </c>
      <c r="GK79" t="s">
        <v>573</v>
      </c>
      <c r="GO79" t="s">
        <v>532</v>
      </c>
      <c r="GQ79" t="s">
        <v>532</v>
      </c>
      <c r="GR79" t="s">
        <v>532</v>
      </c>
      <c r="HD79" t="s">
        <v>552</v>
      </c>
      <c r="HX79">
        <f>IF(IT79="","Unknown",VLOOKUP(IT79,'Vlookup tables'!$B$13:$C$16,2,FALSE))</f>
        <v>3</v>
      </c>
      <c r="HY79">
        <f>IF(IU79="","Unknown",VLOOKUP(IU79,'Vlookup tables'!$D$13:$E$16,2,FALSE))</f>
        <v>3</v>
      </c>
      <c r="HZ79">
        <f>IF(IV79="","Unknown",VLOOKUP(IV79,'Vlookup tables'!$F$13:$G$16,2,FALSE))</f>
        <v>3</v>
      </c>
      <c r="IA79">
        <f>IF(IW79="","Unknown",VLOOKUP(IW79,'Vlookup tables'!$H$13:$I$16,2,FALSE))</f>
        <v>2</v>
      </c>
      <c r="IB79">
        <f>IF(IX79="","Unknown",VLOOKUP(IX79,'Vlookup tables'!$J$13:$K$16,2,FALSE))</f>
        <v>2</v>
      </c>
      <c r="IC79">
        <f>IF(IY79="","Unknown",VLOOKUP(IY79,'Vlookup tables'!$L$13:$M$16,2,FALSE))</f>
        <v>2</v>
      </c>
      <c r="ID79">
        <f>IF(IZ79="","Unknown",VLOOKUP(IZ79,'Vlookup tables'!$N$13:$O$16,2,FALSE))</f>
        <v>1</v>
      </c>
      <c r="IE79">
        <f>VLOOKUP(JA79,'Vlookup tables'!$P$13:$Q$15,2,FALSE)</f>
        <v>1</v>
      </c>
      <c r="IF79" t="str">
        <f t="shared" si="149"/>
        <v>na</v>
      </c>
      <c r="IG79" t="str">
        <f t="shared" si="150"/>
        <v>na</v>
      </c>
      <c r="IH79" t="str">
        <f t="shared" si="151"/>
        <v>na</v>
      </c>
      <c r="II79" t="str">
        <f t="shared" si="115"/>
        <v>na</v>
      </c>
      <c r="IJ79" t="str">
        <f>IF(OR(IF79=FALSE,IF79="na"),"na",VLOOKUP(JF79,'Vlookup tables'!$G$2:$H$7,2,FALSE))</f>
        <v>na</v>
      </c>
      <c r="IK79" t="str">
        <f>IF(OR(IG79=FALSE,IG79="na"),"na",VLOOKUP(JG79,'Vlookup tables'!$G$2:$H$7,2,FALSE))</f>
        <v>na</v>
      </c>
      <c r="IL79" t="str">
        <f>IF(OR(IH79=FALSE,IH79="na"),"na",VLOOKUP(JH79,'Vlookup tables'!$G$2:$H$7,2,FALSE))</f>
        <v>na</v>
      </c>
      <c r="IM79" t="str">
        <f>IF(OR(IF79=FALSE,IF79="na"),"na",VLOOKUP(JL79,'Vlookup tables'!$J$2:$K$5,2,FALSE))</f>
        <v>na</v>
      </c>
      <c r="IN79" t="str">
        <f>IF(OR(IG79=FALSE,IG79="na"),"na",VLOOKUP(JM79,'Vlookup tables'!$J$2:$K$5,2,FALSE))</f>
        <v>na</v>
      </c>
      <c r="IO79" t="str">
        <f>IF(OR(IH79=FALSE,IH79="na"),"na",VLOOKUP(JN79,'Vlookup tables'!$J$2:$K$5,2,FALSE))</f>
        <v>na</v>
      </c>
      <c r="IP79" t="str">
        <f t="shared" si="152"/>
        <v>na</v>
      </c>
      <c r="IQ79" t="str">
        <f t="shared" si="153"/>
        <v>na</v>
      </c>
      <c r="IR79" t="str">
        <f t="shared" si="154"/>
        <v>na</v>
      </c>
      <c r="IS79" t="b">
        <f t="shared" si="155"/>
        <v>0</v>
      </c>
      <c r="IT79" t="s">
        <v>538</v>
      </c>
      <c r="IU79" t="s">
        <v>539</v>
      </c>
      <c r="IV79" t="s">
        <v>540</v>
      </c>
      <c r="IW79" t="s">
        <v>562</v>
      </c>
      <c r="IX79" t="s">
        <v>563</v>
      </c>
      <c r="IY79" t="s">
        <v>528</v>
      </c>
      <c r="IZ79" t="s">
        <v>562</v>
      </c>
      <c r="JA79" t="s">
        <v>541</v>
      </c>
      <c r="JX79" t="s">
        <v>534</v>
      </c>
      <c r="KN79" t="s">
        <v>552</v>
      </c>
      <c r="KQ79" t="b">
        <f t="shared" si="156"/>
        <v>0</v>
      </c>
      <c r="KR79">
        <f t="shared" si="116"/>
        <v>154</v>
      </c>
    </row>
    <row r="80" spans="1:304" ht="14.4" customHeight="1" x14ac:dyDescent="0.3">
      <c r="A80">
        <v>100</v>
      </c>
      <c r="B80">
        <v>1106</v>
      </c>
      <c r="C80" s="2">
        <v>44874.306481481479</v>
      </c>
      <c r="D80">
        <v>0.89999997615814198</v>
      </c>
      <c r="E80" t="s">
        <v>581</v>
      </c>
      <c r="F80" t="s">
        <v>611</v>
      </c>
      <c r="G80">
        <f>VLOOKUP(F80,'Vlookup tables'!$A$2:$B$10,2,FALSE)</f>
        <v>4</v>
      </c>
      <c r="H80" t="s">
        <v>692</v>
      </c>
      <c r="J80" t="str">
        <f t="shared" si="157"/>
        <v>Engineering Technician</v>
      </c>
      <c r="K80" t="s">
        <v>611</v>
      </c>
      <c r="L80">
        <f>VLOOKUP(K80,'Vlookup tables'!$A$2:$B$10,2,FALSE)</f>
        <v>4</v>
      </c>
      <c r="M80" t="s">
        <v>592</v>
      </c>
      <c r="N80" t="b">
        <f t="shared" si="117"/>
        <v>0</v>
      </c>
      <c r="O80" t="b">
        <f t="shared" si="118"/>
        <v>1</v>
      </c>
      <c r="P80" t="b">
        <f t="shared" si="119"/>
        <v>0</v>
      </c>
      <c r="Q80" t="b">
        <f t="shared" si="120"/>
        <v>0</v>
      </c>
      <c r="R80" t="b">
        <f t="shared" si="121"/>
        <v>0</v>
      </c>
      <c r="S80" t="s">
        <v>904</v>
      </c>
      <c r="T80" t="b">
        <f t="shared" si="158"/>
        <v>0</v>
      </c>
      <c r="U80" t="str">
        <f t="shared" si="159"/>
        <v>na</v>
      </c>
      <c r="V80" t="b">
        <f t="shared" si="160"/>
        <v>0</v>
      </c>
      <c r="W80" t="b">
        <f t="shared" si="161"/>
        <v>1</v>
      </c>
      <c r="X80" t="b">
        <f t="shared" si="162"/>
        <v>0</v>
      </c>
      <c r="Y80" t="s">
        <v>517</v>
      </c>
      <c r="Z80">
        <f>VLOOKUP(Y80,'Vlookup tables'!$D$2:$E$6,2,FALSE)</f>
        <v>1</v>
      </c>
      <c r="AA80" t="b">
        <f t="shared" si="99"/>
        <v>0</v>
      </c>
      <c r="AB80" t="b">
        <f t="shared" si="122"/>
        <v>0</v>
      </c>
      <c r="AC80" t="b">
        <f t="shared" si="123"/>
        <v>0</v>
      </c>
      <c r="AD80" t="b">
        <f t="shared" si="124"/>
        <v>1</v>
      </c>
      <c r="AE80" t="b">
        <f t="shared" si="125"/>
        <v>0</v>
      </c>
      <c r="AF80" t="str">
        <f>IF(OR(AA80=FALSE,AA80="na"),"na",VLOOKUP(AV80,'Vlookup tables'!$G$2:$H$7,2,FALSE))</f>
        <v>na</v>
      </c>
      <c r="AG80" t="str">
        <f>IF(OR(AB80=FALSE,AB80="na"),"na",VLOOKUP(AW80,'Vlookup tables'!$G$2:$H$7,2,FALSE))</f>
        <v>na</v>
      </c>
      <c r="AH80" t="str">
        <f>IF(OR(AC80=FALSE,AC80="na"),"na",VLOOKUP(AX80,'Vlookup tables'!$G$2:$H$7,2,FALSE))</f>
        <v>na</v>
      </c>
      <c r="AI80">
        <f>IF(OR(AD80=FALSE,AD80="na"),"na",VLOOKUP(AY80,'Vlookup tables'!$G$2:$H$7,2,FALSE))</f>
        <v>4</v>
      </c>
      <c r="AJ80" t="str">
        <f>IF(OR(AA80=FALSE,AA80="na"),"na",VLOOKUP(BC80,'Vlookup tables'!$J$2:$K$5,2,FALSE))</f>
        <v>na</v>
      </c>
      <c r="AK80" t="str">
        <f>IF(OR(AB80=FALSE,AB80="na"),"na",VLOOKUP(BD80,'Vlookup tables'!$J$2:$K$5,2,FALSE))</f>
        <v>na</v>
      </c>
      <c r="AL80" t="str">
        <f>IF(OR(AC80=FALSE,AC80="na"),"na",VLOOKUP(BE80,'Vlookup tables'!$J$2:$K$5,2,FALSE))</f>
        <v>na</v>
      </c>
      <c r="AM80">
        <f>IF(OR(AD80=FALSE,AD80="na"),"na",VLOOKUP(BF80,'Vlookup tables'!$J$2:$K$5,2,FALSE))</f>
        <v>3</v>
      </c>
      <c r="AN80" t="str">
        <f t="shared" si="126"/>
        <v>na</v>
      </c>
      <c r="AO80" t="str">
        <f t="shared" si="127"/>
        <v>na</v>
      </c>
      <c r="AP80" t="str">
        <f t="shared" si="128"/>
        <v>na</v>
      </c>
      <c r="AQ80" t="b">
        <f t="shared" si="129"/>
        <v>0</v>
      </c>
      <c r="AR80" t="s">
        <v>812</v>
      </c>
      <c r="AX80" t="s">
        <v>573</v>
      </c>
      <c r="AY80" t="s">
        <v>573</v>
      </c>
      <c r="BE80" t="s">
        <v>532</v>
      </c>
      <c r="BF80" t="s">
        <v>532</v>
      </c>
      <c r="BL80" t="s">
        <v>905</v>
      </c>
      <c r="BQ80" t="str">
        <f t="shared" si="130"/>
        <v>Yes</v>
      </c>
      <c r="BR80" t="b">
        <f t="shared" si="131"/>
        <v>1</v>
      </c>
      <c r="BS80" t="b">
        <f t="shared" si="132"/>
        <v>1</v>
      </c>
      <c r="BT80" t="b">
        <f t="shared" si="133"/>
        <v>1</v>
      </c>
      <c r="BU80" t="b">
        <f t="shared" si="134"/>
        <v>0</v>
      </c>
      <c r="BV80" t="b">
        <f t="shared" si="135"/>
        <v>0</v>
      </c>
      <c r="BW80">
        <f>IF(OR(BR80=FALSE,BR80="na"),"na",VLOOKUP(CN80,'Vlookup tables'!$G$2:$H$7,2,FALSE))</f>
        <v>2</v>
      </c>
      <c r="BX80">
        <f>IF(OR(BS80=FALSE,BS80="na"),"na",VLOOKUP(CO80,'Vlookup tables'!$G$2:$H$7,2,FALSE))</f>
        <v>3</v>
      </c>
      <c r="BY80">
        <f>IF(OR(BT80=FALSE,BT80="na"),"na",VLOOKUP(CP80,'Vlookup tables'!$G$2:$H$7,2,FALSE))</f>
        <v>2</v>
      </c>
      <c r="BZ80" t="str">
        <f>IF(OR(BU80=FALSE,BU80="na"),"na",VLOOKUP(CQ80,'Vlookup tables'!$G$2:$H$7,2,FALSE))</f>
        <v>na</v>
      </c>
      <c r="CA80">
        <f>IF(OR(BR80=FALSE,BR80="na"),"na",VLOOKUP(CU80,'Vlookup tables'!$J$2:$K$5,2,FALSE))</f>
        <v>2</v>
      </c>
      <c r="CB80">
        <f>IF(OR(BS80=FALSE,BS80="na"),"na",VLOOKUP(CV80,'Vlookup tables'!$J$2:$K$5,2,FALSE))</f>
        <v>3</v>
      </c>
      <c r="CC80">
        <f>IF(OR(BT80=FALSE,BT80="na"),"na",VLOOKUP(CW80,'Vlookup tables'!$J$2:$K$5,2,FALSE))</f>
        <v>3</v>
      </c>
      <c r="CD80" t="str">
        <f>IF(OR(BU80=FALSE,BU80="na"),"na",VLOOKUP(CX80,'Vlookup tables'!$J$2:$K$5,2,FALSE))</f>
        <v>na</v>
      </c>
      <c r="CE80" t="b">
        <f t="shared" si="136"/>
        <v>0</v>
      </c>
      <c r="CF80" t="b">
        <f t="shared" si="137"/>
        <v>0</v>
      </c>
      <c r="CG80" t="b">
        <f t="shared" si="138"/>
        <v>0</v>
      </c>
      <c r="CH80" t="str">
        <f t="shared" si="139"/>
        <v>na</v>
      </c>
      <c r="CI80" t="s">
        <v>519</v>
      </c>
      <c r="CJ80" t="s">
        <v>593</v>
      </c>
      <c r="CN80" t="s">
        <v>531</v>
      </c>
      <c r="CO80" t="s">
        <v>527</v>
      </c>
      <c r="CP80" t="s">
        <v>531</v>
      </c>
      <c r="CU80" t="s">
        <v>528</v>
      </c>
      <c r="CV80" t="s">
        <v>532</v>
      </c>
      <c r="CW80" t="s">
        <v>532</v>
      </c>
      <c r="DI80" t="b">
        <f t="shared" si="140"/>
        <v>0</v>
      </c>
      <c r="DK80" t="s">
        <v>552</v>
      </c>
      <c r="EQ80" t="b">
        <f t="shared" si="141"/>
        <v>1</v>
      </c>
      <c r="ER80" t="b">
        <f t="shared" si="142"/>
        <v>1</v>
      </c>
      <c r="ES80" t="b">
        <f t="shared" si="143"/>
        <v>0</v>
      </c>
      <c r="ET80" t="b">
        <f t="shared" si="144"/>
        <v>0</v>
      </c>
      <c r="EU80" t="b">
        <f t="shared" si="145"/>
        <v>0</v>
      </c>
      <c r="EV80" t="b">
        <f t="shared" si="146"/>
        <v>0</v>
      </c>
      <c r="EW80">
        <f t="shared" si="100"/>
        <v>3</v>
      </c>
      <c r="EX80" t="str">
        <f t="shared" si="101"/>
        <v>na</v>
      </c>
      <c r="EY80" t="str">
        <f t="shared" si="102"/>
        <v>na</v>
      </c>
      <c r="EZ80" t="str">
        <f t="shared" si="103"/>
        <v>na</v>
      </c>
      <c r="FA80" t="b">
        <f t="shared" si="104"/>
        <v>1</v>
      </c>
      <c r="FB80" t="b">
        <f t="shared" si="105"/>
        <v>1</v>
      </c>
      <c r="FC80" t="b">
        <f t="shared" si="147"/>
        <v>0</v>
      </c>
      <c r="FD80" t="b">
        <f t="shared" si="106"/>
        <v>1</v>
      </c>
      <c r="FE80" t="b">
        <f t="shared" si="107"/>
        <v>0</v>
      </c>
      <c r="FF80" t="b">
        <f t="shared" si="108"/>
        <v>1</v>
      </c>
      <c r="FG80" t="b">
        <f t="shared" si="109"/>
        <v>0</v>
      </c>
      <c r="FH80" t="b">
        <f t="shared" si="148"/>
        <v>0</v>
      </c>
      <c r="FI80">
        <f>IF(OR(FD80=FALSE,FD80="na"),"na",VLOOKUP(GH80,'Vlookup tables'!$G$2:$H$7,2,FALSE))</f>
        <v>4</v>
      </c>
      <c r="FJ80" t="str">
        <f>IF(OR(FE80=FALSE,FE80="na"),"na",VLOOKUP(GI80,'Vlookup tables'!$G$2:$H$7,2,FALSE))</f>
        <v>na</v>
      </c>
      <c r="FK80">
        <f>IF(OR(FF80=FALSE,FF80="na"),"na",VLOOKUP(GJ80,'Vlookup tables'!$G$2:$H$7,2,FALSE))</f>
        <v>4</v>
      </c>
      <c r="FL80" t="str">
        <f>IF(OR(FG80=FALSE,FG80="na"),"na",VLOOKUP(GK80,'Vlookup tables'!$G$2:$H$7,2,FALSE))</f>
        <v>na</v>
      </c>
      <c r="FM80">
        <f>IF(OR(FD80=FALSE,FD80="na"),"na",VLOOKUP(GO80,'Vlookup tables'!$J$2:$K$5,2,FALSE))</f>
        <v>2</v>
      </c>
      <c r="FN80" t="str">
        <f>IF(OR(FE80=FALSE,FE80="na"),"na",VLOOKUP(GP80,'Vlookup tables'!$J$2:$K$5,2,FALSE))</f>
        <v>na</v>
      </c>
      <c r="FO80">
        <f>IF(OR(FF80=FALSE,FF80="na"),"na",VLOOKUP(GQ80,'Vlookup tables'!$J$2:$K$5,2,FALSE))</f>
        <v>2</v>
      </c>
      <c r="FP80" t="str">
        <f>IF(OR(FG80=FALSE,FG80="na"),"na",VLOOKUP(GR80,'Vlookup tables'!$J$2:$K$5,2,FALSE))</f>
        <v>na</v>
      </c>
      <c r="FQ80" t="b">
        <f t="shared" si="110"/>
        <v>0</v>
      </c>
      <c r="FR80" t="str">
        <f t="shared" si="111"/>
        <v>na</v>
      </c>
      <c r="FS80" t="b">
        <f t="shared" si="112"/>
        <v>0</v>
      </c>
      <c r="FT80" t="str">
        <f t="shared" si="113"/>
        <v>na</v>
      </c>
      <c r="FU80" t="b">
        <f t="shared" si="114"/>
        <v>0</v>
      </c>
      <c r="FV80" t="s">
        <v>601</v>
      </c>
      <c r="FX80" t="s">
        <v>554</v>
      </c>
      <c r="GB80" t="s">
        <v>630</v>
      </c>
      <c r="GF80" t="s">
        <v>609</v>
      </c>
      <c r="GH80" t="s">
        <v>573</v>
      </c>
      <c r="GJ80" t="s">
        <v>573</v>
      </c>
      <c r="GO80" t="s">
        <v>528</v>
      </c>
      <c r="GQ80" t="s">
        <v>528</v>
      </c>
      <c r="HD80" t="s">
        <v>552</v>
      </c>
      <c r="HX80">
        <f>IF(IT80="","Unknown",VLOOKUP(IT80,'Vlookup tables'!$B$13:$C$16,2,FALSE))</f>
        <v>2</v>
      </c>
      <c r="HY80">
        <f>IF(IU80="","Unknown",VLOOKUP(IU80,'Vlookup tables'!$D$13:$E$16,2,FALSE))</f>
        <v>2</v>
      </c>
      <c r="HZ80">
        <f>IF(IV80="","Unknown",VLOOKUP(IV80,'Vlookup tables'!$F$13:$G$16,2,FALSE))</f>
        <v>3</v>
      </c>
      <c r="IA80">
        <f>IF(IW80="","Unknown",VLOOKUP(IW80,'Vlookup tables'!$H$13:$I$16,2,FALSE))</f>
        <v>2</v>
      </c>
      <c r="IB80">
        <f>IF(IX80="","Unknown",VLOOKUP(IX80,'Vlookup tables'!$J$13:$K$16,2,FALSE))</f>
        <v>2</v>
      </c>
      <c r="IC80">
        <f>IF(IY80="","Unknown",VLOOKUP(IY80,'Vlookup tables'!$L$13:$M$16,2,FALSE))</f>
        <v>3</v>
      </c>
      <c r="ID80">
        <f>IF(IZ80="","Unknown",VLOOKUP(IZ80,'Vlookup tables'!$N$13:$O$16,2,FALSE))</f>
        <v>3</v>
      </c>
      <c r="IE80">
        <f>VLOOKUP(JA80,'Vlookup tables'!$P$13:$Q$15,2,FALSE)</f>
        <v>2</v>
      </c>
      <c r="IF80" t="b">
        <f t="shared" si="149"/>
        <v>0</v>
      </c>
      <c r="IG80" t="b">
        <f t="shared" si="150"/>
        <v>1</v>
      </c>
      <c r="IH80" t="b">
        <f t="shared" si="151"/>
        <v>0</v>
      </c>
      <c r="II80" t="b">
        <f t="shared" si="115"/>
        <v>0</v>
      </c>
      <c r="IJ80" t="str">
        <f>IF(OR(IF80=FALSE,IF80="na"),"na",VLOOKUP(JF80,'Vlookup tables'!$G$2:$H$7,2,FALSE))</f>
        <v>na</v>
      </c>
      <c r="IK80">
        <f>IF(OR(IG80=FALSE,IG80="na"),"na",VLOOKUP(JG80,'Vlookup tables'!$G$2:$H$7,2,FALSE))</f>
        <v>1</v>
      </c>
      <c r="IL80" t="str">
        <f>IF(OR(IH80=FALSE,IH80="na"),"na",VLOOKUP(JH80,'Vlookup tables'!$G$2:$H$7,2,FALSE))</f>
        <v>na</v>
      </c>
      <c r="IM80" t="str">
        <f>IF(OR(IF80=FALSE,IF80="na"),"na",VLOOKUP(JL80,'Vlookup tables'!$J$2:$K$5,2,FALSE))</f>
        <v>na</v>
      </c>
      <c r="IN80">
        <f>IF(OR(IG80=FALSE,IG80="na"),"na",VLOOKUP(JM80,'Vlookup tables'!$J$2:$K$5,2,FALSE))</f>
        <v>3</v>
      </c>
      <c r="IO80" t="str">
        <f>IF(OR(IH80=FALSE,IH80="na"),"na",VLOOKUP(JN80,'Vlookup tables'!$J$2:$K$5,2,FALSE))</f>
        <v>na</v>
      </c>
      <c r="IP80" t="str">
        <f t="shared" si="152"/>
        <v>na</v>
      </c>
      <c r="IQ80" t="b">
        <f t="shared" si="153"/>
        <v>0</v>
      </c>
      <c r="IR80" t="str">
        <f t="shared" si="154"/>
        <v>na</v>
      </c>
      <c r="IS80" t="b">
        <f t="shared" si="155"/>
        <v>0</v>
      </c>
      <c r="IT80" t="s">
        <v>559</v>
      </c>
      <c r="IU80" t="s">
        <v>560</v>
      </c>
      <c r="IV80" t="s">
        <v>540</v>
      </c>
      <c r="IW80" t="s">
        <v>562</v>
      </c>
      <c r="IX80" t="s">
        <v>563</v>
      </c>
      <c r="IY80" t="s">
        <v>532</v>
      </c>
      <c r="IZ80" t="s">
        <v>587</v>
      </c>
      <c r="JA80" t="s">
        <v>578</v>
      </c>
      <c r="JB80" t="s">
        <v>619</v>
      </c>
      <c r="JG80" t="s">
        <v>530</v>
      </c>
      <c r="JM80" t="s">
        <v>532</v>
      </c>
      <c r="KN80" t="s">
        <v>552</v>
      </c>
      <c r="KQ80" t="b">
        <f t="shared" si="156"/>
        <v>0</v>
      </c>
      <c r="KR80">
        <f t="shared" si="116"/>
        <v>150</v>
      </c>
    </row>
    <row r="81" spans="1:304" ht="14.4" customHeight="1" x14ac:dyDescent="0.3">
      <c r="A81">
        <v>100</v>
      </c>
      <c r="B81">
        <v>659</v>
      </c>
      <c r="C81" s="2">
        <v>44874.307233796295</v>
      </c>
      <c r="D81">
        <v>1</v>
      </c>
      <c r="E81" t="s">
        <v>590</v>
      </c>
      <c r="F81" t="s">
        <v>566</v>
      </c>
      <c r="G81">
        <f>VLOOKUP(F81,'Vlookup tables'!$A$2:$B$10,2,FALSE)</f>
        <v>3</v>
      </c>
      <c r="H81" t="s">
        <v>579</v>
      </c>
      <c r="I81" t="s">
        <v>906</v>
      </c>
      <c r="J81" t="str">
        <f t="shared" si="157"/>
        <v>Specs and Drawings</v>
      </c>
      <c r="K81" t="s">
        <v>566</v>
      </c>
      <c r="L81">
        <f>VLOOKUP(K81,'Vlookup tables'!$A$2:$B$10,2,FALSE)</f>
        <v>3</v>
      </c>
      <c r="M81" t="s">
        <v>736</v>
      </c>
      <c r="N81" t="b">
        <f t="shared" si="117"/>
        <v>1</v>
      </c>
      <c r="O81" t="b">
        <f t="shared" si="118"/>
        <v>0</v>
      </c>
      <c r="P81" t="b">
        <f t="shared" si="119"/>
        <v>1</v>
      </c>
      <c r="Q81" t="b">
        <f t="shared" si="120"/>
        <v>0</v>
      </c>
      <c r="R81" t="b">
        <f t="shared" si="121"/>
        <v>0</v>
      </c>
      <c r="S81" t="s">
        <v>904</v>
      </c>
      <c r="T81" t="str">
        <f t="shared" si="158"/>
        <v>na</v>
      </c>
      <c r="U81" t="b">
        <f t="shared" si="159"/>
        <v>0</v>
      </c>
      <c r="V81" t="str">
        <f t="shared" si="160"/>
        <v>na</v>
      </c>
      <c r="W81" t="b">
        <f t="shared" si="161"/>
        <v>1</v>
      </c>
      <c r="X81" t="b">
        <f t="shared" si="162"/>
        <v>0</v>
      </c>
      <c r="Y81" t="s">
        <v>621</v>
      </c>
      <c r="Z81">
        <f>VLOOKUP(Y81,'Vlookup tables'!$D$2:$E$6,2,FALSE)</f>
        <v>3</v>
      </c>
      <c r="AA81" t="str">
        <f t="shared" si="99"/>
        <v>na</v>
      </c>
      <c r="AB81" t="str">
        <f t="shared" si="122"/>
        <v>na</v>
      </c>
      <c r="AC81" t="str">
        <f t="shared" si="123"/>
        <v>na</v>
      </c>
      <c r="AD81" t="str">
        <f t="shared" si="124"/>
        <v>na</v>
      </c>
      <c r="AE81" t="str">
        <f t="shared" si="125"/>
        <v>na</v>
      </c>
      <c r="AF81" t="str">
        <f>IF(OR(AA81=FALSE,AA81="na"),"na",VLOOKUP(AV81,'Vlookup tables'!$G$2:$H$7,2,FALSE))</f>
        <v>na</v>
      </c>
      <c r="AG81" t="str">
        <f>IF(OR(AB81=FALSE,AB81="na"),"na",VLOOKUP(AW81,'Vlookup tables'!$G$2:$H$7,2,FALSE))</f>
        <v>na</v>
      </c>
      <c r="AH81" t="str">
        <f>IF(OR(AC81=FALSE,AC81="na"),"na",VLOOKUP(AX81,'Vlookup tables'!$G$2:$H$7,2,FALSE))</f>
        <v>na</v>
      </c>
      <c r="AI81" t="str">
        <f>IF(OR(AD81=FALSE,AD81="na"),"na",VLOOKUP(AY81,'Vlookup tables'!$G$2:$H$7,2,FALSE))</f>
        <v>na</v>
      </c>
      <c r="AJ81" t="str">
        <f>IF(OR(AA81=FALSE,AA81="na"),"na",VLOOKUP(BC81,'Vlookup tables'!$J$2:$K$5,2,FALSE))</f>
        <v>na</v>
      </c>
      <c r="AK81" t="str">
        <f>IF(OR(AB81=FALSE,AB81="na"),"na",VLOOKUP(BD81,'Vlookup tables'!$J$2:$K$5,2,FALSE))</f>
        <v>na</v>
      </c>
      <c r="AL81" t="str">
        <f>IF(OR(AC81=FALSE,AC81="na"),"na",VLOOKUP(BE81,'Vlookup tables'!$J$2:$K$5,2,FALSE))</f>
        <v>na</v>
      </c>
      <c r="AM81" t="str">
        <f>IF(OR(AD81=FALSE,AD81="na"),"na",VLOOKUP(BF81,'Vlookup tables'!$J$2:$K$5,2,FALSE))</f>
        <v>na</v>
      </c>
      <c r="AN81" t="str">
        <f t="shared" si="126"/>
        <v>na</v>
      </c>
      <c r="AO81" t="str">
        <f t="shared" si="127"/>
        <v>na</v>
      </c>
      <c r="AP81" t="str">
        <f t="shared" si="128"/>
        <v>na</v>
      </c>
      <c r="AQ81" t="str">
        <f t="shared" si="129"/>
        <v>na</v>
      </c>
      <c r="BQ81" t="str">
        <f t="shared" si="130"/>
        <v>na</v>
      </c>
      <c r="BR81" t="str">
        <f t="shared" si="131"/>
        <v>na</v>
      </c>
      <c r="BS81" t="str">
        <f t="shared" si="132"/>
        <v>na</v>
      </c>
      <c r="BT81" t="str">
        <f t="shared" si="133"/>
        <v>na</v>
      </c>
      <c r="BU81" t="str">
        <f t="shared" si="134"/>
        <v>na</v>
      </c>
      <c r="BV81" t="str">
        <f t="shared" si="135"/>
        <v>na</v>
      </c>
      <c r="BW81" t="str">
        <f>IF(OR(BR81=FALSE,BR81="na"),"na",VLOOKUP(CN81,'Vlookup tables'!$G$2:$H$7,2,FALSE))</f>
        <v>na</v>
      </c>
      <c r="BX81" t="str">
        <f>IF(OR(BS81=FALSE,BS81="na"),"na",VLOOKUP(CO81,'Vlookup tables'!$G$2:$H$7,2,FALSE))</f>
        <v>na</v>
      </c>
      <c r="BY81" t="str">
        <f>IF(OR(BT81=FALSE,BT81="na"),"na",VLOOKUP(CP81,'Vlookup tables'!$G$2:$H$7,2,FALSE))</f>
        <v>na</v>
      </c>
      <c r="BZ81" t="str">
        <f>IF(OR(BU81=FALSE,BU81="na"),"na",VLOOKUP(CQ81,'Vlookup tables'!$G$2:$H$7,2,FALSE))</f>
        <v>na</v>
      </c>
      <c r="CA81" t="str">
        <f>IF(OR(BR81=FALSE,BR81="na"),"na",VLOOKUP(CU81,'Vlookup tables'!$J$2:$K$5,2,FALSE))</f>
        <v>na</v>
      </c>
      <c r="CB81" t="str">
        <f>IF(OR(BS81=FALSE,BS81="na"),"na",VLOOKUP(CV81,'Vlookup tables'!$J$2:$K$5,2,FALSE))</f>
        <v>na</v>
      </c>
      <c r="CC81" t="str">
        <f>IF(OR(BT81=FALSE,BT81="na"),"na",VLOOKUP(CW81,'Vlookup tables'!$J$2:$K$5,2,FALSE))</f>
        <v>na</v>
      </c>
      <c r="CD81" t="str">
        <f>IF(OR(BU81=FALSE,BU81="na"),"na",VLOOKUP(CX81,'Vlookup tables'!$J$2:$K$5,2,FALSE))</f>
        <v>na</v>
      </c>
      <c r="CE81" t="str">
        <f t="shared" si="136"/>
        <v>na</v>
      </c>
      <c r="CF81" t="str">
        <f t="shared" si="137"/>
        <v>na</v>
      </c>
      <c r="CG81" t="str">
        <f t="shared" si="138"/>
        <v>na</v>
      </c>
      <c r="CH81" t="str">
        <f t="shared" si="139"/>
        <v>na</v>
      </c>
      <c r="DI81" t="str">
        <f t="shared" si="140"/>
        <v>na</v>
      </c>
      <c r="DM81" s="5" t="s">
        <v>907</v>
      </c>
      <c r="EP81" t="s">
        <v>908</v>
      </c>
      <c r="EQ81" t="b">
        <f t="shared" si="141"/>
        <v>0</v>
      </c>
      <c r="ER81" t="b">
        <f t="shared" si="142"/>
        <v>0</v>
      </c>
      <c r="ES81" t="b">
        <f t="shared" si="143"/>
        <v>0</v>
      </c>
      <c r="ET81" t="b">
        <f t="shared" si="144"/>
        <v>0</v>
      </c>
      <c r="EU81" t="b">
        <f t="shared" si="145"/>
        <v>0</v>
      </c>
      <c r="EV81" t="b">
        <f t="shared" si="146"/>
        <v>0</v>
      </c>
      <c r="EW81" t="str">
        <f t="shared" si="100"/>
        <v>na</v>
      </c>
      <c r="EX81" t="str">
        <f t="shared" si="101"/>
        <v>na</v>
      </c>
      <c r="EY81" t="str">
        <f t="shared" si="102"/>
        <v>na</v>
      </c>
      <c r="EZ81" t="str">
        <f t="shared" si="103"/>
        <v>na</v>
      </c>
      <c r="FA81" t="str">
        <f t="shared" si="104"/>
        <v>na</v>
      </c>
      <c r="FB81" t="str">
        <f t="shared" si="105"/>
        <v>na</v>
      </c>
      <c r="FC81" t="str">
        <f t="shared" si="147"/>
        <v>na</v>
      </c>
      <c r="FD81" t="str">
        <f t="shared" si="106"/>
        <v>na</v>
      </c>
      <c r="FE81" t="str">
        <f t="shared" si="107"/>
        <v>na</v>
      </c>
      <c r="FF81" t="str">
        <f t="shared" si="108"/>
        <v>na</v>
      </c>
      <c r="FG81" t="str">
        <f t="shared" si="109"/>
        <v>na</v>
      </c>
      <c r="FH81" t="str">
        <f t="shared" si="148"/>
        <v>na</v>
      </c>
      <c r="FI81" t="str">
        <f>IF(OR(FD81=FALSE,FD81="na"),"na",VLOOKUP(GH81,'Vlookup tables'!$G$2:$H$7,2,FALSE))</f>
        <v>na</v>
      </c>
      <c r="FJ81" t="str">
        <f>IF(OR(FE81=FALSE,FE81="na"),"na",VLOOKUP(GI81,'Vlookup tables'!$G$2:$H$7,2,FALSE))</f>
        <v>na</v>
      </c>
      <c r="FK81" t="str">
        <f>IF(OR(FF81=FALSE,FF81="na"),"na",VLOOKUP(GJ81,'Vlookup tables'!$G$2:$H$7,2,FALSE))</f>
        <v>na</v>
      </c>
      <c r="FL81" t="str">
        <f>IF(OR(FG81=FALSE,FG81="na"),"na",VLOOKUP(GK81,'Vlookup tables'!$G$2:$H$7,2,FALSE))</f>
        <v>na</v>
      </c>
      <c r="FM81" t="str">
        <f>IF(OR(FD81=FALSE,FD81="na"),"na",VLOOKUP(GO81,'Vlookup tables'!$J$2:$K$5,2,FALSE))</f>
        <v>na</v>
      </c>
      <c r="FN81" t="str">
        <f>IF(OR(FE81=FALSE,FE81="na"),"na",VLOOKUP(GP81,'Vlookup tables'!$J$2:$K$5,2,FALSE))</f>
        <v>na</v>
      </c>
      <c r="FO81" t="str">
        <f>IF(OR(FF81=FALSE,FF81="na"),"na",VLOOKUP(GQ81,'Vlookup tables'!$J$2:$K$5,2,FALSE))</f>
        <v>na</v>
      </c>
      <c r="FP81" t="str">
        <f>IF(OR(FG81=FALSE,FG81="na"),"na",VLOOKUP(GR81,'Vlookup tables'!$J$2:$K$5,2,FALSE))</f>
        <v>na</v>
      </c>
      <c r="FQ81" t="str">
        <f t="shared" si="110"/>
        <v>na</v>
      </c>
      <c r="FR81" t="str">
        <f t="shared" si="111"/>
        <v>na</v>
      </c>
      <c r="FS81" t="str">
        <f t="shared" si="112"/>
        <v>na</v>
      </c>
      <c r="FT81" t="str">
        <f t="shared" si="113"/>
        <v>na</v>
      </c>
      <c r="FU81" t="str">
        <f t="shared" si="114"/>
        <v>na</v>
      </c>
      <c r="FV81" t="s">
        <v>574</v>
      </c>
      <c r="HF81" t="s">
        <v>575</v>
      </c>
      <c r="HX81">
        <f>IF(IT81="","Unknown",VLOOKUP(IT81,'Vlookup tables'!$B$13:$C$16,2,FALSE))</f>
        <v>1</v>
      </c>
      <c r="HY81">
        <f>IF(IU81="","Unknown",VLOOKUP(IU81,'Vlookup tables'!$D$13:$E$16,2,FALSE))</f>
        <v>3</v>
      </c>
      <c r="HZ81">
        <f>IF(IV81="","Unknown",VLOOKUP(IV81,'Vlookup tables'!$F$13:$G$16,2,FALSE))</f>
        <v>3</v>
      </c>
      <c r="IA81">
        <f>IF(IW81="","Unknown",VLOOKUP(IW81,'Vlookup tables'!$H$13:$I$16,2,FALSE))</f>
        <v>2</v>
      </c>
      <c r="IB81">
        <f>IF(IX81="","Unknown",VLOOKUP(IX81,'Vlookup tables'!$J$13:$K$16,2,FALSE))</f>
        <v>2</v>
      </c>
      <c r="IC81">
        <f>IF(IY81="","Unknown",VLOOKUP(IY81,'Vlookup tables'!$L$13:$M$16,2,FALSE))</f>
        <v>2</v>
      </c>
      <c r="ID81">
        <f>IF(IZ81="","Unknown",VLOOKUP(IZ81,'Vlookup tables'!$N$13:$O$16,2,FALSE))</f>
        <v>3</v>
      </c>
      <c r="IE81">
        <f>VLOOKUP(JA81,'Vlookup tables'!$P$13:$Q$15,2,FALSE)</f>
        <v>1</v>
      </c>
      <c r="IF81" t="str">
        <f t="shared" si="149"/>
        <v>na</v>
      </c>
      <c r="IG81" t="str">
        <f t="shared" si="150"/>
        <v>na</v>
      </c>
      <c r="IH81" t="str">
        <f t="shared" si="151"/>
        <v>na</v>
      </c>
      <c r="II81" t="str">
        <f t="shared" si="115"/>
        <v>na</v>
      </c>
      <c r="IJ81" t="str">
        <f>IF(OR(IF81=FALSE,IF81="na"),"na",VLOOKUP(JF81,'Vlookup tables'!$G$2:$H$7,2,FALSE))</f>
        <v>na</v>
      </c>
      <c r="IK81" t="str">
        <f>IF(OR(IG81=FALSE,IG81="na"),"na",VLOOKUP(JG81,'Vlookup tables'!$G$2:$H$7,2,FALSE))</f>
        <v>na</v>
      </c>
      <c r="IL81" t="str">
        <f>IF(OR(IH81=FALSE,IH81="na"),"na",VLOOKUP(JH81,'Vlookup tables'!$G$2:$H$7,2,FALSE))</f>
        <v>na</v>
      </c>
      <c r="IM81" t="str">
        <f>IF(OR(IF81=FALSE,IF81="na"),"na",VLOOKUP(JL81,'Vlookup tables'!$J$2:$K$5,2,FALSE))</f>
        <v>na</v>
      </c>
      <c r="IN81" t="str">
        <f>IF(OR(IG81=FALSE,IG81="na"),"na",VLOOKUP(JM81,'Vlookup tables'!$J$2:$K$5,2,FALSE))</f>
        <v>na</v>
      </c>
      <c r="IO81" t="str">
        <f>IF(OR(IH81=FALSE,IH81="na"),"na",VLOOKUP(JN81,'Vlookup tables'!$J$2:$K$5,2,FALSE))</f>
        <v>na</v>
      </c>
      <c r="IP81" t="str">
        <f t="shared" si="152"/>
        <v>na</v>
      </c>
      <c r="IQ81" t="str">
        <f t="shared" si="153"/>
        <v>na</v>
      </c>
      <c r="IR81" t="str">
        <f t="shared" si="154"/>
        <v>na</v>
      </c>
      <c r="IS81" t="b">
        <f t="shared" si="155"/>
        <v>0</v>
      </c>
      <c r="IT81" t="s">
        <v>704</v>
      </c>
      <c r="IU81" t="s">
        <v>539</v>
      </c>
      <c r="IV81" t="s">
        <v>540</v>
      </c>
      <c r="IW81" t="s">
        <v>562</v>
      </c>
      <c r="IX81" t="s">
        <v>563</v>
      </c>
      <c r="IY81" t="s">
        <v>528</v>
      </c>
      <c r="IZ81" t="s">
        <v>587</v>
      </c>
      <c r="JA81" t="s">
        <v>541</v>
      </c>
      <c r="JX81" t="s">
        <v>534</v>
      </c>
      <c r="JZ81" t="s">
        <v>800</v>
      </c>
      <c r="KA81" t="s">
        <v>868</v>
      </c>
      <c r="KB81" t="s">
        <v>589</v>
      </c>
      <c r="KD81">
        <v>1</v>
      </c>
      <c r="KF81">
        <v>1</v>
      </c>
      <c r="KK81">
        <v>1</v>
      </c>
      <c r="KN81" t="s">
        <v>552</v>
      </c>
      <c r="KQ81" t="b">
        <f t="shared" si="156"/>
        <v>0</v>
      </c>
      <c r="KR81">
        <f t="shared" si="116"/>
        <v>135</v>
      </c>
    </row>
    <row r="82" spans="1:304" ht="14.4" customHeight="1" x14ac:dyDescent="0.3">
      <c r="A82">
        <v>100</v>
      </c>
      <c r="B82">
        <v>447</v>
      </c>
      <c r="C82" s="2">
        <v>44874.308969907404</v>
      </c>
      <c r="D82">
        <v>1</v>
      </c>
      <c r="E82" t="s">
        <v>581</v>
      </c>
      <c r="F82" t="s">
        <v>680</v>
      </c>
      <c r="G82">
        <f>VLOOKUP(F82,'Vlookup tables'!$A$2:$B$10,2,FALSE)</f>
        <v>2</v>
      </c>
      <c r="H82" t="s">
        <v>545</v>
      </c>
      <c r="J82" t="str">
        <f t="shared" si="157"/>
        <v>Engineering</v>
      </c>
      <c r="K82" t="s">
        <v>680</v>
      </c>
      <c r="L82">
        <f>VLOOKUP(K82,'Vlookup tables'!$A$2:$B$10,2,FALSE)</f>
        <v>2</v>
      </c>
      <c r="M82" t="s">
        <v>592</v>
      </c>
      <c r="N82" t="b">
        <f t="shared" si="117"/>
        <v>0</v>
      </c>
      <c r="O82" t="b">
        <f t="shared" si="118"/>
        <v>1</v>
      </c>
      <c r="P82" t="b">
        <f t="shared" si="119"/>
        <v>0</v>
      </c>
      <c r="Q82" t="b">
        <f t="shared" si="120"/>
        <v>0</v>
      </c>
      <c r="R82" t="b">
        <f t="shared" si="121"/>
        <v>0</v>
      </c>
      <c r="S82" t="s">
        <v>904</v>
      </c>
      <c r="T82" t="b">
        <f t="shared" si="158"/>
        <v>0</v>
      </c>
      <c r="U82" t="str">
        <f t="shared" si="159"/>
        <v>na</v>
      </c>
      <c r="V82" t="b">
        <f t="shared" si="160"/>
        <v>0</v>
      </c>
      <c r="W82" t="b">
        <f t="shared" si="161"/>
        <v>1</v>
      </c>
      <c r="X82" t="b">
        <f t="shared" si="162"/>
        <v>0</v>
      </c>
      <c r="Y82" t="s">
        <v>517</v>
      </c>
      <c r="Z82">
        <f>VLOOKUP(Y82,'Vlookup tables'!$D$2:$E$6,2,FALSE)</f>
        <v>1</v>
      </c>
      <c r="AA82" t="b">
        <f t="shared" si="99"/>
        <v>0</v>
      </c>
      <c r="AB82" t="b">
        <f t="shared" si="122"/>
        <v>0</v>
      </c>
      <c r="AC82" t="b">
        <f t="shared" si="123"/>
        <v>0</v>
      </c>
      <c r="AD82" t="b">
        <f t="shared" si="124"/>
        <v>1</v>
      </c>
      <c r="AE82" t="b">
        <f t="shared" si="125"/>
        <v>1</v>
      </c>
      <c r="AF82" t="str">
        <f>IF(OR(AA82=FALSE,AA82="na"),"na",VLOOKUP(AV82,'Vlookup tables'!$G$2:$H$7,2,FALSE))</f>
        <v>na</v>
      </c>
      <c r="AG82" t="str">
        <f>IF(OR(AB82=FALSE,AB82="na"),"na",VLOOKUP(AW82,'Vlookup tables'!$G$2:$H$7,2,FALSE))</f>
        <v>na</v>
      </c>
      <c r="AH82" t="str">
        <f>IF(OR(AC82=FALSE,AC82="na"),"na",VLOOKUP(AX82,'Vlookup tables'!$G$2:$H$7,2,FALSE))</f>
        <v>na</v>
      </c>
      <c r="AI82">
        <f>IF(OR(AD82=FALSE,AD82="na"),"na",VLOOKUP(AY82,'Vlookup tables'!$G$2:$H$7,2,FALSE))</f>
        <v>1</v>
      </c>
      <c r="AJ82" t="str">
        <f>IF(OR(AA82=FALSE,AA82="na"),"na",VLOOKUP(BC82,'Vlookup tables'!$J$2:$K$5,2,FALSE))</f>
        <v>na</v>
      </c>
      <c r="AK82" t="str">
        <f>IF(OR(AB82=FALSE,AB82="na"),"na",VLOOKUP(BD82,'Vlookup tables'!$J$2:$K$5,2,FALSE))</f>
        <v>na</v>
      </c>
      <c r="AL82" t="str">
        <f>IF(OR(AC82=FALSE,AC82="na"),"na",VLOOKUP(BE82,'Vlookup tables'!$J$2:$K$5,2,FALSE))</f>
        <v>na</v>
      </c>
      <c r="AM82">
        <f>IF(OR(AD82=FALSE,AD82="na"),"na",VLOOKUP(BF82,'Vlookup tables'!$J$2:$K$5,2,FALSE))</f>
        <v>1</v>
      </c>
      <c r="AN82" t="str">
        <f t="shared" si="126"/>
        <v>na</v>
      </c>
      <c r="AO82" t="str">
        <f t="shared" si="127"/>
        <v>na</v>
      </c>
      <c r="AP82" t="str">
        <f t="shared" si="128"/>
        <v>na</v>
      </c>
      <c r="AQ82" t="b">
        <f t="shared" si="129"/>
        <v>1</v>
      </c>
      <c r="AR82" t="s">
        <v>909</v>
      </c>
      <c r="AS82" t="s">
        <v>910</v>
      </c>
      <c r="AY82" t="s">
        <v>530</v>
      </c>
      <c r="AZ82" t="s">
        <v>531</v>
      </c>
      <c r="BF82" t="s">
        <v>564</v>
      </c>
      <c r="BG82" t="s">
        <v>528</v>
      </c>
      <c r="BM82" t="s">
        <v>911</v>
      </c>
      <c r="BN82" t="s">
        <v>912</v>
      </c>
      <c r="BQ82" t="str">
        <f t="shared" si="130"/>
        <v>No</v>
      </c>
      <c r="BR82" t="str">
        <f t="shared" si="131"/>
        <v>na</v>
      </c>
      <c r="BS82" t="str">
        <f t="shared" si="132"/>
        <v>na</v>
      </c>
      <c r="BT82" t="str">
        <f t="shared" si="133"/>
        <v>na</v>
      </c>
      <c r="BU82" t="str">
        <f t="shared" si="134"/>
        <v>na</v>
      </c>
      <c r="BV82" t="str">
        <f t="shared" si="135"/>
        <v>na</v>
      </c>
      <c r="BW82" t="str">
        <f>IF(OR(BR82=FALSE,BR82="na"),"na",VLOOKUP(CN82,'Vlookup tables'!$G$2:$H$7,2,FALSE))</f>
        <v>na</v>
      </c>
      <c r="BX82" t="str">
        <f>IF(OR(BS82=FALSE,BS82="na"),"na",VLOOKUP(CO82,'Vlookup tables'!$G$2:$H$7,2,FALSE))</f>
        <v>na</v>
      </c>
      <c r="BY82" t="str">
        <f>IF(OR(BT82=FALSE,BT82="na"),"na",VLOOKUP(CP82,'Vlookup tables'!$G$2:$H$7,2,FALSE))</f>
        <v>na</v>
      </c>
      <c r="BZ82" t="str">
        <f>IF(OR(BU82=FALSE,BU82="na"),"na",VLOOKUP(CQ82,'Vlookup tables'!$G$2:$H$7,2,FALSE))</f>
        <v>na</v>
      </c>
      <c r="CA82" t="str">
        <f>IF(OR(BR82=FALSE,BR82="na"),"na",VLOOKUP(CU82,'Vlookup tables'!$J$2:$K$5,2,FALSE))</f>
        <v>na</v>
      </c>
      <c r="CB82" t="str">
        <f>IF(OR(BS82=FALSE,BS82="na"),"na",VLOOKUP(CV82,'Vlookup tables'!$J$2:$K$5,2,FALSE))</f>
        <v>na</v>
      </c>
      <c r="CC82" t="str">
        <f>IF(OR(BT82=FALSE,BT82="na"),"na",VLOOKUP(CW82,'Vlookup tables'!$J$2:$K$5,2,FALSE))</f>
        <v>na</v>
      </c>
      <c r="CD82" t="str">
        <f>IF(OR(BU82=FALSE,BU82="na"),"na",VLOOKUP(CX82,'Vlookup tables'!$J$2:$K$5,2,FALSE))</f>
        <v>na</v>
      </c>
      <c r="CE82" t="str">
        <f t="shared" si="136"/>
        <v>na</v>
      </c>
      <c r="CF82" t="str">
        <f t="shared" si="137"/>
        <v>na</v>
      </c>
      <c r="CG82" t="str">
        <f t="shared" si="138"/>
        <v>na</v>
      </c>
      <c r="CH82" t="str">
        <f t="shared" si="139"/>
        <v>na</v>
      </c>
      <c r="CI82" t="s">
        <v>617</v>
      </c>
      <c r="DI82" t="b">
        <f t="shared" si="140"/>
        <v>1</v>
      </c>
      <c r="DJ82" t="s">
        <v>913</v>
      </c>
      <c r="DK82" t="s">
        <v>705</v>
      </c>
      <c r="EQ82" t="b">
        <f t="shared" si="141"/>
        <v>0</v>
      </c>
      <c r="ER82" t="b">
        <f t="shared" si="142"/>
        <v>0</v>
      </c>
      <c r="ES82" t="b">
        <f t="shared" si="143"/>
        <v>0</v>
      </c>
      <c r="ET82" t="b">
        <f t="shared" si="144"/>
        <v>0</v>
      </c>
      <c r="EU82" t="b">
        <f t="shared" si="145"/>
        <v>0</v>
      </c>
      <c r="EV82" t="b">
        <f t="shared" si="146"/>
        <v>0</v>
      </c>
      <c r="EW82" t="str">
        <f t="shared" si="100"/>
        <v>na</v>
      </c>
      <c r="EX82" t="str">
        <f t="shared" si="101"/>
        <v>na</v>
      </c>
      <c r="EY82" t="str">
        <f t="shared" si="102"/>
        <v>na</v>
      </c>
      <c r="EZ82" t="str">
        <f t="shared" si="103"/>
        <v>na</v>
      </c>
      <c r="FA82" t="str">
        <f t="shared" si="104"/>
        <v>na</v>
      </c>
      <c r="FB82" t="str">
        <f t="shared" si="105"/>
        <v>na</v>
      </c>
      <c r="FC82" t="str">
        <f t="shared" si="147"/>
        <v>na</v>
      </c>
      <c r="FD82" t="str">
        <f t="shared" si="106"/>
        <v>na</v>
      </c>
      <c r="FE82" t="str">
        <f t="shared" si="107"/>
        <v>na</v>
      </c>
      <c r="FF82" t="str">
        <f t="shared" si="108"/>
        <v>na</v>
      </c>
      <c r="FG82" t="str">
        <f t="shared" si="109"/>
        <v>na</v>
      </c>
      <c r="FH82" t="str">
        <f t="shared" si="148"/>
        <v>na</v>
      </c>
      <c r="FI82" t="str">
        <f>IF(OR(FD82=FALSE,FD82="na"),"na",VLOOKUP(GH82,'Vlookup tables'!$G$2:$H$7,2,FALSE))</f>
        <v>na</v>
      </c>
      <c r="FJ82" t="str">
        <f>IF(OR(FE82=FALSE,FE82="na"),"na",VLOOKUP(GI82,'Vlookup tables'!$G$2:$H$7,2,FALSE))</f>
        <v>na</v>
      </c>
      <c r="FK82" t="str">
        <f>IF(OR(FF82=FALSE,FF82="na"),"na",VLOOKUP(GJ82,'Vlookup tables'!$G$2:$H$7,2,FALSE))</f>
        <v>na</v>
      </c>
      <c r="FL82" t="str">
        <f>IF(OR(FG82=FALSE,FG82="na"),"na",VLOOKUP(GK82,'Vlookup tables'!$G$2:$H$7,2,FALSE))</f>
        <v>na</v>
      </c>
      <c r="FM82" t="str">
        <f>IF(OR(FD82=FALSE,FD82="na"),"na",VLOOKUP(GO82,'Vlookup tables'!$J$2:$K$5,2,FALSE))</f>
        <v>na</v>
      </c>
      <c r="FN82" t="str">
        <f>IF(OR(FE82=FALSE,FE82="na"),"na",VLOOKUP(GP82,'Vlookup tables'!$J$2:$K$5,2,FALSE))</f>
        <v>na</v>
      </c>
      <c r="FO82" t="str">
        <f>IF(OR(FF82=FALSE,FF82="na"),"na",VLOOKUP(GQ82,'Vlookup tables'!$J$2:$K$5,2,FALSE))</f>
        <v>na</v>
      </c>
      <c r="FP82" t="str">
        <f>IF(OR(FG82=FALSE,FG82="na"),"na",VLOOKUP(GR82,'Vlookup tables'!$J$2:$K$5,2,FALSE))</f>
        <v>na</v>
      </c>
      <c r="FQ82" t="str">
        <f t="shared" si="110"/>
        <v>na</v>
      </c>
      <c r="FR82" t="str">
        <f t="shared" si="111"/>
        <v>na</v>
      </c>
      <c r="FS82" t="str">
        <f t="shared" si="112"/>
        <v>na</v>
      </c>
      <c r="FT82" t="str">
        <f t="shared" si="113"/>
        <v>na</v>
      </c>
      <c r="FU82" t="str">
        <f t="shared" si="114"/>
        <v>na</v>
      </c>
      <c r="FV82" t="s">
        <v>574</v>
      </c>
      <c r="HF82" t="s">
        <v>534</v>
      </c>
      <c r="HX82">
        <f>IF(IT82="","Unknown",VLOOKUP(IT82,'Vlookup tables'!$B$13:$C$16,2,FALSE))</f>
        <v>3</v>
      </c>
      <c r="HY82">
        <f>IF(IU82="","Unknown",VLOOKUP(IU82,'Vlookup tables'!$D$13:$E$16,2,FALSE))</f>
        <v>3</v>
      </c>
      <c r="HZ82">
        <f>IF(IV82="","Unknown",VLOOKUP(IV82,'Vlookup tables'!$F$13:$G$16,2,FALSE))</f>
        <v>2</v>
      </c>
      <c r="IA82">
        <f>IF(IW82="","Unknown",VLOOKUP(IW82,'Vlookup tables'!$H$13:$I$16,2,FALSE))</f>
        <v>2</v>
      </c>
      <c r="IB82">
        <f>IF(IX82="","Unknown",VLOOKUP(IX82,'Vlookup tables'!$J$13:$K$16,2,FALSE))</f>
        <v>2</v>
      </c>
      <c r="IC82">
        <f>IF(IY82="","Unknown",VLOOKUP(IY82,'Vlookup tables'!$L$13:$M$16,2,FALSE))</f>
        <v>2</v>
      </c>
      <c r="ID82">
        <f>IF(IZ82="","Unknown",VLOOKUP(IZ82,'Vlookup tables'!$N$13:$O$16,2,FALSE))</f>
        <v>3</v>
      </c>
      <c r="IE82">
        <f>VLOOKUP(JA82,'Vlookup tables'!$P$13:$Q$15,2,FALSE)</f>
        <v>1</v>
      </c>
      <c r="IF82" t="str">
        <f t="shared" si="149"/>
        <v>na</v>
      </c>
      <c r="IG82" t="str">
        <f t="shared" si="150"/>
        <v>na</v>
      </c>
      <c r="IH82" t="str">
        <f t="shared" si="151"/>
        <v>na</v>
      </c>
      <c r="II82" t="str">
        <f t="shared" si="115"/>
        <v>na</v>
      </c>
      <c r="IJ82" t="str">
        <f>IF(OR(IF82=FALSE,IF82="na"),"na",VLOOKUP(JF82,'Vlookup tables'!$G$2:$H$7,2,FALSE))</f>
        <v>na</v>
      </c>
      <c r="IK82" t="str">
        <f>IF(OR(IG82=FALSE,IG82="na"),"na",VLOOKUP(JG82,'Vlookup tables'!$G$2:$H$7,2,FALSE))</f>
        <v>na</v>
      </c>
      <c r="IL82" t="str">
        <f>IF(OR(IH82=FALSE,IH82="na"),"na",VLOOKUP(JH82,'Vlookup tables'!$G$2:$H$7,2,FALSE))</f>
        <v>na</v>
      </c>
      <c r="IM82" t="str">
        <f>IF(OR(IF82=FALSE,IF82="na"),"na",VLOOKUP(JL82,'Vlookup tables'!$J$2:$K$5,2,FALSE))</f>
        <v>na</v>
      </c>
      <c r="IN82" t="str">
        <f>IF(OR(IG82=FALSE,IG82="na"),"na",VLOOKUP(JM82,'Vlookup tables'!$J$2:$K$5,2,FALSE))</f>
        <v>na</v>
      </c>
      <c r="IO82" t="str">
        <f>IF(OR(IH82=FALSE,IH82="na"),"na",VLOOKUP(JN82,'Vlookup tables'!$J$2:$K$5,2,FALSE))</f>
        <v>na</v>
      </c>
      <c r="IP82" t="str">
        <f t="shared" si="152"/>
        <v>na</v>
      </c>
      <c r="IQ82" t="str">
        <f t="shared" si="153"/>
        <v>na</v>
      </c>
      <c r="IR82" t="str">
        <f t="shared" si="154"/>
        <v>na</v>
      </c>
      <c r="IS82" t="b">
        <f t="shared" si="155"/>
        <v>0</v>
      </c>
      <c r="IT82" t="s">
        <v>538</v>
      </c>
      <c r="IU82" t="s">
        <v>539</v>
      </c>
      <c r="IV82" t="s">
        <v>561</v>
      </c>
      <c r="IW82" t="s">
        <v>562</v>
      </c>
      <c r="IX82" t="s">
        <v>563</v>
      </c>
      <c r="IY82" t="s">
        <v>528</v>
      </c>
      <c r="IZ82" t="s">
        <v>587</v>
      </c>
      <c r="JA82" t="s">
        <v>541</v>
      </c>
      <c r="JX82" t="s">
        <v>579</v>
      </c>
      <c r="JY82" t="s">
        <v>914</v>
      </c>
      <c r="KQ82" t="b">
        <f t="shared" si="156"/>
        <v>0</v>
      </c>
      <c r="KR82">
        <f t="shared" si="116"/>
        <v>137</v>
      </c>
    </row>
    <row r="83" spans="1:304" ht="14.4" customHeight="1" x14ac:dyDescent="0.3">
      <c r="A83">
        <v>100</v>
      </c>
      <c r="B83">
        <v>475</v>
      </c>
      <c r="C83" s="2">
        <v>44874.309895833336</v>
      </c>
      <c r="D83">
        <v>1</v>
      </c>
      <c r="E83" t="s">
        <v>581</v>
      </c>
      <c r="F83" t="s">
        <v>582</v>
      </c>
      <c r="G83">
        <f>VLOOKUP(F83,'Vlookup tables'!$A$2:$B$10,2,FALSE)</f>
        <v>1</v>
      </c>
      <c r="H83" t="s">
        <v>545</v>
      </c>
      <c r="J83" t="str">
        <f t="shared" si="157"/>
        <v>Engineering</v>
      </c>
      <c r="K83" t="s">
        <v>582</v>
      </c>
      <c r="L83">
        <f>VLOOKUP(K83,'Vlookup tables'!$A$2:$B$10,2,FALSE)</f>
        <v>1</v>
      </c>
      <c r="M83" t="s">
        <v>583</v>
      </c>
      <c r="N83" t="b">
        <f t="shared" si="117"/>
        <v>1</v>
      </c>
      <c r="O83" t="b">
        <f t="shared" si="118"/>
        <v>0</v>
      </c>
      <c r="P83" t="b">
        <f t="shared" si="119"/>
        <v>0</v>
      </c>
      <c r="Q83" t="b">
        <f t="shared" si="120"/>
        <v>0</v>
      </c>
      <c r="R83" t="b">
        <f t="shared" si="121"/>
        <v>0</v>
      </c>
      <c r="S83" t="s">
        <v>592</v>
      </c>
      <c r="T83" t="str">
        <f t="shared" si="158"/>
        <v>na</v>
      </c>
      <c r="U83" t="b">
        <f t="shared" si="159"/>
        <v>1</v>
      </c>
      <c r="V83" t="b">
        <f t="shared" si="160"/>
        <v>0</v>
      </c>
      <c r="W83" t="b">
        <f t="shared" si="161"/>
        <v>0</v>
      </c>
      <c r="X83" t="b">
        <f t="shared" si="162"/>
        <v>0</v>
      </c>
      <c r="Y83" t="s">
        <v>584</v>
      </c>
      <c r="Z83">
        <f>VLOOKUP(Y83,'Vlookup tables'!$D$2:$E$6,2,FALSE)</f>
        <v>2</v>
      </c>
      <c r="AA83" t="str">
        <f t="shared" si="99"/>
        <v>na</v>
      </c>
      <c r="AB83" t="str">
        <f t="shared" si="122"/>
        <v>na</v>
      </c>
      <c r="AC83" t="str">
        <f t="shared" si="123"/>
        <v>na</v>
      </c>
      <c r="AD83" t="str">
        <f t="shared" si="124"/>
        <v>na</v>
      </c>
      <c r="AE83" t="str">
        <f t="shared" si="125"/>
        <v>na</v>
      </c>
      <c r="AF83" t="str">
        <f>IF(OR(AA83=FALSE,AA83="na"),"na",VLOOKUP(AV83,'Vlookup tables'!$G$2:$H$7,2,FALSE))</f>
        <v>na</v>
      </c>
      <c r="AG83" t="str">
        <f>IF(OR(AB83=FALSE,AB83="na"),"na",VLOOKUP(AW83,'Vlookup tables'!$G$2:$H$7,2,FALSE))</f>
        <v>na</v>
      </c>
      <c r="AH83" t="str">
        <f>IF(OR(AC83=FALSE,AC83="na"),"na",VLOOKUP(AX83,'Vlookup tables'!$G$2:$H$7,2,FALSE))</f>
        <v>na</v>
      </c>
      <c r="AI83" t="str">
        <f>IF(OR(AD83=FALSE,AD83="na"),"na",VLOOKUP(AY83,'Vlookup tables'!$G$2:$H$7,2,FALSE))</f>
        <v>na</v>
      </c>
      <c r="AJ83" t="str">
        <f>IF(OR(AA83=FALSE,AA83="na"),"na",VLOOKUP(BC83,'Vlookup tables'!$J$2:$K$5,2,FALSE))</f>
        <v>na</v>
      </c>
      <c r="AK83" t="str">
        <f>IF(OR(AB83=FALSE,AB83="na"),"na",VLOOKUP(BD83,'Vlookup tables'!$J$2:$K$5,2,FALSE))</f>
        <v>na</v>
      </c>
      <c r="AL83" t="str">
        <f>IF(OR(AC83=FALSE,AC83="na"),"na",VLOOKUP(BE83,'Vlookup tables'!$J$2:$K$5,2,FALSE))</f>
        <v>na</v>
      </c>
      <c r="AM83" t="str">
        <f>IF(OR(AD83=FALSE,AD83="na"),"na",VLOOKUP(BF83,'Vlookup tables'!$J$2:$K$5,2,FALSE))</f>
        <v>na</v>
      </c>
      <c r="AN83" t="str">
        <f t="shared" si="126"/>
        <v>na</v>
      </c>
      <c r="AO83" t="str">
        <f t="shared" si="127"/>
        <v>na</v>
      </c>
      <c r="AP83" t="str">
        <f t="shared" si="128"/>
        <v>na</v>
      </c>
      <c r="AQ83" t="str">
        <f t="shared" si="129"/>
        <v>na</v>
      </c>
      <c r="BQ83" t="str">
        <f t="shared" si="130"/>
        <v>na</v>
      </c>
      <c r="BR83" t="b">
        <f t="shared" si="131"/>
        <v>1</v>
      </c>
      <c r="BS83" t="b">
        <f t="shared" si="132"/>
        <v>1</v>
      </c>
      <c r="BT83" t="b">
        <f t="shared" si="133"/>
        <v>0</v>
      </c>
      <c r="BU83" t="b">
        <f t="shared" si="134"/>
        <v>0</v>
      </c>
      <c r="BV83" t="b">
        <f t="shared" si="135"/>
        <v>0</v>
      </c>
      <c r="BW83">
        <f>IF(OR(BR83=FALSE,BR83="na"),"na",VLOOKUP(CN83,'Vlookup tables'!$G$2:$H$7,2,FALSE))</f>
        <v>2</v>
      </c>
      <c r="BX83">
        <f>IF(OR(BS83=FALSE,BS83="na"),"na",VLOOKUP(CO83,'Vlookup tables'!$G$2:$H$7,2,FALSE))</f>
        <v>1</v>
      </c>
      <c r="BY83" t="str">
        <f>IF(OR(BT83=FALSE,BT83="na"),"na",VLOOKUP(CP83,'Vlookup tables'!$G$2:$H$7,2,FALSE))</f>
        <v>na</v>
      </c>
      <c r="BZ83" t="str">
        <f>IF(OR(BU83=FALSE,BU83="na"),"na",VLOOKUP(CQ83,'Vlookup tables'!$G$2:$H$7,2,FALSE))</f>
        <v>na</v>
      </c>
      <c r="CA83">
        <f>IF(OR(BR83=FALSE,BR83="na"),"na",VLOOKUP(CU83,'Vlookup tables'!$J$2:$K$5,2,FALSE))</f>
        <v>3</v>
      </c>
      <c r="CB83">
        <f>IF(OR(BS83=FALSE,BS83="na"),"na",VLOOKUP(CV83,'Vlookup tables'!$J$2:$K$5,2,FALSE))</f>
        <v>3</v>
      </c>
      <c r="CC83" t="str">
        <f>IF(OR(BT83=FALSE,BT83="na"),"na",VLOOKUP(CW83,'Vlookup tables'!$J$2:$K$5,2,FALSE))</f>
        <v>na</v>
      </c>
      <c r="CD83" t="str">
        <f>IF(OR(BU83=FALSE,BU83="na"),"na",VLOOKUP(CX83,'Vlookup tables'!$J$2:$K$5,2,FALSE))</f>
        <v>na</v>
      </c>
      <c r="CE83" t="b">
        <f t="shared" si="136"/>
        <v>0</v>
      </c>
      <c r="CF83" t="b">
        <f t="shared" si="137"/>
        <v>0</v>
      </c>
      <c r="CG83" t="str">
        <f t="shared" si="138"/>
        <v>na</v>
      </c>
      <c r="CH83" t="str">
        <f t="shared" si="139"/>
        <v>na</v>
      </c>
      <c r="CJ83" t="s">
        <v>529</v>
      </c>
      <c r="CN83" t="s">
        <v>531</v>
      </c>
      <c r="CO83" t="s">
        <v>530</v>
      </c>
      <c r="CU83" t="s">
        <v>532</v>
      </c>
      <c r="CV83" t="s">
        <v>532</v>
      </c>
      <c r="DI83" t="b">
        <f t="shared" si="140"/>
        <v>0</v>
      </c>
      <c r="DK83" t="s">
        <v>552</v>
      </c>
      <c r="EQ83" t="b">
        <f t="shared" si="141"/>
        <v>1</v>
      </c>
      <c r="ER83" t="b">
        <f t="shared" si="142"/>
        <v>1</v>
      </c>
      <c r="ES83" t="b">
        <f t="shared" si="143"/>
        <v>0</v>
      </c>
      <c r="ET83" t="b">
        <f t="shared" si="144"/>
        <v>0</v>
      </c>
      <c r="EU83" t="b">
        <f t="shared" si="145"/>
        <v>0</v>
      </c>
      <c r="EV83" t="b">
        <f t="shared" si="146"/>
        <v>0</v>
      </c>
      <c r="EW83">
        <f t="shared" si="100"/>
        <v>1</v>
      </c>
      <c r="EX83" t="str">
        <f t="shared" si="101"/>
        <v>na</v>
      </c>
      <c r="EY83" t="str">
        <f t="shared" si="102"/>
        <v>na</v>
      </c>
      <c r="EZ83" t="str">
        <f t="shared" si="103"/>
        <v>na</v>
      </c>
      <c r="FA83" t="b">
        <f t="shared" si="104"/>
        <v>1</v>
      </c>
      <c r="FB83" t="b">
        <f t="shared" si="105"/>
        <v>0</v>
      </c>
      <c r="FC83" t="b">
        <f t="shared" si="147"/>
        <v>0</v>
      </c>
      <c r="FD83" t="b">
        <f t="shared" si="106"/>
        <v>0</v>
      </c>
      <c r="FE83" t="str">
        <f t="shared" si="107"/>
        <v>na</v>
      </c>
      <c r="FF83" t="b">
        <f t="shared" si="108"/>
        <v>1</v>
      </c>
      <c r="FG83" t="b">
        <f t="shared" si="109"/>
        <v>0</v>
      </c>
      <c r="FH83" t="b">
        <f t="shared" si="148"/>
        <v>0</v>
      </c>
      <c r="FI83" t="str">
        <f>IF(OR(FD83=FALSE,FD83="na"),"na",VLOOKUP(GH83,'Vlookup tables'!$G$2:$H$7,2,FALSE))</f>
        <v>na</v>
      </c>
      <c r="FJ83" t="str">
        <f>IF(OR(FE83=FALSE,FE83="na"),"na",VLOOKUP(GI83,'Vlookup tables'!$G$2:$H$7,2,FALSE))</f>
        <v>na</v>
      </c>
      <c r="FK83">
        <f>IF(OR(FF83=FALSE,FF83="na"),"na",VLOOKUP(GJ83,'Vlookup tables'!$G$2:$H$7,2,FALSE))</f>
        <v>1</v>
      </c>
      <c r="FL83" t="str">
        <f>IF(OR(FG83=FALSE,FG83="na"),"na",VLOOKUP(GK83,'Vlookup tables'!$G$2:$H$7,2,FALSE))</f>
        <v>na</v>
      </c>
      <c r="FM83" t="str">
        <f>IF(OR(FD83=FALSE,FD83="na"),"na",VLOOKUP(GO83,'Vlookup tables'!$J$2:$K$5,2,FALSE))</f>
        <v>na</v>
      </c>
      <c r="FN83" t="str">
        <f>IF(OR(FE83=FALSE,FE83="na"),"na",VLOOKUP(GP83,'Vlookup tables'!$J$2:$K$5,2,FALSE))</f>
        <v>na</v>
      </c>
      <c r="FO83">
        <f>IF(OR(FF83=FALSE,FF83="na"),"na",VLOOKUP(GQ83,'Vlookup tables'!$J$2:$K$5,2,FALSE))</f>
        <v>3</v>
      </c>
      <c r="FP83" t="str">
        <f>IF(OR(FG83=FALSE,FG83="na"),"na",VLOOKUP(GR83,'Vlookup tables'!$J$2:$K$5,2,FALSE))</f>
        <v>na</v>
      </c>
      <c r="FQ83" t="str">
        <f t="shared" si="110"/>
        <v>na</v>
      </c>
      <c r="FR83" t="str">
        <f t="shared" si="111"/>
        <v>na</v>
      </c>
      <c r="FS83" t="b">
        <f t="shared" si="112"/>
        <v>0</v>
      </c>
      <c r="FT83" t="str">
        <f t="shared" si="113"/>
        <v>na</v>
      </c>
      <c r="FU83" t="b">
        <f t="shared" si="114"/>
        <v>0</v>
      </c>
      <c r="FV83" t="s">
        <v>601</v>
      </c>
      <c r="FX83" t="s">
        <v>555</v>
      </c>
      <c r="GB83" t="s">
        <v>741</v>
      </c>
      <c r="GF83" t="s">
        <v>596</v>
      </c>
      <c r="GJ83" t="s">
        <v>530</v>
      </c>
      <c r="GQ83" t="s">
        <v>532</v>
      </c>
      <c r="HD83" t="s">
        <v>552</v>
      </c>
      <c r="HX83">
        <f>IF(IT83="","Unknown",VLOOKUP(IT83,'Vlookup tables'!$B$13:$C$16,2,FALSE))</f>
        <v>2</v>
      </c>
      <c r="HY83">
        <f>IF(IU83="","Unknown",VLOOKUP(IU83,'Vlookup tables'!$D$13:$E$16,2,FALSE))</f>
        <v>3</v>
      </c>
      <c r="HZ83">
        <f>IF(IV83="","Unknown",VLOOKUP(IV83,'Vlookup tables'!$F$13:$G$16,2,FALSE))</f>
        <v>3</v>
      </c>
      <c r="IA83">
        <f>IF(IW83="","Unknown",VLOOKUP(IW83,'Vlookup tables'!$H$13:$I$16,2,FALSE))</f>
        <v>3</v>
      </c>
      <c r="IB83">
        <f>IF(IX83="","Unknown",VLOOKUP(IX83,'Vlookup tables'!$J$13:$K$16,2,FALSE))</f>
        <v>3</v>
      </c>
      <c r="IC83">
        <f>IF(IY83="","Unknown",VLOOKUP(IY83,'Vlookup tables'!$L$13:$M$16,2,FALSE))</f>
        <v>3</v>
      </c>
      <c r="ID83">
        <f>IF(IZ83="","Unknown",VLOOKUP(IZ83,'Vlookup tables'!$N$13:$O$16,2,FALSE))</f>
        <v>1</v>
      </c>
      <c r="IE83">
        <f>VLOOKUP(JA83,'Vlookup tables'!$P$13:$Q$15,2,FALSE)</f>
        <v>1</v>
      </c>
      <c r="IF83" t="str">
        <f t="shared" si="149"/>
        <v>na</v>
      </c>
      <c r="IG83" t="str">
        <f t="shared" si="150"/>
        <v>na</v>
      </c>
      <c r="IH83" t="str">
        <f t="shared" si="151"/>
        <v>na</v>
      </c>
      <c r="II83" t="str">
        <f t="shared" si="115"/>
        <v>na</v>
      </c>
      <c r="IJ83" t="str">
        <f>IF(OR(IF83=FALSE,IF83="na"),"na",VLOOKUP(JF83,'Vlookup tables'!$G$2:$H$7,2,FALSE))</f>
        <v>na</v>
      </c>
      <c r="IK83" t="str">
        <f>IF(OR(IG83=FALSE,IG83="na"),"na",VLOOKUP(JG83,'Vlookup tables'!$G$2:$H$7,2,FALSE))</f>
        <v>na</v>
      </c>
      <c r="IL83" t="str">
        <f>IF(OR(IH83=FALSE,IH83="na"),"na",VLOOKUP(JH83,'Vlookup tables'!$G$2:$H$7,2,FALSE))</f>
        <v>na</v>
      </c>
      <c r="IM83" t="str">
        <f>IF(OR(IF83=FALSE,IF83="na"),"na",VLOOKUP(JL83,'Vlookup tables'!$J$2:$K$5,2,FALSE))</f>
        <v>na</v>
      </c>
      <c r="IN83" t="str">
        <f>IF(OR(IG83=FALSE,IG83="na"),"na",VLOOKUP(JM83,'Vlookup tables'!$J$2:$K$5,2,FALSE))</f>
        <v>na</v>
      </c>
      <c r="IO83" t="str">
        <f>IF(OR(IH83=FALSE,IH83="na"),"na",VLOOKUP(JN83,'Vlookup tables'!$J$2:$K$5,2,FALSE))</f>
        <v>na</v>
      </c>
      <c r="IP83" t="str">
        <f t="shared" si="152"/>
        <v>na</v>
      </c>
      <c r="IQ83" t="str">
        <f t="shared" si="153"/>
        <v>na</v>
      </c>
      <c r="IR83" t="str">
        <f t="shared" si="154"/>
        <v>na</v>
      </c>
      <c r="IS83" t="b">
        <f t="shared" si="155"/>
        <v>0</v>
      </c>
      <c r="IT83" t="s">
        <v>559</v>
      </c>
      <c r="IU83" t="s">
        <v>539</v>
      </c>
      <c r="IV83" t="s">
        <v>540</v>
      </c>
      <c r="IW83" t="s">
        <v>576</v>
      </c>
      <c r="IX83" t="s">
        <v>577</v>
      </c>
      <c r="IY83" t="s">
        <v>532</v>
      </c>
      <c r="IZ83" t="s">
        <v>562</v>
      </c>
      <c r="JA83" t="s">
        <v>541</v>
      </c>
      <c r="JX83" t="s">
        <v>534</v>
      </c>
      <c r="JZ83" t="s">
        <v>901</v>
      </c>
      <c r="KB83" t="s">
        <v>589</v>
      </c>
      <c r="KC83">
        <v>2</v>
      </c>
      <c r="KD83">
        <v>1</v>
      </c>
      <c r="KK83">
        <v>1</v>
      </c>
      <c r="KN83" t="s">
        <v>552</v>
      </c>
      <c r="KQ83" t="b">
        <f t="shared" si="156"/>
        <v>0</v>
      </c>
      <c r="KR83">
        <f t="shared" si="116"/>
        <v>142</v>
      </c>
    </row>
    <row r="84" spans="1:304" ht="14.4" customHeight="1" x14ac:dyDescent="0.3">
      <c r="A84">
        <v>100</v>
      </c>
      <c r="B84">
        <v>513</v>
      </c>
      <c r="C84" s="2">
        <v>44874.312569444446</v>
      </c>
      <c r="D84">
        <v>1</v>
      </c>
      <c r="E84" t="s">
        <v>853</v>
      </c>
      <c r="F84" t="s">
        <v>582</v>
      </c>
      <c r="G84">
        <f>VLOOKUP(F84,'Vlookup tables'!$A$2:$B$10,2,FALSE)</f>
        <v>1</v>
      </c>
      <c r="H84" t="s">
        <v>545</v>
      </c>
      <c r="J84" t="str">
        <f t="shared" si="157"/>
        <v>Engineering</v>
      </c>
      <c r="K84" t="s">
        <v>566</v>
      </c>
      <c r="L84">
        <f>VLOOKUP(K84,'Vlookup tables'!$A$2:$B$10,2,FALSE)</f>
        <v>3</v>
      </c>
      <c r="M84" t="s">
        <v>583</v>
      </c>
      <c r="N84" t="b">
        <f t="shared" si="117"/>
        <v>1</v>
      </c>
      <c r="O84" t="b">
        <f t="shared" si="118"/>
        <v>0</v>
      </c>
      <c r="P84" t="b">
        <f t="shared" si="119"/>
        <v>0</v>
      </c>
      <c r="Q84" t="b">
        <f t="shared" si="120"/>
        <v>0</v>
      </c>
      <c r="R84" t="b">
        <f t="shared" si="121"/>
        <v>0</v>
      </c>
      <c r="T84" t="str">
        <f t="shared" si="158"/>
        <v>na</v>
      </c>
      <c r="U84" t="str">
        <f t="shared" si="159"/>
        <v>Unknown</v>
      </c>
      <c r="V84" t="str">
        <f t="shared" si="160"/>
        <v>Unknown</v>
      </c>
      <c r="W84" t="str">
        <f t="shared" si="161"/>
        <v>Unknown</v>
      </c>
      <c r="X84" t="str">
        <f t="shared" si="162"/>
        <v>Unknown</v>
      </c>
      <c r="Y84" t="s">
        <v>621</v>
      </c>
      <c r="Z84">
        <f>VLOOKUP(Y84,'Vlookup tables'!$D$2:$E$6,2,FALSE)</f>
        <v>3</v>
      </c>
      <c r="AA84" t="str">
        <f t="shared" si="99"/>
        <v>na</v>
      </c>
      <c r="AB84" t="str">
        <f t="shared" si="122"/>
        <v>na</v>
      </c>
      <c r="AC84" t="str">
        <f t="shared" si="123"/>
        <v>na</v>
      </c>
      <c r="AD84" t="str">
        <f t="shared" si="124"/>
        <v>na</v>
      </c>
      <c r="AE84" t="str">
        <f t="shared" si="125"/>
        <v>na</v>
      </c>
      <c r="AF84" t="str">
        <f>IF(OR(AA84=FALSE,AA84="na"),"na",VLOOKUP(AV84,'Vlookup tables'!$G$2:$H$7,2,FALSE))</f>
        <v>na</v>
      </c>
      <c r="AG84" t="str">
        <f>IF(OR(AB84=FALSE,AB84="na"),"na",VLOOKUP(AW84,'Vlookup tables'!$G$2:$H$7,2,FALSE))</f>
        <v>na</v>
      </c>
      <c r="AH84" t="str">
        <f>IF(OR(AC84=FALSE,AC84="na"),"na",VLOOKUP(AX84,'Vlookup tables'!$G$2:$H$7,2,FALSE))</f>
        <v>na</v>
      </c>
      <c r="AI84" t="str">
        <f>IF(OR(AD84=FALSE,AD84="na"),"na",VLOOKUP(AY84,'Vlookup tables'!$G$2:$H$7,2,FALSE))</f>
        <v>na</v>
      </c>
      <c r="AJ84" t="str">
        <f>IF(OR(AA84=FALSE,AA84="na"),"na",VLOOKUP(BC84,'Vlookup tables'!$J$2:$K$5,2,FALSE))</f>
        <v>na</v>
      </c>
      <c r="AK84" t="str">
        <f>IF(OR(AB84=FALSE,AB84="na"),"na",VLOOKUP(BD84,'Vlookup tables'!$J$2:$K$5,2,FALSE))</f>
        <v>na</v>
      </c>
      <c r="AL84" t="str">
        <f>IF(OR(AC84=FALSE,AC84="na"),"na",VLOOKUP(BE84,'Vlookup tables'!$J$2:$K$5,2,FALSE))</f>
        <v>na</v>
      </c>
      <c r="AM84" t="str">
        <f>IF(OR(AD84=FALSE,AD84="na"),"na",VLOOKUP(BF84,'Vlookup tables'!$J$2:$K$5,2,FALSE))</f>
        <v>na</v>
      </c>
      <c r="AN84" t="str">
        <f t="shared" si="126"/>
        <v>na</v>
      </c>
      <c r="AO84" t="str">
        <f t="shared" si="127"/>
        <v>na</v>
      </c>
      <c r="AP84" t="str">
        <f t="shared" si="128"/>
        <v>na</v>
      </c>
      <c r="AQ84" t="str">
        <f t="shared" si="129"/>
        <v>na</v>
      </c>
      <c r="BQ84" t="str">
        <f t="shared" si="130"/>
        <v>na</v>
      </c>
      <c r="BR84" t="str">
        <f t="shared" si="131"/>
        <v>na</v>
      </c>
      <c r="BS84" t="str">
        <f t="shared" si="132"/>
        <v>na</v>
      </c>
      <c r="BT84" t="str">
        <f t="shared" si="133"/>
        <v>na</v>
      </c>
      <c r="BU84" t="str">
        <f t="shared" si="134"/>
        <v>na</v>
      </c>
      <c r="BV84" t="str">
        <f t="shared" si="135"/>
        <v>na</v>
      </c>
      <c r="BW84" t="str">
        <f>IF(OR(BR84=FALSE,BR84="na"),"na",VLOOKUP(CN84,'Vlookup tables'!$G$2:$H$7,2,FALSE))</f>
        <v>na</v>
      </c>
      <c r="BX84" t="str">
        <f>IF(OR(BS84=FALSE,BS84="na"),"na",VLOOKUP(CO84,'Vlookup tables'!$G$2:$H$7,2,FALSE))</f>
        <v>na</v>
      </c>
      <c r="BY84" t="str">
        <f>IF(OR(BT84=FALSE,BT84="na"),"na",VLOOKUP(CP84,'Vlookup tables'!$G$2:$H$7,2,FALSE))</f>
        <v>na</v>
      </c>
      <c r="BZ84" t="str">
        <f>IF(OR(BU84=FALSE,BU84="na"),"na",VLOOKUP(CQ84,'Vlookup tables'!$G$2:$H$7,2,FALSE))</f>
        <v>na</v>
      </c>
      <c r="CA84" t="str">
        <f>IF(OR(BR84=FALSE,BR84="na"),"na",VLOOKUP(CU84,'Vlookup tables'!$J$2:$K$5,2,FALSE))</f>
        <v>na</v>
      </c>
      <c r="CB84" t="str">
        <f>IF(OR(BS84=FALSE,BS84="na"),"na",VLOOKUP(CV84,'Vlookup tables'!$J$2:$K$5,2,FALSE))</f>
        <v>na</v>
      </c>
      <c r="CC84" t="str">
        <f>IF(OR(BT84=FALSE,BT84="na"),"na",VLOOKUP(CW84,'Vlookup tables'!$J$2:$K$5,2,FALSE))</f>
        <v>na</v>
      </c>
      <c r="CD84" t="str">
        <f>IF(OR(BU84=FALSE,BU84="na"),"na",VLOOKUP(CX84,'Vlookup tables'!$J$2:$K$5,2,FALSE))</f>
        <v>na</v>
      </c>
      <c r="CE84" t="str">
        <f t="shared" si="136"/>
        <v>na</v>
      </c>
      <c r="CF84" t="str">
        <f t="shared" si="137"/>
        <v>na</v>
      </c>
      <c r="CG84" t="str">
        <f t="shared" si="138"/>
        <v>na</v>
      </c>
      <c r="CH84" t="str">
        <f t="shared" si="139"/>
        <v>na</v>
      </c>
      <c r="DI84" t="str">
        <f t="shared" si="140"/>
        <v>na</v>
      </c>
      <c r="DM84" s="5" t="s">
        <v>534</v>
      </c>
      <c r="DO84" t="s">
        <v>915</v>
      </c>
      <c r="DP84" t="s">
        <v>916</v>
      </c>
      <c r="DS84">
        <v>1</v>
      </c>
      <c r="DZ84">
        <v>7</v>
      </c>
      <c r="EB84">
        <v>6</v>
      </c>
      <c r="EC84">
        <v>5</v>
      </c>
      <c r="ED84">
        <v>3</v>
      </c>
      <c r="EE84">
        <v>2</v>
      </c>
      <c r="EF84">
        <v>1</v>
      </c>
      <c r="EG84">
        <v>4</v>
      </c>
      <c r="EQ84" t="b">
        <f t="shared" si="141"/>
        <v>0</v>
      </c>
      <c r="ER84" t="b">
        <f t="shared" si="142"/>
        <v>0</v>
      </c>
      <c r="ES84" t="b">
        <f t="shared" si="143"/>
        <v>0</v>
      </c>
      <c r="ET84" t="b">
        <f t="shared" si="144"/>
        <v>0</v>
      </c>
      <c r="EU84" t="b">
        <f t="shared" si="145"/>
        <v>0</v>
      </c>
      <c r="EV84" t="b">
        <f t="shared" si="146"/>
        <v>0</v>
      </c>
      <c r="EW84" t="str">
        <f t="shared" si="100"/>
        <v>na</v>
      </c>
      <c r="EX84" t="str">
        <f t="shared" si="101"/>
        <v>na</v>
      </c>
      <c r="EY84" t="str">
        <f t="shared" si="102"/>
        <v>na</v>
      </c>
      <c r="EZ84" t="str">
        <f t="shared" si="103"/>
        <v>na</v>
      </c>
      <c r="FA84" t="str">
        <f t="shared" si="104"/>
        <v>na</v>
      </c>
      <c r="FB84" t="str">
        <f t="shared" si="105"/>
        <v>na</v>
      </c>
      <c r="FC84" t="str">
        <f t="shared" si="147"/>
        <v>na</v>
      </c>
      <c r="FD84" t="str">
        <f t="shared" si="106"/>
        <v>na</v>
      </c>
      <c r="FE84" t="str">
        <f t="shared" si="107"/>
        <v>na</v>
      </c>
      <c r="FF84" t="str">
        <f t="shared" si="108"/>
        <v>na</v>
      </c>
      <c r="FG84" t="str">
        <f t="shared" si="109"/>
        <v>na</v>
      </c>
      <c r="FH84" t="str">
        <f t="shared" si="148"/>
        <v>na</v>
      </c>
      <c r="FI84" t="str">
        <f>IF(OR(FD84=FALSE,FD84="na"),"na",VLOOKUP(GH84,'Vlookup tables'!$G$2:$H$7,2,FALSE))</f>
        <v>na</v>
      </c>
      <c r="FJ84" t="str">
        <f>IF(OR(FE84=FALSE,FE84="na"),"na",VLOOKUP(GI84,'Vlookup tables'!$G$2:$H$7,2,FALSE))</f>
        <v>na</v>
      </c>
      <c r="FK84" t="str">
        <f>IF(OR(FF84=FALSE,FF84="na"),"na",VLOOKUP(GJ84,'Vlookup tables'!$G$2:$H$7,2,FALSE))</f>
        <v>na</v>
      </c>
      <c r="FL84" t="str">
        <f>IF(OR(FG84=FALSE,FG84="na"),"na",VLOOKUP(GK84,'Vlookup tables'!$G$2:$H$7,2,FALSE))</f>
        <v>na</v>
      </c>
      <c r="FM84" t="str">
        <f>IF(OR(FD84=FALSE,FD84="na"),"na",VLOOKUP(GO84,'Vlookup tables'!$J$2:$K$5,2,FALSE))</f>
        <v>na</v>
      </c>
      <c r="FN84" t="str">
        <f>IF(OR(FE84=FALSE,FE84="na"),"na",VLOOKUP(GP84,'Vlookup tables'!$J$2:$K$5,2,FALSE))</f>
        <v>na</v>
      </c>
      <c r="FO84" t="str">
        <f>IF(OR(FF84=FALSE,FF84="na"),"na",VLOOKUP(GQ84,'Vlookup tables'!$J$2:$K$5,2,FALSE))</f>
        <v>na</v>
      </c>
      <c r="FP84" t="str">
        <f>IF(OR(FG84=FALSE,FG84="na"),"na",VLOOKUP(GR84,'Vlookup tables'!$J$2:$K$5,2,FALSE))</f>
        <v>na</v>
      </c>
      <c r="FQ84" t="str">
        <f t="shared" si="110"/>
        <v>na</v>
      </c>
      <c r="FR84" t="str">
        <f t="shared" si="111"/>
        <v>na</v>
      </c>
      <c r="FS84" t="str">
        <f t="shared" si="112"/>
        <v>na</v>
      </c>
      <c r="FT84" t="str">
        <f t="shared" si="113"/>
        <v>na</v>
      </c>
      <c r="FU84" t="str">
        <f t="shared" si="114"/>
        <v>na</v>
      </c>
      <c r="FV84" t="s">
        <v>574</v>
      </c>
      <c r="HF84" t="s">
        <v>534</v>
      </c>
      <c r="HH84" t="s">
        <v>917</v>
      </c>
      <c r="HI84" t="s">
        <v>918</v>
      </c>
      <c r="HN84">
        <v>1</v>
      </c>
      <c r="HO84">
        <v>3</v>
      </c>
      <c r="HP84">
        <v>1</v>
      </c>
      <c r="HQ84">
        <v>2</v>
      </c>
      <c r="HX84">
        <f>IF(IT84="","Unknown",VLOOKUP(IT84,'Vlookup tables'!$B$13:$C$16,2,FALSE))</f>
        <v>2</v>
      </c>
      <c r="HY84">
        <f>IF(IU84="","Unknown",VLOOKUP(IU84,'Vlookup tables'!$D$13:$E$16,2,FALSE))</f>
        <v>2</v>
      </c>
      <c r="HZ84">
        <f>IF(IV84="","Unknown",VLOOKUP(IV84,'Vlookup tables'!$F$13:$G$16,2,FALSE))</f>
        <v>3</v>
      </c>
      <c r="IA84">
        <f>IF(IW84="","Unknown",VLOOKUP(IW84,'Vlookup tables'!$H$13:$I$16,2,FALSE))</f>
        <v>2</v>
      </c>
      <c r="IB84">
        <f>IF(IX84="","Unknown",VLOOKUP(IX84,'Vlookup tables'!$J$13:$K$16,2,FALSE))</f>
        <v>3</v>
      </c>
      <c r="IC84">
        <f>IF(IY84="","Unknown",VLOOKUP(IY84,'Vlookup tables'!$L$13:$M$16,2,FALSE))</f>
        <v>3</v>
      </c>
      <c r="ID84">
        <f>IF(IZ84="","Unknown",VLOOKUP(IZ84,'Vlookup tables'!$N$13:$O$16,2,FALSE))</f>
        <v>1</v>
      </c>
      <c r="IE84">
        <f>VLOOKUP(JA84,'Vlookup tables'!$P$13:$Q$15,2,FALSE)</f>
        <v>2</v>
      </c>
      <c r="IF84" t="b">
        <f t="shared" si="149"/>
        <v>0</v>
      </c>
      <c r="IG84" t="b">
        <f t="shared" si="150"/>
        <v>0</v>
      </c>
      <c r="IH84" t="b">
        <f t="shared" si="151"/>
        <v>0</v>
      </c>
      <c r="II84" t="b">
        <f t="shared" si="115"/>
        <v>1</v>
      </c>
      <c r="IJ84" t="str">
        <f>IF(OR(IF84=FALSE,IF84="na"),"na",VLOOKUP(JF84,'Vlookup tables'!$G$2:$H$7,2,FALSE))</f>
        <v>na</v>
      </c>
      <c r="IK84" t="str">
        <f>IF(OR(IG84=FALSE,IG84="na"),"na",VLOOKUP(JG84,'Vlookup tables'!$G$2:$H$7,2,FALSE))</f>
        <v>na</v>
      </c>
      <c r="IL84" t="str">
        <f>IF(OR(IH84=FALSE,IH84="na"),"na",VLOOKUP(JH84,'Vlookup tables'!$G$2:$H$7,2,FALSE))</f>
        <v>na</v>
      </c>
      <c r="IM84" t="str">
        <f>IF(OR(IF84=FALSE,IF84="na"),"na",VLOOKUP(JL84,'Vlookup tables'!$J$2:$K$5,2,FALSE))</f>
        <v>na</v>
      </c>
      <c r="IN84" t="str">
        <f>IF(OR(IG84=FALSE,IG84="na"),"na",VLOOKUP(JM84,'Vlookup tables'!$J$2:$K$5,2,FALSE))</f>
        <v>na</v>
      </c>
      <c r="IO84" t="str">
        <f>IF(OR(IH84=FALSE,IH84="na"),"na",VLOOKUP(JN84,'Vlookup tables'!$J$2:$K$5,2,FALSE))</f>
        <v>na</v>
      </c>
      <c r="IP84" t="str">
        <f t="shared" si="152"/>
        <v>na</v>
      </c>
      <c r="IQ84" t="str">
        <f t="shared" si="153"/>
        <v>na</v>
      </c>
      <c r="IR84" t="str">
        <f t="shared" si="154"/>
        <v>na</v>
      </c>
      <c r="IS84" t="b">
        <f t="shared" si="155"/>
        <v>0</v>
      </c>
      <c r="IT84" t="s">
        <v>559</v>
      </c>
      <c r="IU84" t="s">
        <v>560</v>
      </c>
      <c r="IV84" t="s">
        <v>540</v>
      </c>
      <c r="IW84" t="s">
        <v>562</v>
      </c>
      <c r="IX84" t="s">
        <v>577</v>
      </c>
      <c r="IY84" t="s">
        <v>532</v>
      </c>
      <c r="IZ84" t="s">
        <v>562</v>
      </c>
      <c r="JA84" t="s">
        <v>578</v>
      </c>
      <c r="JB84" t="s">
        <v>850</v>
      </c>
      <c r="JC84" t="s">
        <v>919</v>
      </c>
      <c r="JD84" t="s">
        <v>920</v>
      </c>
      <c r="JI84" t="s">
        <v>531</v>
      </c>
      <c r="JJ84" t="s">
        <v>531</v>
      </c>
      <c r="JO84" t="s">
        <v>532</v>
      </c>
      <c r="JP84" t="s">
        <v>532</v>
      </c>
      <c r="KN84" t="s">
        <v>552</v>
      </c>
      <c r="KQ84" t="b">
        <f t="shared" si="156"/>
        <v>0</v>
      </c>
      <c r="KR84">
        <f t="shared" si="116"/>
        <v>148</v>
      </c>
    </row>
    <row r="85" spans="1:304" ht="14.4" customHeight="1" x14ac:dyDescent="0.3">
      <c r="A85">
        <v>100</v>
      </c>
      <c r="B85">
        <v>493</v>
      </c>
      <c r="C85" s="2">
        <v>44874.313946759263</v>
      </c>
      <c r="D85">
        <v>1</v>
      </c>
      <c r="E85" t="s">
        <v>581</v>
      </c>
      <c r="F85" t="s">
        <v>568</v>
      </c>
      <c r="G85">
        <f>VLOOKUP(F85,'Vlookup tables'!$A$2:$B$10,2,FALSE)</f>
        <v>6</v>
      </c>
      <c r="H85" t="s">
        <v>545</v>
      </c>
      <c r="J85" t="str">
        <f t="shared" si="157"/>
        <v>Engineering</v>
      </c>
      <c r="K85" t="s">
        <v>568</v>
      </c>
      <c r="L85">
        <f>VLOOKUP(K85,'Vlookup tables'!$A$2:$B$10,2,FALSE)</f>
        <v>6</v>
      </c>
      <c r="M85" t="s">
        <v>583</v>
      </c>
      <c r="N85" t="b">
        <f t="shared" si="117"/>
        <v>1</v>
      </c>
      <c r="O85" t="b">
        <f t="shared" si="118"/>
        <v>0</v>
      </c>
      <c r="P85" t="b">
        <f t="shared" si="119"/>
        <v>0</v>
      </c>
      <c r="Q85" t="b">
        <f t="shared" si="120"/>
        <v>0</v>
      </c>
      <c r="R85" t="b">
        <f t="shared" si="121"/>
        <v>0</v>
      </c>
      <c r="S85" t="s">
        <v>603</v>
      </c>
      <c r="T85" t="str">
        <f t="shared" si="158"/>
        <v>na</v>
      </c>
      <c r="U85" t="b">
        <f t="shared" si="159"/>
        <v>1</v>
      </c>
      <c r="V85" t="b">
        <f t="shared" si="160"/>
        <v>1</v>
      </c>
      <c r="W85" t="b">
        <f t="shared" si="161"/>
        <v>1</v>
      </c>
      <c r="X85" t="b">
        <f t="shared" si="162"/>
        <v>1</v>
      </c>
      <c r="Y85" t="s">
        <v>517</v>
      </c>
      <c r="Z85">
        <f>VLOOKUP(Y85,'Vlookup tables'!$D$2:$E$6,2,FALSE)</f>
        <v>1</v>
      </c>
      <c r="AA85" t="b">
        <f t="shared" si="99"/>
        <v>1</v>
      </c>
      <c r="AB85" t="b">
        <f t="shared" si="122"/>
        <v>1</v>
      </c>
      <c r="AC85" t="b">
        <f t="shared" si="123"/>
        <v>0</v>
      </c>
      <c r="AD85" t="b">
        <f t="shared" si="124"/>
        <v>1</v>
      </c>
      <c r="AE85" t="b">
        <f t="shared" si="125"/>
        <v>0</v>
      </c>
      <c r="AF85">
        <f>IF(OR(AA85=FALSE,AA85="na"),"na",VLOOKUP(AV85,'Vlookup tables'!$G$2:$H$7,2,FALSE))</f>
        <v>2</v>
      </c>
      <c r="AG85">
        <f>IF(OR(AB85=FALSE,AB85="na"),"na",VLOOKUP(AW85,'Vlookup tables'!$G$2:$H$7,2,FALSE))</f>
        <v>2</v>
      </c>
      <c r="AH85" t="str">
        <f>IF(OR(AC85=FALSE,AC85="na"),"na",VLOOKUP(AX85,'Vlookup tables'!$G$2:$H$7,2,FALSE))</f>
        <v>na</v>
      </c>
      <c r="AI85">
        <f>IF(OR(AD85=FALSE,AD85="na"),"na",VLOOKUP(AY85,'Vlookup tables'!$G$2:$H$7,2,FALSE))</f>
        <v>2</v>
      </c>
      <c r="AJ85">
        <f>IF(OR(AA85=FALSE,AA85="na"),"na",VLOOKUP(BC85,'Vlookup tables'!$J$2:$K$5,2,FALSE))</f>
        <v>3</v>
      </c>
      <c r="AK85">
        <f>IF(OR(AB85=FALSE,AB85="na"),"na",VLOOKUP(BD85,'Vlookup tables'!$J$2:$K$5,2,FALSE))</f>
        <v>3</v>
      </c>
      <c r="AL85" t="str">
        <f>IF(OR(AC85=FALSE,AC85="na"),"na",VLOOKUP(BE85,'Vlookup tables'!$J$2:$K$5,2,FALSE))</f>
        <v>na</v>
      </c>
      <c r="AM85">
        <f>IF(OR(AD85=FALSE,AD85="na"),"na",VLOOKUP(BF85,'Vlookup tables'!$J$2:$K$5,2,FALSE))</f>
        <v>3</v>
      </c>
      <c r="AN85" t="b">
        <f t="shared" si="126"/>
        <v>0</v>
      </c>
      <c r="AO85" t="b">
        <f t="shared" si="127"/>
        <v>0</v>
      </c>
      <c r="AP85" t="str">
        <f t="shared" si="128"/>
        <v>na</v>
      </c>
      <c r="AQ85" t="b">
        <f t="shared" si="129"/>
        <v>0</v>
      </c>
      <c r="AR85" t="s">
        <v>771</v>
      </c>
      <c r="AV85" t="s">
        <v>531</v>
      </c>
      <c r="AW85" t="s">
        <v>531</v>
      </c>
      <c r="AX85" t="s">
        <v>531</v>
      </c>
      <c r="AY85" t="s">
        <v>531</v>
      </c>
      <c r="BC85" t="s">
        <v>532</v>
      </c>
      <c r="BD85" t="s">
        <v>532</v>
      </c>
      <c r="BE85" t="s">
        <v>532</v>
      </c>
      <c r="BF85" t="s">
        <v>532</v>
      </c>
      <c r="BQ85" t="str">
        <f t="shared" si="130"/>
        <v>Yes</v>
      </c>
      <c r="BR85" t="b">
        <f t="shared" si="131"/>
        <v>1</v>
      </c>
      <c r="BS85" t="b">
        <f t="shared" si="132"/>
        <v>1</v>
      </c>
      <c r="BT85" t="b">
        <f t="shared" si="133"/>
        <v>1</v>
      </c>
      <c r="BU85" t="b">
        <f t="shared" si="134"/>
        <v>0</v>
      </c>
      <c r="BV85" t="b">
        <f t="shared" si="135"/>
        <v>0</v>
      </c>
      <c r="BW85">
        <f>IF(OR(BR85=FALSE,BR85="na"),"na",VLOOKUP(CN85,'Vlookup tables'!$G$2:$H$7,2,FALSE))</f>
        <v>2</v>
      </c>
      <c r="BX85">
        <f>IF(OR(BS85=FALSE,BS85="na"),"na",VLOOKUP(CO85,'Vlookup tables'!$G$2:$H$7,2,FALSE))</f>
        <v>2</v>
      </c>
      <c r="BY85">
        <f>IF(OR(BT85=FALSE,BT85="na"),"na",VLOOKUP(CP85,'Vlookup tables'!$G$2:$H$7,2,FALSE))</f>
        <v>2</v>
      </c>
      <c r="BZ85" t="str">
        <f>IF(OR(BU85=FALSE,BU85="na"),"na",VLOOKUP(CQ85,'Vlookup tables'!$G$2:$H$7,2,FALSE))</f>
        <v>na</v>
      </c>
      <c r="CA85">
        <f>IF(OR(BR85=FALSE,BR85="na"),"na",VLOOKUP(CU85,'Vlookup tables'!$J$2:$K$5,2,FALSE))</f>
        <v>3</v>
      </c>
      <c r="CB85">
        <f>IF(OR(BS85=FALSE,BS85="na"),"na",VLOOKUP(CV85,'Vlookup tables'!$J$2:$K$5,2,FALSE))</f>
        <v>3</v>
      </c>
      <c r="CC85">
        <f>IF(OR(BT85=FALSE,BT85="na"),"na",VLOOKUP(CW85,'Vlookup tables'!$J$2:$K$5,2,FALSE))</f>
        <v>3</v>
      </c>
      <c r="CD85" t="str">
        <f>IF(OR(BU85=FALSE,BU85="na"),"na",VLOOKUP(CX85,'Vlookup tables'!$J$2:$K$5,2,FALSE))</f>
        <v>na</v>
      </c>
      <c r="CE85" t="b">
        <f t="shared" si="136"/>
        <v>0</v>
      </c>
      <c r="CF85" t="b">
        <f t="shared" si="137"/>
        <v>0</v>
      </c>
      <c r="CG85" t="b">
        <f t="shared" si="138"/>
        <v>0</v>
      </c>
      <c r="CH85" t="str">
        <f t="shared" si="139"/>
        <v>na</v>
      </c>
      <c r="CI85" t="s">
        <v>519</v>
      </c>
      <c r="CJ85" t="s">
        <v>593</v>
      </c>
      <c r="CN85" t="s">
        <v>531</v>
      </c>
      <c r="CO85" t="s">
        <v>531</v>
      </c>
      <c r="CP85" t="s">
        <v>531</v>
      </c>
      <c r="CU85" t="s">
        <v>532</v>
      </c>
      <c r="CV85" t="s">
        <v>532</v>
      </c>
      <c r="CW85" t="s">
        <v>532</v>
      </c>
      <c r="DI85" t="b">
        <f t="shared" si="140"/>
        <v>0</v>
      </c>
      <c r="DK85" t="s">
        <v>649</v>
      </c>
      <c r="EQ85" t="b">
        <f t="shared" si="141"/>
        <v>1</v>
      </c>
      <c r="ER85" t="b">
        <f t="shared" si="142"/>
        <v>1</v>
      </c>
      <c r="ES85" t="b">
        <f t="shared" si="143"/>
        <v>1</v>
      </c>
      <c r="ET85" t="b">
        <f t="shared" si="144"/>
        <v>0</v>
      </c>
      <c r="EU85" t="b">
        <f t="shared" si="145"/>
        <v>0</v>
      </c>
      <c r="EV85" t="b">
        <f t="shared" si="146"/>
        <v>0</v>
      </c>
      <c r="EW85">
        <f t="shared" si="100"/>
        <v>3</v>
      </c>
      <c r="EX85">
        <f t="shared" si="101"/>
        <v>3</v>
      </c>
      <c r="EY85" t="str">
        <f t="shared" si="102"/>
        <v>na</v>
      </c>
      <c r="EZ85" t="str">
        <f t="shared" si="103"/>
        <v>na</v>
      </c>
      <c r="FA85" t="b">
        <f t="shared" si="104"/>
        <v>1</v>
      </c>
      <c r="FB85" t="b">
        <f t="shared" si="105"/>
        <v>0</v>
      </c>
      <c r="FC85" t="b">
        <f t="shared" si="147"/>
        <v>0</v>
      </c>
      <c r="FD85" t="b">
        <f t="shared" si="106"/>
        <v>1</v>
      </c>
      <c r="FE85" t="b">
        <f t="shared" si="107"/>
        <v>0</v>
      </c>
      <c r="FF85" t="b">
        <f t="shared" si="108"/>
        <v>1</v>
      </c>
      <c r="FG85" t="b">
        <f t="shared" si="109"/>
        <v>1</v>
      </c>
      <c r="FH85" t="b">
        <f t="shared" si="148"/>
        <v>0</v>
      </c>
      <c r="FI85">
        <f>IF(OR(FD85=FALSE,FD85="na"),"na",VLOOKUP(GH85,'Vlookup tables'!$G$2:$H$7,2,FALSE))</f>
        <v>2</v>
      </c>
      <c r="FJ85" t="str">
        <f>IF(OR(FE85=FALSE,FE85="na"),"na",VLOOKUP(GI85,'Vlookup tables'!$G$2:$H$7,2,FALSE))</f>
        <v>na</v>
      </c>
      <c r="FK85">
        <f>IF(OR(FF85=FALSE,FF85="na"),"na",VLOOKUP(GJ85,'Vlookup tables'!$G$2:$H$7,2,FALSE))</f>
        <v>2</v>
      </c>
      <c r="FL85">
        <f>IF(OR(FG85=FALSE,FG85="na"),"na",VLOOKUP(GK85,'Vlookup tables'!$G$2:$H$7,2,FALSE))</f>
        <v>2</v>
      </c>
      <c r="FM85">
        <f>IF(OR(FD85=FALSE,FD85="na"),"na",VLOOKUP(GO85,'Vlookup tables'!$J$2:$K$5,2,FALSE))</f>
        <v>3</v>
      </c>
      <c r="FN85" t="str">
        <f>IF(OR(FE85=FALSE,FE85="na"),"na",VLOOKUP(GP85,'Vlookup tables'!$J$2:$K$5,2,FALSE))</f>
        <v>na</v>
      </c>
      <c r="FO85">
        <f>IF(OR(FF85=FALSE,FF85="na"),"na",VLOOKUP(GQ85,'Vlookup tables'!$J$2:$K$5,2,FALSE))</f>
        <v>3</v>
      </c>
      <c r="FP85">
        <f>IF(OR(FG85=FALSE,FG85="na"),"na",VLOOKUP(GR85,'Vlookup tables'!$J$2:$K$5,2,FALSE))</f>
        <v>3</v>
      </c>
      <c r="FQ85" t="b">
        <f t="shared" si="110"/>
        <v>0</v>
      </c>
      <c r="FR85" t="str">
        <f t="shared" si="111"/>
        <v>na</v>
      </c>
      <c r="FS85" t="b">
        <f t="shared" si="112"/>
        <v>0</v>
      </c>
      <c r="FT85" t="b">
        <f t="shared" si="113"/>
        <v>0</v>
      </c>
      <c r="FU85" t="b">
        <f t="shared" si="114"/>
        <v>0</v>
      </c>
      <c r="FV85" t="s">
        <v>634</v>
      </c>
      <c r="FX85" t="s">
        <v>554</v>
      </c>
      <c r="FY85" t="s">
        <v>554</v>
      </c>
      <c r="GB85" t="s">
        <v>618</v>
      </c>
      <c r="GF85" t="s">
        <v>596</v>
      </c>
      <c r="GH85" t="s">
        <v>531</v>
      </c>
      <c r="GJ85" t="s">
        <v>531</v>
      </c>
      <c r="GK85" t="s">
        <v>531</v>
      </c>
      <c r="GO85" t="s">
        <v>532</v>
      </c>
      <c r="GQ85" t="s">
        <v>532</v>
      </c>
      <c r="GR85" t="s">
        <v>532</v>
      </c>
      <c r="HD85" t="s">
        <v>649</v>
      </c>
      <c r="HX85">
        <f>IF(IT85="","Unknown",VLOOKUP(IT85,'Vlookup tables'!$B$13:$C$16,2,FALSE))</f>
        <v>3</v>
      </c>
      <c r="HY85">
        <f>IF(IU85="","Unknown",VLOOKUP(IU85,'Vlookup tables'!$D$13:$E$16,2,FALSE))</f>
        <v>1</v>
      </c>
      <c r="HZ85">
        <f>IF(IV85="","Unknown",VLOOKUP(IV85,'Vlookup tables'!$F$13:$G$16,2,FALSE))</f>
        <v>3</v>
      </c>
      <c r="IA85">
        <f>IF(IW85="","Unknown",VLOOKUP(IW85,'Vlookup tables'!$H$13:$I$16,2,FALSE))</f>
        <v>2</v>
      </c>
      <c r="IB85">
        <f>IF(IX85="","Unknown",VLOOKUP(IX85,'Vlookup tables'!$J$13:$K$16,2,FALSE))</f>
        <v>3</v>
      </c>
      <c r="IC85">
        <f>IF(IY85="","Unknown",VLOOKUP(IY85,'Vlookup tables'!$L$13:$M$16,2,FALSE))</f>
        <v>2</v>
      </c>
      <c r="ID85">
        <f>IF(IZ85="","Unknown",VLOOKUP(IZ85,'Vlookup tables'!$N$13:$O$16,2,FALSE))</f>
        <v>1</v>
      </c>
      <c r="IE85">
        <f>VLOOKUP(JA85,'Vlookup tables'!$P$13:$Q$15,2,FALSE)</f>
        <v>2</v>
      </c>
      <c r="IF85" t="b">
        <f t="shared" si="149"/>
        <v>1</v>
      </c>
      <c r="IG85" t="b">
        <f t="shared" si="150"/>
        <v>1</v>
      </c>
      <c r="IH85" t="b">
        <f t="shared" si="151"/>
        <v>1</v>
      </c>
      <c r="II85" t="b">
        <f t="shared" si="115"/>
        <v>0</v>
      </c>
      <c r="IJ85">
        <f>IF(OR(IF85=FALSE,IF85="na"),"na",VLOOKUP(JF85,'Vlookup tables'!$G$2:$H$7,2,FALSE))</f>
        <v>2</v>
      </c>
      <c r="IK85">
        <f>IF(OR(IG85=FALSE,IG85="na"),"na",VLOOKUP(JG85,'Vlookup tables'!$G$2:$H$7,2,FALSE))</f>
        <v>2</v>
      </c>
      <c r="IL85">
        <f>IF(OR(IH85=FALSE,IH85="na"),"na",VLOOKUP(JH85,'Vlookup tables'!$G$2:$H$7,2,FALSE))</f>
        <v>2</v>
      </c>
      <c r="IM85">
        <f>IF(OR(IF85=FALSE,IF85="na"),"na",VLOOKUP(JL85,'Vlookup tables'!$J$2:$K$5,2,FALSE))</f>
        <v>3</v>
      </c>
      <c r="IN85">
        <f>IF(OR(IG85=FALSE,IG85="na"),"na",VLOOKUP(JM85,'Vlookup tables'!$J$2:$K$5,2,FALSE))</f>
        <v>2</v>
      </c>
      <c r="IO85">
        <f>IF(OR(IH85=FALSE,IH85="na"),"na",VLOOKUP(JN85,'Vlookup tables'!$J$2:$K$5,2,FALSE))</f>
        <v>2</v>
      </c>
      <c r="IP85" t="b">
        <f t="shared" si="152"/>
        <v>1</v>
      </c>
      <c r="IQ85" t="b">
        <f t="shared" si="153"/>
        <v>0</v>
      </c>
      <c r="IR85" t="b">
        <f t="shared" si="154"/>
        <v>0</v>
      </c>
      <c r="IS85" t="b">
        <f t="shared" si="155"/>
        <v>0</v>
      </c>
      <c r="IT85" t="s">
        <v>538</v>
      </c>
      <c r="IU85" t="s">
        <v>669</v>
      </c>
      <c r="IV85" t="s">
        <v>540</v>
      </c>
      <c r="IW85" t="s">
        <v>562</v>
      </c>
      <c r="IX85" t="s">
        <v>577</v>
      </c>
      <c r="IY85" t="s">
        <v>528</v>
      </c>
      <c r="IZ85" t="s">
        <v>562</v>
      </c>
      <c r="JA85" t="s">
        <v>578</v>
      </c>
      <c r="JB85" t="s">
        <v>921</v>
      </c>
      <c r="JF85" t="s">
        <v>531</v>
      </c>
      <c r="JG85" t="s">
        <v>531</v>
      </c>
      <c r="JH85" t="s">
        <v>531</v>
      </c>
      <c r="JL85" t="s">
        <v>532</v>
      </c>
      <c r="JM85" t="s">
        <v>528</v>
      </c>
      <c r="JN85" t="s">
        <v>528</v>
      </c>
      <c r="JR85" t="s">
        <v>922</v>
      </c>
      <c r="KN85" t="s">
        <v>649</v>
      </c>
      <c r="KQ85" t="b">
        <f t="shared" si="156"/>
        <v>0</v>
      </c>
      <c r="KR85">
        <f t="shared" si="116"/>
        <v>161</v>
      </c>
    </row>
    <row r="86" spans="1:304" ht="14.4" customHeight="1" x14ac:dyDescent="0.3">
      <c r="A86">
        <v>100</v>
      </c>
      <c r="B86">
        <v>667</v>
      </c>
      <c r="C86" s="2">
        <v>44874.31523148148</v>
      </c>
      <c r="D86">
        <v>1</v>
      </c>
      <c r="E86" t="s">
        <v>544</v>
      </c>
      <c r="F86" t="s">
        <v>611</v>
      </c>
      <c r="G86">
        <f>VLOOKUP(F86,'Vlookup tables'!$A$2:$B$10,2,FALSE)</f>
        <v>4</v>
      </c>
      <c r="H86" t="s">
        <v>631</v>
      </c>
      <c r="J86" t="str">
        <f t="shared" si="157"/>
        <v>Maintenance</v>
      </c>
      <c r="K86" t="s">
        <v>568</v>
      </c>
      <c r="L86">
        <f>VLOOKUP(K86,'Vlookup tables'!$A$2:$B$10,2,FALSE)</f>
        <v>6</v>
      </c>
      <c r="M86" t="s">
        <v>569</v>
      </c>
      <c r="N86" t="b">
        <f t="shared" si="117"/>
        <v>1</v>
      </c>
      <c r="O86" t="b">
        <f t="shared" si="118"/>
        <v>1</v>
      </c>
      <c r="P86" t="b">
        <f t="shared" si="119"/>
        <v>0</v>
      </c>
      <c r="Q86" t="b">
        <f t="shared" si="120"/>
        <v>0</v>
      </c>
      <c r="R86" t="b">
        <f t="shared" si="121"/>
        <v>0</v>
      </c>
      <c r="S86" t="s">
        <v>614</v>
      </c>
      <c r="T86" t="str">
        <f t="shared" si="158"/>
        <v>na</v>
      </c>
      <c r="U86" t="str">
        <f t="shared" si="159"/>
        <v>na</v>
      </c>
      <c r="V86" t="b">
        <f t="shared" si="160"/>
        <v>1</v>
      </c>
      <c r="W86" t="b">
        <f t="shared" si="161"/>
        <v>1</v>
      </c>
      <c r="X86" t="b">
        <f t="shared" si="162"/>
        <v>0</v>
      </c>
      <c r="Y86" t="s">
        <v>517</v>
      </c>
      <c r="Z86">
        <f>VLOOKUP(Y86,'Vlookup tables'!$D$2:$E$6,2,FALSE)</f>
        <v>1</v>
      </c>
      <c r="AA86" t="b">
        <f t="shared" si="99"/>
        <v>1</v>
      </c>
      <c r="AB86" t="b">
        <f t="shared" si="122"/>
        <v>0</v>
      </c>
      <c r="AC86" t="b">
        <f t="shared" si="123"/>
        <v>0</v>
      </c>
      <c r="AD86" t="b">
        <f t="shared" si="124"/>
        <v>0</v>
      </c>
      <c r="AE86" t="b">
        <f t="shared" si="125"/>
        <v>0</v>
      </c>
      <c r="AF86">
        <f>IF(OR(AA86=FALSE,AA86="na"),"na",VLOOKUP(AV86,'Vlookup tables'!$G$2:$H$7,2,FALSE))</f>
        <v>5</v>
      </c>
      <c r="AG86" t="str">
        <f>IF(OR(AB86=FALSE,AB86="na"),"na",VLOOKUP(AW86,'Vlookup tables'!$G$2:$H$7,2,FALSE))</f>
        <v>na</v>
      </c>
      <c r="AH86" t="str">
        <f>IF(OR(AC86=FALSE,AC86="na"),"na",VLOOKUP(AX86,'Vlookup tables'!$G$2:$H$7,2,FALSE))</f>
        <v>na</v>
      </c>
      <c r="AI86" t="str">
        <f>IF(OR(AD86=FALSE,AD86="na"),"na",VLOOKUP(AY86,'Vlookup tables'!$G$2:$H$7,2,FALSE))</f>
        <v>na</v>
      </c>
      <c r="AJ86">
        <f>IF(OR(AA86=FALSE,AA86="na"),"na",VLOOKUP(BC86,'Vlookup tables'!$J$2:$K$5,2,FALSE))</f>
        <v>3</v>
      </c>
      <c r="AK86" t="str">
        <f>IF(OR(AB86=FALSE,AB86="na"),"na",VLOOKUP(BD86,'Vlookup tables'!$J$2:$K$5,2,FALSE))</f>
        <v>na</v>
      </c>
      <c r="AL86" t="str">
        <f>IF(OR(AC86=FALSE,AC86="na"),"na",VLOOKUP(BE86,'Vlookup tables'!$J$2:$K$5,2,FALSE))</f>
        <v>na</v>
      </c>
      <c r="AM86" t="str">
        <f>IF(OR(AD86=FALSE,AD86="na"),"na",VLOOKUP(BF86,'Vlookup tables'!$J$2:$K$5,2,FALSE))</f>
        <v>na</v>
      </c>
      <c r="AN86" t="b">
        <f t="shared" si="126"/>
        <v>0</v>
      </c>
      <c r="AO86" t="str">
        <f t="shared" si="127"/>
        <v>na</v>
      </c>
      <c r="AP86" t="str">
        <f t="shared" si="128"/>
        <v>na</v>
      </c>
      <c r="AQ86" t="str">
        <f t="shared" si="129"/>
        <v>na</v>
      </c>
      <c r="AR86" t="s">
        <v>747</v>
      </c>
      <c r="AV86" t="s">
        <v>551</v>
      </c>
      <c r="AX86" t="s">
        <v>551</v>
      </c>
      <c r="BC86" t="s">
        <v>532</v>
      </c>
      <c r="BE86" t="s">
        <v>532</v>
      </c>
      <c r="BL86" t="s">
        <v>923</v>
      </c>
      <c r="BQ86" t="str">
        <f t="shared" si="130"/>
        <v>Yes</v>
      </c>
      <c r="BR86" t="b">
        <f t="shared" si="131"/>
        <v>1</v>
      </c>
      <c r="BS86" t="b">
        <f t="shared" si="132"/>
        <v>1</v>
      </c>
      <c r="BT86" t="b">
        <f t="shared" si="133"/>
        <v>1</v>
      </c>
      <c r="BU86" t="b">
        <f t="shared" si="134"/>
        <v>1</v>
      </c>
      <c r="BV86" t="b">
        <f t="shared" si="135"/>
        <v>0</v>
      </c>
      <c r="BW86">
        <f>IF(OR(BR86=FALSE,BR86="na"),"na",VLOOKUP(CN86,'Vlookup tables'!$G$2:$H$7,2,FALSE))</f>
        <v>4</v>
      </c>
      <c r="BX86">
        <f>IF(OR(BS86=FALSE,BS86="na"),"na",VLOOKUP(CO86,'Vlookup tables'!$G$2:$H$7,2,FALSE))</f>
        <v>5</v>
      </c>
      <c r="BY86">
        <f>IF(OR(BT86=FALSE,BT86="na"),"na",VLOOKUP(CP86,'Vlookup tables'!$G$2:$H$7,2,FALSE))</f>
        <v>3</v>
      </c>
      <c r="BZ86">
        <f>IF(OR(BU86=FALSE,BU86="na"),"na",VLOOKUP(CQ86,'Vlookup tables'!$G$2:$H$7,2,FALSE))</f>
        <v>3</v>
      </c>
      <c r="CA86">
        <f>IF(OR(BR86=FALSE,BR86="na"),"na",VLOOKUP(CU86,'Vlookup tables'!$J$2:$K$5,2,FALSE))</f>
        <v>3</v>
      </c>
      <c r="CB86">
        <f>IF(OR(BS86=FALSE,BS86="na"),"na",VLOOKUP(CV86,'Vlookup tables'!$J$2:$K$5,2,FALSE))</f>
        <v>3</v>
      </c>
      <c r="CC86">
        <f>IF(OR(BT86=FALSE,BT86="na"),"na",VLOOKUP(CW86,'Vlookup tables'!$J$2:$K$5,2,FALSE))</f>
        <v>3</v>
      </c>
      <c r="CD86">
        <f>IF(OR(BU86=FALSE,BU86="na"),"na",VLOOKUP(CX86,'Vlookup tables'!$J$2:$K$5,2,FALSE))</f>
        <v>3</v>
      </c>
      <c r="CE86" t="b">
        <f t="shared" si="136"/>
        <v>0</v>
      </c>
      <c r="CF86" t="b">
        <f t="shared" si="137"/>
        <v>1</v>
      </c>
      <c r="CG86" t="b">
        <f t="shared" si="138"/>
        <v>0</v>
      </c>
      <c r="CH86" t="b">
        <f t="shared" si="139"/>
        <v>0</v>
      </c>
      <c r="CI86" t="s">
        <v>519</v>
      </c>
      <c r="CJ86" t="s">
        <v>550</v>
      </c>
      <c r="CN86" t="s">
        <v>573</v>
      </c>
      <c r="CO86" t="s">
        <v>551</v>
      </c>
      <c r="CP86" t="s">
        <v>527</v>
      </c>
      <c r="CQ86" t="s">
        <v>527</v>
      </c>
      <c r="CU86" t="s">
        <v>532</v>
      </c>
      <c r="CV86" t="s">
        <v>532</v>
      </c>
      <c r="CW86" t="s">
        <v>532</v>
      </c>
      <c r="CX86" t="s">
        <v>532</v>
      </c>
      <c r="DC86" t="s">
        <v>924</v>
      </c>
      <c r="DI86" t="b">
        <f t="shared" si="140"/>
        <v>1</v>
      </c>
      <c r="DJ86" t="s">
        <v>925</v>
      </c>
      <c r="DK86" t="s">
        <v>533</v>
      </c>
      <c r="EQ86" t="b">
        <f t="shared" si="141"/>
        <v>1</v>
      </c>
      <c r="ER86" t="b">
        <f t="shared" si="142"/>
        <v>1</v>
      </c>
      <c r="ES86" t="b">
        <f t="shared" si="143"/>
        <v>0</v>
      </c>
      <c r="ET86" t="b">
        <f t="shared" si="144"/>
        <v>0</v>
      </c>
      <c r="EU86" t="b">
        <f t="shared" si="145"/>
        <v>0</v>
      </c>
      <c r="EV86" t="b">
        <f t="shared" si="146"/>
        <v>0</v>
      </c>
      <c r="EW86">
        <f t="shared" si="100"/>
        <v>3</v>
      </c>
      <c r="EX86" t="str">
        <f t="shared" si="101"/>
        <v>na</v>
      </c>
      <c r="EY86" t="str">
        <f t="shared" si="102"/>
        <v>na</v>
      </c>
      <c r="EZ86" t="str">
        <f t="shared" si="103"/>
        <v>na</v>
      </c>
      <c r="FA86" t="b">
        <f t="shared" si="104"/>
        <v>1</v>
      </c>
      <c r="FB86" t="b">
        <f t="shared" si="105"/>
        <v>0</v>
      </c>
      <c r="FC86" t="b">
        <f t="shared" si="147"/>
        <v>0</v>
      </c>
      <c r="FD86" t="b">
        <f t="shared" si="106"/>
        <v>1</v>
      </c>
      <c r="FE86" t="b">
        <f t="shared" si="107"/>
        <v>0</v>
      </c>
      <c r="FF86" t="b">
        <f t="shared" si="108"/>
        <v>1</v>
      </c>
      <c r="FG86" t="b">
        <f t="shared" si="109"/>
        <v>0</v>
      </c>
      <c r="FH86" t="b">
        <f t="shared" si="148"/>
        <v>0</v>
      </c>
      <c r="FI86">
        <f>IF(OR(FD86=FALSE,FD86="na"),"na",VLOOKUP(GH86,'Vlookup tables'!$G$2:$H$7,2,FALSE))</f>
        <v>5</v>
      </c>
      <c r="FJ86" t="str">
        <f>IF(OR(FE86=FALSE,FE86="na"),"na",VLOOKUP(GI86,'Vlookup tables'!$G$2:$H$7,2,FALSE))</f>
        <v>na</v>
      </c>
      <c r="FK86">
        <f>IF(OR(FF86=FALSE,FF86="na"),"na",VLOOKUP(GJ86,'Vlookup tables'!$G$2:$H$7,2,FALSE))</f>
        <v>5</v>
      </c>
      <c r="FL86" t="str">
        <f>IF(OR(FG86=FALSE,FG86="na"),"na",VLOOKUP(GK86,'Vlookup tables'!$G$2:$H$7,2,FALSE))</f>
        <v>na</v>
      </c>
      <c r="FM86">
        <f>IF(OR(FD86=FALSE,FD86="na"),"na",VLOOKUP(GO86,'Vlookup tables'!$J$2:$K$5,2,FALSE))</f>
        <v>3</v>
      </c>
      <c r="FN86" t="str">
        <f>IF(OR(FE86=FALSE,FE86="na"),"na",VLOOKUP(GP86,'Vlookup tables'!$J$2:$K$5,2,FALSE))</f>
        <v>na</v>
      </c>
      <c r="FO86">
        <f>IF(OR(FF86=FALSE,FF86="na"),"na",VLOOKUP(GQ86,'Vlookup tables'!$J$2:$K$5,2,FALSE))</f>
        <v>3</v>
      </c>
      <c r="FP86" t="str">
        <f>IF(OR(FG86=FALSE,FG86="na"),"na",VLOOKUP(GR86,'Vlookup tables'!$J$2:$K$5,2,FALSE))</f>
        <v>na</v>
      </c>
      <c r="FQ86" t="b">
        <f t="shared" si="110"/>
        <v>1</v>
      </c>
      <c r="FR86" t="str">
        <f t="shared" si="111"/>
        <v>na</v>
      </c>
      <c r="FS86" t="b">
        <f t="shared" si="112"/>
        <v>0</v>
      </c>
      <c r="FT86" t="str">
        <f t="shared" si="113"/>
        <v>na</v>
      </c>
      <c r="FU86" t="b">
        <f t="shared" si="114"/>
        <v>1</v>
      </c>
      <c r="FV86" t="s">
        <v>601</v>
      </c>
      <c r="FX86" t="s">
        <v>554</v>
      </c>
      <c r="GB86" t="s">
        <v>630</v>
      </c>
      <c r="GF86" t="s">
        <v>596</v>
      </c>
      <c r="GH86" t="s">
        <v>551</v>
      </c>
      <c r="GJ86" t="s">
        <v>551</v>
      </c>
      <c r="GO86" t="s">
        <v>532</v>
      </c>
      <c r="GQ86" t="s">
        <v>532</v>
      </c>
      <c r="GV86" t="s">
        <v>926</v>
      </c>
      <c r="HC86" t="s">
        <v>927</v>
      </c>
      <c r="HD86" t="s">
        <v>533</v>
      </c>
      <c r="HX86" t="str">
        <f>IF(IT86="","Unknown",VLOOKUP(IT86,'Vlookup tables'!$B$13:$C$16,2,FALSE))</f>
        <v>Unknown</v>
      </c>
      <c r="HY86" t="str">
        <f>IF(IU86="","Unknown",VLOOKUP(IU86,'Vlookup tables'!$D$13:$E$16,2,FALSE))</f>
        <v>Unknown</v>
      </c>
      <c r="HZ86" t="str">
        <f>IF(IV86="","Unknown",VLOOKUP(IV86,'Vlookup tables'!$F$13:$G$16,2,FALSE))</f>
        <v>Unknown</v>
      </c>
      <c r="IA86">
        <f>IF(IW86="","Unknown",VLOOKUP(IW86,'Vlookup tables'!$H$13:$I$16,2,FALSE))</f>
        <v>2</v>
      </c>
      <c r="IB86">
        <f>IF(IX86="","Unknown",VLOOKUP(IX86,'Vlookup tables'!$J$13:$K$16,2,FALSE))</f>
        <v>2</v>
      </c>
      <c r="IC86">
        <f>IF(IY86="","Unknown",VLOOKUP(IY86,'Vlookup tables'!$L$13:$M$16,2,FALSE))</f>
        <v>2</v>
      </c>
      <c r="ID86">
        <f>IF(IZ86="","Unknown",VLOOKUP(IZ86,'Vlookup tables'!$N$13:$O$16,2,FALSE))</f>
        <v>1</v>
      </c>
      <c r="IE86">
        <f>VLOOKUP(JA86,'Vlookup tables'!$P$13:$Q$15,2,FALSE)</f>
        <v>2</v>
      </c>
      <c r="IF86" t="b">
        <f t="shared" si="149"/>
        <v>1</v>
      </c>
      <c r="IG86" t="b">
        <f t="shared" si="150"/>
        <v>1</v>
      </c>
      <c r="IH86" t="b">
        <f t="shared" si="151"/>
        <v>0</v>
      </c>
      <c r="II86" t="b">
        <f t="shared" si="115"/>
        <v>0</v>
      </c>
      <c r="IJ86">
        <f>IF(OR(IF86=FALSE,IF86="na"),"na",VLOOKUP(JF86,'Vlookup tables'!$G$2:$H$7,2,FALSE))</f>
        <v>2</v>
      </c>
      <c r="IK86">
        <f>IF(OR(IG86=FALSE,IG86="na"),"na",VLOOKUP(JG86,'Vlookup tables'!$G$2:$H$7,2,FALSE))</f>
        <v>2</v>
      </c>
      <c r="IL86" t="str">
        <f>IF(OR(IH86=FALSE,IH86="na"),"na",VLOOKUP(JH86,'Vlookup tables'!$G$2:$H$7,2,FALSE))</f>
        <v>na</v>
      </c>
      <c r="IM86">
        <f>IF(OR(IF86=FALSE,IF86="na"),"na",VLOOKUP(JL86,'Vlookup tables'!$J$2:$K$5,2,FALSE))</f>
        <v>2</v>
      </c>
      <c r="IN86">
        <f>IF(OR(IG86=FALSE,IG86="na"),"na",VLOOKUP(JM86,'Vlookup tables'!$J$2:$K$5,2,FALSE))</f>
        <v>2</v>
      </c>
      <c r="IO86" t="str">
        <f>IF(OR(IH86=FALSE,IH86="na"),"na",VLOOKUP(JN86,'Vlookup tables'!$J$2:$K$5,2,FALSE))</f>
        <v>na</v>
      </c>
      <c r="IP86" t="b">
        <f t="shared" si="152"/>
        <v>0</v>
      </c>
      <c r="IQ86" t="b">
        <f t="shared" si="153"/>
        <v>0</v>
      </c>
      <c r="IR86" t="str">
        <f t="shared" si="154"/>
        <v>na</v>
      </c>
      <c r="IS86" t="b">
        <f t="shared" si="155"/>
        <v>1</v>
      </c>
      <c r="IW86" t="s">
        <v>562</v>
      </c>
      <c r="IX86" t="s">
        <v>563</v>
      </c>
      <c r="IY86" t="s">
        <v>528</v>
      </c>
      <c r="IZ86" t="s">
        <v>562</v>
      </c>
      <c r="JA86" t="s">
        <v>578</v>
      </c>
      <c r="JB86" t="s">
        <v>636</v>
      </c>
      <c r="JF86" t="s">
        <v>531</v>
      </c>
      <c r="JG86" t="s">
        <v>531</v>
      </c>
      <c r="JL86" t="s">
        <v>528</v>
      </c>
      <c r="JM86" t="s">
        <v>528</v>
      </c>
      <c r="KM86" t="s">
        <v>928</v>
      </c>
      <c r="KN86" t="s">
        <v>533</v>
      </c>
      <c r="KQ86" t="b">
        <f t="shared" si="156"/>
        <v>0</v>
      </c>
      <c r="KR86">
        <f t="shared" si="116"/>
        <v>156</v>
      </c>
    </row>
    <row r="87" spans="1:304" ht="14.4" customHeight="1" x14ac:dyDescent="0.3">
      <c r="A87">
        <v>100</v>
      </c>
      <c r="B87">
        <v>338</v>
      </c>
      <c r="C87" s="2">
        <v>44874.315763888888</v>
      </c>
      <c r="D87">
        <v>1</v>
      </c>
      <c r="E87" t="s">
        <v>853</v>
      </c>
      <c r="F87" t="s">
        <v>612</v>
      </c>
      <c r="G87">
        <f>VLOOKUP(F87,'Vlookup tables'!$A$2:$B$10,2,FALSE)</f>
        <v>5</v>
      </c>
      <c r="H87" t="s">
        <v>545</v>
      </c>
      <c r="J87" t="str">
        <f t="shared" si="157"/>
        <v>Engineering</v>
      </c>
      <c r="K87" t="s">
        <v>568</v>
      </c>
      <c r="L87">
        <f>VLOOKUP(K87,'Vlookup tables'!$A$2:$B$10,2,FALSE)</f>
        <v>6</v>
      </c>
      <c r="M87" t="s">
        <v>583</v>
      </c>
      <c r="N87" t="b">
        <f t="shared" si="117"/>
        <v>1</v>
      </c>
      <c r="O87" t="b">
        <f t="shared" si="118"/>
        <v>0</v>
      </c>
      <c r="P87" t="b">
        <f t="shared" si="119"/>
        <v>0</v>
      </c>
      <c r="Q87" t="b">
        <f t="shared" si="120"/>
        <v>0</v>
      </c>
      <c r="R87" t="b">
        <f t="shared" si="121"/>
        <v>0</v>
      </c>
      <c r="T87" t="str">
        <f t="shared" si="158"/>
        <v>na</v>
      </c>
      <c r="U87" t="str">
        <f t="shared" si="159"/>
        <v>Unknown</v>
      </c>
      <c r="V87" t="str">
        <f t="shared" si="160"/>
        <v>Unknown</v>
      </c>
      <c r="W87" t="str">
        <f t="shared" si="161"/>
        <v>Unknown</v>
      </c>
      <c r="X87" t="str">
        <f t="shared" si="162"/>
        <v>Unknown</v>
      </c>
      <c r="Y87" t="s">
        <v>584</v>
      </c>
      <c r="Z87">
        <f>VLOOKUP(Y87,'Vlookup tables'!$D$2:$E$6,2,FALSE)</f>
        <v>2</v>
      </c>
      <c r="AA87" t="str">
        <f t="shared" si="99"/>
        <v>na</v>
      </c>
      <c r="AB87" t="str">
        <f t="shared" si="122"/>
        <v>na</v>
      </c>
      <c r="AC87" t="str">
        <f t="shared" si="123"/>
        <v>na</v>
      </c>
      <c r="AD87" t="str">
        <f t="shared" si="124"/>
        <v>na</v>
      </c>
      <c r="AE87" t="str">
        <f t="shared" si="125"/>
        <v>na</v>
      </c>
      <c r="AF87" t="str">
        <f>IF(OR(AA87=FALSE,AA87="na"),"na",VLOOKUP(AV87,'Vlookup tables'!$G$2:$H$7,2,FALSE))</f>
        <v>na</v>
      </c>
      <c r="AG87" t="str">
        <f>IF(OR(AB87=FALSE,AB87="na"),"na",VLOOKUP(AW87,'Vlookup tables'!$G$2:$H$7,2,FALSE))</f>
        <v>na</v>
      </c>
      <c r="AH87" t="str">
        <f>IF(OR(AC87=FALSE,AC87="na"),"na",VLOOKUP(AX87,'Vlookup tables'!$G$2:$H$7,2,FALSE))</f>
        <v>na</v>
      </c>
      <c r="AI87" t="str">
        <f>IF(OR(AD87=FALSE,AD87="na"),"na",VLOOKUP(AY87,'Vlookup tables'!$G$2:$H$7,2,FALSE))</f>
        <v>na</v>
      </c>
      <c r="AJ87" t="str">
        <f>IF(OR(AA87=FALSE,AA87="na"),"na",VLOOKUP(BC87,'Vlookup tables'!$J$2:$K$5,2,FALSE))</f>
        <v>na</v>
      </c>
      <c r="AK87" t="str">
        <f>IF(OR(AB87=FALSE,AB87="na"),"na",VLOOKUP(BD87,'Vlookup tables'!$J$2:$K$5,2,FALSE))</f>
        <v>na</v>
      </c>
      <c r="AL87" t="str">
        <f>IF(OR(AC87=FALSE,AC87="na"),"na",VLOOKUP(BE87,'Vlookup tables'!$J$2:$K$5,2,FALSE))</f>
        <v>na</v>
      </c>
      <c r="AM87" t="str">
        <f>IF(OR(AD87=FALSE,AD87="na"),"na",VLOOKUP(BF87,'Vlookup tables'!$J$2:$K$5,2,FALSE))</f>
        <v>na</v>
      </c>
      <c r="AN87" t="str">
        <f t="shared" si="126"/>
        <v>na</v>
      </c>
      <c r="AO87" t="str">
        <f t="shared" si="127"/>
        <v>na</v>
      </c>
      <c r="AP87" t="str">
        <f t="shared" si="128"/>
        <v>na</v>
      </c>
      <c r="AQ87" t="str">
        <f t="shared" si="129"/>
        <v>na</v>
      </c>
      <c r="BQ87" t="str">
        <f t="shared" si="130"/>
        <v>na</v>
      </c>
      <c r="BR87" t="b">
        <f t="shared" si="131"/>
        <v>1</v>
      </c>
      <c r="BS87" t="b">
        <f t="shared" si="132"/>
        <v>1</v>
      </c>
      <c r="BT87" t="b">
        <f t="shared" si="133"/>
        <v>1</v>
      </c>
      <c r="BU87" t="b">
        <f t="shared" si="134"/>
        <v>1</v>
      </c>
      <c r="BV87" t="b">
        <f t="shared" si="135"/>
        <v>0</v>
      </c>
      <c r="BW87">
        <f>IF(OR(BR87=FALSE,BR87="na"),"na",VLOOKUP(CN87,'Vlookup tables'!$G$2:$H$7,2,FALSE))</f>
        <v>1</v>
      </c>
      <c r="BX87">
        <f>IF(OR(BS87=FALSE,BS87="na"),"na",VLOOKUP(CO87,'Vlookup tables'!$G$2:$H$7,2,FALSE))</f>
        <v>2</v>
      </c>
      <c r="BY87">
        <f>IF(OR(BT87=FALSE,BT87="na"),"na",VLOOKUP(CP87,'Vlookup tables'!$G$2:$H$7,2,FALSE))</f>
        <v>1</v>
      </c>
      <c r="BZ87">
        <f>IF(OR(BU87=FALSE,BU87="na"),"na",VLOOKUP(CQ87,'Vlookup tables'!$G$2:$H$7,2,FALSE))</f>
        <v>1</v>
      </c>
      <c r="CA87">
        <f>IF(OR(BR87=FALSE,BR87="na"),"na",VLOOKUP(CU87,'Vlookup tables'!$J$2:$K$5,2,FALSE))</f>
        <v>3</v>
      </c>
      <c r="CB87">
        <f>IF(OR(BS87=FALSE,BS87="na"),"na",VLOOKUP(CV87,'Vlookup tables'!$J$2:$K$5,2,FALSE))</f>
        <v>3</v>
      </c>
      <c r="CC87">
        <f>IF(OR(BT87=FALSE,BT87="na"),"na",VLOOKUP(CW87,'Vlookup tables'!$J$2:$K$5,2,FALSE))</f>
        <v>3</v>
      </c>
      <c r="CD87">
        <f>IF(OR(BU87=FALSE,BU87="na"),"na",VLOOKUP(CX87,'Vlookup tables'!$J$2:$K$5,2,FALSE))</f>
        <v>3</v>
      </c>
      <c r="CE87" t="b">
        <f t="shared" si="136"/>
        <v>0</v>
      </c>
      <c r="CF87" t="b">
        <f t="shared" si="137"/>
        <v>0</v>
      </c>
      <c r="CG87" t="b">
        <f t="shared" si="138"/>
        <v>0</v>
      </c>
      <c r="CH87" t="b">
        <f t="shared" si="139"/>
        <v>0</v>
      </c>
      <c r="CJ87" t="s">
        <v>550</v>
      </c>
      <c r="CN87" t="s">
        <v>530</v>
      </c>
      <c r="CO87" t="s">
        <v>531</v>
      </c>
      <c r="CP87" t="s">
        <v>530</v>
      </c>
      <c r="CQ87" t="s">
        <v>530</v>
      </c>
      <c r="CU87" t="s">
        <v>532</v>
      </c>
      <c r="CV87" t="s">
        <v>532</v>
      </c>
      <c r="CW87" t="s">
        <v>532</v>
      </c>
      <c r="CX87" t="s">
        <v>532</v>
      </c>
      <c r="DI87" t="b">
        <f t="shared" si="140"/>
        <v>0</v>
      </c>
      <c r="DJ87" t="s">
        <v>617</v>
      </c>
      <c r="DK87" t="s">
        <v>552</v>
      </c>
      <c r="EQ87" t="b">
        <f t="shared" si="141"/>
        <v>0</v>
      </c>
      <c r="ER87" t="b">
        <f t="shared" si="142"/>
        <v>0</v>
      </c>
      <c r="ES87" t="b">
        <f t="shared" si="143"/>
        <v>0</v>
      </c>
      <c r="ET87" t="b">
        <f t="shared" si="144"/>
        <v>0</v>
      </c>
      <c r="EU87" t="b">
        <f t="shared" si="145"/>
        <v>0</v>
      </c>
      <c r="EV87" t="b">
        <f t="shared" si="146"/>
        <v>0</v>
      </c>
      <c r="EW87" t="str">
        <f t="shared" si="100"/>
        <v>na</v>
      </c>
      <c r="EX87" t="str">
        <f t="shared" si="101"/>
        <v>na</v>
      </c>
      <c r="EY87" t="str">
        <f t="shared" si="102"/>
        <v>na</v>
      </c>
      <c r="EZ87" t="str">
        <f t="shared" si="103"/>
        <v>na</v>
      </c>
      <c r="FA87" t="str">
        <f t="shared" si="104"/>
        <v>na</v>
      </c>
      <c r="FB87" t="str">
        <f t="shared" si="105"/>
        <v>na</v>
      </c>
      <c r="FC87" t="str">
        <f t="shared" si="147"/>
        <v>na</v>
      </c>
      <c r="FD87" t="str">
        <f t="shared" si="106"/>
        <v>na</v>
      </c>
      <c r="FE87" t="str">
        <f t="shared" si="107"/>
        <v>na</v>
      </c>
      <c r="FF87" t="str">
        <f t="shared" si="108"/>
        <v>na</v>
      </c>
      <c r="FG87" t="str">
        <f t="shared" si="109"/>
        <v>na</v>
      </c>
      <c r="FH87" t="str">
        <f t="shared" si="148"/>
        <v>na</v>
      </c>
      <c r="FI87" t="str">
        <f>IF(OR(FD87=FALSE,FD87="na"),"na",VLOOKUP(GH87,'Vlookup tables'!$G$2:$H$7,2,FALSE))</f>
        <v>na</v>
      </c>
      <c r="FJ87" t="str">
        <f>IF(OR(FE87=FALSE,FE87="na"),"na",VLOOKUP(GI87,'Vlookup tables'!$G$2:$H$7,2,FALSE))</f>
        <v>na</v>
      </c>
      <c r="FK87" t="str">
        <f>IF(OR(FF87=FALSE,FF87="na"),"na",VLOOKUP(GJ87,'Vlookup tables'!$G$2:$H$7,2,FALSE))</f>
        <v>na</v>
      </c>
      <c r="FL87" t="str">
        <f>IF(OR(FG87=FALSE,FG87="na"),"na",VLOOKUP(GK87,'Vlookup tables'!$G$2:$H$7,2,FALSE))</f>
        <v>na</v>
      </c>
      <c r="FM87" t="str">
        <f>IF(OR(FD87=FALSE,FD87="na"),"na",VLOOKUP(GO87,'Vlookup tables'!$J$2:$K$5,2,FALSE))</f>
        <v>na</v>
      </c>
      <c r="FN87" t="str">
        <f>IF(OR(FE87=FALSE,FE87="na"),"na",VLOOKUP(GP87,'Vlookup tables'!$J$2:$K$5,2,FALSE))</f>
        <v>na</v>
      </c>
      <c r="FO87" t="str">
        <f>IF(OR(FF87=FALSE,FF87="na"),"na",VLOOKUP(GQ87,'Vlookup tables'!$J$2:$K$5,2,FALSE))</f>
        <v>na</v>
      </c>
      <c r="FP87" t="str">
        <f>IF(OR(FG87=FALSE,FG87="na"),"na",VLOOKUP(GR87,'Vlookup tables'!$J$2:$K$5,2,FALSE))</f>
        <v>na</v>
      </c>
      <c r="FQ87" t="str">
        <f t="shared" si="110"/>
        <v>na</v>
      </c>
      <c r="FR87" t="str">
        <f t="shared" si="111"/>
        <v>na</v>
      </c>
      <c r="FS87" t="str">
        <f t="shared" si="112"/>
        <v>na</v>
      </c>
      <c r="FT87" t="str">
        <f t="shared" si="113"/>
        <v>na</v>
      </c>
      <c r="FU87" t="str">
        <f t="shared" si="114"/>
        <v>na</v>
      </c>
      <c r="FV87" t="s">
        <v>574</v>
      </c>
      <c r="HF87" t="s">
        <v>575</v>
      </c>
      <c r="HX87">
        <f>IF(IT87="","Unknown",VLOOKUP(IT87,'Vlookup tables'!$B$13:$C$16,2,FALSE))</f>
        <v>2</v>
      </c>
      <c r="HY87">
        <f>IF(IU87="","Unknown",VLOOKUP(IU87,'Vlookup tables'!$D$13:$E$16,2,FALSE))</f>
        <v>2</v>
      </c>
      <c r="HZ87">
        <f>IF(IV87="","Unknown",VLOOKUP(IV87,'Vlookup tables'!$F$13:$G$16,2,FALSE))</f>
        <v>3</v>
      </c>
      <c r="IA87">
        <f>IF(IW87="","Unknown",VLOOKUP(IW87,'Vlookup tables'!$H$13:$I$16,2,FALSE))</f>
        <v>3</v>
      </c>
      <c r="IB87">
        <f>IF(IX87="","Unknown",VLOOKUP(IX87,'Vlookup tables'!$J$13:$K$16,2,FALSE))</f>
        <v>3</v>
      </c>
      <c r="IC87">
        <f>IF(IY87="","Unknown",VLOOKUP(IY87,'Vlookup tables'!$L$13:$M$16,2,FALSE))</f>
        <v>3</v>
      </c>
      <c r="ID87">
        <f>IF(IZ87="","Unknown",VLOOKUP(IZ87,'Vlookup tables'!$N$13:$O$16,2,FALSE))</f>
        <v>1</v>
      </c>
      <c r="IE87">
        <f>VLOOKUP(JA87,'Vlookup tables'!$P$13:$Q$15,2,FALSE)</f>
        <v>1</v>
      </c>
      <c r="IF87" t="str">
        <f t="shared" si="149"/>
        <v>na</v>
      </c>
      <c r="IG87" t="str">
        <f t="shared" si="150"/>
        <v>na</v>
      </c>
      <c r="IH87" t="str">
        <f t="shared" si="151"/>
        <v>na</v>
      </c>
      <c r="II87" t="str">
        <f t="shared" si="115"/>
        <v>na</v>
      </c>
      <c r="IJ87" t="str">
        <f>IF(OR(IF87=FALSE,IF87="na"),"na",VLOOKUP(JF87,'Vlookup tables'!$G$2:$H$7,2,FALSE))</f>
        <v>na</v>
      </c>
      <c r="IK87" t="str">
        <f>IF(OR(IG87=FALSE,IG87="na"),"na",VLOOKUP(JG87,'Vlookup tables'!$G$2:$H$7,2,FALSE))</f>
        <v>na</v>
      </c>
      <c r="IL87" t="str">
        <f>IF(OR(IH87=FALSE,IH87="na"),"na",VLOOKUP(JH87,'Vlookup tables'!$G$2:$H$7,2,FALSE))</f>
        <v>na</v>
      </c>
      <c r="IM87" t="str">
        <f>IF(OR(IF87=FALSE,IF87="na"),"na",VLOOKUP(JL87,'Vlookup tables'!$J$2:$K$5,2,FALSE))</f>
        <v>na</v>
      </c>
      <c r="IN87" t="str">
        <f>IF(OR(IG87=FALSE,IG87="na"),"na",VLOOKUP(JM87,'Vlookup tables'!$J$2:$K$5,2,FALSE))</f>
        <v>na</v>
      </c>
      <c r="IO87" t="str">
        <f>IF(OR(IH87=FALSE,IH87="na"),"na",VLOOKUP(JN87,'Vlookup tables'!$J$2:$K$5,2,FALSE))</f>
        <v>na</v>
      </c>
      <c r="IP87" t="str">
        <f t="shared" si="152"/>
        <v>na</v>
      </c>
      <c r="IQ87" t="str">
        <f t="shared" si="153"/>
        <v>na</v>
      </c>
      <c r="IR87" t="str">
        <f t="shared" si="154"/>
        <v>na</v>
      </c>
      <c r="IS87" t="b">
        <f t="shared" si="155"/>
        <v>0</v>
      </c>
      <c r="IT87" t="s">
        <v>559</v>
      </c>
      <c r="IU87" t="s">
        <v>560</v>
      </c>
      <c r="IV87" t="s">
        <v>540</v>
      </c>
      <c r="IW87" t="s">
        <v>576</v>
      </c>
      <c r="IX87" t="s">
        <v>577</v>
      </c>
      <c r="IY87" t="s">
        <v>532</v>
      </c>
      <c r="IZ87" t="s">
        <v>562</v>
      </c>
      <c r="JA87" t="s">
        <v>541</v>
      </c>
      <c r="JX87" t="s">
        <v>534</v>
      </c>
      <c r="KN87" t="s">
        <v>552</v>
      </c>
      <c r="KQ87" t="b">
        <f t="shared" si="156"/>
        <v>0</v>
      </c>
      <c r="KR87">
        <f t="shared" si="116"/>
        <v>136</v>
      </c>
    </row>
    <row r="88" spans="1:304" ht="14.4" customHeight="1" x14ac:dyDescent="0.3">
      <c r="A88">
        <v>100</v>
      </c>
      <c r="B88">
        <v>1342</v>
      </c>
      <c r="C88" s="2">
        <v>44874.315810185188</v>
      </c>
      <c r="D88">
        <v>1</v>
      </c>
      <c r="E88" t="s">
        <v>544</v>
      </c>
      <c r="F88" t="s">
        <v>612</v>
      </c>
      <c r="G88">
        <f>VLOOKUP(F88,'Vlookup tables'!$A$2:$B$10,2,FALSE)</f>
        <v>5</v>
      </c>
      <c r="H88" t="s">
        <v>567</v>
      </c>
      <c r="J88" t="str">
        <f t="shared" si="157"/>
        <v>Administration</v>
      </c>
      <c r="K88" t="s">
        <v>568</v>
      </c>
      <c r="L88">
        <f>VLOOKUP(K88,'Vlookup tables'!$A$2:$B$10,2,FALSE)</f>
        <v>6</v>
      </c>
      <c r="M88" t="s">
        <v>701</v>
      </c>
      <c r="N88" t="b">
        <f t="shared" si="117"/>
        <v>1</v>
      </c>
      <c r="O88" t="b">
        <f t="shared" si="118"/>
        <v>1</v>
      </c>
      <c r="P88" t="b">
        <f t="shared" si="119"/>
        <v>0</v>
      </c>
      <c r="Q88" t="b">
        <f t="shared" si="120"/>
        <v>1</v>
      </c>
      <c r="R88" t="b">
        <f t="shared" si="121"/>
        <v>0</v>
      </c>
      <c r="S88" t="s">
        <v>603</v>
      </c>
      <c r="T88" t="str">
        <f t="shared" si="158"/>
        <v>na</v>
      </c>
      <c r="U88" t="str">
        <f t="shared" si="159"/>
        <v>na</v>
      </c>
      <c r="V88" t="b">
        <f t="shared" si="160"/>
        <v>1</v>
      </c>
      <c r="W88" t="str">
        <f t="shared" si="161"/>
        <v>na</v>
      </c>
      <c r="X88" t="b">
        <f t="shared" si="162"/>
        <v>1</v>
      </c>
      <c r="Y88" t="s">
        <v>517</v>
      </c>
      <c r="Z88">
        <f>VLOOKUP(Y88,'Vlookup tables'!$D$2:$E$6,2,FALSE)</f>
        <v>1</v>
      </c>
      <c r="AA88" t="b">
        <f t="shared" si="99"/>
        <v>0</v>
      </c>
      <c r="AB88" t="b">
        <f t="shared" si="122"/>
        <v>0</v>
      </c>
      <c r="AC88" t="b">
        <f t="shared" si="123"/>
        <v>0</v>
      </c>
      <c r="AD88" t="b">
        <f t="shared" si="124"/>
        <v>0</v>
      </c>
      <c r="AE88" t="b">
        <f t="shared" si="125"/>
        <v>0</v>
      </c>
      <c r="AF88" t="str">
        <f>IF(OR(AA88=FALSE,AA88="na"),"na",VLOOKUP(AV88,'Vlookup tables'!$G$2:$H$7,2,FALSE))</f>
        <v>na</v>
      </c>
      <c r="AG88" t="str">
        <f>IF(OR(AB88=FALSE,AB88="na"),"na",VLOOKUP(AW88,'Vlookup tables'!$G$2:$H$7,2,FALSE))</f>
        <v>na</v>
      </c>
      <c r="AH88" t="str">
        <f>IF(OR(AC88=FALSE,AC88="na"),"na",VLOOKUP(AX88,'Vlookup tables'!$G$2:$H$7,2,FALSE))</f>
        <v>na</v>
      </c>
      <c r="AI88" t="str">
        <f>IF(OR(AD88=FALSE,AD88="na"),"na",VLOOKUP(AY88,'Vlookup tables'!$G$2:$H$7,2,FALSE))</f>
        <v>na</v>
      </c>
      <c r="AJ88" t="str">
        <f>IF(OR(AA88=FALSE,AA88="na"),"na",VLOOKUP(BC88,'Vlookup tables'!$J$2:$K$5,2,FALSE))</f>
        <v>na</v>
      </c>
      <c r="AK88" t="str">
        <f>IF(OR(AB88=FALSE,AB88="na"),"na",VLOOKUP(BD88,'Vlookup tables'!$J$2:$K$5,2,FALSE))</f>
        <v>na</v>
      </c>
      <c r="AL88" t="str">
        <f>IF(OR(AC88=FALSE,AC88="na"),"na",VLOOKUP(BE88,'Vlookup tables'!$J$2:$K$5,2,FALSE))</f>
        <v>na</v>
      </c>
      <c r="AM88" t="str">
        <f>IF(OR(AD88=FALSE,AD88="na"),"na",VLOOKUP(BF88,'Vlookup tables'!$J$2:$K$5,2,FALSE))</f>
        <v>na</v>
      </c>
      <c r="AN88" t="str">
        <f t="shared" si="126"/>
        <v>na</v>
      </c>
      <c r="AO88" t="str">
        <f t="shared" si="127"/>
        <v>na</v>
      </c>
      <c r="AP88" t="str">
        <f t="shared" si="128"/>
        <v>na</v>
      </c>
      <c r="AQ88" t="str">
        <f t="shared" si="129"/>
        <v>na</v>
      </c>
      <c r="AR88" t="s">
        <v>632</v>
      </c>
      <c r="AX88" t="s">
        <v>551</v>
      </c>
      <c r="BE88" t="s">
        <v>528</v>
      </c>
      <c r="BL88" t="s">
        <v>929</v>
      </c>
      <c r="BQ88" t="str">
        <f t="shared" si="130"/>
        <v>Yes</v>
      </c>
      <c r="BR88" t="b">
        <f t="shared" si="131"/>
        <v>0</v>
      </c>
      <c r="BS88" t="b">
        <f t="shared" si="132"/>
        <v>1</v>
      </c>
      <c r="BT88" t="b">
        <f t="shared" si="133"/>
        <v>1</v>
      </c>
      <c r="BU88" t="b">
        <f t="shared" si="134"/>
        <v>0</v>
      </c>
      <c r="BV88" t="b">
        <f t="shared" si="135"/>
        <v>0</v>
      </c>
      <c r="BW88" t="str">
        <f>IF(OR(BR88=FALSE,BR88="na"),"na",VLOOKUP(CN88,'Vlookup tables'!$G$2:$H$7,2,FALSE))</f>
        <v>na</v>
      </c>
      <c r="BX88">
        <f>IF(OR(BS88=FALSE,BS88="na"),"na",VLOOKUP(CO88,'Vlookup tables'!$G$2:$H$7,2,FALSE))</f>
        <v>3</v>
      </c>
      <c r="BY88">
        <f>IF(OR(BT88=FALSE,BT88="na"),"na",VLOOKUP(CP88,'Vlookup tables'!$G$2:$H$7,2,FALSE))</f>
        <v>2</v>
      </c>
      <c r="BZ88" t="str">
        <f>IF(OR(BU88=FALSE,BU88="na"),"na",VLOOKUP(CQ88,'Vlookup tables'!$G$2:$H$7,2,FALSE))</f>
        <v>na</v>
      </c>
      <c r="CA88" t="str">
        <f>IF(OR(BR88=FALSE,BR88="na"),"na",VLOOKUP(CU88,'Vlookup tables'!$J$2:$K$5,2,FALSE))</f>
        <v>na</v>
      </c>
      <c r="CB88">
        <f>IF(OR(BS88=FALSE,BS88="na"),"na",VLOOKUP(CV88,'Vlookup tables'!$J$2:$K$5,2,FALSE))</f>
        <v>2</v>
      </c>
      <c r="CC88">
        <f>IF(OR(BT88=FALSE,BT88="na"),"na",VLOOKUP(CW88,'Vlookup tables'!$J$2:$K$5,2,FALSE))</f>
        <v>2</v>
      </c>
      <c r="CD88" t="str">
        <f>IF(OR(BU88=FALSE,BU88="na"),"na",VLOOKUP(CX88,'Vlookup tables'!$J$2:$K$5,2,FALSE))</f>
        <v>na</v>
      </c>
      <c r="CE88" t="str">
        <f t="shared" si="136"/>
        <v>na</v>
      </c>
      <c r="CF88" t="b">
        <f t="shared" si="137"/>
        <v>1</v>
      </c>
      <c r="CG88" t="b">
        <f t="shared" si="138"/>
        <v>1</v>
      </c>
      <c r="CH88" t="str">
        <f t="shared" si="139"/>
        <v>na</v>
      </c>
      <c r="CI88" t="s">
        <v>519</v>
      </c>
      <c r="CJ88" t="s">
        <v>520</v>
      </c>
      <c r="CO88" t="s">
        <v>527</v>
      </c>
      <c r="CP88" t="s">
        <v>531</v>
      </c>
      <c r="CV88" t="s">
        <v>528</v>
      </c>
      <c r="CW88" t="s">
        <v>528</v>
      </c>
      <c r="DC88" t="s">
        <v>929</v>
      </c>
      <c r="DD88" t="s">
        <v>930</v>
      </c>
      <c r="DI88" t="b">
        <f t="shared" si="140"/>
        <v>1</v>
      </c>
      <c r="DJ88" t="s">
        <v>931</v>
      </c>
      <c r="DK88" t="s">
        <v>649</v>
      </c>
      <c r="EQ88" t="b">
        <f t="shared" si="141"/>
        <v>1</v>
      </c>
      <c r="ER88" t="b">
        <f t="shared" si="142"/>
        <v>1</v>
      </c>
      <c r="ES88" t="b">
        <f t="shared" si="143"/>
        <v>1</v>
      </c>
      <c r="ET88" t="b">
        <f t="shared" si="144"/>
        <v>0</v>
      </c>
      <c r="EU88" t="b">
        <f t="shared" si="145"/>
        <v>0</v>
      </c>
      <c r="EV88" t="b">
        <f t="shared" si="146"/>
        <v>0</v>
      </c>
      <c r="EW88">
        <f t="shared" si="100"/>
        <v>3</v>
      </c>
      <c r="EX88">
        <f t="shared" si="101"/>
        <v>3</v>
      </c>
      <c r="EY88" t="str">
        <f t="shared" si="102"/>
        <v>na</v>
      </c>
      <c r="EZ88" t="str">
        <f t="shared" si="103"/>
        <v>na</v>
      </c>
      <c r="FA88" t="b">
        <f t="shared" si="104"/>
        <v>1</v>
      </c>
      <c r="FB88" t="b">
        <f t="shared" si="105"/>
        <v>0</v>
      </c>
      <c r="FC88" t="b">
        <f t="shared" si="147"/>
        <v>0</v>
      </c>
      <c r="FD88" t="b">
        <f t="shared" si="106"/>
        <v>0</v>
      </c>
      <c r="FE88" t="b">
        <f t="shared" si="107"/>
        <v>0</v>
      </c>
      <c r="FF88" t="b">
        <f t="shared" si="108"/>
        <v>1</v>
      </c>
      <c r="FG88" t="b">
        <f t="shared" si="109"/>
        <v>0</v>
      </c>
      <c r="FH88" t="b">
        <f t="shared" si="148"/>
        <v>0</v>
      </c>
      <c r="FI88" t="str">
        <f>IF(OR(FD88=FALSE,FD88="na"),"na",VLOOKUP(GH88,'Vlookup tables'!$G$2:$H$7,2,FALSE))</f>
        <v>na</v>
      </c>
      <c r="FJ88" t="str">
        <f>IF(OR(FE88=FALSE,FE88="na"),"na",VLOOKUP(GI88,'Vlookup tables'!$G$2:$H$7,2,FALSE))</f>
        <v>na</v>
      </c>
      <c r="FK88">
        <f>IF(OR(FF88=FALSE,FF88="na"),"na",VLOOKUP(GJ88,'Vlookup tables'!$G$2:$H$7,2,FALSE))</f>
        <v>2</v>
      </c>
      <c r="FL88" t="str">
        <f>IF(OR(FG88=FALSE,FG88="na"),"na",VLOOKUP(GK88,'Vlookup tables'!$G$2:$H$7,2,FALSE))</f>
        <v>na</v>
      </c>
      <c r="FM88" t="str">
        <f>IF(OR(FD88=FALSE,FD88="na"),"na",VLOOKUP(GO88,'Vlookup tables'!$J$2:$K$5,2,FALSE))</f>
        <v>na</v>
      </c>
      <c r="FN88" t="str">
        <f>IF(OR(FE88=FALSE,FE88="na"),"na",VLOOKUP(GP88,'Vlookup tables'!$J$2:$K$5,2,FALSE))</f>
        <v>na</v>
      </c>
      <c r="FO88">
        <f>IF(OR(FF88=FALSE,FF88="na"),"na",VLOOKUP(GQ88,'Vlookup tables'!$J$2:$K$5,2,FALSE))</f>
        <v>2</v>
      </c>
      <c r="FP88" t="str">
        <f>IF(OR(FG88=FALSE,FG88="na"),"na",VLOOKUP(GR88,'Vlookup tables'!$J$2:$K$5,2,FALSE))</f>
        <v>na</v>
      </c>
      <c r="FQ88" t="str">
        <f t="shared" si="110"/>
        <v>na</v>
      </c>
      <c r="FR88" t="str">
        <f t="shared" si="111"/>
        <v>na</v>
      </c>
      <c r="FS88" t="b">
        <f t="shared" si="112"/>
        <v>0</v>
      </c>
      <c r="FT88" t="str">
        <f t="shared" si="113"/>
        <v>na</v>
      </c>
      <c r="FU88" t="b">
        <f t="shared" si="114"/>
        <v>0</v>
      </c>
      <c r="FV88" t="s">
        <v>634</v>
      </c>
      <c r="FX88" t="s">
        <v>554</v>
      </c>
      <c r="FY88" t="s">
        <v>554</v>
      </c>
      <c r="GB88" t="s">
        <v>741</v>
      </c>
      <c r="GF88" t="s">
        <v>596</v>
      </c>
      <c r="GJ88" t="s">
        <v>531</v>
      </c>
      <c r="GQ88" t="s">
        <v>528</v>
      </c>
      <c r="HD88" t="s">
        <v>552</v>
      </c>
      <c r="HX88">
        <f>IF(IT88="","Unknown",VLOOKUP(IT88,'Vlookup tables'!$B$13:$C$16,2,FALSE))</f>
        <v>3</v>
      </c>
      <c r="HY88">
        <f>IF(IU88="","Unknown",VLOOKUP(IU88,'Vlookup tables'!$D$13:$E$16,2,FALSE))</f>
        <v>2</v>
      </c>
      <c r="HZ88">
        <f>IF(IV88="","Unknown",VLOOKUP(IV88,'Vlookup tables'!$F$13:$G$16,2,FALSE))</f>
        <v>3</v>
      </c>
      <c r="IA88">
        <f>IF(IW88="","Unknown",VLOOKUP(IW88,'Vlookup tables'!$H$13:$I$16,2,FALSE))</f>
        <v>3</v>
      </c>
      <c r="IB88">
        <f>IF(IX88="","Unknown",VLOOKUP(IX88,'Vlookup tables'!$J$13:$K$16,2,FALSE))</f>
        <v>3</v>
      </c>
      <c r="IC88">
        <f>IF(IY88="","Unknown",VLOOKUP(IY88,'Vlookup tables'!$L$13:$M$16,2,FALSE))</f>
        <v>3</v>
      </c>
      <c r="ID88">
        <f>IF(IZ88="","Unknown",VLOOKUP(IZ88,'Vlookup tables'!$N$13:$O$16,2,FALSE))</f>
        <v>2</v>
      </c>
      <c r="IE88">
        <f>VLOOKUP(JA88,'Vlookup tables'!$P$13:$Q$15,2,FALSE)</f>
        <v>2</v>
      </c>
      <c r="IF88" t="b">
        <f t="shared" si="149"/>
        <v>1</v>
      </c>
      <c r="IG88" t="b">
        <f t="shared" si="150"/>
        <v>1</v>
      </c>
      <c r="IH88" t="b">
        <f t="shared" si="151"/>
        <v>0</v>
      </c>
      <c r="II88" t="b">
        <f t="shared" si="115"/>
        <v>0</v>
      </c>
      <c r="IJ88">
        <f>IF(OR(IF88=FALSE,IF88="na"),"na",VLOOKUP(JF88,'Vlookup tables'!$G$2:$H$7,2,FALSE))</f>
        <v>4</v>
      </c>
      <c r="IK88">
        <f>IF(OR(IG88=FALSE,IG88="na"),"na",VLOOKUP(JG88,'Vlookup tables'!$G$2:$H$7,2,FALSE))</f>
        <v>4</v>
      </c>
      <c r="IL88" t="str">
        <f>IF(OR(IH88=FALSE,IH88="na"),"na",VLOOKUP(JH88,'Vlookup tables'!$G$2:$H$7,2,FALSE))</f>
        <v>na</v>
      </c>
      <c r="IM88">
        <f>IF(OR(IF88=FALSE,IF88="na"),"na",VLOOKUP(JL88,'Vlookup tables'!$J$2:$K$5,2,FALSE))</f>
        <v>3</v>
      </c>
      <c r="IN88">
        <f>IF(OR(IG88=FALSE,IG88="na"),"na",VLOOKUP(JM88,'Vlookup tables'!$J$2:$K$5,2,FALSE))</f>
        <v>3</v>
      </c>
      <c r="IO88" t="str">
        <f>IF(OR(IH88=FALSE,IH88="na"),"na",VLOOKUP(JN88,'Vlookup tables'!$J$2:$K$5,2,FALSE))</f>
        <v>na</v>
      </c>
      <c r="IP88" t="b">
        <f t="shared" si="152"/>
        <v>0</v>
      </c>
      <c r="IQ88" t="b">
        <f t="shared" si="153"/>
        <v>0</v>
      </c>
      <c r="IR88" t="str">
        <f t="shared" si="154"/>
        <v>na</v>
      </c>
      <c r="IS88" t="b">
        <f t="shared" si="155"/>
        <v>1</v>
      </c>
      <c r="IT88" t="s">
        <v>538</v>
      </c>
      <c r="IU88" t="s">
        <v>560</v>
      </c>
      <c r="IV88" t="s">
        <v>540</v>
      </c>
      <c r="IW88" t="s">
        <v>576</v>
      </c>
      <c r="IX88" t="s">
        <v>577</v>
      </c>
      <c r="IY88" t="s">
        <v>532</v>
      </c>
      <c r="IZ88" t="s">
        <v>576</v>
      </c>
      <c r="JA88" t="s">
        <v>578</v>
      </c>
      <c r="JB88" t="s">
        <v>636</v>
      </c>
      <c r="JF88" t="s">
        <v>573</v>
      </c>
      <c r="JG88" t="s">
        <v>573</v>
      </c>
      <c r="JL88" t="s">
        <v>532</v>
      </c>
      <c r="JM88" t="s">
        <v>532</v>
      </c>
      <c r="KM88" t="s">
        <v>932</v>
      </c>
      <c r="KN88" t="s">
        <v>900</v>
      </c>
      <c r="KQ88" t="b">
        <f t="shared" si="156"/>
        <v>0</v>
      </c>
      <c r="KR88">
        <f t="shared" si="116"/>
        <v>151</v>
      </c>
    </row>
    <row r="89" spans="1:304" ht="14.4" customHeight="1" x14ac:dyDescent="0.3">
      <c r="A89">
        <v>100</v>
      </c>
      <c r="B89">
        <v>736</v>
      </c>
      <c r="C89" s="2">
        <v>44874.316064814811</v>
      </c>
      <c r="D89">
        <v>0.89999997615814198</v>
      </c>
      <c r="E89" t="s">
        <v>544</v>
      </c>
      <c r="F89" t="s">
        <v>611</v>
      </c>
      <c r="G89">
        <f>VLOOKUP(F89,'Vlookup tables'!$A$2:$B$10,2,FALSE)</f>
        <v>4</v>
      </c>
      <c r="H89" t="s">
        <v>579</v>
      </c>
      <c r="I89" t="s">
        <v>933</v>
      </c>
      <c r="J89" t="str">
        <f t="shared" si="157"/>
        <v>Motor Carrier Admnistration</v>
      </c>
      <c r="K89" t="s">
        <v>568</v>
      </c>
      <c r="L89">
        <f>VLOOKUP(K89,'Vlookup tables'!$A$2:$B$10,2,FALSE)</f>
        <v>6</v>
      </c>
      <c r="M89" t="s">
        <v>583</v>
      </c>
      <c r="N89" t="b">
        <f t="shared" si="117"/>
        <v>1</v>
      </c>
      <c r="O89" t="b">
        <f t="shared" si="118"/>
        <v>0</v>
      </c>
      <c r="P89" t="b">
        <f t="shared" si="119"/>
        <v>0</v>
      </c>
      <c r="Q89" t="b">
        <f t="shared" si="120"/>
        <v>0</v>
      </c>
      <c r="R89" t="b">
        <f t="shared" si="121"/>
        <v>0</v>
      </c>
      <c r="S89" t="s">
        <v>570</v>
      </c>
      <c r="T89" t="str">
        <f t="shared" si="158"/>
        <v>na</v>
      </c>
      <c r="U89" t="b">
        <f t="shared" si="159"/>
        <v>1</v>
      </c>
      <c r="V89" t="b">
        <f t="shared" si="160"/>
        <v>1</v>
      </c>
      <c r="W89" t="b">
        <f t="shared" si="161"/>
        <v>0</v>
      </c>
      <c r="X89" t="b">
        <f t="shared" si="162"/>
        <v>0</v>
      </c>
      <c r="Y89" t="s">
        <v>517</v>
      </c>
      <c r="Z89">
        <f>VLOOKUP(Y89,'Vlookup tables'!$D$2:$E$6,2,FALSE)</f>
        <v>1</v>
      </c>
      <c r="AA89" t="b">
        <f t="shared" si="99"/>
        <v>0</v>
      </c>
      <c r="AB89" t="b">
        <f t="shared" si="122"/>
        <v>0</v>
      </c>
      <c r="AC89" t="b">
        <f t="shared" si="123"/>
        <v>0</v>
      </c>
      <c r="AD89" t="b">
        <f t="shared" si="124"/>
        <v>0</v>
      </c>
      <c r="AE89" t="b">
        <f t="shared" si="125"/>
        <v>1</v>
      </c>
      <c r="AF89" t="str">
        <f>IF(OR(AA89=FALSE,AA89="na"),"na",VLOOKUP(AV89,'Vlookup tables'!$G$2:$H$7,2,FALSE))</f>
        <v>na</v>
      </c>
      <c r="AG89" t="str">
        <f>IF(OR(AB89=FALSE,AB89="na"),"na",VLOOKUP(AW89,'Vlookup tables'!$G$2:$H$7,2,FALSE))</f>
        <v>na</v>
      </c>
      <c r="AH89" t="str">
        <f>IF(OR(AC89=FALSE,AC89="na"),"na",VLOOKUP(AX89,'Vlookup tables'!$G$2:$H$7,2,FALSE))</f>
        <v>na</v>
      </c>
      <c r="AI89" t="str">
        <f>IF(OR(AD89=FALSE,AD89="na"),"na",VLOOKUP(AY89,'Vlookup tables'!$G$2:$H$7,2,FALSE))</f>
        <v>na</v>
      </c>
      <c r="AJ89" t="str">
        <f>IF(OR(AA89=FALSE,AA89="na"),"na",VLOOKUP(BC89,'Vlookup tables'!$J$2:$K$5,2,FALSE))</f>
        <v>na</v>
      </c>
      <c r="AK89" t="str">
        <f>IF(OR(AB89=FALSE,AB89="na"),"na",VLOOKUP(BD89,'Vlookup tables'!$J$2:$K$5,2,FALSE))</f>
        <v>na</v>
      </c>
      <c r="AL89" t="str">
        <f>IF(OR(AC89=FALSE,AC89="na"),"na",VLOOKUP(BE89,'Vlookup tables'!$J$2:$K$5,2,FALSE))</f>
        <v>na</v>
      </c>
      <c r="AM89" t="str">
        <f>IF(OR(AD89=FALSE,AD89="na"),"na",VLOOKUP(BF89,'Vlookup tables'!$J$2:$K$5,2,FALSE))</f>
        <v>na</v>
      </c>
      <c r="AN89" t="str">
        <f t="shared" si="126"/>
        <v>na</v>
      </c>
      <c r="AO89" t="str">
        <f t="shared" si="127"/>
        <v>na</v>
      </c>
      <c r="AP89" t="str">
        <f t="shared" si="128"/>
        <v>na</v>
      </c>
      <c r="AQ89" t="str">
        <f t="shared" si="129"/>
        <v>na</v>
      </c>
      <c r="AR89" t="s">
        <v>604</v>
      </c>
      <c r="AS89" t="s">
        <v>934</v>
      </c>
      <c r="AZ89" t="s">
        <v>531</v>
      </c>
      <c r="BG89" t="s">
        <v>532</v>
      </c>
      <c r="BQ89" t="str">
        <f t="shared" si="130"/>
        <v>Yes</v>
      </c>
      <c r="BR89" t="b">
        <f t="shared" si="131"/>
        <v>1</v>
      </c>
      <c r="BS89" t="b">
        <f t="shared" si="132"/>
        <v>1</v>
      </c>
      <c r="BT89" t="b">
        <f t="shared" si="133"/>
        <v>1</v>
      </c>
      <c r="BU89" t="b">
        <f t="shared" si="134"/>
        <v>0</v>
      </c>
      <c r="BV89" t="b">
        <f t="shared" si="135"/>
        <v>0</v>
      </c>
      <c r="BW89">
        <f>IF(OR(BR89=FALSE,BR89="na"),"na",VLOOKUP(CN89,'Vlookup tables'!$G$2:$H$7,2,FALSE))</f>
        <v>3</v>
      </c>
      <c r="BX89">
        <f>IF(OR(BS89=FALSE,BS89="na"),"na",VLOOKUP(CO89,'Vlookup tables'!$G$2:$H$7,2,FALSE))</f>
        <v>1</v>
      </c>
      <c r="BY89">
        <f>IF(OR(BT89=FALSE,BT89="na"),"na",VLOOKUP(CP89,'Vlookup tables'!$G$2:$H$7,2,FALSE))</f>
        <v>2</v>
      </c>
      <c r="BZ89" t="str">
        <f>IF(OR(BU89=FALSE,BU89="na"),"na",VLOOKUP(CQ89,'Vlookup tables'!$G$2:$H$7,2,FALSE))</f>
        <v>na</v>
      </c>
      <c r="CA89">
        <f>IF(OR(BR89=FALSE,BR89="na"),"na",VLOOKUP(CU89,'Vlookup tables'!$J$2:$K$5,2,FALSE))</f>
        <v>3</v>
      </c>
      <c r="CB89">
        <f>IF(OR(BS89=FALSE,BS89="na"),"na",VLOOKUP(CV89,'Vlookup tables'!$J$2:$K$5,2,FALSE))</f>
        <v>3</v>
      </c>
      <c r="CC89">
        <f>IF(OR(BT89=FALSE,BT89="na"),"na",VLOOKUP(CW89,'Vlookup tables'!$J$2:$K$5,2,FALSE))</f>
        <v>3</v>
      </c>
      <c r="CD89" t="str">
        <f>IF(OR(BU89=FALSE,BU89="na"),"na",VLOOKUP(CX89,'Vlookup tables'!$J$2:$K$5,2,FALSE))</f>
        <v>na</v>
      </c>
      <c r="CE89" t="b">
        <f t="shared" si="136"/>
        <v>0</v>
      </c>
      <c r="CF89" t="b">
        <f t="shared" si="137"/>
        <v>0</v>
      </c>
      <c r="CG89" t="b">
        <f t="shared" si="138"/>
        <v>0</v>
      </c>
      <c r="CH89" t="str">
        <f t="shared" si="139"/>
        <v>na</v>
      </c>
      <c r="CI89" t="s">
        <v>519</v>
      </c>
      <c r="CJ89" t="s">
        <v>593</v>
      </c>
      <c r="CN89" t="s">
        <v>527</v>
      </c>
      <c r="CO89" t="s">
        <v>530</v>
      </c>
      <c r="CP89" t="s">
        <v>531</v>
      </c>
      <c r="CR89" t="s">
        <v>527</v>
      </c>
      <c r="CU89" t="s">
        <v>532</v>
      </c>
      <c r="CV89" t="s">
        <v>532</v>
      </c>
      <c r="CW89" t="s">
        <v>532</v>
      </c>
      <c r="CY89" t="s">
        <v>532</v>
      </c>
      <c r="DI89" t="b">
        <f t="shared" si="140"/>
        <v>1</v>
      </c>
      <c r="DJ89" t="s">
        <v>935</v>
      </c>
      <c r="DK89" t="s">
        <v>543</v>
      </c>
      <c r="EQ89" t="b">
        <f t="shared" si="141"/>
        <v>1</v>
      </c>
      <c r="ER89" t="b">
        <f t="shared" si="142"/>
        <v>1</v>
      </c>
      <c r="ES89" t="b">
        <f t="shared" si="143"/>
        <v>0</v>
      </c>
      <c r="ET89" t="b">
        <f t="shared" si="144"/>
        <v>0</v>
      </c>
      <c r="EU89" t="b">
        <f t="shared" si="145"/>
        <v>0</v>
      </c>
      <c r="EV89" t="b">
        <f t="shared" si="146"/>
        <v>0</v>
      </c>
      <c r="EW89">
        <f t="shared" si="100"/>
        <v>3</v>
      </c>
      <c r="EX89" t="str">
        <f t="shared" si="101"/>
        <v>na</v>
      </c>
      <c r="EY89" t="str">
        <f t="shared" si="102"/>
        <v>na</v>
      </c>
      <c r="EZ89" t="str">
        <f t="shared" si="103"/>
        <v>na</v>
      </c>
      <c r="FA89" t="b">
        <f t="shared" si="104"/>
        <v>1</v>
      </c>
      <c r="FB89" t="b">
        <f t="shared" si="105"/>
        <v>0</v>
      </c>
      <c r="FC89" t="b">
        <f t="shared" si="147"/>
        <v>0</v>
      </c>
      <c r="FD89" t="b">
        <f t="shared" si="106"/>
        <v>1</v>
      </c>
      <c r="FE89" t="b">
        <f t="shared" si="107"/>
        <v>0</v>
      </c>
      <c r="FF89" t="b">
        <f t="shared" si="108"/>
        <v>0</v>
      </c>
      <c r="FG89" t="b">
        <f t="shared" si="109"/>
        <v>0</v>
      </c>
      <c r="FH89" t="b">
        <f t="shared" si="148"/>
        <v>0</v>
      </c>
      <c r="FI89">
        <f>IF(OR(FD89=FALSE,FD89="na"),"na",VLOOKUP(GH89,'Vlookup tables'!$G$2:$H$7,2,FALSE))</f>
        <v>1</v>
      </c>
      <c r="FJ89" t="str">
        <f>IF(OR(FE89=FALSE,FE89="na"),"na",VLOOKUP(GI89,'Vlookup tables'!$G$2:$H$7,2,FALSE))</f>
        <v>na</v>
      </c>
      <c r="FK89" t="str">
        <f>IF(OR(FF89=FALSE,FF89="na"),"na",VLOOKUP(GJ89,'Vlookup tables'!$G$2:$H$7,2,FALSE))</f>
        <v>na</v>
      </c>
      <c r="FL89" t="str">
        <f>IF(OR(FG89=FALSE,FG89="na"),"na",VLOOKUP(GK89,'Vlookup tables'!$G$2:$H$7,2,FALSE))</f>
        <v>na</v>
      </c>
      <c r="FM89">
        <f>IF(OR(FD89=FALSE,FD89="na"),"na",VLOOKUP(GO89,'Vlookup tables'!$J$2:$K$5,2,FALSE))</f>
        <v>3</v>
      </c>
      <c r="FN89" t="str">
        <f>IF(OR(FE89=FALSE,FE89="na"),"na",VLOOKUP(GP89,'Vlookup tables'!$J$2:$K$5,2,FALSE))</f>
        <v>na</v>
      </c>
      <c r="FO89" t="str">
        <f>IF(OR(FF89=FALSE,FF89="na"),"na",VLOOKUP(GQ89,'Vlookup tables'!$J$2:$K$5,2,FALSE))</f>
        <v>na</v>
      </c>
      <c r="FP89" t="str">
        <f>IF(OR(FG89=FALSE,FG89="na"),"na",VLOOKUP(GR89,'Vlookup tables'!$J$2:$K$5,2,FALSE))</f>
        <v>na</v>
      </c>
      <c r="FQ89" t="b">
        <f t="shared" si="110"/>
        <v>0</v>
      </c>
      <c r="FR89" t="str">
        <f t="shared" si="111"/>
        <v>na</v>
      </c>
      <c r="FS89" t="str">
        <f t="shared" si="112"/>
        <v>na</v>
      </c>
      <c r="FT89" t="str">
        <f t="shared" si="113"/>
        <v>na</v>
      </c>
      <c r="FU89" t="b">
        <f t="shared" si="114"/>
        <v>0</v>
      </c>
      <c r="FV89" t="s">
        <v>601</v>
      </c>
      <c r="FX89" t="s">
        <v>554</v>
      </c>
      <c r="GB89" t="s">
        <v>661</v>
      </c>
      <c r="GF89" t="s">
        <v>596</v>
      </c>
      <c r="GH89" t="s">
        <v>530</v>
      </c>
      <c r="GO89" t="s">
        <v>532</v>
      </c>
      <c r="HD89" t="s">
        <v>552</v>
      </c>
      <c r="HX89">
        <f>IF(IT89="","Unknown",VLOOKUP(IT89,'Vlookup tables'!$B$13:$C$16,2,FALSE))</f>
        <v>3</v>
      </c>
      <c r="HY89">
        <f>IF(IU89="","Unknown",VLOOKUP(IU89,'Vlookup tables'!$D$13:$E$16,2,FALSE))</f>
        <v>3</v>
      </c>
      <c r="HZ89">
        <f>IF(IV89="","Unknown",VLOOKUP(IV89,'Vlookup tables'!$F$13:$G$16,2,FALSE))</f>
        <v>3</v>
      </c>
      <c r="IA89">
        <f>IF(IW89="","Unknown",VLOOKUP(IW89,'Vlookup tables'!$H$13:$I$16,2,FALSE))</f>
        <v>3</v>
      </c>
      <c r="IB89">
        <f>IF(IX89="","Unknown",VLOOKUP(IX89,'Vlookup tables'!$J$13:$K$16,2,FALSE))</f>
        <v>3</v>
      </c>
      <c r="IC89">
        <f>IF(IY89="","Unknown",VLOOKUP(IY89,'Vlookup tables'!$L$13:$M$16,2,FALSE))</f>
        <v>3</v>
      </c>
      <c r="ID89">
        <f>IF(IZ89="","Unknown",VLOOKUP(IZ89,'Vlookup tables'!$N$13:$O$16,2,FALSE))</f>
        <v>1</v>
      </c>
      <c r="IE89">
        <f>VLOOKUP(JA89,'Vlookup tables'!$P$13:$Q$15,2,FALSE)</f>
        <v>1</v>
      </c>
      <c r="IF89" t="str">
        <f t="shared" si="149"/>
        <v>na</v>
      </c>
      <c r="IG89" t="str">
        <f t="shared" si="150"/>
        <v>na</v>
      </c>
      <c r="IH89" t="str">
        <f t="shared" si="151"/>
        <v>na</v>
      </c>
      <c r="II89" t="str">
        <f t="shared" si="115"/>
        <v>na</v>
      </c>
      <c r="IJ89" t="str">
        <f>IF(OR(IF89=FALSE,IF89="na"),"na",VLOOKUP(JF89,'Vlookup tables'!$G$2:$H$7,2,FALSE))</f>
        <v>na</v>
      </c>
      <c r="IK89" t="str">
        <f>IF(OR(IG89=FALSE,IG89="na"),"na",VLOOKUP(JG89,'Vlookup tables'!$G$2:$H$7,2,FALSE))</f>
        <v>na</v>
      </c>
      <c r="IL89" t="str">
        <f>IF(OR(IH89=FALSE,IH89="na"),"na",VLOOKUP(JH89,'Vlookup tables'!$G$2:$H$7,2,FALSE))</f>
        <v>na</v>
      </c>
      <c r="IM89" t="str">
        <f>IF(OR(IF89=FALSE,IF89="na"),"na",VLOOKUP(JL89,'Vlookup tables'!$J$2:$K$5,2,FALSE))</f>
        <v>na</v>
      </c>
      <c r="IN89" t="str">
        <f>IF(OR(IG89=FALSE,IG89="na"),"na",VLOOKUP(JM89,'Vlookup tables'!$J$2:$K$5,2,FALSE))</f>
        <v>na</v>
      </c>
      <c r="IO89" t="str">
        <f>IF(OR(IH89=FALSE,IH89="na"),"na",VLOOKUP(JN89,'Vlookup tables'!$J$2:$K$5,2,FALSE))</f>
        <v>na</v>
      </c>
      <c r="IP89" t="str">
        <f t="shared" si="152"/>
        <v>na</v>
      </c>
      <c r="IQ89" t="str">
        <f t="shared" si="153"/>
        <v>na</v>
      </c>
      <c r="IR89" t="str">
        <f t="shared" si="154"/>
        <v>na</v>
      </c>
      <c r="IS89" t="b">
        <f t="shared" si="155"/>
        <v>0</v>
      </c>
      <c r="IT89" t="s">
        <v>538</v>
      </c>
      <c r="IU89" t="s">
        <v>539</v>
      </c>
      <c r="IV89" t="s">
        <v>540</v>
      </c>
      <c r="IW89" t="s">
        <v>576</v>
      </c>
      <c r="IX89" t="s">
        <v>577</v>
      </c>
      <c r="IY89" t="s">
        <v>532</v>
      </c>
      <c r="IZ89" t="s">
        <v>562</v>
      </c>
      <c r="JA89" t="s">
        <v>541</v>
      </c>
      <c r="JX89" t="s">
        <v>579</v>
      </c>
      <c r="JY89" t="s">
        <v>936</v>
      </c>
      <c r="KQ89" t="b">
        <f t="shared" si="156"/>
        <v>0</v>
      </c>
      <c r="KR89">
        <f t="shared" si="116"/>
        <v>148</v>
      </c>
    </row>
    <row r="90" spans="1:304" ht="14.4" customHeight="1" x14ac:dyDescent="0.3">
      <c r="A90">
        <v>100</v>
      </c>
      <c r="B90">
        <v>327</v>
      </c>
      <c r="C90" s="2">
        <v>44874.318229166667</v>
      </c>
      <c r="D90">
        <v>1</v>
      </c>
      <c r="E90" t="s">
        <v>544</v>
      </c>
      <c r="F90" t="s">
        <v>680</v>
      </c>
      <c r="G90">
        <f>VLOOKUP(F90,'Vlookup tables'!$A$2:$B$10,2,FALSE)</f>
        <v>2</v>
      </c>
      <c r="H90" t="s">
        <v>631</v>
      </c>
      <c r="J90" t="str">
        <f t="shared" si="157"/>
        <v>Maintenance</v>
      </c>
      <c r="K90" t="s">
        <v>566</v>
      </c>
      <c r="L90">
        <f>VLOOKUP(K90,'Vlookup tables'!$A$2:$B$10,2,FALSE)</f>
        <v>3</v>
      </c>
      <c r="M90" t="s">
        <v>569</v>
      </c>
      <c r="N90" t="b">
        <f t="shared" si="117"/>
        <v>1</v>
      </c>
      <c r="O90" t="b">
        <f t="shared" si="118"/>
        <v>1</v>
      </c>
      <c r="P90" t="b">
        <f t="shared" si="119"/>
        <v>0</v>
      </c>
      <c r="Q90" t="b">
        <f t="shared" si="120"/>
        <v>0</v>
      </c>
      <c r="R90" t="b">
        <f t="shared" si="121"/>
        <v>0</v>
      </c>
      <c r="S90" t="s">
        <v>570</v>
      </c>
      <c r="T90" t="str">
        <f t="shared" si="158"/>
        <v>na</v>
      </c>
      <c r="U90" t="str">
        <f t="shared" si="159"/>
        <v>na</v>
      </c>
      <c r="V90" t="b">
        <f t="shared" si="160"/>
        <v>1</v>
      </c>
      <c r="W90" t="b">
        <f t="shared" si="161"/>
        <v>0</v>
      </c>
      <c r="X90" t="b">
        <f t="shared" si="162"/>
        <v>0</v>
      </c>
      <c r="Y90" t="s">
        <v>584</v>
      </c>
      <c r="Z90">
        <f>VLOOKUP(Y90,'Vlookup tables'!$D$2:$E$6,2,FALSE)</f>
        <v>2</v>
      </c>
      <c r="AA90" t="str">
        <f t="shared" si="99"/>
        <v>na</v>
      </c>
      <c r="AB90" t="str">
        <f t="shared" si="122"/>
        <v>na</v>
      </c>
      <c r="AC90" t="str">
        <f t="shared" si="123"/>
        <v>na</v>
      </c>
      <c r="AD90" t="str">
        <f t="shared" si="124"/>
        <v>na</v>
      </c>
      <c r="AE90" t="str">
        <f t="shared" si="125"/>
        <v>na</v>
      </c>
      <c r="AF90" t="str">
        <f>IF(OR(AA90=FALSE,AA90="na"),"na",VLOOKUP(AV90,'Vlookup tables'!$G$2:$H$7,2,FALSE))</f>
        <v>na</v>
      </c>
      <c r="AG90" t="str">
        <f>IF(OR(AB90=FALSE,AB90="na"),"na",VLOOKUP(AW90,'Vlookup tables'!$G$2:$H$7,2,FALSE))</f>
        <v>na</v>
      </c>
      <c r="AH90" t="str">
        <f>IF(OR(AC90=FALSE,AC90="na"),"na",VLOOKUP(AX90,'Vlookup tables'!$G$2:$H$7,2,FALSE))</f>
        <v>na</v>
      </c>
      <c r="AI90" t="str">
        <f>IF(OR(AD90=FALSE,AD90="na"),"na",VLOOKUP(AY90,'Vlookup tables'!$G$2:$H$7,2,FALSE))</f>
        <v>na</v>
      </c>
      <c r="AJ90" t="str">
        <f>IF(OR(AA90=FALSE,AA90="na"),"na",VLOOKUP(BC90,'Vlookup tables'!$J$2:$K$5,2,FALSE))</f>
        <v>na</v>
      </c>
      <c r="AK90" t="str">
        <f>IF(OR(AB90=FALSE,AB90="na"),"na",VLOOKUP(BD90,'Vlookup tables'!$J$2:$K$5,2,FALSE))</f>
        <v>na</v>
      </c>
      <c r="AL90" t="str">
        <f>IF(OR(AC90=FALSE,AC90="na"),"na",VLOOKUP(BE90,'Vlookup tables'!$J$2:$K$5,2,FALSE))</f>
        <v>na</v>
      </c>
      <c r="AM90" t="str">
        <f>IF(OR(AD90=FALSE,AD90="na"),"na",VLOOKUP(BF90,'Vlookup tables'!$J$2:$K$5,2,FALSE))</f>
        <v>na</v>
      </c>
      <c r="AN90" t="str">
        <f t="shared" si="126"/>
        <v>na</v>
      </c>
      <c r="AO90" t="str">
        <f t="shared" si="127"/>
        <v>na</v>
      </c>
      <c r="AP90" t="str">
        <f t="shared" si="128"/>
        <v>na</v>
      </c>
      <c r="AQ90" t="str">
        <f t="shared" si="129"/>
        <v>na</v>
      </c>
      <c r="BQ90" t="str">
        <f t="shared" si="130"/>
        <v>na</v>
      </c>
      <c r="BR90" t="b">
        <f t="shared" si="131"/>
        <v>0</v>
      </c>
      <c r="BS90" t="b">
        <f t="shared" si="132"/>
        <v>1</v>
      </c>
      <c r="BT90" t="b">
        <f t="shared" si="133"/>
        <v>0</v>
      </c>
      <c r="BU90" t="b">
        <f t="shared" si="134"/>
        <v>0</v>
      </c>
      <c r="BV90" t="b">
        <f t="shared" si="135"/>
        <v>0</v>
      </c>
      <c r="BW90" t="str">
        <f>IF(OR(BR90=FALSE,BR90="na"),"na",VLOOKUP(CN90,'Vlookup tables'!$G$2:$H$7,2,FALSE))</f>
        <v>na</v>
      </c>
      <c r="BX90">
        <f>IF(OR(BS90=FALSE,BS90="na"),"na",VLOOKUP(CO90,'Vlookup tables'!$G$2:$H$7,2,FALSE))</f>
        <v>1</v>
      </c>
      <c r="BY90" t="str">
        <f>IF(OR(BT90=FALSE,BT90="na"),"na",VLOOKUP(CP90,'Vlookup tables'!$G$2:$H$7,2,FALSE))</f>
        <v>na</v>
      </c>
      <c r="BZ90" t="str">
        <f>IF(OR(BU90=FALSE,BU90="na"),"na",VLOOKUP(CQ90,'Vlookup tables'!$G$2:$H$7,2,FALSE))</f>
        <v>na</v>
      </c>
      <c r="CA90" t="str">
        <f>IF(OR(BR90=FALSE,BR90="na"),"na",VLOOKUP(CU90,'Vlookup tables'!$J$2:$K$5,2,FALSE))</f>
        <v>na</v>
      </c>
      <c r="CB90">
        <f>IF(OR(BS90=FALSE,BS90="na"),"na",VLOOKUP(CV90,'Vlookup tables'!$J$2:$K$5,2,FALSE))</f>
        <v>2</v>
      </c>
      <c r="CC90" t="str">
        <f>IF(OR(BT90=FALSE,BT90="na"),"na",VLOOKUP(CW90,'Vlookup tables'!$J$2:$K$5,2,FALSE))</f>
        <v>na</v>
      </c>
      <c r="CD90" t="str">
        <f>IF(OR(BU90=FALSE,BU90="na"),"na",VLOOKUP(CX90,'Vlookup tables'!$J$2:$K$5,2,FALSE))</f>
        <v>na</v>
      </c>
      <c r="CE90" t="str">
        <f t="shared" si="136"/>
        <v>na</v>
      </c>
      <c r="CF90" t="b">
        <f t="shared" si="137"/>
        <v>0</v>
      </c>
      <c r="CG90" t="str">
        <f t="shared" si="138"/>
        <v>na</v>
      </c>
      <c r="CH90" t="str">
        <f t="shared" si="139"/>
        <v>na</v>
      </c>
      <c r="CJ90" t="s">
        <v>805</v>
      </c>
      <c r="CO90" t="s">
        <v>530</v>
      </c>
      <c r="CV90" t="s">
        <v>528</v>
      </c>
      <c r="DI90" t="b">
        <f t="shared" si="140"/>
        <v>0</v>
      </c>
      <c r="DK90" t="s">
        <v>552</v>
      </c>
      <c r="EQ90" t="b">
        <f t="shared" si="141"/>
        <v>0</v>
      </c>
      <c r="ER90" t="b">
        <f t="shared" si="142"/>
        <v>0</v>
      </c>
      <c r="ES90" t="b">
        <f t="shared" si="143"/>
        <v>0</v>
      </c>
      <c r="ET90" t="b">
        <f t="shared" si="144"/>
        <v>0</v>
      </c>
      <c r="EU90" t="b">
        <f t="shared" si="145"/>
        <v>0</v>
      </c>
      <c r="EV90" t="b">
        <f t="shared" si="146"/>
        <v>0</v>
      </c>
      <c r="EW90" t="str">
        <f t="shared" si="100"/>
        <v>na</v>
      </c>
      <c r="EX90" t="str">
        <f t="shared" si="101"/>
        <v>na</v>
      </c>
      <c r="EY90" t="str">
        <f t="shared" si="102"/>
        <v>na</v>
      </c>
      <c r="EZ90" t="str">
        <f t="shared" si="103"/>
        <v>na</v>
      </c>
      <c r="FA90" t="str">
        <f t="shared" si="104"/>
        <v>na</v>
      </c>
      <c r="FB90" t="str">
        <f t="shared" si="105"/>
        <v>na</v>
      </c>
      <c r="FC90" t="str">
        <f t="shared" si="147"/>
        <v>na</v>
      </c>
      <c r="FD90" t="str">
        <f t="shared" si="106"/>
        <v>na</v>
      </c>
      <c r="FE90" t="str">
        <f t="shared" si="107"/>
        <v>na</v>
      </c>
      <c r="FF90" t="str">
        <f t="shared" si="108"/>
        <v>na</v>
      </c>
      <c r="FG90" t="str">
        <f t="shared" si="109"/>
        <v>na</v>
      </c>
      <c r="FH90" t="str">
        <f t="shared" si="148"/>
        <v>na</v>
      </c>
      <c r="FI90" t="str">
        <f>IF(OR(FD90=FALSE,FD90="na"),"na",VLOOKUP(GH90,'Vlookup tables'!$G$2:$H$7,2,FALSE))</f>
        <v>na</v>
      </c>
      <c r="FJ90" t="str">
        <f>IF(OR(FE90=FALSE,FE90="na"),"na",VLOOKUP(GI90,'Vlookup tables'!$G$2:$H$7,2,FALSE))</f>
        <v>na</v>
      </c>
      <c r="FK90" t="str">
        <f>IF(OR(FF90=FALSE,FF90="na"),"na",VLOOKUP(GJ90,'Vlookup tables'!$G$2:$H$7,2,FALSE))</f>
        <v>na</v>
      </c>
      <c r="FL90" t="str">
        <f>IF(OR(FG90=FALSE,FG90="na"),"na",VLOOKUP(GK90,'Vlookup tables'!$G$2:$H$7,2,FALSE))</f>
        <v>na</v>
      </c>
      <c r="FM90" t="str">
        <f>IF(OR(FD90=FALSE,FD90="na"),"na",VLOOKUP(GO90,'Vlookup tables'!$J$2:$K$5,2,FALSE))</f>
        <v>na</v>
      </c>
      <c r="FN90" t="str">
        <f>IF(OR(FE90=FALSE,FE90="na"),"na",VLOOKUP(GP90,'Vlookup tables'!$J$2:$K$5,2,FALSE))</f>
        <v>na</v>
      </c>
      <c r="FO90" t="str">
        <f>IF(OR(FF90=FALSE,FF90="na"),"na",VLOOKUP(GQ90,'Vlookup tables'!$J$2:$K$5,2,FALSE))</f>
        <v>na</v>
      </c>
      <c r="FP90" t="str">
        <f>IF(OR(FG90=FALSE,FG90="na"),"na",VLOOKUP(GR90,'Vlookup tables'!$J$2:$K$5,2,FALSE))</f>
        <v>na</v>
      </c>
      <c r="FQ90" t="str">
        <f t="shared" si="110"/>
        <v>na</v>
      </c>
      <c r="FR90" t="str">
        <f t="shared" si="111"/>
        <v>na</v>
      </c>
      <c r="FS90" t="str">
        <f t="shared" si="112"/>
        <v>na</v>
      </c>
      <c r="FT90" t="str">
        <f t="shared" si="113"/>
        <v>na</v>
      </c>
      <c r="FU90" t="str">
        <f t="shared" si="114"/>
        <v>na</v>
      </c>
      <c r="FV90" t="s">
        <v>574</v>
      </c>
      <c r="HF90" t="s">
        <v>534</v>
      </c>
      <c r="HH90" t="s">
        <v>937</v>
      </c>
      <c r="HI90" t="s">
        <v>917</v>
      </c>
      <c r="HK90">
        <v>1</v>
      </c>
      <c r="HL90">
        <v>2</v>
      </c>
      <c r="HM90">
        <v>3</v>
      </c>
      <c r="HR90">
        <v>1</v>
      </c>
      <c r="HX90">
        <f>IF(IT90="","Unknown",VLOOKUP(IT90,'Vlookup tables'!$B$13:$C$16,2,FALSE))</f>
        <v>1</v>
      </c>
      <c r="HY90">
        <f>IF(IU90="","Unknown",VLOOKUP(IU90,'Vlookup tables'!$D$13:$E$16,2,FALSE))</f>
        <v>3</v>
      </c>
      <c r="HZ90">
        <f>IF(IV90="","Unknown",VLOOKUP(IV90,'Vlookup tables'!$F$13:$G$16,2,FALSE))</f>
        <v>3</v>
      </c>
      <c r="IA90">
        <f>IF(IW90="","Unknown",VLOOKUP(IW90,'Vlookup tables'!$H$13:$I$16,2,FALSE))</f>
        <v>2</v>
      </c>
      <c r="IB90">
        <f>IF(IX90="","Unknown",VLOOKUP(IX90,'Vlookup tables'!$J$13:$K$16,2,FALSE))</f>
        <v>3</v>
      </c>
      <c r="IC90">
        <f>IF(IY90="","Unknown",VLOOKUP(IY90,'Vlookup tables'!$L$13:$M$16,2,FALSE))</f>
        <v>2</v>
      </c>
      <c r="ID90">
        <f>IF(IZ90="","Unknown",VLOOKUP(IZ90,'Vlookup tables'!$N$13:$O$16,2,FALSE))</f>
        <v>1</v>
      </c>
      <c r="IE90">
        <f>VLOOKUP(JA90,'Vlookup tables'!$P$13:$Q$15,2,FALSE)</f>
        <v>2</v>
      </c>
      <c r="IF90" t="b">
        <f t="shared" si="149"/>
        <v>1</v>
      </c>
      <c r="IG90" t="b">
        <f t="shared" si="150"/>
        <v>0</v>
      </c>
      <c r="IH90" t="b">
        <f t="shared" si="151"/>
        <v>0</v>
      </c>
      <c r="II90" t="b">
        <f t="shared" si="115"/>
        <v>0</v>
      </c>
      <c r="IJ90">
        <f>IF(OR(IF90=FALSE,IF90="na"),"na",VLOOKUP(JF90,'Vlookup tables'!$G$2:$H$7,2,FALSE))</f>
        <v>1</v>
      </c>
      <c r="IK90" t="str">
        <f>IF(OR(IG90=FALSE,IG90="na"),"na",VLOOKUP(JG90,'Vlookup tables'!$G$2:$H$7,2,FALSE))</f>
        <v>na</v>
      </c>
      <c r="IL90" t="str">
        <f>IF(OR(IH90=FALSE,IH90="na"),"na",VLOOKUP(JH90,'Vlookup tables'!$G$2:$H$7,2,FALSE))</f>
        <v>na</v>
      </c>
      <c r="IM90">
        <f>IF(OR(IF90=FALSE,IF90="na"),"na",VLOOKUP(JL90,'Vlookup tables'!$J$2:$K$5,2,FALSE))</f>
        <v>2</v>
      </c>
      <c r="IN90" t="str">
        <f>IF(OR(IG90=FALSE,IG90="na"),"na",VLOOKUP(JM90,'Vlookup tables'!$J$2:$K$5,2,FALSE))</f>
        <v>na</v>
      </c>
      <c r="IO90" t="str">
        <f>IF(OR(IH90=FALSE,IH90="na"),"na",VLOOKUP(JN90,'Vlookup tables'!$J$2:$K$5,2,FALSE))</f>
        <v>na</v>
      </c>
      <c r="IP90" t="b">
        <f t="shared" si="152"/>
        <v>0</v>
      </c>
      <c r="IQ90" t="str">
        <f t="shared" si="153"/>
        <v>na</v>
      </c>
      <c r="IR90" t="str">
        <f t="shared" si="154"/>
        <v>na</v>
      </c>
      <c r="IS90" t="b">
        <f t="shared" si="155"/>
        <v>0</v>
      </c>
      <c r="IT90" t="s">
        <v>704</v>
      </c>
      <c r="IU90" t="s">
        <v>539</v>
      </c>
      <c r="IV90" t="s">
        <v>540</v>
      </c>
      <c r="IW90" t="s">
        <v>562</v>
      </c>
      <c r="IX90" t="s">
        <v>577</v>
      </c>
      <c r="IY90" t="s">
        <v>528</v>
      </c>
      <c r="IZ90" t="s">
        <v>562</v>
      </c>
      <c r="JA90" t="s">
        <v>578</v>
      </c>
      <c r="JB90" t="s">
        <v>662</v>
      </c>
      <c r="JF90" t="s">
        <v>530</v>
      </c>
      <c r="JL90" t="s">
        <v>528</v>
      </c>
      <c r="KN90" t="s">
        <v>552</v>
      </c>
      <c r="KQ90" t="b">
        <f t="shared" si="156"/>
        <v>0</v>
      </c>
      <c r="KR90">
        <f t="shared" si="116"/>
        <v>138</v>
      </c>
    </row>
    <row r="91" spans="1:304" ht="14.4" customHeight="1" x14ac:dyDescent="0.3">
      <c r="A91">
        <v>100</v>
      </c>
      <c r="B91">
        <v>284</v>
      </c>
      <c r="C91" s="2">
        <v>44874.319456018522</v>
      </c>
      <c r="D91">
        <v>1</v>
      </c>
      <c r="E91" t="s">
        <v>590</v>
      </c>
      <c r="F91" t="s">
        <v>680</v>
      </c>
      <c r="G91">
        <f>VLOOKUP(F91,'Vlookup tables'!$A$2:$B$10,2,FALSE)</f>
        <v>2</v>
      </c>
      <c r="H91" t="s">
        <v>567</v>
      </c>
      <c r="J91" t="str">
        <f t="shared" si="157"/>
        <v>Administration</v>
      </c>
      <c r="K91" t="s">
        <v>568</v>
      </c>
      <c r="L91">
        <f>VLOOKUP(K91,'Vlookup tables'!$A$2:$B$10,2,FALSE)</f>
        <v>6</v>
      </c>
      <c r="M91" t="s">
        <v>583</v>
      </c>
      <c r="N91" t="b">
        <f t="shared" si="117"/>
        <v>1</v>
      </c>
      <c r="O91" t="b">
        <f t="shared" si="118"/>
        <v>0</v>
      </c>
      <c r="P91" t="b">
        <f t="shared" si="119"/>
        <v>0</v>
      </c>
      <c r="Q91" t="b">
        <f t="shared" si="120"/>
        <v>0</v>
      </c>
      <c r="R91" t="b">
        <f t="shared" si="121"/>
        <v>0</v>
      </c>
      <c r="T91" t="str">
        <f t="shared" si="158"/>
        <v>na</v>
      </c>
      <c r="U91" t="str">
        <f t="shared" si="159"/>
        <v>Unknown</v>
      </c>
      <c r="V91" t="str">
        <f t="shared" si="160"/>
        <v>Unknown</v>
      </c>
      <c r="W91" t="str">
        <f t="shared" si="161"/>
        <v>Unknown</v>
      </c>
      <c r="X91" t="str">
        <f t="shared" si="162"/>
        <v>Unknown</v>
      </c>
      <c r="Y91" t="s">
        <v>621</v>
      </c>
      <c r="Z91">
        <f>VLOOKUP(Y91,'Vlookup tables'!$D$2:$E$6,2,FALSE)</f>
        <v>3</v>
      </c>
      <c r="AA91" t="str">
        <f t="shared" si="99"/>
        <v>na</v>
      </c>
      <c r="AB91" t="str">
        <f t="shared" si="122"/>
        <v>na</v>
      </c>
      <c r="AC91" t="str">
        <f t="shared" si="123"/>
        <v>na</v>
      </c>
      <c r="AD91" t="str">
        <f t="shared" si="124"/>
        <v>na</v>
      </c>
      <c r="AE91" t="str">
        <f t="shared" si="125"/>
        <v>na</v>
      </c>
      <c r="AF91" t="str">
        <f>IF(OR(AA91=FALSE,AA91="na"),"na",VLOOKUP(AV91,'Vlookup tables'!$G$2:$H$7,2,FALSE))</f>
        <v>na</v>
      </c>
      <c r="AG91" t="str">
        <f>IF(OR(AB91=FALSE,AB91="na"),"na",VLOOKUP(AW91,'Vlookup tables'!$G$2:$H$7,2,FALSE))</f>
        <v>na</v>
      </c>
      <c r="AH91" t="str">
        <f>IF(OR(AC91=FALSE,AC91="na"),"na",VLOOKUP(AX91,'Vlookup tables'!$G$2:$H$7,2,FALSE))</f>
        <v>na</v>
      </c>
      <c r="AI91" t="str">
        <f>IF(OR(AD91=FALSE,AD91="na"),"na",VLOOKUP(AY91,'Vlookup tables'!$G$2:$H$7,2,FALSE))</f>
        <v>na</v>
      </c>
      <c r="AJ91" t="str">
        <f>IF(OR(AA91=FALSE,AA91="na"),"na",VLOOKUP(BC91,'Vlookup tables'!$J$2:$K$5,2,FALSE))</f>
        <v>na</v>
      </c>
      <c r="AK91" t="str">
        <f>IF(OR(AB91=FALSE,AB91="na"),"na",VLOOKUP(BD91,'Vlookup tables'!$J$2:$K$5,2,FALSE))</f>
        <v>na</v>
      </c>
      <c r="AL91" t="str">
        <f>IF(OR(AC91=FALSE,AC91="na"),"na",VLOOKUP(BE91,'Vlookup tables'!$J$2:$K$5,2,FALSE))</f>
        <v>na</v>
      </c>
      <c r="AM91" t="str">
        <f>IF(OR(AD91=FALSE,AD91="na"),"na",VLOOKUP(BF91,'Vlookup tables'!$J$2:$K$5,2,FALSE))</f>
        <v>na</v>
      </c>
      <c r="AN91" t="str">
        <f t="shared" si="126"/>
        <v>na</v>
      </c>
      <c r="AO91" t="str">
        <f t="shared" si="127"/>
        <v>na</v>
      </c>
      <c r="AP91" t="str">
        <f t="shared" si="128"/>
        <v>na</v>
      </c>
      <c r="AQ91" t="str">
        <f t="shared" si="129"/>
        <v>na</v>
      </c>
      <c r="BQ91" t="str">
        <f t="shared" si="130"/>
        <v>na</v>
      </c>
      <c r="BR91" t="str">
        <f t="shared" si="131"/>
        <v>na</v>
      </c>
      <c r="BS91" t="str">
        <f t="shared" si="132"/>
        <v>na</v>
      </c>
      <c r="BT91" t="str">
        <f t="shared" si="133"/>
        <v>na</v>
      </c>
      <c r="BU91" t="str">
        <f t="shared" si="134"/>
        <v>na</v>
      </c>
      <c r="BV91" t="str">
        <f t="shared" si="135"/>
        <v>na</v>
      </c>
      <c r="BW91" t="str">
        <f>IF(OR(BR91=FALSE,BR91="na"),"na",VLOOKUP(CN91,'Vlookup tables'!$G$2:$H$7,2,FALSE))</f>
        <v>na</v>
      </c>
      <c r="BX91" t="str">
        <f>IF(OR(BS91=FALSE,BS91="na"),"na",VLOOKUP(CO91,'Vlookup tables'!$G$2:$H$7,2,FALSE))</f>
        <v>na</v>
      </c>
      <c r="BY91" t="str">
        <f>IF(OR(BT91=FALSE,BT91="na"),"na",VLOOKUP(CP91,'Vlookup tables'!$G$2:$H$7,2,FALSE))</f>
        <v>na</v>
      </c>
      <c r="BZ91" t="str">
        <f>IF(OR(BU91=FALSE,BU91="na"),"na",VLOOKUP(CQ91,'Vlookup tables'!$G$2:$H$7,2,FALSE))</f>
        <v>na</v>
      </c>
      <c r="CA91" t="str">
        <f>IF(OR(BR91=FALSE,BR91="na"),"na",VLOOKUP(CU91,'Vlookup tables'!$J$2:$K$5,2,FALSE))</f>
        <v>na</v>
      </c>
      <c r="CB91" t="str">
        <f>IF(OR(BS91=FALSE,BS91="na"),"na",VLOOKUP(CV91,'Vlookup tables'!$J$2:$K$5,2,FALSE))</f>
        <v>na</v>
      </c>
      <c r="CC91" t="str">
        <f>IF(OR(BT91=FALSE,BT91="na"),"na",VLOOKUP(CW91,'Vlookup tables'!$J$2:$K$5,2,FALSE))</f>
        <v>na</v>
      </c>
      <c r="CD91" t="str">
        <f>IF(OR(BU91=FALSE,BU91="na"),"na",VLOOKUP(CX91,'Vlookup tables'!$J$2:$K$5,2,FALSE))</f>
        <v>na</v>
      </c>
      <c r="CE91" t="str">
        <f t="shared" si="136"/>
        <v>na</v>
      </c>
      <c r="CF91" t="str">
        <f t="shared" si="137"/>
        <v>na</v>
      </c>
      <c r="CG91" t="str">
        <f t="shared" si="138"/>
        <v>na</v>
      </c>
      <c r="CH91" t="str">
        <f t="shared" si="139"/>
        <v>na</v>
      </c>
      <c r="DI91" t="str">
        <f t="shared" si="140"/>
        <v>na</v>
      </c>
      <c r="DM91" s="5" t="s">
        <v>534</v>
      </c>
      <c r="EQ91" t="b">
        <f t="shared" si="141"/>
        <v>0</v>
      </c>
      <c r="ER91" t="b">
        <f t="shared" si="142"/>
        <v>0</v>
      </c>
      <c r="ES91" t="b">
        <f t="shared" si="143"/>
        <v>0</v>
      </c>
      <c r="ET91" t="b">
        <f t="shared" si="144"/>
        <v>0</v>
      </c>
      <c r="EU91" t="b">
        <f t="shared" si="145"/>
        <v>0</v>
      </c>
      <c r="EV91" t="b">
        <f t="shared" si="146"/>
        <v>0</v>
      </c>
      <c r="EW91" t="str">
        <f t="shared" si="100"/>
        <v>na</v>
      </c>
      <c r="EX91" t="str">
        <f t="shared" si="101"/>
        <v>na</v>
      </c>
      <c r="EY91" t="str">
        <f t="shared" si="102"/>
        <v>na</v>
      </c>
      <c r="EZ91" t="str">
        <f t="shared" si="103"/>
        <v>na</v>
      </c>
      <c r="FA91" t="str">
        <f t="shared" si="104"/>
        <v>na</v>
      </c>
      <c r="FB91" t="str">
        <f t="shared" si="105"/>
        <v>na</v>
      </c>
      <c r="FC91" t="str">
        <f t="shared" si="147"/>
        <v>na</v>
      </c>
      <c r="FD91" t="str">
        <f t="shared" si="106"/>
        <v>na</v>
      </c>
      <c r="FE91" t="str">
        <f t="shared" si="107"/>
        <v>na</v>
      </c>
      <c r="FF91" t="str">
        <f t="shared" si="108"/>
        <v>na</v>
      </c>
      <c r="FG91" t="str">
        <f t="shared" si="109"/>
        <v>na</v>
      </c>
      <c r="FH91" t="str">
        <f t="shared" si="148"/>
        <v>na</v>
      </c>
      <c r="FI91" t="str">
        <f>IF(OR(FD91=FALSE,FD91="na"),"na",VLOOKUP(GH91,'Vlookup tables'!$G$2:$H$7,2,FALSE))</f>
        <v>na</v>
      </c>
      <c r="FJ91" t="str">
        <f>IF(OR(FE91=FALSE,FE91="na"),"na",VLOOKUP(GI91,'Vlookup tables'!$G$2:$H$7,2,FALSE))</f>
        <v>na</v>
      </c>
      <c r="FK91" t="str">
        <f>IF(OR(FF91=FALSE,FF91="na"),"na",VLOOKUP(GJ91,'Vlookup tables'!$G$2:$H$7,2,FALSE))</f>
        <v>na</v>
      </c>
      <c r="FL91" t="str">
        <f>IF(OR(FG91=FALSE,FG91="na"),"na",VLOOKUP(GK91,'Vlookup tables'!$G$2:$H$7,2,FALSE))</f>
        <v>na</v>
      </c>
      <c r="FM91" t="str">
        <f>IF(OR(FD91=FALSE,FD91="na"),"na",VLOOKUP(GO91,'Vlookup tables'!$J$2:$K$5,2,FALSE))</f>
        <v>na</v>
      </c>
      <c r="FN91" t="str">
        <f>IF(OR(FE91=FALSE,FE91="na"),"na",VLOOKUP(GP91,'Vlookup tables'!$J$2:$K$5,2,FALSE))</f>
        <v>na</v>
      </c>
      <c r="FO91" t="str">
        <f>IF(OR(FF91=FALSE,FF91="na"),"na",VLOOKUP(GQ91,'Vlookup tables'!$J$2:$K$5,2,FALSE))</f>
        <v>na</v>
      </c>
      <c r="FP91" t="str">
        <f>IF(OR(FG91=FALSE,FG91="na"),"na",VLOOKUP(GR91,'Vlookup tables'!$J$2:$K$5,2,FALSE))</f>
        <v>na</v>
      </c>
      <c r="FQ91" t="str">
        <f t="shared" si="110"/>
        <v>na</v>
      </c>
      <c r="FR91" t="str">
        <f t="shared" si="111"/>
        <v>na</v>
      </c>
      <c r="FS91" t="str">
        <f t="shared" si="112"/>
        <v>na</v>
      </c>
      <c r="FT91" t="str">
        <f t="shared" si="113"/>
        <v>na</v>
      </c>
      <c r="FU91" t="str">
        <f t="shared" si="114"/>
        <v>na</v>
      </c>
      <c r="FV91" t="s">
        <v>574</v>
      </c>
      <c r="HF91" t="s">
        <v>534</v>
      </c>
      <c r="HX91">
        <f>IF(IT91="","Unknown",VLOOKUP(IT91,'Vlookup tables'!$B$13:$C$16,2,FALSE))</f>
        <v>2</v>
      </c>
      <c r="HY91">
        <f>IF(IU91="","Unknown",VLOOKUP(IU91,'Vlookup tables'!$D$13:$E$16,2,FALSE))</f>
        <v>2</v>
      </c>
      <c r="HZ91">
        <f>IF(IV91="","Unknown",VLOOKUP(IV91,'Vlookup tables'!$F$13:$G$16,2,FALSE))</f>
        <v>1</v>
      </c>
      <c r="IA91">
        <f>IF(IW91="","Unknown",VLOOKUP(IW91,'Vlookup tables'!$H$13:$I$16,2,FALSE))</f>
        <v>2</v>
      </c>
      <c r="IB91">
        <f>IF(IX91="","Unknown",VLOOKUP(IX91,'Vlookup tables'!$J$13:$K$16,2,FALSE))</f>
        <v>3</v>
      </c>
      <c r="IC91">
        <f>IF(IY91="","Unknown",VLOOKUP(IY91,'Vlookup tables'!$L$13:$M$16,2,FALSE))</f>
        <v>3</v>
      </c>
      <c r="ID91">
        <f>IF(IZ91="","Unknown",VLOOKUP(IZ91,'Vlookup tables'!$N$13:$O$16,2,FALSE))</f>
        <v>3</v>
      </c>
      <c r="IE91">
        <f>VLOOKUP(JA91,'Vlookup tables'!$P$13:$Q$15,2,FALSE)</f>
        <v>1</v>
      </c>
      <c r="IF91" t="str">
        <f t="shared" si="149"/>
        <v>na</v>
      </c>
      <c r="IG91" t="str">
        <f t="shared" si="150"/>
        <v>na</v>
      </c>
      <c r="IH91" t="str">
        <f t="shared" si="151"/>
        <v>na</v>
      </c>
      <c r="II91" t="str">
        <f t="shared" si="115"/>
        <v>na</v>
      </c>
      <c r="IJ91" t="str">
        <f>IF(OR(IF91=FALSE,IF91="na"),"na",VLOOKUP(JF91,'Vlookup tables'!$G$2:$H$7,2,FALSE))</f>
        <v>na</v>
      </c>
      <c r="IK91" t="str">
        <f>IF(OR(IG91=FALSE,IG91="na"),"na",VLOOKUP(JG91,'Vlookup tables'!$G$2:$H$7,2,FALSE))</f>
        <v>na</v>
      </c>
      <c r="IL91" t="str">
        <f>IF(OR(IH91=FALSE,IH91="na"),"na",VLOOKUP(JH91,'Vlookup tables'!$G$2:$H$7,2,FALSE))</f>
        <v>na</v>
      </c>
      <c r="IM91" t="str">
        <f>IF(OR(IF91=FALSE,IF91="na"),"na",VLOOKUP(JL91,'Vlookup tables'!$J$2:$K$5,2,FALSE))</f>
        <v>na</v>
      </c>
      <c r="IN91" t="str">
        <f>IF(OR(IG91=FALSE,IG91="na"),"na",VLOOKUP(JM91,'Vlookup tables'!$J$2:$K$5,2,FALSE))</f>
        <v>na</v>
      </c>
      <c r="IO91" t="str">
        <f>IF(OR(IH91=FALSE,IH91="na"),"na",VLOOKUP(JN91,'Vlookup tables'!$J$2:$K$5,2,FALSE))</f>
        <v>na</v>
      </c>
      <c r="IP91" t="str">
        <f t="shared" si="152"/>
        <v>na</v>
      </c>
      <c r="IQ91" t="str">
        <f t="shared" si="153"/>
        <v>na</v>
      </c>
      <c r="IR91" t="str">
        <f t="shared" si="154"/>
        <v>na</v>
      </c>
      <c r="IS91" t="b">
        <f t="shared" si="155"/>
        <v>0</v>
      </c>
      <c r="IT91" t="s">
        <v>559</v>
      </c>
      <c r="IU91" t="s">
        <v>560</v>
      </c>
      <c r="IV91" t="s">
        <v>586</v>
      </c>
      <c r="IW91" t="s">
        <v>562</v>
      </c>
      <c r="IX91" t="s">
        <v>577</v>
      </c>
      <c r="IY91" t="s">
        <v>532</v>
      </c>
      <c r="IZ91" t="s">
        <v>587</v>
      </c>
      <c r="JA91" t="s">
        <v>541</v>
      </c>
      <c r="JX91" t="s">
        <v>534</v>
      </c>
      <c r="KN91" t="s">
        <v>552</v>
      </c>
      <c r="KQ91" t="b">
        <f t="shared" si="156"/>
        <v>0</v>
      </c>
      <c r="KR91">
        <f t="shared" si="116"/>
        <v>126</v>
      </c>
    </row>
    <row r="92" spans="1:304" ht="14.4" customHeight="1" x14ac:dyDescent="0.3">
      <c r="A92">
        <v>100</v>
      </c>
      <c r="B92">
        <v>510</v>
      </c>
      <c r="C92" s="2">
        <v>44874.319861111115</v>
      </c>
      <c r="D92">
        <v>1</v>
      </c>
      <c r="E92" t="s">
        <v>590</v>
      </c>
      <c r="F92" t="s">
        <v>680</v>
      </c>
      <c r="G92">
        <f>VLOOKUP(F92,'Vlookup tables'!$A$2:$B$10,2,FALSE)</f>
        <v>2</v>
      </c>
      <c r="H92" t="s">
        <v>545</v>
      </c>
      <c r="J92" t="str">
        <f t="shared" si="157"/>
        <v>Engineering</v>
      </c>
      <c r="K92" t="s">
        <v>680</v>
      </c>
      <c r="L92">
        <f>VLOOKUP(K92,'Vlookup tables'!$A$2:$B$10,2,FALSE)</f>
        <v>2</v>
      </c>
      <c r="M92" t="s">
        <v>583</v>
      </c>
      <c r="N92" t="b">
        <f t="shared" si="117"/>
        <v>1</v>
      </c>
      <c r="O92" t="b">
        <f t="shared" si="118"/>
        <v>0</v>
      </c>
      <c r="P92" t="b">
        <f t="shared" si="119"/>
        <v>0</v>
      </c>
      <c r="Q92" t="b">
        <f t="shared" si="120"/>
        <v>0</v>
      </c>
      <c r="R92" t="b">
        <f t="shared" si="121"/>
        <v>0</v>
      </c>
      <c r="S92" t="s">
        <v>592</v>
      </c>
      <c r="T92" t="str">
        <f t="shared" si="158"/>
        <v>na</v>
      </c>
      <c r="U92" t="b">
        <f t="shared" si="159"/>
        <v>1</v>
      </c>
      <c r="V92" t="b">
        <f t="shared" si="160"/>
        <v>0</v>
      </c>
      <c r="W92" t="b">
        <f t="shared" si="161"/>
        <v>0</v>
      </c>
      <c r="X92" t="b">
        <f t="shared" si="162"/>
        <v>0</v>
      </c>
      <c r="Y92" t="s">
        <v>621</v>
      </c>
      <c r="Z92">
        <f>VLOOKUP(Y92,'Vlookup tables'!$D$2:$E$6,2,FALSE)</f>
        <v>3</v>
      </c>
      <c r="AA92" t="str">
        <f t="shared" si="99"/>
        <v>na</v>
      </c>
      <c r="AB92" t="str">
        <f t="shared" si="122"/>
        <v>na</v>
      </c>
      <c r="AC92" t="str">
        <f t="shared" si="123"/>
        <v>na</v>
      </c>
      <c r="AD92" t="str">
        <f t="shared" si="124"/>
        <v>na</v>
      </c>
      <c r="AE92" t="str">
        <f t="shared" si="125"/>
        <v>na</v>
      </c>
      <c r="AF92" t="str">
        <f>IF(OR(AA92=FALSE,AA92="na"),"na",VLOOKUP(AV92,'Vlookup tables'!$G$2:$H$7,2,FALSE))</f>
        <v>na</v>
      </c>
      <c r="AG92" t="str">
        <f>IF(OR(AB92=FALSE,AB92="na"),"na",VLOOKUP(AW92,'Vlookup tables'!$G$2:$H$7,2,FALSE))</f>
        <v>na</v>
      </c>
      <c r="AH92" t="str">
        <f>IF(OR(AC92=FALSE,AC92="na"),"na",VLOOKUP(AX92,'Vlookup tables'!$G$2:$H$7,2,FALSE))</f>
        <v>na</v>
      </c>
      <c r="AI92" t="str">
        <f>IF(OR(AD92=FALSE,AD92="na"),"na",VLOOKUP(AY92,'Vlookup tables'!$G$2:$H$7,2,FALSE))</f>
        <v>na</v>
      </c>
      <c r="AJ92" t="str">
        <f>IF(OR(AA92=FALSE,AA92="na"),"na",VLOOKUP(BC92,'Vlookup tables'!$J$2:$K$5,2,FALSE))</f>
        <v>na</v>
      </c>
      <c r="AK92" t="str">
        <f>IF(OR(AB92=FALSE,AB92="na"),"na",VLOOKUP(BD92,'Vlookup tables'!$J$2:$K$5,2,FALSE))</f>
        <v>na</v>
      </c>
      <c r="AL92" t="str">
        <f>IF(OR(AC92=FALSE,AC92="na"),"na",VLOOKUP(BE92,'Vlookup tables'!$J$2:$K$5,2,FALSE))</f>
        <v>na</v>
      </c>
      <c r="AM92" t="str">
        <f>IF(OR(AD92=FALSE,AD92="na"),"na",VLOOKUP(BF92,'Vlookup tables'!$J$2:$K$5,2,FALSE))</f>
        <v>na</v>
      </c>
      <c r="AN92" t="str">
        <f t="shared" si="126"/>
        <v>na</v>
      </c>
      <c r="AO92" t="str">
        <f t="shared" si="127"/>
        <v>na</v>
      </c>
      <c r="AP92" t="str">
        <f t="shared" si="128"/>
        <v>na</v>
      </c>
      <c r="AQ92" t="str">
        <f t="shared" si="129"/>
        <v>na</v>
      </c>
      <c r="BQ92" t="str">
        <f t="shared" si="130"/>
        <v>na</v>
      </c>
      <c r="BR92" t="str">
        <f t="shared" si="131"/>
        <v>na</v>
      </c>
      <c r="BS92" t="str">
        <f t="shared" si="132"/>
        <v>na</v>
      </c>
      <c r="BT92" t="str">
        <f t="shared" si="133"/>
        <v>na</v>
      </c>
      <c r="BU92" t="str">
        <f t="shared" si="134"/>
        <v>na</v>
      </c>
      <c r="BV92" t="str">
        <f t="shared" si="135"/>
        <v>na</v>
      </c>
      <c r="BW92" t="str">
        <f>IF(OR(BR92=FALSE,BR92="na"),"na",VLOOKUP(CN92,'Vlookup tables'!$G$2:$H$7,2,FALSE))</f>
        <v>na</v>
      </c>
      <c r="BX92" t="str">
        <f>IF(OR(BS92=FALSE,BS92="na"),"na",VLOOKUP(CO92,'Vlookup tables'!$G$2:$H$7,2,FALSE))</f>
        <v>na</v>
      </c>
      <c r="BY92" t="str">
        <f>IF(OR(BT92=FALSE,BT92="na"),"na",VLOOKUP(CP92,'Vlookup tables'!$G$2:$H$7,2,FALSE))</f>
        <v>na</v>
      </c>
      <c r="BZ92" t="str">
        <f>IF(OR(BU92=FALSE,BU92="na"),"na",VLOOKUP(CQ92,'Vlookup tables'!$G$2:$H$7,2,FALSE))</f>
        <v>na</v>
      </c>
      <c r="CA92" t="str">
        <f>IF(OR(BR92=FALSE,BR92="na"),"na",VLOOKUP(CU92,'Vlookup tables'!$J$2:$K$5,2,FALSE))</f>
        <v>na</v>
      </c>
      <c r="CB92" t="str">
        <f>IF(OR(BS92=FALSE,BS92="na"),"na",VLOOKUP(CV92,'Vlookup tables'!$J$2:$K$5,2,FALSE))</f>
        <v>na</v>
      </c>
      <c r="CC92" t="str">
        <f>IF(OR(BT92=FALSE,BT92="na"),"na",VLOOKUP(CW92,'Vlookup tables'!$J$2:$K$5,2,FALSE))</f>
        <v>na</v>
      </c>
      <c r="CD92" t="str">
        <f>IF(OR(BU92=FALSE,BU92="na"),"na",VLOOKUP(CX92,'Vlookup tables'!$J$2:$K$5,2,FALSE))</f>
        <v>na</v>
      </c>
      <c r="CE92" t="str">
        <f t="shared" si="136"/>
        <v>na</v>
      </c>
      <c r="CF92" t="str">
        <f t="shared" si="137"/>
        <v>na</v>
      </c>
      <c r="CG92" t="str">
        <f t="shared" si="138"/>
        <v>na</v>
      </c>
      <c r="CH92" t="str">
        <f t="shared" si="139"/>
        <v>na</v>
      </c>
      <c r="DI92" t="str">
        <f t="shared" si="140"/>
        <v>na</v>
      </c>
      <c r="DM92" s="5" t="s">
        <v>534</v>
      </c>
      <c r="EQ92" t="b">
        <f t="shared" si="141"/>
        <v>0</v>
      </c>
      <c r="ER92" t="b">
        <f t="shared" si="142"/>
        <v>0</v>
      </c>
      <c r="ES92" t="b">
        <f t="shared" si="143"/>
        <v>0</v>
      </c>
      <c r="ET92" t="b">
        <f t="shared" si="144"/>
        <v>0</v>
      </c>
      <c r="EU92" t="b">
        <f t="shared" si="145"/>
        <v>0</v>
      </c>
      <c r="EV92" t="b">
        <f t="shared" si="146"/>
        <v>0</v>
      </c>
      <c r="EW92" t="str">
        <f t="shared" si="100"/>
        <v>na</v>
      </c>
      <c r="EX92" t="str">
        <f t="shared" si="101"/>
        <v>na</v>
      </c>
      <c r="EY92" t="str">
        <f t="shared" si="102"/>
        <v>na</v>
      </c>
      <c r="EZ92" t="str">
        <f t="shared" si="103"/>
        <v>na</v>
      </c>
      <c r="FA92" t="str">
        <f t="shared" si="104"/>
        <v>na</v>
      </c>
      <c r="FB92" t="str">
        <f t="shared" si="105"/>
        <v>na</v>
      </c>
      <c r="FC92" t="str">
        <f t="shared" si="147"/>
        <v>na</v>
      </c>
      <c r="FD92" t="str">
        <f t="shared" si="106"/>
        <v>na</v>
      </c>
      <c r="FE92" t="str">
        <f t="shared" si="107"/>
        <v>na</v>
      </c>
      <c r="FF92" t="str">
        <f t="shared" si="108"/>
        <v>na</v>
      </c>
      <c r="FG92" t="str">
        <f t="shared" si="109"/>
        <v>na</v>
      </c>
      <c r="FH92" t="str">
        <f t="shared" si="148"/>
        <v>na</v>
      </c>
      <c r="FI92" t="str">
        <f>IF(OR(FD92=FALSE,FD92="na"),"na",VLOOKUP(GH92,'Vlookup tables'!$G$2:$H$7,2,FALSE))</f>
        <v>na</v>
      </c>
      <c r="FJ92" t="str">
        <f>IF(OR(FE92=FALSE,FE92="na"),"na",VLOOKUP(GI92,'Vlookup tables'!$G$2:$H$7,2,FALSE))</f>
        <v>na</v>
      </c>
      <c r="FK92" t="str">
        <f>IF(OR(FF92=FALSE,FF92="na"),"na",VLOOKUP(GJ92,'Vlookup tables'!$G$2:$H$7,2,FALSE))</f>
        <v>na</v>
      </c>
      <c r="FL92" t="str">
        <f>IF(OR(FG92=FALSE,FG92="na"),"na",VLOOKUP(GK92,'Vlookup tables'!$G$2:$H$7,2,FALSE))</f>
        <v>na</v>
      </c>
      <c r="FM92" t="str">
        <f>IF(OR(FD92=FALSE,FD92="na"),"na",VLOOKUP(GO92,'Vlookup tables'!$J$2:$K$5,2,FALSE))</f>
        <v>na</v>
      </c>
      <c r="FN92" t="str">
        <f>IF(OR(FE92=FALSE,FE92="na"),"na",VLOOKUP(GP92,'Vlookup tables'!$J$2:$K$5,2,FALSE))</f>
        <v>na</v>
      </c>
      <c r="FO92" t="str">
        <f>IF(OR(FF92=FALSE,FF92="na"),"na",VLOOKUP(GQ92,'Vlookup tables'!$J$2:$K$5,2,FALSE))</f>
        <v>na</v>
      </c>
      <c r="FP92" t="str">
        <f>IF(OR(FG92=FALSE,FG92="na"),"na",VLOOKUP(GR92,'Vlookup tables'!$J$2:$K$5,2,FALSE))</f>
        <v>na</v>
      </c>
      <c r="FQ92" t="str">
        <f t="shared" si="110"/>
        <v>na</v>
      </c>
      <c r="FR92" t="str">
        <f t="shared" si="111"/>
        <v>na</v>
      </c>
      <c r="FS92" t="str">
        <f t="shared" si="112"/>
        <v>na</v>
      </c>
      <c r="FT92" t="str">
        <f t="shared" si="113"/>
        <v>na</v>
      </c>
      <c r="FU92" t="str">
        <f t="shared" si="114"/>
        <v>na</v>
      </c>
      <c r="FV92" t="s">
        <v>574</v>
      </c>
      <c r="HF92" t="s">
        <v>534</v>
      </c>
      <c r="HX92">
        <f>IF(IT92="","Unknown",VLOOKUP(IT92,'Vlookup tables'!$B$13:$C$16,2,FALSE))</f>
        <v>2</v>
      </c>
      <c r="HY92">
        <f>IF(IU92="","Unknown",VLOOKUP(IU92,'Vlookup tables'!$D$13:$E$16,2,FALSE))</f>
        <v>2</v>
      </c>
      <c r="HZ92">
        <f>IF(IV92="","Unknown",VLOOKUP(IV92,'Vlookup tables'!$F$13:$G$16,2,FALSE))</f>
        <v>3</v>
      </c>
      <c r="IA92">
        <f>IF(IW92="","Unknown",VLOOKUP(IW92,'Vlookup tables'!$H$13:$I$16,2,FALSE))</f>
        <v>2</v>
      </c>
      <c r="IB92">
        <f>IF(IX92="","Unknown",VLOOKUP(IX92,'Vlookup tables'!$J$13:$K$16,2,FALSE))</f>
        <v>3</v>
      </c>
      <c r="IC92">
        <f>IF(IY92="","Unknown",VLOOKUP(IY92,'Vlookup tables'!$L$13:$M$16,2,FALSE))</f>
        <v>3</v>
      </c>
      <c r="ID92">
        <f>IF(IZ92="","Unknown",VLOOKUP(IZ92,'Vlookup tables'!$N$13:$O$16,2,FALSE))</f>
        <v>1</v>
      </c>
      <c r="IE92">
        <f>VLOOKUP(JA92,'Vlookup tables'!$P$13:$Q$15,2,FALSE)</f>
        <v>1</v>
      </c>
      <c r="IF92" t="str">
        <f t="shared" si="149"/>
        <v>na</v>
      </c>
      <c r="IG92" t="str">
        <f t="shared" si="150"/>
        <v>na</v>
      </c>
      <c r="IH92" t="str">
        <f t="shared" si="151"/>
        <v>na</v>
      </c>
      <c r="II92" t="str">
        <f t="shared" si="115"/>
        <v>na</v>
      </c>
      <c r="IJ92" t="str">
        <f>IF(OR(IF92=FALSE,IF92="na"),"na",VLOOKUP(JF92,'Vlookup tables'!$G$2:$H$7,2,FALSE))</f>
        <v>na</v>
      </c>
      <c r="IK92" t="str">
        <f>IF(OR(IG92=FALSE,IG92="na"),"na",VLOOKUP(JG92,'Vlookup tables'!$G$2:$H$7,2,FALSE))</f>
        <v>na</v>
      </c>
      <c r="IL92" t="str">
        <f>IF(OR(IH92=FALSE,IH92="na"),"na",VLOOKUP(JH92,'Vlookup tables'!$G$2:$H$7,2,FALSE))</f>
        <v>na</v>
      </c>
      <c r="IM92" t="str">
        <f>IF(OR(IF92=FALSE,IF92="na"),"na",VLOOKUP(JL92,'Vlookup tables'!$J$2:$K$5,2,FALSE))</f>
        <v>na</v>
      </c>
      <c r="IN92" t="str">
        <f>IF(OR(IG92=FALSE,IG92="na"),"na",VLOOKUP(JM92,'Vlookup tables'!$J$2:$K$5,2,FALSE))</f>
        <v>na</v>
      </c>
      <c r="IO92" t="str">
        <f>IF(OR(IH92=FALSE,IH92="na"),"na",VLOOKUP(JN92,'Vlookup tables'!$J$2:$K$5,2,FALSE))</f>
        <v>na</v>
      </c>
      <c r="IP92" t="str">
        <f t="shared" si="152"/>
        <v>na</v>
      </c>
      <c r="IQ92" t="str">
        <f t="shared" si="153"/>
        <v>na</v>
      </c>
      <c r="IR92" t="str">
        <f t="shared" si="154"/>
        <v>na</v>
      </c>
      <c r="IS92" t="b">
        <f t="shared" si="155"/>
        <v>0</v>
      </c>
      <c r="IT92" t="s">
        <v>559</v>
      </c>
      <c r="IU92" t="s">
        <v>560</v>
      </c>
      <c r="IV92" t="s">
        <v>540</v>
      </c>
      <c r="IW92" t="s">
        <v>562</v>
      </c>
      <c r="IX92" t="s">
        <v>577</v>
      </c>
      <c r="IY92" t="s">
        <v>532</v>
      </c>
      <c r="IZ92" t="s">
        <v>562</v>
      </c>
      <c r="JA92" t="s">
        <v>541</v>
      </c>
      <c r="JX92" t="s">
        <v>534</v>
      </c>
      <c r="KN92" t="s">
        <v>552</v>
      </c>
      <c r="KQ92" t="b">
        <f t="shared" si="156"/>
        <v>0</v>
      </c>
      <c r="KR92">
        <f t="shared" si="116"/>
        <v>127</v>
      </c>
    </row>
    <row r="93" spans="1:304" ht="14.4" customHeight="1" x14ac:dyDescent="0.3">
      <c r="A93">
        <v>100</v>
      </c>
      <c r="B93">
        <v>576</v>
      </c>
      <c r="C93" s="2">
        <v>44874.32267361111</v>
      </c>
      <c r="D93">
        <v>0.89999997615814198</v>
      </c>
      <c r="E93" t="s">
        <v>581</v>
      </c>
      <c r="F93" t="s">
        <v>524</v>
      </c>
      <c r="G93">
        <f>VLOOKUP(F93,'Vlookup tables'!$A$2:$B$10,2,FALSE)</f>
        <v>0</v>
      </c>
      <c r="H93" t="s">
        <v>545</v>
      </c>
      <c r="J93" t="str">
        <f t="shared" si="157"/>
        <v>Engineering</v>
      </c>
      <c r="K93" t="s">
        <v>568</v>
      </c>
      <c r="L93">
        <f>VLOOKUP(K93,'Vlookup tables'!$A$2:$B$10,2,FALSE)</f>
        <v>6</v>
      </c>
      <c r="M93" t="s">
        <v>583</v>
      </c>
      <c r="N93" t="b">
        <f t="shared" si="117"/>
        <v>1</v>
      </c>
      <c r="O93" t="b">
        <f t="shared" si="118"/>
        <v>0</v>
      </c>
      <c r="P93" t="b">
        <f t="shared" si="119"/>
        <v>0</v>
      </c>
      <c r="Q93" t="b">
        <f t="shared" si="120"/>
        <v>0</v>
      </c>
      <c r="R93" t="b">
        <f t="shared" si="121"/>
        <v>0</v>
      </c>
      <c r="T93" t="str">
        <f t="shared" si="158"/>
        <v>na</v>
      </c>
      <c r="U93" t="str">
        <f t="shared" si="159"/>
        <v>Unknown</v>
      </c>
      <c r="V93" t="str">
        <f t="shared" si="160"/>
        <v>Unknown</v>
      </c>
      <c r="W93" t="str">
        <f t="shared" si="161"/>
        <v>Unknown</v>
      </c>
      <c r="X93" t="str">
        <f t="shared" si="162"/>
        <v>Unknown</v>
      </c>
      <c r="Y93" t="s">
        <v>517</v>
      </c>
      <c r="Z93">
        <f>VLOOKUP(Y93,'Vlookup tables'!$D$2:$E$6,2,FALSE)</f>
        <v>1</v>
      </c>
      <c r="AA93" t="b">
        <f t="shared" si="99"/>
        <v>0</v>
      </c>
      <c r="AB93" t="b">
        <f t="shared" si="122"/>
        <v>0</v>
      </c>
      <c r="AC93" t="b">
        <f t="shared" si="123"/>
        <v>0</v>
      </c>
      <c r="AD93" t="b">
        <f t="shared" si="124"/>
        <v>1</v>
      </c>
      <c r="AE93" t="b">
        <f t="shared" si="125"/>
        <v>0</v>
      </c>
      <c r="AF93" t="str">
        <f>IF(OR(AA93=FALSE,AA93="na"),"na",VLOOKUP(AV93,'Vlookup tables'!$G$2:$H$7,2,FALSE))</f>
        <v>na</v>
      </c>
      <c r="AG93" t="str">
        <f>IF(OR(AB93=FALSE,AB93="na"),"na",VLOOKUP(AW93,'Vlookup tables'!$G$2:$H$7,2,FALSE))</f>
        <v>na</v>
      </c>
      <c r="AH93" t="str">
        <f>IF(OR(AC93=FALSE,AC93="na"),"na",VLOOKUP(AX93,'Vlookup tables'!$G$2:$H$7,2,FALSE))</f>
        <v>na</v>
      </c>
      <c r="AI93">
        <f>IF(OR(AD93=FALSE,AD93="na"),"na",VLOOKUP(AY93,'Vlookup tables'!$G$2:$H$7,2,FALSE))</f>
        <v>1</v>
      </c>
      <c r="AJ93" t="str">
        <f>IF(OR(AA93=FALSE,AA93="na"),"na",VLOOKUP(BC93,'Vlookup tables'!$J$2:$K$5,2,FALSE))</f>
        <v>na</v>
      </c>
      <c r="AK93" t="str">
        <f>IF(OR(AB93=FALSE,AB93="na"),"na",VLOOKUP(BD93,'Vlookup tables'!$J$2:$K$5,2,FALSE))</f>
        <v>na</v>
      </c>
      <c r="AL93" t="str">
        <f>IF(OR(AC93=FALSE,AC93="na"),"na",VLOOKUP(BE93,'Vlookup tables'!$J$2:$K$5,2,FALSE))</f>
        <v>na</v>
      </c>
      <c r="AM93">
        <f>IF(OR(AD93=FALSE,AD93="na"),"na",VLOOKUP(BF93,'Vlookup tables'!$J$2:$K$5,2,FALSE))</f>
        <v>3</v>
      </c>
      <c r="AN93" t="str">
        <f t="shared" si="126"/>
        <v>na</v>
      </c>
      <c r="AO93" t="str">
        <f t="shared" si="127"/>
        <v>na</v>
      </c>
      <c r="AP93" t="str">
        <f t="shared" si="128"/>
        <v>na</v>
      </c>
      <c r="AQ93" t="b">
        <f t="shared" si="129"/>
        <v>0</v>
      </c>
      <c r="AR93" t="s">
        <v>812</v>
      </c>
      <c r="AX93" t="s">
        <v>530</v>
      </c>
      <c r="AY93" t="s">
        <v>530</v>
      </c>
      <c r="BE93" t="s">
        <v>532</v>
      </c>
      <c r="BF93" t="s">
        <v>532</v>
      </c>
      <c r="BQ93" t="str">
        <f t="shared" si="130"/>
        <v>Yes</v>
      </c>
      <c r="BR93" t="b">
        <f t="shared" si="131"/>
        <v>0</v>
      </c>
      <c r="BS93" t="b">
        <f t="shared" si="132"/>
        <v>1</v>
      </c>
      <c r="BT93" t="b">
        <f t="shared" si="133"/>
        <v>0</v>
      </c>
      <c r="BU93" t="b">
        <f t="shared" si="134"/>
        <v>0</v>
      </c>
      <c r="BV93" t="b">
        <f t="shared" si="135"/>
        <v>0</v>
      </c>
      <c r="BW93" t="str">
        <f>IF(OR(BR93=FALSE,BR93="na"),"na",VLOOKUP(CN93,'Vlookup tables'!$G$2:$H$7,2,FALSE))</f>
        <v>na</v>
      </c>
      <c r="BX93">
        <f>IF(OR(BS93=FALSE,BS93="na"),"na",VLOOKUP(CO93,'Vlookup tables'!$G$2:$H$7,2,FALSE))</f>
        <v>1</v>
      </c>
      <c r="BY93" t="str">
        <f>IF(OR(BT93=FALSE,BT93="na"),"na",VLOOKUP(CP93,'Vlookup tables'!$G$2:$H$7,2,FALSE))</f>
        <v>na</v>
      </c>
      <c r="BZ93" t="str">
        <f>IF(OR(BU93=FALSE,BU93="na"),"na",VLOOKUP(CQ93,'Vlookup tables'!$G$2:$H$7,2,FALSE))</f>
        <v>na</v>
      </c>
      <c r="CA93" t="str">
        <f>IF(OR(BR93=FALSE,BR93="na"),"na",VLOOKUP(CU93,'Vlookup tables'!$J$2:$K$5,2,FALSE))</f>
        <v>na</v>
      </c>
      <c r="CB93">
        <f>IF(OR(BS93=FALSE,BS93="na"),"na",VLOOKUP(CV93,'Vlookup tables'!$J$2:$K$5,2,FALSE))</f>
        <v>3</v>
      </c>
      <c r="CC93" t="str">
        <f>IF(OR(BT93=FALSE,BT93="na"),"na",VLOOKUP(CW93,'Vlookup tables'!$J$2:$K$5,2,FALSE))</f>
        <v>na</v>
      </c>
      <c r="CD93" t="str">
        <f>IF(OR(BU93=FALSE,BU93="na"),"na",VLOOKUP(CX93,'Vlookup tables'!$J$2:$K$5,2,FALSE))</f>
        <v>na</v>
      </c>
      <c r="CE93" t="str">
        <f t="shared" si="136"/>
        <v>na</v>
      </c>
      <c r="CF93" t="b">
        <f t="shared" si="137"/>
        <v>1</v>
      </c>
      <c r="CG93" t="str">
        <f t="shared" si="138"/>
        <v>na</v>
      </c>
      <c r="CH93" t="str">
        <f t="shared" si="139"/>
        <v>na</v>
      </c>
      <c r="CI93" t="s">
        <v>519</v>
      </c>
      <c r="CJ93" t="s">
        <v>805</v>
      </c>
      <c r="CO93" t="s">
        <v>530</v>
      </c>
      <c r="CV93" t="s">
        <v>532</v>
      </c>
      <c r="DC93" t="s">
        <v>938</v>
      </c>
      <c r="DI93" t="b">
        <f t="shared" si="140"/>
        <v>0</v>
      </c>
      <c r="DK93" t="s">
        <v>552</v>
      </c>
      <c r="EQ93" t="b">
        <f t="shared" si="141"/>
        <v>1</v>
      </c>
      <c r="ER93" t="b">
        <f t="shared" si="142"/>
        <v>1</v>
      </c>
      <c r="ES93" t="b">
        <f t="shared" si="143"/>
        <v>0</v>
      </c>
      <c r="ET93" t="b">
        <f t="shared" si="144"/>
        <v>0</v>
      </c>
      <c r="EU93" t="b">
        <f t="shared" si="145"/>
        <v>0</v>
      </c>
      <c r="EV93" t="b">
        <f t="shared" si="146"/>
        <v>0</v>
      </c>
      <c r="EW93">
        <f t="shared" si="100"/>
        <v>3</v>
      </c>
      <c r="EX93" t="str">
        <f t="shared" si="101"/>
        <v>na</v>
      </c>
      <c r="EY93" t="str">
        <f t="shared" si="102"/>
        <v>na</v>
      </c>
      <c r="EZ93" t="str">
        <f t="shared" si="103"/>
        <v>na</v>
      </c>
      <c r="FA93" t="b">
        <f t="shared" si="104"/>
        <v>1</v>
      </c>
      <c r="FB93" t="b">
        <f t="shared" si="105"/>
        <v>0</v>
      </c>
      <c r="FC93" t="b">
        <f t="shared" si="147"/>
        <v>0</v>
      </c>
      <c r="FD93" t="b">
        <f t="shared" si="106"/>
        <v>1</v>
      </c>
      <c r="FE93" t="b">
        <f t="shared" si="107"/>
        <v>0</v>
      </c>
      <c r="FF93" t="b">
        <f t="shared" si="108"/>
        <v>0</v>
      </c>
      <c r="FG93" t="b">
        <f t="shared" si="109"/>
        <v>0</v>
      </c>
      <c r="FH93" t="b">
        <f t="shared" si="148"/>
        <v>0</v>
      </c>
      <c r="FI93">
        <f>IF(OR(FD93=FALSE,FD93="na"),"na",VLOOKUP(GH93,'Vlookup tables'!$G$2:$H$7,2,FALSE))</f>
        <v>1</v>
      </c>
      <c r="FJ93" t="str">
        <f>IF(OR(FE93=FALSE,FE93="na"),"na",VLOOKUP(GI93,'Vlookup tables'!$G$2:$H$7,2,FALSE))</f>
        <v>na</v>
      </c>
      <c r="FK93" t="str">
        <f>IF(OR(FF93=FALSE,FF93="na"),"na",VLOOKUP(GJ93,'Vlookup tables'!$G$2:$H$7,2,FALSE))</f>
        <v>na</v>
      </c>
      <c r="FL93" t="str">
        <f>IF(OR(FG93=FALSE,FG93="na"),"na",VLOOKUP(GK93,'Vlookup tables'!$G$2:$H$7,2,FALSE))</f>
        <v>na</v>
      </c>
      <c r="FM93">
        <f>IF(OR(FD93=FALSE,FD93="na"),"na",VLOOKUP(GO93,'Vlookup tables'!$J$2:$K$5,2,FALSE))</f>
        <v>3</v>
      </c>
      <c r="FN93" t="str">
        <f>IF(OR(FE93=FALSE,FE93="na"),"na",VLOOKUP(GP93,'Vlookup tables'!$J$2:$K$5,2,FALSE))</f>
        <v>na</v>
      </c>
      <c r="FO93" t="str">
        <f>IF(OR(FF93=FALSE,FF93="na"),"na",VLOOKUP(GQ93,'Vlookup tables'!$J$2:$K$5,2,FALSE))</f>
        <v>na</v>
      </c>
      <c r="FP93" t="str">
        <f>IF(OR(FG93=FALSE,FG93="na"),"na",VLOOKUP(GR93,'Vlookup tables'!$J$2:$K$5,2,FALSE))</f>
        <v>na</v>
      </c>
      <c r="FQ93" t="b">
        <f t="shared" si="110"/>
        <v>0</v>
      </c>
      <c r="FR93" t="str">
        <f t="shared" si="111"/>
        <v>na</v>
      </c>
      <c r="FS93" t="str">
        <f t="shared" si="112"/>
        <v>na</v>
      </c>
      <c r="FT93" t="str">
        <f t="shared" si="113"/>
        <v>na</v>
      </c>
      <c r="FU93" t="b">
        <f t="shared" si="114"/>
        <v>0</v>
      </c>
      <c r="FV93" t="s">
        <v>601</v>
      </c>
      <c r="FX93" t="s">
        <v>554</v>
      </c>
      <c r="GB93" t="s">
        <v>661</v>
      </c>
      <c r="GF93" t="s">
        <v>596</v>
      </c>
      <c r="GH93" t="s">
        <v>530</v>
      </c>
      <c r="GO93" t="s">
        <v>532</v>
      </c>
      <c r="HD93" t="s">
        <v>552</v>
      </c>
      <c r="HX93">
        <f>IF(IT93="","Unknown",VLOOKUP(IT93,'Vlookup tables'!$B$13:$C$16,2,FALSE))</f>
        <v>1</v>
      </c>
      <c r="HY93">
        <f>IF(IU93="","Unknown",VLOOKUP(IU93,'Vlookup tables'!$D$13:$E$16,2,FALSE))</f>
        <v>3</v>
      </c>
      <c r="HZ93">
        <f>IF(IV93="","Unknown",VLOOKUP(IV93,'Vlookup tables'!$F$13:$G$16,2,FALSE))</f>
        <v>3</v>
      </c>
      <c r="IA93">
        <f>IF(IW93="","Unknown",VLOOKUP(IW93,'Vlookup tables'!$H$13:$I$16,2,FALSE))</f>
        <v>3</v>
      </c>
      <c r="IB93">
        <f>IF(IX93="","Unknown",VLOOKUP(IX93,'Vlookup tables'!$J$13:$K$16,2,FALSE))</f>
        <v>3</v>
      </c>
      <c r="IC93">
        <f>IF(IY93="","Unknown",VLOOKUP(IY93,'Vlookup tables'!$L$13:$M$16,2,FALSE))</f>
        <v>3</v>
      </c>
      <c r="ID93">
        <f>IF(IZ93="","Unknown",VLOOKUP(IZ93,'Vlookup tables'!$N$13:$O$16,2,FALSE))</f>
        <v>1</v>
      </c>
      <c r="IE93">
        <f>VLOOKUP(JA93,'Vlookup tables'!$P$13:$Q$15,2,FALSE)</f>
        <v>2</v>
      </c>
      <c r="IF93" t="b">
        <f t="shared" si="149"/>
        <v>0</v>
      </c>
      <c r="IG93" t="b">
        <f t="shared" si="150"/>
        <v>0</v>
      </c>
      <c r="IH93" t="b">
        <f t="shared" si="151"/>
        <v>0</v>
      </c>
      <c r="II93" t="b">
        <f t="shared" si="115"/>
        <v>1</v>
      </c>
      <c r="IJ93" t="str">
        <f>IF(OR(IF93=FALSE,IF93="na"),"na",VLOOKUP(JF93,'Vlookup tables'!$G$2:$H$7,2,FALSE))</f>
        <v>na</v>
      </c>
      <c r="IK93" t="str">
        <f>IF(OR(IG93=FALSE,IG93="na"),"na",VLOOKUP(JG93,'Vlookup tables'!$G$2:$H$7,2,FALSE))</f>
        <v>na</v>
      </c>
      <c r="IL93" t="str">
        <f>IF(OR(IH93=FALSE,IH93="na"),"na",VLOOKUP(JH93,'Vlookup tables'!$G$2:$H$7,2,FALSE))</f>
        <v>na</v>
      </c>
      <c r="IM93" t="str">
        <f>IF(OR(IF93=FALSE,IF93="na"),"na",VLOOKUP(JL93,'Vlookup tables'!$J$2:$K$5,2,FALSE))</f>
        <v>na</v>
      </c>
      <c r="IN93" t="str">
        <f>IF(OR(IG93=FALSE,IG93="na"),"na",VLOOKUP(JM93,'Vlookup tables'!$J$2:$K$5,2,FALSE))</f>
        <v>na</v>
      </c>
      <c r="IO93" t="str">
        <f>IF(OR(IH93=FALSE,IH93="na"),"na",VLOOKUP(JN93,'Vlookup tables'!$J$2:$K$5,2,FALSE))</f>
        <v>na</v>
      </c>
      <c r="IP93" t="str">
        <f t="shared" si="152"/>
        <v>na</v>
      </c>
      <c r="IQ93" t="str">
        <f t="shared" si="153"/>
        <v>na</v>
      </c>
      <c r="IR93" t="str">
        <f t="shared" si="154"/>
        <v>na</v>
      </c>
      <c r="IS93" t="b">
        <f t="shared" si="155"/>
        <v>0</v>
      </c>
      <c r="IT93" t="s">
        <v>704</v>
      </c>
      <c r="IU93" t="s">
        <v>539</v>
      </c>
      <c r="IV93" t="s">
        <v>540</v>
      </c>
      <c r="IW93" t="s">
        <v>576</v>
      </c>
      <c r="IX93" t="s">
        <v>577</v>
      </c>
      <c r="IY93" t="s">
        <v>532</v>
      </c>
      <c r="IZ93" t="s">
        <v>562</v>
      </c>
      <c r="JA93" t="s">
        <v>578</v>
      </c>
      <c r="JB93" t="s">
        <v>579</v>
      </c>
      <c r="JC93" t="s">
        <v>939</v>
      </c>
      <c r="JI93" t="s">
        <v>551</v>
      </c>
      <c r="JO93" t="s">
        <v>532</v>
      </c>
      <c r="JU93" t="s">
        <v>940</v>
      </c>
      <c r="KN93" t="s">
        <v>533</v>
      </c>
      <c r="KQ93" t="b">
        <f t="shared" si="156"/>
        <v>0</v>
      </c>
      <c r="KR93">
        <f t="shared" si="116"/>
        <v>145</v>
      </c>
    </row>
    <row r="94" spans="1:304" ht="14.4" customHeight="1" x14ac:dyDescent="0.3">
      <c r="A94">
        <v>100</v>
      </c>
      <c r="B94">
        <v>829</v>
      </c>
      <c r="C94" s="2">
        <v>44874.324386574073</v>
      </c>
      <c r="D94">
        <v>0.89999997615814198</v>
      </c>
      <c r="E94" t="s">
        <v>544</v>
      </c>
      <c r="F94" t="s">
        <v>611</v>
      </c>
      <c r="G94">
        <f>VLOOKUP(F94,'Vlookup tables'!$A$2:$B$10,2,FALSE)</f>
        <v>4</v>
      </c>
      <c r="H94" t="s">
        <v>545</v>
      </c>
      <c r="J94" t="str">
        <f t="shared" si="157"/>
        <v>Engineering</v>
      </c>
      <c r="K94" t="s">
        <v>611</v>
      </c>
      <c r="L94">
        <f>VLOOKUP(K94,'Vlookup tables'!$A$2:$B$10,2,FALSE)</f>
        <v>4</v>
      </c>
      <c r="M94" t="s">
        <v>583</v>
      </c>
      <c r="N94" t="b">
        <f t="shared" si="117"/>
        <v>1</v>
      </c>
      <c r="O94" t="b">
        <f t="shared" si="118"/>
        <v>0</v>
      </c>
      <c r="P94" t="b">
        <f t="shared" si="119"/>
        <v>0</v>
      </c>
      <c r="Q94" t="b">
        <f t="shared" si="120"/>
        <v>0</v>
      </c>
      <c r="R94" t="b">
        <f t="shared" si="121"/>
        <v>0</v>
      </c>
      <c r="S94" t="s">
        <v>592</v>
      </c>
      <c r="T94" t="str">
        <f t="shared" si="158"/>
        <v>na</v>
      </c>
      <c r="U94" t="b">
        <f t="shared" si="159"/>
        <v>1</v>
      </c>
      <c r="V94" t="b">
        <f t="shared" si="160"/>
        <v>0</v>
      </c>
      <c r="W94" t="b">
        <f t="shared" si="161"/>
        <v>0</v>
      </c>
      <c r="X94" t="b">
        <f t="shared" si="162"/>
        <v>0</v>
      </c>
      <c r="Y94" t="s">
        <v>517</v>
      </c>
      <c r="Z94">
        <f>VLOOKUP(Y94,'Vlookup tables'!$D$2:$E$6,2,FALSE)</f>
        <v>1</v>
      </c>
      <c r="AA94" t="b">
        <f t="shared" si="99"/>
        <v>0</v>
      </c>
      <c r="AB94" t="b">
        <f t="shared" si="122"/>
        <v>0</v>
      </c>
      <c r="AC94" t="b">
        <f t="shared" si="123"/>
        <v>0</v>
      </c>
      <c r="AD94" t="b">
        <f t="shared" si="124"/>
        <v>0</v>
      </c>
      <c r="AE94" t="b">
        <f t="shared" si="125"/>
        <v>0</v>
      </c>
      <c r="AF94" t="str">
        <f>IF(OR(AA94=FALSE,AA94="na"),"na",VLOOKUP(AV94,'Vlookup tables'!$G$2:$H$7,2,FALSE))</f>
        <v>na</v>
      </c>
      <c r="AG94" t="str">
        <f>IF(OR(AB94=FALSE,AB94="na"),"na",VLOOKUP(AW94,'Vlookup tables'!$G$2:$H$7,2,FALSE))</f>
        <v>na</v>
      </c>
      <c r="AH94" t="str">
        <f>IF(OR(AC94=FALSE,AC94="na"),"na",VLOOKUP(AX94,'Vlookup tables'!$G$2:$H$7,2,FALSE))</f>
        <v>na</v>
      </c>
      <c r="AI94" t="str">
        <f>IF(OR(AD94=FALSE,AD94="na"),"na",VLOOKUP(AY94,'Vlookup tables'!$G$2:$H$7,2,FALSE))</f>
        <v>na</v>
      </c>
      <c r="AJ94" t="str">
        <f>IF(OR(AA94=FALSE,AA94="na"),"na",VLOOKUP(BC94,'Vlookup tables'!$J$2:$K$5,2,FALSE))</f>
        <v>na</v>
      </c>
      <c r="AK94" t="str">
        <f>IF(OR(AB94=FALSE,AB94="na"),"na",VLOOKUP(BD94,'Vlookup tables'!$J$2:$K$5,2,FALSE))</f>
        <v>na</v>
      </c>
      <c r="AL94" t="str">
        <f>IF(OR(AC94=FALSE,AC94="na"),"na",VLOOKUP(BE94,'Vlookup tables'!$J$2:$K$5,2,FALSE))</f>
        <v>na</v>
      </c>
      <c r="AM94" t="str">
        <f>IF(OR(AD94=FALSE,AD94="na"),"na",VLOOKUP(BF94,'Vlookup tables'!$J$2:$K$5,2,FALSE))</f>
        <v>na</v>
      </c>
      <c r="AN94" t="str">
        <f t="shared" si="126"/>
        <v>na</v>
      </c>
      <c r="AO94" t="str">
        <f t="shared" si="127"/>
        <v>na</v>
      </c>
      <c r="AP94" t="str">
        <f t="shared" si="128"/>
        <v>na</v>
      </c>
      <c r="AQ94" t="str">
        <f t="shared" si="129"/>
        <v>na</v>
      </c>
      <c r="AR94" t="s">
        <v>632</v>
      </c>
      <c r="AX94" t="s">
        <v>531</v>
      </c>
      <c r="BE94" t="s">
        <v>532</v>
      </c>
      <c r="BL94" t="s">
        <v>941</v>
      </c>
      <c r="BQ94" t="str">
        <f t="shared" si="130"/>
        <v>Yes</v>
      </c>
      <c r="BR94" t="b">
        <f t="shared" si="131"/>
        <v>1</v>
      </c>
      <c r="BS94" t="b">
        <f t="shared" si="132"/>
        <v>1</v>
      </c>
      <c r="BT94" t="b">
        <f t="shared" si="133"/>
        <v>0</v>
      </c>
      <c r="BU94" t="b">
        <f t="shared" si="134"/>
        <v>0</v>
      </c>
      <c r="BV94" t="b">
        <f t="shared" si="135"/>
        <v>0</v>
      </c>
      <c r="BW94">
        <f>IF(OR(BR94=FALSE,BR94="na"),"na",VLOOKUP(CN94,'Vlookup tables'!$G$2:$H$7,2,FALSE))</f>
        <v>1</v>
      </c>
      <c r="BX94">
        <f>IF(OR(BS94=FALSE,BS94="na"),"na",VLOOKUP(CO94,'Vlookup tables'!$G$2:$H$7,2,FALSE))</f>
        <v>1</v>
      </c>
      <c r="BY94" t="str">
        <f>IF(OR(BT94=FALSE,BT94="na"),"na",VLOOKUP(CP94,'Vlookup tables'!$G$2:$H$7,2,FALSE))</f>
        <v>na</v>
      </c>
      <c r="BZ94" t="str">
        <f>IF(OR(BU94=FALSE,BU94="na"),"na",VLOOKUP(CQ94,'Vlookup tables'!$G$2:$H$7,2,FALSE))</f>
        <v>na</v>
      </c>
      <c r="CA94">
        <f>IF(OR(BR94=FALSE,BR94="na"),"na",VLOOKUP(CU94,'Vlookup tables'!$J$2:$K$5,2,FALSE))</f>
        <v>3</v>
      </c>
      <c r="CB94">
        <f>IF(OR(BS94=FALSE,BS94="na"),"na",VLOOKUP(CV94,'Vlookup tables'!$J$2:$K$5,2,FALSE))</f>
        <v>3</v>
      </c>
      <c r="CC94" t="str">
        <f>IF(OR(BT94=FALSE,BT94="na"),"na",VLOOKUP(CW94,'Vlookup tables'!$J$2:$K$5,2,FALSE))</f>
        <v>na</v>
      </c>
      <c r="CD94" t="str">
        <f>IF(OR(BU94=FALSE,BU94="na"),"na",VLOOKUP(CX94,'Vlookup tables'!$J$2:$K$5,2,FALSE))</f>
        <v>na</v>
      </c>
      <c r="CE94" t="b">
        <f t="shared" si="136"/>
        <v>1</v>
      </c>
      <c r="CF94" t="b">
        <f t="shared" si="137"/>
        <v>1</v>
      </c>
      <c r="CG94" t="str">
        <f t="shared" si="138"/>
        <v>na</v>
      </c>
      <c r="CH94" t="str">
        <f t="shared" si="139"/>
        <v>na</v>
      </c>
      <c r="CI94" t="s">
        <v>519</v>
      </c>
      <c r="CJ94" t="s">
        <v>529</v>
      </c>
      <c r="CN94" t="s">
        <v>530</v>
      </c>
      <c r="CO94" t="s">
        <v>530</v>
      </c>
      <c r="CU94" t="s">
        <v>532</v>
      </c>
      <c r="CV94" t="s">
        <v>532</v>
      </c>
      <c r="DB94" t="s">
        <v>942</v>
      </c>
      <c r="DC94" t="s">
        <v>942</v>
      </c>
      <c r="DI94" t="b">
        <f t="shared" si="140"/>
        <v>1</v>
      </c>
      <c r="DJ94" t="s">
        <v>943</v>
      </c>
      <c r="DK94" t="s">
        <v>533</v>
      </c>
      <c r="EQ94" t="b">
        <f t="shared" si="141"/>
        <v>1</v>
      </c>
      <c r="ER94" t="b">
        <f t="shared" si="142"/>
        <v>1</v>
      </c>
      <c r="ES94" t="b">
        <f t="shared" si="143"/>
        <v>1</v>
      </c>
      <c r="ET94" t="b">
        <f t="shared" si="144"/>
        <v>0</v>
      </c>
      <c r="EU94" t="b">
        <f t="shared" si="145"/>
        <v>0</v>
      </c>
      <c r="EV94" t="b">
        <f t="shared" si="146"/>
        <v>0</v>
      </c>
      <c r="EW94">
        <f t="shared" si="100"/>
        <v>3</v>
      </c>
      <c r="EX94">
        <f t="shared" si="101"/>
        <v>2</v>
      </c>
      <c r="EY94" t="str">
        <f t="shared" si="102"/>
        <v>na</v>
      </c>
      <c r="EZ94" t="str">
        <f t="shared" si="103"/>
        <v>na</v>
      </c>
      <c r="FA94" t="b">
        <f t="shared" si="104"/>
        <v>1</v>
      </c>
      <c r="FB94" t="b">
        <f t="shared" si="105"/>
        <v>0</v>
      </c>
      <c r="FC94" t="b">
        <f t="shared" si="147"/>
        <v>0</v>
      </c>
      <c r="FD94" t="b">
        <f t="shared" si="106"/>
        <v>0</v>
      </c>
      <c r="FE94" t="b">
        <f t="shared" si="107"/>
        <v>1</v>
      </c>
      <c r="FF94" t="b">
        <f t="shared" si="108"/>
        <v>1</v>
      </c>
      <c r="FG94" t="b">
        <f t="shared" si="109"/>
        <v>0</v>
      </c>
      <c r="FH94" t="b">
        <f t="shared" si="148"/>
        <v>0</v>
      </c>
      <c r="FI94" t="str">
        <f>IF(OR(FD94=FALSE,FD94="na"),"na",VLOOKUP(GH94,'Vlookup tables'!$G$2:$H$7,2,FALSE))</f>
        <v>na</v>
      </c>
      <c r="FJ94">
        <f>IF(OR(FE94=FALSE,FE94="na"),"na",VLOOKUP(GI94,'Vlookup tables'!$G$2:$H$7,2,FALSE))</f>
        <v>1</v>
      </c>
      <c r="FK94">
        <f>IF(OR(FF94=FALSE,FF94="na"),"na",VLOOKUP(GJ94,'Vlookup tables'!$G$2:$H$7,2,FALSE))</f>
        <v>1</v>
      </c>
      <c r="FL94" t="str">
        <f>IF(OR(FG94=FALSE,FG94="na"),"na",VLOOKUP(GK94,'Vlookup tables'!$G$2:$H$7,2,FALSE))</f>
        <v>na</v>
      </c>
      <c r="FM94" t="str">
        <f>IF(OR(FD94=FALSE,FD94="na"),"na",VLOOKUP(GO94,'Vlookup tables'!$J$2:$K$5,2,FALSE))</f>
        <v>na</v>
      </c>
      <c r="FN94">
        <f>IF(OR(FE94=FALSE,FE94="na"),"na",VLOOKUP(GP94,'Vlookup tables'!$J$2:$K$5,2,FALSE))</f>
        <v>3</v>
      </c>
      <c r="FO94">
        <f>IF(OR(FF94=FALSE,FF94="na"),"na",VLOOKUP(GQ94,'Vlookup tables'!$J$2:$K$5,2,FALSE))</f>
        <v>3</v>
      </c>
      <c r="FP94" t="str">
        <f>IF(OR(FG94=FALSE,FG94="na"),"na",VLOOKUP(GR94,'Vlookup tables'!$J$2:$K$5,2,FALSE))</f>
        <v>na</v>
      </c>
      <c r="FQ94" t="str">
        <f t="shared" si="110"/>
        <v>na</v>
      </c>
      <c r="FR94" t="b">
        <f t="shared" si="111"/>
        <v>1</v>
      </c>
      <c r="FS94" t="b">
        <f t="shared" si="112"/>
        <v>0</v>
      </c>
      <c r="FT94" t="str">
        <f t="shared" si="113"/>
        <v>na</v>
      </c>
      <c r="FU94" t="b">
        <f t="shared" si="114"/>
        <v>1</v>
      </c>
      <c r="FV94" t="s">
        <v>634</v>
      </c>
      <c r="FX94" t="s">
        <v>554</v>
      </c>
      <c r="FY94" t="s">
        <v>556</v>
      </c>
      <c r="GB94" t="s">
        <v>944</v>
      </c>
      <c r="GF94" t="s">
        <v>596</v>
      </c>
      <c r="GI94" t="s">
        <v>530</v>
      </c>
      <c r="GJ94" t="s">
        <v>530</v>
      </c>
      <c r="GP94" t="s">
        <v>532</v>
      </c>
      <c r="GQ94" t="s">
        <v>532</v>
      </c>
      <c r="GW94" t="s">
        <v>945</v>
      </c>
      <c r="GY94" t="s">
        <v>945</v>
      </c>
      <c r="HC94" t="s">
        <v>946</v>
      </c>
      <c r="HD94" t="s">
        <v>533</v>
      </c>
      <c r="HX94">
        <f>IF(IT94="","Unknown",VLOOKUP(IT94,'Vlookup tables'!$B$13:$C$16,2,FALSE))</f>
        <v>3</v>
      </c>
      <c r="HY94">
        <f>IF(IU94="","Unknown",VLOOKUP(IU94,'Vlookup tables'!$D$13:$E$16,2,FALSE))</f>
        <v>2</v>
      </c>
      <c r="HZ94">
        <f>IF(IV94="","Unknown",VLOOKUP(IV94,'Vlookup tables'!$F$13:$G$16,2,FALSE))</f>
        <v>3</v>
      </c>
      <c r="IA94">
        <f>IF(IW94="","Unknown",VLOOKUP(IW94,'Vlookup tables'!$H$13:$I$16,2,FALSE))</f>
        <v>2</v>
      </c>
      <c r="IB94">
        <f>IF(IX94="","Unknown",VLOOKUP(IX94,'Vlookup tables'!$J$13:$K$16,2,FALSE))</f>
        <v>2</v>
      </c>
      <c r="IC94">
        <f>IF(IY94="","Unknown",VLOOKUP(IY94,'Vlookup tables'!$L$13:$M$16,2,FALSE))</f>
        <v>2</v>
      </c>
      <c r="ID94">
        <f>IF(IZ94="","Unknown",VLOOKUP(IZ94,'Vlookup tables'!$N$13:$O$16,2,FALSE))</f>
        <v>1</v>
      </c>
      <c r="IE94">
        <f>VLOOKUP(JA94,'Vlookup tables'!$P$13:$Q$15,2,FALSE)</f>
        <v>2</v>
      </c>
      <c r="IF94" t="b">
        <f t="shared" si="149"/>
        <v>0</v>
      </c>
      <c r="IG94" t="b">
        <f t="shared" si="150"/>
        <v>1</v>
      </c>
      <c r="IH94" t="b">
        <f t="shared" si="151"/>
        <v>0</v>
      </c>
      <c r="II94" t="b">
        <f t="shared" si="115"/>
        <v>0</v>
      </c>
      <c r="IJ94" t="str">
        <f>IF(OR(IF94=FALSE,IF94="na"),"na",VLOOKUP(JF94,'Vlookup tables'!$G$2:$H$7,2,FALSE))</f>
        <v>na</v>
      </c>
      <c r="IK94">
        <f>IF(OR(IG94=FALSE,IG94="na"),"na",VLOOKUP(JG94,'Vlookup tables'!$G$2:$H$7,2,FALSE))</f>
        <v>1</v>
      </c>
      <c r="IL94" t="str">
        <f>IF(OR(IH94=FALSE,IH94="na"),"na",VLOOKUP(JH94,'Vlookup tables'!$G$2:$H$7,2,FALSE))</f>
        <v>na</v>
      </c>
      <c r="IM94" t="str">
        <f>IF(OR(IF94=FALSE,IF94="na"),"na",VLOOKUP(JL94,'Vlookup tables'!$J$2:$K$5,2,FALSE))</f>
        <v>na</v>
      </c>
      <c r="IN94">
        <f>IF(OR(IG94=FALSE,IG94="na"),"na",VLOOKUP(JM94,'Vlookup tables'!$J$2:$K$5,2,FALSE))</f>
        <v>3</v>
      </c>
      <c r="IO94" t="str">
        <f>IF(OR(IH94=FALSE,IH94="na"),"na",VLOOKUP(JN94,'Vlookup tables'!$J$2:$K$5,2,FALSE))</f>
        <v>na</v>
      </c>
      <c r="IP94" t="str">
        <f t="shared" si="152"/>
        <v>na</v>
      </c>
      <c r="IQ94" t="b">
        <f t="shared" si="153"/>
        <v>1</v>
      </c>
      <c r="IR94" t="str">
        <f t="shared" si="154"/>
        <v>na</v>
      </c>
      <c r="IS94" t="b">
        <f t="shared" si="155"/>
        <v>1</v>
      </c>
      <c r="IT94" t="s">
        <v>538</v>
      </c>
      <c r="IU94" t="s">
        <v>560</v>
      </c>
      <c r="IV94" t="s">
        <v>540</v>
      </c>
      <c r="IW94" t="s">
        <v>562</v>
      </c>
      <c r="IX94" t="s">
        <v>563</v>
      </c>
      <c r="IY94" t="s">
        <v>528</v>
      </c>
      <c r="IZ94" t="s">
        <v>562</v>
      </c>
      <c r="JA94" t="s">
        <v>578</v>
      </c>
      <c r="JB94" t="s">
        <v>619</v>
      </c>
      <c r="JG94" t="s">
        <v>530</v>
      </c>
      <c r="JM94" t="s">
        <v>532</v>
      </c>
      <c r="JS94" t="s">
        <v>947</v>
      </c>
      <c r="KM94" t="s">
        <v>948</v>
      </c>
      <c r="KN94" t="s">
        <v>900</v>
      </c>
      <c r="KQ94" t="b">
        <f t="shared" si="156"/>
        <v>0</v>
      </c>
      <c r="KR94">
        <f t="shared" si="116"/>
        <v>155</v>
      </c>
    </row>
    <row r="95" spans="1:304" ht="14.4" customHeight="1" x14ac:dyDescent="0.3">
      <c r="A95">
        <v>100</v>
      </c>
      <c r="B95">
        <v>905</v>
      </c>
      <c r="C95" s="2">
        <v>44874.324606481481</v>
      </c>
      <c r="D95">
        <v>1</v>
      </c>
      <c r="E95" t="s">
        <v>523</v>
      </c>
      <c r="F95" t="s">
        <v>566</v>
      </c>
      <c r="G95">
        <f>VLOOKUP(F95,'Vlookup tables'!$A$2:$B$10,2,FALSE)</f>
        <v>3</v>
      </c>
      <c r="H95" t="s">
        <v>579</v>
      </c>
      <c r="J95" t="str">
        <f t="shared" si="157"/>
        <v>Unknown</v>
      </c>
      <c r="K95" t="s">
        <v>524</v>
      </c>
      <c r="L95">
        <f>VLOOKUP(K95,'Vlookup tables'!$A$2:$B$10,2,FALSE)</f>
        <v>0</v>
      </c>
      <c r="M95" t="s">
        <v>592</v>
      </c>
      <c r="N95" t="b">
        <f t="shared" si="117"/>
        <v>0</v>
      </c>
      <c r="O95" t="b">
        <f t="shared" si="118"/>
        <v>1</v>
      </c>
      <c r="P95" t="b">
        <f t="shared" si="119"/>
        <v>0</v>
      </c>
      <c r="Q95" t="b">
        <f t="shared" si="120"/>
        <v>0</v>
      </c>
      <c r="R95" t="b">
        <f t="shared" si="121"/>
        <v>0</v>
      </c>
      <c r="S95" t="s">
        <v>949</v>
      </c>
      <c r="T95" t="b">
        <f t="shared" si="158"/>
        <v>0</v>
      </c>
      <c r="U95" t="str">
        <f t="shared" si="159"/>
        <v>na</v>
      </c>
      <c r="V95" t="b">
        <f t="shared" si="160"/>
        <v>0</v>
      </c>
      <c r="W95" t="b">
        <f t="shared" si="161"/>
        <v>0</v>
      </c>
      <c r="X95" t="b">
        <f t="shared" si="162"/>
        <v>1</v>
      </c>
      <c r="Y95" t="s">
        <v>584</v>
      </c>
      <c r="Z95">
        <f>VLOOKUP(Y95,'Vlookup tables'!$D$2:$E$6,2,FALSE)</f>
        <v>2</v>
      </c>
      <c r="AA95" t="str">
        <f t="shared" si="99"/>
        <v>na</v>
      </c>
      <c r="AB95" t="str">
        <f t="shared" si="122"/>
        <v>na</v>
      </c>
      <c r="AC95" t="str">
        <f t="shared" si="123"/>
        <v>na</v>
      </c>
      <c r="AD95" t="str">
        <f t="shared" si="124"/>
        <v>na</v>
      </c>
      <c r="AE95" t="str">
        <f t="shared" si="125"/>
        <v>na</v>
      </c>
      <c r="AF95" t="str">
        <f>IF(OR(AA95=FALSE,AA95="na"),"na",VLOOKUP(AV95,'Vlookup tables'!$G$2:$H$7,2,FALSE))</f>
        <v>na</v>
      </c>
      <c r="AG95" t="str">
        <f>IF(OR(AB95=FALSE,AB95="na"),"na",VLOOKUP(AW95,'Vlookup tables'!$G$2:$H$7,2,FALSE))</f>
        <v>na</v>
      </c>
      <c r="AH95" t="str">
        <f>IF(OR(AC95=FALSE,AC95="na"),"na",VLOOKUP(AX95,'Vlookup tables'!$G$2:$H$7,2,FALSE))</f>
        <v>na</v>
      </c>
      <c r="AI95" t="str">
        <f>IF(OR(AD95=FALSE,AD95="na"),"na",VLOOKUP(AY95,'Vlookup tables'!$G$2:$H$7,2,FALSE))</f>
        <v>na</v>
      </c>
      <c r="AJ95" t="str">
        <f>IF(OR(AA95=FALSE,AA95="na"),"na",VLOOKUP(BC95,'Vlookup tables'!$J$2:$K$5,2,FALSE))</f>
        <v>na</v>
      </c>
      <c r="AK95" t="str">
        <f>IF(OR(AB95=FALSE,AB95="na"),"na",VLOOKUP(BD95,'Vlookup tables'!$J$2:$K$5,2,FALSE))</f>
        <v>na</v>
      </c>
      <c r="AL95" t="str">
        <f>IF(OR(AC95=FALSE,AC95="na"),"na",VLOOKUP(BE95,'Vlookup tables'!$J$2:$K$5,2,FALSE))</f>
        <v>na</v>
      </c>
      <c r="AM95" t="str">
        <f>IF(OR(AD95=FALSE,AD95="na"),"na",VLOOKUP(BF95,'Vlookup tables'!$J$2:$K$5,2,FALSE))</f>
        <v>na</v>
      </c>
      <c r="AN95" t="str">
        <f t="shared" si="126"/>
        <v>na</v>
      </c>
      <c r="AO95" t="str">
        <f t="shared" si="127"/>
        <v>na</v>
      </c>
      <c r="AP95" t="str">
        <f t="shared" si="128"/>
        <v>na</v>
      </c>
      <c r="AQ95" t="str">
        <f t="shared" si="129"/>
        <v>na</v>
      </c>
      <c r="BQ95" t="str">
        <f t="shared" si="130"/>
        <v>na</v>
      </c>
      <c r="BR95" t="b">
        <f t="shared" si="131"/>
        <v>1</v>
      </c>
      <c r="BS95" t="b">
        <f t="shared" si="132"/>
        <v>1</v>
      </c>
      <c r="BT95" t="b">
        <f t="shared" si="133"/>
        <v>0</v>
      </c>
      <c r="BU95" t="b">
        <f t="shared" si="134"/>
        <v>0</v>
      </c>
      <c r="BV95" t="b">
        <f t="shared" si="135"/>
        <v>0</v>
      </c>
      <c r="BW95">
        <f>IF(OR(BR95=FALSE,BR95="na"),"na",VLOOKUP(CN95,'Vlookup tables'!$G$2:$H$7,2,FALSE))</f>
        <v>1</v>
      </c>
      <c r="BX95">
        <f>IF(OR(BS95=FALSE,BS95="na"),"na",VLOOKUP(CO95,'Vlookup tables'!$G$2:$H$7,2,FALSE))</f>
        <v>1</v>
      </c>
      <c r="BY95" t="str">
        <f>IF(OR(BT95=FALSE,BT95="na"),"na",VLOOKUP(CP95,'Vlookup tables'!$G$2:$H$7,2,FALSE))</f>
        <v>na</v>
      </c>
      <c r="BZ95" t="str">
        <f>IF(OR(BU95=FALSE,BU95="na"),"na",VLOOKUP(CQ95,'Vlookup tables'!$G$2:$H$7,2,FALSE))</f>
        <v>na</v>
      </c>
      <c r="CA95">
        <f>IF(OR(BR95=FALSE,BR95="na"),"na",VLOOKUP(CU95,'Vlookup tables'!$J$2:$K$5,2,FALSE))</f>
        <v>2</v>
      </c>
      <c r="CB95">
        <f>IF(OR(BS95=FALSE,BS95="na"),"na",VLOOKUP(CV95,'Vlookup tables'!$J$2:$K$5,2,FALSE))</f>
        <v>2</v>
      </c>
      <c r="CC95" t="str">
        <f>IF(OR(BT95=FALSE,BT95="na"),"na",VLOOKUP(CW95,'Vlookup tables'!$J$2:$K$5,2,FALSE))</f>
        <v>na</v>
      </c>
      <c r="CD95" t="str">
        <f>IF(OR(BU95=FALSE,BU95="na"),"na",VLOOKUP(CX95,'Vlookup tables'!$J$2:$K$5,2,FALSE))</f>
        <v>na</v>
      </c>
      <c r="CE95" t="b">
        <f t="shared" si="136"/>
        <v>0</v>
      </c>
      <c r="CF95" t="b">
        <f t="shared" si="137"/>
        <v>1</v>
      </c>
      <c r="CG95" t="str">
        <f t="shared" si="138"/>
        <v>na</v>
      </c>
      <c r="CH95" t="str">
        <f t="shared" si="139"/>
        <v>na</v>
      </c>
      <c r="CJ95" t="s">
        <v>529</v>
      </c>
      <c r="CN95" t="s">
        <v>530</v>
      </c>
      <c r="CO95" t="s">
        <v>530</v>
      </c>
      <c r="CU95" t="s">
        <v>528</v>
      </c>
      <c r="CV95" t="s">
        <v>528</v>
      </c>
      <c r="DC95" t="s">
        <v>950</v>
      </c>
      <c r="DI95" t="b">
        <f t="shared" si="140"/>
        <v>0</v>
      </c>
      <c r="DK95" t="s">
        <v>552</v>
      </c>
      <c r="EQ95" t="b">
        <f t="shared" si="141"/>
        <v>1</v>
      </c>
      <c r="ER95" t="b">
        <f t="shared" si="142"/>
        <v>1</v>
      </c>
      <c r="ES95" t="b">
        <f t="shared" si="143"/>
        <v>0</v>
      </c>
      <c r="ET95" t="b">
        <f t="shared" si="144"/>
        <v>0</v>
      </c>
      <c r="EU95" t="b">
        <f t="shared" si="145"/>
        <v>0</v>
      </c>
      <c r="EV95" t="b">
        <f t="shared" si="146"/>
        <v>0</v>
      </c>
      <c r="EW95">
        <f t="shared" si="100"/>
        <v>1</v>
      </c>
      <c r="EX95" t="str">
        <f t="shared" si="101"/>
        <v>na</v>
      </c>
      <c r="EY95" t="str">
        <f t="shared" si="102"/>
        <v>na</v>
      </c>
      <c r="EZ95" t="str">
        <f t="shared" si="103"/>
        <v>na</v>
      </c>
      <c r="FA95" t="b">
        <f t="shared" si="104"/>
        <v>1</v>
      </c>
      <c r="FB95" t="b">
        <f t="shared" si="105"/>
        <v>0</v>
      </c>
      <c r="FC95" t="b">
        <f t="shared" si="147"/>
        <v>0</v>
      </c>
      <c r="FD95" t="b">
        <f t="shared" si="106"/>
        <v>1</v>
      </c>
      <c r="FE95" t="str">
        <f t="shared" si="107"/>
        <v>na</v>
      </c>
      <c r="FF95" t="b">
        <f t="shared" si="108"/>
        <v>0</v>
      </c>
      <c r="FG95" t="b">
        <f t="shared" si="109"/>
        <v>0</v>
      </c>
      <c r="FH95" t="b">
        <f t="shared" si="148"/>
        <v>0</v>
      </c>
      <c r="FI95">
        <f>IF(OR(FD95=FALSE,FD95="na"),"na",VLOOKUP(GH95,'Vlookup tables'!$G$2:$H$7,2,FALSE))</f>
        <v>1</v>
      </c>
      <c r="FJ95" t="str">
        <f>IF(OR(FE95=FALSE,FE95="na"),"na",VLOOKUP(GI95,'Vlookup tables'!$G$2:$H$7,2,FALSE))</f>
        <v>na</v>
      </c>
      <c r="FK95" t="str">
        <f>IF(OR(FF95=FALSE,FF95="na"),"na",VLOOKUP(GJ95,'Vlookup tables'!$G$2:$H$7,2,FALSE))</f>
        <v>na</v>
      </c>
      <c r="FL95" t="str">
        <f>IF(OR(FG95=FALSE,FG95="na"),"na",VLOOKUP(GK95,'Vlookup tables'!$G$2:$H$7,2,FALSE))</f>
        <v>na</v>
      </c>
      <c r="FM95">
        <f>IF(OR(FD95=FALSE,FD95="na"),"na",VLOOKUP(GO95,'Vlookup tables'!$J$2:$K$5,2,FALSE))</f>
        <v>2</v>
      </c>
      <c r="FN95" t="str">
        <f>IF(OR(FE95=FALSE,FE95="na"),"na",VLOOKUP(GP95,'Vlookup tables'!$J$2:$K$5,2,FALSE))</f>
        <v>na</v>
      </c>
      <c r="FO95" t="str">
        <f>IF(OR(FF95=FALSE,FF95="na"),"na",VLOOKUP(GQ95,'Vlookup tables'!$J$2:$K$5,2,FALSE))</f>
        <v>na</v>
      </c>
      <c r="FP95" t="str">
        <f>IF(OR(FG95=FALSE,FG95="na"),"na",VLOOKUP(GR95,'Vlookup tables'!$J$2:$K$5,2,FALSE))</f>
        <v>na</v>
      </c>
      <c r="FQ95" t="b">
        <f t="shared" si="110"/>
        <v>0</v>
      </c>
      <c r="FR95" t="str">
        <f t="shared" si="111"/>
        <v>na</v>
      </c>
      <c r="FS95" t="str">
        <f t="shared" si="112"/>
        <v>na</v>
      </c>
      <c r="FT95" t="str">
        <f t="shared" si="113"/>
        <v>na</v>
      </c>
      <c r="FU95" t="b">
        <f t="shared" si="114"/>
        <v>0</v>
      </c>
      <c r="FV95" t="s">
        <v>601</v>
      </c>
      <c r="FX95" t="s">
        <v>555</v>
      </c>
      <c r="GB95" t="s">
        <v>661</v>
      </c>
      <c r="GF95" t="s">
        <v>596</v>
      </c>
      <c r="GH95" t="s">
        <v>530</v>
      </c>
      <c r="GO95" t="s">
        <v>528</v>
      </c>
      <c r="HD95" t="s">
        <v>552</v>
      </c>
      <c r="HX95">
        <f>IF(IT95="","Unknown",VLOOKUP(IT95,'Vlookup tables'!$B$13:$C$16,2,FALSE))</f>
        <v>2</v>
      </c>
      <c r="HY95">
        <f>IF(IU95="","Unknown",VLOOKUP(IU95,'Vlookup tables'!$D$13:$E$16,2,FALSE))</f>
        <v>2</v>
      </c>
      <c r="HZ95">
        <f>IF(IV95="","Unknown",VLOOKUP(IV95,'Vlookup tables'!$F$13:$G$16,2,FALSE))</f>
        <v>3</v>
      </c>
      <c r="IA95">
        <f>IF(IW95="","Unknown",VLOOKUP(IW95,'Vlookup tables'!$H$13:$I$16,2,FALSE))</f>
        <v>3</v>
      </c>
      <c r="IB95">
        <f>IF(IX95="","Unknown",VLOOKUP(IX95,'Vlookup tables'!$J$13:$K$16,2,FALSE))</f>
        <v>3</v>
      </c>
      <c r="IC95">
        <f>IF(IY95="","Unknown",VLOOKUP(IY95,'Vlookup tables'!$L$13:$M$16,2,FALSE))</f>
        <v>3</v>
      </c>
      <c r="ID95">
        <f>IF(IZ95="","Unknown",VLOOKUP(IZ95,'Vlookup tables'!$N$13:$O$16,2,FALSE))</f>
        <v>1</v>
      </c>
      <c r="IE95">
        <f>VLOOKUP(JA95,'Vlookup tables'!$P$13:$Q$15,2,FALSE)</f>
        <v>2</v>
      </c>
      <c r="IF95" t="b">
        <f t="shared" si="149"/>
        <v>0</v>
      </c>
      <c r="IG95" t="b">
        <f t="shared" si="150"/>
        <v>0</v>
      </c>
      <c r="IH95" t="b">
        <f t="shared" si="151"/>
        <v>0</v>
      </c>
      <c r="II95" t="b">
        <f t="shared" si="115"/>
        <v>1</v>
      </c>
      <c r="IJ95" t="str">
        <f>IF(OR(IF95=FALSE,IF95="na"),"na",VLOOKUP(JF95,'Vlookup tables'!$G$2:$H$7,2,FALSE))</f>
        <v>na</v>
      </c>
      <c r="IK95" t="str">
        <f>IF(OR(IG95=FALSE,IG95="na"),"na",VLOOKUP(JG95,'Vlookup tables'!$G$2:$H$7,2,FALSE))</f>
        <v>na</v>
      </c>
      <c r="IL95" t="str">
        <f>IF(OR(IH95=FALSE,IH95="na"),"na",VLOOKUP(JH95,'Vlookup tables'!$G$2:$H$7,2,FALSE))</f>
        <v>na</v>
      </c>
      <c r="IM95" t="str">
        <f>IF(OR(IF95=FALSE,IF95="na"),"na",VLOOKUP(JL95,'Vlookup tables'!$J$2:$K$5,2,FALSE))</f>
        <v>na</v>
      </c>
      <c r="IN95" t="str">
        <f>IF(OR(IG95=FALSE,IG95="na"),"na",VLOOKUP(JM95,'Vlookup tables'!$J$2:$K$5,2,FALSE))</f>
        <v>na</v>
      </c>
      <c r="IO95" t="str">
        <f>IF(OR(IH95=FALSE,IH95="na"),"na",VLOOKUP(JN95,'Vlookup tables'!$J$2:$K$5,2,FALSE))</f>
        <v>na</v>
      </c>
      <c r="IP95" t="str">
        <f t="shared" si="152"/>
        <v>na</v>
      </c>
      <c r="IQ95" t="str">
        <f t="shared" si="153"/>
        <v>na</v>
      </c>
      <c r="IR95" t="str">
        <f t="shared" si="154"/>
        <v>na</v>
      </c>
      <c r="IS95" t="b">
        <f t="shared" si="155"/>
        <v>0</v>
      </c>
      <c r="IT95" t="s">
        <v>559</v>
      </c>
      <c r="IU95" t="s">
        <v>560</v>
      </c>
      <c r="IV95" t="s">
        <v>540</v>
      </c>
      <c r="IW95" t="s">
        <v>576</v>
      </c>
      <c r="IX95" t="s">
        <v>577</v>
      </c>
      <c r="IY95" t="s">
        <v>532</v>
      </c>
      <c r="IZ95" t="s">
        <v>562</v>
      </c>
      <c r="JA95" t="s">
        <v>578</v>
      </c>
      <c r="JB95" t="s">
        <v>579</v>
      </c>
      <c r="JC95" t="s">
        <v>951</v>
      </c>
      <c r="JI95" t="s">
        <v>573</v>
      </c>
      <c r="JO95" t="s">
        <v>532</v>
      </c>
      <c r="JU95" t="s">
        <v>952</v>
      </c>
      <c r="KN95" t="s">
        <v>552</v>
      </c>
      <c r="KQ95" t="b">
        <f t="shared" si="156"/>
        <v>0</v>
      </c>
      <c r="KR95">
        <f t="shared" si="116"/>
        <v>142</v>
      </c>
    </row>
    <row r="96" spans="1:304" ht="14.4" customHeight="1" x14ac:dyDescent="0.3">
      <c r="A96">
        <v>100</v>
      </c>
      <c r="B96">
        <v>1560</v>
      </c>
      <c r="C96" s="2">
        <v>44874.32476851852</v>
      </c>
      <c r="D96">
        <v>1</v>
      </c>
      <c r="E96" t="s">
        <v>544</v>
      </c>
      <c r="F96" t="s">
        <v>566</v>
      </c>
      <c r="G96">
        <f>VLOOKUP(F96,'Vlookup tables'!$A$2:$B$10,2,FALSE)</f>
        <v>3</v>
      </c>
      <c r="H96" t="s">
        <v>545</v>
      </c>
      <c r="J96" t="str">
        <f t="shared" si="157"/>
        <v>Engineering</v>
      </c>
      <c r="K96" t="s">
        <v>566</v>
      </c>
      <c r="L96">
        <f>VLOOKUP(K96,'Vlookup tables'!$A$2:$B$10,2,FALSE)</f>
        <v>3</v>
      </c>
      <c r="M96" t="s">
        <v>953</v>
      </c>
      <c r="N96" t="b">
        <f t="shared" si="117"/>
        <v>0</v>
      </c>
      <c r="O96" t="b">
        <f t="shared" si="118"/>
        <v>1</v>
      </c>
      <c r="P96" t="b">
        <f t="shared" si="119"/>
        <v>1</v>
      </c>
      <c r="Q96" t="b">
        <f t="shared" si="120"/>
        <v>1</v>
      </c>
      <c r="R96" t="b">
        <f t="shared" si="121"/>
        <v>0</v>
      </c>
      <c r="T96" t="str">
        <f t="shared" si="158"/>
        <v>Unknown</v>
      </c>
      <c r="U96" t="str">
        <f t="shared" si="159"/>
        <v>na</v>
      </c>
      <c r="V96" t="str">
        <f t="shared" si="160"/>
        <v>na</v>
      </c>
      <c r="W96" t="str">
        <f t="shared" si="161"/>
        <v>na</v>
      </c>
      <c r="X96" t="str">
        <f t="shared" si="162"/>
        <v>Unknown</v>
      </c>
      <c r="Y96" t="s">
        <v>517</v>
      </c>
      <c r="Z96">
        <f>VLOOKUP(Y96,'Vlookup tables'!$D$2:$E$6,2,FALSE)</f>
        <v>1</v>
      </c>
      <c r="AA96" t="b">
        <f t="shared" si="99"/>
        <v>1</v>
      </c>
      <c r="AB96" t="b">
        <f t="shared" si="122"/>
        <v>1</v>
      </c>
      <c r="AC96" t="b">
        <f t="shared" si="123"/>
        <v>0</v>
      </c>
      <c r="AD96" t="b">
        <f t="shared" si="124"/>
        <v>1</v>
      </c>
      <c r="AE96" t="b">
        <f t="shared" si="125"/>
        <v>0</v>
      </c>
      <c r="AF96">
        <f>IF(OR(AA96=FALSE,AA96="na"),"na",VLOOKUP(AV96,'Vlookup tables'!$G$2:$H$7,2,FALSE))</f>
        <v>4</v>
      </c>
      <c r="AG96">
        <f>IF(OR(AB96=FALSE,AB96="na"),"na",VLOOKUP(AW96,'Vlookup tables'!$G$2:$H$7,2,FALSE))</f>
        <v>2</v>
      </c>
      <c r="AH96" t="str">
        <f>IF(OR(AC96=FALSE,AC96="na"),"na",VLOOKUP(AX96,'Vlookup tables'!$G$2:$H$7,2,FALSE))</f>
        <v>na</v>
      </c>
      <c r="AI96">
        <f>IF(OR(AD96=FALSE,AD96="na"),"na",VLOOKUP(AY96,'Vlookup tables'!$G$2:$H$7,2,FALSE))</f>
        <v>3</v>
      </c>
      <c r="AJ96">
        <f>IF(OR(AA96=FALSE,AA96="na"),"na",VLOOKUP(BC96,'Vlookup tables'!$J$2:$K$5,2,FALSE))</f>
        <v>3</v>
      </c>
      <c r="AK96">
        <f>IF(OR(AB96=FALSE,AB96="na"),"na",VLOOKUP(BD96,'Vlookup tables'!$J$2:$K$5,2,FALSE))</f>
        <v>3</v>
      </c>
      <c r="AL96" t="str">
        <f>IF(OR(AC96=FALSE,AC96="na"),"na",VLOOKUP(BE96,'Vlookup tables'!$J$2:$K$5,2,FALSE))</f>
        <v>na</v>
      </c>
      <c r="AM96">
        <f>IF(OR(AD96=FALSE,AD96="na"),"na",VLOOKUP(BF96,'Vlookup tables'!$J$2:$K$5,2,FALSE))</f>
        <v>3</v>
      </c>
      <c r="AN96" t="b">
        <f t="shared" si="126"/>
        <v>0</v>
      </c>
      <c r="AO96" t="b">
        <f t="shared" si="127"/>
        <v>0</v>
      </c>
      <c r="AP96" t="str">
        <f t="shared" si="128"/>
        <v>na</v>
      </c>
      <c r="AQ96" t="b">
        <f t="shared" si="129"/>
        <v>0</v>
      </c>
      <c r="AR96" t="s">
        <v>615</v>
      </c>
      <c r="AV96" t="s">
        <v>573</v>
      </c>
      <c r="AW96" t="s">
        <v>531</v>
      </c>
      <c r="AY96" t="s">
        <v>527</v>
      </c>
      <c r="BC96" t="s">
        <v>532</v>
      </c>
      <c r="BD96" t="s">
        <v>532</v>
      </c>
      <c r="BF96" t="s">
        <v>532</v>
      </c>
      <c r="BQ96" t="str">
        <f t="shared" si="130"/>
        <v>Yes</v>
      </c>
      <c r="BR96" t="b">
        <f t="shared" si="131"/>
        <v>1</v>
      </c>
      <c r="BS96" t="b">
        <f t="shared" si="132"/>
        <v>1</v>
      </c>
      <c r="BT96" t="b">
        <f t="shared" si="133"/>
        <v>1</v>
      </c>
      <c r="BU96" t="b">
        <f t="shared" si="134"/>
        <v>1</v>
      </c>
      <c r="BV96" t="b">
        <f t="shared" si="135"/>
        <v>0</v>
      </c>
      <c r="BW96">
        <f>IF(OR(BR96=FALSE,BR96="na"),"na",VLOOKUP(CN96,'Vlookup tables'!$G$2:$H$7,2,FALSE))</f>
        <v>4</v>
      </c>
      <c r="BX96">
        <f>IF(OR(BS96=FALSE,BS96="na"),"na",VLOOKUP(CO96,'Vlookup tables'!$G$2:$H$7,2,FALSE))</f>
        <v>3</v>
      </c>
      <c r="BY96">
        <f>IF(OR(BT96=FALSE,BT96="na"),"na",VLOOKUP(CP96,'Vlookup tables'!$G$2:$H$7,2,FALSE))</f>
        <v>1</v>
      </c>
      <c r="BZ96">
        <f>IF(OR(BU96=FALSE,BU96="na"),"na",VLOOKUP(CQ96,'Vlookup tables'!$G$2:$H$7,2,FALSE))</f>
        <v>1</v>
      </c>
      <c r="CA96">
        <f>IF(OR(BR96=FALSE,BR96="na"),"na",VLOOKUP(CU96,'Vlookup tables'!$J$2:$K$5,2,FALSE))</f>
        <v>3</v>
      </c>
      <c r="CB96">
        <f>IF(OR(BS96=FALSE,BS96="na"),"na",VLOOKUP(CV96,'Vlookup tables'!$J$2:$K$5,2,FALSE))</f>
        <v>3</v>
      </c>
      <c r="CC96">
        <f>IF(OR(BT96=FALSE,BT96="na"),"na",VLOOKUP(CW96,'Vlookup tables'!$J$2:$K$5,2,FALSE))</f>
        <v>3</v>
      </c>
      <c r="CD96">
        <f>IF(OR(BU96=FALSE,BU96="na"),"na",VLOOKUP(CX96,'Vlookup tables'!$J$2:$K$5,2,FALSE))</f>
        <v>3</v>
      </c>
      <c r="CE96" t="b">
        <f t="shared" si="136"/>
        <v>0</v>
      </c>
      <c r="CF96" t="b">
        <f t="shared" si="137"/>
        <v>0</v>
      </c>
      <c r="CG96" t="b">
        <f t="shared" si="138"/>
        <v>0</v>
      </c>
      <c r="CH96" t="b">
        <f t="shared" si="139"/>
        <v>0</v>
      </c>
      <c r="CI96" t="s">
        <v>519</v>
      </c>
      <c r="CJ96" t="s">
        <v>550</v>
      </c>
      <c r="CN96" t="s">
        <v>573</v>
      </c>
      <c r="CO96" t="s">
        <v>527</v>
      </c>
      <c r="CP96" t="s">
        <v>530</v>
      </c>
      <c r="CQ96" t="s">
        <v>530</v>
      </c>
      <c r="CU96" t="s">
        <v>532</v>
      </c>
      <c r="CV96" t="s">
        <v>532</v>
      </c>
      <c r="CW96" t="s">
        <v>532</v>
      </c>
      <c r="CX96" t="s">
        <v>532</v>
      </c>
      <c r="DI96" t="b">
        <f t="shared" si="140"/>
        <v>0</v>
      </c>
      <c r="DK96" t="s">
        <v>552</v>
      </c>
      <c r="EQ96" t="b">
        <f t="shared" si="141"/>
        <v>1</v>
      </c>
      <c r="ER96" t="b">
        <f t="shared" si="142"/>
        <v>1</v>
      </c>
      <c r="ES96" t="b">
        <f t="shared" si="143"/>
        <v>1</v>
      </c>
      <c r="ET96" t="b">
        <f t="shared" si="144"/>
        <v>0</v>
      </c>
      <c r="EU96" t="b">
        <f t="shared" si="145"/>
        <v>0</v>
      </c>
      <c r="EV96" t="b">
        <f t="shared" si="146"/>
        <v>0</v>
      </c>
      <c r="EW96">
        <f t="shared" si="100"/>
        <v>3</v>
      </c>
      <c r="EX96">
        <f t="shared" si="101"/>
        <v>3</v>
      </c>
      <c r="EY96" t="str">
        <f t="shared" si="102"/>
        <v>na</v>
      </c>
      <c r="EZ96" t="str">
        <f t="shared" si="103"/>
        <v>na</v>
      </c>
      <c r="FA96" t="b">
        <f t="shared" si="104"/>
        <v>1</v>
      </c>
      <c r="FB96" t="b">
        <f t="shared" si="105"/>
        <v>0</v>
      </c>
      <c r="FC96" t="b">
        <f t="shared" si="147"/>
        <v>0</v>
      </c>
      <c r="FD96" t="b">
        <f t="shared" si="106"/>
        <v>1</v>
      </c>
      <c r="FE96" t="b">
        <f t="shared" si="107"/>
        <v>0</v>
      </c>
      <c r="FF96" t="b">
        <f t="shared" si="108"/>
        <v>0</v>
      </c>
      <c r="FG96" t="b">
        <f t="shared" si="109"/>
        <v>0</v>
      </c>
      <c r="FH96" t="b">
        <f t="shared" si="148"/>
        <v>0</v>
      </c>
      <c r="FI96">
        <f>IF(OR(FD96=FALSE,FD96="na"),"na",VLOOKUP(GH96,'Vlookup tables'!$G$2:$H$7,2,FALSE))</f>
        <v>2</v>
      </c>
      <c r="FJ96" t="str">
        <f>IF(OR(FE96=FALSE,FE96="na"),"na",VLOOKUP(GI96,'Vlookup tables'!$G$2:$H$7,2,FALSE))</f>
        <v>na</v>
      </c>
      <c r="FK96" t="str">
        <f>IF(OR(FF96=FALSE,FF96="na"),"na",VLOOKUP(GJ96,'Vlookup tables'!$G$2:$H$7,2,FALSE))</f>
        <v>na</v>
      </c>
      <c r="FL96" t="str">
        <f>IF(OR(FG96=FALSE,FG96="na"),"na",VLOOKUP(GK96,'Vlookup tables'!$G$2:$H$7,2,FALSE))</f>
        <v>na</v>
      </c>
      <c r="FM96">
        <f>IF(OR(FD96=FALSE,FD96="na"),"na",VLOOKUP(GO96,'Vlookup tables'!$J$2:$K$5,2,FALSE))</f>
        <v>3</v>
      </c>
      <c r="FN96" t="str">
        <f>IF(OR(FE96=FALSE,FE96="na"),"na",VLOOKUP(GP96,'Vlookup tables'!$J$2:$K$5,2,FALSE))</f>
        <v>na</v>
      </c>
      <c r="FO96" t="str">
        <f>IF(OR(FF96=FALSE,FF96="na"),"na",VLOOKUP(GQ96,'Vlookup tables'!$J$2:$K$5,2,FALSE))</f>
        <v>na</v>
      </c>
      <c r="FP96" t="str">
        <f>IF(OR(FG96=FALSE,FG96="na"),"na",VLOOKUP(GR96,'Vlookup tables'!$J$2:$K$5,2,FALSE))</f>
        <v>na</v>
      </c>
      <c r="FQ96" t="b">
        <f t="shared" si="110"/>
        <v>0</v>
      </c>
      <c r="FR96" t="str">
        <f t="shared" si="111"/>
        <v>na</v>
      </c>
      <c r="FS96" t="str">
        <f t="shared" si="112"/>
        <v>na</v>
      </c>
      <c r="FT96" t="str">
        <f t="shared" si="113"/>
        <v>na</v>
      </c>
      <c r="FU96" t="b">
        <f t="shared" si="114"/>
        <v>0</v>
      </c>
      <c r="FV96" t="s">
        <v>634</v>
      </c>
      <c r="FX96" t="s">
        <v>554</v>
      </c>
      <c r="FY96" t="s">
        <v>554</v>
      </c>
      <c r="GB96" t="s">
        <v>661</v>
      </c>
      <c r="GF96" t="s">
        <v>596</v>
      </c>
      <c r="GH96" t="s">
        <v>531</v>
      </c>
      <c r="GO96" t="s">
        <v>532</v>
      </c>
      <c r="HD96" t="s">
        <v>552</v>
      </c>
      <c r="HX96">
        <f>IF(IT96="","Unknown",VLOOKUP(IT96,'Vlookup tables'!$B$13:$C$16,2,FALSE))</f>
        <v>2</v>
      </c>
      <c r="HY96">
        <f>IF(IU96="","Unknown",VLOOKUP(IU96,'Vlookup tables'!$D$13:$E$16,2,FALSE))</f>
        <v>3</v>
      </c>
      <c r="HZ96">
        <f>IF(IV96="","Unknown",VLOOKUP(IV96,'Vlookup tables'!$F$13:$G$16,2,FALSE))</f>
        <v>2</v>
      </c>
      <c r="IA96">
        <f>IF(IW96="","Unknown",VLOOKUP(IW96,'Vlookup tables'!$H$13:$I$16,2,FALSE))</f>
        <v>2</v>
      </c>
      <c r="IB96">
        <f>IF(IX96="","Unknown",VLOOKUP(IX96,'Vlookup tables'!$J$13:$K$16,2,FALSE))</f>
        <v>3</v>
      </c>
      <c r="IC96">
        <f>IF(IY96="","Unknown",VLOOKUP(IY96,'Vlookup tables'!$L$13:$M$16,2,FALSE))</f>
        <v>2</v>
      </c>
      <c r="ID96">
        <f>IF(IZ96="","Unknown",VLOOKUP(IZ96,'Vlookup tables'!$N$13:$O$16,2,FALSE))</f>
        <v>3</v>
      </c>
      <c r="IE96">
        <f>VLOOKUP(JA96,'Vlookup tables'!$P$13:$Q$15,2,FALSE)</f>
        <v>2</v>
      </c>
      <c r="IF96" t="b">
        <f t="shared" si="149"/>
        <v>1</v>
      </c>
      <c r="IG96" t="b">
        <f t="shared" si="150"/>
        <v>0</v>
      </c>
      <c r="IH96" t="b">
        <f t="shared" si="151"/>
        <v>0</v>
      </c>
      <c r="II96" t="b">
        <f t="shared" si="115"/>
        <v>0</v>
      </c>
      <c r="IJ96">
        <f>IF(OR(IF96=FALSE,IF96="na"),"na",VLOOKUP(JF96,'Vlookup tables'!$G$2:$H$7,2,FALSE))</f>
        <v>1</v>
      </c>
      <c r="IK96" t="str">
        <f>IF(OR(IG96=FALSE,IG96="na"),"na",VLOOKUP(JG96,'Vlookup tables'!$G$2:$H$7,2,FALSE))</f>
        <v>na</v>
      </c>
      <c r="IL96" t="str">
        <f>IF(OR(IH96=FALSE,IH96="na"),"na",VLOOKUP(JH96,'Vlookup tables'!$G$2:$H$7,2,FALSE))</f>
        <v>na</v>
      </c>
      <c r="IM96">
        <f>IF(OR(IF96=FALSE,IF96="na"),"na",VLOOKUP(JL96,'Vlookup tables'!$J$2:$K$5,2,FALSE))</f>
        <v>2</v>
      </c>
      <c r="IN96" t="str">
        <f>IF(OR(IG96=FALSE,IG96="na"),"na",VLOOKUP(JM96,'Vlookup tables'!$J$2:$K$5,2,FALSE))</f>
        <v>na</v>
      </c>
      <c r="IO96" t="str">
        <f>IF(OR(IH96=FALSE,IH96="na"),"na",VLOOKUP(JN96,'Vlookup tables'!$J$2:$K$5,2,FALSE))</f>
        <v>na</v>
      </c>
      <c r="IP96" t="b">
        <f t="shared" si="152"/>
        <v>0</v>
      </c>
      <c r="IQ96" t="str">
        <f t="shared" si="153"/>
        <v>na</v>
      </c>
      <c r="IR96" t="str">
        <f t="shared" si="154"/>
        <v>na</v>
      </c>
      <c r="IS96" t="b">
        <f t="shared" si="155"/>
        <v>0</v>
      </c>
      <c r="IT96" t="s">
        <v>559</v>
      </c>
      <c r="IU96" t="s">
        <v>539</v>
      </c>
      <c r="IV96" t="s">
        <v>561</v>
      </c>
      <c r="IW96" t="s">
        <v>562</v>
      </c>
      <c r="IX96" t="s">
        <v>577</v>
      </c>
      <c r="IY96" t="s">
        <v>528</v>
      </c>
      <c r="IZ96" t="s">
        <v>587</v>
      </c>
      <c r="JA96" t="s">
        <v>578</v>
      </c>
      <c r="JB96" t="s">
        <v>662</v>
      </c>
      <c r="JF96" t="s">
        <v>530</v>
      </c>
      <c r="JL96" t="s">
        <v>528</v>
      </c>
      <c r="KN96" t="s">
        <v>552</v>
      </c>
      <c r="KQ96" t="b">
        <f t="shared" si="156"/>
        <v>0</v>
      </c>
      <c r="KR96">
        <f t="shared" si="116"/>
        <v>151</v>
      </c>
    </row>
    <row r="97" spans="1:304" ht="14.4" customHeight="1" x14ac:dyDescent="0.3">
      <c r="A97">
        <v>100</v>
      </c>
      <c r="B97">
        <v>671</v>
      </c>
      <c r="C97" s="2">
        <v>44874.326388888891</v>
      </c>
      <c r="D97">
        <v>1</v>
      </c>
      <c r="E97" t="s">
        <v>775</v>
      </c>
      <c r="F97" t="s">
        <v>566</v>
      </c>
      <c r="G97">
        <f>VLOOKUP(F97,'Vlookup tables'!$A$2:$B$10,2,FALSE)</f>
        <v>3</v>
      </c>
      <c r="H97" t="s">
        <v>579</v>
      </c>
      <c r="I97" t="s">
        <v>954</v>
      </c>
      <c r="J97" t="str">
        <f t="shared" si="157"/>
        <v>Technology</v>
      </c>
      <c r="K97" t="s">
        <v>568</v>
      </c>
      <c r="L97">
        <f>VLOOKUP(K97,'Vlookup tables'!$A$2:$B$10,2,FALSE)</f>
        <v>6</v>
      </c>
      <c r="M97" t="s">
        <v>736</v>
      </c>
      <c r="N97" t="b">
        <f t="shared" si="117"/>
        <v>1</v>
      </c>
      <c r="O97" t="b">
        <f t="shared" si="118"/>
        <v>0</v>
      </c>
      <c r="P97" t="b">
        <f t="shared" si="119"/>
        <v>1</v>
      </c>
      <c r="Q97" t="b">
        <f t="shared" si="120"/>
        <v>0</v>
      </c>
      <c r="R97" t="b">
        <f t="shared" si="121"/>
        <v>0</v>
      </c>
      <c r="T97" t="str">
        <f t="shared" si="158"/>
        <v>na</v>
      </c>
      <c r="U97" t="str">
        <f t="shared" si="159"/>
        <v>Unknown</v>
      </c>
      <c r="V97" t="str">
        <f t="shared" si="160"/>
        <v>na</v>
      </c>
      <c r="W97" t="str">
        <f t="shared" si="161"/>
        <v>Unknown</v>
      </c>
      <c r="X97" t="str">
        <f t="shared" si="162"/>
        <v>Unknown</v>
      </c>
      <c r="Y97" t="s">
        <v>517</v>
      </c>
      <c r="Z97">
        <f>VLOOKUP(Y97,'Vlookup tables'!$D$2:$E$6,2,FALSE)</f>
        <v>1</v>
      </c>
      <c r="AA97" t="b">
        <f t="shared" si="99"/>
        <v>0</v>
      </c>
      <c r="AB97" t="b">
        <f t="shared" si="122"/>
        <v>0</v>
      </c>
      <c r="AC97" t="b">
        <f t="shared" si="123"/>
        <v>0</v>
      </c>
      <c r="AD97" t="b">
        <f t="shared" si="124"/>
        <v>0</v>
      </c>
      <c r="AE97" t="b">
        <f t="shared" si="125"/>
        <v>1</v>
      </c>
      <c r="AF97" t="str">
        <f>IF(OR(AA97=FALSE,AA97="na"),"na",VLOOKUP(AV97,'Vlookup tables'!$G$2:$H$7,2,FALSE))</f>
        <v>na</v>
      </c>
      <c r="AG97" t="str">
        <f>IF(OR(AB97=FALSE,AB97="na"),"na",VLOOKUP(AW97,'Vlookup tables'!$G$2:$H$7,2,FALSE))</f>
        <v>na</v>
      </c>
      <c r="AH97" t="str">
        <f>IF(OR(AC97=FALSE,AC97="na"),"na",VLOOKUP(AX97,'Vlookup tables'!$G$2:$H$7,2,FALSE))</f>
        <v>na</v>
      </c>
      <c r="AI97" t="str">
        <f>IF(OR(AD97=FALSE,AD97="na"),"na",VLOOKUP(AY97,'Vlookup tables'!$G$2:$H$7,2,FALSE))</f>
        <v>na</v>
      </c>
      <c r="AJ97" t="str">
        <f>IF(OR(AA97=FALSE,AA97="na"),"na",VLOOKUP(BC97,'Vlookup tables'!$J$2:$K$5,2,FALSE))</f>
        <v>na</v>
      </c>
      <c r="AK97" t="str">
        <f>IF(OR(AB97=FALSE,AB97="na"),"na",VLOOKUP(BD97,'Vlookup tables'!$J$2:$K$5,2,FALSE))</f>
        <v>na</v>
      </c>
      <c r="AL97" t="str">
        <f>IF(OR(AC97=FALSE,AC97="na"),"na",VLOOKUP(BE97,'Vlookup tables'!$J$2:$K$5,2,FALSE))</f>
        <v>na</v>
      </c>
      <c r="AM97" t="str">
        <f>IF(OR(AD97=FALSE,AD97="na"),"na",VLOOKUP(BF97,'Vlookup tables'!$J$2:$K$5,2,FALSE))</f>
        <v>na</v>
      </c>
      <c r="AN97" t="str">
        <f t="shared" si="126"/>
        <v>na</v>
      </c>
      <c r="AO97" t="str">
        <f t="shared" si="127"/>
        <v>na</v>
      </c>
      <c r="AP97" t="str">
        <f t="shared" si="128"/>
        <v>na</v>
      </c>
      <c r="AQ97" t="str">
        <f t="shared" si="129"/>
        <v>na</v>
      </c>
      <c r="AR97" t="s">
        <v>604</v>
      </c>
      <c r="AS97" t="s">
        <v>955</v>
      </c>
      <c r="AZ97" t="s">
        <v>530</v>
      </c>
      <c r="BG97" t="s">
        <v>564</v>
      </c>
      <c r="BN97" t="s">
        <v>956</v>
      </c>
      <c r="BQ97" t="str">
        <f t="shared" si="130"/>
        <v>Yes</v>
      </c>
      <c r="BR97" t="b">
        <f t="shared" si="131"/>
        <v>1</v>
      </c>
      <c r="BS97" t="b">
        <f t="shared" si="132"/>
        <v>1</v>
      </c>
      <c r="BT97" t="b">
        <f t="shared" si="133"/>
        <v>0</v>
      </c>
      <c r="BU97" t="b">
        <f t="shared" si="134"/>
        <v>1</v>
      </c>
      <c r="BV97" t="b">
        <f t="shared" si="135"/>
        <v>0</v>
      </c>
      <c r="BW97">
        <f>IF(OR(BR97=FALSE,BR97="na"),"na",VLOOKUP(CN97,'Vlookup tables'!$G$2:$H$7,2,FALSE))</f>
        <v>2</v>
      </c>
      <c r="BX97">
        <f>IF(OR(BS97=FALSE,BS97="na"),"na",VLOOKUP(CO97,'Vlookup tables'!$G$2:$H$7,2,FALSE))</f>
        <v>2</v>
      </c>
      <c r="BY97" t="str">
        <f>IF(OR(BT97=FALSE,BT97="na"),"na",VLOOKUP(CP97,'Vlookup tables'!$G$2:$H$7,2,FALSE))</f>
        <v>na</v>
      </c>
      <c r="BZ97">
        <f>IF(OR(BU97=FALSE,BU97="na"),"na",VLOOKUP(CQ97,'Vlookup tables'!$G$2:$H$7,2,FALSE))</f>
        <v>2</v>
      </c>
      <c r="CA97">
        <f>IF(OR(BR97=FALSE,BR97="na"),"na",VLOOKUP(CU97,'Vlookup tables'!$J$2:$K$5,2,FALSE))</f>
        <v>2</v>
      </c>
      <c r="CB97">
        <f>IF(OR(BS97=FALSE,BS97="na"),"na",VLOOKUP(CV97,'Vlookup tables'!$J$2:$K$5,2,FALSE))</f>
        <v>3</v>
      </c>
      <c r="CC97" t="str">
        <f>IF(OR(BT97=FALSE,BT97="na"),"na",VLOOKUP(CW97,'Vlookup tables'!$J$2:$K$5,2,FALSE))</f>
        <v>na</v>
      </c>
      <c r="CD97">
        <f>IF(OR(BU97=FALSE,BU97="na"),"na",VLOOKUP(CX97,'Vlookup tables'!$J$2:$K$5,2,FALSE))</f>
        <v>2</v>
      </c>
      <c r="CE97" t="b">
        <f t="shared" si="136"/>
        <v>1</v>
      </c>
      <c r="CF97" t="b">
        <f t="shared" si="137"/>
        <v>0</v>
      </c>
      <c r="CG97" t="str">
        <f t="shared" si="138"/>
        <v>na</v>
      </c>
      <c r="CH97" t="b">
        <f t="shared" si="139"/>
        <v>0</v>
      </c>
      <c r="CI97" t="s">
        <v>519</v>
      </c>
      <c r="CJ97" t="s">
        <v>667</v>
      </c>
      <c r="CN97" t="s">
        <v>531</v>
      </c>
      <c r="CO97" t="s">
        <v>531</v>
      </c>
      <c r="CQ97" t="s">
        <v>531</v>
      </c>
      <c r="CR97" t="s">
        <v>531</v>
      </c>
      <c r="CU97" t="s">
        <v>528</v>
      </c>
      <c r="CV97" t="s">
        <v>532</v>
      </c>
      <c r="CX97" t="s">
        <v>528</v>
      </c>
      <c r="CY97" t="s">
        <v>564</v>
      </c>
      <c r="DB97" t="s">
        <v>957</v>
      </c>
      <c r="DI97" t="b">
        <f t="shared" si="140"/>
        <v>0</v>
      </c>
      <c r="DK97" t="s">
        <v>552</v>
      </c>
      <c r="EQ97" t="b">
        <f t="shared" si="141"/>
        <v>1</v>
      </c>
      <c r="ER97" t="b">
        <f t="shared" si="142"/>
        <v>1</v>
      </c>
      <c r="ES97" t="b">
        <f t="shared" si="143"/>
        <v>0</v>
      </c>
      <c r="ET97" t="b">
        <f t="shared" si="144"/>
        <v>0</v>
      </c>
      <c r="EU97" t="b">
        <f t="shared" si="145"/>
        <v>1</v>
      </c>
      <c r="EV97" t="b">
        <f t="shared" si="146"/>
        <v>0</v>
      </c>
      <c r="EW97">
        <f t="shared" si="100"/>
        <v>1</v>
      </c>
      <c r="EX97" t="str">
        <f t="shared" si="101"/>
        <v>na</v>
      </c>
      <c r="EY97" t="str">
        <f t="shared" si="102"/>
        <v>na</v>
      </c>
      <c r="EZ97">
        <f t="shared" si="103"/>
        <v>1</v>
      </c>
      <c r="FA97" t="b">
        <f t="shared" si="104"/>
        <v>1</v>
      </c>
      <c r="FB97" t="b">
        <f t="shared" si="105"/>
        <v>0</v>
      </c>
      <c r="FC97" t="b">
        <f t="shared" si="147"/>
        <v>0</v>
      </c>
      <c r="FD97" t="b">
        <f t="shared" si="106"/>
        <v>1</v>
      </c>
      <c r="FE97" t="str">
        <f t="shared" si="107"/>
        <v>na</v>
      </c>
      <c r="FF97" t="b">
        <f t="shared" si="108"/>
        <v>1</v>
      </c>
      <c r="FG97" t="b">
        <f t="shared" si="109"/>
        <v>1</v>
      </c>
      <c r="FH97" t="b">
        <f t="shared" si="148"/>
        <v>0</v>
      </c>
      <c r="FI97">
        <f>IF(OR(FD97=FALSE,FD97="na"),"na",VLOOKUP(GH97,'Vlookup tables'!$G$2:$H$7,2,FALSE))</f>
        <v>4</v>
      </c>
      <c r="FJ97" t="str">
        <f>IF(OR(FE97=FALSE,FE97="na"),"na",VLOOKUP(GI97,'Vlookup tables'!$G$2:$H$7,2,FALSE))</f>
        <v>na</v>
      </c>
      <c r="FK97">
        <f>IF(OR(FF97=FALSE,FF97="na"),"na",VLOOKUP(GJ97,'Vlookup tables'!$G$2:$H$7,2,FALSE))</f>
        <v>4</v>
      </c>
      <c r="FL97">
        <f>IF(OR(FG97=FALSE,FG97="na"),"na",VLOOKUP(GK97,'Vlookup tables'!$G$2:$H$7,2,FALSE))</f>
        <v>2</v>
      </c>
      <c r="FM97">
        <f>IF(OR(FD97=FALSE,FD97="na"),"na",VLOOKUP(GO97,'Vlookup tables'!$J$2:$K$5,2,FALSE))</f>
        <v>3</v>
      </c>
      <c r="FN97" t="str">
        <f>IF(OR(FE97=FALSE,FE97="na"),"na",VLOOKUP(GP97,'Vlookup tables'!$J$2:$K$5,2,FALSE))</f>
        <v>na</v>
      </c>
      <c r="FO97">
        <f>IF(OR(FF97=FALSE,FF97="na"),"na",VLOOKUP(GQ97,'Vlookup tables'!$J$2:$K$5,2,FALSE))</f>
        <v>3</v>
      </c>
      <c r="FP97">
        <f>IF(OR(FG97=FALSE,FG97="na"),"na",VLOOKUP(GR97,'Vlookup tables'!$J$2:$K$5,2,FALSE))</f>
        <v>2</v>
      </c>
      <c r="FQ97" t="b">
        <f t="shared" si="110"/>
        <v>0</v>
      </c>
      <c r="FR97" t="str">
        <f t="shared" si="111"/>
        <v>na</v>
      </c>
      <c r="FS97" t="b">
        <f t="shared" si="112"/>
        <v>0</v>
      </c>
      <c r="FT97" t="b">
        <f t="shared" si="113"/>
        <v>0</v>
      </c>
      <c r="FU97" t="b">
        <f t="shared" si="114"/>
        <v>0</v>
      </c>
      <c r="FV97" t="s">
        <v>594</v>
      </c>
      <c r="FX97" t="s">
        <v>555</v>
      </c>
      <c r="GA97" t="s">
        <v>555</v>
      </c>
      <c r="GB97" t="s">
        <v>618</v>
      </c>
      <c r="GF97" t="s">
        <v>596</v>
      </c>
      <c r="GH97" t="s">
        <v>573</v>
      </c>
      <c r="GJ97" t="s">
        <v>573</v>
      </c>
      <c r="GK97" t="s">
        <v>531</v>
      </c>
      <c r="GO97" t="s">
        <v>532</v>
      </c>
      <c r="GQ97" t="s">
        <v>532</v>
      </c>
      <c r="GR97" t="s">
        <v>528</v>
      </c>
      <c r="HD97" t="s">
        <v>552</v>
      </c>
      <c r="HX97">
        <f>IF(IT97="","Unknown",VLOOKUP(IT97,'Vlookup tables'!$B$13:$C$16,2,FALSE))</f>
        <v>3</v>
      </c>
      <c r="HY97">
        <f>IF(IU97="","Unknown",VLOOKUP(IU97,'Vlookup tables'!$D$13:$E$16,2,FALSE))</f>
        <v>2</v>
      </c>
      <c r="HZ97">
        <f>IF(IV97="","Unknown",VLOOKUP(IV97,'Vlookup tables'!$F$13:$G$16,2,FALSE))</f>
        <v>3</v>
      </c>
      <c r="IA97">
        <f>IF(IW97="","Unknown",VLOOKUP(IW97,'Vlookup tables'!$H$13:$I$16,2,FALSE))</f>
        <v>2</v>
      </c>
      <c r="IB97">
        <f>IF(IX97="","Unknown",VLOOKUP(IX97,'Vlookup tables'!$J$13:$K$16,2,FALSE))</f>
        <v>2</v>
      </c>
      <c r="IC97">
        <f>IF(IY97="","Unknown",VLOOKUP(IY97,'Vlookup tables'!$L$13:$M$16,2,FALSE))</f>
        <v>2</v>
      </c>
      <c r="ID97">
        <f>IF(IZ97="","Unknown",VLOOKUP(IZ97,'Vlookup tables'!$N$13:$O$16,2,FALSE))</f>
        <v>3</v>
      </c>
      <c r="IE97">
        <f>VLOOKUP(JA97,'Vlookup tables'!$P$13:$Q$15,2,FALSE)</f>
        <v>1</v>
      </c>
      <c r="IF97" t="str">
        <f t="shared" si="149"/>
        <v>na</v>
      </c>
      <c r="IG97" t="str">
        <f t="shared" si="150"/>
        <v>na</v>
      </c>
      <c r="IH97" t="str">
        <f t="shared" si="151"/>
        <v>na</v>
      </c>
      <c r="II97" t="str">
        <f t="shared" si="115"/>
        <v>na</v>
      </c>
      <c r="IJ97" t="str">
        <f>IF(OR(IF97=FALSE,IF97="na"),"na",VLOOKUP(JF97,'Vlookup tables'!$G$2:$H$7,2,FALSE))</f>
        <v>na</v>
      </c>
      <c r="IK97" t="str">
        <f>IF(OR(IG97=FALSE,IG97="na"),"na",VLOOKUP(JG97,'Vlookup tables'!$G$2:$H$7,2,FALSE))</f>
        <v>na</v>
      </c>
      <c r="IL97" t="str">
        <f>IF(OR(IH97=FALSE,IH97="na"),"na",VLOOKUP(JH97,'Vlookup tables'!$G$2:$H$7,2,FALSE))</f>
        <v>na</v>
      </c>
      <c r="IM97" t="str">
        <f>IF(OR(IF97=FALSE,IF97="na"),"na",VLOOKUP(JL97,'Vlookup tables'!$J$2:$K$5,2,FALSE))</f>
        <v>na</v>
      </c>
      <c r="IN97" t="str">
        <f>IF(OR(IG97=FALSE,IG97="na"),"na",VLOOKUP(JM97,'Vlookup tables'!$J$2:$K$5,2,FALSE))</f>
        <v>na</v>
      </c>
      <c r="IO97" t="str">
        <f>IF(OR(IH97=FALSE,IH97="na"),"na",VLOOKUP(JN97,'Vlookup tables'!$J$2:$K$5,2,FALSE))</f>
        <v>na</v>
      </c>
      <c r="IP97" t="str">
        <f t="shared" si="152"/>
        <v>na</v>
      </c>
      <c r="IQ97" t="str">
        <f t="shared" si="153"/>
        <v>na</v>
      </c>
      <c r="IR97" t="str">
        <f t="shared" si="154"/>
        <v>na</v>
      </c>
      <c r="IS97" t="b">
        <f t="shared" si="155"/>
        <v>0</v>
      </c>
      <c r="IT97" t="s">
        <v>538</v>
      </c>
      <c r="IU97" t="s">
        <v>560</v>
      </c>
      <c r="IV97" t="s">
        <v>540</v>
      </c>
      <c r="IW97" t="s">
        <v>562</v>
      </c>
      <c r="IX97" t="s">
        <v>563</v>
      </c>
      <c r="IY97" t="s">
        <v>528</v>
      </c>
      <c r="IZ97" t="s">
        <v>587</v>
      </c>
      <c r="JA97" t="s">
        <v>541</v>
      </c>
      <c r="JX97" t="s">
        <v>534</v>
      </c>
      <c r="KN97" t="s">
        <v>552</v>
      </c>
      <c r="KQ97" t="b">
        <f t="shared" si="156"/>
        <v>0</v>
      </c>
      <c r="KR97">
        <f t="shared" si="116"/>
        <v>153</v>
      </c>
    </row>
    <row r="98" spans="1:304" ht="14.4" customHeight="1" x14ac:dyDescent="0.3">
      <c r="A98">
        <v>100</v>
      </c>
      <c r="B98">
        <v>2219</v>
      </c>
      <c r="C98" s="2">
        <v>44874.328680555554</v>
      </c>
      <c r="D98">
        <v>1</v>
      </c>
      <c r="E98" t="s">
        <v>544</v>
      </c>
      <c r="F98" t="s">
        <v>568</v>
      </c>
      <c r="G98">
        <f>VLOOKUP(F98,'Vlookup tables'!$A$2:$B$10,2,FALSE)</f>
        <v>6</v>
      </c>
      <c r="H98" t="s">
        <v>631</v>
      </c>
      <c r="J98" t="str">
        <f t="shared" si="157"/>
        <v>Maintenance</v>
      </c>
      <c r="K98" t="s">
        <v>568</v>
      </c>
      <c r="L98">
        <f>VLOOKUP(K98,'Vlookup tables'!$A$2:$B$10,2,FALSE)</f>
        <v>6</v>
      </c>
      <c r="M98" t="s">
        <v>613</v>
      </c>
      <c r="N98" t="b">
        <f t="shared" si="117"/>
        <v>0</v>
      </c>
      <c r="O98" t="b">
        <f t="shared" si="118"/>
        <v>1</v>
      </c>
      <c r="P98" t="b">
        <f t="shared" si="119"/>
        <v>0</v>
      </c>
      <c r="Q98" t="b">
        <f t="shared" si="120"/>
        <v>1</v>
      </c>
      <c r="R98" t="b">
        <f t="shared" si="121"/>
        <v>0</v>
      </c>
      <c r="T98" t="str">
        <f t="shared" si="158"/>
        <v>Unknown</v>
      </c>
      <c r="U98" t="str">
        <f t="shared" si="159"/>
        <v>na</v>
      </c>
      <c r="V98" t="str">
        <f t="shared" si="160"/>
        <v>Unknown</v>
      </c>
      <c r="W98" t="str">
        <f t="shared" si="161"/>
        <v>na</v>
      </c>
      <c r="X98" t="str">
        <f t="shared" si="162"/>
        <v>Unknown</v>
      </c>
      <c r="Y98" t="s">
        <v>584</v>
      </c>
      <c r="Z98">
        <f>VLOOKUP(Y98,'Vlookup tables'!$D$2:$E$6,2,FALSE)</f>
        <v>2</v>
      </c>
      <c r="AA98" t="str">
        <f t="shared" si="99"/>
        <v>na</v>
      </c>
      <c r="AB98" t="str">
        <f t="shared" si="122"/>
        <v>na</v>
      </c>
      <c r="AC98" t="str">
        <f t="shared" si="123"/>
        <v>na</v>
      </c>
      <c r="AD98" t="str">
        <f t="shared" si="124"/>
        <v>na</v>
      </c>
      <c r="AE98" t="str">
        <f t="shared" si="125"/>
        <v>na</v>
      </c>
      <c r="AF98" t="str">
        <f>IF(OR(AA98=FALSE,AA98="na"),"na",VLOOKUP(AV98,'Vlookup tables'!$G$2:$H$7,2,FALSE))</f>
        <v>na</v>
      </c>
      <c r="AG98" t="str">
        <f>IF(OR(AB98=FALSE,AB98="na"),"na",VLOOKUP(AW98,'Vlookup tables'!$G$2:$H$7,2,FALSE))</f>
        <v>na</v>
      </c>
      <c r="AH98" t="str">
        <f>IF(OR(AC98=FALSE,AC98="na"),"na",VLOOKUP(AX98,'Vlookup tables'!$G$2:$H$7,2,FALSE))</f>
        <v>na</v>
      </c>
      <c r="AI98" t="str">
        <f>IF(OR(AD98=FALSE,AD98="na"),"na",VLOOKUP(AY98,'Vlookup tables'!$G$2:$H$7,2,FALSE))</f>
        <v>na</v>
      </c>
      <c r="AJ98" t="str">
        <f>IF(OR(AA98=FALSE,AA98="na"),"na",VLOOKUP(BC98,'Vlookup tables'!$J$2:$K$5,2,FALSE))</f>
        <v>na</v>
      </c>
      <c r="AK98" t="str">
        <f>IF(OR(AB98=FALSE,AB98="na"),"na",VLOOKUP(BD98,'Vlookup tables'!$J$2:$K$5,2,FALSE))</f>
        <v>na</v>
      </c>
      <c r="AL98" t="str">
        <f>IF(OR(AC98=FALSE,AC98="na"),"na",VLOOKUP(BE98,'Vlookup tables'!$J$2:$K$5,2,FALSE))</f>
        <v>na</v>
      </c>
      <c r="AM98" t="str">
        <f>IF(OR(AD98=FALSE,AD98="na"),"na",VLOOKUP(BF98,'Vlookup tables'!$J$2:$K$5,2,FALSE))</f>
        <v>na</v>
      </c>
      <c r="AN98" t="str">
        <f t="shared" si="126"/>
        <v>na</v>
      </c>
      <c r="AO98" t="str">
        <f t="shared" si="127"/>
        <v>na</v>
      </c>
      <c r="AP98" t="str">
        <f t="shared" si="128"/>
        <v>na</v>
      </c>
      <c r="AQ98" t="str">
        <f t="shared" si="129"/>
        <v>na</v>
      </c>
      <c r="BQ98" t="str">
        <f t="shared" si="130"/>
        <v>na</v>
      </c>
      <c r="BR98" t="b">
        <f t="shared" si="131"/>
        <v>1</v>
      </c>
      <c r="BS98" t="b">
        <f t="shared" si="132"/>
        <v>1</v>
      </c>
      <c r="BT98" t="b">
        <f t="shared" si="133"/>
        <v>1</v>
      </c>
      <c r="BU98" t="b">
        <f t="shared" si="134"/>
        <v>1</v>
      </c>
      <c r="BV98" t="b">
        <f t="shared" si="135"/>
        <v>0</v>
      </c>
      <c r="BW98">
        <f>IF(OR(BR98=FALSE,BR98="na"),"na",VLOOKUP(CN98,'Vlookup tables'!$G$2:$H$7,2,FALSE))</f>
        <v>1</v>
      </c>
      <c r="BX98">
        <f>IF(OR(BS98=FALSE,BS98="na"),"na",VLOOKUP(CO98,'Vlookup tables'!$G$2:$H$7,2,FALSE))</f>
        <v>5</v>
      </c>
      <c r="BY98">
        <f>IF(OR(BT98=FALSE,BT98="na"),"na",VLOOKUP(CP98,'Vlookup tables'!$G$2:$H$7,2,FALSE))</f>
        <v>2</v>
      </c>
      <c r="BZ98">
        <f>IF(OR(BU98=FALSE,BU98="na"),"na",VLOOKUP(CQ98,'Vlookup tables'!$G$2:$H$7,2,FALSE))</f>
        <v>2</v>
      </c>
      <c r="CA98">
        <f>IF(OR(BR98=FALSE,BR98="na"),"na",VLOOKUP(CU98,'Vlookup tables'!$J$2:$K$5,2,FALSE))</f>
        <v>3</v>
      </c>
      <c r="CB98">
        <f>IF(OR(BS98=FALSE,BS98="na"),"na",VLOOKUP(CV98,'Vlookup tables'!$J$2:$K$5,2,FALSE))</f>
        <v>3</v>
      </c>
      <c r="CC98">
        <f>IF(OR(BT98=FALSE,BT98="na"),"na",VLOOKUP(CW98,'Vlookup tables'!$J$2:$K$5,2,FALSE))</f>
        <v>2</v>
      </c>
      <c r="CD98">
        <f>IF(OR(BU98=FALSE,BU98="na"),"na",VLOOKUP(CX98,'Vlookup tables'!$J$2:$K$5,2,FALSE))</f>
        <v>2</v>
      </c>
      <c r="CE98" t="b">
        <f t="shared" si="136"/>
        <v>0</v>
      </c>
      <c r="CF98" t="b">
        <f t="shared" si="137"/>
        <v>1</v>
      </c>
      <c r="CG98" t="b">
        <f t="shared" si="138"/>
        <v>0</v>
      </c>
      <c r="CH98" t="b">
        <f t="shared" si="139"/>
        <v>0</v>
      </c>
      <c r="CJ98" t="s">
        <v>550</v>
      </c>
      <c r="CN98" t="s">
        <v>530</v>
      </c>
      <c r="CO98" t="s">
        <v>551</v>
      </c>
      <c r="CP98" t="s">
        <v>531</v>
      </c>
      <c r="CQ98" t="s">
        <v>531</v>
      </c>
      <c r="CU98" t="s">
        <v>532</v>
      </c>
      <c r="CV98" t="s">
        <v>532</v>
      </c>
      <c r="CW98" t="s">
        <v>528</v>
      </c>
      <c r="CX98" t="s">
        <v>528</v>
      </c>
      <c r="DC98" t="s">
        <v>958</v>
      </c>
      <c r="DI98" t="b">
        <f t="shared" si="140"/>
        <v>1</v>
      </c>
      <c r="DJ98" t="s">
        <v>959</v>
      </c>
      <c r="DK98" t="s">
        <v>649</v>
      </c>
      <c r="EQ98" t="b">
        <f t="shared" si="141"/>
        <v>1</v>
      </c>
      <c r="ER98" t="b">
        <f t="shared" si="142"/>
        <v>1</v>
      </c>
      <c r="ES98" t="b">
        <f t="shared" si="143"/>
        <v>1</v>
      </c>
      <c r="ET98" t="b">
        <f t="shared" si="144"/>
        <v>1</v>
      </c>
      <c r="EU98" t="b">
        <f t="shared" si="145"/>
        <v>1</v>
      </c>
      <c r="EV98" t="b">
        <f t="shared" si="146"/>
        <v>0</v>
      </c>
      <c r="EW98">
        <f t="shared" si="100"/>
        <v>3</v>
      </c>
      <c r="EX98">
        <f t="shared" si="101"/>
        <v>3</v>
      </c>
      <c r="EY98">
        <f t="shared" si="102"/>
        <v>3</v>
      </c>
      <c r="EZ98">
        <f t="shared" si="103"/>
        <v>3</v>
      </c>
      <c r="FA98" t="b">
        <f t="shared" si="104"/>
        <v>1</v>
      </c>
      <c r="FB98" t="b">
        <f t="shared" si="105"/>
        <v>0</v>
      </c>
      <c r="FC98" t="b">
        <f t="shared" si="147"/>
        <v>0</v>
      </c>
      <c r="FD98" t="b">
        <f t="shared" si="106"/>
        <v>1</v>
      </c>
      <c r="FE98" t="b">
        <f t="shared" si="107"/>
        <v>0</v>
      </c>
      <c r="FF98" t="b">
        <f t="shared" si="108"/>
        <v>1</v>
      </c>
      <c r="FG98" t="b">
        <f t="shared" si="109"/>
        <v>0</v>
      </c>
      <c r="FH98" t="b">
        <f t="shared" si="148"/>
        <v>0</v>
      </c>
      <c r="FI98">
        <f>IF(OR(FD98=FALSE,FD98="na"),"na",VLOOKUP(GH98,'Vlookup tables'!$G$2:$H$7,2,FALSE))</f>
        <v>4</v>
      </c>
      <c r="FJ98" t="str">
        <f>IF(OR(FE98=FALSE,FE98="na"),"na",VLOOKUP(GI98,'Vlookup tables'!$G$2:$H$7,2,FALSE))</f>
        <v>na</v>
      </c>
      <c r="FK98">
        <f>IF(OR(FF98=FALSE,FF98="na"),"na",VLOOKUP(GJ98,'Vlookup tables'!$G$2:$H$7,2,FALSE))</f>
        <v>5</v>
      </c>
      <c r="FL98" t="str">
        <f>IF(OR(FG98=FALSE,FG98="na"),"na",VLOOKUP(GK98,'Vlookup tables'!$G$2:$H$7,2,FALSE))</f>
        <v>na</v>
      </c>
      <c r="FM98">
        <f>IF(OR(FD98=FALSE,FD98="na"),"na",VLOOKUP(GO98,'Vlookup tables'!$J$2:$K$5,2,FALSE))</f>
        <v>3</v>
      </c>
      <c r="FN98" t="str">
        <f>IF(OR(FE98=FALSE,FE98="na"),"na",VLOOKUP(GP98,'Vlookup tables'!$J$2:$K$5,2,FALSE))</f>
        <v>na</v>
      </c>
      <c r="FO98">
        <f>IF(OR(FF98=FALSE,FF98="na"),"na",VLOOKUP(GQ98,'Vlookup tables'!$J$2:$K$5,2,FALSE))</f>
        <v>3</v>
      </c>
      <c r="FP98" t="str">
        <f>IF(OR(FG98=FALSE,FG98="na"),"na",VLOOKUP(GR98,'Vlookup tables'!$J$2:$K$5,2,FALSE))</f>
        <v>na</v>
      </c>
      <c r="FQ98" t="b">
        <f t="shared" si="110"/>
        <v>0</v>
      </c>
      <c r="FR98" t="str">
        <f t="shared" si="111"/>
        <v>na</v>
      </c>
      <c r="FS98" t="b">
        <f t="shared" si="112"/>
        <v>0</v>
      </c>
      <c r="FT98" t="str">
        <f t="shared" si="113"/>
        <v>na</v>
      </c>
      <c r="FU98" t="b">
        <f t="shared" si="114"/>
        <v>0</v>
      </c>
      <c r="FV98" t="s">
        <v>725</v>
      </c>
      <c r="FX98" t="s">
        <v>554</v>
      </c>
      <c r="FY98" t="s">
        <v>554</v>
      </c>
      <c r="FZ98" t="s">
        <v>554</v>
      </c>
      <c r="GA98" t="s">
        <v>554</v>
      </c>
      <c r="GB98" t="s">
        <v>630</v>
      </c>
      <c r="GF98" t="s">
        <v>596</v>
      </c>
      <c r="GH98" t="s">
        <v>573</v>
      </c>
      <c r="GJ98" t="s">
        <v>551</v>
      </c>
      <c r="GO98" t="s">
        <v>532</v>
      </c>
      <c r="GQ98" t="s">
        <v>532</v>
      </c>
      <c r="HD98" t="s">
        <v>533</v>
      </c>
      <c r="HX98">
        <f>IF(IT98="","Unknown",VLOOKUP(IT98,'Vlookup tables'!$B$13:$C$16,2,FALSE))</f>
        <v>1</v>
      </c>
      <c r="HY98">
        <f>IF(IU98="","Unknown",VLOOKUP(IU98,'Vlookup tables'!$D$13:$E$16,2,FALSE))</f>
        <v>3</v>
      </c>
      <c r="HZ98">
        <f>IF(IV98="","Unknown",VLOOKUP(IV98,'Vlookup tables'!$F$13:$G$16,2,FALSE))</f>
        <v>3</v>
      </c>
      <c r="IA98">
        <f>IF(IW98="","Unknown",VLOOKUP(IW98,'Vlookup tables'!$H$13:$I$16,2,FALSE))</f>
        <v>2</v>
      </c>
      <c r="IB98">
        <f>IF(IX98="","Unknown",VLOOKUP(IX98,'Vlookup tables'!$J$13:$K$16,2,FALSE))</f>
        <v>3</v>
      </c>
      <c r="IC98">
        <f>IF(IY98="","Unknown",VLOOKUP(IY98,'Vlookup tables'!$L$13:$M$16,2,FALSE))</f>
        <v>3</v>
      </c>
      <c r="ID98">
        <f>IF(IZ98="","Unknown",VLOOKUP(IZ98,'Vlookup tables'!$N$13:$O$16,2,FALSE))</f>
        <v>1</v>
      </c>
      <c r="IE98">
        <f>VLOOKUP(JA98,'Vlookup tables'!$P$13:$Q$15,2,FALSE)</f>
        <v>2</v>
      </c>
      <c r="IF98" t="b">
        <f t="shared" si="149"/>
        <v>1</v>
      </c>
      <c r="IG98" t="b">
        <f t="shared" si="150"/>
        <v>0</v>
      </c>
      <c r="IH98" t="b">
        <f t="shared" si="151"/>
        <v>0</v>
      </c>
      <c r="II98" t="b">
        <f t="shared" si="115"/>
        <v>0</v>
      </c>
      <c r="IJ98">
        <f>IF(OR(IF98=FALSE,IF98="na"),"na",VLOOKUP(JF98,'Vlookup tables'!$G$2:$H$7,2,FALSE))</f>
        <v>1</v>
      </c>
      <c r="IK98" t="str">
        <f>IF(OR(IG98=FALSE,IG98="na"),"na",VLOOKUP(JG98,'Vlookup tables'!$G$2:$H$7,2,FALSE))</f>
        <v>na</v>
      </c>
      <c r="IL98" t="str">
        <f>IF(OR(IH98=FALSE,IH98="na"),"na",VLOOKUP(JH98,'Vlookup tables'!$G$2:$H$7,2,FALSE))</f>
        <v>na</v>
      </c>
      <c r="IM98">
        <f>IF(OR(IF98=FALSE,IF98="na"),"na",VLOOKUP(JL98,'Vlookup tables'!$J$2:$K$5,2,FALSE))</f>
        <v>3</v>
      </c>
      <c r="IN98" t="str">
        <f>IF(OR(IG98=FALSE,IG98="na"),"na",VLOOKUP(JM98,'Vlookup tables'!$J$2:$K$5,2,FALSE))</f>
        <v>na</v>
      </c>
      <c r="IO98" t="str">
        <f>IF(OR(IH98=FALSE,IH98="na"),"na",VLOOKUP(JN98,'Vlookup tables'!$J$2:$K$5,2,FALSE))</f>
        <v>na</v>
      </c>
      <c r="IP98" t="b">
        <f t="shared" si="152"/>
        <v>0</v>
      </c>
      <c r="IQ98" t="str">
        <f t="shared" si="153"/>
        <v>na</v>
      </c>
      <c r="IR98" t="str">
        <f t="shared" si="154"/>
        <v>na</v>
      </c>
      <c r="IS98" t="b">
        <f t="shared" si="155"/>
        <v>0</v>
      </c>
      <c r="IT98" t="s">
        <v>704</v>
      </c>
      <c r="IU98" t="s">
        <v>539</v>
      </c>
      <c r="IV98" t="s">
        <v>540</v>
      </c>
      <c r="IW98" t="s">
        <v>562</v>
      </c>
      <c r="IX98" t="s">
        <v>577</v>
      </c>
      <c r="IY98" t="s">
        <v>532</v>
      </c>
      <c r="IZ98" t="s">
        <v>562</v>
      </c>
      <c r="JA98" t="s">
        <v>578</v>
      </c>
      <c r="JB98" t="s">
        <v>662</v>
      </c>
      <c r="JF98" t="s">
        <v>530</v>
      </c>
      <c r="JL98" t="s">
        <v>532</v>
      </c>
      <c r="KN98" t="s">
        <v>900</v>
      </c>
      <c r="KQ98" t="b">
        <f t="shared" si="156"/>
        <v>0</v>
      </c>
      <c r="KR98">
        <f t="shared" si="116"/>
        <v>149</v>
      </c>
    </row>
    <row r="99" spans="1:304" ht="14.4" customHeight="1" x14ac:dyDescent="0.3">
      <c r="A99">
        <v>100</v>
      </c>
      <c r="B99">
        <v>991</v>
      </c>
      <c r="C99" s="2">
        <v>44874.329212962963</v>
      </c>
      <c r="D99">
        <v>1</v>
      </c>
      <c r="E99" t="s">
        <v>544</v>
      </c>
      <c r="F99" t="s">
        <v>611</v>
      </c>
      <c r="G99">
        <f>VLOOKUP(F99,'Vlookup tables'!$A$2:$B$10,2,FALSE)</f>
        <v>4</v>
      </c>
      <c r="H99" t="s">
        <v>692</v>
      </c>
      <c r="J99" t="str">
        <f t="shared" si="157"/>
        <v>Engineering Technician</v>
      </c>
      <c r="K99" t="s">
        <v>611</v>
      </c>
      <c r="L99">
        <f>VLOOKUP(K99,'Vlookup tables'!$A$2:$B$10,2,FALSE)</f>
        <v>4</v>
      </c>
      <c r="M99" t="s">
        <v>583</v>
      </c>
      <c r="N99" t="b">
        <f t="shared" si="117"/>
        <v>1</v>
      </c>
      <c r="O99" t="b">
        <f t="shared" si="118"/>
        <v>0</v>
      </c>
      <c r="P99" t="b">
        <f t="shared" si="119"/>
        <v>0</v>
      </c>
      <c r="Q99" t="b">
        <f t="shared" si="120"/>
        <v>0</v>
      </c>
      <c r="R99" t="b">
        <f t="shared" si="121"/>
        <v>0</v>
      </c>
      <c r="S99" t="s">
        <v>547</v>
      </c>
      <c r="T99" t="str">
        <f t="shared" si="158"/>
        <v>na</v>
      </c>
      <c r="U99" t="b">
        <f t="shared" si="159"/>
        <v>0</v>
      </c>
      <c r="V99" t="b">
        <f t="shared" si="160"/>
        <v>1</v>
      </c>
      <c r="W99" t="b">
        <f t="shared" si="161"/>
        <v>0</v>
      </c>
      <c r="X99" t="b">
        <f t="shared" si="162"/>
        <v>0</v>
      </c>
      <c r="Y99" t="s">
        <v>517</v>
      </c>
      <c r="Z99">
        <f>VLOOKUP(Y99,'Vlookup tables'!$D$2:$E$6,2,FALSE)</f>
        <v>1</v>
      </c>
      <c r="AA99" t="b">
        <f t="shared" si="99"/>
        <v>0</v>
      </c>
      <c r="AB99" t="b">
        <f t="shared" si="122"/>
        <v>0</v>
      </c>
      <c r="AC99" t="b">
        <f t="shared" si="123"/>
        <v>0</v>
      </c>
      <c r="AD99" t="b">
        <f t="shared" si="124"/>
        <v>1</v>
      </c>
      <c r="AE99" t="b">
        <f t="shared" si="125"/>
        <v>0</v>
      </c>
      <c r="AF99" t="str">
        <f>IF(OR(AA99=FALSE,AA99="na"),"na",VLOOKUP(AV99,'Vlookup tables'!$G$2:$H$7,2,FALSE))</f>
        <v>na</v>
      </c>
      <c r="AG99" t="str">
        <f>IF(OR(AB99=FALSE,AB99="na"),"na",VLOOKUP(AW99,'Vlookup tables'!$G$2:$H$7,2,FALSE))</f>
        <v>na</v>
      </c>
      <c r="AH99" t="str">
        <f>IF(OR(AC99=FALSE,AC99="na"),"na",VLOOKUP(AX99,'Vlookup tables'!$G$2:$H$7,2,FALSE))</f>
        <v>na</v>
      </c>
      <c r="AI99">
        <f>IF(OR(AD99=FALSE,AD99="na"),"na",VLOOKUP(AY99,'Vlookup tables'!$G$2:$H$7,2,FALSE))</f>
        <v>4</v>
      </c>
      <c r="AJ99" t="str">
        <f>IF(OR(AA99=FALSE,AA99="na"),"na",VLOOKUP(BC99,'Vlookup tables'!$J$2:$K$5,2,FALSE))</f>
        <v>na</v>
      </c>
      <c r="AK99" t="str">
        <f>IF(OR(AB99=FALSE,AB99="na"),"na",VLOOKUP(BD99,'Vlookup tables'!$J$2:$K$5,2,FALSE))</f>
        <v>na</v>
      </c>
      <c r="AL99" t="str">
        <f>IF(OR(AC99=FALSE,AC99="na"),"na",VLOOKUP(BE99,'Vlookup tables'!$J$2:$K$5,2,FALSE))</f>
        <v>na</v>
      </c>
      <c r="AM99">
        <f>IF(OR(AD99=FALSE,AD99="na"),"na",VLOOKUP(BF99,'Vlookup tables'!$J$2:$K$5,2,FALSE))</f>
        <v>1</v>
      </c>
      <c r="AN99" t="str">
        <f t="shared" si="126"/>
        <v>na</v>
      </c>
      <c r="AO99" t="str">
        <f t="shared" si="127"/>
        <v>na</v>
      </c>
      <c r="AP99" t="str">
        <f t="shared" si="128"/>
        <v>na</v>
      </c>
      <c r="AQ99" t="b">
        <f t="shared" si="129"/>
        <v>1</v>
      </c>
      <c r="AR99" t="s">
        <v>766</v>
      </c>
      <c r="AY99" t="s">
        <v>573</v>
      </c>
      <c r="BF99" t="s">
        <v>564</v>
      </c>
      <c r="BM99" t="s">
        <v>960</v>
      </c>
      <c r="BQ99" t="str">
        <f t="shared" si="130"/>
        <v>Yes</v>
      </c>
      <c r="BR99" t="b">
        <f t="shared" si="131"/>
        <v>0</v>
      </c>
      <c r="BS99" t="b">
        <f t="shared" si="132"/>
        <v>1</v>
      </c>
      <c r="BT99" t="b">
        <f t="shared" si="133"/>
        <v>1</v>
      </c>
      <c r="BU99" t="b">
        <f t="shared" si="134"/>
        <v>1</v>
      </c>
      <c r="BV99" t="b">
        <f t="shared" si="135"/>
        <v>0</v>
      </c>
      <c r="BW99" t="str">
        <f>IF(OR(BR99=FALSE,BR99="na"),"na",VLOOKUP(CN99,'Vlookup tables'!$G$2:$H$7,2,FALSE))</f>
        <v>na</v>
      </c>
      <c r="BX99">
        <f>IF(OR(BS99=FALSE,BS99="na"),"na",VLOOKUP(CO99,'Vlookup tables'!$G$2:$H$7,2,FALSE))</f>
        <v>4</v>
      </c>
      <c r="BY99">
        <f>IF(OR(BT99=FALSE,BT99="na"),"na",VLOOKUP(CP99,'Vlookup tables'!$G$2:$H$7,2,FALSE))</f>
        <v>1</v>
      </c>
      <c r="BZ99">
        <f>IF(OR(BU99=FALSE,BU99="na"),"na",VLOOKUP(CQ99,'Vlookup tables'!$G$2:$H$7,2,FALSE))</f>
        <v>2</v>
      </c>
      <c r="CA99" t="str">
        <f>IF(OR(BR99=FALSE,BR99="na"),"na",VLOOKUP(CU99,'Vlookup tables'!$J$2:$K$5,2,FALSE))</f>
        <v>na</v>
      </c>
      <c r="CB99">
        <f>IF(OR(BS99=FALSE,BS99="na"),"na",VLOOKUP(CV99,'Vlookup tables'!$J$2:$K$5,2,FALSE))</f>
        <v>1</v>
      </c>
      <c r="CC99">
        <f>IF(OR(BT99=FALSE,BT99="na"),"na",VLOOKUP(CW99,'Vlookup tables'!$J$2:$K$5,2,FALSE))</f>
        <v>1</v>
      </c>
      <c r="CD99">
        <f>IF(OR(BU99=FALSE,BU99="na"),"na",VLOOKUP(CX99,'Vlookup tables'!$J$2:$K$5,2,FALSE))</f>
        <v>1</v>
      </c>
      <c r="CE99" t="str">
        <f t="shared" si="136"/>
        <v>na</v>
      </c>
      <c r="CF99" t="b">
        <f t="shared" si="137"/>
        <v>1</v>
      </c>
      <c r="CG99" t="b">
        <f t="shared" si="138"/>
        <v>1</v>
      </c>
      <c r="CH99" t="b">
        <f t="shared" si="139"/>
        <v>1</v>
      </c>
      <c r="CI99" t="s">
        <v>519</v>
      </c>
      <c r="CJ99" t="s">
        <v>961</v>
      </c>
      <c r="CO99" t="s">
        <v>573</v>
      </c>
      <c r="CP99" t="s">
        <v>530</v>
      </c>
      <c r="CQ99" t="s">
        <v>531</v>
      </c>
      <c r="CV99" t="s">
        <v>564</v>
      </c>
      <c r="CW99" t="s">
        <v>564</v>
      </c>
      <c r="CX99" t="s">
        <v>564</v>
      </c>
      <c r="DC99" t="s">
        <v>962</v>
      </c>
      <c r="DD99" t="s">
        <v>963</v>
      </c>
      <c r="DE99" t="s">
        <v>964</v>
      </c>
      <c r="DI99" t="b">
        <f t="shared" si="140"/>
        <v>0</v>
      </c>
      <c r="DJ99" t="s">
        <v>965</v>
      </c>
      <c r="DK99" t="s">
        <v>751</v>
      </c>
      <c r="DL99" t="s">
        <v>966</v>
      </c>
      <c r="EQ99" t="b">
        <f t="shared" si="141"/>
        <v>1</v>
      </c>
      <c r="ER99" t="b">
        <f t="shared" si="142"/>
        <v>1</v>
      </c>
      <c r="ES99" t="b">
        <f t="shared" si="143"/>
        <v>1</v>
      </c>
      <c r="ET99" t="b">
        <f t="shared" si="144"/>
        <v>0</v>
      </c>
      <c r="EU99" t="b">
        <f t="shared" si="145"/>
        <v>0</v>
      </c>
      <c r="EV99" t="b">
        <f t="shared" si="146"/>
        <v>0</v>
      </c>
      <c r="EW99">
        <f t="shared" si="100"/>
        <v>2</v>
      </c>
      <c r="EX99">
        <f t="shared" si="101"/>
        <v>2</v>
      </c>
      <c r="EY99" t="str">
        <f t="shared" si="102"/>
        <v>na</v>
      </c>
      <c r="EZ99" t="str">
        <f t="shared" si="103"/>
        <v>na</v>
      </c>
      <c r="FA99" t="b">
        <f t="shared" si="104"/>
        <v>1</v>
      </c>
      <c r="FB99" t="b">
        <f t="shared" si="105"/>
        <v>1</v>
      </c>
      <c r="FC99" t="b">
        <f t="shared" si="147"/>
        <v>0</v>
      </c>
      <c r="FD99" t="b">
        <f t="shared" si="106"/>
        <v>1</v>
      </c>
      <c r="FE99" t="b">
        <f t="shared" si="107"/>
        <v>0</v>
      </c>
      <c r="FF99" t="b">
        <f t="shared" si="108"/>
        <v>0</v>
      </c>
      <c r="FG99" t="b">
        <f t="shared" si="109"/>
        <v>0</v>
      </c>
      <c r="FH99" t="b">
        <f t="shared" si="148"/>
        <v>0</v>
      </c>
      <c r="FI99">
        <f>IF(OR(FD99=FALSE,FD99="na"),"na",VLOOKUP(GH99,'Vlookup tables'!$G$2:$H$7,2,FALSE))</f>
        <v>2</v>
      </c>
      <c r="FJ99" t="str">
        <f>IF(OR(FE99=FALSE,FE99="na"),"na",VLOOKUP(GI99,'Vlookup tables'!$G$2:$H$7,2,FALSE))</f>
        <v>na</v>
      </c>
      <c r="FK99" t="str">
        <f>IF(OR(FF99=FALSE,FF99="na"),"na",VLOOKUP(GJ99,'Vlookup tables'!$G$2:$H$7,2,FALSE))</f>
        <v>na</v>
      </c>
      <c r="FL99" t="str">
        <f>IF(OR(FG99=FALSE,FG99="na"),"na",VLOOKUP(GK99,'Vlookup tables'!$G$2:$H$7,2,FALSE))</f>
        <v>na</v>
      </c>
      <c r="FM99">
        <f>IF(OR(FD99=FALSE,FD99="na"),"na",VLOOKUP(GO99,'Vlookup tables'!$J$2:$K$5,2,FALSE))</f>
        <v>2</v>
      </c>
      <c r="FN99" t="str">
        <f>IF(OR(FE99=FALSE,FE99="na"),"na",VLOOKUP(GP99,'Vlookup tables'!$J$2:$K$5,2,FALSE))</f>
        <v>na</v>
      </c>
      <c r="FO99" t="str">
        <f>IF(OR(FF99=FALSE,FF99="na"),"na",VLOOKUP(GQ99,'Vlookup tables'!$J$2:$K$5,2,FALSE))</f>
        <v>na</v>
      </c>
      <c r="FP99" t="str">
        <f>IF(OR(FG99=FALSE,FG99="na"),"na",VLOOKUP(GR99,'Vlookup tables'!$J$2:$K$5,2,FALSE))</f>
        <v>na</v>
      </c>
      <c r="FQ99" t="b">
        <f t="shared" si="110"/>
        <v>1</v>
      </c>
      <c r="FR99" t="str">
        <f t="shared" si="111"/>
        <v>na</v>
      </c>
      <c r="FS99" t="str">
        <f t="shared" si="112"/>
        <v>na</v>
      </c>
      <c r="FT99" t="str">
        <f t="shared" si="113"/>
        <v>na</v>
      </c>
      <c r="FU99" t="b">
        <f t="shared" si="114"/>
        <v>0</v>
      </c>
      <c r="FV99" t="s">
        <v>634</v>
      </c>
      <c r="FX99" t="s">
        <v>556</v>
      </c>
      <c r="FY99" t="s">
        <v>556</v>
      </c>
      <c r="GB99" t="s">
        <v>661</v>
      </c>
      <c r="GF99" t="s">
        <v>609</v>
      </c>
      <c r="GH99" t="s">
        <v>531</v>
      </c>
      <c r="GO99" t="s">
        <v>528</v>
      </c>
      <c r="GV99" t="s">
        <v>966</v>
      </c>
      <c r="HD99" t="s">
        <v>552</v>
      </c>
      <c r="HX99">
        <f>IF(IT99="","Unknown",VLOOKUP(IT99,'Vlookup tables'!$B$13:$C$16,2,FALSE))</f>
        <v>2</v>
      </c>
      <c r="HY99">
        <f>IF(IU99="","Unknown",VLOOKUP(IU99,'Vlookup tables'!$D$13:$E$16,2,FALSE))</f>
        <v>3</v>
      </c>
      <c r="HZ99">
        <f>IF(IV99="","Unknown",VLOOKUP(IV99,'Vlookup tables'!$F$13:$G$16,2,FALSE))</f>
        <v>3</v>
      </c>
      <c r="IA99">
        <f>IF(IW99="","Unknown",VLOOKUP(IW99,'Vlookup tables'!$H$13:$I$16,2,FALSE))</f>
        <v>2</v>
      </c>
      <c r="IB99">
        <f>IF(IX99="","Unknown",VLOOKUP(IX99,'Vlookup tables'!$J$13:$K$16,2,FALSE))</f>
        <v>2</v>
      </c>
      <c r="IC99">
        <f>IF(IY99="","Unknown",VLOOKUP(IY99,'Vlookup tables'!$L$13:$M$16,2,FALSE))</f>
        <v>2</v>
      </c>
      <c r="ID99">
        <f>IF(IZ99="","Unknown",VLOOKUP(IZ99,'Vlookup tables'!$N$13:$O$16,2,FALSE))</f>
        <v>3</v>
      </c>
      <c r="IE99">
        <f>VLOOKUP(JA99,'Vlookup tables'!$P$13:$Q$15,2,FALSE)</f>
        <v>2</v>
      </c>
      <c r="IF99" t="b">
        <f t="shared" si="149"/>
        <v>0</v>
      </c>
      <c r="IG99" t="b">
        <f t="shared" si="150"/>
        <v>1</v>
      </c>
      <c r="IH99" t="b">
        <f t="shared" si="151"/>
        <v>0</v>
      </c>
      <c r="II99" t="b">
        <f t="shared" si="115"/>
        <v>0</v>
      </c>
      <c r="IJ99" t="str">
        <f>IF(OR(IF99=FALSE,IF99="na"),"na",VLOOKUP(JF99,'Vlookup tables'!$G$2:$H$7,2,FALSE))</f>
        <v>na</v>
      </c>
      <c r="IK99">
        <f>IF(OR(IG99=FALSE,IG99="na"),"na",VLOOKUP(JG99,'Vlookup tables'!$G$2:$H$7,2,FALSE))</f>
        <v>2</v>
      </c>
      <c r="IL99" t="str">
        <f>IF(OR(IH99=FALSE,IH99="na"),"na",VLOOKUP(JH99,'Vlookup tables'!$G$2:$H$7,2,FALSE))</f>
        <v>na</v>
      </c>
      <c r="IM99" t="str">
        <f>IF(OR(IF99=FALSE,IF99="na"),"na",VLOOKUP(JL99,'Vlookup tables'!$J$2:$K$5,2,FALSE))</f>
        <v>na</v>
      </c>
      <c r="IN99">
        <f>IF(OR(IG99=FALSE,IG99="na"),"na",VLOOKUP(JM99,'Vlookup tables'!$J$2:$K$5,2,FALSE))</f>
        <v>2</v>
      </c>
      <c r="IO99" t="str">
        <f>IF(OR(IH99=FALSE,IH99="na"),"na",VLOOKUP(JN99,'Vlookup tables'!$J$2:$K$5,2,FALSE))</f>
        <v>na</v>
      </c>
      <c r="IP99" t="str">
        <f t="shared" si="152"/>
        <v>na</v>
      </c>
      <c r="IQ99" t="b">
        <f t="shared" si="153"/>
        <v>1</v>
      </c>
      <c r="IR99" t="str">
        <f t="shared" si="154"/>
        <v>na</v>
      </c>
      <c r="IS99" t="b">
        <f t="shared" si="155"/>
        <v>0</v>
      </c>
      <c r="IT99" t="s">
        <v>559</v>
      </c>
      <c r="IU99" t="s">
        <v>539</v>
      </c>
      <c r="IV99" t="s">
        <v>540</v>
      </c>
      <c r="IW99" t="s">
        <v>562</v>
      </c>
      <c r="IX99" t="s">
        <v>563</v>
      </c>
      <c r="IY99" t="s">
        <v>528</v>
      </c>
      <c r="IZ99" t="s">
        <v>587</v>
      </c>
      <c r="JA99" t="s">
        <v>578</v>
      </c>
      <c r="JB99" t="s">
        <v>619</v>
      </c>
      <c r="JG99" t="s">
        <v>531</v>
      </c>
      <c r="JM99" t="s">
        <v>528</v>
      </c>
      <c r="JS99" t="s">
        <v>966</v>
      </c>
      <c r="KN99" t="s">
        <v>552</v>
      </c>
      <c r="KP99" t="s">
        <v>967</v>
      </c>
      <c r="KQ99" t="b">
        <f t="shared" si="156"/>
        <v>1</v>
      </c>
      <c r="KR99">
        <f t="shared" si="116"/>
        <v>155</v>
      </c>
    </row>
    <row r="100" spans="1:304" ht="14.4" customHeight="1" x14ac:dyDescent="0.3">
      <c r="A100">
        <v>100</v>
      </c>
      <c r="B100">
        <v>448</v>
      </c>
      <c r="C100" s="2">
        <v>44874.331296296295</v>
      </c>
      <c r="D100">
        <v>1</v>
      </c>
      <c r="E100" t="s">
        <v>590</v>
      </c>
      <c r="F100" t="s">
        <v>568</v>
      </c>
      <c r="G100">
        <f>VLOOKUP(F100,'Vlookup tables'!$A$2:$B$10,2,FALSE)</f>
        <v>6</v>
      </c>
      <c r="H100" t="s">
        <v>545</v>
      </c>
      <c r="J100" t="str">
        <f t="shared" si="157"/>
        <v>Engineering</v>
      </c>
      <c r="K100" t="s">
        <v>568</v>
      </c>
      <c r="L100">
        <f>VLOOKUP(K100,'Vlookup tables'!$A$2:$B$10,2,FALSE)</f>
        <v>6</v>
      </c>
      <c r="M100" t="s">
        <v>592</v>
      </c>
      <c r="N100" t="b">
        <f t="shared" si="117"/>
        <v>0</v>
      </c>
      <c r="O100" t="b">
        <f t="shared" si="118"/>
        <v>1</v>
      </c>
      <c r="P100" t="b">
        <f t="shared" si="119"/>
        <v>0</v>
      </c>
      <c r="Q100" t="b">
        <f t="shared" si="120"/>
        <v>0</v>
      </c>
      <c r="R100" t="b">
        <f t="shared" si="121"/>
        <v>0</v>
      </c>
      <c r="S100" t="s">
        <v>592</v>
      </c>
      <c r="T100" t="b">
        <f t="shared" si="158"/>
        <v>0</v>
      </c>
      <c r="U100" t="str">
        <f t="shared" si="159"/>
        <v>na</v>
      </c>
      <c r="V100" t="b">
        <f t="shared" si="160"/>
        <v>0</v>
      </c>
      <c r="W100" t="b">
        <f t="shared" si="161"/>
        <v>0</v>
      </c>
      <c r="X100" t="b">
        <f t="shared" si="162"/>
        <v>0</v>
      </c>
      <c r="Y100" t="s">
        <v>621</v>
      </c>
      <c r="Z100">
        <f>VLOOKUP(Y100,'Vlookup tables'!$D$2:$E$6,2,FALSE)</f>
        <v>3</v>
      </c>
      <c r="AA100" t="str">
        <f t="shared" si="99"/>
        <v>na</v>
      </c>
      <c r="AB100" t="str">
        <f t="shared" si="122"/>
        <v>na</v>
      </c>
      <c r="AC100" t="str">
        <f t="shared" si="123"/>
        <v>na</v>
      </c>
      <c r="AD100" t="str">
        <f t="shared" si="124"/>
        <v>na</v>
      </c>
      <c r="AE100" t="str">
        <f t="shared" si="125"/>
        <v>na</v>
      </c>
      <c r="AF100" t="str">
        <f>IF(OR(AA100=FALSE,AA100="na"),"na",VLOOKUP(AV100,'Vlookup tables'!$G$2:$H$7,2,FALSE))</f>
        <v>na</v>
      </c>
      <c r="AG100" t="str">
        <f>IF(OR(AB100=FALSE,AB100="na"),"na",VLOOKUP(AW100,'Vlookup tables'!$G$2:$H$7,2,FALSE))</f>
        <v>na</v>
      </c>
      <c r="AH100" t="str">
        <f>IF(OR(AC100=FALSE,AC100="na"),"na",VLOOKUP(AX100,'Vlookup tables'!$G$2:$H$7,2,FALSE))</f>
        <v>na</v>
      </c>
      <c r="AI100" t="str">
        <f>IF(OR(AD100=FALSE,AD100="na"),"na",VLOOKUP(AY100,'Vlookup tables'!$G$2:$H$7,2,FALSE))</f>
        <v>na</v>
      </c>
      <c r="AJ100" t="str">
        <f>IF(OR(AA100=FALSE,AA100="na"),"na",VLOOKUP(BC100,'Vlookup tables'!$J$2:$K$5,2,FALSE))</f>
        <v>na</v>
      </c>
      <c r="AK100" t="str">
        <f>IF(OR(AB100=FALSE,AB100="na"),"na",VLOOKUP(BD100,'Vlookup tables'!$J$2:$K$5,2,FALSE))</f>
        <v>na</v>
      </c>
      <c r="AL100" t="str">
        <f>IF(OR(AC100=FALSE,AC100="na"),"na",VLOOKUP(BE100,'Vlookup tables'!$J$2:$K$5,2,FALSE))</f>
        <v>na</v>
      </c>
      <c r="AM100" t="str">
        <f>IF(OR(AD100=FALSE,AD100="na"),"na",VLOOKUP(BF100,'Vlookup tables'!$J$2:$K$5,2,FALSE))</f>
        <v>na</v>
      </c>
      <c r="AN100" t="str">
        <f t="shared" si="126"/>
        <v>na</v>
      </c>
      <c r="AO100" t="str">
        <f t="shared" si="127"/>
        <v>na</v>
      </c>
      <c r="AP100" t="str">
        <f t="shared" si="128"/>
        <v>na</v>
      </c>
      <c r="AQ100" t="str">
        <f t="shared" si="129"/>
        <v>na</v>
      </c>
      <c r="BQ100" t="str">
        <f t="shared" si="130"/>
        <v>na</v>
      </c>
      <c r="BR100" t="str">
        <f t="shared" si="131"/>
        <v>na</v>
      </c>
      <c r="BS100" t="str">
        <f t="shared" si="132"/>
        <v>na</v>
      </c>
      <c r="BT100" t="str">
        <f t="shared" si="133"/>
        <v>na</v>
      </c>
      <c r="BU100" t="str">
        <f t="shared" si="134"/>
        <v>na</v>
      </c>
      <c r="BV100" t="str">
        <f t="shared" si="135"/>
        <v>na</v>
      </c>
      <c r="BW100" t="str">
        <f>IF(OR(BR100=FALSE,BR100="na"),"na",VLOOKUP(CN100,'Vlookup tables'!$G$2:$H$7,2,FALSE))</f>
        <v>na</v>
      </c>
      <c r="BX100" t="str">
        <f>IF(OR(BS100=FALSE,BS100="na"),"na",VLOOKUP(CO100,'Vlookup tables'!$G$2:$H$7,2,FALSE))</f>
        <v>na</v>
      </c>
      <c r="BY100" t="str">
        <f>IF(OR(BT100=FALSE,BT100="na"),"na",VLOOKUP(CP100,'Vlookup tables'!$G$2:$H$7,2,FALSE))</f>
        <v>na</v>
      </c>
      <c r="BZ100" t="str">
        <f>IF(OR(BU100=FALSE,BU100="na"),"na",VLOOKUP(CQ100,'Vlookup tables'!$G$2:$H$7,2,FALSE))</f>
        <v>na</v>
      </c>
      <c r="CA100" t="str">
        <f>IF(OR(BR100=FALSE,BR100="na"),"na",VLOOKUP(CU100,'Vlookup tables'!$J$2:$K$5,2,FALSE))</f>
        <v>na</v>
      </c>
      <c r="CB100" t="str">
        <f>IF(OR(BS100=FALSE,BS100="na"),"na",VLOOKUP(CV100,'Vlookup tables'!$J$2:$K$5,2,FALSE))</f>
        <v>na</v>
      </c>
      <c r="CC100" t="str">
        <f>IF(OR(BT100=FALSE,BT100="na"),"na",VLOOKUP(CW100,'Vlookup tables'!$J$2:$K$5,2,FALSE))</f>
        <v>na</v>
      </c>
      <c r="CD100" t="str">
        <f>IF(OR(BU100=FALSE,BU100="na"),"na",VLOOKUP(CX100,'Vlookup tables'!$J$2:$K$5,2,FALSE))</f>
        <v>na</v>
      </c>
      <c r="CE100" t="str">
        <f t="shared" si="136"/>
        <v>na</v>
      </c>
      <c r="CF100" t="str">
        <f t="shared" si="137"/>
        <v>na</v>
      </c>
      <c r="CG100" t="str">
        <f t="shared" si="138"/>
        <v>na</v>
      </c>
      <c r="CH100" t="str">
        <f t="shared" si="139"/>
        <v>na</v>
      </c>
      <c r="DI100" t="str">
        <f t="shared" si="140"/>
        <v>na</v>
      </c>
      <c r="DM100" s="5" t="s">
        <v>534</v>
      </c>
      <c r="EQ100" t="b">
        <f t="shared" si="141"/>
        <v>0</v>
      </c>
      <c r="ER100" t="b">
        <f t="shared" si="142"/>
        <v>0</v>
      </c>
      <c r="ES100" t="b">
        <f t="shared" si="143"/>
        <v>0</v>
      </c>
      <c r="ET100" t="b">
        <f t="shared" si="144"/>
        <v>0</v>
      </c>
      <c r="EU100" t="b">
        <f t="shared" si="145"/>
        <v>0</v>
      </c>
      <c r="EV100" t="b">
        <f t="shared" si="146"/>
        <v>0</v>
      </c>
      <c r="EW100" t="str">
        <f t="shared" si="100"/>
        <v>na</v>
      </c>
      <c r="EX100" t="str">
        <f t="shared" si="101"/>
        <v>na</v>
      </c>
      <c r="EY100" t="str">
        <f t="shared" si="102"/>
        <v>na</v>
      </c>
      <c r="EZ100" t="str">
        <f t="shared" si="103"/>
        <v>na</v>
      </c>
      <c r="FA100" t="str">
        <f t="shared" si="104"/>
        <v>na</v>
      </c>
      <c r="FB100" t="str">
        <f t="shared" si="105"/>
        <v>na</v>
      </c>
      <c r="FC100" t="str">
        <f t="shared" si="147"/>
        <v>na</v>
      </c>
      <c r="FD100" t="str">
        <f t="shared" si="106"/>
        <v>na</v>
      </c>
      <c r="FE100" t="str">
        <f t="shared" si="107"/>
        <v>na</v>
      </c>
      <c r="FF100" t="str">
        <f t="shared" si="108"/>
        <v>na</v>
      </c>
      <c r="FG100" t="str">
        <f t="shared" si="109"/>
        <v>na</v>
      </c>
      <c r="FH100" t="str">
        <f t="shared" si="148"/>
        <v>na</v>
      </c>
      <c r="FI100" t="str">
        <f>IF(OR(FD100=FALSE,FD100="na"),"na",VLOOKUP(GH100,'Vlookup tables'!$G$2:$H$7,2,FALSE))</f>
        <v>na</v>
      </c>
      <c r="FJ100" t="str">
        <f>IF(OR(FE100=FALSE,FE100="na"),"na",VLOOKUP(GI100,'Vlookup tables'!$G$2:$H$7,2,FALSE))</f>
        <v>na</v>
      </c>
      <c r="FK100" t="str">
        <f>IF(OR(FF100=FALSE,FF100="na"),"na",VLOOKUP(GJ100,'Vlookup tables'!$G$2:$H$7,2,FALSE))</f>
        <v>na</v>
      </c>
      <c r="FL100" t="str">
        <f>IF(OR(FG100=FALSE,FG100="na"),"na",VLOOKUP(GK100,'Vlookup tables'!$G$2:$H$7,2,FALSE))</f>
        <v>na</v>
      </c>
      <c r="FM100" t="str">
        <f>IF(OR(FD100=FALSE,FD100="na"),"na",VLOOKUP(GO100,'Vlookup tables'!$J$2:$K$5,2,FALSE))</f>
        <v>na</v>
      </c>
      <c r="FN100" t="str">
        <f>IF(OR(FE100=FALSE,FE100="na"),"na",VLOOKUP(GP100,'Vlookup tables'!$J$2:$K$5,2,FALSE))</f>
        <v>na</v>
      </c>
      <c r="FO100" t="str">
        <f>IF(OR(FF100=FALSE,FF100="na"),"na",VLOOKUP(GQ100,'Vlookup tables'!$J$2:$K$5,2,FALSE))</f>
        <v>na</v>
      </c>
      <c r="FP100" t="str">
        <f>IF(OR(FG100=FALSE,FG100="na"),"na",VLOOKUP(GR100,'Vlookup tables'!$J$2:$K$5,2,FALSE))</f>
        <v>na</v>
      </c>
      <c r="FQ100" t="str">
        <f t="shared" si="110"/>
        <v>na</v>
      </c>
      <c r="FR100" t="str">
        <f t="shared" si="111"/>
        <v>na</v>
      </c>
      <c r="FS100" t="str">
        <f t="shared" si="112"/>
        <v>na</v>
      </c>
      <c r="FT100" t="str">
        <f t="shared" si="113"/>
        <v>na</v>
      </c>
      <c r="FU100" t="str">
        <f t="shared" si="114"/>
        <v>na</v>
      </c>
      <c r="FV100" t="s">
        <v>574</v>
      </c>
      <c r="HF100" t="s">
        <v>534</v>
      </c>
      <c r="HX100">
        <f>IF(IT100="","Unknown",VLOOKUP(IT100,'Vlookup tables'!$B$13:$C$16,2,FALSE))</f>
        <v>2</v>
      </c>
      <c r="HY100">
        <f>IF(IU100="","Unknown",VLOOKUP(IU100,'Vlookup tables'!$D$13:$E$16,2,FALSE))</f>
        <v>2</v>
      </c>
      <c r="HZ100">
        <f>IF(IV100="","Unknown",VLOOKUP(IV100,'Vlookup tables'!$F$13:$G$16,2,FALSE))</f>
        <v>3</v>
      </c>
      <c r="IA100">
        <f>IF(IW100="","Unknown",VLOOKUP(IW100,'Vlookup tables'!$H$13:$I$16,2,FALSE))</f>
        <v>3</v>
      </c>
      <c r="IB100">
        <f>IF(IX100="","Unknown",VLOOKUP(IX100,'Vlookup tables'!$J$13:$K$16,2,FALSE))</f>
        <v>3</v>
      </c>
      <c r="IC100">
        <f>IF(IY100="","Unknown",VLOOKUP(IY100,'Vlookup tables'!$L$13:$M$16,2,FALSE))</f>
        <v>2</v>
      </c>
      <c r="ID100">
        <f>IF(IZ100="","Unknown",VLOOKUP(IZ100,'Vlookup tables'!$N$13:$O$16,2,FALSE))</f>
        <v>1</v>
      </c>
      <c r="IE100">
        <f>VLOOKUP(JA100,'Vlookup tables'!$P$13:$Q$15,2,FALSE)</f>
        <v>1</v>
      </c>
      <c r="IF100" t="str">
        <f t="shared" si="149"/>
        <v>na</v>
      </c>
      <c r="IG100" t="str">
        <f t="shared" si="150"/>
        <v>na</v>
      </c>
      <c r="IH100" t="str">
        <f t="shared" si="151"/>
        <v>na</v>
      </c>
      <c r="II100" t="str">
        <f t="shared" si="115"/>
        <v>na</v>
      </c>
      <c r="IJ100" t="str">
        <f>IF(OR(IF100=FALSE,IF100="na"),"na",VLOOKUP(JF100,'Vlookup tables'!$G$2:$H$7,2,FALSE))</f>
        <v>na</v>
      </c>
      <c r="IK100" t="str">
        <f>IF(OR(IG100=FALSE,IG100="na"),"na",VLOOKUP(JG100,'Vlookup tables'!$G$2:$H$7,2,FALSE))</f>
        <v>na</v>
      </c>
      <c r="IL100" t="str">
        <f>IF(OR(IH100=FALSE,IH100="na"),"na",VLOOKUP(JH100,'Vlookup tables'!$G$2:$H$7,2,FALSE))</f>
        <v>na</v>
      </c>
      <c r="IM100" t="str">
        <f>IF(OR(IF100=FALSE,IF100="na"),"na",VLOOKUP(JL100,'Vlookup tables'!$J$2:$K$5,2,FALSE))</f>
        <v>na</v>
      </c>
      <c r="IN100" t="str">
        <f>IF(OR(IG100=FALSE,IG100="na"),"na",VLOOKUP(JM100,'Vlookup tables'!$J$2:$K$5,2,FALSE))</f>
        <v>na</v>
      </c>
      <c r="IO100" t="str">
        <f>IF(OR(IH100=FALSE,IH100="na"),"na",VLOOKUP(JN100,'Vlookup tables'!$J$2:$K$5,2,FALSE))</f>
        <v>na</v>
      </c>
      <c r="IP100" t="str">
        <f t="shared" si="152"/>
        <v>na</v>
      </c>
      <c r="IQ100" t="str">
        <f t="shared" si="153"/>
        <v>na</v>
      </c>
      <c r="IR100" t="str">
        <f t="shared" si="154"/>
        <v>na</v>
      </c>
      <c r="IS100" t="b">
        <f t="shared" si="155"/>
        <v>0</v>
      </c>
      <c r="IT100" t="s">
        <v>559</v>
      </c>
      <c r="IU100" t="s">
        <v>560</v>
      </c>
      <c r="IV100" t="s">
        <v>540</v>
      </c>
      <c r="IW100" t="s">
        <v>576</v>
      </c>
      <c r="IX100" t="s">
        <v>577</v>
      </c>
      <c r="IY100" t="s">
        <v>528</v>
      </c>
      <c r="IZ100" t="s">
        <v>562</v>
      </c>
      <c r="JA100" t="s">
        <v>541</v>
      </c>
      <c r="JX100" t="s">
        <v>534</v>
      </c>
      <c r="KN100" t="s">
        <v>552</v>
      </c>
      <c r="KQ100" t="b">
        <f t="shared" si="156"/>
        <v>0</v>
      </c>
      <c r="KR100">
        <f t="shared" si="116"/>
        <v>127</v>
      </c>
    </row>
    <row r="101" spans="1:304" ht="14.4" customHeight="1" x14ac:dyDescent="0.3">
      <c r="A101">
        <v>100</v>
      </c>
      <c r="B101">
        <v>1460</v>
      </c>
      <c r="C101" s="2">
        <v>44874.333831018521</v>
      </c>
      <c r="D101">
        <v>1</v>
      </c>
      <c r="E101" t="s">
        <v>544</v>
      </c>
      <c r="F101" t="s">
        <v>566</v>
      </c>
      <c r="G101">
        <f>VLOOKUP(F101,'Vlookup tables'!$A$2:$B$10,2,FALSE)</f>
        <v>3</v>
      </c>
      <c r="H101" t="s">
        <v>545</v>
      </c>
      <c r="J101" t="str">
        <f t="shared" si="157"/>
        <v>Engineering</v>
      </c>
      <c r="K101" t="s">
        <v>566</v>
      </c>
      <c r="L101">
        <f>VLOOKUP(K101,'Vlookup tables'!$A$2:$B$10,2,FALSE)</f>
        <v>3</v>
      </c>
      <c r="M101" t="s">
        <v>701</v>
      </c>
      <c r="N101" t="b">
        <f t="shared" si="117"/>
        <v>1</v>
      </c>
      <c r="O101" t="b">
        <f t="shared" si="118"/>
        <v>1</v>
      </c>
      <c r="P101" t="b">
        <f t="shared" si="119"/>
        <v>0</v>
      </c>
      <c r="Q101" t="b">
        <f t="shared" si="120"/>
        <v>1</v>
      </c>
      <c r="R101" t="b">
        <f t="shared" si="121"/>
        <v>0</v>
      </c>
      <c r="S101" t="s">
        <v>547</v>
      </c>
      <c r="T101" t="str">
        <f t="shared" si="158"/>
        <v>na</v>
      </c>
      <c r="U101" t="str">
        <f t="shared" si="159"/>
        <v>na</v>
      </c>
      <c r="V101" t="b">
        <f t="shared" si="160"/>
        <v>1</v>
      </c>
      <c r="W101" t="str">
        <f t="shared" si="161"/>
        <v>na</v>
      </c>
      <c r="X101" t="b">
        <f t="shared" si="162"/>
        <v>0</v>
      </c>
      <c r="Y101" t="s">
        <v>517</v>
      </c>
      <c r="Z101">
        <f>VLOOKUP(Y101,'Vlookup tables'!$D$2:$E$6,2,FALSE)</f>
        <v>1</v>
      </c>
      <c r="AA101" t="b">
        <f t="shared" si="99"/>
        <v>0</v>
      </c>
      <c r="AB101" t="b">
        <f t="shared" si="122"/>
        <v>1</v>
      </c>
      <c r="AC101" t="b">
        <f t="shared" si="123"/>
        <v>0</v>
      </c>
      <c r="AD101" t="b">
        <f t="shared" si="124"/>
        <v>1</v>
      </c>
      <c r="AE101" t="b">
        <f t="shared" si="125"/>
        <v>0</v>
      </c>
      <c r="AF101" t="str">
        <f>IF(OR(AA101=FALSE,AA101="na"),"na",VLOOKUP(AV101,'Vlookup tables'!$G$2:$H$7,2,FALSE))</f>
        <v>na</v>
      </c>
      <c r="AG101">
        <f>IF(OR(AB101=FALSE,AB101="na"),"na",VLOOKUP(AW101,'Vlookup tables'!$G$2:$H$7,2,FALSE))</f>
        <v>2</v>
      </c>
      <c r="AH101" t="str">
        <f>IF(OR(AC101=FALSE,AC101="na"),"na",VLOOKUP(AX101,'Vlookup tables'!$G$2:$H$7,2,FALSE))</f>
        <v>na</v>
      </c>
      <c r="AI101">
        <f>IF(OR(AD101=FALSE,AD101="na"),"na",VLOOKUP(AY101,'Vlookup tables'!$G$2:$H$7,2,FALSE))</f>
        <v>1</v>
      </c>
      <c r="AJ101" t="str">
        <f>IF(OR(AA101=FALSE,AA101="na"),"na",VLOOKUP(BC101,'Vlookup tables'!$J$2:$K$5,2,FALSE))</f>
        <v>na</v>
      </c>
      <c r="AK101">
        <f>IF(OR(AB101=FALSE,AB101="na"),"na",VLOOKUP(BD101,'Vlookup tables'!$J$2:$K$5,2,FALSE))</f>
        <v>3</v>
      </c>
      <c r="AL101" t="str">
        <f>IF(OR(AC101=FALSE,AC101="na"),"na",VLOOKUP(BE101,'Vlookup tables'!$J$2:$K$5,2,FALSE))</f>
        <v>na</v>
      </c>
      <c r="AM101">
        <f>IF(OR(AD101=FALSE,AD101="na"),"na",VLOOKUP(BF101,'Vlookup tables'!$J$2:$K$5,2,FALSE))</f>
        <v>3</v>
      </c>
      <c r="AN101" t="str">
        <f t="shared" si="126"/>
        <v>na</v>
      </c>
      <c r="AO101" t="b">
        <f t="shared" si="127"/>
        <v>0</v>
      </c>
      <c r="AP101" t="str">
        <f t="shared" si="128"/>
        <v>na</v>
      </c>
      <c r="AQ101" t="b">
        <f t="shared" si="129"/>
        <v>0</v>
      </c>
      <c r="AR101" t="s">
        <v>670</v>
      </c>
      <c r="AW101" t="s">
        <v>531</v>
      </c>
      <c r="AX101" t="s">
        <v>531</v>
      </c>
      <c r="AY101" t="s">
        <v>530</v>
      </c>
      <c r="BD101" t="s">
        <v>532</v>
      </c>
      <c r="BE101" t="s">
        <v>532</v>
      </c>
      <c r="BF101" t="s">
        <v>532</v>
      </c>
      <c r="BQ101" t="str">
        <f t="shared" si="130"/>
        <v>Yes</v>
      </c>
      <c r="BR101" t="b">
        <f t="shared" si="131"/>
        <v>1</v>
      </c>
      <c r="BS101" t="b">
        <f t="shared" si="132"/>
        <v>1</v>
      </c>
      <c r="BT101" t="b">
        <f t="shared" si="133"/>
        <v>1</v>
      </c>
      <c r="BU101" t="b">
        <f t="shared" si="134"/>
        <v>0</v>
      </c>
      <c r="BV101" t="b">
        <f t="shared" si="135"/>
        <v>0</v>
      </c>
      <c r="BW101">
        <f>IF(OR(BR101=FALSE,BR101="na"),"na",VLOOKUP(CN101,'Vlookup tables'!$G$2:$H$7,2,FALSE))</f>
        <v>4</v>
      </c>
      <c r="BX101">
        <f>IF(OR(BS101=FALSE,BS101="na"),"na",VLOOKUP(CO101,'Vlookup tables'!$G$2:$H$7,2,FALSE))</f>
        <v>3</v>
      </c>
      <c r="BY101">
        <f>IF(OR(BT101=FALSE,BT101="na"),"na",VLOOKUP(CP101,'Vlookup tables'!$G$2:$H$7,2,FALSE))</f>
        <v>4</v>
      </c>
      <c r="BZ101" t="str">
        <f>IF(OR(BU101=FALSE,BU101="na"),"na",VLOOKUP(CQ101,'Vlookup tables'!$G$2:$H$7,2,FALSE))</f>
        <v>na</v>
      </c>
      <c r="CA101">
        <f>IF(OR(BR101=FALSE,BR101="na"),"na",VLOOKUP(CU101,'Vlookup tables'!$J$2:$K$5,2,FALSE))</f>
        <v>2</v>
      </c>
      <c r="CB101">
        <f>IF(OR(BS101=FALSE,BS101="na"),"na",VLOOKUP(CV101,'Vlookup tables'!$J$2:$K$5,2,FALSE))</f>
        <v>3</v>
      </c>
      <c r="CC101">
        <f>IF(OR(BT101=FALSE,BT101="na"),"na",VLOOKUP(CW101,'Vlookup tables'!$J$2:$K$5,2,FALSE))</f>
        <v>2</v>
      </c>
      <c r="CD101" t="str">
        <f>IF(OR(BU101=FALSE,BU101="na"),"na",VLOOKUP(CX101,'Vlookup tables'!$J$2:$K$5,2,FALSE))</f>
        <v>na</v>
      </c>
      <c r="CE101" t="b">
        <f t="shared" si="136"/>
        <v>0</v>
      </c>
      <c r="CF101" t="b">
        <f t="shared" si="137"/>
        <v>1</v>
      </c>
      <c r="CG101" t="b">
        <f t="shared" si="138"/>
        <v>0</v>
      </c>
      <c r="CH101" t="str">
        <f t="shared" si="139"/>
        <v>na</v>
      </c>
      <c r="CI101" t="s">
        <v>519</v>
      </c>
      <c r="CJ101" t="s">
        <v>593</v>
      </c>
      <c r="CN101" t="s">
        <v>573</v>
      </c>
      <c r="CO101" t="s">
        <v>527</v>
      </c>
      <c r="CP101" t="s">
        <v>573</v>
      </c>
      <c r="CU101" t="s">
        <v>528</v>
      </c>
      <c r="CV101" t="s">
        <v>532</v>
      </c>
      <c r="CW101" t="s">
        <v>528</v>
      </c>
      <c r="DC101" t="s">
        <v>968</v>
      </c>
      <c r="DI101" t="b">
        <f t="shared" si="140"/>
        <v>1</v>
      </c>
      <c r="DJ101" t="s">
        <v>969</v>
      </c>
      <c r="DK101" t="s">
        <v>543</v>
      </c>
      <c r="EQ101" t="b">
        <f t="shared" si="141"/>
        <v>1</v>
      </c>
      <c r="ER101" t="b">
        <f t="shared" si="142"/>
        <v>1</v>
      </c>
      <c r="ES101" t="b">
        <f t="shared" si="143"/>
        <v>0</v>
      </c>
      <c r="ET101" t="b">
        <f t="shared" si="144"/>
        <v>0</v>
      </c>
      <c r="EU101" t="b">
        <f t="shared" si="145"/>
        <v>1</v>
      </c>
      <c r="EV101" t="b">
        <f t="shared" si="146"/>
        <v>0</v>
      </c>
      <c r="EW101">
        <f t="shared" si="100"/>
        <v>3</v>
      </c>
      <c r="EX101" t="str">
        <f t="shared" si="101"/>
        <v>na</v>
      </c>
      <c r="EY101" t="str">
        <f t="shared" si="102"/>
        <v>na</v>
      </c>
      <c r="EZ101">
        <f t="shared" si="103"/>
        <v>3</v>
      </c>
      <c r="FA101" t="b">
        <f t="shared" si="104"/>
        <v>1</v>
      </c>
      <c r="FB101" t="b">
        <f t="shared" si="105"/>
        <v>0</v>
      </c>
      <c r="FC101" t="b">
        <f t="shared" si="147"/>
        <v>0</v>
      </c>
      <c r="FD101" t="b">
        <f t="shared" si="106"/>
        <v>1</v>
      </c>
      <c r="FE101" t="b">
        <f t="shared" si="107"/>
        <v>0</v>
      </c>
      <c r="FF101" t="b">
        <f t="shared" si="108"/>
        <v>1</v>
      </c>
      <c r="FG101" t="b">
        <f t="shared" si="109"/>
        <v>0</v>
      </c>
      <c r="FH101" t="b">
        <f t="shared" si="148"/>
        <v>0</v>
      </c>
      <c r="FI101">
        <f>IF(OR(FD101=FALSE,FD101="na"),"na",VLOOKUP(GH101,'Vlookup tables'!$G$2:$H$7,2,FALSE))</f>
        <v>4</v>
      </c>
      <c r="FJ101" t="str">
        <f>IF(OR(FE101=FALSE,FE101="na"),"na",VLOOKUP(GI101,'Vlookup tables'!$G$2:$H$7,2,FALSE))</f>
        <v>na</v>
      </c>
      <c r="FK101">
        <f>IF(OR(FF101=FALSE,FF101="na"),"na",VLOOKUP(GJ101,'Vlookup tables'!$G$2:$H$7,2,FALSE))</f>
        <v>4</v>
      </c>
      <c r="FL101" t="str">
        <f>IF(OR(FG101=FALSE,FG101="na"),"na",VLOOKUP(GK101,'Vlookup tables'!$G$2:$H$7,2,FALSE))</f>
        <v>na</v>
      </c>
      <c r="FM101">
        <f>IF(OR(FD101=FALSE,FD101="na"),"na",VLOOKUP(GO101,'Vlookup tables'!$J$2:$K$5,2,FALSE))</f>
        <v>3</v>
      </c>
      <c r="FN101" t="str">
        <f>IF(OR(FE101=FALSE,FE101="na"),"na",VLOOKUP(GP101,'Vlookup tables'!$J$2:$K$5,2,FALSE))</f>
        <v>na</v>
      </c>
      <c r="FO101">
        <f>IF(OR(FF101=FALSE,FF101="na"),"na",VLOOKUP(GQ101,'Vlookup tables'!$J$2:$K$5,2,FALSE))</f>
        <v>3</v>
      </c>
      <c r="FP101" t="str">
        <f>IF(OR(FG101=FALSE,FG101="na"),"na",VLOOKUP(GR101,'Vlookup tables'!$J$2:$K$5,2,FALSE))</f>
        <v>na</v>
      </c>
      <c r="FQ101" t="b">
        <f t="shared" si="110"/>
        <v>0</v>
      </c>
      <c r="FR101" t="str">
        <f t="shared" si="111"/>
        <v>na</v>
      </c>
      <c r="FS101" t="b">
        <f t="shared" si="112"/>
        <v>0</v>
      </c>
      <c r="FT101" t="str">
        <f t="shared" si="113"/>
        <v>na</v>
      </c>
      <c r="FU101" t="b">
        <f t="shared" si="114"/>
        <v>1</v>
      </c>
      <c r="FV101" t="s">
        <v>594</v>
      </c>
      <c r="FX101" t="s">
        <v>554</v>
      </c>
      <c r="GA101" t="s">
        <v>554</v>
      </c>
      <c r="GB101" t="s">
        <v>630</v>
      </c>
      <c r="GF101" t="s">
        <v>596</v>
      </c>
      <c r="GH101" t="s">
        <v>573</v>
      </c>
      <c r="GJ101" t="s">
        <v>573</v>
      </c>
      <c r="GO101" t="s">
        <v>532</v>
      </c>
      <c r="GQ101" t="s">
        <v>532</v>
      </c>
      <c r="HC101" t="s">
        <v>970</v>
      </c>
      <c r="HD101" t="s">
        <v>543</v>
      </c>
      <c r="HX101">
        <f>IF(IT101="","Unknown",VLOOKUP(IT101,'Vlookup tables'!$B$13:$C$16,2,FALSE))</f>
        <v>2</v>
      </c>
      <c r="HY101">
        <f>IF(IU101="","Unknown",VLOOKUP(IU101,'Vlookup tables'!$D$13:$E$16,2,FALSE))</f>
        <v>1</v>
      </c>
      <c r="HZ101">
        <f>IF(IV101="","Unknown",VLOOKUP(IV101,'Vlookup tables'!$F$13:$G$16,2,FALSE))</f>
        <v>3</v>
      </c>
      <c r="IA101">
        <f>IF(IW101="","Unknown",VLOOKUP(IW101,'Vlookup tables'!$H$13:$I$16,2,FALSE))</f>
        <v>3</v>
      </c>
      <c r="IB101">
        <f>IF(IX101="","Unknown",VLOOKUP(IX101,'Vlookup tables'!$J$13:$K$16,2,FALSE))</f>
        <v>3</v>
      </c>
      <c r="IC101">
        <f>IF(IY101="","Unknown",VLOOKUP(IY101,'Vlookup tables'!$L$13:$M$16,2,FALSE))</f>
        <v>3</v>
      </c>
      <c r="ID101">
        <f>IF(IZ101="","Unknown",VLOOKUP(IZ101,'Vlookup tables'!$N$13:$O$16,2,FALSE))</f>
        <v>1</v>
      </c>
      <c r="IE101">
        <f>VLOOKUP(JA101,'Vlookup tables'!$P$13:$Q$15,2,FALSE)</f>
        <v>2</v>
      </c>
      <c r="IF101" t="b">
        <f t="shared" si="149"/>
        <v>0</v>
      </c>
      <c r="IG101" t="b">
        <f t="shared" si="150"/>
        <v>0</v>
      </c>
      <c r="IH101" t="b">
        <f t="shared" si="151"/>
        <v>0</v>
      </c>
      <c r="II101" t="b">
        <f t="shared" si="115"/>
        <v>1</v>
      </c>
      <c r="IJ101" t="str">
        <f>IF(OR(IF101=FALSE,IF101="na"),"na",VLOOKUP(JF101,'Vlookup tables'!$G$2:$H$7,2,FALSE))</f>
        <v>na</v>
      </c>
      <c r="IK101" t="str">
        <f>IF(OR(IG101=FALSE,IG101="na"),"na",VLOOKUP(JG101,'Vlookup tables'!$G$2:$H$7,2,FALSE))</f>
        <v>na</v>
      </c>
      <c r="IL101" t="str">
        <f>IF(OR(IH101=FALSE,IH101="na"),"na",VLOOKUP(JH101,'Vlookup tables'!$G$2:$H$7,2,FALSE))</f>
        <v>na</v>
      </c>
      <c r="IM101" t="str">
        <f>IF(OR(IF101=FALSE,IF101="na"),"na",VLOOKUP(JL101,'Vlookup tables'!$J$2:$K$5,2,FALSE))</f>
        <v>na</v>
      </c>
      <c r="IN101" t="str">
        <f>IF(OR(IG101=FALSE,IG101="na"),"na",VLOOKUP(JM101,'Vlookup tables'!$J$2:$K$5,2,FALSE))</f>
        <v>na</v>
      </c>
      <c r="IO101" t="str">
        <f>IF(OR(IH101=FALSE,IH101="na"),"na",VLOOKUP(JN101,'Vlookup tables'!$J$2:$K$5,2,FALSE))</f>
        <v>na</v>
      </c>
      <c r="IP101" t="str">
        <f t="shared" si="152"/>
        <v>na</v>
      </c>
      <c r="IQ101" t="str">
        <f t="shared" si="153"/>
        <v>na</v>
      </c>
      <c r="IR101" t="str">
        <f t="shared" si="154"/>
        <v>na</v>
      </c>
      <c r="IS101" t="b">
        <f t="shared" si="155"/>
        <v>0</v>
      </c>
      <c r="IT101" t="s">
        <v>559</v>
      </c>
      <c r="IU101" t="s">
        <v>669</v>
      </c>
      <c r="IV101" t="s">
        <v>540</v>
      </c>
      <c r="IW101" t="s">
        <v>576</v>
      </c>
      <c r="IX101" t="s">
        <v>577</v>
      </c>
      <c r="IY101" t="s">
        <v>532</v>
      </c>
      <c r="IZ101" t="s">
        <v>562</v>
      </c>
      <c r="JA101" t="s">
        <v>578</v>
      </c>
      <c r="JB101" t="s">
        <v>579</v>
      </c>
      <c r="JC101" t="s">
        <v>971</v>
      </c>
      <c r="JI101" t="s">
        <v>531</v>
      </c>
      <c r="JO101" t="s">
        <v>532</v>
      </c>
      <c r="JU101" t="s">
        <v>972</v>
      </c>
      <c r="KN101" t="s">
        <v>552</v>
      </c>
      <c r="KQ101" t="b">
        <f t="shared" si="156"/>
        <v>0</v>
      </c>
      <c r="KR101">
        <f t="shared" si="116"/>
        <v>157</v>
      </c>
    </row>
    <row r="102" spans="1:304" ht="14.4" customHeight="1" x14ac:dyDescent="0.3">
      <c r="A102">
        <v>100</v>
      </c>
      <c r="B102">
        <v>616</v>
      </c>
      <c r="C102" s="2">
        <v>44874.334699074076</v>
      </c>
      <c r="D102">
        <v>1</v>
      </c>
      <c r="E102" t="s">
        <v>544</v>
      </c>
      <c r="F102" t="s">
        <v>611</v>
      </c>
      <c r="G102">
        <f>VLOOKUP(F102,'Vlookup tables'!$A$2:$B$10,2,FALSE)</f>
        <v>4</v>
      </c>
      <c r="H102" t="s">
        <v>545</v>
      </c>
      <c r="J102" t="str">
        <f t="shared" si="157"/>
        <v>Engineering</v>
      </c>
      <c r="K102" t="s">
        <v>568</v>
      </c>
      <c r="L102">
        <f>VLOOKUP(K102,'Vlookup tables'!$A$2:$B$10,2,FALSE)</f>
        <v>6</v>
      </c>
      <c r="M102" t="s">
        <v>973</v>
      </c>
      <c r="N102" t="b">
        <f t="shared" si="117"/>
        <v>0</v>
      </c>
      <c r="O102" t="b">
        <f t="shared" si="118"/>
        <v>0</v>
      </c>
      <c r="P102" t="b">
        <f t="shared" si="119"/>
        <v>0</v>
      </c>
      <c r="Q102" t="b">
        <f t="shared" si="120"/>
        <v>1</v>
      </c>
      <c r="R102" t="b">
        <f t="shared" si="121"/>
        <v>0</v>
      </c>
      <c r="S102" t="s">
        <v>904</v>
      </c>
      <c r="T102" t="b">
        <f t="shared" si="158"/>
        <v>0</v>
      </c>
      <c r="U102" t="b">
        <f t="shared" si="159"/>
        <v>0</v>
      </c>
      <c r="V102" t="b">
        <f t="shared" si="160"/>
        <v>0</v>
      </c>
      <c r="W102" t="str">
        <f t="shared" si="161"/>
        <v>na</v>
      </c>
      <c r="X102" t="b">
        <f t="shared" si="162"/>
        <v>0</v>
      </c>
      <c r="Y102" t="s">
        <v>517</v>
      </c>
      <c r="Z102">
        <f>VLOOKUP(Y102,'Vlookup tables'!$D$2:$E$6,2,FALSE)</f>
        <v>1</v>
      </c>
      <c r="AA102" t="b">
        <f t="shared" si="99"/>
        <v>1</v>
      </c>
      <c r="AB102" t="b">
        <f t="shared" si="122"/>
        <v>0</v>
      </c>
      <c r="AC102" t="b">
        <f t="shared" si="123"/>
        <v>0</v>
      </c>
      <c r="AD102" t="b">
        <f t="shared" si="124"/>
        <v>0</v>
      </c>
      <c r="AE102" t="b">
        <f t="shared" si="125"/>
        <v>0</v>
      </c>
      <c r="AF102">
        <f>IF(OR(AA102=FALSE,AA102="na"),"na",VLOOKUP(AV102,'Vlookup tables'!$G$2:$H$7,2,FALSE))</f>
        <v>5</v>
      </c>
      <c r="AG102" t="str">
        <f>IF(OR(AB102=FALSE,AB102="na"),"na",VLOOKUP(AW102,'Vlookup tables'!$G$2:$H$7,2,FALSE))</f>
        <v>na</v>
      </c>
      <c r="AH102" t="str">
        <f>IF(OR(AC102=FALSE,AC102="na"),"na",VLOOKUP(AX102,'Vlookup tables'!$G$2:$H$7,2,FALSE))</f>
        <v>na</v>
      </c>
      <c r="AI102" t="str">
        <f>IF(OR(AD102=FALSE,AD102="na"),"na",VLOOKUP(AY102,'Vlookup tables'!$G$2:$H$7,2,FALSE))</f>
        <v>na</v>
      </c>
      <c r="AJ102">
        <f>IF(OR(AA102=FALSE,AA102="na"),"na",VLOOKUP(BC102,'Vlookup tables'!$J$2:$K$5,2,FALSE))</f>
        <v>3</v>
      </c>
      <c r="AK102" t="str">
        <f>IF(OR(AB102=FALSE,AB102="na"),"na",VLOOKUP(BD102,'Vlookup tables'!$J$2:$K$5,2,FALSE))</f>
        <v>na</v>
      </c>
      <c r="AL102" t="str">
        <f>IF(OR(AC102=FALSE,AC102="na"),"na",VLOOKUP(BE102,'Vlookup tables'!$J$2:$K$5,2,FALSE))</f>
        <v>na</v>
      </c>
      <c r="AM102" t="str">
        <f>IF(OR(AD102=FALSE,AD102="na"),"na",VLOOKUP(BF102,'Vlookup tables'!$J$2:$K$5,2,FALSE))</f>
        <v>na</v>
      </c>
      <c r="AN102" t="b">
        <f t="shared" si="126"/>
        <v>0</v>
      </c>
      <c r="AO102" t="str">
        <f t="shared" si="127"/>
        <v>na</v>
      </c>
      <c r="AP102" t="str">
        <f t="shared" si="128"/>
        <v>na</v>
      </c>
      <c r="AQ102" t="str">
        <f t="shared" si="129"/>
        <v>na</v>
      </c>
      <c r="AR102" t="s">
        <v>747</v>
      </c>
      <c r="AV102" t="s">
        <v>551</v>
      </c>
      <c r="AX102" t="s">
        <v>551</v>
      </c>
      <c r="BC102" t="s">
        <v>532</v>
      </c>
      <c r="BE102" t="s">
        <v>532</v>
      </c>
      <c r="BQ102" t="str">
        <f t="shared" si="130"/>
        <v>Yes</v>
      </c>
      <c r="BR102" t="b">
        <f t="shared" si="131"/>
        <v>1</v>
      </c>
      <c r="BS102" t="b">
        <f t="shared" si="132"/>
        <v>1</v>
      </c>
      <c r="BT102" t="b">
        <f t="shared" si="133"/>
        <v>1</v>
      </c>
      <c r="BU102" t="b">
        <f t="shared" si="134"/>
        <v>1</v>
      </c>
      <c r="BV102" t="b">
        <f t="shared" si="135"/>
        <v>0</v>
      </c>
      <c r="BW102">
        <f>IF(OR(BR102=FALSE,BR102="na"),"na",VLOOKUP(CN102,'Vlookup tables'!$G$2:$H$7,2,FALSE))</f>
        <v>1</v>
      </c>
      <c r="BX102">
        <f>IF(OR(BS102=FALSE,BS102="na"),"na",VLOOKUP(CO102,'Vlookup tables'!$G$2:$H$7,2,FALSE))</f>
        <v>1</v>
      </c>
      <c r="BY102">
        <f>IF(OR(BT102=FALSE,BT102="na"),"na",VLOOKUP(CP102,'Vlookup tables'!$G$2:$H$7,2,FALSE))</f>
        <v>1</v>
      </c>
      <c r="BZ102">
        <f>IF(OR(BU102=FALSE,BU102="na"),"na",VLOOKUP(CQ102,'Vlookup tables'!$G$2:$H$7,2,FALSE))</f>
        <v>1</v>
      </c>
      <c r="CA102">
        <f>IF(OR(BR102=FALSE,BR102="na"),"na",VLOOKUP(CU102,'Vlookup tables'!$J$2:$K$5,2,FALSE))</f>
        <v>3</v>
      </c>
      <c r="CB102">
        <f>IF(OR(BS102=FALSE,BS102="na"),"na",VLOOKUP(CV102,'Vlookup tables'!$J$2:$K$5,2,FALSE))</f>
        <v>3</v>
      </c>
      <c r="CC102">
        <f>IF(OR(BT102=FALSE,BT102="na"),"na",VLOOKUP(CW102,'Vlookup tables'!$J$2:$K$5,2,FALSE))</f>
        <v>3</v>
      </c>
      <c r="CD102">
        <f>IF(OR(BU102=FALSE,BU102="na"),"na",VLOOKUP(CX102,'Vlookup tables'!$J$2:$K$5,2,FALSE))</f>
        <v>3</v>
      </c>
      <c r="CE102" t="b">
        <f t="shared" si="136"/>
        <v>0</v>
      </c>
      <c r="CF102" t="b">
        <f t="shared" si="137"/>
        <v>0</v>
      </c>
      <c r="CG102" t="b">
        <f t="shared" si="138"/>
        <v>0</v>
      </c>
      <c r="CH102" t="b">
        <f t="shared" si="139"/>
        <v>0</v>
      </c>
      <c r="CI102" t="s">
        <v>519</v>
      </c>
      <c r="CJ102" t="s">
        <v>550</v>
      </c>
      <c r="CN102" t="s">
        <v>530</v>
      </c>
      <c r="CO102" t="s">
        <v>530</v>
      </c>
      <c r="CP102" t="s">
        <v>530</v>
      </c>
      <c r="CQ102" t="s">
        <v>530</v>
      </c>
      <c r="CU102" t="s">
        <v>532</v>
      </c>
      <c r="CV102" t="s">
        <v>532</v>
      </c>
      <c r="CW102" t="s">
        <v>532</v>
      </c>
      <c r="CX102" t="s">
        <v>532</v>
      </c>
      <c r="DI102" t="b">
        <f t="shared" si="140"/>
        <v>0</v>
      </c>
      <c r="DK102" t="s">
        <v>552</v>
      </c>
      <c r="EQ102" t="b">
        <f t="shared" si="141"/>
        <v>0</v>
      </c>
      <c r="ER102" t="b">
        <f t="shared" si="142"/>
        <v>0</v>
      </c>
      <c r="ES102" t="b">
        <f t="shared" si="143"/>
        <v>0</v>
      </c>
      <c r="ET102" t="b">
        <f t="shared" si="144"/>
        <v>0</v>
      </c>
      <c r="EU102" t="b">
        <f t="shared" si="145"/>
        <v>0</v>
      </c>
      <c r="EV102" t="b">
        <f t="shared" si="146"/>
        <v>0</v>
      </c>
      <c r="EW102" t="str">
        <f t="shared" si="100"/>
        <v>na</v>
      </c>
      <c r="EX102" t="str">
        <f t="shared" si="101"/>
        <v>na</v>
      </c>
      <c r="EY102" t="str">
        <f t="shared" si="102"/>
        <v>na</v>
      </c>
      <c r="EZ102" t="str">
        <f t="shared" si="103"/>
        <v>na</v>
      </c>
      <c r="FA102" t="str">
        <f t="shared" si="104"/>
        <v>na</v>
      </c>
      <c r="FB102" t="str">
        <f t="shared" si="105"/>
        <v>na</v>
      </c>
      <c r="FC102" t="str">
        <f t="shared" si="147"/>
        <v>na</v>
      </c>
      <c r="FD102" t="str">
        <f t="shared" si="106"/>
        <v>na</v>
      </c>
      <c r="FE102" t="str">
        <f t="shared" si="107"/>
        <v>na</v>
      </c>
      <c r="FF102" t="str">
        <f t="shared" si="108"/>
        <v>na</v>
      </c>
      <c r="FG102" t="str">
        <f t="shared" si="109"/>
        <v>na</v>
      </c>
      <c r="FH102" t="str">
        <f t="shared" si="148"/>
        <v>na</v>
      </c>
      <c r="FI102" t="str">
        <f>IF(OR(FD102=FALSE,FD102="na"),"na",VLOOKUP(GH102,'Vlookup tables'!$G$2:$H$7,2,FALSE))</f>
        <v>na</v>
      </c>
      <c r="FJ102" t="str">
        <f>IF(OR(FE102=FALSE,FE102="na"),"na",VLOOKUP(GI102,'Vlookup tables'!$G$2:$H$7,2,FALSE))</f>
        <v>na</v>
      </c>
      <c r="FK102" t="str">
        <f>IF(OR(FF102=FALSE,FF102="na"),"na",VLOOKUP(GJ102,'Vlookup tables'!$G$2:$H$7,2,FALSE))</f>
        <v>na</v>
      </c>
      <c r="FL102" t="str">
        <f>IF(OR(FG102=FALSE,FG102="na"),"na",VLOOKUP(GK102,'Vlookup tables'!$G$2:$H$7,2,FALSE))</f>
        <v>na</v>
      </c>
      <c r="FM102" t="str">
        <f>IF(OR(FD102=FALSE,FD102="na"),"na",VLOOKUP(GO102,'Vlookup tables'!$J$2:$K$5,2,FALSE))</f>
        <v>na</v>
      </c>
      <c r="FN102" t="str">
        <f>IF(OR(FE102=FALSE,FE102="na"),"na",VLOOKUP(GP102,'Vlookup tables'!$J$2:$K$5,2,FALSE))</f>
        <v>na</v>
      </c>
      <c r="FO102" t="str">
        <f>IF(OR(FF102=FALSE,FF102="na"),"na",VLOOKUP(GQ102,'Vlookup tables'!$J$2:$K$5,2,FALSE))</f>
        <v>na</v>
      </c>
      <c r="FP102" t="str">
        <f>IF(OR(FG102=FALSE,FG102="na"),"na",VLOOKUP(GR102,'Vlookup tables'!$J$2:$K$5,2,FALSE))</f>
        <v>na</v>
      </c>
      <c r="FQ102" t="str">
        <f t="shared" si="110"/>
        <v>na</v>
      </c>
      <c r="FR102" t="str">
        <f t="shared" si="111"/>
        <v>na</v>
      </c>
      <c r="FS102" t="str">
        <f t="shared" si="112"/>
        <v>na</v>
      </c>
      <c r="FT102" t="str">
        <f t="shared" si="113"/>
        <v>na</v>
      </c>
      <c r="FU102" t="str">
        <f t="shared" si="114"/>
        <v>na</v>
      </c>
      <c r="FV102" t="s">
        <v>574</v>
      </c>
      <c r="HF102" t="s">
        <v>575</v>
      </c>
      <c r="HX102">
        <f>IF(IT102="","Unknown",VLOOKUP(IT102,'Vlookup tables'!$B$13:$C$16,2,FALSE))</f>
        <v>2</v>
      </c>
      <c r="HY102">
        <f>IF(IU102="","Unknown",VLOOKUP(IU102,'Vlookup tables'!$D$13:$E$16,2,FALSE))</f>
        <v>2</v>
      </c>
      <c r="HZ102">
        <f>IF(IV102="","Unknown",VLOOKUP(IV102,'Vlookup tables'!$F$13:$G$16,2,FALSE))</f>
        <v>3</v>
      </c>
      <c r="IA102">
        <f>IF(IW102="","Unknown",VLOOKUP(IW102,'Vlookup tables'!$H$13:$I$16,2,FALSE))</f>
        <v>3</v>
      </c>
      <c r="IB102">
        <f>IF(IX102="","Unknown",VLOOKUP(IX102,'Vlookup tables'!$J$13:$K$16,2,FALSE))</f>
        <v>3</v>
      </c>
      <c r="IC102">
        <f>IF(IY102="","Unknown",VLOOKUP(IY102,'Vlookup tables'!$L$13:$M$16,2,FALSE))</f>
        <v>3</v>
      </c>
      <c r="ID102">
        <f>IF(IZ102="","Unknown",VLOOKUP(IZ102,'Vlookup tables'!$N$13:$O$16,2,FALSE))</f>
        <v>2</v>
      </c>
      <c r="IE102">
        <f>VLOOKUP(JA102,'Vlookup tables'!$P$13:$Q$15,2,FALSE)</f>
        <v>2</v>
      </c>
      <c r="IF102" t="b">
        <f t="shared" si="149"/>
        <v>1</v>
      </c>
      <c r="IG102" t="b">
        <f t="shared" si="150"/>
        <v>0</v>
      </c>
      <c r="IH102" t="b">
        <f t="shared" si="151"/>
        <v>0</v>
      </c>
      <c r="II102" t="b">
        <f t="shared" si="115"/>
        <v>0</v>
      </c>
      <c r="IJ102">
        <f>IF(OR(IF102=FALSE,IF102="na"),"na",VLOOKUP(JF102,'Vlookup tables'!$G$2:$H$7,2,FALSE))</f>
        <v>1</v>
      </c>
      <c r="IK102" t="str">
        <f>IF(OR(IG102=FALSE,IG102="na"),"na",VLOOKUP(JG102,'Vlookup tables'!$G$2:$H$7,2,FALSE))</f>
        <v>na</v>
      </c>
      <c r="IL102" t="str">
        <f>IF(OR(IH102=FALSE,IH102="na"),"na",VLOOKUP(JH102,'Vlookup tables'!$G$2:$H$7,2,FALSE))</f>
        <v>na</v>
      </c>
      <c r="IM102">
        <f>IF(OR(IF102=FALSE,IF102="na"),"na",VLOOKUP(JL102,'Vlookup tables'!$J$2:$K$5,2,FALSE))</f>
        <v>3</v>
      </c>
      <c r="IN102" t="str">
        <f>IF(OR(IG102=FALSE,IG102="na"),"na",VLOOKUP(JM102,'Vlookup tables'!$J$2:$K$5,2,FALSE))</f>
        <v>na</v>
      </c>
      <c r="IO102" t="str">
        <f>IF(OR(IH102=FALSE,IH102="na"),"na",VLOOKUP(JN102,'Vlookup tables'!$J$2:$K$5,2,FALSE))</f>
        <v>na</v>
      </c>
      <c r="IP102" t="b">
        <f t="shared" si="152"/>
        <v>0</v>
      </c>
      <c r="IQ102" t="str">
        <f t="shared" si="153"/>
        <v>na</v>
      </c>
      <c r="IR102" t="str">
        <f t="shared" si="154"/>
        <v>na</v>
      </c>
      <c r="IS102" t="b">
        <f t="shared" si="155"/>
        <v>0</v>
      </c>
      <c r="IT102" t="s">
        <v>559</v>
      </c>
      <c r="IU102" t="s">
        <v>560</v>
      </c>
      <c r="IV102" t="s">
        <v>540</v>
      </c>
      <c r="IW102" t="s">
        <v>576</v>
      </c>
      <c r="IX102" t="s">
        <v>577</v>
      </c>
      <c r="IY102" t="s">
        <v>532</v>
      </c>
      <c r="IZ102" t="s">
        <v>576</v>
      </c>
      <c r="JA102" t="s">
        <v>578</v>
      </c>
      <c r="JB102" t="s">
        <v>662</v>
      </c>
      <c r="JF102" t="s">
        <v>530</v>
      </c>
      <c r="JL102" t="s">
        <v>532</v>
      </c>
      <c r="KN102" t="s">
        <v>552</v>
      </c>
      <c r="KQ102" t="b">
        <f t="shared" si="156"/>
        <v>0</v>
      </c>
      <c r="KR102">
        <f t="shared" si="116"/>
        <v>144</v>
      </c>
    </row>
    <row r="103" spans="1:304" ht="14.4" customHeight="1" x14ac:dyDescent="0.3">
      <c r="A103">
        <v>100</v>
      </c>
      <c r="B103">
        <v>1119</v>
      </c>
      <c r="C103" s="2">
        <v>44874.335532407407</v>
      </c>
      <c r="D103">
        <v>1</v>
      </c>
      <c r="E103" t="s">
        <v>581</v>
      </c>
      <c r="F103" t="s">
        <v>568</v>
      </c>
      <c r="G103">
        <f>VLOOKUP(F103,'Vlookup tables'!$A$2:$B$10,2,FALSE)</f>
        <v>6</v>
      </c>
      <c r="H103" t="s">
        <v>545</v>
      </c>
      <c r="J103" t="str">
        <f t="shared" si="157"/>
        <v>Engineering</v>
      </c>
      <c r="K103" t="s">
        <v>568</v>
      </c>
      <c r="L103">
        <f>VLOOKUP(K103,'Vlookup tables'!$A$2:$B$10,2,FALSE)</f>
        <v>6</v>
      </c>
      <c r="M103" t="s">
        <v>583</v>
      </c>
      <c r="N103" t="b">
        <f t="shared" si="117"/>
        <v>1</v>
      </c>
      <c r="O103" t="b">
        <f t="shared" si="118"/>
        <v>0</v>
      </c>
      <c r="P103" t="b">
        <f t="shared" si="119"/>
        <v>0</v>
      </c>
      <c r="Q103" t="b">
        <f t="shared" si="120"/>
        <v>0</v>
      </c>
      <c r="R103" t="b">
        <f t="shared" si="121"/>
        <v>0</v>
      </c>
      <c r="T103" t="str">
        <f t="shared" si="158"/>
        <v>na</v>
      </c>
      <c r="U103" t="str">
        <f t="shared" si="159"/>
        <v>Unknown</v>
      </c>
      <c r="V103" t="str">
        <f t="shared" si="160"/>
        <v>Unknown</v>
      </c>
      <c r="W103" t="str">
        <f t="shared" si="161"/>
        <v>Unknown</v>
      </c>
      <c r="X103" t="str">
        <f t="shared" si="162"/>
        <v>Unknown</v>
      </c>
      <c r="Y103" t="s">
        <v>584</v>
      </c>
      <c r="Z103">
        <f>VLOOKUP(Y103,'Vlookup tables'!$D$2:$E$6,2,FALSE)</f>
        <v>2</v>
      </c>
      <c r="AA103" t="str">
        <f t="shared" si="99"/>
        <v>na</v>
      </c>
      <c r="AB103" t="str">
        <f t="shared" si="122"/>
        <v>na</v>
      </c>
      <c r="AC103" t="str">
        <f t="shared" si="123"/>
        <v>na</v>
      </c>
      <c r="AD103" t="str">
        <f t="shared" si="124"/>
        <v>na</v>
      </c>
      <c r="AE103" t="str">
        <f t="shared" si="125"/>
        <v>na</v>
      </c>
      <c r="AF103" t="str">
        <f>IF(OR(AA103=FALSE,AA103="na"),"na",VLOOKUP(AV103,'Vlookup tables'!$G$2:$H$7,2,FALSE))</f>
        <v>na</v>
      </c>
      <c r="AG103" t="str">
        <f>IF(OR(AB103=FALSE,AB103="na"),"na",VLOOKUP(AW103,'Vlookup tables'!$G$2:$H$7,2,FALSE))</f>
        <v>na</v>
      </c>
      <c r="AH103" t="str">
        <f>IF(OR(AC103=FALSE,AC103="na"),"na",VLOOKUP(AX103,'Vlookup tables'!$G$2:$H$7,2,FALSE))</f>
        <v>na</v>
      </c>
      <c r="AI103" t="str">
        <f>IF(OR(AD103=FALSE,AD103="na"),"na",VLOOKUP(AY103,'Vlookup tables'!$G$2:$H$7,2,FALSE))</f>
        <v>na</v>
      </c>
      <c r="AJ103" t="str">
        <f>IF(OR(AA103=FALSE,AA103="na"),"na",VLOOKUP(BC103,'Vlookup tables'!$J$2:$K$5,2,FALSE))</f>
        <v>na</v>
      </c>
      <c r="AK103" t="str">
        <f>IF(OR(AB103=FALSE,AB103="na"),"na",VLOOKUP(BD103,'Vlookup tables'!$J$2:$K$5,2,FALSE))</f>
        <v>na</v>
      </c>
      <c r="AL103" t="str">
        <f>IF(OR(AC103=FALSE,AC103="na"),"na",VLOOKUP(BE103,'Vlookup tables'!$J$2:$K$5,2,FALSE))</f>
        <v>na</v>
      </c>
      <c r="AM103" t="str">
        <f>IF(OR(AD103=FALSE,AD103="na"),"na",VLOOKUP(BF103,'Vlookup tables'!$J$2:$K$5,2,FALSE))</f>
        <v>na</v>
      </c>
      <c r="AN103" t="str">
        <f t="shared" si="126"/>
        <v>na</v>
      </c>
      <c r="AO103" t="str">
        <f t="shared" si="127"/>
        <v>na</v>
      </c>
      <c r="AP103" t="str">
        <f t="shared" si="128"/>
        <v>na</v>
      </c>
      <c r="AQ103" t="str">
        <f t="shared" si="129"/>
        <v>na</v>
      </c>
      <c r="BQ103" t="str">
        <f t="shared" si="130"/>
        <v>na</v>
      </c>
      <c r="BR103" t="b">
        <f t="shared" si="131"/>
        <v>0</v>
      </c>
      <c r="BS103" t="b">
        <f t="shared" si="132"/>
        <v>0</v>
      </c>
      <c r="BT103" t="b">
        <f t="shared" si="133"/>
        <v>1</v>
      </c>
      <c r="BU103" t="b">
        <f t="shared" si="134"/>
        <v>0</v>
      </c>
      <c r="BV103" t="b">
        <f t="shared" si="135"/>
        <v>0</v>
      </c>
      <c r="BW103" t="str">
        <f>IF(OR(BR103=FALSE,BR103="na"),"na",VLOOKUP(CN103,'Vlookup tables'!$G$2:$H$7,2,FALSE))</f>
        <v>na</v>
      </c>
      <c r="BX103" t="str">
        <f>IF(OR(BS103=FALSE,BS103="na"),"na",VLOOKUP(CO103,'Vlookup tables'!$G$2:$H$7,2,FALSE))</f>
        <v>na</v>
      </c>
      <c r="BY103">
        <f>IF(OR(BT103=FALSE,BT103="na"),"na",VLOOKUP(CP103,'Vlookup tables'!$G$2:$H$7,2,FALSE))</f>
        <v>1</v>
      </c>
      <c r="BZ103" t="str">
        <f>IF(OR(BU103=FALSE,BU103="na"),"na",VLOOKUP(CQ103,'Vlookup tables'!$G$2:$H$7,2,FALSE))</f>
        <v>na</v>
      </c>
      <c r="CA103" t="str">
        <f>IF(OR(BR103=FALSE,BR103="na"),"na",VLOOKUP(CU103,'Vlookup tables'!$J$2:$K$5,2,FALSE))</f>
        <v>na</v>
      </c>
      <c r="CB103" t="str">
        <f>IF(OR(BS103=FALSE,BS103="na"),"na",VLOOKUP(CV103,'Vlookup tables'!$J$2:$K$5,2,FALSE))</f>
        <v>na</v>
      </c>
      <c r="CC103">
        <f>IF(OR(BT103=FALSE,BT103="na"),"na",VLOOKUP(CW103,'Vlookup tables'!$J$2:$K$5,2,FALSE))</f>
        <v>2</v>
      </c>
      <c r="CD103" t="str">
        <f>IF(OR(BU103=FALSE,BU103="na"),"na",VLOOKUP(CX103,'Vlookup tables'!$J$2:$K$5,2,FALSE))</f>
        <v>na</v>
      </c>
      <c r="CE103" t="str">
        <f t="shared" si="136"/>
        <v>na</v>
      </c>
      <c r="CF103" t="str">
        <f t="shared" si="137"/>
        <v>na</v>
      </c>
      <c r="CG103" t="b">
        <f t="shared" si="138"/>
        <v>1</v>
      </c>
      <c r="CH103" t="str">
        <f t="shared" si="139"/>
        <v>na</v>
      </c>
      <c r="CJ103" t="s">
        <v>804</v>
      </c>
      <c r="CP103" t="s">
        <v>530</v>
      </c>
      <c r="CW103" t="s">
        <v>528</v>
      </c>
      <c r="DD103" t="s">
        <v>974</v>
      </c>
      <c r="DI103" t="b">
        <f t="shared" si="140"/>
        <v>1</v>
      </c>
      <c r="DJ103" t="s">
        <v>975</v>
      </c>
      <c r="DK103" t="s">
        <v>543</v>
      </c>
      <c r="EQ103" t="b">
        <f t="shared" si="141"/>
        <v>0</v>
      </c>
      <c r="ER103" t="b">
        <f t="shared" si="142"/>
        <v>0</v>
      </c>
      <c r="ES103" t="b">
        <f t="shared" si="143"/>
        <v>0</v>
      </c>
      <c r="ET103" t="b">
        <f t="shared" si="144"/>
        <v>0</v>
      </c>
      <c r="EU103" t="b">
        <f t="shared" si="145"/>
        <v>0</v>
      </c>
      <c r="EV103" t="b">
        <f t="shared" si="146"/>
        <v>0</v>
      </c>
      <c r="EW103" t="str">
        <f t="shared" si="100"/>
        <v>na</v>
      </c>
      <c r="EX103" t="str">
        <f t="shared" si="101"/>
        <v>na</v>
      </c>
      <c r="EY103" t="str">
        <f t="shared" si="102"/>
        <v>na</v>
      </c>
      <c r="EZ103" t="str">
        <f t="shared" si="103"/>
        <v>na</v>
      </c>
      <c r="FA103" t="str">
        <f t="shared" si="104"/>
        <v>na</v>
      </c>
      <c r="FB103" t="str">
        <f t="shared" si="105"/>
        <v>na</v>
      </c>
      <c r="FC103" t="str">
        <f t="shared" si="147"/>
        <v>na</v>
      </c>
      <c r="FD103" t="str">
        <f t="shared" si="106"/>
        <v>na</v>
      </c>
      <c r="FE103" t="str">
        <f t="shared" si="107"/>
        <v>na</v>
      </c>
      <c r="FF103" t="str">
        <f t="shared" si="108"/>
        <v>na</v>
      </c>
      <c r="FG103" t="str">
        <f t="shared" si="109"/>
        <v>na</v>
      </c>
      <c r="FH103" t="str">
        <f t="shared" si="148"/>
        <v>na</v>
      </c>
      <c r="FI103" t="str">
        <f>IF(OR(FD103=FALSE,FD103="na"),"na",VLOOKUP(GH103,'Vlookup tables'!$G$2:$H$7,2,FALSE))</f>
        <v>na</v>
      </c>
      <c r="FJ103" t="str">
        <f>IF(OR(FE103=FALSE,FE103="na"),"na",VLOOKUP(GI103,'Vlookup tables'!$G$2:$H$7,2,FALSE))</f>
        <v>na</v>
      </c>
      <c r="FK103" t="str">
        <f>IF(OR(FF103=FALSE,FF103="na"),"na",VLOOKUP(GJ103,'Vlookup tables'!$G$2:$H$7,2,FALSE))</f>
        <v>na</v>
      </c>
      <c r="FL103" t="str">
        <f>IF(OR(FG103=FALSE,FG103="na"),"na",VLOOKUP(GK103,'Vlookup tables'!$G$2:$H$7,2,FALSE))</f>
        <v>na</v>
      </c>
      <c r="FM103" t="str">
        <f>IF(OR(FD103=FALSE,FD103="na"),"na",VLOOKUP(GO103,'Vlookup tables'!$J$2:$K$5,2,FALSE))</f>
        <v>na</v>
      </c>
      <c r="FN103" t="str">
        <f>IF(OR(FE103=FALSE,FE103="na"),"na",VLOOKUP(GP103,'Vlookup tables'!$J$2:$K$5,2,FALSE))</f>
        <v>na</v>
      </c>
      <c r="FO103" t="str">
        <f>IF(OR(FF103=FALSE,FF103="na"),"na",VLOOKUP(GQ103,'Vlookup tables'!$J$2:$K$5,2,FALSE))</f>
        <v>na</v>
      </c>
      <c r="FP103" t="str">
        <f>IF(OR(FG103=FALSE,FG103="na"),"na",VLOOKUP(GR103,'Vlookup tables'!$J$2:$K$5,2,FALSE))</f>
        <v>na</v>
      </c>
      <c r="FQ103" t="str">
        <f t="shared" si="110"/>
        <v>na</v>
      </c>
      <c r="FR103" t="str">
        <f t="shared" si="111"/>
        <v>na</v>
      </c>
      <c r="FS103" t="str">
        <f t="shared" si="112"/>
        <v>na</v>
      </c>
      <c r="FT103" t="str">
        <f t="shared" si="113"/>
        <v>na</v>
      </c>
      <c r="FU103" t="str">
        <f t="shared" si="114"/>
        <v>na</v>
      </c>
      <c r="FV103" t="s">
        <v>574</v>
      </c>
      <c r="HF103" t="s">
        <v>579</v>
      </c>
      <c r="HG103" t="s">
        <v>976</v>
      </c>
      <c r="HX103">
        <f>IF(IT103="","Unknown",VLOOKUP(IT103,'Vlookup tables'!$B$13:$C$16,2,FALSE))</f>
        <v>2</v>
      </c>
      <c r="HY103">
        <f>IF(IU103="","Unknown",VLOOKUP(IU103,'Vlookup tables'!$D$13:$E$16,2,FALSE))</f>
        <v>2</v>
      </c>
      <c r="HZ103">
        <f>IF(IV103="","Unknown",VLOOKUP(IV103,'Vlookup tables'!$F$13:$G$16,2,FALSE))</f>
        <v>3</v>
      </c>
      <c r="IA103">
        <f>IF(IW103="","Unknown",VLOOKUP(IW103,'Vlookup tables'!$H$13:$I$16,2,FALSE))</f>
        <v>2</v>
      </c>
      <c r="IB103">
        <f>IF(IX103="","Unknown",VLOOKUP(IX103,'Vlookup tables'!$J$13:$K$16,2,FALSE))</f>
        <v>3</v>
      </c>
      <c r="IC103">
        <f>IF(IY103="","Unknown",VLOOKUP(IY103,'Vlookup tables'!$L$13:$M$16,2,FALSE))</f>
        <v>2</v>
      </c>
      <c r="ID103">
        <f>IF(IZ103="","Unknown",VLOOKUP(IZ103,'Vlookup tables'!$N$13:$O$16,2,FALSE))</f>
        <v>3</v>
      </c>
      <c r="IE103">
        <f>VLOOKUP(JA103,'Vlookup tables'!$P$13:$Q$15,2,FALSE)</f>
        <v>2</v>
      </c>
      <c r="IF103" t="b">
        <f t="shared" si="149"/>
        <v>0</v>
      </c>
      <c r="IG103" t="b">
        <f t="shared" si="150"/>
        <v>1</v>
      </c>
      <c r="IH103" t="b">
        <f t="shared" si="151"/>
        <v>0</v>
      </c>
      <c r="II103" t="b">
        <f t="shared" si="115"/>
        <v>1</v>
      </c>
      <c r="IJ103" t="str">
        <f>IF(OR(IF103=FALSE,IF103="na"),"na",VLOOKUP(JF103,'Vlookup tables'!$G$2:$H$7,2,FALSE))</f>
        <v>na</v>
      </c>
      <c r="IK103">
        <f>IF(OR(IG103=FALSE,IG103="na"),"na",VLOOKUP(JG103,'Vlookup tables'!$G$2:$H$7,2,FALSE))</f>
        <v>1</v>
      </c>
      <c r="IL103" t="str">
        <f>IF(OR(IH103=FALSE,IH103="na"),"na",VLOOKUP(JH103,'Vlookup tables'!$G$2:$H$7,2,FALSE))</f>
        <v>na</v>
      </c>
      <c r="IM103" t="str">
        <f>IF(OR(IF103=FALSE,IF103="na"),"na",VLOOKUP(JL103,'Vlookup tables'!$J$2:$K$5,2,FALSE))</f>
        <v>na</v>
      </c>
      <c r="IN103">
        <f>IF(OR(IG103=FALSE,IG103="na"),"na",VLOOKUP(JM103,'Vlookup tables'!$J$2:$K$5,2,FALSE))</f>
        <v>2</v>
      </c>
      <c r="IO103" t="str">
        <f>IF(OR(IH103=FALSE,IH103="na"),"na",VLOOKUP(JN103,'Vlookup tables'!$J$2:$K$5,2,FALSE))</f>
        <v>na</v>
      </c>
      <c r="IP103" t="str">
        <f t="shared" si="152"/>
        <v>na</v>
      </c>
      <c r="IQ103" t="b">
        <f t="shared" si="153"/>
        <v>1</v>
      </c>
      <c r="IR103" t="str">
        <f t="shared" si="154"/>
        <v>na</v>
      </c>
      <c r="IS103" t="b">
        <f t="shared" si="155"/>
        <v>0</v>
      </c>
      <c r="IT103" t="s">
        <v>559</v>
      </c>
      <c r="IU103" t="s">
        <v>560</v>
      </c>
      <c r="IV103" t="s">
        <v>540</v>
      </c>
      <c r="IW103" t="s">
        <v>562</v>
      </c>
      <c r="IX103" t="s">
        <v>577</v>
      </c>
      <c r="IY103" t="s">
        <v>528</v>
      </c>
      <c r="IZ103" t="s">
        <v>587</v>
      </c>
      <c r="JA103" t="s">
        <v>578</v>
      </c>
      <c r="JB103" t="s">
        <v>977</v>
      </c>
      <c r="JC103" t="s">
        <v>978</v>
      </c>
      <c r="JD103" t="s">
        <v>979</v>
      </c>
      <c r="JG103" t="s">
        <v>530</v>
      </c>
      <c r="JI103" t="s">
        <v>530</v>
      </c>
      <c r="JJ103" t="s">
        <v>530</v>
      </c>
      <c r="JM103" t="s">
        <v>528</v>
      </c>
      <c r="JO103" t="s">
        <v>532</v>
      </c>
      <c r="JP103" t="s">
        <v>532</v>
      </c>
      <c r="JS103" t="s">
        <v>980</v>
      </c>
      <c r="JU103" t="s">
        <v>981</v>
      </c>
      <c r="JV103" t="s">
        <v>980</v>
      </c>
      <c r="KN103" t="s">
        <v>552</v>
      </c>
      <c r="KQ103" t="b">
        <f t="shared" si="156"/>
        <v>0</v>
      </c>
      <c r="KR103">
        <f t="shared" si="116"/>
        <v>143</v>
      </c>
    </row>
    <row r="104" spans="1:304" ht="14.4" customHeight="1" x14ac:dyDescent="0.3">
      <c r="A104">
        <v>100</v>
      </c>
      <c r="B104">
        <v>771</v>
      </c>
      <c r="C104" s="2">
        <v>44874.337222222224</v>
      </c>
      <c r="D104">
        <v>1</v>
      </c>
      <c r="E104" t="s">
        <v>590</v>
      </c>
      <c r="F104" t="s">
        <v>566</v>
      </c>
      <c r="G104">
        <f>VLOOKUP(F104,'Vlookup tables'!$A$2:$B$10,2,FALSE)</f>
        <v>3</v>
      </c>
      <c r="H104" t="s">
        <v>545</v>
      </c>
      <c r="J104" t="str">
        <f t="shared" si="157"/>
        <v>Engineering</v>
      </c>
      <c r="K104" t="s">
        <v>612</v>
      </c>
      <c r="L104">
        <f>VLOOKUP(K104,'Vlookup tables'!$A$2:$B$10,2,FALSE)</f>
        <v>5</v>
      </c>
      <c r="M104" t="s">
        <v>583</v>
      </c>
      <c r="N104" t="b">
        <f t="shared" si="117"/>
        <v>1</v>
      </c>
      <c r="O104" t="b">
        <f t="shared" si="118"/>
        <v>0</v>
      </c>
      <c r="P104" t="b">
        <f t="shared" si="119"/>
        <v>0</v>
      </c>
      <c r="Q104" t="b">
        <f t="shared" si="120"/>
        <v>0</v>
      </c>
      <c r="R104" t="b">
        <f t="shared" si="121"/>
        <v>0</v>
      </c>
      <c r="T104" t="str">
        <f t="shared" si="158"/>
        <v>na</v>
      </c>
      <c r="U104" t="str">
        <f t="shared" si="159"/>
        <v>Unknown</v>
      </c>
      <c r="V104" t="str">
        <f t="shared" si="160"/>
        <v>Unknown</v>
      </c>
      <c r="W104" t="str">
        <f t="shared" si="161"/>
        <v>Unknown</v>
      </c>
      <c r="X104" t="str">
        <f t="shared" si="162"/>
        <v>Unknown</v>
      </c>
      <c r="Y104" t="s">
        <v>517</v>
      </c>
      <c r="Z104">
        <f>VLOOKUP(Y104,'Vlookup tables'!$D$2:$E$6,2,FALSE)</f>
        <v>1</v>
      </c>
      <c r="AA104" t="b">
        <f t="shared" si="99"/>
        <v>0</v>
      </c>
      <c r="AB104" t="b">
        <f t="shared" si="122"/>
        <v>0</v>
      </c>
      <c r="AC104" t="b">
        <f t="shared" si="123"/>
        <v>0</v>
      </c>
      <c r="AD104" t="b">
        <f t="shared" si="124"/>
        <v>1</v>
      </c>
      <c r="AE104" t="b">
        <f t="shared" si="125"/>
        <v>0</v>
      </c>
      <c r="AF104" t="str">
        <f>IF(OR(AA104=FALSE,AA104="na"),"na",VLOOKUP(AV104,'Vlookup tables'!$G$2:$H$7,2,FALSE))</f>
        <v>na</v>
      </c>
      <c r="AG104" t="str">
        <f>IF(OR(AB104=FALSE,AB104="na"),"na",VLOOKUP(AW104,'Vlookup tables'!$G$2:$H$7,2,FALSE))</f>
        <v>na</v>
      </c>
      <c r="AH104" t="str">
        <f>IF(OR(AC104=FALSE,AC104="na"),"na",VLOOKUP(AX104,'Vlookup tables'!$G$2:$H$7,2,FALSE))</f>
        <v>na</v>
      </c>
      <c r="AI104">
        <f>IF(OR(AD104=FALSE,AD104="na"),"na",VLOOKUP(AY104,'Vlookup tables'!$G$2:$H$7,2,FALSE))</f>
        <v>2</v>
      </c>
      <c r="AJ104" t="str">
        <f>IF(OR(AA104=FALSE,AA104="na"),"na",VLOOKUP(BC104,'Vlookup tables'!$J$2:$K$5,2,FALSE))</f>
        <v>na</v>
      </c>
      <c r="AK104" t="str">
        <f>IF(OR(AB104=FALSE,AB104="na"),"na",VLOOKUP(BD104,'Vlookup tables'!$J$2:$K$5,2,FALSE))</f>
        <v>na</v>
      </c>
      <c r="AL104" t="str">
        <f>IF(OR(AC104=FALSE,AC104="na"),"na",VLOOKUP(BE104,'Vlookup tables'!$J$2:$K$5,2,FALSE))</f>
        <v>na</v>
      </c>
      <c r="AM104">
        <f>IF(OR(AD104=FALSE,AD104="na"),"na",VLOOKUP(BF104,'Vlookup tables'!$J$2:$K$5,2,FALSE))</f>
        <v>2</v>
      </c>
      <c r="AN104" t="str">
        <f t="shared" si="126"/>
        <v>na</v>
      </c>
      <c r="AO104" t="str">
        <f t="shared" si="127"/>
        <v>na</v>
      </c>
      <c r="AP104" t="str">
        <f t="shared" si="128"/>
        <v>na</v>
      </c>
      <c r="AQ104" t="b">
        <f t="shared" si="129"/>
        <v>0</v>
      </c>
      <c r="AR104" t="s">
        <v>812</v>
      </c>
      <c r="AX104" t="s">
        <v>531</v>
      </c>
      <c r="AY104" t="s">
        <v>531</v>
      </c>
      <c r="BE104" t="s">
        <v>532</v>
      </c>
      <c r="BF104" t="s">
        <v>528</v>
      </c>
      <c r="BQ104" t="str">
        <f t="shared" si="130"/>
        <v>Yes</v>
      </c>
      <c r="BR104" t="b">
        <f t="shared" si="131"/>
        <v>1</v>
      </c>
      <c r="BS104" t="b">
        <f t="shared" si="132"/>
        <v>1</v>
      </c>
      <c r="BT104" t="b">
        <f t="shared" si="133"/>
        <v>0</v>
      </c>
      <c r="BU104" t="b">
        <f t="shared" si="134"/>
        <v>0</v>
      </c>
      <c r="BV104" t="b">
        <f t="shared" si="135"/>
        <v>0</v>
      </c>
      <c r="BW104">
        <f>IF(OR(BR104=FALSE,BR104="na"),"na",VLOOKUP(CN104,'Vlookup tables'!$G$2:$H$7,2,FALSE))</f>
        <v>2</v>
      </c>
      <c r="BX104">
        <f>IF(OR(BS104=FALSE,BS104="na"),"na",VLOOKUP(CO104,'Vlookup tables'!$G$2:$H$7,2,FALSE))</f>
        <v>3</v>
      </c>
      <c r="BY104" t="str">
        <f>IF(OR(BT104=FALSE,BT104="na"),"na",VLOOKUP(CP104,'Vlookup tables'!$G$2:$H$7,2,FALSE))</f>
        <v>na</v>
      </c>
      <c r="BZ104" t="str">
        <f>IF(OR(BU104=FALSE,BU104="na"),"na",VLOOKUP(CQ104,'Vlookup tables'!$G$2:$H$7,2,FALSE))</f>
        <v>na</v>
      </c>
      <c r="CA104">
        <f>IF(OR(BR104=FALSE,BR104="na"),"na",VLOOKUP(CU104,'Vlookup tables'!$J$2:$K$5,2,FALSE))</f>
        <v>2</v>
      </c>
      <c r="CB104">
        <f>IF(OR(BS104=FALSE,BS104="na"),"na",VLOOKUP(CV104,'Vlookup tables'!$J$2:$K$5,2,FALSE))</f>
        <v>3</v>
      </c>
      <c r="CC104" t="str">
        <f>IF(OR(BT104=FALSE,BT104="na"),"na",VLOOKUP(CW104,'Vlookup tables'!$J$2:$K$5,2,FALSE))</f>
        <v>na</v>
      </c>
      <c r="CD104" t="str">
        <f>IF(OR(BU104=FALSE,BU104="na"),"na",VLOOKUP(CX104,'Vlookup tables'!$J$2:$K$5,2,FALSE))</f>
        <v>na</v>
      </c>
      <c r="CE104" t="b">
        <f t="shared" si="136"/>
        <v>0</v>
      </c>
      <c r="CF104" t="b">
        <f t="shared" si="137"/>
        <v>0</v>
      </c>
      <c r="CG104" t="str">
        <f t="shared" si="138"/>
        <v>na</v>
      </c>
      <c r="CH104" t="str">
        <f t="shared" si="139"/>
        <v>na</v>
      </c>
      <c r="CI104" t="s">
        <v>519</v>
      </c>
      <c r="CJ104" t="s">
        <v>529</v>
      </c>
      <c r="CN104" t="s">
        <v>531</v>
      </c>
      <c r="CO104" t="s">
        <v>527</v>
      </c>
      <c r="CU104" t="s">
        <v>528</v>
      </c>
      <c r="CV104" t="s">
        <v>532</v>
      </c>
      <c r="DI104" t="b">
        <f t="shared" si="140"/>
        <v>0</v>
      </c>
      <c r="DK104" t="s">
        <v>579</v>
      </c>
      <c r="DL104" t="s">
        <v>844</v>
      </c>
      <c r="EQ104" t="b">
        <f t="shared" si="141"/>
        <v>1</v>
      </c>
      <c r="ER104" t="b">
        <f t="shared" si="142"/>
        <v>1</v>
      </c>
      <c r="ES104" t="b">
        <f t="shared" si="143"/>
        <v>0</v>
      </c>
      <c r="ET104" t="b">
        <f t="shared" si="144"/>
        <v>0</v>
      </c>
      <c r="EU104" t="b">
        <f t="shared" si="145"/>
        <v>0</v>
      </c>
      <c r="EV104" t="b">
        <f t="shared" si="146"/>
        <v>0</v>
      </c>
      <c r="EW104">
        <f t="shared" si="100"/>
        <v>3</v>
      </c>
      <c r="EX104" t="str">
        <f t="shared" si="101"/>
        <v>na</v>
      </c>
      <c r="EY104" t="str">
        <f t="shared" si="102"/>
        <v>na</v>
      </c>
      <c r="EZ104" t="str">
        <f t="shared" si="103"/>
        <v>na</v>
      </c>
      <c r="FA104" t="b">
        <f t="shared" si="104"/>
        <v>1</v>
      </c>
      <c r="FB104" t="b">
        <f t="shared" si="105"/>
        <v>0</v>
      </c>
      <c r="FC104" t="b">
        <f t="shared" si="147"/>
        <v>0</v>
      </c>
      <c r="FD104" t="b">
        <f t="shared" si="106"/>
        <v>0</v>
      </c>
      <c r="FE104" t="b">
        <f t="shared" si="107"/>
        <v>0</v>
      </c>
      <c r="FF104" t="b">
        <f t="shared" si="108"/>
        <v>1</v>
      </c>
      <c r="FG104" t="b">
        <f t="shared" si="109"/>
        <v>0</v>
      </c>
      <c r="FH104" t="b">
        <f t="shared" si="148"/>
        <v>0</v>
      </c>
      <c r="FI104" t="str">
        <f>IF(OR(FD104=FALSE,FD104="na"),"na",VLOOKUP(GH104,'Vlookup tables'!$G$2:$H$7,2,FALSE))</f>
        <v>na</v>
      </c>
      <c r="FJ104" t="str">
        <f>IF(OR(FE104=FALSE,FE104="na"),"na",VLOOKUP(GI104,'Vlookup tables'!$G$2:$H$7,2,FALSE))</f>
        <v>na</v>
      </c>
      <c r="FK104">
        <f>IF(OR(FF104=FALSE,FF104="na"),"na",VLOOKUP(GJ104,'Vlookup tables'!$G$2:$H$7,2,FALSE))</f>
        <v>2</v>
      </c>
      <c r="FL104" t="str">
        <f>IF(OR(FG104=FALSE,FG104="na"),"na",VLOOKUP(GK104,'Vlookup tables'!$G$2:$H$7,2,FALSE))</f>
        <v>na</v>
      </c>
      <c r="FM104" t="str">
        <f>IF(OR(FD104=FALSE,FD104="na"),"na",VLOOKUP(GO104,'Vlookup tables'!$J$2:$K$5,2,FALSE))</f>
        <v>na</v>
      </c>
      <c r="FN104" t="str">
        <f>IF(OR(FE104=FALSE,FE104="na"),"na",VLOOKUP(GP104,'Vlookup tables'!$J$2:$K$5,2,FALSE))</f>
        <v>na</v>
      </c>
      <c r="FO104">
        <f>IF(OR(FF104=FALSE,FF104="na"),"na",VLOOKUP(GQ104,'Vlookup tables'!$J$2:$K$5,2,FALSE))</f>
        <v>3</v>
      </c>
      <c r="FP104" t="str">
        <f>IF(OR(FG104=FALSE,FG104="na"),"na",VLOOKUP(GR104,'Vlookup tables'!$J$2:$K$5,2,FALSE))</f>
        <v>na</v>
      </c>
      <c r="FQ104" t="str">
        <f t="shared" si="110"/>
        <v>na</v>
      </c>
      <c r="FR104" t="str">
        <f t="shared" si="111"/>
        <v>na</v>
      </c>
      <c r="FS104" t="b">
        <f t="shared" si="112"/>
        <v>0</v>
      </c>
      <c r="FT104" t="str">
        <f t="shared" si="113"/>
        <v>na</v>
      </c>
      <c r="FU104" t="b">
        <f t="shared" si="114"/>
        <v>0</v>
      </c>
      <c r="FV104" t="s">
        <v>601</v>
      </c>
      <c r="FX104" t="s">
        <v>554</v>
      </c>
      <c r="GB104" t="s">
        <v>741</v>
      </c>
      <c r="GF104" t="s">
        <v>596</v>
      </c>
      <c r="GJ104" t="s">
        <v>531</v>
      </c>
      <c r="GQ104" t="s">
        <v>532</v>
      </c>
      <c r="HD104" t="s">
        <v>579</v>
      </c>
      <c r="HE104" t="s">
        <v>982</v>
      </c>
      <c r="HX104">
        <f>IF(IT104="","Unknown",VLOOKUP(IT104,'Vlookup tables'!$B$13:$C$16,2,FALSE))</f>
        <v>2</v>
      </c>
      <c r="HY104">
        <f>IF(IU104="","Unknown",VLOOKUP(IU104,'Vlookup tables'!$D$13:$E$16,2,FALSE))</f>
        <v>2</v>
      </c>
      <c r="HZ104">
        <f>IF(IV104="","Unknown",VLOOKUP(IV104,'Vlookup tables'!$F$13:$G$16,2,FALSE))</f>
        <v>2</v>
      </c>
      <c r="IA104">
        <f>IF(IW104="","Unknown",VLOOKUP(IW104,'Vlookup tables'!$H$13:$I$16,2,FALSE))</f>
        <v>2</v>
      </c>
      <c r="IB104">
        <f>IF(IX104="","Unknown",VLOOKUP(IX104,'Vlookup tables'!$J$13:$K$16,2,FALSE))</f>
        <v>3</v>
      </c>
      <c r="IC104">
        <f>IF(IY104="","Unknown",VLOOKUP(IY104,'Vlookup tables'!$L$13:$M$16,2,FALSE))</f>
        <v>2</v>
      </c>
      <c r="ID104">
        <f>IF(IZ104="","Unknown",VLOOKUP(IZ104,'Vlookup tables'!$N$13:$O$16,2,FALSE))</f>
        <v>1</v>
      </c>
      <c r="IE104">
        <f>VLOOKUP(JA104,'Vlookup tables'!$P$13:$Q$15,2,FALSE)</f>
        <v>1</v>
      </c>
      <c r="IF104" t="str">
        <f t="shared" si="149"/>
        <v>na</v>
      </c>
      <c r="IG104" t="str">
        <f t="shared" si="150"/>
        <v>na</v>
      </c>
      <c r="IH104" t="str">
        <f t="shared" si="151"/>
        <v>na</v>
      </c>
      <c r="II104" t="str">
        <f t="shared" si="115"/>
        <v>na</v>
      </c>
      <c r="IJ104" t="str">
        <f>IF(OR(IF104=FALSE,IF104="na"),"na",VLOOKUP(JF104,'Vlookup tables'!$G$2:$H$7,2,FALSE))</f>
        <v>na</v>
      </c>
      <c r="IK104" t="str">
        <f>IF(OR(IG104=FALSE,IG104="na"),"na",VLOOKUP(JG104,'Vlookup tables'!$G$2:$H$7,2,FALSE))</f>
        <v>na</v>
      </c>
      <c r="IL104" t="str">
        <f>IF(OR(IH104=FALSE,IH104="na"),"na",VLOOKUP(JH104,'Vlookup tables'!$G$2:$H$7,2,FALSE))</f>
        <v>na</v>
      </c>
      <c r="IM104" t="str">
        <f>IF(OR(IF104=FALSE,IF104="na"),"na",VLOOKUP(JL104,'Vlookup tables'!$J$2:$K$5,2,FALSE))</f>
        <v>na</v>
      </c>
      <c r="IN104" t="str">
        <f>IF(OR(IG104=FALSE,IG104="na"),"na",VLOOKUP(JM104,'Vlookup tables'!$J$2:$K$5,2,FALSE))</f>
        <v>na</v>
      </c>
      <c r="IO104" t="str">
        <f>IF(OR(IH104=FALSE,IH104="na"),"na",VLOOKUP(JN104,'Vlookup tables'!$J$2:$K$5,2,FALSE))</f>
        <v>na</v>
      </c>
      <c r="IP104" t="str">
        <f t="shared" si="152"/>
        <v>na</v>
      </c>
      <c r="IQ104" t="str">
        <f t="shared" si="153"/>
        <v>na</v>
      </c>
      <c r="IR104" t="str">
        <f t="shared" si="154"/>
        <v>na</v>
      </c>
      <c r="IS104" t="b">
        <f t="shared" si="155"/>
        <v>0</v>
      </c>
      <c r="IT104" t="s">
        <v>559</v>
      </c>
      <c r="IU104" t="s">
        <v>560</v>
      </c>
      <c r="IV104" t="s">
        <v>561</v>
      </c>
      <c r="IW104" t="s">
        <v>562</v>
      </c>
      <c r="IX104" t="s">
        <v>577</v>
      </c>
      <c r="IY104" t="s">
        <v>528</v>
      </c>
      <c r="IZ104" t="s">
        <v>562</v>
      </c>
      <c r="JA104" t="s">
        <v>541</v>
      </c>
      <c r="JX104" t="s">
        <v>534</v>
      </c>
      <c r="KN104" t="s">
        <v>579</v>
      </c>
      <c r="KO104" t="s">
        <v>982</v>
      </c>
      <c r="KQ104" t="b">
        <f t="shared" si="156"/>
        <v>0</v>
      </c>
      <c r="KR104">
        <f t="shared" si="116"/>
        <v>145</v>
      </c>
    </row>
    <row r="105" spans="1:304" ht="14.4" customHeight="1" x14ac:dyDescent="0.3">
      <c r="A105">
        <v>100</v>
      </c>
      <c r="B105">
        <v>1047</v>
      </c>
      <c r="C105" s="2">
        <v>44874.337361111109</v>
      </c>
      <c r="D105">
        <v>0.89999997615814198</v>
      </c>
      <c r="E105" t="s">
        <v>853</v>
      </c>
      <c r="F105" t="s">
        <v>524</v>
      </c>
      <c r="G105">
        <f>VLOOKUP(F105,'Vlookup tables'!$A$2:$B$10,2,FALSE)</f>
        <v>0</v>
      </c>
      <c r="H105" t="s">
        <v>579</v>
      </c>
      <c r="I105" t="s">
        <v>983</v>
      </c>
      <c r="J105" t="str">
        <f t="shared" si="157"/>
        <v>Laboratory</v>
      </c>
      <c r="K105" t="s">
        <v>612</v>
      </c>
      <c r="L105">
        <f>VLOOKUP(K105,'Vlookup tables'!$A$2:$B$10,2,FALSE)</f>
        <v>5</v>
      </c>
      <c r="M105" t="s">
        <v>583</v>
      </c>
      <c r="N105" t="b">
        <f t="shared" si="117"/>
        <v>1</v>
      </c>
      <c r="O105" t="b">
        <f t="shared" si="118"/>
        <v>0</v>
      </c>
      <c r="P105" t="b">
        <f t="shared" si="119"/>
        <v>0</v>
      </c>
      <c r="Q105" t="b">
        <f t="shared" si="120"/>
        <v>0</v>
      </c>
      <c r="R105" t="b">
        <f t="shared" si="121"/>
        <v>0</v>
      </c>
      <c r="S105" t="s">
        <v>547</v>
      </c>
      <c r="T105" t="str">
        <f t="shared" si="158"/>
        <v>na</v>
      </c>
      <c r="U105" t="b">
        <f t="shared" si="159"/>
        <v>0</v>
      </c>
      <c r="V105" t="b">
        <f t="shared" si="160"/>
        <v>1</v>
      </c>
      <c r="W105" t="b">
        <f t="shared" si="161"/>
        <v>0</v>
      </c>
      <c r="X105" t="b">
        <f t="shared" si="162"/>
        <v>0</v>
      </c>
      <c r="Y105" t="s">
        <v>621</v>
      </c>
      <c r="Z105">
        <f>VLOOKUP(Y105,'Vlookup tables'!$D$2:$E$6,2,FALSE)</f>
        <v>3</v>
      </c>
      <c r="AA105" t="str">
        <f t="shared" si="99"/>
        <v>na</v>
      </c>
      <c r="AB105" t="str">
        <f t="shared" si="122"/>
        <v>na</v>
      </c>
      <c r="AC105" t="str">
        <f t="shared" si="123"/>
        <v>na</v>
      </c>
      <c r="AD105" t="str">
        <f t="shared" si="124"/>
        <v>na</v>
      </c>
      <c r="AE105" t="str">
        <f t="shared" si="125"/>
        <v>na</v>
      </c>
      <c r="AF105" t="str">
        <f>IF(OR(AA105=FALSE,AA105="na"),"na",VLOOKUP(AV105,'Vlookup tables'!$G$2:$H$7,2,FALSE))</f>
        <v>na</v>
      </c>
      <c r="AG105" t="str">
        <f>IF(OR(AB105=FALSE,AB105="na"),"na",VLOOKUP(AW105,'Vlookup tables'!$G$2:$H$7,2,FALSE))</f>
        <v>na</v>
      </c>
      <c r="AH105" t="str">
        <f>IF(OR(AC105=FALSE,AC105="na"),"na",VLOOKUP(AX105,'Vlookup tables'!$G$2:$H$7,2,FALSE))</f>
        <v>na</v>
      </c>
      <c r="AI105" t="str">
        <f>IF(OR(AD105=FALSE,AD105="na"),"na",VLOOKUP(AY105,'Vlookup tables'!$G$2:$H$7,2,FALSE))</f>
        <v>na</v>
      </c>
      <c r="AJ105" t="str">
        <f>IF(OR(AA105=FALSE,AA105="na"),"na",VLOOKUP(BC105,'Vlookup tables'!$J$2:$K$5,2,FALSE))</f>
        <v>na</v>
      </c>
      <c r="AK105" t="str">
        <f>IF(OR(AB105=FALSE,AB105="na"),"na",VLOOKUP(BD105,'Vlookup tables'!$J$2:$K$5,2,FALSE))</f>
        <v>na</v>
      </c>
      <c r="AL105" t="str">
        <f>IF(OR(AC105=FALSE,AC105="na"),"na",VLOOKUP(BE105,'Vlookup tables'!$J$2:$K$5,2,FALSE))</f>
        <v>na</v>
      </c>
      <c r="AM105" t="str">
        <f>IF(OR(AD105=FALSE,AD105="na"),"na",VLOOKUP(BF105,'Vlookup tables'!$J$2:$K$5,2,FALSE))</f>
        <v>na</v>
      </c>
      <c r="AN105" t="str">
        <f t="shared" si="126"/>
        <v>na</v>
      </c>
      <c r="AO105" t="str">
        <f t="shared" si="127"/>
        <v>na</v>
      </c>
      <c r="AP105" t="str">
        <f t="shared" si="128"/>
        <v>na</v>
      </c>
      <c r="AQ105" t="str">
        <f t="shared" si="129"/>
        <v>na</v>
      </c>
      <c r="BQ105" t="str">
        <f t="shared" si="130"/>
        <v>na</v>
      </c>
      <c r="BR105" t="str">
        <f t="shared" si="131"/>
        <v>na</v>
      </c>
      <c r="BS105" t="str">
        <f t="shared" si="132"/>
        <v>na</v>
      </c>
      <c r="BT105" t="str">
        <f t="shared" si="133"/>
        <v>na</v>
      </c>
      <c r="BU105" t="str">
        <f t="shared" si="134"/>
        <v>na</v>
      </c>
      <c r="BV105" t="str">
        <f t="shared" si="135"/>
        <v>na</v>
      </c>
      <c r="BW105" t="str">
        <f>IF(OR(BR105=FALSE,BR105="na"),"na",VLOOKUP(CN105,'Vlookup tables'!$G$2:$H$7,2,FALSE))</f>
        <v>na</v>
      </c>
      <c r="BX105" t="str">
        <f>IF(OR(BS105=FALSE,BS105="na"),"na",VLOOKUP(CO105,'Vlookup tables'!$G$2:$H$7,2,FALSE))</f>
        <v>na</v>
      </c>
      <c r="BY105" t="str">
        <f>IF(OR(BT105=FALSE,BT105="na"),"na",VLOOKUP(CP105,'Vlookup tables'!$G$2:$H$7,2,FALSE))</f>
        <v>na</v>
      </c>
      <c r="BZ105" t="str">
        <f>IF(OR(BU105=FALSE,BU105="na"),"na",VLOOKUP(CQ105,'Vlookup tables'!$G$2:$H$7,2,FALSE))</f>
        <v>na</v>
      </c>
      <c r="CA105" t="str">
        <f>IF(OR(BR105=FALSE,BR105="na"),"na",VLOOKUP(CU105,'Vlookup tables'!$J$2:$K$5,2,FALSE))</f>
        <v>na</v>
      </c>
      <c r="CB105" t="str">
        <f>IF(OR(BS105=FALSE,BS105="na"),"na",VLOOKUP(CV105,'Vlookup tables'!$J$2:$K$5,2,FALSE))</f>
        <v>na</v>
      </c>
      <c r="CC105" t="str">
        <f>IF(OR(BT105=FALSE,BT105="na"),"na",VLOOKUP(CW105,'Vlookup tables'!$J$2:$K$5,2,FALSE))</f>
        <v>na</v>
      </c>
      <c r="CD105" t="str">
        <f>IF(OR(BU105=FALSE,BU105="na"),"na",VLOOKUP(CX105,'Vlookup tables'!$J$2:$K$5,2,FALSE))</f>
        <v>na</v>
      </c>
      <c r="CE105" t="str">
        <f t="shared" si="136"/>
        <v>na</v>
      </c>
      <c r="CF105" t="str">
        <f t="shared" si="137"/>
        <v>na</v>
      </c>
      <c r="CG105" t="str">
        <f t="shared" si="138"/>
        <v>na</v>
      </c>
      <c r="CH105" t="str">
        <f t="shared" si="139"/>
        <v>na</v>
      </c>
      <c r="DI105" t="str">
        <f t="shared" si="140"/>
        <v>na</v>
      </c>
      <c r="DM105" s="5" t="s">
        <v>907</v>
      </c>
      <c r="EP105" t="s">
        <v>984</v>
      </c>
      <c r="EQ105" t="b">
        <f t="shared" si="141"/>
        <v>1</v>
      </c>
      <c r="ER105" t="b">
        <f t="shared" si="142"/>
        <v>0</v>
      </c>
      <c r="ES105" t="b">
        <f t="shared" si="143"/>
        <v>0</v>
      </c>
      <c r="ET105" t="b">
        <f t="shared" si="144"/>
        <v>0</v>
      </c>
      <c r="EU105" t="b">
        <f t="shared" si="145"/>
        <v>0</v>
      </c>
      <c r="EV105" t="b">
        <f t="shared" si="146"/>
        <v>1</v>
      </c>
      <c r="EW105" t="str">
        <f t="shared" si="100"/>
        <v>na</v>
      </c>
      <c r="EX105" t="str">
        <f t="shared" si="101"/>
        <v>na</v>
      </c>
      <c r="EY105" t="str">
        <f t="shared" si="102"/>
        <v>na</v>
      </c>
      <c r="EZ105" t="str">
        <f t="shared" si="103"/>
        <v>na</v>
      </c>
      <c r="FA105" t="b">
        <f t="shared" si="104"/>
        <v>1</v>
      </c>
      <c r="FB105" t="b">
        <f t="shared" si="105"/>
        <v>0</v>
      </c>
      <c r="FC105" t="b">
        <f t="shared" si="147"/>
        <v>0</v>
      </c>
      <c r="FD105" t="b">
        <f t="shared" si="106"/>
        <v>0</v>
      </c>
      <c r="FE105" t="str">
        <f t="shared" si="107"/>
        <v>na</v>
      </c>
      <c r="FF105" t="b">
        <f t="shared" si="108"/>
        <v>1</v>
      </c>
      <c r="FG105" t="b">
        <f t="shared" si="109"/>
        <v>0</v>
      </c>
      <c r="FH105" t="b">
        <f t="shared" si="148"/>
        <v>0</v>
      </c>
      <c r="FI105" t="str">
        <f>IF(OR(FD105=FALSE,FD105="na"),"na",VLOOKUP(GH105,'Vlookup tables'!$G$2:$H$7,2,FALSE))</f>
        <v>na</v>
      </c>
      <c r="FJ105" t="str">
        <f>IF(OR(FE105=FALSE,FE105="na"),"na",VLOOKUP(GI105,'Vlookup tables'!$G$2:$H$7,2,FALSE))</f>
        <v>na</v>
      </c>
      <c r="FK105">
        <f>IF(OR(FF105=FALSE,FF105="na"),"na",VLOOKUP(GJ105,'Vlookup tables'!$G$2:$H$7,2,FALSE))</f>
        <v>1</v>
      </c>
      <c r="FL105" t="str">
        <f>IF(OR(FG105=FALSE,FG105="na"),"na",VLOOKUP(GK105,'Vlookup tables'!$G$2:$H$7,2,FALSE))</f>
        <v>na</v>
      </c>
      <c r="FM105" t="str">
        <f>IF(OR(FD105=FALSE,FD105="na"),"na",VLOOKUP(GO105,'Vlookup tables'!$J$2:$K$5,2,FALSE))</f>
        <v>na</v>
      </c>
      <c r="FN105" t="str">
        <f>IF(OR(FE105=FALSE,FE105="na"),"na",VLOOKUP(GP105,'Vlookup tables'!$J$2:$K$5,2,FALSE))</f>
        <v>na</v>
      </c>
      <c r="FO105">
        <f>IF(OR(FF105=FALSE,FF105="na"),"na",VLOOKUP(GQ105,'Vlookup tables'!$J$2:$K$5,2,FALSE))</f>
        <v>1</v>
      </c>
      <c r="FP105" t="str">
        <f>IF(OR(FG105=FALSE,FG105="na"),"na",VLOOKUP(GR105,'Vlookup tables'!$J$2:$K$5,2,FALSE))</f>
        <v>na</v>
      </c>
      <c r="FQ105" t="str">
        <f t="shared" si="110"/>
        <v>na</v>
      </c>
      <c r="FR105" t="str">
        <f t="shared" si="111"/>
        <v>na</v>
      </c>
      <c r="FS105" t="b">
        <f t="shared" si="112"/>
        <v>0</v>
      </c>
      <c r="FT105" t="str">
        <f t="shared" si="113"/>
        <v>na</v>
      </c>
      <c r="FU105" t="b">
        <f t="shared" si="114"/>
        <v>1</v>
      </c>
      <c r="FV105" t="s">
        <v>604</v>
      </c>
      <c r="FW105" t="s">
        <v>985</v>
      </c>
      <c r="GB105" t="s">
        <v>741</v>
      </c>
      <c r="GF105" t="s">
        <v>596</v>
      </c>
      <c r="GJ105" t="s">
        <v>530</v>
      </c>
      <c r="GQ105" t="s">
        <v>564</v>
      </c>
      <c r="GY105" t="s">
        <v>986</v>
      </c>
      <c r="HC105" t="s">
        <v>987</v>
      </c>
      <c r="HD105" t="s">
        <v>900</v>
      </c>
      <c r="HX105">
        <f>IF(IT105="","Unknown",VLOOKUP(IT105,'Vlookup tables'!$B$13:$C$16,2,FALSE))</f>
        <v>3</v>
      </c>
      <c r="HY105">
        <f>IF(IU105="","Unknown",VLOOKUP(IU105,'Vlookup tables'!$D$13:$E$16,2,FALSE))</f>
        <v>3</v>
      </c>
      <c r="HZ105">
        <f>IF(IV105="","Unknown",VLOOKUP(IV105,'Vlookup tables'!$F$13:$G$16,2,FALSE))</f>
        <v>1</v>
      </c>
      <c r="IA105">
        <f>IF(IW105="","Unknown",VLOOKUP(IW105,'Vlookup tables'!$H$13:$I$16,2,FALSE))</f>
        <v>2</v>
      </c>
      <c r="IB105">
        <f>IF(IX105="","Unknown",VLOOKUP(IX105,'Vlookup tables'!$J$13:$K$16,2,FALSE))</f>
        <v>2</v>
      </c>
      <c r="IC105">
        <f>IF(IY105="","Unknown",VLOOKUP(IY105,'Vlookup tables'!$L$13:$M$16,2,FALSE))</f>
        <v>2</v>
      </c>
      <c r="ID105">
        <f>IF(IZ105="","Unknown",VLOOKUP(IZ105,'Vlookup tables'!$N$13:$O$16,2,FALSE))</f>
        <v>1</v>
      </c>
      <c r="IE105">
        <f>VLOOKUP(JA105,'Vlookup tables'!$P$13:$Q$15,2,FALSE)</f>
        <v>1</v>
      </c>
      <c r="IF105" t="str">
        <f t="shared" si="149"/>
        <v>na</v>
      </c>
      <c r="IG105" t="str">
        <f t="shared" si="150"/>
        <v>na</v>
      </c>
      <c r="IH105" t="str">
        <f t="shared" si="151"/>
        <v>na</v>
      </c>
      <c r="II105" t="str">
        <f t="shared" si="115"/>
        <v>na</v>
      </c>
      <c r="IJ105" t="str">
        <f>IF(OR(IF105=FALSE,IF105="na"),"na",VLOOKUP(JF105,'Vlookup tables'!$G$2:$H$7,2,FALSE))</f>
        <v>na</v>
      </c>
      <c r="IK105" t="str">
        <f>IF(OR(IG105=FALSE,IG105="na"),"na",VLOOKUP(JG105,'Vlookup tables'!$G$2:$H$7,2,FALSE))</f>
        <v>na</v>
      </c>
      <c r="IL105" t="str">
        <f>IF(OR(IH105=FALSE,IH105="na"),"na",VLOOKUP(JH105,'Vlookup tables'!$G$2:$H$7,2,FALSE))</f>
        <v>na</v>
      </c>
      <c r="IM105" t="str">
        <f>IF(OR(IF105=FALSE,IF105="na"),"na",VLOOKUP(JL105,'Vlookup tables'!$J$2:$K$5,2,FALSE))</f>
        <v>na</v>
      </c>
      <c r="IN105" t="str">
        <f>IF(OR(IG105=FALSE,IG105="na"),"na",VLOOKUP(JM105,'Vlookup tables'!$J$2:$K$5,2,FALSE))</f>
        <v>na</v>
      </c>
      <c r="IO105" t="str">
        <f>IF(OR(IH105=FALSE,IH105="na"),"na",VLOOKUP(JN105,'Vlookup tables'!$J$2:$K$5,2,FALSE))</f>
        <v>na</v>
      </c>
      <c r="IP105" t="str">
        <f t="shared" si="152"/>
        <v>na</v>
      </c>
      <c r="IQ105" t="str">
        <f t="shared" si="153"/>
        <v>na</v>
      </c>
      <c r="IR105" t="str">
        <f t="shared" si="154"/>
        <v>na</v>
      </c>
      <c r="IS105" t="b">
        <f t="shared" si="155"/>
        <v>1</v>
      </c>
      <c r="IT105" t="s">
        <v>538</v>
      </c>
      <c r="IU105" t="s">
        <v>539</v>
      </c>
      <c r="IV105" t="s">
        <v>586</v>
      </c>
      <c r="IW105" t="s">
        <v>562</v>
      </c>
      <c r="IX105" t="s">
        <v>563</v>
      </c>
      <c r="IY105" t="s">
        <v>528</v>
      </c>
      <c r="IZ105" t="s">
        <v>562</v>
      </c>
      <c r="JA105" t="s">
        <v>541</v>
      </c>
      <c r="JX105" t="s">
        <v>534</v>
      </c>
      <c r="KM105" t="s">
        <v>988</v>
      </c>
      <c r="KN105" t="s">
        <v>705</v>
      </c>
      <c r="KQ105" t="b">
        <f t="shared" si="156"/>
        <v>0</v>
      </c>
      <c r="KR105">
        <f t="shared" si="116"/>
        <v>137</v>
      </c>
    </row>
    <row r="106" spans="1:304" ht="14.4" customHeight="1" x14ac:dyDescent="0.3">
      <c r="A106">
        <v>100</v>
      </c>
      <c r="B106">
        <v>240</v>
      </c>
      <c r="C106" s="2">
        <v>44874.338379629633</v>
      </c>
      <c r="D106">
        <v>1</v>
      </c>
      <c r="E106" t="s">
        <v>853</v>
      </c>
      <c r="F106" t="s">
        <v>611</v>
      </c>
      <c r="G106">
        <f>VLOOKUP(F106,'Vlookup tables'!$A$2:$B$10,2,FALSE)</f>
        <v>4</v>
      </c>
      <c r="H106" t="s">
        <v>567</v>
      </c>
      <c r="J106" t="str">
        <f t="shared" si="157"/>
        <v>Administration</v>
      </c>
      <c r="K106" t="s">
        <v>612</v>
      </c>
      <c r="L106">
        <f>VLOOKUP(K106,'Vlookup tables'!$A$2:$B$10,2,FALSE)</f>
        <v>5</v>
      </c>
      <c r="M106" t="s">
        <v>547</v>
      </c>
      <c r="N106" t="b">
        <f t="shared" si="117"/>
        <v>0</v>
      </c>
      <c r="O106" t="b">
        <f t="shared" si="118"/>
        <v>0</v>
      </c>
      <c r="P106" t="b">
        <f t="shared" si="119"/>
        <v>1</v>
      </c>
      <c r="Q106" t="b">
        <f t="shared" si="120"/>
        <v>0</v>
      </c>
      <c r="R106" t="b">
        <f t="shared" si="121"/>
        <v>0</v>
      </c>
      <c r="S106" t="s">
        <v>904</v>
      </c>
      <c r="T106" t="b">
        <f t="shared" si="158"/>
        <v>0</v>
      </c>
      <c r="U106" t="b">
        <f t="shared" si="159"/>
        <v>0</v>
      </c>
      <c r="V106" t="str">
        <f t="shared" si="160"/>
        <v>na</v>
      </c>
      <c r="W106" t="b">
        <f t="shared" si="161"/>
        <v>1</v>
      </c>
      <c r="X106" t="b">
        <f t="shared" si="162"/>
        <v>0</v>
      </c>
      <c r="Y106" t="s">
        <v>584</v>
      </c>
      <c r="Z106">
        <f>VLOOKUP(Y106,'Vlookup tables'!$D$2:$E$6,2,FALSE)</f>
        <v>2</v>
      </c>
      <c r="AA106" t="str">
        <f t="shared" si="99"/>
        <v>na</v>
      </c>
      <c r="AB106" t="str">
        <f t="shared" si="122"/>
        <v>na</v>
      </c>
      <c r="AC106" t="str">
        <f t="shared" si="123"/>
        <v>na</v>
      </c>
      <c r="AD106" t="str">
        <f t="shared" si="124"/>
        <v>na</v>
      </c>
      <c r="AE106" t="str">
        <f t="shared" si="125"/>
        <v>na</v>
      </c>
      <c r="AF106" t="str">
        <f>IF(OR(AA106=FALSE,AA106="na"),"na",VLOOKUP(AV106,'Vlookup tables'!$G$2:$H$7,2,FALSE))</f>
        <v>na</v>
      </c>
      <c r="AG106" t="str">
        <f>IF(OR(AB106=FALSE,AB106="na"),"na",VLOOKUP(AW106,'Vlookup tables'!$G$2:$H$7,2,FALSE))</f>
        <v>na</v>
      </c>
      <c r="AH106" t="str">
        <f>IF(OR(AC106=FALSE,AC106="na"),"na",VLOOKUP(AX106,'Vlookup tables'!$G$2:$H$7,2,FALSE))</f>
        <v>na</v>
      </c>
      <c r="AI106" t="str">
        <f>IF(OR(AD106=FALSE,AD106="na"),"na",VLOOKUP(AY106,'Vlookup tables'!$G$2:$H$7,2,FALSE))</f>
        <v>na</v>
      </c>
      <c r="AJ106" t="str">
        <f>IF(OR(AA106=FALSE,AA106="na"),"na",VLOOKUP(BC106,'Vlookup tables'!$J$2:$K$5,2,FALSE))</f>
        <v>na</v>
      </c>
      <c r="AK106" t="str">
        <f>IF(OR(AB106=FALSE,AB106="na"),"na",VLOOKUP(BD106,'Vlookup tables'!$J$2:$K$5,2,FALSE))</f>
        <v>na</v>
      </c>
      <c r="AL106" t="str">
        <f>IF(OR(AC106=FALSE,AC106="na"),"na",VLOOKUP(BE106,'Vlookup tables'!$J$2:$K$5,2,FALSE))</f>
        <v>na</v>
      </c>
      <c r="AM106" t="str">
        <f>IF(OR(AD106=FALSE,AD106="na"),"na",VLOOKUP(BF106,'Vlookup tables'!$J$2:$K$5,2,FALSE))</f>
        <v>na</v>
      </c>
      <c r="AN106" t="str">
        <f t="shared" si="126"/>
        <v>na</v>
      </c>
      <c r="AO106" t="str">
        <f t="shared" si="127"/>
        <v>na</v>
      </c>
      <c r="AP106" t="str">
        <f t="shared" si="128"/>
        <v>na</v>
      </c>
      <c r="AQ106" t="str">
        <f t="shared" si="129"/>
        <v>na</v>
      </c>
      <c r="BQ106" t="str">
        <f t="shared" si="130"/>
        <v>na</v>
      </c>
      <c r="BR106" t="b">
        <f t="shared" si="131"/>
        <v>1</v>
      </c>
      <c r="BS106" t="b">
        <f t="shared" si="132"/>
        <v>1</v>
      </c>
      <c r="BT106" t="b">
        <f t="shared" si="133"/>
        <v>0</v>
      </c>
      <c r="BU106" t="b">
        <f t="shared" si="134"/>
        <v>0</v>
      </c>
      <c r="BV106" t="b">
        <f t="shared" si="135"/>
        <v>0</v>
      </c>
      <c r="BW106">
        <f>IF(OR(BR106=FALSE,BR106="na"),"na",VLOOKUP(CN106,'Vlookup tables'!$G$2:$H$7,2,FALSE))</f>
        <v>2</v>
      </c>
      <c r="BX106">
        <f>IF(OR(BS106=FALSE,BS106="na"),"na",VLOOKUP(CO106,'Vlookup tables'!$G$2:$H$7,2,FALSE))</f>
        <v>1</v>
      </c>
      <c r="BY106" t="str">
        <f>IF(OR(BT106=FALSE,BT106="na"),"na",VLOOKUP(CP106,'Vlookup tables'!$G$2:$H$7,2,FALSE))</f>
        <v>na</v>
      </c>
      <c r="BZ106" t="str">
        <f>IF(OR(BU106=FALSE,BU106="na"),"na",VLOOKUP(CQ106,'Vlookup tables'!$G$2:$H$7,2,FALSE))</f>
        <v>na</v>
      </c>
      <c r="CA106">
        <f>IF(OR(BR106=FALSE,BR106="na"),"na",VLOOKUP(CU106,'Vlookup tables'!$J$2:$K$5,2,FALSE))</f>
        <v>3</v>
      </c>
      <c r="CB106">
        <f>IF(OR(BS106=FALSE,BS106="na"),"na",VLOOKUP(CV106,'Vlookup tables'!$J$2:$K$5,2,FALSE))</f>
        <v>2</v>
      </c>
      <c r="CC106" t="str">
        <f>IF(OR(BT106=FALSE,BT106="na"),"na",VLOOKUP(CW106,'Vlookup tables'!$J$2:$K$5,2,FALSE))</f>
        <v>na</v>
      </c>
      <c r="CD106" t="str">
        <f>IF(OR(BU106=FALSE,BU106="na"),"na",VLOOKUP(CX106,'Vlookup tables'!$J$2:$K$5,2,FALSE))</f>
        <v>na</v>
      </c>
      <c r="CE106" t="b">
        <f t="shared" si="136"/>
        <v>0</v>
      </c>
      <c r="CF106" t="b">
        <f t="shared" si="137"/>
        <v>0</v>
      </c>
      <c r="CG106" t="str">
        <f t="shared" si="138"/>
        <v>na</v>
      </c>
      <c r="CH106" t="str">
        <f t="shared" si="139"/>
        <v>na</v>
      </c>
      <c r="CJ106" t="s">
        <v>529</v>
      </c>
      <c r="CN106" t="s">
        <v>531</v>
      </c>
      <c r="CO106" t="s">
        <v>530</v>
      </c>
      <c r="CU106" t="s">
        <v>532</v>
      </c>
      <c r="CV106" t="s">
        <v>528</v>
      </c>
      <c r="DI106" t="b">
        <f t="shared" si="140"/>
        <v>0</v>
      </c>
      <c r="DK106" t="s">
        <v>552</v>
      </c>
      <c r="EQ106" t="b">
        <f t="shared" si="141"/>
        <v>0</v>
      </c>
      <c r="ER106" t="b">
        <f t="shared" si="142"/>
        <v>0</v>
      </c>
      <c r="ES106" t="b">
        <f t="shared" si="143"/>
        <v>0</v>
      </c>
      <c r="ET106" t="b">
        <f t="shared" si="144"/>
        <v>0</v>
      </c>
      <c r="EU106" t="b">
        <f t="shared" si="145"/>
        <v>0</v>
      </c>
      <c r="EV106" t="b">
        <f t="shared" si="146"/>
        <v>0</v>
      </c>
      <c r="EW106" t="str">
        <f t="shared" si="100"/>
        <v>na</v>
      </c>
      <c r="EX106" t="str">
        <f t="shared" si="101"/>
        <v>na</v>
      </c>
      <c r="EY106" t="str">
        <f t="shared" si="102"/>
        <v>na</v>
      </c>
      <c r="EZ106" t="str">
        <f t="shared" si="103"/>
        <v>na</v>
      </c>
      <c r="FA106" t="str">
        <f t="shared" si="104"/>
        <v>na</v>
      </c>
      <c r="FB106" t="str">
        <f t="shared" si="105"/>
        <v>na</v>
      </c>
      <c r="FC106" t="str">
        <f t="shared" si="147"/>
        <v>na</v>
      </c>
      <c r="FD106" t="str">
        <f t="shared" si="106"/>
        <v>na</v>
      </c>
      <c r="FE106" t="str">
        <f t="shared" si="107"/>
        <v>na</v>
      </c>
      <c r="FF106" t="str">
        <f t="shared" si="108"/>
        <v>na</v>
      </c>
      <c r="FG106" t="str">
        <f t="shared" si="109"/>
        <v>na</v>
      </c>
      <c r="FH106" t="str">
        <f t="shared" si="148"/>
        <v>na</v>
      </c>
      <c r="FI106" t="str">
        <f>IF(OR(FD106=FALSE,FD106="na"),"na",VLOOKUP(GH106,'Vlookup tables'!$G$2:$H$7,2,FALSE))</f>
        <v>na</v>
      </c>
      <c r="FJ106" t="str">
        <f>IF(OR(FE106=FALSE,FE106="na"),"na",VLOOKUP(GI106,'Vlookup tables'!$G$2:$H$7,2,FALSE))</f>
        <v>na</v>
      </c>
      <c r="FK106" t="str">
        <f>IF(OR(FF106=FALSE,FF106="na"),"na",VLOOKUP(GJ106,'Vlookup tables'!$G$2:$H$7,2,FALSE))</f>
        <v>na</v>
      </c>
      <c r="FL106" t="str">
        <f>IF(OR(FG106=FALSE,FG106="na"),"na",VLOOKUP(GK106,'Vlookup tables'!$G$2:$H$7,2,FALSE))</f>
        <v>na</v>
      </c>
      <c r="FM106" t="str">
        <f>IF(OR(FD106=FALSE,FD106="na"),"na",VLOOKUP(GO106,'Vlookup tables'!$J$2:$K$5,2,FALSE))</f>
        <v>na</v>
      </c>
      <c r="FN106" t="str">
        <f>IF(OR(FE106=FALSE,FE106="na"),"na",VLOOKUP(GP106,'Vlookup tables'!$J$2:$K$5,2,FALSE))</f>
        <v>na</v>
      </c>
      <c r="FO106" t="str">
        <f>IF(OR(FF106=FALSE,FF106="na"),"na",VLOOKUP(GQ106,'Vlookup tables'!$J$2:$K$5,2,FALSE))</f>
        <v>na</v>
      </c>
      <c r="FP106" t="str">
        <f>IF(OR(FG106=FALSE,FG106="na"),"na",VLOOKUP(GR106,'Vlookup tables'!$J$2:$K$5,2,FALSE))</f>
        <v>na</v>
      </c>
      <c r="FQ106" t="str">
        <f t="shared" si="110"/>
        <v>na</v>
      </c>
      <c r="FR106" t="str">
        <f t="shared" si="111"/>
        <v>na</v>
      </c>
      <c r="FS106" t="str">
        <f t="shared" si="112"/>
        <v>na</v>
      </c>
      <c r="FT106" t="str">
        <f t="shared" si="113"/>
        <v>na</v>
      </c>
      <c r="FU106" t="str">
        <f t="shared" si="114"/>
        <v>na</v>
      </c>
      <c r="FV106" t="s">
        <v>574</v>
      </c>
      <c r="HF106" t="s">
        <v>575</v>
      </c>
      <c r="HX106">
        <f>IF(IT106="","Unknown",VLOOKUP(IT106,'Vlookup tables'!$B$13:$C$16,2,FALSE))</f>
        <v>2</v>
      </c>
      <c r="HY106">
        <f>IF(IU106="","Unknown",VLOOKUP(IU106,'Vlookup tables'!$D$13:$E$16,2,FALSE))</f>
        <v>3</v>
      </c>
      <c r="HZ106">
        <f>IF(IV106="","Unknown",VLOOKUP(IV106,'Vlookup tables'!$F$13:$G$16,2,FALSE))</f>
        <v>3</v>
      </c>
      <c r="IA106">
        <f>IF(IW106="","Unknown",VLOOKUP(IW106,'Vlookup tables'!$H$13:$I$16,2,FALSE))</f>
        <v>2</v>
      </c>
      <c r="IB106">
        <f>IF(IX106="","Unknown",VLOOKUP(IX106,'Vlookup tables'!$J$13:$K$16,2,FALSE))</f>
        <v>2</v>
      </c>
      <c r="IC106">
        <f>IF(IY106="","Unknown",VLOOKUP(IY106,'Vlookup tables'!$L$13:$M$16,2,FALSE))</f>
        <v>2</v>
      </c>
      <c r="ID106">
        <f>IF(IZ106="","Unknown",VLOOKUP(IZ106,'Vlookup tables'!$N$13:$O$16,2,FALSE))</f>
        <v>1</v>
      </c>
      <c r="IE106">
        <f>VLOOKUP(JA106,'Vlookup tables'!$P$13:$Q$15,2,FALSE)</f>
        <v>1</v>
      </c>
      <c r="IF106" t="str">
        <f t="shared" si="149"/>
        <v>na</v>
      </c>
      <c r="IG106" t="str">
        <f t="shared" si="150"/>
        <v>na</v>
      </c>
      <c r="IH106" t="str">
        <f t="shared" si="151"/>
        <v>na</v>
      </c>
      <c r="II106" t="str">
        <f t="shared" si="115"/>
        <v>na</v>
      </c>
      <c r="IJ106" t="str">
        <f>IF(OR(IF106=FALSE,IF106="na"),"na",VLOOKUP(JF106,'Vlookup tables'!$G$2:$H$7,2,FALSE))</f>
        <v>na</v>
      </c>
      <c r="IK106" t="str">
        <f>IF(OR(IG106=FALSE,IG106="na"),"na",VLOOKUP(JG106,'Vlookup tables'!$G$2:$H$7,2,FALSE))</f>
        <v>na</v>
      </c>
      <c r="IL106" t="str">
        <f>IF(OR(IH106=FALSE,IH106="na"),"na",VLOOKUP(JH106,'Vlookup tables'!$G$2:$H$7,2,FALSE))</f>
        <v>na</v>
      </c>
      <c r="IM106" t="str">
        <f>IF(OR(IF106=FALSE,IF106="na"),"na",VLOOKUP(JL106,'Vlookup tables'!$J$2:$K$5,2,FALSE))</f>
        <v>na</v>
      </c>
      <c r="IN106" t="str">
        <f>IF(OR(IG106=FALSE,IG106="na"),"na",VLOOKUP(JM106,'Vlookup tables'!$J$2:$K$5,2,FALSE))</f>
        <v>na</v>
      </c>
      <c r="IO106" t="str">
        <f>IF(OR(IH106=FALSE,IH106="na"),"na",VLOOKUP(JN106,'Vlookup tables'!$J$2:$K$5,2,FALSE))</f>
        <v>na</v>
      </c>
      <c r="IP106" t="str">
        <f t="shared" si="152"/>
        <v>na</v>
      </c>
      <c r="IQ106" t="str">
        <f t="shared" si="153"/>
        <v>na</v>
      </c>
      <c r="IR106" t="str">
        <f t="shared" si="154"/>
        <v>na</v>
      </c>
      <c r="IS106" t="b">
        <f t="shared" si="155"/>
        <v>0</v>
      </c>
      <c r="IT106" t="s">
        <v>559</v>
      </c>
      <c r="IU106" t="s">
        <v>539</v>
      </c>
      <c r="IV106" t="s">
        <v>540</v>
      </c>
      <c r="IW106" t="s">
        <v>562</v>
      </c>
      <c r="IX106" t="s">
        <v>563</v>
      </c>
      <c r="IY106" t="s">
        <v>528</v>
      </c>
      <c r="IZ106" t="s">
        <v>562</v>
      </c>
      <c r="JA106" t="s">
        <v>541</v>
      </c>
      <c r="JX106" t="s">
        <v>565</v>
      </c>
      <c r="KQ106" t="b">
        <f t="shared" si="156"/>
        <v>0</v>
      </c>
      <c r="KR106">
        <f t="shared" si="116"/>
        <v>131</v>
      </c>
    </row>
    <row r="107" spans="1:304" ht="14.4" customHeight="1" x14ac:dyDescent="0.3">
      <c r="A107">
        <v>100</v>
      </c>
      <c r="B107">
        <v>3024</v>
      </c>
      <c r="C107" s="2">
        <v>44874.338726851849</v>
      </c>
      <c r="D107">
        <v>1</v>
      </c>
      <c r="E107" t="s">
        <v>590</v>
      </c>
      <c r="F107" t="s">
        <v>568</v>
      </c>
      <c r="G107">
        <f>VLOOKUP(F107,'Vlookup tables'!$A$2:$B$10,2,FALSE)</f>
        <v>6</v>
      </c>
      <c r="H107" t="s">
        <v>692</v>
      </c>
      <c r="J107" t="str">
        <f t="shared" si="157"/>
        <v>Engineering Technician</v>
      </c>
      <c r="K107" t="s">
        <v>612</v>
      </c>
      <c r="L107">
        <f>VLOOKUP(K107,'Vlookup tables'!$A$2:$B$10,2,FALSE)</f>
        <v>5</v>
      </c>
      <c r="M107" t="s">
        <v>570</v>
      </c>
      <c r="N107" t="b">
        <f t="shared" si="117"/>
        <v>0</v>
      </c>
      <c r="O107" t="b">
        <f t="shared" si="118"/>
        <v>1</v>
      </c>
      <c r="P107" t="b">
        <f t="shared" si="119"/>
        <v>1</v>
      </c>
      <c r="Q107" t="b">
        <f t="shared" si="120"/>
        <v>0</v>
      </c>
      <c r="R107" t="b">
        <f t="shared" si="121"/>
        <v>0</v>
      </c>
      <c r="S107" t="s">
        <v>614</v>
      </c>
      <c r="T107" t="b">
        <f t="shared" si="158"/>
        <v>0</v>
      </c>
      <c r="U107" t="str">
        <f t="shared" si="159"/>
        <v>na</v>
      </c>
      <c r="V107" t="str">
        <f t="shared" si="160"/>
        <v>na</v>
      </c>
      <c r="W107" t="b">
        <f t="shared" si="161"/>
        <v>1</v>
      </c>
      <c r="X107" t="b">
        <f t="shared" si="162"/>
        <v>0</v>
      </c>
      <c r="Y107" t="s">
        <v>517</v>
      </c>
      <c r="Z107">
        <f>VLOOKUP(Y107,'Vlookup tables'!$D$2:$E$6,2,FALSE)</f>
        <v>1</v>
      </c>
      <c r="AA107" t="b">
        <f t="shared" si="99"/>
        <v>1</v>
      </c>
      <c r="AB107" t="b">
        <f t="shared" si="122"/>
        <v>0</v>
      </c>
      <c r="AC107" t="b">
        <f t="shared" si="123"/>
        <v>0</v>
      </c>
      <c r="AD107" t="b">
        <f t="shared" si="124"/>
        <v>0</v>
      </c>
      <c r="AE107" t="b">
        <f t="shared" si="125"/>
        <v>1</v>
      </c>
      <c r="AF107">
        <f>IF(OR(AA107=FALSE,AA107="na"),"na",VLOOKUP(AV107,'Vlookup tables'!$G$2:$H$7,2,FALSE))</f>
        <v>2</v>
      </c>
      <c r="AG107" t="str">
        <f>IF(OR(AB107=FALSE,AB107="na"),"na",VLOOKUP(AW107,'Vlookup tables'!$G$2:$H$7,2,FALSE))</f>
        <v>na</v>
      </c>
      <c r="AH107" t="str">
        <f>IF(OR(AC107=FALSE,AC107="na"),"na",VLOOKUP(AX107,'Vlookup tables'!$G$2:$H$7,2,FALSE))</f>
        <v>na</v>
      </c>
      <c r="AI107" t="str">
        <f>IF(OR(AD107=FALSE,AD107="na"),"na",VLOOKUP(AY107,'Vlookup tables'!$G$2:$H$7,2,FALSE))</f>
        <v>na</v>
      </c>
      <c r="AJ107">
        <f>IF(OR(AA107=FALSE,AA107="na"),"na",VLOOKUP(BC107,'Vlookup tables'!$J$2:$K$5,2,FALSE))</f>
        <v>3</v>
      </c>
      <c r="AK107" t="str">
        <f>IF(OR(AB107=FALSE,AB107="na"),"na",VLOOKUP(BD107,'Vlookup tables'!$J$2:$K$5,2,FALSE))</f>
        <v>na</v>
      </c>
      <c r="AL107" t="str">
        <f>IF(OR(AC107=FALSE,AC107="na"),"na",VLOOKUP(BE107,'Vlookup tables'!$J$2:$K$5,2,FALSE))</f>
        <v>na</v>
      </c>
      <c r="AM107" t="str">
        <f>IF(OR(AD107=FALSE,AD107="na"),"na",VLOOKUP(BF107,'Vlookup tables'!$J$2:$K$5,2,FALSE))</f>
        <v>na</v>
      </c>
      <c r="AN107" t="b">
        <f t="shared" si="126"/>
        <v>1</v>
      </c>
      <c r="AO107" t="str">
        <f t="shared" si="127"/>
        <v>na</v>
      </c>
      <c r="AP107" t="str">
        <f t="shared" si="128"/>
        <v>na</v>
      </c>
      <c r="AQ107" t="str">
        <f t="shared" si="129"/>
        <v>na</v>
      </c>
      <c r="AR107" t="s">
        <v>989</v>
      </c>
      <c r="AS107" t="s">
        <v>990</v>
      </c>
      <c r="AT107" t="s">
        <v>991</v>
      </c>
      <c r="AU107" t="s">
        <v>992</v>
      </c>
      <c r="AV107" t="s">
        <v>531</v>
      </c>
      <c r="AX107" t="s">
        <v>530</v>
      </c>
      <c r="AZ107" t="s">
        <v>531</v>
      </c>
      <c r="BA107" t="s">
        <v>531</v>
      </c>
      <c r="BB107" t="s">
        <v>531</v>
      </c>
      <c r="BC107" t="s">
        <v>532</v>
      </c>
      <c r="BE107" t="s">
        <v>532</v>
      </c>
      <c r="BG107" t="s">
        <v>532</v>
      </c>
      <c r="BH107" t="s">
        <v>532</v>
      </c>
      <c r="BI107" t="s">
        <v>532</v>
      </c>
      <c r="BJ107" t="s">
        <v>993</v>
      </c>
      <c r="BL107" t="s">
        <v>994</v>
      </c>
      <c r="BN107" t="s">
        <v>995</v>
      </c>
      <c r="BO107" t="s">
        <v>996</v>
      </c>
      <c r="BP107" t="s">
        <v>997</v>
      </c>
      <c r="BQ107" t="str">
        <f t="shared" si="130"/>
        <v>Yes</v>
      </c>
      <c r="BR107" t="b">
        <f t="shared" si="131"/>
        <v>1</v>
      </c>
      <c r="BS107" t="b">
        <f t="shared" si="132"/>
        <v>1</v>
      </c>
      <c r="BT107" t="b">
        <f t="shared" si="133"/>
        <v>1</v>
      </c>
      <c r="BU107" t="b">
        <f t="shared" si="134"/>
        <v>1</v>
      </c>
      <c r="BV107" t="b">
        <f t="shared" si="135"/>
        <v>0</v>
      </c>
      <c r="BW107">
        <f>IF(OR(BR107=FALSE,BR107="na"),"na",VLOOKUP(CN107,'Vlookup tables'!$G$2:$H$7,2,FALSE))</f>
        <v>3</v>
      </c>
      <c r="BX107">
        <f>IF(OR(BS107=FALSE,BS107="na"),"na",VLOOKUP(CO107,'Vlookup tables'!$G$2:$H$7,2,FALSE))</f>
        <v>3</v>
      </c>
      <c r="BY107">
        <f>IF(OR(BT107=FALSE,BT107="na"),"na",VLOOKUP(CP107,'Vlookup tables'!$G$2:$H$7,2,FALSE))</f>
        <v>3</v>
      </c>
      <c r="BZ107">
        <f>IF(OR(BU107=FALSE,BU107="na"),"na",VLOOKUP(CQ107,'Vlookup tables'!$G$2:$H$7,2,FALSE))</f>
        <v>3</v>
      </c>
      <c r="CA107">
        <f>IF(OR(BR107=FALSE,BR107="na"),"na",VLOOKUP(CU107,'Vlookup tables'!$J$2:$K$5,2,FALSE))</f>
        <v>3</v>
      </c>
      <c r="CB107">
        <f>IF(OR(BS107=FALSE,BS107="na"),"na",VLOOKUP(CV107,'Vlookup tables'!$J$2:$K$5,2,FALSE))</f>
        <v>3</v>
      </c>
      <c r="CC107">
        <f>IF(OR(BT107=FALSE,BT107="na"),"na",VLOOKUP(CW107,'Vlookup tables'!$J$2:$K$5,2,FALSE))</f>
        <v>3</v>
      </c>
      <c r="CD107">
        <f>IF(OR(BU107=FALSE,BU107="na"),"na",VLOOKUP(CX107,'Vlookup tables'!$J$2:$K$5,2,FALSE))</f>
        <v>3</v>
      </c>
      <c r="CE107" t="b">
        <f t="shared" si="136"/>
        <v>1</v>
      </c>
      <c r="CF107" t="b">
        <f t="shared" si="137"/>
        <v>1</v>
      </c>
      <c r="CG107" t="b">
        <f t="shared" si="138"/>
        <v>1</v>
      </c>
      <c r="CH107" t="b">
        <f t="shared" si="139"/>
        <v>1</v>
      </c>
      <c r="CI107" t="s">
        <v>519</v>
      </c>
      <c r="CJ107" t="s">
        <v>550</v>
      </c>
      <c r="CN107" t="s">
        <v>527</v>
      </c>
      <c r="CO107" t="s">
        <v>527</v>
      </c>
      <c r="CP107" t="s">
        <v>527</v>
      </c>
      <c r="CQ107" t="s">
        <v>527</v>
      </c>
      <c r="CR107" t="s">
        <v>527</v>
      </c>
      <c r="CU107" t="s">
        <v>532</v>
      </c>
      <c r="CV107" t="s">
        <v>532</v>
      </c>
      <c r="CW107" t="s">
        <v>532</v>
      </c>
      <c r="CX107" t="s">
        <v>532</v>
      </c>
      <c r="CY107" t="s">
        <v>532</v>
      </c>
      <c r="DB107" t="s">
        <v>998</v>
      </c>
      <c r="DC107" t="s">
        <v>999</v>
      </c>
      <c r="DD107" t="s">
        <v>1000</v>
      </c>
      <c r="DE107" t="s">
        <v>1001</v>
      </c>
      <c r="DI107" t="b">
        <f t="shared" si="140"/>
        <v>1</v>
      </c>
      <c r="DJ107" t="s">
        <v>1002</v>
      </c>
      <c r="DK107" t="s">
        <v>533</v>
      </c>
      <c r="EQ107" t="b">
        <f t="shared" si="141"/>
        <v>1</v>
      </c>
      <c r="ER107" t="b">
        <f t="shared" si="142"/>
        <v>1</v>
      </c>
      <c r="ES107" t="b">
        <f t="shared" si="143"/>
        <v>1</v>
      </c>
      <c r="ET107" t="b">
        <f t="shared" si="144"/>
        <v>0</v>
      </c>
      <c r="EU107" t="b">
        <f t="shared" si="145"/>
        <v>1</v>
      </c>
      <c r="EV107" t="b">
        <f t="shared" si="146"/>
        <v>0</v>
      </c>
      <c r="EW107">
        <f t="shared" si="100"/>
        <v>2</v>
      </c>
      <c r="EX107">
        <f t="shared" si="101"/>
        <v>2</v>
      </c>
      <c r="EY107" t="str">
        <f t="shared" si="102"/>
        <v>na</v>
      </c>
      <c r="EZ107">
        <f t="shared" si="103"/>
        <v>2</v>
      </c>
      <c r="FA107" t="b">
        <f t="shared" si="104"/>
        <v>1</v>
      </c>
      <c r="FB107" t="b">
        <f t="shared" si="105"/>
        <v>0</v>
      </c>
      <c r="FC107" t="b">
        <f t="shared" si="147"/>
        <v>0</v>
      </c>
      <c r="FD107" t="b">
        <f t="shared" si="106"/>
        <v>1</v>
      </c>
      <c r="FE107" t="b">
        <f t="shared" si="107"/>
        <v>0</v>
      </c>
      <c r="FF107" t="b">
        <f t="shared" si="108"/>
        <v>0</v>
      </c>
      <c r="FG107" t="b">
        <f t="shared" si="109"/>
        <v>1</v>
      </c>
      <c r="FH107" t="b">
        <f t="shared" si="148"/>
        <v>0</v>
      </c>
      <c r="FI107">
        <f>IF(OR(FD107=FALSE,FD107="na"),"na",VLOOKUP(GH107,'Vlookup tables'!$G$2:$H$7,2,FALSE))</f>
        <v>4</v>
      </c>
      <c r="FJ107" t="str">
        <f>IF(OR(FE107=FALSE,FE107="na"),"na",VLOOKUP(GI107,'Vlookup tables'!$G$2:$H$7,2,FALSE))</f>
        <v>na</v>
      </c>
      <c r="FK107" t="str">
        <f>IF(OR(FF107=FALSE,FF107="na"),"na",VLOOKUP(GJ107,'Vlookup tables'!$G$2:$H$7,2,FALSE))</f>
        <v>na</v>
      </c>
      <c r="FL107">
        <f>IF(OR(FG107=FALSE,FG107="na"),"na",VLOOKUP(GK107,'Vlookup tables'!$G$2:$H$7,2,FALSE))</f>
        <v>4</v>
      </c>
      <c r="FM107">
        <f>IF(OR(FD107=FALSE,FD107="na"),"na",VLOOKUP(GO107,'Vlookup tables'!$J$2:$K$5,2,FALSE))</f>
        <v>2</v>
      </c>
      <c r="FN107" t="str">
        <f>IF(OR(FE107=FALSE,FE107="na"),"na",VLOOKUP(GP107,'Vlookup tables'!$J$2:$K$5,2,FALSE))</f>
        <v>na</v>
      </c>
      <c r="FO107" t="str">
        <f>IF(OR(FF107=FALSE,FF107="na"),"na",VLOOKUP(GQ107,'Vlookup tables'!$J$2:$K$5,2,FALSE))</f>
        <v>na</v>
      </c>
      <c r="FP107">
        <f>IF(OR(FG107=FALSE,FG107="na"),"na",VLOOKUP(GR107,'Vlookup tables'!$J$2:$K$5,2,FALSE))</f>
        <v>2</v>
      </c>
      <c r="FQ107" t="b">
        <f t="shared" si="110"/>
        <v>1</v>
      </c>
      <c r="FR107" t="str">
        <f t="shared" si="111"/>
        <v>na</v>
      </c>
      <c r="FS107" t="str">
        <f t="shared" si="112"/>
        <v>na</v>
      </c>
      <c r="FT107" t="b">
        <f t="shared" si="113"/>
        <v>0</v>
      </c>
      <c r="FU107" t="b">
        <f t="shared" si="114"/>
        <v>0</v>
      </c>
      <c r="FV107" t="s">
        <v>668</v>
      </c>
      <c r="FX107" t="s">
        <v>556</v>
      </c>
      <c r="FY107" t="s">
        <v>556</v>
      </c>
      <c r="GA107" t="s">
        <v>556</v>
      </c>
      <c r="GB107" t="s">
        <v>595</v>
      </c>
      <c r="GF107" t="s">
        <v>596</v>
      </c>
      <c r="GH107" t="s">
        <v>573</v>
      </c>
      <c r="GK107" t="s">
        <v>573</v>
      </c>
      <c r="GO107" t="s">
        <v>528</v>
      </c>
      <c r="GR107" t="s">
        <v>528</v>
      </c>
      <c r="GV107" t="s">
        <v>1003</v>
      </c>
      <c r="GX107" t="s">
        <v>1004</v>
      </c>
      <c r="HD107" t="s">
        <v>533</v>
      </c>
      <c r="HX107">
        <f>IF(IT107="","Unknown",VLOOKUP(IT107,'Vlookup tables'!$B$13:$C$16,2,FALSE))</f>
        <v>3</v>
      </c>
      <c r="HY107">
        <f>IF(IU107="","Unknown",VLOOKUP(IU107,'Vlookup tables'!$D$13:$E$16,2,FALSE))</f>
        <v>2</v>
      </c>
      <c r="HZ107">
        <f>IF(IV107="","Unknown",VLOOKUP(IV107,'Vlookup tables'!$F$13:$G$16,2,FALSE))</f>
        <v>1</v>
      </c>
      <c r="IA107">
        <f>IF(IW107="","Unknown",VLOOKUP(IW107,'Vlookup tables'!$H$13:$I$16,2,FALSE))</f>
        <v>2</v>
      </c>
      <c r="IB107">
        <f>IF(IX107="","Unknown",VLOOKUP(IX107,'Vlookup tables'!$J$13:$K$16,2,FALSE))</f>
        <v>2</v>
      </c>
      <c r="IC107">
        <f>IF(IY107="","Unknown",VLOOKUP(IY107,'Vlookup tables'!$L$13:$M$16,2,FALSE))</f>
        <v>2</v>
      </c>
      <c r="ID107">
        <f>IF(IZ107="","Unknown",VLOOKUP(IZ107,'Vlookup tables'!$N$13:$O$16,2,FALSE))</f>
        <v>1</v>
      </c>
      <c r="IE107">
        <f>VLOOKUP(JA107,'Vlookup tables'!$P$13:$Q$15,2,FALSE)</f>
        <v>2</v>
      </c>
      <c r="IF107" t="b">
        <f t="shared" si="149"/>
        <v>1</v>
      </c>
      <c r="IG107" t="b">
        <f t="shared" si="150"/>
        <v>0</v>
      </c>
      <c r="IH107" t="b">
        <f t="shared" si="151"/>
        <v>0</v>
      </c>
      <c r="II107" t="b">
        <f t="shared" si="115"/>
        <v>1</v>
      </c>
      <c r="IJ107">
        <f>IF(OR(IF107=FALSE,IF107="na"),"na",VLOOKUP(JF107,'Vlookup tables'!$G$2:$H$7,2,FALSE))</f>
        <v>1</v>
      </c>
      <c r="IK107" t="str">
        <f>IF(OR(IG107=FALSE,IG107="na"),"na",VLOOKUP(JG107,'Vlookup tables'!$G$2:$H$7,2,FALSE))</f>
        <v>na</v>
      </c>
      <c r="IL107" t="str">
        <f>IF(OR(IH107=FALSE,IH107="na"),"na",VLOOKUP(JH107,'Vlookup tables'!$G$2:$H$7,2,FALSE))</f>
        <v>na</v>
      </c>
      <c r="IM107">
        <f>IF(OR(IF107=FALSE,IF107="na"),"na",VLOOKUP(JL107,'Vlookup tables'!$J$2:$K$5,2,FALSE))</f>
        <v>3</v>
      </c>
      <c r="IN107" t="str">
        <f>IF(OR(IG107=FALSE,IG107="na"),"na",VLOOKUP(JM107,'Vlookup tables'!$J$2:$K$5,2,FALSE))</f>
        <v>na</v>
      </c>
      <c r="IO107" t="str">
        <f>IF(OR(IH107=FALSE,IH107="na"),"na",VLOOKUP(JN107,'Vlookup tables'!$J$2:$K$5,2,FALSE))</f>
        <v>na</v>
      </c>
      <c r="IP107" t="b">
        <f t="shared" si="152"/>
        <v>1</v>
      </c>
      <c r="IQ107" t="str">
        <f t="shared" si="153"/>
        <v>na</v>
      </c>
      <c r="IR107" t="str">
        <f t="shared" si="154"/>
        <v>na</v>
      </c>
      <c r="IS107" t="b">
        <f t="shared" si="155"/>
        <v>0</v>
      </c>
      <c r="IT107" t="s">
        <v>538</v>
      </c>
      <c r="IU107" t="s">
        <v>560</v>
      </c>
      <c r="IV107" t="s">
        <v>586</v>
      </c>
      <c r="IW107" t="s">
        <v>562</v>
      </c>
      <c r="IX107" t="s">
        <v>563</v>
      </c>
      <c r="IY107" t="s">
        <v>528</v>
      </c>
      <c r="IZ107" t="s">
        <v>562</v>
      </c>
      <c r="JA107" t="s">
        <v>578</v>
      </c>
      <c r="JB107" t="s">
        <v>825</v>
      </c>
      <c r="JC107" t="s">
        <v>1005</v>
      </c>
      <c r="JF107" t="s">
        <v>530</v>
      </c>
      <c r="JI107" t="s">
        <v>530</v>
      </c>
      <c r="JL107" t="s">
        <v>532</v>
      </c>
      <c r="JO107" t="s">
        <v>532</v>
      </c>
      <c r="JR107" t="s">
        <v>1006</v>
      </c>
      <c r="JU107" t="s">
        <v>1007</v>
      </c>
      <c r="KN107" t="s">
        <v>533</v>
      </c>
      <c r="KQ107" t="b">
        <f t="shared" si="156"/>
        <v>0</v>
      </c>
      <c r="KR107">
        <f t="shared" si="116"/>
        <v>181</v>
      </c>
    </row>
    <row r="108" spans="1:304" ht="14.4" customHeight="1" x14ac:dyDescent="0.3">
      <c r="A108">
        <v>100</v>
      </c>
      <c r="B108">
        <v>358</v>
      </c>
      <c r="C108" s="2">
        <v>44874.343877314815</v>
      </c>
      <c r="D108">
        <v>1</v>
      </c>
      <c r="E108" t="s">
        <v>544</v>
      </c>
      <c r="F108" t="s">
        <v>568</v>
      </c>
      <c r="G108">
        <f>VLOOKUP(F108,'Vlookup tables'!$A$2:$B$10,2,FALSE)</f>
        <v>6</v>
      </c>
      <c r="H108" t="s">
        <v>545</v>
      </c>
      <c r="J108" t="str">
        <f t="shared" si="157"/>
        <v>Engineering</v>
      </c>
      <c r="K108" t="s">
        <v>568</v>
      </c>
      <c r="L108">
        <f>VLOOKUP(K108,'Vlookup tables'!$A$2:$B$10,2,FALSE)</f>
        <v>6</v>
      </c>
      <c r="M108" t="s">
        <v>546</v>
      </c>
      <c r="N108" t="b">
        <f t="shared" si="117"/>
        <v>1</v>
      </c>
      <c r="O108" t="b">
        <f t="shared" si="118"/>
        <v>1</v>
      </c>
      <c r="P108" t="b">
        <f t="shared" si="119"/>
        <v>1</v>
      </c>
      <c r="Q108" t="b">
        <f t="shared" si="120"/>
        <v>1</v>
      </c>
      <c r="R108" t="b">
        <f t="shared" si="121"/>
        <v>0</v>
      </c>
      <c r="T108" t="str">
        <f t="shared" si="158"/>
        <v>na</v>
      </c>
      <c r="U108" t="str">
        <f t="shared" si="159"/>
        <v>na</v>
      </c>
      <c r="V108" t="str">
        <f t="shared" si="160"/>
        <v>na</v>
      </c>
      <c r="W108" t="str">
        <f t="shared" si="161"/>
        <v>na</v>
      </c>
      <c r="X108" t="str">
        <f t="shared" si="162"/>
        <v>Unknown</v>
      </c>
      <c r="Y108" t="s">
        <v>517</v>
      </c>
      <c r="Z108">
        <f>VLOOKUP(Y108,'Vlookup tables'!$D$2:$E$6,2,FALSE)</f>
        <v>1</v>
      </c>
      <c r="AA108" t="b">
        <f t="shared" si="99"/>
        <v>1</v>
      </c>
      <c r="AB108" t="b">
        <f t="shared" si="122"/>
        <v>1</v>
      </c>
      <c r="AC108" t="b">
        <f t="shared" si="123"/>
        <v>0</v>
      </c>
      <c r="AD108" t="b">
        <f t="shared" si="124"/>
        <v>1</v>
      </c>
      <c r="AE108" t="b">
        <f t="shared" si="125"/>
        <v>0</v>
      </c>
      <c r="AF108">
        <f>IF(OR(AA108=FALSE,AA108="na"),"na",VLOOKUP(AV108,'Vlookup tables'!$G$2:$H$7,2,FALSE))</f>
        <v>4</v>
      </c>
      <c r="AG108">
        <f>IF(OR(AB108=FALSE,AB108="na"),"na",VLOOKUP(AW108,'Vlookup tables'!$G$2:$H$7,2,FALSE))</f>
        <v>1</v>
      </c>
      <c r="AH108" t="str">
        <f>IF(OR(AC108=FALSE,AC108="na"),"na",VLOOKUP(AX108,'Vlookup tables'!$G$2:$H$7,2,FALSE))</f>
        <v>na</v>
      </c>
      <c r="AI108">
        <f>IF(OR(AD108=FALSE,AD108="na"),"na",VLOOKUP(AY108,'Vlookup tables'!$G$2:$H$7,2,FALSE))</f>
        <v>1</v>
      </c>
      <c r="AJ108">
        <f>IF(OR(AA108=FALSE,AA108="na"),"na",VLOOKUP(BC108,'Vlookup tables'!$J$2:$K$5,2,FALSE))</f>
        <v>3</v>
      </c>
      <c r="AK108">
        <f>IF(OR(AB108=FALSE,AB108="na"),"na",VLOOKUP(BD108,'Vlookup tables'!$J$2:$K$5,2,FALSE))</f>
        <v>2</v>
      </c>
      <c r="AL108" t="str">
        <f>IF(OR(AC108=FALSE,AC108="na"),"na",VLOOKUP(BE108,'Vlookup tables'!$J$2:$K$5,2,FALSE))</f>
        <v>na</v>
      </c>
      <c r="AM108">
        <f>IF(OR(AD108=FALSE,AD108="na"),"na",VLOOKUP(BF108,'Vlookup tables'!$J$2:$K$5,2,FALSE))</f>
        <v>2</v>
      </c>
      <c r="AN108" t="b">
        <f t="shared" si="126"/>
        <v>0</v>
      </c>
      <c r="AO108" t="b">
        <f t="shared" si="127"/>
        <v>0</v>
      </c>
      <c r="AP108" t="str">
        <f t="shared" si="128"/>
        <v>na</v>
      </c>
      <c r="AQ108" t="b">
        <f t="shared" si="129"/>
        <v>0</v>
      </c>
      <c r="AR108" t="s">
        <v>771</v>
      </c>
      <c r="AV108" t="s">
        <v>573</v>
      </c>
      <c r="AW108" t="s">
        <v>530</v>
      </c>
      <c r="AX108" t="s">
        <v>531</v>
      </c>
      <c r="AY108" t="s">
        <v>530</v>
      </c>
      <c r="BC108" t="s">
        <v>532</v>
      </c>
      <c r="BD108" t="s">
        <v>528</v>
      </c>
      <c r="BE108" t="s">
        <v>532</v>
      </c>
      <c r="BF108" t="s">
        <v>528</v>
      </c>
      <c r="BQ108" t="str">
        <f t="shared" si="130"/>
        <v>No</v>
      </c>
      <c r="BR108" t="str">
        <f t="shared" si="131"/>
        <v>na</v>
      </c>
      <c r="BS108" t="str">
        <f t="shared" si="132"/>
        <v>na</v>
      </c>
      <c r="BT108" t="str">
        <f t="shared" si="133"/>
        <v>na</v>
      </c>
      <c r="BU108" t="str">
        <f t="shared" si="134"/>
        <v>na</v>
      </c>
      <c r="BV108" t="str">
        <f t="shared" si="135"/>
        <v>na</v>
      </c>
      <c r="BW108" t="str">
        <f>IF(OR(BR108=FALSE,BR108="na"),"na",VLOOKUP(CN108,'Vlookup tables'!$G$2:$H$7,2,FALSE))</f>
        <v>na</v>
      </c>
      <c r="BX108" t="str">
        <f>IF(OR(BS108=FALSE,BS108="na"),"na",VLOOKUP(CO108,'Vlookup tables'!$G$2:$H$7,2,FALSE))</f>
        <v>na</v>
      </c>
      <c r="BY108" t="str">
        <f>IF(OR(BT108=FALSE,BT108="na"),"na",VLOOKUP(CP108,'Vlookup tables'!$G$2:$H$7,2,FALSE))</f>
        <v>na</v>
      </c>
      <c r="BZ108" t="str">
        <f>IF(OR(BU108=FALSE,BU108="na"),"na",VLOOKUP(CQ108,'Vlookup tables'!$G$2:$H$7,2,FALSE))</f>
        <v>na</v>
      </c>
      <c r="CA108" t="str">
        <f>IF(OR(BR108=FALSE,BR108="na"),"na",VLOOKUP(CU108,'Vlookup tables'!$J$2:$K$5,2,FALSE))</f>
        <v>na</v>
      </c>
      <c r="CB108" t="str">
        <f>IF(OR(BS108=FALSE,BS108="na"),"na",VLOOKUP(CV108,'Vlookup tables'!$J$2:$K$5,2,FALSE))</f>
        <v>na</v>
      </c>
      <c r="CC108" t="str">
        <f>IF(OR(BT108=FALSE,BT108="na"),"na",VLOOKUP(CW108,'Vlookup tables'!$J$2:$K$5,2,FALSE))</f>
        <v>na</v>
      </c>
      <c r="CD108" t="str">
        <f>IF(OR(BU108=FALSE,BU108="na"),"na",VLOOKUP(CX108,'Vlookup tables'!$J$2:$K$5,2,FALSE))</f>
        <v>na</v>
      </c>
      <c r="CE108" t="str">
        <f t="shared" si="136"/>
        <v>na</v>
      </c>
      <c r="CF108" t="str">
        <f t="shared" si="137"/>
        <v>na</v>
      </c>
      <c r="CG108" t="str">
        <f t="shared" si="138"/>
        <v>na</v>
      </c>
      <c r="CH108" t="str">
        <f t="shared" si="139"/>
        <v>na</v>
      </c>
      <c r="CI108" t="s">
        <v>617</v>
      </c>
      <c r="DI108" t="b">
        <f t="shared" si="140"/>
        <v>0</v>
      </c>
      <c r="DK108" t="s">
        <v>552</v>
      </c>
      <c r="EQ108" t="b">
        <f t="shared" si="141"/>
        <v>1</v>
      </c>
      <c r="ER108" t="b">
        <f t="shared" si="142"/>
        <v>1</v>
      </c>
      <c r="ES108" t="b">
        <f t="shared" si="143"/>
        <v>1</v>
      </c>
      <c r="ET108" t="b">
        <f t="shared" si="144"/>
        <v>0</v>
      </c>
      <c r="EU108" t="b">
        <f t="shared" si="145"/>
        <v>0</v>
      </c>
      <c r="EV108" t="b">
        <f t="shared" si="146"/>
        <v>0</v>
      </c>
      <c r="EW108">
        <f t="shared" si="100"/>
        <v>3</v>
      </c>
      <c r="EX108">
        <f t="shared" si="101"/>
        <v>3</v>
      </c>
      <c r="EY108" t="str">
        <f t="shared" si="102"/>
        <v>na</v>
      </c>
      <c r="EZ108" t="str">
        <f t="shared" si="103"/>
        <v>na</v>
      </c>
      <c r="FA108" t="b">
        <f t="shared" si="104"/>
        <v>1</v>
      </c>
      <c r="FB108" t="b">
        <f t="shared" si="105"/>
        <v>0</v>
      </c>
      <c r="FC108" t="b">
        <f t="shared" si="147"/>
        <v>0</v>
      </c>
      <c r="FD108" t="b">
        <f t="shared" si="106"/>
        <v>1</v>
      </c>
      <c r="FE108" t="b">
        <f t="shared" si="107"/>
        <v>0</v>
      </c>
      <c r="FF108" t="b">
        <f t="shared" si="108"/>
        <v>1</v>
      </c>
      <c r="FG108" t="b">
        <f t="shared" si="109"/>
        <v>0</v>
      </c>
      <c r="FH108" t="b">
        <f t="shared" si="148"/>
        <v>0</v>
      </c>
      <c r="FI108">
        <f>IF(OR(FD108=FALSE,FD108="na"),"na",VLOOKUP(GH108,'Vlookup tables'!$G$2:$H$7,2,FALSE))</f>
        <v>1</v>
      </c>
      <c r="FJ108" t="str">
        <f>IF(OR(FE108=FALSE,FE108="na"),"na",VLOOKUP(GI108,'Vlookup tables'!$G$2:$H$7,2,FALSE))</f>
        <v>na</v>
      </c>
      <c r="FK108">
        <f>IF(OR(FF108=FALSE,FF108="na"),"na",VLOOKUP(GJ108,'Vlookup tables'!$G$2:$H$7,2,FALSE))</f>
        <v>1</v>
      </c>
      <c r="FL108" t="str">
        <f>IF(OR(FG108=FALSE,FG108="na"),"na",VLOOKUP(GK108,'Vlookup tables'!$G$2:$H$7,2,FALSE))</f>
        <v>na</v>
      </c>
      <c r="FM108">
        <f>IF(OR(FD108=FALSE,FD108="na"),"na",VLOOKUP(GO108,'Vlookup tables'!$J$2:$K$5,2,FALSE))</f>
        <v>3</v>
      </c>
      <c r="FN108" t="str">
        <f>IF(OR(FE108=FALSE,FE108="na"),"na",VLOOKUP(GP108,'Vlookup tables'!$J$2:$K$5,2,FALSE))</f>
        <v>na</v>
      </c>
      <c r="FO108">
        <f>IF(OR(FF108=FALSE,FF108="na"),"na",VLOOKUP(GQ108,'Vlookup tables'!$J$2:$K$5,2,FALSE))</f>
        <v>3</v>
      </c>
      <c r="FP108" t="str">
        <f>IF(OR(FG108=FALSE,FG108="na"),"na",VLOOKUP(GR108,'Vlookup tables'!$J$2:$K$5,2,FALSE))</f>
        <v>na</v>
      </c>
      <c r="FQ108" t="b">
        <f t="shared" si="110"/>
        <v>0</v>
      </c>
      <c r="FR108" t="str">
        <f t="shared" si="111"/>
        <v>na</v>
      </c>
      <c r="FS108" t="b">
        <f t="shared" si="112"/>
        <v>0</v>
      </c>
      <c r="FT108" t="str">
        <f t="shared" si="113"/>
        <v>na</v>
      </c>
      <c r="FU108" t="b">
        <f t="shared" si="114"/>
        <v>0</v>
      </c>
      <c r="FV108" t="s">
        <v>634</v>
      </c>
      <c r="FX108" t="s">
        <v>554</v>
      </c>
      <c r="FY108" t="s">
        <v>554</v>
      </c>
      <c r="GB108" t="s">
        <v>630</v>
      </c>
      <c r="GF108" t="s">
        <v>596</v>
      </c>
      <c r="GH108" t="s">
        <v>530</v>
      </c>
      <c r="GJ108" t="s">
        <v>530</v>
      </c>
      <c r="GO108" t="s">
        <v>532</v>
      </c>
      <c r="GQ108" t="s">
        <v>532</v>
      </c>
      <c r="HD108" t="s">
        <v>552</v>
      </c>
      <c r="HX108">
        <f>IF(IT108="","Unknown",VLOOKUP(IT108,'Vlookup tables'!$B$13:$C$16,2,FALSE))</f>
        <v>1</v>
      </c>
      <c r="HY108">
        <f>IF(IU108="","Unknown",VLOOKUP(IU108,'Vlookup tables'!$D$13:$E$16,2,FALSE))</f>
        <v>1</v>
      </c>
      <c r="HZ108">
        <f>IF(IV108="","Unknown",VLOOKUP(IV108,'Vlookup tables'!$F$13:$G$16,2,FALSE))</f>
        <v>2</v>
      </c>
      <c r="IA108">
        <f>IF(IW108="","Unknown",VLOOKUP(IW108,'Vlookup tables'!$H$13:$I$16,2,FALSE))</f>
        <v>2</v>
      </c>
      <c r="IB108">
        <f>IF(IX108="","Unknown",VLOOKUP(IX108,'Vlookup tables'!$J$13:$K$16,2,FALSE))</f>
        <v>2</v>
      </c>
      <c r="IC108">
        <f>IF(IY108="","Unknown",VLOOKUP(IY108,'Vlookup tables'!$L$13:$M$16,2,FALSE))</f>
        <v>2</v>
      </c>
      <c r="ID108">
        <f>IF(IZ108="","Unknown",VLOOKUP(IZ108,'Vlookup tables'!$N$13:$O$16,2,FALSE))</f>
        <v>1</v>
      </c>
      <c r="IE108">
        <f>VLOOKUP(JA108,'Vlookup tables'!$P$13:$Q$15,2,FALSE)</f>
        <v>1</v>
      </c>
      <c r="IF108" t="str">
        <f t="shared" si="149"/>
        <v>na</v>
      </c>
      <c r="IG108" t="str">
        <f t="shared" si="150"/>
        <v>na</v>
      </c>
      <c r="IH108" t="str">
        <f t="shared" si="151"/>
        <v>na</v>
      </c>
      <c r="II108" t="str">
        <f t="shared" si="115"/>
        <v>na</v>
      </c>
      <c r="IJ108" t="str">
        <f>IF(OR(IF108=FALSE,IF108="na"),"na",VLOOKUP(JF108,'Vlookup tables'!$G$2:$H$7,2,FALSE))</f>
        <v>na</v>
      </c>
      <c r="IK108" t="str">
        <f>IF(OR(IG108=FALSE,IG108="na"),"na",VLOOKUP(JG108,'Vlookup tables'!$G$2:$H$7,2,FALSE))</f>
        <v>na</v>
      </c>
      <c r="IL108" t="str">
        <f>IF(OR(IH108=FALSE,IH108="na"),"na",VLOOKUP(JH108,'Vlookup tables'!$G$2:$H$7,2,FALSE))</f>
        <v>na</v>
      </c>
      <c r="IM108" t="str">
        <f>IF(OR(IF108=FALSE,IF108="na"),"na",VLOOKUP(JL108,'Vlookup tables'!$J$2:$K$5,2,FALSE))</f>
        <v>na</v>
      </c>
      <c r="IN108" t="str">
        <f>IF(OR(IG108=FALSE,IG108="na"),"na",VLOOKUP(JM108,'Vlookup tables'!$J$2:$K$5,2,FALSE))</f>
        <v>na</v>
      </c>
      <c r="IO108" t="str">
        <f>IF(OR(IH108=FALSE,IH108="na"),"na",VLOOKUP(JN108,'Vlookup tables'!$J$2:$K$5,2,FALSE))</f>
        <v>na</v>
      </c>
      <c r="IP108" t="str">
        <f t="shared" si="152"/>
        <v>na</v>
      </c>
      <c r="IQ108" t="str">
        <f t="shared" si="153"/>
        <v>na</v>
      </c>
      <c r="IR108" t="str">
        <f t="shared" si="154"/>
        <v>na</v>
      </c>
      <c r="IS108" t="b">
        <f t="shared" si="155"/>
        <v>0</v>
      </c>
      <c r="IT108" t="s">
        <v>704</v>
      </c>
      <c r="IU108" t="s">
        <v>669</v>
      </c>
      <c r="IV108" t="s">
        <v>561</v>
      </c>
      <c r="IW108" t="s">
        <v>562</v>
      </c>
      <c r="IX108" t="s">
        <v>563</v>
      </c>
      <c r="IY108" t="s">
        <v>528</v>
      </c>
      <c r="IZ108" t="s">
        <v>562</v>
      </c>
      <c r="JA108" t="s">
        <v>541</v>
      </c>
      <c r="JX108" t="s">
        <v>565</v>
      </c>
      <c r="KQ108" t="b">
        <f t="shared" si="156"/>
        <v>0</v>
      </c>
      <c r="KR108">
        <f t="shared" si="116"/>
        <v>143</v>
      </c>
    </row>
    <row r="109" spans="1:304" ht="14.4" customHeight="1" x14ac:dyDescent="0.3">
      <c r="A109">
        <v>100</v>
      </c>
      <c r="B109">
        <v>2225</v>
      </c>
      <c r="C109" s="2">
        <v>44874.345462962963</v>
      </c>
      <c r="D109">
        <v>1</v>
      </c>
      <c r="E109" t="s">
        <v>581</v>
      </c>
      <c r="F109" t="s">
        <v>568</v>
      </c>
      <c r="G109">
        <f>VLOOKUP(F109,'Vlookup tables'!$A$2:$B$10,2,FALSE)</f>
        <v>6</v>
      </c>
      <c r="H109" t="s">
        <v>545</v>
      </c>
      <c r="J109" t="str">
        <f t="shared" si="157"/>
        <v>Engineering</v>
      </c>
      <c r="K109" t="s">
        <v>568</v>
      </c>
      <c r="L109">
        <f>VLOOKUP(K109,'Vlookup tables'!$A$2:$B$10,2,FALSE)</f>
        <v>6</v>
      </c>
      <c r="M109" t="s">
        <v>583</v>
      </c>
      <c r="N109" t="b">
        <f t="shared" si="117"/>
        <v>1</v>
      </c>
      <c r="O109" t="b">
        <f t="shared" si="118"/>
        <v>0</v>
      </c>
      <c r="P109" t="b">
        <f t="shared" si="119"/>
        <v>0</v>
      </c>
      <c r="Q109" t="b">
        <f t="shared" si="120"/>
        <v>0</v>
      </c>
      <c r="R109" t="b">
        <f t="shared" si="121"/>
        <v>0</v>
      </c>
      <c r="S109" t="s">
        <v>592</v>
      </c>
      <c r="T109" t="str">
        <f t="shared" si="158"/>
        <v>na</v>
      </c>
      <c r="U109" t="b">
        <f t="shared" si="159"/>
        <v>1</v>
      </c>
      <c r="V109" t="b">
        <f t="shared" si="160"/>
        <v>0</v>
      </c>
      <c r="W109" t="b">
        <f t="shared" si="161"/>
        <v>0</v>
      </c>
      <c r="X109" t="b">
        <f t="shared" si="162"/>
        <v>0</v>
      </c>
      <c r="Y109" t="s">
        <v>517</v>
      </c>
      <c r="Z109">
        <f>VLOOKUP(Y109,'Vlookup tables'!$D$2:$E$6,2,FALSE)</f>
        <v>1</v>
      </c>
      <c r="AA109" t="b">
        <f t="shared" si="99"/>
        <v>0</v>
      </c>
      <c r="AB109" t="b">
        <f t="shared" si="122"/>
        <v>0</v>
      </c>
      <c r="AC109" t="b">
        <f t="shared" si="123"/>
        <v>0</v>
      </c>
      <c r="AD109" t="b">
        <f t="shared" si="124"/>
        <v>1</v>
      </c>
      <c r="AE109" t="b">
        <f t="shared" si="125"/>
        <v>0</v>
      </c>
      <c r="AF109" t="str">
        <f>IF(OR(AA109=FALSE,AA109="na"),"na",VLOOKUP(AV109,'Vlookup tables'!$G$2:$H$7,2,FALSE))</f>
        <v>na</v>
      </c>
      <c r="AG109" t="str">
        <f>IF(OR(AB109=FALSE,AB109="na"),"na",VLOOKUP(AW109,'Vlookup tables'!$G$2:$H$7,2,FALSE))</f>
        <v>na</v>
      </c>
      <c r="AH109" t="str">
        <f>IF(OR(AC109=FALSE,AC109="na"),"na",VLOOKUP(AX109,'Vlookup tables'!$G$2:$H$7,2,FALSE))</f>
        <v>na</v>
      </c>
      <c r="AI109">
        <f>IF(OR(AD109=FALSE,AD109="na"),"na",VLOOKUP(AY109,'Vlookup tables'!$G$2:$H$7,2,FALSE))</f>
        <v>2</v>
      </c>
      <c r="AJ109" t="str">
        <f>IF(OR(AA109=FALSE,AA109="na"),"na",VLOOKUP(BC109,'Vlookup tables'!$J$2:$K$5,2,FALSE))</f>
        <v>na</v>
      </c>
      <c r="AK109" t="str">
        <f>IF(OR(AB109=FALSE,AB109="na"),"na",VLOOKUP(BD109,'Vlookup tables'!$J$2:$K$5,2,FALSE))</f>
        <v>na</v>
      </c>
      <c r="AL109" t="str">
        <f>IF(OR(AC109=FALSE,AC109="na"),"na",VLOOKUP(BE109,'Vlookup tables'!$J$2:$K$5,2,FALSE))</f>
        <v>na</v>
      </c>
      <c r="AM109">
        <f>IF(OR(AD109=FALSE,AD109="na"),"na",VLOOKUP(BF109,'Vlookup tables'!$J$2:$K$5,2,FALSE))</f>
        <v>3</v>
      </c>
      <c r="AN109" t="str">
        <f t="shared" si="126"/>
        <v>na</v>
      </c>
      <c r="AO109" t="str">
        <f t="shared" si="127"/>
        <v>na</v>
      </c>
      <c r="AP109" t="str">
        <f t="shared" si="128"/>
        <v>na</v>
      </c>
      <c r="AQ109" t="b">
        <f t="shared" si="129"/>
        <v>1</v>
      </c>
      <c r="AR109" t="s">
        <v>766</v>
      </c>
      <c r="AY109" t="s">
        <v>531</v>
      </c>
      <c r="BF109" t="s">
        <v>532</v>
      </c>
      <c r="BM109" t="s">
        <v>1008</v>
      </c>
      <c r="BQ109" t="str">
        <f t="shared" si="130"/>
        <v>Yes</v>
      </c>
      <c r="BR109" t="b">
        <f t="shared" si="131"/>
        <v>1</v>
      </c>
      <c r="BS109" t="b">
        <f t="shared" si="132"/>
        <v>1</v>
      </c>
      <c r="BT109" t="b">
        <f t="shared" si="133"/>
        <v>0</v>
      </c>
      <c r="BU109" t="b">
        <f t="shared" si="134"/>
        <v>0</v>
      </c>
      <c r="BV109" t="b">
        <f t="shared" si="135"/>
        <v>0</v>
      </c>
      <c r="BW109">
        <f>IF(OR(BR109=FALSE,BR109="na"),"na",VLOOKUP(CN109,'Vlookup tables'!$G$2:$H$7,2,FALSE))</f>
        <v>1</v>
      </c>
      <c r="BX109">
        <f>IF(OR(BS109=FALSE,BS109="na"),"na",VLOOKUP(CO109,'Vlookup tables'!$G$2:$H$7,2,FALSE))</f>
        <v>1</v>
      </c>
      <c r="BY109" t="str">
        <f>IF(OR(BT109=FALSE,BT109="na"),"na",VLOOKUP(CP109,'Vlookup tables'!$G$2:$H$7,2,FALSE))</f>
        <v>na</v>
      </c>
      <c r="BZ109" t="str">
        <f>IF(OR(BU109=FALSE,BU109="na"),"na",VLOOKUP(CQ109,'Vlookup tables'!$G$2:$H$7,2,FALSE))</f>
        <v>na</v>
      </c>
      <c r="CA109">
        <f>IF(OR(BR109=FALSE,BR109="na"),"na",VLOOKUP(CU109,'Vlookup tables'!$J$2:$K$5,2,FALSE))</f>
        <v>3</v>
      </c>
      <c r="CB109">
        <f>IF(OR(BS109=FALSE,BS109="na"),"na",VLOOKUP(CV109,'Vlookup tables'!$J$2:$K$5,2,FALSE))</f>
        <v>3</v>
      </c>
      <c r="CC109" t="str">
        <f>IF(OR(BT109=FALSE,BT109="na"),"na",VLOOKUP(CW109,'Vlookup tables'!$J$2:$K$5,2,FALSE))</f>
        <v>na</v>
      </c>
      <c r="CD109" t="str">
        <f>IF(OR(BU109=FALSE,BU109="na"),"na",VLOOKUP(CX109,'Vlookup tables'!$J$2:$K$5,2,FALSE))</f>
        <v>na</v>
      </c>
      <c r="CE109" t="b">
        <f t="shared" si="136"/>
        <v>0</v>
      </c>
      <c r="CF109" t="b">
        <f t="shared" si="137"/>
        <v>0</v>
      </c>
      <c r="CG109" t="str">
        <f t="shared" si="138"/>
        <v>na</v>
      </c>
      <c r="CH109" t="str">
        <f t="shared" si="139"/>
        <v>na</v>
      </c>
      <c r="CI109" t="s">
        <v>519</v>
      </c>
      <c r="CJ109" t="s">
        <v>529</v>
      </c>
      <c r="CN109" t="s">
        <v>530</v>
      </c>
      <c r="CO109" t="s">
        <v>530</v>
      </c>
      <c r="CU109" t="s">
        <v>532</v>
      </c>
      <c r="CV109" t="s">
        <v>532</v>
      </c>
      <c r="DI109" t="b">
        <f t="shared" si="140"/>
        <v>0</v>
      </c>
      <c r="DK109" t="s">
        <v>552</v>
      </c>
      <c r="EQ109" t="b">
        <f t="shared" si="141"/>
        <v>0</v>
      </c>
      <c r="ER109" t="b">
        <f t="shared" si="142"/>
        <v>0</v>
      </c>
      <c r="ES109" t="b">
        <f t="shared" si="143"/>
        <v>0</v>
      </c>
      <c r="ET109" t="b">
        <f t="shared" si="144"/>
        <v>0</v>
      </c>
      <c r="EU109" t="b">
        <f t="shared" si="145"/>
        <v>0</v>
      </c>
      <c r="EV109" t="b">
        <f t="shared" si="146"/>
        <v>0</v>
      </c>
      <c r="EW109" t="str">
        <f t="shared" si="100"/>
        <v>na</v>
      </c>
      <c r="EX109" t="str">
        <f t="shared" si="101"/>
        <v>na</v>
      </c>
      <c r="EY109" t="str">
        <f t="shared" si="102"/>
        <v>na</v>
      </c>
      <c r="EZ109" t="str">
        <f t="shared" si="103"/>
        <v>na</v>
      </c>
      <c r="FA109" t="str">
        <f t="shared" si="104"/>
        <v>na</v>
      </c>
      <c r="FB109" t="str">
        <f t="shared" si="105"/>
        <v>na</v>
      </c>
      <c r="FC109" t="str">
        <f t="shared" si="147"/>
        <v>na</v>
      </c>
      <c r="FD109" t="str">
        <f t="shared" si="106"/>
        <v>na</v>
      </c>
      <c r="FE109" t="str">
        <f t="shared" si="107"/>
        <v>na</v>
      </c>
      <c r="FF109" t="str">
        <f t="shared" si="108"/>
        <v>na</v>
      </c>
      <c r="FG109" t="str">
        <f t="shared" si="109"/>
        <v>na</v>
      </c>
      <c r="FH109" t="str">
        <f t="shared" si="148"/>
        <v>na</v>
      </c>
      <c r="FI109" t="str">
        <f>IF(OR(FD109=FALSE,FD109="na"),"na",VLOOKUP(GH109,'Vlookup tables'!$G$2:$H$7,2,FALSE))</f>
        <v>na</v>
      </c>
      <c r="FJ109" t="str">
        <f>IF(OR(FE109=FALSE,FE109="na"),"na",VLOOKUP(GI109,'Vlookup tables'!$G$2:$H$7,2,FALSE))</f>
        <v>na</v>
      </c>
      <c r="FK109" t="str">
        <f>IF(OR(FF109=FALSE,FF109="na"),"na",VLOOKUP(GJ109,'Vlookup tables'!$G$2:$H$7,2,FALSE))</f>
        <v>na</v>
      </c>
      <c r="FL109" t="str">
        <f>IF(OR(FG109=FALSE,FG109="na"),"na",VLOOKUP(GK109,'Vlookup tables'!$G$2:$H$7,2,FALSE))</f>
        <v>na</v>
      </c>
      <c r="FM109" t="str">
        <f>IF(OR(FD109=FALSE,FD109="na"),"na",VLOOKUP(GO109,'Vlookup tables'!$J$2:$K$5,2,FALSE))</f>
        <v>na</v>
      </c>
      <c r="FN109" t="str">
        <f>IF(OR(FE109=FALSE,FE109="na"),"na",VLOOKUP(GP109,'Vlookup tables'!$J$2:$K$5,2,FALSE))</f>
        <v>na</v>
      </c>
      <c r="FO109" t="str">
        <f>IF(OR(FF109=FALSE,FF109="na"),"na",VLOOKUP(GQ109,'Vlookup tables'!$J$2:$K$5,2,FALSE))</f>
        <v>na</v>
      </c>
      <c r="FP109" t="str">
        <f>IF(OR(FG109=FALSE,FG109="na"),"na",VLOOKUP(GR109,'Vlookup tables'!$J$2:$K$5,2,FALSE))</f>
        <v>na</v>
      </c>
      <c r="FQ109" t="str">
        <f t="shared" si="110"/>
        <v>na</v>
      </c>
      <c r="FR109" t="str">
        <f t="shared" si="111"/>
        <v>na</v>
      </c>
      <c r="FS109" t="str">
        <f t="shared" si="112"/>
        <v>na</v>
      </c>
      <c r="FT109" t="str">
        <f t="shared" si="113"/>
        <v>na</v>
      </c>
      <c r="FU109" t="str">
        <f t="shared" si="114"/>
        <v>na</v>
      </c>
      <c r="FV109" t="s">
        <v>574</v>
      </c>
      <c r="HF109" t="s">
        <v>1009</v>
      </c>
      <c r="HX109">
        <f>IF(IT109="","Unknown",VLOOKUP(IT109,'Vlookup tables'!$B$13:$C$16,2,FALSE))</f>
        <v>2</v>
      </c>
      <c r="HY109">
        <f>IF(IU109="","Unknown",VLOOKUP(IU109,'Vlookup tables'!$D$13:$E$16,2,FALSE))</f>
        <v>3</v>
      </c>
      <c r="HZ109">
        <f>IF(IV109="","Unknown",VLOOKUP(IV109,'Vlookup tables'!$F$13:$G$16,2,FALSE))</f>
        <v>3</v>
      </c>
      <c r="IA109">
        <f>IF(IW109="","Unknown",VLOOKUP(IW109,'Vlookup tables'!$H$13:$I$16,2,FALSE))</f>
        <v>2</v>
      </c>
      <c r="IB109">
        <f>IF(IX109="","Unknown",VLOOKUP(IX109,'Vlookup tables'!$J$13:$K$16,2,FALSE))</f>
        <v>2</v>
      </c>
      <c r="IC109">
        <f>IF(IY109="","Unknown",VLOOKUP(IY109,'Vlookup tables'!$L$13:$M$16,2,FALSE))</f>
        <v>2</v>
      </c>
      <c r="ID109">
        <f>IF(IZ109="","Unknown",VLOOKUP(IZ109,'Vlookup tables'!$N$13:$O$16,2,FALSE))</f>
        <v>3</v>
      </c>
      <c r="IE109">
        <f>VLOOKUP(JA109,'Vlookup tables'!$P$13:$Q$15,2,FALSE)</f>
        <v>1</v>
      </c>
      <c r="IF109" t="str">
        <f t="shared" si="149"/>
        <v>na</v>
      </c>
      <c r="IG109" t="str">
        <f t="shared" si="150"/>
        <v>na</v>
      </c>
      <c r="IH109" t="str">
        <f t="shared" si="151"/>
        <v>na</v>
      </c>
      <c r="II109" t="str">
        <f t="shared" si="115"/>
        <v>na</v>
      </c>
      <c r="IJ109" t="str">
        <f>IF(OR(IF109=FALSE,IF109="na"),"na",VLOOKUP(JF109,'Vlookup tables'!$G$2:$H$7,2,FALSE))</f>
        <v>na</v>
      </c>
      <c r="IK109" t="str">
        <f>IF(OR(IG109=FALSE,IG109="na"),"na",VLOOKUP(JG109,'Vlookup tables'!$G$2:$H$7,2,FALSE))</f>
        <v>na</v>
      </c>
      <c r="IL109" t="str">
        <f>IF(OR(IH109=FALSE,IH109="na"),"na",VLOOKUP(JH109,'Vlookup tables'!$G$2:$H$7,2,FALSE))</f>
        <v>na</v>
      </c>
      <c r="IM109" t="str">
        <f>IF(OR(IF109=FALSE,IF109="na"),"na",VLOOKUP(JL109,'Vlookup tables'!$J$2:$K$5,2,FALSE))</f>
        <v>na</v>
      </c>
      <c r="IN109" t="str">
        <f>IF(OR(IG109=FALSE,IG109="na"),"na",VLOOKUP(JM109,'Vlookup tables'!$J$2:$K$5,2,FALSE))</f>
        <v>na</v>
      </c>
      <c r="IO109" t="str">
        <f>IF(OR(IH109=FALSE,IH109="na"),"na",VLOOKUP(JN109,'Vlookup tables'!$J$2:$K$5,2,FALSE))</f>
        <v>na</v>
      </c>
      <c r="IP109" t="str">
        <f t="shared" si="152"/>
        <v>na</v>
      </c>
      <c r="IQ109" t="str">
        <f t="shared" si="153"/>
        <v>na</v>
      </c>
      <c r="IR109" t="str">
        <f t="shared" si="154"/>
        <v>na</v>
      </c>
      <c r="IS109" t="b">
        <f t="shared" si="155"/>
        <v>1</v>
      </c>
      <c r="IT109" t="s">
        <v>559</v>
      </c>
      <c r="IU109" t="s">
        <v>539</v>
      </c>
      <c r="IV109" t="s">
        <v>540</v>
      </c>
      <c r="IW109" t="s">
        <v>562</v>
      </c>
      <c r="IX109" t="s">
        <v>563</v>
      </c>
      <c r="IY109" t="s">
        <v>528</v>
      </c>
      <c r="IZ109" t="s">
        <v>587</v>
      </c>
      <c r="JA109" t="s">
        <v>541</v>
      </c>
      <c r="JX109" t="s">
        <v>534</v>
      </c>
      <c r="KM109" t="s">
        <v>1010</v>
      </c>
      <c r="KN109" t="s">
        <v>543</v>
      </c>
      <c r="KQ109" t="b">
        <f t="shared" si="156"/>
        <v>0</v>
      </c>
      <c r="KR109">
        <f t="shared" si="116"/>
        <v>138</v>
      </c>
    </row>
    <row r="110" spans="1:304" ht="14.4" customHeight="1" x14ac:dyDescent="0.3">
      <c r="A110">
        <v>100</v>
      </c>
      <c r="B110">
        <v>593</v>
      </c>
      <c r="C110" s="2">
        <v>44874.346342592595</v>
      </c>
      <c r="D110">
        <v>1</v>
      </c>
      <c r="E110" t="s">
        <v>544</v>
      </c>
      <c r="F110" t="s">
        <v>568</v>
      </c>
      <c r="G110">
        <f>VLOOKUP(F110,'Vlookup tables'!$A$2:$B$10,2,FALSE)</f>
        <v>6</v>
      </c>
      <c r="H110" t="s">
        <v>631</v>
      </c>
      <c r="J110" t="str">
        <f t="shared" si="157"/>
        <v>Maintenance</v>
      </c>
      <c r="K110" t="s">
        <v>568</v>
      </c>
      <c r="L110">
        <f>VLOOKUP(K110,'Vlookup tables'!$A$2:$B$10,2,FALSE)</f>
        <v>6</v>
      </c>
      <c r="M110" t="s">
        <v>546</v>
      </c>
      <c r="N110" t="b">
        <f t="shared" si="117"/>
        <v>1</v>
      </c>
      <c r="O110" t="b">
        <f t="shared" si="118"/>
        <v>1</v>
      </c>
      <c r="P110" t="b">
        <f t="shared" si="119"/>
        <v>1</v>
      </c>
      <c r="Q110" t="b">
        <f t="shared" si="120"/>
        <v>1</v>
      </c>
      <c r="R110" t="b">
        <f t="shared" si="121"/>
        <v>0</v>
      </c>
      <c r="S110" t="s">
        <v>614</v>
      </c>
      <c r="T110" t="str">
        <f t="shared" si="158"/>
        <v>na</v>
      </c>
      <c r="U110" t="str">
        <f t="shared" si="159"/>
        <v>na</v>
      </c>
      <c r="V110" t="str">
        <f t="shared" si="160"/>
        <v>na</v>
      </c>
      <c r="W110" t="str">
        <f t="shared" si="161"/>
        <v>na</v>
      </c>
      <c r="X110" t="b">
        <f t="shared" si="162"/>
        <v>0</v>
      </c>
      <c r="Y110" t="s">
        <v>517</v>
      </c>
      <c r="Z110">
        <f>VLOOKUP(Y110,'Vlookup tables'!$D$2:$E$6,2,FALSE)</f>
        <v>1</v>
      </c>
      <c r="AA110" t="b">
        <f t="shared" si="99"/>
        <v>1</v>
      </c>
      <c r="AB110" t="b">
        <f t="shared" si="122"/>
        <v>0</v>
      </c>
      <c r="AC110" t="b">
        <f t="shared" si="123"/>
        <v>0</v>
      </c>
      <c r="AD110" t="b">
        <f t="shared" si="124"/>
        <v>1</v>
      </c>
      <c r="AE110" t="b">
        <f t="shared" si="125"/>
        <v>0</v>
      </c>
      <c r="AF110">
        <f>IF(OR(AA110=FALSE,AA110="na"),"na",VLOOKUP(AV110,'Vlookup tables'!$G$2:$H$7,2,FALSE))</f>
        <v>2</v>
      </c>
      <c r="AG110" t="str">
        <f>IF(OR(AB110=FALSE,AB110="na"),"na",VLOOKUP(AW110,'Vlookup tables'!$G$2:$H$7,2,FALSE))</f>
        <v>na</v>
      </c>
      <c r="AH110" t="str">
        <f>IF(OR(AC110=FALSE,AC110="na"),"na",VLOOKUP(AX110,'Vlookup tables'!$G$2:$H$7,2,FALSE))</f>
        <v>na</v>
      </c>
      <c r="AI110">
        <f>IF(OR(AD110=FALSE,AD110="na"),"na",VLOOKUP(AY110,'Vlookup tables'!$G$2:$H$7,2,FALSE))</f>
        <v>3</v>
      </c>
      <c r="AJ110">
        <f>IF(OR(AA110=FALSE,AA110="na"),"na",VLOOKUP(BC110,'Vlookup tables'!$J$2:$K$5,2,FALSE))</f>
        <v>2</v>
      </c>
      <c r="AK110" t="str">
        <f>IF(OR(AB110=FALSE,AB110="na"),"na",VLOOKUP(BD110,'Vlookup tables'!$J$2:$K$5,2,FALSE))</f>
        <v>na</v>
      </c>
      <c r="AL110" t="str">
        <f>IF(OR(AC110=FALSE,AC110="na"),"na",VLOOKUP(BE110,'Vlookup tables'!$J$2:$K$5,2,FALSE))</f>
        <v>na</v>
      </c>
      <c r="AM110">
        <f>IF(OR(AD110=FALSE,AD110="na"),"na",VLOOKUP(BF110,'Vlookup tables'!$J$2:$K$5,2,FALSE))</f>
        <v>2</v>
      </c>
      <c r="AN110" t="b">
        <f t="shared" si="126"/>
        <v>0</v>
      </c>
      <c r="AO110" t="str">
        <f t="shared" si="127"/>
        <v>na</v>
      </c>
      <c r="AP110" t="str">
        <f t="shared" si="128"/>
        <v>na</v>
      </c>
      <c r="AQ110" t="b">
        <f t="shared" si="129"/>
        <v>1</v>
      </c>
      <c r="AR110" t="s">
        <v>666</v>
      </c>
      <c r="AV110" t="s">
        <v>531</v>
      </c>
      <c r="AX110" t="s">
        <v>551</v>
      </c>
      <c r="AY110" t="s">
        <v>527</v>
      </c>
      <c r="BC110" t="s">
        <v>528</v>
      </c>
      <c r="BE110" t="s">
        <v>532</v>
      </c>
      <c r="BF110" t="s">
        <v>528</v>
      </c>
      <c r="BL110" t="s">
        <v>1011</v>
      </c>
      <c r="BM110" t="s">
        <v>1012</v>
      </c>
      <c r="BQ110" t="str">
        <f t="shared" si="130"/>
        <v>Yes</v>
      </c>
      <c r="BR110" t="b">
        <f t="shared" si="131"/>
        <v>0</v>
      </c>
      <c r="BS110" t="b">
        <f t="shared" si="132"/>
        <v>1</v>
      </c>
      <c r="BT110" t="b">
        <f t="shared" si="133"/>
        <v>0</v>
      </c>
      <c r="BU110" t="b">
        <f t="shared" si="134"/>
        <v>0</v>
      </c>
      <c r="BV110" t="b">
        <f t="shared" si="135"/>
        <v>0</v>
      </c>
      <c r="BW110" t="str">
        <f>IF(OR(BR110=FALSE,BR110="na"),"na",VLOOKUP(CN110,'Vlookup tables'!$G$2:$H$7,2,FALSE))</f>
        <v>na</v>
      </c>
      <c r="BX110">
        <f>IF(OR(BS110=FALSE,BS110="na"),"na",VLOOKUP(CO110,'Vlookup tables'!$G$2:$H$7,2,FALSE))</f>
        <v>4</v>
      </c>
      <c r="BY110" t="str">
        <f>IF(OR(BT110=FALSE,BT110="na"),"na",VLOOKUP(CP110,'Vlookup tables'!$G$2:$H$7,2,FALSE))</f>
        <v>na</v>
      </c>
      <c r="BZ110" t="str">
        <f>IF(OR(BU110=FALSE,BU110="na"),"na",VLOOKUP(CQ110,'Vlookup tables'!$G$2:$H$7,2,FALSE))</f>
        <v>na</v>
      </c>
      <c r="CA110" t="str">
        <f>IF(OR(BR110=FALSE,BR110="na"),"na",VLOOKUP(CU110,'Vlookup tables'!$J$2:$K$5,2,FALSE))</f>
        <v>na</v>
      </c>
      <c r="CB110">
        <f>IF(OR(BS110=FALSE,BS110="na"),"na",VLOOKUP(CV110,'Vlookup tables'!$J$2:$K$5,2,FALSE))</f>
        <v>3</v>
      </c>
      <c r="CC110" t="str">
        <f>IF(OR(BT110=FALSE,BT110="na"),"na",VLOOKUP(CW110,'Vlookup tables'!$J$2:$K$5,2,FALSE))</f>
        <v>na</v>
      </c>
      <c r="CD110" t="str">
        <f>IF(OR(BU110=FALSE,BU110="na"),"na",VLOOKUP(CX110,'Vlookup tables'!$J$2:$K$5,2,FALSE))</f>
        <v>na</v>
      </c>
      <c r="CE110" t="str">
        <f t="shared" si="136"/>
        <v>na</v>
      </c>
      <c r="CF110" t="b">
        <f t="shared" si="137"/>
        <v>1</v>
      </c>
      <c r="CG110" t="str">
        <f t="shared" si="138"/>
        <v>na</v>
      </c>
      <c r="CH110" t="str">
        <f t="shared" si="139"/>
        <v>na</v>
      </c>
      <c r="CI110" t="s">
        <v>519</v>
      </c>
      <c r="CJ110" t="s">
        <v>805</v>
      </c>
      <c r="CO110" t="s">
        <v>573</v>
      </c>
      <c r="CV110" t="s">
        <v>532</v>
      </c>
      <c r="DC110" t="s">
        <v>1013</v>
      </c>
      <c r="DI110" t="b">
        <f t="shared" si="140"/>
        <v>0</v>
      </c>
      <c r="DK110" t="s">
        <v>533</v>
      </c>
      <c r="EQ110" t="b">
        <f t="shared" si="141"/>
        <v>1</v>
      </c>
      <c r="ER110" t="b">
        <f t="shared" si="142"/>
        <v>1</v>
      </c>
      <c r="ES110" t="b">
        <f t="shared" si="143"/>
        <v>1</v>
      </c>
      <c r="ET110" t="b">
        <f t="shared" si="144"/>
        <v>1</v>
      </c>
      <c r="EU110" t="b">
        <f t="shared" si="145"/>
        <v>1</v>
      </c>
      <c r="EV110" t="b">
        <f t="shared" si="146"/>
        <v>0</v>
      </c>
      <c r="EW110">
        <f t="shared" si="100"/>
        <v>2</v>
      </c>
      <c r="EX110">
        <f t="shared" si="101"/>
        <v>2</v>
      </c>
      <c r="EY110">
        <f t="shared" si="102"/>
        <v>2</v>
      </c>
      <c r="EZ110">
        <f t="shared" si="103"/>
        <v>2</v>
      </c>
      <c r="FA110" t="b">
        <f t="shared" si="104"/>
        <v>1</v>
      </c>
      <c r="FB110" t="b">
        <f t="shared" si="105"/>
        <v>0</v>
      </c>
      <c r="FC110" t="b">
        <f t="shared" si="147"/>
        <v>0</v>
      </c>
      <c r="FD110" t="b">
        <f t="shared" si="106"/>
        <v>1</v>
      </c>
      <c r="FE110" t="b">
        <f t="shared" si="107"/>
        <v>0</v>
      </c>
      <c r="FF110" t="b">
        <f t="shared" si="108"/>
        <v>1</v>
      </c>
      <c r="FG110" t="b">
        <f t="shared" si="109"/>
        <v>0</v>
      </c>
      <c r="FH110" t="b">
        <f t="shared" si="148"/>
        <v>0</v>
      </c>
      <c r="FI110">
        <f>IF(OR(FD110=FALSE,FD110="na"),"na",VLOOKUP(GH110,'Vlookup tables'!$G$2:$H$7,2,FALSE))</f>
        <v>5</v>
      </c>
      <c r="FJ110" t="str">
        <f>IF(OR(FE110=FALSE,FE110="na"),"na",VLOOKUP(GI110,'Vlookup tables'!$G$2:$H$7,2,FALSE))</f>
        <v>na</v>
      </c>
      <c r="FK110">
        <f>IF(OR(FF110=FALSE,FF110="na"),"na",VLOOKUP(GJ110,'Vlookup tables'!$G$2:$H$7,2,FALSE))</f>
        <v>5</v>
      </c>
      <c r="FL110" t="str">
        <f>IF(OR(FG110=FALSE,FG110="na"),"na",VLOOKUP(GK110,'Vlookup tables'!$G$2:$H$7,2,FALSE))</f>
        <v>na</v>
      </c>
      <c r="FM110">
        <f>IF(OR(FD110=FALSE,FD110="na"),"na",VLOOKUP(GO110,'Vlookup tables'!$J$2:$K$5,2,FALSE))</f>
        <v>3</v>
      </c>
      <c r="FN110" t="str">
        <f>IF(OR(FE110=FALSE,FE110="na"),"na",VLOOKUP(GP110,'Vlookup tables'!$J$2:$K$5,2,FALSE))</f>
        <v>na</v>
      </c>
      <c r="FO110">
        <f>IF(OR(FF110=FALSE,FF110="na"),"na",VLOOKUP(GQ110,'Vlookup tables'!$J$2:$K$5,2,FALSE))</f>
        <v>3</v>
      </c>
      <c r="FP110" t="str">
        <f>IF(OR(FG110=FALSE,FG110="na"),"na",VLOOKUP(GR110,'Vlookup tables'!$J$2:$K$5,2,FALSE))</f>
        <v>na</v>
      </c>
      <c r="FQ110" t="b">
        <f t="shared" si="110"/>
        <v>1</v>
      </c>
      <c r="FR110" t="str">
        <f t="shared" si="111"/>
        <v>na</v>
      </c>
      <c r="FS110" t="b">
        <f t="shared" si="112"/>
        <v>0</v>
      </c>
      <c r="FT110" t="str">
        <f t="shared" si="113"/>
        <v>na</v>
      </c>
      <c r="FU110" t="b">
        <f t="shared" si="114"/>
        <v>1</v>
      </c>
      <c r="FV110" t="s">
        <v>725</v>
      </c>
      <c r="FX110" t="s">
        <v>556</v>
      </c>
      <c r="FY110" t="s">
        <v>556</v>
      </c>
      <c r="FZ110" t="s">
        <v>556</v>
      </c>
      <c r="GA110" t="s">
        <v>556</v>
      </c>
      <c r="GB110" t="s">
        <v>630</v>
      </c>
      <c r="GF110" t="s">
        <v>596</v>
      </c>
      <c r="GH110" t="s">
        <v>551</v>
      </c>
      <c r="GJ110" t="s">
        <v>551</v>
      </c>
      <c r="GO110" t="s">
        <v>532</v>
      </c>
      <c r="GQ110" t="s">
        <v>532</v>
      </c>
      <c r="GV110" t="s">
        <v>1014</v>
      </c>
      <c r="GY110" t="s">
        <v>1015</v>
      </c>
      <c r="HC110" t="s">
        <v>1016</v>
      </c>
      <c r="HD110" t="s">
        <v>533</v>
      </c>
      <c r="HX110">
        <f>IF(IT110="","Unknown",VLOOKUP(IT110,'Vlookup tables'!$B$13:$C$16,2,FALSE))</f>
        <v>1</v>
      </c>
      <c r="HY110">
        <f>IF(IU110="","Unknown",VLOOKUP(IU110,'Vlookup tables'!$D$13:$E$16,2,FALSE))</f>
        <v>2</v>
      </c>
      <c r="HZ110">
        <f>IF(IV110="","Unknown",VLOOKUP(IV110,'Vlookup tables'!$F$13:$G$16,2,FALSE))</f>
        <v>1</v>
      </c>
      <c r="IA110">
        <f>IF(IW110="","Unknown",VLOOKUP(IW110,'Vlookup tables'!$H$13:$I$16,2,FALSE))</f>
        <v>2</v>
      </c>
      <c r="IB110">
        <f>IF(IX110="","Unknown",VLOOKUP(IX110,'Vlookup tables'!$J$13:$K$16,2,FALSE))</f>
        <v>3</v>
      </c>
      <c r="IC110">
        <f>IF(IY110="","Unknown",VLOOKUP(IY110,'Vlookup tables'!$L$13:$M$16,2,FALSE))</f>
        <v>3</v>
      </c>
      <c r="ID110">
        <f>IF(IZ110="","Unknown",VLOOKUP(IZ110,'Vlookup tables'!$N$13:$O$16,2,FALSE))</f>
        <v>1</v>
      </c>
      <c r="IE110">
        <f>VLOOKUP(JA110,'Vlookup tables'!$P$13:$Q$15,2,FALSE)</f>
        <v>2</v>
      </c>
      <c r="IF110" t="b">
        <f t="shared" si="149"/>
        <v>1</v>
      </c>
      <c r="IG110" t="b">
        <f t="shared" si="150"/>
        <v>0</v>
      </c>
      <c r="IH110" t="b">
        <f t="shared" si="151"/>
        <v>0</v>
      </c>
      <c r="II110" t="b">
        <f t="shared" si="115"/>
        <v>0</v>
      </c>
      <c r="IJ110">
        <f>IF(OR(IF110=FALSE,IF110="na"),"na",VLOOKUP(JF110,'Vlookup tables'!$G$2:$H$7,2,FALSE))</f>
        <v>1</v>
      </c>
      <c r="IK110" t="str">
        <f>IF(OR(IG110=FALSE,IG110="na"),"na",VLOOKUP(JG110,'Vlookup tables'!$G$2:$H$7,2,FALSE))</f>
        <v>na</v>
      </c>
      <c r="IL110" t="str">
        <f>IF(OR(IH110=FALSE,IH110="na"),"na",VLOOKUP(JH110,'Vlookup tables'!$G$2:$H$7,2,FALSE))</f>
        <v>na</v>
      </c>
      <c r="IM110">
        <f>IF(OR(IF110=FALSE,IF110="na"),"na",VLOOKUP(JL110,'Vlookup tables'!$J$2:$K$5,2,FALSE))</f>
        <v>2</v>
      </c>
      <c r="IN110" t="str">
        <f>IF(OR(IG110=FALSE,IG110="na"),"na",VLOOKUP(JM110,'Vlookup tables'!$J$2:$K$5,2,FALSE))</f>
        <v>na</v>
      </c>
      <c r="IO110" t="str">
        <f>IF(OR(IH110=FALSE,IH110="na"),"na",VLOOKUP(JN110,'Vlookup tables'!$J$2:$K$5,2,FALSE))</f>
        <v>na</v>
      </c>
      <c r="IP110" t="b">
        <f t="shared" si="152"/>
        <v>0</v>
      </c>
      <c r="IQ110" t="str">
        <f t="shared" si="153"/>
        <v>na</v>
      </c>
      <c r="IR110" t="str">
        <f t="shared" si="154"/>
        <v>na</v>
      </c>
      <c r="IS110" t="b">
        <f t="shared" si="155"/>
        <v>0</v>
      </c>
      <c r="IT110" t="s">
        <v>704</v>
      </c>
      <c r="IU110" t="s">
        <v>560</v>
      </c>
      <c r="IV110" t="s">
        <v>586</v>
      </c>
      <c r="IW110" t="s">
        <v>562</v>
      </c>
      <c r="IX110" t="s">
        <v>577</v>
      </c>
      <c r="IY110" t="s">
        <v>532</v>
      </c>
      <c r="IZ110" t="s">
        <v>562</v>
      </c>
      <c r="JA110" t="s">
        <v>578</v>
      </c>
      <c r="JB110" t="s">
        <v>662</v>
      </c>
      <c r="JF110" t="s">
        <v>530</v>
      </c>
      <c r="JL110" t="s">
        <v>528</v>
      </c>
      <c r="KN110" t="s">
        <v>533</v>
      </c>
      <c r="KQ110" t="b">
        <f t="shared" si="156"/>
        <v>0</v>
      </c>
      <c r="KR110">
        <f t="shared" si="116"/>
        <v>156</v>
      </c>
    </row>
    <row r="111" spans="1:304" ht="14.4" customHeight="1" x14ac:dyDescent="0.3">
      <c r="A111">
        <v>100</v>
      </c>
      <c r="B111">
        <v>744</v>
      </c>
      <c r="C111" s="2">
        <v>44874.347569444442</v>
      </c>
      <c r="D111">
        <v>1</v>
      </c>
      <c r="E111" t="s">
        <v>581</v>
      </c>
      <c r="F111" t="s">
        <v>582</v>
      </c>
      <c r="G111">
        <f>VLOOKUP(F111,'Vlookup tables'!$A$2:$B$10,2,FALSE)</f>
        <v>1</v>
      </c>
      <c r="H111" t="s">
        <v>579</v>
      </c>
      <c r="I111" t="s">
        <v>875</v>
      </c>
      <c r="J111" t="str">
        <f t="shared" si="157"/>
        <v>GIS</v>
      </c>
      <c r="K111" t="s">
        <v>611</v>
      </c>
      <c r="L111">
        <f>VLOOKUP(K111,'Vlookup tables'!$A$2:$B$10,2,FALSE)</f>
        <v>4</v>
      </c>
      <c r="M111" t="s">
        <v>583</v>
      </c>
      <c r="N111" t="b">
        <f t="shared" si="117"/>
        <v>1</v>
      </c>
      <c r="O111" t="b">
        <f t="shared" si="118"/>
        <v>0</v>
      </c>
      <c r="P111" t="b">
        <f t="shared" si="119"/>
        <v>0</v>
      </c>
      <c r="Q111" t="b">
        <f t="shared" si="120"/>
        <v>0</v>
      </c>
      <c r="R111" t="b">
        <f t="shared" si="121"/>
        <v>0</v>
      </c>
      <c r="S111" t="s">
        <v>547</v>
      </c>
      <c r="T111" t="str">
        <f t="shared" si="158"/>
        <v>na</v>
      </c>
      <c r="U111" t="b">
        <f t="shared" si="159"/>
        <v>0</v>
      </c>
      <c r="V111" t="b">
        <f t="shared" si="160"/>
        <v>1</v>
      </c>
      <c r="W111" t="b">
        <f t="shared" si="161"/>
        <v>0</v>
      </c>
      <c r="X111" t="b">
        <f t="shared" si="162"/>
        <v>0</v>
      </c>
      <c r="Y111" t="s">
        <v>517</v>
      </c>
      <c r="Z111">
        <f>VLOOKUP(Y111,'Vlookup tables'!$D$2:$E$6,2,FALSE)</f>
        <v>1</v>
      </c>
      <c r="AA111" t="b">
        <f t="shared" si="99"/>
        <v>0</v>
      </c>
      <c r="AB111" t="b">
        <f t="shared" si="122"/>
        <v>0</v>
      </c>
      <c r="AC111" t="b">
        <f t="shared" si="123"/>
        <v>0</v>
      </c>
      <c r="AD111" t="b">
        <f t="shared" si="124"/>
        <v>0</v>
      </c>
      <c r="AE111" t="b">
        <f t="shared" si="125"/>
        <v>1</v>
      </c>
      <c r="AF111" t="str">
        <f>IF(OR(AA111=FALSE,AA111="na"),"na",VLOOKUP(AV111,'Vlookup tables'!$G$2:$H$7,2,FALSE))</f>
        <v>na</v>
      </c>
      <c r="AG111" t="str">
        <f>IF(OR(AB111=FALSE,AB111="na"),"na",VLOOKUP(AW111,'Vlookup tables'!$G$2:$H$7,2,FALSE))</f>
        <v>na</v>
      </c>
      <c r="AH111" t="str">
        <f>IF(OR(AC111=FALSE,AC111="na"),"na",VLOOKUP(AX111,'Vlookup tables'!$G$2:$H$7,2,FALSE))</f>
        <v>na</v>
      </c>
      <c r="AI111" t="str">
        <f>IF(OR(AD111=FALSE,AD111="na"),"na",VLOOKUP(AY111,'Vlookup tables'!$G$2:$H$7,2,FALSE))</f>
        <v>na</v>
      </c>
      <c r="AJ111" t="str">
        <f>IF(OR(AA111=FALSE,AA111="na"),"na",VLOOKUP(BC111,'Vlookup tables'!$J$2:$K$5,2,FALSE))</f>
        <v>na</v>
      </c>
      <c r="AK111" t="str">
        <f>IF(OR(AB111=FALSE,AB111="na"),"na",VLOOKUP(BD111,'Vlookup tables'!$J$2:$K$5,2,FALSE))</f>
        <v>na</v>
      </c>
      <c r="AL111" t="str">
        <f>IF(OR(AC111=FALSE,AC111="na"),"na",VLOOKUP(BE111,'Vlookup tables'!$J$2:$K$5,2,FALSE))</f>
        <v>na</v>
      </c>
      <c r="AM111" t="str">
        <f>IF(OR(AD111=FALSE,AD111="na"),"na",VLOOKUP(BF111,'Vlookup tables'!$J$2:$K$5,2,FALSE))</f>
        <v>na</v>
      </c>
      <c r="AN111" t="str">
        <f t="shared" si="126"/>
        <v>na</v>
      </c>
      <c r="AO111" t="str">
        <f t="shared" si="127"/>
        <v>na</v>
      </c>
      <c r="AP111" t="str">
        <f t="shared" si="128"/>
        <v>na</v>
      </c>
      <c r="AQ111" t="str">
        <f t="shared" si="129"/>
        <v>na</v>
      </c>
      <c r="AR111" t="s">
        <v>604</v>
      </c>
      <c r="AS111" t="s">
        <v>1017</v>
      </c>
      <c r="AZ111" t="s">
        <v>527</v>
      </c>
      <c r="BG111" t="s">
        <v>532</v>
      </c>
      <c r="BQ111" t="str">
        <f t="shared" si="130"/>
        <v>Yes</v>
      </c>
      <c r="BR111" t="b">
        <f t="shared" si="131"/>
        <v>1</v>
      </c>
      <c r="BS111" t="b">
        <f t="shared" si="132"/>
        <v>1</v>
      </c>
      <c r="BT111" t="b">
        <f t="shared" si="133"/>
        <v>1</v>
      </c>
      <c r="BU111" t="b">
        <f t="shared" si="134"/>
        <v>0</v>
      </c>
      <c r="BV111" t="b">
        <f t="shared" si="135"/>
        <v>0</v>
      </c>
      <c r="BW111">
        <f>IF(OR(BR111=FALSE,BR111="na"),"na",VLOOKUP(CN111,'Vlookup tables'!$G$2:$H$7,2,FALSE))</f>
        <v>2</v>
      </c>
      <c r="BX111">
        <f>IF(OR(BS111=FALSE,BS111="na"),"na",VLOOKUP(CO111,'Vlookup tables'!$G$2:$H$7,2,FALSE))</f>
        <v>3</v>
      </c>
      <c r="BY111">
        <f>IF(OR(BT111=FALSE,BT111="na"),"na",VLOOKUP(CP111,'Vlookup tables'!$G$2:$H$7,2,FALSE))</f>
        <v>1</v>
      </c>
      <c r="BZ111" t="str">
        <f>IF(OR(BU111=FALSE,BU111="na"),"na",VLOOKUP(CQ111,'Vlookup tables'!$G$2:$H$7,2,FALSE))</f>
        <v>na</v>
      </c>
      <c r="CA111">
        <f>IF(OR(BR111=FALSE,BR111="na"),"na",VLOOKUP(CU111,'Vlookup tables'!$J$2:$K$5,2,FALSE))</f>
        <v>3</v>
      </c>
      <c r="CB111">
        <f>IF(OR(BS111=FALSE,BS111="na"),"na",VLOOKUP(CV111,'Vlookup tables'!$J$2:$K$5,2,FALSE))</f>
        <v>2</v>
      </c>
      <c r="CC111">
        <f>IF(OR(BT111=FALSE,BT111="na"),"na",VLOOKUP(CW111,'Vlookup tables'!$J$2:$K$5,2,FALSE))</f>
        <v>2</v>
      </c>
      <c r="CD111" t="str">
        <f>IF(OR(BU111=FALSE,BU111="na"),"na",VLOOKUP(CX111,'Vlookup tables'!$J$2:$K$5,2,FALSE))</f>
        <v>na</v>
      </c>
      <c r="CE111" t="b">
        <f t="shared" si="136"/>
        <v>1</v>
      </c>
      <c r="CF111" t="b">
        <f t="shared" si="137"/>
        <v>1</v>
      </c>
      <c r="CG111" t="b">
        <f t="shared" si="138"/>
        <v>1</v>
      </c>
      <c r="CH111" t="str">
        <f t="shared" si="139"/>
        <v>na</v>
      </c>
      <c r="CI111" t="s">
        <v>519</v>
      </c>
      <c r="CJ111" t="s">
        <v>593</v>
      </c>
      <c r="CN111" t="s">
        <v>531</v>
      </c>
      <c r="CO111" t="s">
        <v>527</v>
      </c>
      <c r="CP111" t="s">
        <v>530</v>
      </c>
      <c r="CR111" t="s">
        <v>551</v>
      </c>
      <c r="CU111" t="s">
        <v>532</v>
      </c>
      <c r="CV111" t="s">
        <v>528</v>
      </c>
      <c r="CW111" t="s">
        <v>528</v>
      </c>
      <c r="CY111" t="s">
        <v>564</v>
      </c>
      <c r="DB111" t="s">
        <v>1018</v>
      </c>
      <c r="DC111" t="s">
        <v>1019</v>
      </c>
      <c r="DD111" t="s">
        <v>1020</v>
      </c>
      <c r="DI111" t="b">
        <f t="shared" si="140"/>
        <v>1</v>
      </c>
      <c r="DJ111" t="s">
        <v>1021</v>
      </c>
      <c r="DK111" t="s">
        <v>543</v>
      </c>
      <c r="EQ111" t="b">
        <f t="shared" si="141"/>
        <v>1</v>
      </c>
      <c r="ER111" t="b">
        <f t="shared" si="142"/>
        <v>1</v>
      </c>
      <c r="ES111" t="b">
        <f t="shared" si="143"/>
        <v>0</v>
      </c>
      <c r="ET111" t="b">
        <f t="shared" si="144"/>
        <v>0</v>
      </c>
      <c r="EU111" t="b">
        <f t="shared" si="145"/>
        <v>0</v>
      </c>
      <c r="EV111" t="b">
        <f t="shared" si="146"/>
        <v>1</v>
      </c>
      <c r="EW111">
        <f t="shared" si="100"/>
        <v>1</v>
      </c>
      <c r="EX111" t="str">
        <f t="shared" si="101"/>
        <v>na</v>
      </c>
      <c r="EY111" t="str">
        <f t="shared" si="102"/>
        <v>na</v>
      </c>
      <c r="EZ111" t="str">
        <f t="shared" si="103"/>
        <v>na</v>
      </c>
      <c r="FA111" t="b">
        <f t="shared" si="104"/>
        <v>1</v>
      </c>
      <c r="FB111" t="b">
        <f t="shared" si="105"/>
        <v>0</v>
      </c>
      <c r="FC111" t="b">
        <f t="shared" si="147"/>
        <v>0</v>
      </c>
      <c r="FD111" t="b">
        <f t="shared" si="106"/>
        <v>1</v>
      </c>
      <c r="FE111" t="str">
        <f t="shared" si="107"/>
        <v>na</v>
      </c>
      <c r="FF111" t="b">
        <f t="shared" si="108"/>
        <v>0</v>
      </c>
      <c r="FG111" t="b">
        <f t="shared" si="109"/>
        <v>1</v>
      </c>
      <c r="FH111" t="b">
        <f t="shared" si="148"/>
        <v>0</v>
      </c>
      <c r="FI111">
        <f>IF(OR(FD111=FALSE,FD111="na"),"na",VLOOKUP(GH111,'Vlookup tables'!$G$2:$H$7,2,FALSE))</f>
        <v>1</v>
      </c>
      <c r="FJ111" t="str">
        <f>IF(OR(FE111=FALSE,FE111="na"),"na",VLOOKUP(GI111,'Vlookup tables'!$G$2:$H$7,2,FALSE))</f>
        <v>na</v>
      </c>
      <c r="FK111" t="str">
        <f>IF(OR(FF111=FALSE,FF111="na"),"na",VLOOKUP(GJ111,'Vlookup tables'!$G$2:$H$7,2,FALSE))</f>
        <v>na</v>
      </c>
      <c r="FL111">
        <f>IF(OR(FG111=FALSE,FG111="na"),"na",VLOOKUP(GK111,'Vlookup tables'!$G$2:$H$7,2,FALSE))</f>
        <v>1</v>
      </c>
      <c r="FM111">
        <f>IF(OR(FD111=FALSE,FD111="na"),"na",VLOOKUP(GO111,'Vlookup tables'!$J$2:$K$5,2,FALSE))</f>
        <v>3</v>
      </c>
      <c r="FN111" t="str">
        <f>IF(OR(FE111=FALSE,FE111="na"),"na",VLOOKUP(GP111,'Vlookup tables'!$J$2:$K$5,2,FALSE))</f>
        <v>na</v>
      </c>
      <c r="FO111" t="str">
        <f>IF(OR(FF111=FALSE,FF111="na"),"na",VLOOKUP(GQ111,'Vlookup tables'!$J$2:$K$5,2,FALSE))</f>
        <v>na</v>
      </c>
      <c r="FP111">
        <f>IF(OR(FG111=FALSE,FG111="na"),"na",VLOOKUP(GR111,'Vlookup tables'!$J$2:$K$5,2,FALSE))</f>
        <v>3</v>
      </c>
      <c r="FQ111" t="b">
        <f t="shared" si="110"/>
        <v>0</v>
      </c>
      <c r="FR111" t="str">
        <f t="shared" si="111"/>
        <v>na</v>
      </c>
      <c r="FS111" t="str">
        <f t="shared" si="112"/>
        <v>na</v>
      </c>
      <c r="FT111" t="b">
        <f t="shared" si="113"/>
        <v>0</v>
      </c>
      <c r="FU111" t="b">
        <f t="shared" si="114"/>
        <v>0</v>
      </c>
      <c r="FV111" t="s">
        <v>1022</v>
      </c>
      <c r="FW111" t="s">
        <v>1023</v>
      </c>
      <c r="FX111" t="s">
        <v>555</v>
      </c>
      <c r="GB111" t="s">
        <v>595</v>
      </c>
      <c r="GF111" t="s">
        <v>596</v>
      </c>
      <c r="GH111" t="s">
        <v>530</v>
      </c>
      <c r="GK111" t="s">
        <v>530</v>
      </c>
      <c r="GO111" t="s">
        <v>532</v>
      </c>
      <c r="GR111" t="s">
        <v>532</v>
      </c>
      <c r="HD111" t="s">
        <v>552</v>
      </c>
      <c r="HX111">
        <f>IF(IT111="","Unknown",VLOOKUP(IT111,'Vlookup tables'!$B$13:$C$16,2,FALSE))</f>
        <v>2</v>
      </c>
      <c r="HY111">
        <f>IF(IU111="","Unknown",VLOOKUP(IU111,'Vlookup tables'!$D$13:$E$16,2,FALSE))</f>
        <v>2</v>
      </c>
      <c r="HZ111">
        <f>IF(IV111="","Unknown",VLOOKUP(IV111,'Vlookup tables'!$F$13:$G$16,2,FALSE))</f>
        <v>3</v>
      </c>
      <c r="IA111">
        <f>IF(IW111="","Unknown",VLOOKUP(IW111,'Vlookup tables'!$H$13:$I$16,2,FALSE))</f>
        <v>3</v>
      </c>
      <c r="IB111">
        <f>IF(IX111="","Unknown",VLOOKUP(IX111,'Vlookup tables'!$J$13:$K$16,2,FALSE))</f>
        <v>3</v>
      </c>
      <c r="IC111">
        <f>IF(IY111="","Unknown",VLOOKUP(IY111,'Vlookup tables'!$L$13:$M$16,2,FALSE))</f>
        <v>3</v>
      </c>
      <c r="ID111">
        <f>IF(IZ111="","Unknown",VLOOKUP(IZ111,'Vlookup tables'!$N$13:$O$16,2,FALSE))</f>
        <v>1</v>
      </c>
      <c r="IE111">
        <f>VLOOKUP(JA111,'Vlookup tables'!$P$13:$Q$15,2,FALSE)</f>
        <v>2</v>
      </c>
      <c r="IF111" t="b">
        <f t="shared" si="149"/>
        <v>0</v>
      </c>
      <c r="IG111" t="b">
        <f t="shared" si="150"/>
        <v>0</v>
      </c>
      <c r="IH111" t="b">
        <f t="shared" si="151"/>
        <v>0</v>
      </c>
      <c r="II111" t="b">
        <f t="shared" si="115"/>
        <v>1</v>
      </c>
      <c r="IJ111" t="str">
        <f>IF(OR(IF111=FALSE,IF111="na"),"na",VLOOKUP(JF111,'Vlookup tables'!$G$2:$H$7,2,FALSE))</f>
        <v>na</v>
      </c>
      <c r="IK111" t="str">
        <f>IF(OR(IG111=FALSE,IG111="na"),"na",VLOOKUP(JG111,'Vlookup tables'!$G$2:$H$7,2,FALSE))</f>
        <v>na</v>
      </c>
      <c r="IL111" t="str">
        <f>IF(OR(IH111=FALSE,IH111="na"),"na",VLOOKUP(JH111,'Vlookup tables'!$G$2:$H$7,2,FALSE))</f>
        <v>na</v>
      </c>
      <c r="IM111" t="str">
        <f>IF(OR(IF111=FALSE,IF111="na"),"na",VLOOKUP(JL111,'Vlookup tables'!$J$2:$K$5,2,FALSE))</f>
        <v>na</v>
      </c>
      <c r="IN111" t="str">
        <f>IF(OR(IG111=FALSE,IG111="na"),"na",VLOOKUP(JM111,'Vlookup tables'!$J$2:$K$5,2,FALSE))</f>
        <v>na</v>
      </c>
      <c r="IO111" t="str">
        <f>IF(OR(IH111=FALSE,IH111="na"),"na",VLOOKUP(JN111,'Vlookup tables'!$J$2:$K$5,2,FALSE))</f>
        <v>na</v>
      </c>
      <c r="IP111" t="str">
        <f t="shared" si="152"/>
        <v>na</v>
      </c>
      <c r="IQ111" t="str">
        <f t="shared" si="153"/>
        <v>na</v>
      </c>
      <c r="IR111" t="str">
        <f t="shared" si="154"/>
        <v>na</v>
      </c>
      <c r="IS111" t="b">
        <f t="shared" si="155"/>
        <v>0</v>
      </c>
      <c r="IT111" t="s">
        <v>559</v>
      </c>
      <c r="IU111" t="s">
        <v>560</v>
      </c>
      <c r="IV111" t="s">
        <v>540</v>
      </c>
      <c r="IW111" t="s">
        <v>576</v>
      </c>
      <c r="IX111" t="s">
        <v>577</v>
      </c>
      <c r="IY111" t="s">
        <v>532</v>
      </c>
      <c r="IZ111" t="s">
        <v>562</v>
      </c>
      <c r="JA111" t="s">
        <v>578</v>
      </c>
      <c r="JB111" t="s">
        <v>579</v>
      </c>
      <c r="JC111" t="s">
        <v>1024</v>
      </c>
      <c r="JI111" t="s">
        <v>531</v>
      </c>
      <c r="JO111" t="s">
        <v>532</v>
      </c>
      <c r="KN111" t="s">
        <v>552</v>
      </c>
      <c r="KQ111" t="b">
        <f t="shared" si="156"/>
        <v>0</v>
      </c>
      <c r="KR111">
        <f t="shared" si="116"/>
        <v>157</v>
      </c>
    </row>
    <row r="112" spans="1:304" ht="14.4" customHeight="1" x14ac:dyDescent="0.3">
      <c r="A112">
        <v>100</v>
      </c>
      <c r="B112">
        <v>3226</v>
      </c>
      <c r="C112" s="2">
        <v>44874.348587962966</v>
      </c>
      <c r="D112">
        <v>1</v>
      </c>
      <c r="E112" t="s">
        <v>581</v>
      </c>
      <c r="F112" t="s">
        <v>611</v>
      </c>
      <c r="G112">
        <f>VLOOKUP(F112,'Vlookup tables'!$A$2:$B$10,2,FALSE)</f>
        <v>4</v>
      </c>
      <c r="H112" t="s">
        <v>545</v>
      </c>
      <c r="J112" t="str">
        <f t="shared" si="157"/>
        <v>Engineering</v>
      </c>
      <c r="K112" t="s">
        <v>611</v>
      </c>
      <c r="L112">
        <f>VLOOKUP(K112,'Vlookup tables'!$A$2:$B$10,2,FALSE)</f>
        <v>4</v>
      </c>
      <c r="M112" t="s">
        <v>583</v>
      </c>
      <c r="N112" t="b">
        <f t="shared" si="117"/>
        <v>1</v>
      </c>
      <c r="O112" t="b">
        <f t="shared" si="118"/>
        <v>0</v>
      </c>
      <c r="P112" t="b">
        <f t="shared" si="119"/>
        <v>0</v>
      </c>
      <c r="Q112" t="b">
        <f t="shared" si="120"/>
        <v>0</v>
      </c>
      <c r="R112" t="b">
        <f t="shared" si="121"/>
        <v>0</v>
      </c>
      <c r="S112" t="s">
        <v>592</v>
      </c>
      <c r="T112" t="str">
        <f t="shared" si="158"/>
        <v>na</v>
      </c>
      <c r="U112" t="b">
        <f t="shared" si="159"/>
        <v>1</v>
      </c>
      <c r="V112" t="b">
        <f t="shared" si="160"/>
        <v>0</v>
      </c>
      <c r="W112" t="b">
        <f t="shared" si="161"/>
        <v>0</v>
      </c>
      <c r="X112" t="b">
        <f t="shared" si="162"/>
        <v>0</v>
      </c>
      <c r="Y112" t="s">
        <v>517</v>
      </c>
      <c r="Z112">
        <f>VLOOKUP(Y112,'Vlookup tables'!$D$2:$E$6,2,FALSE)</f>
        <v>1</v>
      </c>
      <c r="AA112" t="b">
        <f t="shared" si="99"/>
        <v>1</v>
      </c>
      <c r="AB112" t="b">
        <f t="shared" si="122"/>
        <v>0</v>
      </c>
      <c r="AC112" t="b">
        <f t="shared" si="123"/>
        <v>0</v>
      </c>
      <c r="AD112" t="b">
        <f t="shared" si="124"/>
        <v>0</v>
      </c>
      <c r="AE112" t="b">
        <f t="shared" si="125"/>
        <v>0</v>
      </c>
      <c r="AF112">
        <f>IF(OR(AA112=FALSE,AA112="na"),"na",VLOOKUP(AV112,'Vlookup tables'!$G$2:$H$7,2,FALSE))</f>
        <v>3</v>
      </c>
      <c r="AG112" t="str">
        <f>IF(OR(AB112=FALSE,AB112="na"),"na",VLOOKUP(AW112,'Vlookup tables'!$G$2:$H$7,2,FALSE))</f>
        <v>na</v>
      </c>
      <c r="AH112" t="str">
        <f>IF(OR(AC112=FALSE,AC112="na"),"na",VLOOKUP(AX112,'Vlookup tables'!$G$2:$H$7,2,FALSE))</f>
        <v>na</v>
      </c>
      <c r="AI112" t="str">
        <f>IF(OR(AD112=FALSE,AD112="na"),"na",VLOOKUP(AY112,'Vlookup tables'!$G$2:$H$7,2,FALSE))</f>
        <v>na</v>
      </c>
      <c r="AJ112">
        <f>IF(OR(AA112=FALSE,AA112="na"),"na",VLOOKUP(BC112,'Vlookup tables'!$J$2:$K$5,2,FALSE))</f>
        <v>2</v>
      </c>
      <c r="AK112" t="str">
        <f>IF(OR(AB112=FALSE,AB112="na"),"na",VLOOKUP(BD112,'Vlookup tables'!$J$2:$K$5,2,FALSE))</f>
        <v>na</v>
      </c>
      <c r="AL112" t="str">
        <f>IF(OR(AC112=FALSE,AC112="na"),"na",VLOOKUP(BE112,'Vlookup tables'!$J$2:$K$5,2,FALSE))</f>
        <v>na</v>
      </c>
      <c r="AM112" t="str">
        <f>IF(OR(AD112=FALSE,AD112="na"),"na",VLOOKUP(BF112,'Vlookup tables'!$J$2:$K$5,2,FALSE))</f>
        <v>na</v>
      </c>
      <c r="AN112" t="b">
        <f t="shared" si="126"/>
        <v>1</v>
      </c>
      <c r="AO112" t="str">
        <f t="shared" si="127"/>
        <v>na</v>
      </c>
      <c r="AP112" t="str">
        <f t="shared" si="128"/>
        <v>na</v>
      </c>
      <c r="AQ112" t="str">
        <f t="shared" si="129"/>
        <v>na</v>
      </c>
      <c r="AR112" t="s">
        <v>747</v>
      </c>
      <c r="AV112" t="s">
        <v>527</v>
      </c>
      <c r="AX112" t="s">
        <v>527</v>
      </c>
      <c r="BC112" t="s">
        <v>528</v>
      </c>
      <c r="BE112" t="s">
        <v>528</v>
      </c>
      <c r="BJ112" t="s">
        <v>1025</v>
      </c>
      <c r="BL112" t="s">
        <v>1025</v>
      </c>
      <c r="BQ112" t="str">
        <f t="shared" si="130"/>
        <v>Yes</v>
      </c>
      <c r="BR112" t="b">
        <f t="shared" si="131"/>
        <v>1</v>
      </c>
      <c r="BS112" t="b">
        <f t="shared" si="132"/>
        <v>1</v>
      </c>
      <c r="BT112" t="b">
        <f t="shared" si="133"/>
        <v>0</v>
      </c>
      <c r="BU112" t="b">
        <f t="shared" si="134"/>
        <v>0</v>
      </c>
      <c r="BV112" t="b">
        <f t="shared" si="135"/>
        <v>0</v>
      </c>
      <c r="BW112">
        <f>IF(OR(BR112=FALSE,BR112="na"),"na",VLOOKUP(CN112,'Vlookup tables'!$G$2:$H$7,2,FALSE))</f>
        <v>1</v>
      </c>
      <c r="BX112">
        <f>IF(OR(BS112=FALSE,BS112="na"),"na",VLOOKUP(CO112,'Vlookup tables'!$G$2:$H$7,2,FALSE))</f>
        <v>3</v>
      </c>
      <c r="BY112" t="str">
        <f>IF(OR(BT112=FALSE,BT112="na"),"na",VLOOKUP(CP112,'Vlookup tables'!$G$2:$H$7,2,FALSE))</f>
        <v>na</v>
      </c>
      <c r="BZ112" t="str">
        <f>IF(OR(BU112=FALSE,BU112="na"),"na",VLOOKUP(CQ112,'Vlookup tables'!$G$2:$H$7,2,FALSE))</f>
        <v>na</v>
      </c>
      <c r="CA112">
        <f>IF(OR(BR112=FALSE,BR112="na"),"na",VLOOKUP(CU112,'Vlookup tables'!$J$2:$K$5,2,FALSE))</f>
        <v>2</v>
      </c>
      <c r="CB112">
        <f>IF(OR(BS112=FALSE,BS112="na"),"na",VLOOKUP(CV112,'Vlookup tables'!$J$2:$K$5,2,FALSE))</f>
        <v>2</v>
      </c>
      <c r="CC112" t="str">
        <f>IF(OR(BT112=FALSE,BT112="na"),"na",VLOOKUP(CW112,'Vlookup tables'!$J$2:$K$5,2,FALSE))</f>
        <v>na</v>
      </c>
      <c r="CD112" t="str">
        <f>IF(OR(BU112=FALSE,BU112="na"),"na",VLOOKUP(CX112,'Vlookup tables'!$J$2:$K$5,2,FALSE))</f>
        <v>na</v>
      </c>
      <c r="CE112" t="b">
        <f t="shared" si="136"/>
        <v>1</v>
      </c>
      <c r="CF112" t="b">
        <f t="shared" si="137"/>
        <v>1</v>
      </c>
      <c r="CG112" t="str">
        <f t="shared" si="138"/>
        <v>na</v>
      </c>
      <c r="CH112" t="str">
        <f t="shared" si="139"/>
        <v>na</v>
      </c>
      <c r="CI112" t="s">
        <v>519</v>
      </c>
      <c r="CJ112" t="s">
        <v>529</v>
      </c>
      <c r="CN112" t="s">
        <v>530</v>
      </c>
      <c r="CO112" t="s">
        <v>527</v>
      </c>
      <c r="CU112" t="s">
        <v>528</v>
      </c>
      <c r="CV112" t="s">
        <v>528</v>
      </c>
      <c r="DB112" t="s">
        <v>1026</v>
      </c>
      <c r="DC112" t="s">
        <v>1027</v>
      </c>
      <c r="DI112" t="b">
        <f t="shared" si="140"/>
        <v>0</v>
      </c>
      <c r="DK112" t="s">
        <v>552</v>
      </c>
      <c r="EQ112" t="b">
        <f t="shared" si="141"/>
        <v>0</v>
      </c>
      <c r="ER112" t="b">
        <f t="shared" si="142"/>
        <v>0</v>
      </c>
      <c r="ES112" t="b">
        <f t="shared" si="143"/>
        <v>0</v>
      </c>
      <c r="ET112" t="b">
        <f t="shared" si="144"/>
        <v>0</v>
      </c>
      <c r="EU112" t="b">
        <f t="shared" si="145"/>
        <v>0</v>
      </c>
      <c r="EV112" t="b">
        <f t="shared" si="146"/>
        <v>0</v>
      </c>
      <c r="EW112" t="str">
        <f t="shared" si="100"/>
        <v>na</v>
      </c>
      <c r="EX112" t="str">
        <f t="shared" si="101"/>
        <v>na</v>
      </c>
      <c r="EY112" t="str">
        <f t="shared" si="102"/>
        <v>na</v>
      </c>
      <c r="EZ112" t="str">
        <f t="shared" si="103"/>
        <v>na</v>
      </c>
      <c r="FA112" t="str">
        <f t="shared" si="104"/>
        <v>na</v>
      </c>
      <c r="FB112" t="str">
        <f t="shared" si="105"/>
        <v>na</v>
      </c>
      <c r="FC112" t="str">
        <f t="shared" si="147"/>
        <v>na</v>
      </c>
      <c r="FD112" t="str">
        <f t="shared" si="106"/>
        <v>na</v>
      </c>
      <c r="FE112" t="str">
        <f t="shared" si="107"/>
        <v>na</v>
      </c>
      <c r="FF112" t="str">
        <f t="shared" si="108"/>
        <v>na</v>
      </c>
      <c r="FG112" t="str">
        <f t="shared" si="109"/>
        <v>na</v>
      </c>
      <c r="FH112" t="str">
        <f t="shared" si="148"/>
        <v>na</v>
      </c>
      <c r="FI112" t="str">
        <f>IF(OR(FD112=FALSE,FD112="na"),"na",VLOOKUP(GH112,'Vlookup tables'!$G$2:$H$7,2,FALSE))</f>
        <v>na</v>
      </c>
      <c r="FJ112" t="str">
        <f>IF(OR(FE112=FALSE,FE112="na"),"na",VLOOKUP(GI112,'Vlookup tables'!$G$2:$H$7,2,FALSE))</f>
        <v>na</v>
      </c>
      <c r="FK112" t="str">
        <f>IF(OR(FF112=FALSE,FF112="na"),"na",VLOOKUP(GJ112,'Vlookup tables'!$G$2:$H$7,2,FALSE))</f>
        <v>na</v>
      </c>
      <c r="FL112" t="str">
        <f>IF(OR(FG112=FALSE,FG112="na"),"na",VLOOKUP(GK112,'Vlookup tables'!$G$2:$H$7,2,FALSE))</f>
        <v>na</v>
      </c>
      <c r="FM112" t="str">
        <f>IF(OR(FD112=FALSE,FD112="na"),"na",VLOOKUP(GO112,'Vlookup tables'!$J$2:$K$5,2,FALSE))</f>
        <v>na</v>
      </c>
      <c r="FN112" t="str">
        <f>IF(OR(FE112=FALSE,FE112="na"),"na",VLOOKUP(GP112,'Vlookup tables'!$J$2:$K$5,2,FALSE))</f>
        <v>na</v>
      </c>
      <c r="FO112" t="str">
        <f>IF(OR(FF112=FALSE,FF112="na"),"na",VLOOKUP(GQ112,'Vlookup tables'!$J$2:$K$5,2,FALSE))</f>
        <v>na</v>
      </c>
      <c r="FP112" t="str">
        <f>IF(OR(FG112=FALSE,FG112="na"),"na",VLOOKUP(GR112,'Vlookup tables'!$J$2:$K$5,2,FALSE))</f>
        <v>na</v>
      </c>
      <c r="FQ112" t="str">
        <f t="shared" si="110"/>
        <v>na</v>
      </c>
      <c r="FR112" t="str">
        <f t="shared" si="111"/>
        <v>na</v>
      </c>
      <c r="FS112" t="str">
        <f t="shared" si="112"/>
        <v>na</v>
      </c>
      <c r="FT112" t="str">
        <f t="shared" si="113"/>
        <v>na</v>
      </c>
      <c r="FU112" t="str">
        <f t="shared" si="114"/>
        <v>na</v>
      </c>
      <c r="FV112" t="s">
        <v>574</v>
      </c>
      <c r="HF112" t="s">
        <v>1009</v>
      </c>
      <c r="HX112">
        <f>IF(IT112="","Unknown",VLOOKUP(IT112,'Vlookup tables'!$B$13:$C$16,2,FALSE))</f>
        <v>2</v>
      </c>
      <c r="HY112">
        <f>IF(IU112="","Unknown",VLOOKUP(IU112,'Vlookup tables'!$D$13:$E$16,2,FALSE))</f>
        <v>3</v>
      </c>
      <c r="HZ112">
        <f>IF(IV112="","Unknown",VLOOKUP(IV112,'Vlookup tables'!$F$13:$G$16,2,FALSE))</f>
        <v>3</v>
      </c>
      <c r="IA112">
        <f>IF(IW112="","Unknown",VLOOKUP(IW112,'Vlookup tables'!$H$13:$I$16,2,FALSE))</f>
        <v>3</v>
      </c>
      <c r="IB112">
        <f>IF(IX112="","Unknown",VLOOKUP(IX112,'Vlookup tables'!$J$13:$K$16,2,FALSE))</f>
        <v>3</v>
      </c>
      <c r="IC112">
        <f>IF(IY112="","Unknown",VLOOKUP(IY112,'Vlookup tables'!$L$13:$M$16,2,FALSE))</f>
        <v>3</v>
      </c>
      <c r="ID112">
        <f>IF(IZ112="","Unknown",VLOOKUP(IZ112,'Vlookup tables'!$N$13:$O$16,2,FALSE))</f>
        <v>1</v>
      </c>
      <c r="IE112">
        <f>VLOOKUP(JA112,'Vlookup tables'!$P$13:$Q$15,2,FALSE)</f>
        <v>2</v>
      </c>
      <c r="IF112" t="b">
        <f t="shared" si="149"/>
        <v>0</v>
      </c>
      <c r="IG112" t="b">
        <f t="shared" si="150"/>
        <v>1</v>
      </c>
      <c r="IH112" t="b">
        <f t="shared" si="151"/>
        <v>0</v>
      </c>
      <c r="II112" t="b">
        <f t="shared" si="115"/>
        <v>0</v>
      </c>
      <c r="IJ112" t="str">
        <f>IF(OR(IF112=FALSE,IF112="na"),"na",VLOOKUP(JF112,'Vlookup tables'!$G$2:$H$7,2,FALSE))</f>
        <v>na</v>
      </c>
      <c r="IK112">
        <f>IF(OR(IG112=FALSE,IG112="na"),"na",VLOOKUP(JG112,'Vlookup tables'!$G$2:$H$7,2,FALSE))</f>
        <v>1</v>
      </c>
      <c r="IL112" t="str">
        <f>IF(OR(IH112=FALSE,IH112="na"),"na",VLOOKUP(JH112,'Vlookup tables'!$G$2:$H$7,2,FALSE))</f>
        <v>na</v>
      </c>
      <c r="IM112" t="str">
        <f>IF(OR(IF112=FALSE,IF112="na"),"na",VLOOKUP(JL112,'Vlookup tables'!$J$2:$K$5,2,FALSE))</f>
        <v>na</v>
      </c>
      <c r="IN112">
        <f>IF(OR(IG112=FALSE,IG112="na"),"na",VLOOKUP(JM112,'Vlookup tables'!$J$2:$K$5,2,FALSE))</f>
        <v>2</v>
      </c>
      <c r="IO112" t="str">
        <f>IF(OR(IH112=FALSE,IH112="na"),"na",VLOOKUP(JN112,'Vlookup tables'!$J$2:$K$5,2,FALSE))</f>
        <v>na</v>
      </c>
      <c r="IP112" t="str">
        <f t="shared" si="152"/>
        <v>na</v>
      </c>
      <c r="IQ112" t="b">
        <f t="shared" si="153"/>
        <v>1</v>
      </c>
      <c r="IR112" t="str">
        <f t="shared" si="154"/>
        <v>na</v>
      </c>
      <c r="IS112" t="b">
        <f t="shared" si="155"/>
        <v>0</v>
      </c>
      <c r="IT112" t="s">
        <v>559</v>
      </c>
      <c r="IU112" t="s">
        <v>539</v>
      </c>
      <c r="IV112" t="s">
        <v>540</v>
      </c>
      <c r="IW112" t="s">
        <v>576</v>
      </c>
      <c r="IX112" t="s">
        <v>577</v>
      </c>
      <c r="IY112" t="s">
        <v>532</v>
      </c>
      <c r="IZ112" t="s">
        <v>562</v>
      </c>
      <c r="JA112" t="s">
        <v>578</v>
      </c>
      <c r="JB112" t="s">
        <v>619</v>
      </c>
      <c r="JG112" t="s">
        <v>530</v>
      </c>
      <c r="JM112" t="s">
        <v>528</v>
      </c>
      <c r="JS112" t="s">
        <v>1028</v>
      </c>
      <c r="KM112" t="s">
        <v>1029</v>
      </c>
      <c r="KN112" t="s">
        <v>1030</v>
      </c>
      <c r="KQ112" t="b">
        <f t="shared" si="156"/>
        <v>0</v>
      </c>
      <c r="KR112">
        <f t="shared" si="116"/>
        <v>146</v>
      </c>
    </row>
    <row r="113" spans="1:304" ht="14.4" customHeight="1" x14ac:dyDescent="0.3">
      <c r="A113">
        <v>100</v>
      </c>
      <c r="B113">
        <v>670</v>
      </c>
      <c r="C113" s="2">
        <v>44874.349120370367</v>
      </c>
      <c r="D113">
        <v>1</v>
      </c>
      <c r="E113" t="s">
        <v>590</v>
      </c>
      <c r="F113" t="s">
        <v>568</v>
      </c>
      <c r="G113">
        <f>VLOOKUP(F113,'Vlookup tables'!$A$2:$B$10,2,FALSE)</f>
        <v>6</v>
      </c>
      <c r="H113" t="s">
        <v>545</v>
      </c>
      <c r="J113" t="str">
        <f t="shared" si="157"/>
        <v>Engineering</v>
      </c>
      <c r="K113" t="s">
        <v>568</v>
      </c>
      <c r="L113">
        <f>VLOOKUP(K113,'Vlookup tables'!$A$2:$B$10,2,FALSE)</f>
        <v>6</v>
      </c>
      <c r="M113" t="s">
        <v>583</v>
      </c>
      <c r="N113" t="b">
        <f t="shared" si="117"/>
        <v>1</v>
      </c>
      <c r="O113" t="b">
        <f t="shared" si="118"/>
        <v>0</v>
      </c>
      <c r="P113" t="b">
        <f t="shared" si="119"/>
        <v>0</v>
      </c>
      <c r="Q113" t="b">
        <f t="shared" si="120"/>
        <v>0</v>
      </c>
      <c r="R113" t="b">
        <f t="shared" si="121"/>
        <v>0</v>
      </c>
      <c r="S113" t="s">
        <v>547</v>
      </c>
      <c r="T113" t="str">
        <f t="shared" si="158"/>
        <v>na</v>
      </c>
      <c r="U113" t="b">
        <f t="shared" si="159"/>
        <v>0</v>
      </c>
      <c r="V113" t="b">
        <f t="shared" si="160"/>
        <v>1</v>
      </c>
      <c r="W113" t="b">
        <f t="shared" si="161"/>
        <v>0</v>
      </c>
      <c r="X113" t="b">
        <f t="shared" si="162"/>
        <v>0</v>
      </c>
      <c r="Y113" t="s">
        <v>517</v>
      </c>
      <c r="Z113">
        <f>VLOOKUP(Y113,'Vlookup tables'!$D$2:$E$6,2,FALSE)</f>
        <v>1</v>
      </c>
      <c r="AA113" t="b">
        <f t="shared" si="99"/>
        <v>0</v>
      </c>
      <c r="AB113" t="b">
        <f t="shared" si="122"/>
        <v>0</v>
      </c>
      <c r="AC113" t="b">
        <f t="shared" si="123"/>
        <v>0</v>
      </c>
      <c r="AD113" t="b">
        <f t="shared" si="124"/>
        <v>0</v>
      </c>
      <c r="AE113" t="b">
        <f t="shared" si="125"/>
        <v>0</v>
      </c>
      <c r="AF113" t="str">
        <f>IF(OR(AA113=FALSE,AA113="na"),"na",VLOOKUP(AV113,'Vlookup tables'!$G$2:$H$7,2,FALSE))</f>
        <v>na</v>
      </c>
      <c r="AG113" t="str">
        <f>IF(OR(AB113=FALSE,AB113="na"),"na",VLOOKUP(AW113,'Vlookup tables'!$G$2:$H$7,2,FALSE))</f>
        <v>na</v>
      </c>
      <c r="AH113" t="str">
        <f>IF(OR(AC113=FALSE,AC113="na"),"na",VLOOKUP(AX113,'Vlookup tables'!$G$2:$H$7,2,FALSE))</f>
        <v>na</v>
      </c>
      <c r="AI113" t="str">
        <f>IF(OR(AD113=FALSE,AD113="na"),"na",VLOOKUP(AY113,'Vlookup tables'!$G$2:$H$7,2,FALSE))</f>
        <v>na</v>
      </c>
      <c r="AJ113" t="str">
        <f>IF(OR(AA113=FALSE,AA113="na"),"na",VLOOKUP(BC113,'Vlookup tables'!$J$2:$K$5,2,FALSE))</f>
        <v>na</v>
      </c>
      <c r="AK113" t="str">
        <f>IF(OR(AB113=FALSE,AB113="na"),"na",VLOOKUP(BD113,'Vlookup tables'!$J$2:$K$5,2,FALSE))</f>
        <v>na</v>
      </c>
      <c r="AL113" t="str">
        <f>IF(OR(AC113=FALSE,AC113="na"),"na",VLOOKUP(BE113,'Vlookup tables'!$J$2:$K$5,2,FALSE))</f>
        <v>na</v>
      </c>
      <c r="AM113" t="str">
        <f>IF(OR(AD113=FALSE,AD113="na"),"na",VLOOKUP(BF113,'Vlookup tables'!$J$2:$K$5,2,FALSE))</f>
        <v>na</v>
      </c>
      <c r="AN113" t="str">
        <f t="shared" si="126"/>
        <v>na</v>
      </c>
      <c r="AO113" t="str">
        <f t="shared" si="127"/>
        <v>na</v>
      </c>
      <c r="AP113" t="str">
        <f t="shared" si="128"/>
        <v>na</v>
      </c>
      <c r="AQ113" t="str">
        <f t="shared" si="129"/>
        <v>na</v>
      </c>
      <c r="AR113" t="s">
        <v>632</v>
      </c>
      <c r="AX113" t="s">
        <v>530</v>
      </c>
      <c r="BE113" t="s">
        <v>528</v>
      </c>
      <c r="BL113" t="s">
        <v>1031</v>
      </c>
      <c r="BQ113" t="str">
        <f t="shared" si="130"/>
        <v>Yes</v>
      </c>
      <c r="BR113" t="b">
        <f t="shared" si="131"/>
        <v>1</v>
      </c>
      <c r="BS113" t="b">
        <f t="shared" si="132"/>
        <v>1</v>
      </c>
      <c r="BT113" t="b">
        <f t="shared" si="133"/>
        <v>1</v>
      </c>
      <c r="BU113" t="b">
        <f t="shared" si="134"/>
        <v>1</v>
      </c>
      <c r="BV113" t="b">
        <f t="shared" si="135"/>
        <v>0</v>
      </c>
      <c r="BW113">
        <f>IF(OR(BR113=FALSE,BR113="na"),"na",VLOOKUP(CN113,'Vlookup tables'!$G$2:$H$7,2,FALSE))</f>
        <v>1</v>
      </c>
      <c r="BX113">
        <f>IF(OR(BS113=FALSE,BS113="na"),"na",VLOOKUP(CO113,'Vlookup tables'!$G$2:$H$7,2,FALSE))</f>
        <v>1</v>
      </c>
      <c r="BY113">
        <f>IF(OR(BT113=FALSE,BT113="na"),"na",VLOOKUP(CP113,'Vlookup tables'!$G$2:$H$7,2,FALSE))</f>
        <v>1</v>
      </c>
      <c r="BZ113">
        <f>IF(OR(BU113=FALSE,BU113="na"),"na",VLOOKUP(CQ113,'Vlookup tables'!$G$2:$H$7,2,FALSE))</f>
        <v>1</v>
      </c>
      <c r="CA113">
        <f>IF(OR(BR113=FALSE,BR113="na"),"na",VLOOKUP(CU113,'Vlookup tables'!$J$2:$K$5,2,FALSE))</f>
        <v>2</v>
      </c>
      <c r="CB113">
        <f>IF(OR(BS113=FALSE,BS113="na"),"na",VLOOKUP(CV113,'Vlookup tables'!$J$2:$K$5,2,FALSE))</f>
        <v>2</v>
      </c>
      <c r="CC113">
        <f>IF(OR(BT113=FALSE,BT113="na"),"na",VLOOKUP(CW113,'Vlookup tables'!$J$2:$K$5,2,FALSE))</f>
        <v>2</v>
      </c>
      <c r="CD113">
        <f>IF(OR(BU113=FALSE,BU113="na"),"na",VLOOKUP(CX113,'Vlookup tables'!$J$2:$K$5,2,FALSE))</f>
        <v>2</v>
      </c>
      <c r="CE113" t="b">
        <f t="shared" si="136"/>
        <v>1</v>
      </c>
      <c r="CF113" t="b">
        <f t="shared" si="137"/>
        <v>1</v>
      </c>
      <c r="CG113" t="b">
        <f t="shared" si="138"/>
        <v>1</v>
      </c>
      <c r="CH113" t="b">
        <f t="shared" si="139"/>
        <v>0</v>
      </c>
      <c r="CI113" t="s">
        <v>519</v>
      </c>
      <c r="CJ113" t="s">
        <v>550</v>
      </c>
      <c r="CN113" t="s">
        <v>530</v>
      </c>
      <c r="CO113" t="s">
        <v>530</v>
      </c>
      <c r="CP113" t="s">
        <v>530</v>
      </c>
      <c r="CQ113" t="s">
        <v>530</v>
      </c>
      <c r="CU113" t="s">
        <v>528</v>
      </c>
      <c r="CV113" t="s">
        <v>528</v>
      </c>
      <c r="CW113" t="s">
        <v>528</v>
      </c>
      <c r="CX113" t="s">
        <v>528</v>
      </c>
      <c r="DB113" t="s">
        <v>1032</v>
      </c>
      <c r="DC113" t="s">
        <v>1032</v>
      </c>
      <c r="DD113" t="s">
        <v>1033</v>
      </c>
      <c r="DI113" t="b">
        <f t="shared" si="140"/>
        <v>0</v>
      </c>
      <c r="DK113" t="s">
        <v>552</v>
      </c>
      <c r="EQ113" t="b">
        <f t="shared" si="141"/>
        <v>1</v>
      </c>
      <c r="ER113" t="b">
        <f t="shared" si="142"/>
        <v>1</v>
      </c>
      <c r="ES113" t="b">
        <f t="shared" si="143"/>
        <v>0</v>
      </c>
      <c r="ET113" t="b">
        <f t="shared" si="144"/>
        <v>0</v>
      </c>
      <c r="EU113" t="b">
        <f t="shared" si="145"/>
        <v>0</v>
      </c>
      <c r="EV113" t="b">
        <f t="shared" si="146"/>
        <v>0</v>
      </c>
      <c r="EW113">
        <f t="shared" si="100"/>
        <v>1</v>
      </c>
      <c r="EX113" t="str">
        <f t="shared" si="101"/>
        <v>na</v>
      </c>
      <c r="EY113" t="str">
        <f t="shared" si="102"/>
        <v>na</v>
      </c>
      <c r="EZ113" t="str">
        <f t="shared" si="103"/>
        <v>na</v>
      </c>
      <c r="FA113" t="b">
        <f t="shared" si="104"/>
        <v>1</v>
      </c>
      <c r="FB113" t="b">
        <f t="shared" si="105"/>
        <v>0</v>
      </c>
      <c r="FC113" t="b">
        <f t="shared" si="147"/>
        <v>0</v>
      </c>
      <c r="FD113" t="b">
        <f t="shared" si="106"/>
        <v>0</v>
      </c>
      <c r="FE113" t="str">
        <f t="shared" si="107"/>
        <v>na</v>
      </c>
      <c r="FF113" t="b">
        <f t="shared" si="108"/>
        <v>1</v>
      </c>
      <c r="FG113" t="b">
        <f t="shared" si="109"/>
        <v>0</v>
      </c>
      <c r="FH113" t="b">
        <f t="shared" si="148"/>
        <v>0</v>
      </c>
      <c r="FI113" t="str">
        <f>IF(OR(FD113=FALSE,FD113="na"),"na",VLOOKUP(GH113,'Vlookup tables'!$G$2:$H$7,2,FALSE))</f>
        <v>na</v>
      </c>
      <c r="FJ113" t="str">
        <f>IF(OR(FE113=FALSE,FE113="na"),"na",VLOOKUP(GI113,'Vlookup tables'!$G$2:$H$7,2,FALSE))</f>
        <v>na</v>
      </c>
      <c r="FK113">
        <f>IF(OR(FF113=FALSE,FF113="na"),"na",VLOOKUP(GJ113,'Vlookup tables'!$G$2:$H$7,2,FALSE))</f>
        <v>1</v>
      </c>
      <c r="FL113" t="str">
        <f>IF(OR(FG113=FALSE,FG113="na"),"na",VLOOKUP(GK113,'Vlookup tables'!$G$2:$H$7,2,FALSE))</f>
        <v>na</v>
      </c>
      <c r="FM113" t="str">
        <f>IF(OR(FD113=FALSE,FD113="na"),"na",VLOOKUP(GO113,'Vlookup tables'!$J$2:$K$5,2,FALSE))</f>
        <v>na</v>
      </c>
      <c r="FN113" t="str">
        <f>IF(OR(FE113=FALSE,FE113="na"),"na",VLOOKUP(GP113,'Vlookup tables'!$J$2:$K$5,2,FALSE))</f>
        <v>na</v>
      </c>
      <c r="FO113">
        <f>IF(OR(FF113=FALSE,FF113="na"),"na",VLOOKUP(GQ113,'Vlookup tables'!$J$2:$K$5,2,FALSE))</f>
        <v>2</v>
      </c>
      <c r="FP113" t="str">
        <f>IF(OR(FG113=FALSE,FG113="na"),"na",VLOOKUP(GR113,'Vlookup tables'!$J$2:$K$5,2,FALSE))</f>
        <v>na</v>
      </c>
      <c r="FQ113" t="str">
        <f t="shared" si="110"/>
        <v>na</v>
      </c>
      <c r="FR113" t="str">
        <f t="shared" si="111"/>
        <v>na</v>
      </c>
      <c r="FS113" t="b">
        <f t="shared" si="112"/>
        <v>0</v>
      </c>
      <c r="FT113" t="str">
        <f t="shared" si="113"/>
        <v>na</v>
      </c>
      <c r="FU113" t="b">
        <f t="shared" si="114"/>
        <v>0</v>
      </c>
      <c r="FV113" t="s">
        <v>601</v>
      </c>
      <c r="FX113" t="s">
        <v>555</v>
      </c>
      <c r="GB113" t="s">
        <v>741</v>
      </c>
      <c r="GF113" t="s">
        <v>596</v>
      </c>
      <c r="GJ113" t="s">
        <v>530</v>
      </c>
      <c r="GQ113" t="s">
        <v>528</v>
      </c>
      <c r="HD113" t="s">
        <v>552</v>
      </c>
      <c r="HX113">
        <f>IF(IT113="","Unknown",VLOOKUP(IT113,'Vlookup tables'!$B$13:$C$16,2,FALSE))</f>
        <v>1</v>
      </c>
      <c r="HY113">
        <f>IF(IU113="","Unknown",VLOOKUP(IU113,'Vlookup tables'!$D$13:$E$16,2,FALSE))</f>
        <v>3</v>
      </c>
      <c r="HZ113">
        <f>IF(IV113="","Unknown",VLOOKUP(IV113,'Vlookup tables'!$F$13:$G$16,2,FALSE))</f>
        <v>1</v>
      </c>
      <c r="IA113">
        <f>IF(IW113="","Unknown",VLOOKUP(IW113,'Vlookup tables'!$H$13:$I$16,2,FALSE))</f>
        <v>2</v>
      </c>
      <c r="IB113">
        <f>IF(IX113="","Unknown",VLOOKUP(IX113,'Vlookup tables'!$J$13:$K$16,2,FALSE))</f>
        <v>3</v>
      </c>
      <c r="IC113">
        <f>IF(IY113="","Unknown",VLOOKUP(IY113,'Vlookup tables'!$L$13:$M$16,2,FALSE))</f>
        <v>2</v>
      </c>
      <c r="ID113">
        <f>IF(IZ113="","Unknown",VLOOKUP(IZ113,'Vlookup tables'!$N$13:$O$16,2,FALSE))</f>
        <v>1</v>
      </c>
      <c r="IE113">
        <f>VLOOKUP(JA113,'Vlookup tables'!$P$13:$Q$15,2,FALSE)</f>
        <v>1</v>
      </c>
      <c r="IF113" t="str">
        <f t="shared" si="149"/>
        <v>na</v>
      </c>
      <c r="IG113" t="str">
        <f t="shared" si="150"/>
        <v>na</v>
      </c>
      <c r="IH113" t="str">
        <f t="shared" si="151"/>
        <v>na</v>
      </c>
      <c r="II113" t="str">
        <f t="shared" si="115"/>
        <v>na</v>
      </c>
      <c r="IJ113" t="str">
        <f>IF(OR(IF113=FALSE,IF113="na"),"na",VLOOKUP(JF113,'Vlookup tables'!$G$2:$H$7,2,FALSE))</f>
        <v>na</v>
      </c>
      <c r="IK113" t="str">
        <f>IF(OR(IG113=FALSE,IG113="na"),"na",VLOOKUP(JG113,'Vlookup tables'!$G$2:$H$7,2,FALSE))</f>
        <v>na</v>
      </c>
      <c r="IL113" t="str">
        <f>IF(OR(IH113=FALSE,IH113="na"),"na",VLOOKUP(JH113,'Vlookup tables'!$G$2:$H$7,2,FALSE))</f>
        <v>na</v>
      </c>
      <c r="IM113" t="str">
        <f>IF(OR(IF113=FALSE,IF113="na"),"na",VLOOKUP(JL113,'Vlookup tables'!$J$2:$K$5,2,FALSE))</f>
        <v>na</v>
      </c>
      <c r="IN113" t="str">
        <f>IF(OR(IG113=FALSE,IG113="na"),"na",VLOOKUP(JM113,'Vlookup tables'!$J$2:$K$5,2,FALSE))</f>
        <v>na</v>
      </c>
      <c r="IO113" t="str">
        <f>IF(OR(IH113=FALSE,IH113="na"),"na",VLOOKUP(JN113,'Vlookup tables'!$J$2:$K$5,2,FALSE))</f>
        <v>na</v>
      </c>
      <c r="IP113" t="str">
        <f t="shared" si="152"/>
        <v>na</v>
      </c>
      <c r="IQ113" t="str">
        <f t="shared" si="153"/>
        <v>na</v>
      </c>
      <c r="IR113" t="str">
        <f t="shared" si="154"/>
        <v>na</v>
      </c>
      <c r="IS113" t="b">
        <f t="shared" si="155"/>
        <v>0</v>
      </c>
      <c r="IT113" t="s">
        <v>704</v>
      </c>
      <c r="IU113" t="s">
        <v>539</v>
      </c>
      <c r="IV113" t="s">
        <v>586</v>
      </c>
      <c r="IW113" t="s">
        <v>562</v>
      </c>
      <c r="IX113" t="s">
        <v>577</v>
      </c>
      <c r="IY113" t="s">
        <v>528</v>
      </c>
      <c r="IZ113" t="s">
        <v>562</v>
      </c>
      <c r="JA113" t="s">
        <v>541</v>
      </c>
      <c r="JX113" t="s">
        <v>534</v>
      </c>
      <c r="JZ113" t="s">
        <v>901</v>
      </c>
      <c r="KB113" t="s">
        <v>589</v>
      </c>
      <c r="KC113">
        <v>2</v>
      </c>
      <c r="KD113">
        <v>1</v>
      </c>
      <c r="KK113">
        <v>1</v>
      </c>
      <c r="KN113" t="s">
        <v>552</v>
      </c>
      <c r="KQ113" t="b">
        <f t="shared" si="156"/>
        <v>0</v>
      </c>
      <c r="KR113">
        <f t="shared" si="116"/>
        <v>154</v>
      </c>
    </row>
    <row r="114" spans="1:304" ht="14.4" customHeight="1" x14ac:dyDescent="0.3">
      <c r="A114">
        <v>100</v>
      </c>
      <c r="B114">
        <v>657</v>
      </c>
      <c r="C114" s="2">
        <v>44874.349756944444</v>
      </c>
      <c r="D114">
        <v>1</v>
      </c>
      <c r="E114" t="s">
        <v>590</v>
      </c>
      <c r="F114" t="s">
        <v>566</v>
      </c>
      <c r="G114">
        <f>VLOOKUP(F114,'Vlookup tables'!$A$2:$B$10,2,FALSE)</f>
        <v>3</v>
      </c>
      <c r="H114" t="s">
        <v>567</v>
      </c>
      <c r="J114" t="str">
        <f t="shared" si="157"/>
        <v>Administration</v>
      </c>
      <c r="K114" t="s">
        <v>568</v>
      </c>
      <c r="L114">
        <f>VLOOKUP(K114,'Vlookup tables'!$A$2:$B$10,2,FALSE)</f>
        <v>6</v>
      </c>
      <c r="M114" t="s">
        <v>547</v>
      </c>
      <c r="N114" t="b">
        <f t="shared" si="117"/>
        <v>0</v>
      </c>
      <c r="O114" t="b">
        <f t="shared" si="118"/>
        <v>0</v>
      </c>
      <c r="P114" t="b">
        <f t="shared" si="119"/>
        <v>1</v>
      </c>
      <c r="Q114" t="b">
        <f t="shared" si="120"/>
        <v>0</v>
      </c>
      <c r="R114" t="b">
        <f t="shared" si="121"/>
        <v>0</v>
      </c>
      <c r="T114" t="str">
        <f t="shared" si="158"/>
        <v>Unknown</v>
      </c>
      <c r="U114" t="str">
        <f t="shared" si="159"/>
        <v>Unknown</v>
      </c>
      <c r="V114" t="str">
        <f t="shared" si="160"/>
        <v>na</v>
      </c>
      <c r="W114" t="str">
        <f t="shared" si="161"/>
        <v>Unknown</v>
      </c>
      <c r="X114" t="str">
        <f t="shared" si="162"/>
        <v>Unknown</v>
      </c>
      <c r="Y114" t="s">
        <v>584</v>
      </c>
      <c r="Z114">
        <f>VLOOKUP(Y114,'Vlookup tables'!$D$2:$E$6,2,FALSE)</f>
        <v>2</v>
      </c>
      <c r="AA114" t="str">
        <f t="shared" si="99"/>
        <v>na</v>
      </c>
      <c r="AB114" t="str">
        <f t="shared" si="122"/>
        <v>na</v>
      </c>
      <c r="AC114" t="str">
        <f t="shared" si="123"/>
        <v>na</v>
      </c>
      <c r="AD114" t="str">
        <f t="shared" si="124"/>
        <v>na</v>
      </c>
      <c r="AE114" t="str">
        <f t="shared" si="125"/>
        <v>na</v>
      </c>
      <c r="AF114" t="str">
        <f>IF(OR(AA114=FALSE,AA114="na"),"na",VLOOKUP(AV114,'Vlookup tables'!$G$2:$H$7,2,FALSE))</f>
        <v>na</v>
      </c>
      <c r="AG114" t="str">
        <f>IF(OR(AB114=FALSE,AB114="na"),"na",VLOOKUP(AW114,'Vlookup tables'!$G$2:$H$7,2,FALSE))</f>
        <v>na</v>
      </c>
      <c r="AH114" t="str">
        <f>IF(OR(AC114=FALSE,AC114="na"),"na",VLOOKUP(AX114,'Vlookup tables'!$G$2:$H$7,2,FALSE))</f>
        <v>na</v>
      </c>
      <c r="AI114" t="str">
        <f>IF(OR(AD114=FALSE,AD114="na"),"na",VLOOKUP(AY114,'Vlookup tables'!$G$2:$H$7,2,FALSE))</f>
        <v>na</v>
      </c>
      <c r="AJ114" t="str">
        <f>IF(OR(AA114=FALSE,AA114="na"),"na",VLOOKUP(BC114,'Vlookup tables'!$J$2:$K$5,2,FALSE))</f>
        <v>na</v>
      </c>
      <c r="AK114" t="str">
        <f>IF(OR(AB114=FALSE,AB114="na"),"na",VLOOKUP(BD114,'Vlookup tables'!$J$2:$K$5,2,FALSE))</f>
        <v>na</v>
      </c>
      <c r="AL114" t="str">
        <f>IF(OR(AC114=FALSE,AC114="na"),"na",VLOOKUP(BE114,'Vlookup tables'!$J$2:$K$5,2,FALSE))</f>
        <v>na</v>
      </c>
      <c r="AM114" t="str">
        <f>IF(OR(AD114=FALSE,AD114="na"),"na",VLOOKUP(BF114,'Vlookup tables'!$J$2:$K$5,2,FALSE))</f>
        <v>na</v>
      </c>
      <c r="AN114" t="str">
        <f t="shared" si="126"/>
        <v>na</v>
      </c>
      <c r="AO114" t="str">
        <f t="shared" si="127"/>
        <v>na</v>
      </c>
      <c r="AP114" t="str">
        <f t="shared" si="128"/>
        <v>na</v>
      </c>
      <c r="AQ114" t="str">
        <f t="shared" si="129"/>
        <v>na</v>
      </c>
      <c r="BQ114" t="str">
        <f t="shared" si="130"/>
        <v>na</v>
      </c>
      <c r="BR114" t="b">
        <f t="shared" si="131"/>
        <v>1</v>
      </c>
      <c r="BS114" t="b">
        <f t="shared" si="132"/>
        <v>1</v>
      </c>
      <c r="BT114" t="b">
        <f t="shared" si="133"/>
        <v>0</v>
      </c>
      <c r="BU114" t="b">
        <f t="shared" si="134"/>
        <v>0</v>
      </c>
      <c r="BV114" t="b">
        <f t="shared" si="135"/>
        <v>0</v>
      </c>
      <c r="BW114">
        <f>IF(OR(BR114=FALSE,BR114="na"),"na",VLOOKUP(CN114,'Vlookup tables'!$G$2:$H$7,2,FALSE))</f>
        <v>1</v>
      </c>
      <c r="BX114">
        <f>IF(OR(BS114=FALSE,BS114="na"),"na",VLOOKUP(CO114,'Vlookup tables'!$G$2:$H$7,2,FALSE))</f>
        <v>1</v>
      </c>
      <c r="BY114" t="str">
        <f>IF(OR(BT114=FALSE,BT114="na"),"na",VLOOKUP(CP114,'Vlookup tables'!$G$2:$H$7,2,FALSE))</f>
        <v>na</v>
      </c>
      <c r="BZ114" t="str">
        <f>IF(OR(BU114=FALSE,BU114="na"),"na",VLOOKUP(CQ114,'Vlookup tables'!$G$2:$H$7,2,FALSE))</f>
        <v>na</v>
      </c>
      <c r="CA114">
        <f>IF(OR(BR114=FALSE,BR114="na"),"na",VLOOKUP(CU114,'Vlookup tables'!$J$2:$K$5,2,FALSE))</f>
        <v>3</v>
      </c>
      <c r="CB114">
        <f>IF(OR(BS114=FALSE,BS114="na"),"na",VLOOKUP(CV114,'Vlookup tables'!$J$2:$K$5,2,FALSE))</f>
        <v>3</v>
      </c>
      <c r="CC114" t="str">
        <f>IF(OR(BT114=FALSE,BT114="na"),"na",VLOOKUP(CW114,'Vlookup tables'!$J$2:$K$5,2,FALSE))</f>
        <v>na</v>
      </c>
      <c r="CD114" t="str">
        <f>IF(OR(BU114=FALSE,BU114="na"),"na",VLOOKUP(CX114,'Vlookup tables'!$J$2:$K$5,2,FALSE))</f>
        <v>na</v>
      </c>
      <c r="CE114" t="b">
        <f t="shared" si="136"/>
        <v>1</v>
      </c>
      <c r="CF114" t="b">
        <f t="shared" si="137"/>
        <v>0</v>
      </c>
      <c r="CG114" t="str">
        <f t="shared" si="138"/>
        <v>na</v>
      </c>
      <c r="CH114" t="str">
        <f t="shared" si="139"/>
        <v>na</v>
      </c>
      <c r="CJ114" t="s">
        <v>529</v>
      </c>
      <c r="CN114" t="s">
        <v>530</v>
      </c>
      <c r="CO114" t="s">
        <v>530</v>
      </c>
      <c r="CU114" t="s">
        <v>532</v>
      </c>
      <c r="CV114" t="s">
        <v>532</v>
      </c>
      <c r="DB114" t="s">
        <v>1034</v>
      </c>
      <c r="DI114" t="b">
        <f t="shared" si="140"/>
        <v>0</v>
      </c>
      <c r="DK114" t="s">
        <v>552</v>
      </c>
      <c r="EQ114" t="b">
        <f t="shared" si="141"/>
        <v>1</v>
      </c>
      <c r="ER114" t="b">
        <f t="shared" si="142"/>
        <v>1</v>
      </c>
      <c r="ES114" t="b">
        <f t="shared" si="143"/>
        <v>0</v>
      </c>
      <c r="ET114" t="b">
        <f t="shared" si="144"/>
        <v>0</v>
      </c>
      <c r="EU114" t="b">
        <f t="shared" si="145"/>
        <v>1</v>
      </c>
      <c r="EV114" t="b">
        <f t="shared" si="146"/>
        <v>0</v>
      </c>
      <c r="EW114">
        <f t="shared" si="100"/>
        <v>1</v>
      </c>
      <c r="EX114" t="str">
        <f t="shared" si="101"/>
        <v>na</v>
      </c>
      <c r="EY114" t="str">
        <f t="shared" si="102"/>
        <v>na</v>
      </c>
      <c r="EZ114">
        <f t="shared" si="103"/>
        <v>1</v>
      </c>
      <c r="FA114" t="b">
        <f t="shared" si="104"/>
        <v>1</v>
      </c>
      <c r="FB114" t="b">
        <f t="shared" si="105"/>
        <v>0</v>
      </c>
      <c r="FC114" t="b">
        <f t="shared" si="147"/>
        <v>0</v>
      </c>
      <c r="FD114" t="b">
        <f t="shared" si="106"/>
        <v>1</v>
      </c>
      <c r="FE114" t="str">
        <f t="shared" si="107"/>
        <v>na</v>
      </c>
      <c r="FF114" t="b">
        <f t="shared" si="108"/>
        <v>1</v>
      </c>
      <c r="FG114" t="b">
        <f t="shared" si="109"/>
        <v>0</v>
      </c>
      <c r="FH114" t="b">
        <f t="shared" si="148"/>
        <v>0</v>
      </c>
      <c r="FI114">
        <f>IF(OR(FD114=FALSE,FD114="na"),"na",VLOOKUP(GH114,'Vlookup tables'!$G$2:$H$7,2,FALSE))</f>
        <v>1</v>
      </c>
      <c r="FJ114" t="str">
        <f>IF(OR(FE114=FALSE,FE114="na"),"na",VLOOKUP(GI114,'Vlookup tables'!$G$2:$H$7,2,FALSE))</f>
        <v>na</v>
      </c>
      <c r="FK114">
        <f>IF(OR(FF114=FALSE,FF114="na"),"na",VLOOKUP(GJ114,'Vlookup tables'!$G$2:$H$7,2,FALSE))</f>
        <v>1</v>
      </c>
      <c r="FL114" t="str">
        <f>IF(OR(FG114=FALSE,FG114="na"),"na",VLOOKUP(GK114,'Vlookup tables'!$G$2:$H$7,2,FALSE))</f>
        <v>na</v>
      </c>
      <c r="FM114">
        <f>IF(OR(FD114=FALSE,FD114="na"),"na",VLOOKUP(GO114,'Vlookup tables'!$J$2:$K$5,2,FALSE))</f>
        <v>3</v>
      </c>
      <c r="FN114" t="str">
        <f>IF(OR(FE114=FALSE,FE114="na"),"na",VLOOKUP(GP114,'Vlookup tables'!$J$2:$K$5,2,FALSE))</f>
        <v>na</v>
      </c>
      <c r="FO114">
        <f>IF(OR(FF114=FALSE,FF114="na"),"na",VLOOKUP(GQ114,'Vlookup tables'!$J$2:$K$5,2,FALSE))</f>
        <v>3</v>
      </c>
      <c r="FP114" t="str">
        <f>IF(OR(FG114=FALSE,FG114="na"),"na",VLOOKUP(GR114,'Vlookup tables'!$J$2:$K$5,2,FALSE))</f>
        <v>na</v>
      </c>
      <c r="FQ114" t="b">
        <f t="shared" si="110"/>
        <v>0</v>
      </c>
      <c r="FR114" t="str">
        <f t="shared" si="111"/>
        <v>na</v>
      </c>
      <c r="FS114" t="b">
        <f t="shared" si="112"/>
        <v>0</v>
      </c>
      <c r="FT114" t="str">
        <f t="shared" si="113"/>
        <v>na</v>
      </c>
      <c r="FU114" t="b">
        <f t="shared" si="114"/>
        <v>0</v>
      </c>
      <c r="FV114" t="s">
        <v>594</v>
      </c>
      <c r="FX114" t="s">
        <v>555</v>
      </c>
      <c r="GA114" t="s">
        <v>555</v>
      </c>
      <c r="GB114" t="s">
        <v>630</v>
      </c>
      <c r="GF114" t="s">
        <v>596</v>
      </c>
      <c r="GH114" t="s">
        <v>530</v>
      </c>
      <c r="GJ114" t="s">
        <v>530</v>
      </c>
      <c r="GO114" t="s">
        <v>532</v>
      </c>
      <c r="GQ114" t="s">
        <v>532</v>
      </c>
      <c r="HD114" t="s">
        <v>552</v>
      </c>
      <c r="HX114">
        <f>IF(IT114="","Unknown",VLOOKUP(IT114,'Vlookup tables'!$B$13:$C$16,2,FALSE))</f>
        <v>1</v>
      </c>
      <c r="HY114">
        <f>IF(IU114="","Unknown",VLOOKUP(IU114,'Vlookup tables'!$D$13:$E$16,2,FALSE))</f>
        <v>2</v>
      </c>
      <c r="HZ114">
        <f>IF(IV114="","Unknown",VLOOKUP(IV114,'Vlookup tables'!$F$13:$G$16,2,FALSE))</f>
        <v>3</v>
      </c>
      <c r="IA114">
        <f>IF(IW114="","Unknown",VLOOKUP(IW114,'Vlookup tables'!$H$13:$I$16,2,FALSE))</f>
        <v>3</v>
      </c>
      <c r="IB114">
        <f>IF(IX114="","Unknown",VLOOKUP(IX114,'Vlookup tables'!$J$13:$K$16,2,FALSE))</f>
        <v>3</v>
      </c>
      <c r="IC114">
        <f>IF(IY114="","Unknown",VLOOKUP(IY114,'Vlookup tables'!$L$13:$M$16,2,FALSE))</f>
        <v>3</v>
      </c>
      <c r="ID114">
        <f>IF(IZ114="","Unknown",VLOOKUP(IZ114,'Vlookup tables'!$N$13:$O$16,2,FALSE))</f>
        <v>1</v>
      </c>
      <c r="IE114">
        <f>VLOOKUP(JA114,'Vlookup tables'!$P$13:$Q$15,2,FALSE)</f>
        <v>1</v>
      </c>
      <c r="IF114" t="str">
        <f t="shared" si="149"/>
        <v>na</v>
      </c>
      <c r="IG114" t="str">
        <f t="shared" si="150"/>
        <v>na</v>
      </c>
      <c r="IH114" t="str">
        <f t="shared" si="151"/>
        <v>na</v>
      </c>
      <c r="II114" t="str">
        <f t="shared" si="115"/>
        <v>na</v>
      </c>
      <c r="IJ114" t="str">
        <f>IF(OR(IF114=FALSE,IF114="na"),"na",VLOOKUP(JF114,'Vlookup tables'!$G$2:$H$7,2,FALSE))</f>
        <v>na</v>
      </c>
      <c r="IK114" t="str">
        <f>IF(OR(IG114=FALSE,IG114="na"),"na",VLOOKUP(JG114,'Vlookup tables'!$G$2:$H$7,2,FALSE))</f>
        <v>na</v>
      </c>
      <c r="IL114" t="str">
        <f>IF(OR(IH114=FALSE,IH114="na"),"na",VLOOKUP(JH114,'Vlookup tables'!$G$2:$H$7,2,FALSE))</f>
        <v>na</v>
      </c>
      <c r="IM114" t="str">
        <f>IF(OR(IF114=FALSE,IF114="na"),"na",VLOOKUP(JL114,'Vlookup tables'!$J$2:$K$5,2,FALSE))</f>
        <v>na</v>
      </c>
      <c r="IN114" t="str">
        <f>IF(OR(IG114=FALSE,IG114="na"),"na",VLOOKUP(JM114,'Vlookup tables'!$J$2:$K$5,2,FALSE))</f>
        <v>na</v>
      </c>
      <c r="IO114" t="str">
        <f>IF(OR(IH114=FALSE,IH114="na"),"na",VLOOKUP(JN114,'Vlookup tables'!$J$2:$K$5,2,FALSE))</f>
        <v>na</v>
      </c>
      <c r="IP114" t="str">
        <f t="shared" si="152"/>
        <v>na</v>
      </c>
      <c r="IQ114" t="str">
        <f t="shared" si="153"/>
        <v>na</v>
      </c>
      <c r="IR114" t="str">
        <f t="shared" si="154"/>
        <v>na</v>
      </c>
      <c r="IS114" t="b">
        <f t="shared" si="155"/>
        <v>0</v>
      </c>
      <c r="IT114" t="s">
        <v>704</v>
      </c>
      <c r="IU114" t="s">
        <v>560</v>
      </c>
      <c r="IV114" t="s">
        <v>540</v>
      </c>
      <c r="IW114" t="s">
        <v>576</v>
      </c>
      <c r="IX114" t="s">
        <v>577</v>
      </c>
      <c r="IY114" t="s">
        <v>532</v>
      </c>
      <c r="IZ114" t="s">
        <v>562</v>
      </c>
      <c r="JA114" t="s">
        <v>541</v>
      </c>
      <c r="JX114" t="s">
        <v>534</v>
      </c>
      <c r="JZ114" t="s">
        <v>588</v>
      </c>
      <c r="KB114" t="s">
        <v>589</v>
      </c>
      <c r="KC114">
        <v>1</v>
      </c>
      <c r="KD114">
        <v>2</v>
      </c>
      <c r="KK114">
        <v>1</v>
      </c>
      <c r="KN114" t="s">
        <v>552</v>
      </c>
      <c r="KQ114" t="b">
        <f t="shared" si="156"/>
        <v>0</v>
      </c>
      <c r="KR114">
        <f t="shared" si="116"/>
        <v>145</v>
      </c>
    </row>
    <row r="115" spans="1:304" ht="14.4" customHeight="1" x14ac:dyDescent="0.3">
      <c r="A115">
        <v>100</v>
      </c>
      <c r="B115">
        <v>2303</v>
      </c>
      <c r="C115" s="2">
        <v>44874.349907407406</v>
      </c>
      <c r="D115">
        <v>1</v>
      </c>
      <c r="E115" t="s">
        <v>544</v>
      </c>
      <c r="F115" t="s">
        <v>568</v>
      </c>
      <c r="G115">
        <f>VLOOKUP(F115,'Vlookup tables'!$A$2:$B$10,2,FALSE)</f>
        <v>6</v>
      </c>
      <c r="H115" t="s">
        <v>631</v>
      </c>
      <c r="J115" t="str">
        <f t="shared" si="157"/>
        <v>Maintenance</v>
      </c>
      <c r="K115" t="s">
        <v>568</v>
      </c>
      <c r="L115">
        <f>VLOOKUP(K115,'Vlookup tables'!$A$2:$B$10,2,FALSE)</f>
        <v>6</v>
      </c>
      <c r="M115" t="s">
        <v>569</v>
      </c>
      <c r="N115" t="b">
        <f t="shared" si="117"/>
        <v>1</v>
      </c>
      <c r="O115" t="b">
        <f t="shared" si="118"/>
        <v>1</v>
      </c>
      <c r="P115" t="b">
        <f t="shared" si="119"/>
        <v>0</v>
      </c>
      <c r="Q115" t="b">
        <f t="shared" si="120"/>
        <v>0</v>
      </c>
      <c r="R115" t="b">
        <f t="shared" si="121"/>
        <v>0</v>
      </c>
      <c r="S115" t="s">
        <v>754</v>
      </c>
      <c r="T115" t="str">
        <f t="shared" si="158"/>
        <v>na</v>
      </c>
      <c r="U115" t="str">
        <f t="shared" si="159"/>
        <v>na</v>
      </c>
      <c r="V115" t="b">
        <f t="shared" si="160"/>
        <v>1</v>
      </c>
      <c r="W115" t="b">
        <f t="shared" si="161"/>
        <v>1</v>
      </c>
      <c r="X115" t="b">
        <f t="shared" si="162"/>
        <v>0</v>
      </c>
      <c r="Y115" t="s">
        <v>517</v>
      </c>
      <c r="Z115">
        <f>VLOOKUP(Y115,'Vlookup tables'!$D$2:$E$6,2,FALSE)</f>
        <v>1</v>
      </c>
      <c r="AA115" t="b">
        <f t="shared" si="99"/>
        <v>0</v>
      </c>
      <c r="AB115" t="b">
        <f t="shared" si="122"/>
        <v>0</v>
      </c>
      <c r="AC115" t="b">
        <f t="shared" si="123"/>
        <v>0</v>
      </c>
      <c r="AD115" t="b">
        <f t="shared" si="124"/>
        <v>0</v>
      </c>
      <c r="AE115" t="b">
        <f t="shared" si="125"/>
        <v>0</v>
      </c>
      <c r="AF115" t="str">
        <f>IF(OR(AA115=FALSE,AA115="na"),"na",VLOOKUP(AV115,'Vlookup tables'!$G$2:$H$7,2,FALSE))</f>
        <v>na</v>
      </c>
      <c r="AG115" t="str">
        <f>IF(OR(AB115=FALSE,AB115="na"),"na",VLOOKUP(AW115,'Vlookup tables'!$G$2:$H$7,2,FALSE))</f>
        <v>na</v>
      </c>
      <c r="AH115" t="str">
        <f>IF(OR(AC115=FALSE,AC115="na"),"na",VLOOKUP(AX115,'Vlookup tables'!$G$2:$H$7,2,FALSE))</f>
        <v>na</v>
      </c>
      <c r="AI115" t="str">
        <f>IF(OR(AD115=FALSE,AD115="na"),"na",VLOOKUP(AY115,'Vlookup tables'!$G$2:$H$7,2,FALSE))</f>
        <v>na</v>
      </c>
      <c r="AJ115" t="str">
        <f>IF(OR(AA115=FALSE,AA115="na"),"na",VLOOKUP(BC115,'Vlookup tables'!$J$2:$K$5,2,FALSE))</f>
        <v>na</v>
      </c>
      <c r="AK115" t="str">
        <f>IF(OR(AB115=FALSE,AB115="na"),"na",VLOOKUP(BD115,'Vlookup tables'!$J$2:$K$5,2,FALSE))</f>
        <v>na</v>
      </c>
      <c r="AL115" t="str">
        <f>IF(OR(AC115=FALSE,AC115="na"),"na",VLOOKUP(BE115,'Vlookup tables'!$J$2:$K$5,2,FALSE))</f>
        <v>na</v>
      </c>
      <c r="AM115" t="str">
        <f>IF(OR(AD115=FALSE,AD115="na"),"na",VLOOKUP(BF115,'Vlookup tables'!$J$2:$K$5,2,FALSE))</f>
        <v>na</v>
      </c>
      <c r="AN115" t="str">
        <f t="shared" si="126"/>
        <v>na</v>
      </c>
      <c r="AO115" t="str">
        <f t="shared" si="127"/>
        <v>na</v>
      </c>
      <c r="AP115" t="str">
        <f t="shared" si="128"/>
        <v>na</v>
      </c>
      <c r="AQ115" t="str">
        <f t="shared" si="129"/>
        <v>na</v>
      </c>
      <c r="AR115" t="s">
        <v>632</v>
      </c>
      <c r="AX115" t="s">
        <v>551</v>
      </c>
      <c r="BE115" t="s">
        <v>528</v>
      </c>
      <c r="BL115" t="s">
        <v>1035</v>
      </c>
      <c r="BQ115" t="str">
        <f t="shared" si="130"/>
        <v>Yes</v>
      </c>
      <c r="BR115" t="b">
        <f t="shared" si="131"/>
        <v>1</v>
      </c>
      <c r="BS115" t="b">
        <f t="shared" si="132"/>
        <v>1</v>
      </c>
      <c r="BT115" t="b">
        <f t="shared" si="133"/>
        <v>1</v>
      </c>
      <c r="BU115" t="b">
        <f t="shared" si="134"/>
        <v>0</v>
      </c>
      <c r="BV115" t="b">
        <f t="shared" si="135"/>
        <v>0</v>
      </c>
      <c r="BW115">
        <f>IF(OR(BR115=FALSE,BR115="na"),"na",VLOOKUP(CN115,'Vlookup tables'!$G$2:$H$7,2,FALSE))</f>
        <v>5</v>
      </c>
      <c r="BX115">
        <f>IF(OR(BS115=FALSE,BS115="na"),"na",VLOOKUP(CO115,'Vlookup tables'!$G$2:$H$7,2,FALSE))</f>
        <v>5</v>
      </c>
      <c r="BY115">
        <f>IF(OR(BT115=FALSE,BT115="na"),"na",VLOOKUP(CP115,'Vlookup tables'!$G$2:$H$7,2,FALSE))</f>
        <v>5</v>
      </c>
      <c r="BZ115" t="str">
        <f>IF(OR(BU115=FALSE,BU115="na"),"na",VLOOKUP(CQ115,'Vlookup tables'!$G$2:$H$7,2,FALSE))</f>
        <v>na</v>
      </c>
      <c r="CA115">
        <f>IF(OR(BR115=FALSE,BR115="na"),"na",VLOOKUP(CU115,'Vlookup tables'!$J$2:$K$5,2,FALSE))</f>
        <v>2</v>
      </c>
      <c r="CB115">
        <f>IF(OR(BS115=FALSE,BS115="na"),"na",VLOOKUP(CV115,'Vlookup tables'!$J$2:$K$5,2,FALSE))</f>
        <v>2</v>
      </c>
      <c r="CC115">
        <f>IF(OR(BT115=FALSE,BT115="na"),"na",VLOOKUP(CW115,'Vlookup tables'!$J$2:$K$5,2,FALSE))</f>
        <v>2</v>
      </c>
      <c r="CD115" t="str">
        <f>IF(OR(BU115=FALSE,BU115="na"),"na",VLOOKUP(CX115,'Vlookup tables'!$J$2:$K$5,2,FALSE))</f>
        <v>na</v>
      </c>
      <c r="CE115" t="b">
        <f t="shared" si="136"/>
        <v>1</v>
      </c>
      <c r="CF115" t="b">
        <f t="shared" si="137"/>
        <v>1</v>
      </c>
      <c r="CG115" t="b">
        <f t="shared" si="138"/>
        <v>1</v>
      </c>
      <c r="CH115" t="str">
        <f t="shared" si="139"/>
        <v>na</v>
      </c>
      <c r="CI115" t="s">
        <v>519</v>
      </c>
      <c r="CJ115" t="s">
        <v>593</v>
      </c>
      <c r="CN115" t="s">
        <v>551</v>
      </c>
      <c r="CO115" t="s">
        <v>551</v>
      </c>
      <c r="CP115" t="s">
        <v>551</v>
      </c>
      <c r="CU115" t="s">
        <v>528</v>
      </c>
      <c r="CV115" t="s">
        <v>528</v>
      </c>
      <c r="CW115" t="s">
        <v>528</v>
      </c>
      <c r="DB115" t="s">
        <v>1036</v>
      </c>
      <c r="DC115" t="s">
        <v>1036</v>
      </c>
      <c r="DD115" t="s">
        <v>1036</v>
      </c>
      <c r="DI115" t="b">
        <f t="shared" si="140"/>
        <v>1</v>
      </c>
      <c r="DJ115" t="s">
        <v>1037</v>
      </c>
      <c r="DK115" t="s">
        <v>649</v>
      </c>
      <c r="EQ115" t="b">
        <f t="shared" si="141"/>
        <v>1</v>
      </c>
      <c r="ER115" t="b">
        <f t="shared" si="142"/>
        <v>1</v>
      </c>
      <c r="ES115" t="b">
        <f t="shared" si="143"/>
        <v>1</v>
      </c>
      <c r="ET115" t="b">
        <f t="shared" si="144"/>
        <v>0</v>
      </c>
      <c r="EU115" t="b">
        <f t="shared" si="145"/>
        <v>0</v>
      </c>
      <c r="EV115" t="b">
        <f t="shared" si="146"/>
        <v>0</v>
      </c>
      <c r="EW115">
        <f t="shared" si="100"/>
        <v>3</v>
      </c>
      <c r="EX115">
        <f t="shared" si="101"/>
        <v>3</v>
      </c>
      <c r="EY115" t="str">
        <f t="shared" si="102"/>
        <v>na</v>
      </c>
      <c r="EZ115" t="str">
        <f t="shared" si="103"/>
        <v>na</v>
      </c>
      <c r="FA115" t="b">
        <f t="shared" si="104"/>
        <v>1</v>
      </c>
      <c r="FB115" t="b">
        <f t="shared" si="105"/>
        <v>0</v>
      </c>
      <c r="FC115" t="b">
        <f t="shared" si="147"/>
        <v>0</v>
      </c>
      <c r="FD115" t="b">
        <f t="shared" si="106"/>
        <v>1</v>
      </c>
      <c r="FE115" t="b">
        <f t="shared" si="107"/>
        <v>0</v>
      </c>
      <c r="FF115" t="b">
        <f t="shared" si="108"/>
        <v>1</v>
      </c>
      <c r="FG115" t="b">
        <f t="shared" si="109"/>
        <v>0</v>
      </c>
      <c r="FH115" t="b">
        <f t="shared" si="148"/>
        <v>0</v>
      </c>
      <c r="FI115">
        <f>IF(OR(FD115=FALSE,FD115="na"),"na",VLOOKUP(GH115,'Vlookup tables'!$G$2:$H$7,2,FALSE))</f>
        <v>5</v>
      </c>
      <c r="FJ115" t="str">
        <f>IF(OR(FE115=FALSE,FE115="na"),"na",VLOOKUP(GI115,'Vlookup tables'!$G$2:$H$7,2,FALSE))</f>
        <v>na</v>
      </c>
      <c r="FK115">
        <f>IF(OR(FF115=FALSE,FF115="na"),"na",VLOOKUP(GJ115,'Vlookup tables'!$G$2:$H$7,2,FALSE))</f>
        <v>5</v>
      </c>
      <c r="FL115" t="str">
        <f>IF(OR(FG115=FALSE,FG115="na"),"na",VLOOKUP(GK115,'Vlookup tables'!$G$2:$H$7,2,FALSE))</f>
        <v>na</v>
      </c>
      <c r="FM115">
        <f>IF(OR(FD115=FALSE,FD115="na"),"na",VLOOKUP(GO115,'Vlookup tables'!$J$2:$K$5,2,FALSE))</f>
        <v>1</v>
      </c>
      <c r="FN115" t="str">
        <f>IF(OR(FE115=FALSE,FE115="na"),"na",VLOOKUP(GP115,'Vlookup tables'!$J$2:$K$5,2,FALSE))</f>
        <v>na</v>
      </c>
      <c r="FO115">
        <f>IF(OR(FF115=FALSE,FF115="na"),"na",VLOOKUP(GQ115,'Vlookup tables'!$J$2:$K$5,2,FALSE))</f>
        <v>2</v>
      </c>
      <c r="FP115" t="str">
        <f>IF(OR(FG115=FALSE,FG115="na"),"na",VLOOKUP(GR115,'Vlookup tables'!$J$2:$K$5,2,FALSE))</f>
        <v>na</v>
      </c>
      <c r="FQ115" t="b">
        <f t="shared" si="110"/>
        <v>1</v>
      </c>
      <c r="FR115" t="str">
        <f t="shared" si="111"/>
        <v>na</v>
      </c>
      <c r="FS115" t="b">
        <f t="shared" si="112"/>
        <v>0</v>
      </c>
      <c r="FT115" t="str">
        <f t="shared" si="113"/>
        <v>na</v>
      </c>
      <c r="FU115" t="b">
        <f t="shared" si="114"/>
        <v>1</v>
      </c>
      <c r="FV115" t="s">
        <v>634</v>
      </c>
      <c r="FX115" t="s">
        <v>554</v>
      </c>
      <c r="FY115" t="s">
        <v>554</v>
      </c>
      <c r="GB115" t="s">
        <v>630</v>
      </c>
      <c r="GF115" t="s">
        <v>596</v>
      </c>
      <c r="GH115" t="s">
        <v>551</v>
      </c>
      <c r="GJ115" t="s">
        <v>551</v>
      </c>
      <c r="GO115" t="s">
        <v>564</v>
      </c>
      <c r="GQ115" t="s">
        <v>528</v>
      </c>
      <c r="GV115" t="s">
        <v>1038</v>
      </c>
      <c r="GY115" t="s">
        <v>1039</v>
      </c>
      <c r="HC115" t="s">
        <v>1040</v>
      </c>
      <c r="HD115" t="s">
        <v>649</v>
      </c>
      <c r="HX115">
        <f>IF(IT115="","Unknown",VLOOKUP(IT115,'Vlookup tables'!$B$13:$C$16,2,FALSE))</f>
        <v>2</v>
      </c>
      <c r="HY115">
        <f>IF(IU115="","Unknown",VLOOKUP(IU115,'Vlookup tables'!$D$13:$E$16,2,FALSE))</f>
        <v>3</v>
      </c>
      <c r="HZ115">
        <f>IF(IV115="","Unknown",VLOOKUP(IV115,'Vlookup tables'!$F$13:$G$16,2,FALSE))</f>
        <v>3</v>
      </c>
      <c r="IA115">
        <f>IF(IW115="","Unknown",VLOOKUP(IW115,'Vlookup tables'!$H$13:$I$16,2,FALSE))</f>
        <v>2</v>
      </c>
      <c r="IB115">
        <f>IF(IX115="","Unknown",VLOOKUP(IX115,'Vlookup tables'!$J$13:$K$16,2,FALSE))</f>
        <v>3</v>
      </c>
      <c r="IC115">
        <f>IF(IY115="","Unknown",VLOOKUP(IY115,'Vlookup tables'!$L$13:$M$16,2,FALSE))</f>
        <v>2</v>
      </c>
      <c r="ID115">
        <f>IF(IZ115="","Unknown",VLOOKUP(IZ115,'Vlookup tables'!$N$13:$O$16,2,FALSE))</f>
        <v>1</v>
      </c>
      <c r="IE115">
        <f>VLOOKUP(JA115,'Vlookup tables'!$P$13:$Q$15,2,FALSE)</f>
        <v>2</v>
      </c>
      <c r="IF115" t="b">
        <f t="shared" si="149"/>
        <v>0</v>
      </c>
      <c r="IG115" t="b">
        <f t="shared" si="150"/>
        <v>0</v>
      </c>
      <c r="IH115" t="b">
        <f t="shared" si="151"/>
        <v>0</v>
      </c>
      <c r="II115" t="b">
        <f t="shared" si="115"/>
        <v>1</v>
      </c>
      <c r="IJ115" t="str">
        <f>IF(OR(IF115=FALSE,IF115="na"),"na",VLOOKUP(JF115,'Vlookup tables'!$G$2:$H$7,2,FALSE))</f>
        <v>na</v>
      </c>
      <c r="IK115" t="str">
        <f>IF(OR(IG115=FALSE,IG115="na"),"na",VLOOKUP(JG115,'Vlookup tables'!$G$2:$H$7,2,FALSE))</f>
        <v>na</v>
      </c>
      <c r="IL115" t="str">
        <f>IF(OR(IH115=FALSE,IH115="na"),"na",VLOOKUP(JH115,'Vlookup tables'!$G$2:$H$7,2,FALSE))</f>
        <v>na</v>
      </c>
      <c r="IM115" t="str">
        <f>IF(OR(IF115=FALSE,IF115="na"),"na",VLOOKUP(JL115,'Vlookup tables'!$J$2:$K$5,2,FALSE))</f>
        <v>na</v>
      </c>
      <c r="IN115" t="str">
        <f>IF(OR(IG115=FALSE,IG115="na"),"na",VLOOKUP(JM115,'Vlookup tables'!$J$2:$K$5,2,FALSE))</f>
        <v>na</v>
      </c>
      <c r="IO115" t="str">
        <f>IF(OR(IH115=FALSE,IH115="na"),"na",VLOOKUP(JN115,'Vlookup tables'!$J$2:$K$5,2,FALSE))</f>
        <v>na</v>
      </c>
      <c r="IP115" t="str">
        <f t="shared" si="152"/>
        <v>na</v>
      </c>
      <c r="IQ115" t="str">
        <f t="shared" si="153"/>
        <v>na</v>
      </c>
      <c r="IR115" t="str">
        <f t="shared" si="154"/>
        <v>na</v>
      </c>
      <c r="IS115" t="b">
        <f t="shared" si="155"/>
        <v>1</v>
      </c>
      <c r="IT115" t="s">
        <v>559</v>
      </c>
      <c r="IU115" t="s">
        <v>539</v>
      </c>
      <c r="IV115" t="s">
        <v>540</v>
      </c>
      <c r="IW115" t="s">
        <v>562</v>
      </c>
      <c r="IX115" t="s">
        <v>577</v>
      </c>
      <c r="IY115" t="s">
        <v>528</v>
      </c>
      <c r="IZ115" t="s">
        <v>562</v>
      </c>
      <c r="JA115" t="s">
        <v>578</v>
      </c>
      <c r="JB115" t="s">
        <v>579</v>
      </c>
      <c r="JC115" t="s">
        <v>1041</v>
      </c>
      <c r="JI115" t="s">
        <v>527</v>
      </c>
      <c r="JO115" t="s">
        <v>532</v>
      </c>
      <c r="JU115" t="s">
        <v>1042</v>
      </c>
      <c r="KM115" t="s">
        <v>1043</v>
      </c>
      <c r="KN115" t="s">
        <v>649</v>
      </c>
      <c r="KQ115" t="b">
        <f t="shared" si="156"/>
        <v>0</v>
      </c>
      <c r="KR115">
        <f t="shared" si="116"/>
        <v>159</v>
      </c>
    </row>
    <row r="116" spans="1:304" ht="14.4" customHeight="1" x14ac:dyDescent="0.3">
      <c r="A116">
        <v>100</v>
      </c>
      <c r="B116">
        <v>1115</v>
      </c>
      <c r="C116" s="2">
        <v>44874.351539351854</v>
      </c>
      <c r="D116">
        <v>1</v>
      </c>
      <c r="E116" t="s">
        <v>544</v>
      </c>
      <c r="F116" t="s">
        <v>568</v>
      </c>
      <c r="G116">
        <f>VLOOKUP(F116,'Vlookup tables'!$A$2:$B$10,2,FALSE)</f>
        <v>6</v>
      </c>
      <c r="H116" t="s">
        <v>579</v>
      </c>
      <c r="I116" t="s">
        <v>1044</v>
      </c>
      <c r="J116" t="str">
        <f t="shared" si="157"/>
        <v>Motor carrier specialist</v>
      </c>
      <c r="K116" t="s">
        <v>568</v>
      </c>
      <c r="L116">
        <f>VLOOKUP(K116,'Vlookup tables'!$A$2:$B$10,2,FALSE)</f>
        <v>6</v>
      </c>
      <c r="M116" t="s">
        <v>583</v>
      </c>
      <c r="N116" t="b">
        <f t="shared" si="117"/>
        <v>1</v>
      </c>
      <c r="O116" t="b">
        <f t="shared" si="118"/>
        <v>0</v>
      </c>
      <c r="P116" t="b">
        <f t="shared" si="119"/>
        <v>0</v>
      </c>
      <c r="Q116" t="b">
        <f t="shared" si="120"/>
        <v>0</v>
      </c>
      <c r="R116" t="b">
        <f t="shared" si="121"/>
        <v>0</v>
      </c>
      <c r="S116" t="s">
        <v>592</v>
      </c>
      <c r="T116" t="str">
        <f t="shared" si="158"/>
        <v>na</v>
      </c>
      <c r="U116" t="b">
        <f t="shared" si="159"/>
        <v>1</v>
      </c>
      <c r="V116" t="b">
        <f t="shared" si="160"/>
        <v>0</v>
      </c>
      <c r="W116" t="b">
        <f t="shared" si="161"/>
        <v>0</v>
      </c>
      <c r="X116" t="b">
        <f t="shared" si="162"/>
        <v>0</v>
      </c>
      <c r="Y116" t="s">
        <v>517</v>
      </c>
      <c r="Z116">
        <f>VLOOKUP(Y116,'Vlookup tables'!$D$2:$E$6,2,FALSE)</f>
        <v>1</v>
      </c>
      <c r="AA116" t="b">
        <f t="shared" si="99"/>
        <v>1</v>
      </c>
      <c r="AB116" t="b">
        <f t="shared" si="122"/>
        <v>0</v>
      </c>
      <c r="AC116" t="b">
        <f t="shared" si="123"/>
        <v>0</v>
      </c>
      <c r="AD116" t="b">
        <f t="shared" si="124"/>
        <v>1</v>
      </c>
      <c r="AE116" t="b">
        <f t="shared" si="125"/>
        <v>0</v>
      </c>
      <c r="AF116">
        <f>IF(OR(AA116=FALSE,AA116="na"),"na",VLOOKUP(AV116,'Vlookup tables'!$G$2:$H$7,2,FALSE))</f>
        <v>3</v>
      </c>
      <c r="AG116" t="str">
        <f>IF(OR(AB116=FALSE,AB116="na"),"na",VLOOKUP(AW116,'Vlookup tables'!$G$2:$H$7,2,FALSE))</f>
        <v>na</v>
      </c>
      <c r="AH116" t="str">
        <f>IF(OR(AC116=FALSE,AC116="na"),"na",VLOOKUP(AX116,'Vlookup tables'!$G$2:$H$7,2,FALSE))</f>
        <v>na</v>
      </c>
      <c r="AI116">
        <f>IF(OR(AD116=FALSE,AD116="na"),"na",VLOOKUP(AY116,'Vlookup tables'!$G$2:$H$7,2,FALSE))</f>
        <v>1</v>
      </c>
      <c r="AJ116">
        <f>IF(OR(AA116=FALSE,AA116="na"),"na",VLOOKUP(BC116,'Vlookup tables'!$J$2:$K$5,2,FALSE))</f>
        <v>2</v>
      </c>
      <c r="AK116" t="str">
        <f>IF(OR(AB116=FALSE,AB116="na"),"na",VLOOKUP(BD116,'Vlookup tables'!$J$2:$K$5,2,FALSE))</f>
        <v>na</v>
      </c>
      <c r="AL116" t="str">
        <f>IF(OR(AC116=FALSE,AC116="na"),"na",VLOOKUP(BE116,'Vlookup tables'!$J$2:$K$5,2,FALSE))</f>
        <v>na</v>
      </c>
      <c r="AM116">
        <f>IF(OR(AD116=FALSE,AD116="na"),"na",VLOOKUP(BF116,'Vlookup tables'!$J$2:$K$5,2,FALSE))</f>
        <v>1</v>
      </c>
      <c r="AN116" t="b">
        <f t="shared" si="126"/>
        <v>1</v>
      </c>
      <c r="AO116" t="str">
        <f t="shared" si="127"/>
        <v>na</v>
      </c>
      <c r="AP116" t="str">
        <f t="shared" si="128"/>
        <v>na</v>
      </c>
      <c r="AQ116" t="b">
        <f t="shared" si="129"/>
        <v>0</v>
      </c>
      <c r="AR116" t="s">
        <v>666</v>
      </c>
      <c r="AV116" t="s">
        <v>527</v>
      </c>
      <c r="AX116" t="s">
        <v>573</v>
      </c>
      <c r="AY116" t="s">
        <v>530</v>
      </c>
      <c r="BC116" t="s">
        <v>528</v>
      </c>
      <c r="BE116" t="s">
        <v>532</v>
      </c>
      <c r="BF116" t="s">
        <v>564</v>
      </c>
      <c r="BJ116" t="s">
        <v>1045</v>
      </c>
      <c r="BL116" t="s">
        <v>1045</v>
      </c>
      <c r="BQ116" t="str">
        <f t="shared" si="130"/>
        <v>Yes</v>
      </c>
      <c r="BR116" t="b">
        <f t="shared" si="131"/>
        <v>1</v>
      </c>
      <c r="BS116" t="b">
        <f t="shared" si="132"/>
        <v>1</v>
      </c>
      <c r="BT116" t="b">
        <f t="shared" si="133"/>
        <v>1</v>
      </c>
      <c r="BU116" t="b">
        <f t="shared" si="134"/>
        <v>1</v>
      </c>
      <c r="BV116" t="b">
        <f t="shared" si="135"/>
        <v>0</v>
      </c>
      <c r="BW116">
        <f>IF(OR(BR116=FALSE,BR116="na"),"na",VLOOKUP(CN116,'Vlookup tables'!$G$2:$H$7,2,FALSE))</f>
        <v>2</v>
      </c>
      <c r="BX116">
        <f>IF(OR(BS116=FALSE,BS116="na"),"na",VLOOKUP(CO116,'Vlookup tables'!$G$2:$H$7,2,FALSE))</f>
        <v>3</v>
      </c>
      <c r="BY116">
        <f>IF(OR(BT116=FALSE,BT116="na"),"na",VLOOKUP(CP116,'Vlookup tables'!$G$2:$H$7,2,FALSE))</f>
        <v>2</v>
      </c>
      <c r="BZ116">
        <f>IF(OR(BU116=FALSE,BU116="na"),"na",VLOOKUP(CQ116,'Vlookup tables'!$G$2:$H$7,2,FALSE))</f>
        <v>2</v>
      </c>
      <c r="CA116">
        <f>IF(OR(BR116=FALSE,BR116="na"),"na",VLOOKUP(CU116,'Vlookup tables'!$J$2:$K$5,2,FALSE))</f>
        <v>3</v>
      </c>
      <c r="CB116">
        <f>IF(OR(BS116=FALSE,BS116="na"),"na",VLOOKUP(CV116,'Vlookup tables'!$J$2:$K$5,2,FALSE))</f>
        <v>3</v>
      </c>
      <c r="CC116">
        <f>IF(OR(BT116=FALSE,BT116="na"),"na",VLOOKUP(CW116,'Vlookup tables'!$J$2:$K$5,2,FALSE))</f>
        <v>3</v>
      </c>
      <c r="CD116">
        <f>IF(OR(BU116=FALSE,BU116="na"),"na",VLOOKUP(CX116,'Vlookup tables'!$J$2:$K$5,2,FALSE))</f>
        <v>3</v>
      </c>
      <c r="CE116" t="b">
        <f t="shared" si="136"/>
        <v>1</v>
      </c>
      <c r="CF116" t="b">
        <f t="shared" si="137"/>
        <v>1</v>
      </c>
      <c r="CG116" t="b">
        <f t="shared" si="138"/>
        <v>1</v>
      </c>
      <c r="CH116" t="b">
        <f t="shared" si="139"/>
        <v>1</v>
      </c>
      <c r="CI116" t="s">
        <v>519</v>
      </c>
      <c r="CJ116" t="s">
        <v>550</v>
      </c>
      <c r="CN116" t="s">
        <v>531</v>
      </c>
      <c r="CO116" t="s">
        <v>527</v>
      </c>
      <c r="CP116" t="s">
        <v>531</v>
      </c>
      <c r="CQ116" t="s">
        <v>531</v>
      </c>
      <c r="CU116" t="s">
        <v>532</v>
      </c>
      <c r="CV116" t="s">
        <v>532</v>
      </c>
      <c r="CW116" t="s">
        <v>532</v>
      </c>
      <c r="CX116" t="s">
        <v>532</v>
      </c>
      <c r="DB116" t="s">
        <v>1046</v>
      </c>
      <c r="DC116" t="s">
        <v>1046</v>
      </c>
      <c r="DD116" t="s">
        <v>1046</v>
      </c>
      <c r="DE116" t="s">
        <v>1046</v>
      </c>
      <c r="DI116" t="b">
        <f t="shared" si="140"/>
        <v>1</v>
      </c>
      <c r="DJ116" t="s">
        <v>1047</v>
      </c>
      <c r="DK116" t="s">
        <v>533</v>
      </c>
      <c r="EQ116" t="b">
        <f t="shared" si="141"/>
        <v>1</v>
      </c>
      <c r="ER116" t="b">
        <f t="shared" si="142"/>
        <v>1</v>
      </c>
      <c r="ES116" t="b">
        <f t="shared" si="143"/>
        <v>0</v>
      </c>
      <c r="ET116" t="b">
        <f t="shared" si="144"/>
        <v>0</v>
      </c>
      <c r="EU116" t="b">
        <f t="shared" si="145"/>
        <v>0</v>
      </c>
      <c r="EV116" t="b">
        <f t="shared" si="146"/>
        <v>0</v>
      </c>
      <c r="EW116">
        <f t="shared" si="100"/>
        <v>3</v>
      </c>
      <c r="EX116" t="str">
        <f t="shared" si="101"/>
        <v>na</v>
      </c>
      <c r="EY116" t="str">
        <f t="shared" si="102"/>
        <v>na</v>
      </c>
      <c r="EZ116" t="str">
        <f t="shared" si="103"/>
        <v>na</v>
      </c>
      <c r="FA116" t="b">
        <f t="shared" si="104"/>
        <v>1</v>
      </c>
      <c r="FB116" t="b">
        <f t="shared" si="105"/>
        <v>1</v>
      </c>
      <c r="FC116" t="b">
        <f t="shared" si="147"/>
        <v>0</v>
      </c>
      <c r="FD116" t="b">
        <f t="shared" si="106"/>
        <v>1</v>
      </c>
      <c r="FE116" t="b">
        <f t="shared" si="107"/>
        <v>1</v>
      </c>
      <c r="FF116" t="b">
        <f t="shared" si="108"/>
        <v>1</v>
      </c>
      <c r="FG116" t="b">
        <f t="shared" si="109"/>
        <v>1</v>
      </c>
      <c r="FH116" t="b">
        <f t="shared" si="148"/>
        <v>0</v>
      </c>
      <c r="FI116">
        <f>IF(OR(FD116=FALSE,FD116="na"),"na",VLOOKUP(GH116,'Vlookup tables'!$G$2:$H$7,2,FALSE))</f>
        <v>5</v>
      </c>
      <c r="FJ116">
        <f>IF(OR(FE116=FALSE,FE116="na"),"na",VLOOKUP(GI116,'Vlookup tables'!$G$2:$H$7,2,FALSE))</f>
        <v>3</v>
      </c>
      <c r="FK116">
        <f>IF(OR(FF116=FALSE,FF116="na"),"na",VLOOKUP(GJ116,'Vlookup tables'!$G$2:$H$7,2,FALSE))</f>
        <v>3</v>
      </c>
      <c r="FL116">
        <f>IF(OR(FG116=FALSE,FG116="na"),"na",VLOOKUP(GK116,'Vlookup tables'!$G$2:$H$7,2,FALSE))</f>
        <v>5</v>
      </c>
      <c r="FM116">
        <f>IF(OR(FD116=FALSE,FD116="na"),"na",VLOOKUP(GO116,'Vlookup tables'!$J$2:$K$5,2,FALSE))</f>
        <v>3</v>
      </c>
      <c r="FN116">
        <f>IF(OR(FE116=FALSE,FE116="na"),"na",VLOOKUP(GP116,'Vlookup tables'!$J$2:$K$5,2,FALSE))</f>
        <v>3</v>
      </c>
      <c r="FO116">
        <f>IF(OR(FF116=FALSE,FF116="na"),"na",VLOOKUP(GQ116,'Vlookup tables'!$J$2:$K$5,2,FALSE))</f>
        <v>3</v>
      </c>
      <c r="FP116">
        <f>IF(OR(FG116=FALSE,FG116="na"),"na",VLOOKUP(GR116,'Vlookup tables'!$J$2:$K$5,2,FALSE))</f>
        <v>3</v>
      </c>
      <c r="FQ116" t="b">
        <f t="shared" si="110"/>
        <v>0</v>
      </c>
      <c r="FR116" t="b">
        <f t="shared" si="111"/>
        <v>0</v>
      </c>
      <c r="FS116" t="b">
        <f t="shared" si="112"/>
        <v>0</v>
      </c>
      <c r="FT116" t="b">
        <f t="shared" si="113"/>
        <v>0</v>
      </c>
      <c r="FU116" t="b">
        <f t="shared" si="114"/>
        <v>0</v>
      </c>
      <c r="FV116" t="s">
        <v>601</v>
      </c>
      <c r="FX116" t="s">
        <v>554</v>
      </c>
      <c r="GB116" t="s">
        <v>893</v>
      </c>
      <c r="GF116" t="s">
        <v>609</v>
      </c>
      <c r="GH116" t="s">
        <v>551</v>
      </c>
      <c r="GI116" t="s">
        <v>527</v>
      </c>
      <c r="GJ116" t="s">
        <v>527</v>
      </c>
      <c r="GK116" t="s">
        <v>551</v>
      </c>
      <c r="GO116" t="s">
        <v>532</v>
      </c>
      <c r="GP116" t="s">
        <v>532</v>
      </c>
      <c r="GQ116" t="s">
        <v>532</v>
      </c>
      <c r="GR116" t="s">
        <v>532</v>
      </c>
      <c r="HD116" t="s">
        <v>552</v>
      </c>
      <c r="HX116">
        <f>IF(IT116="","Unknown",VLOOKUP(IT116,'Vlookup tables'!$B$13:$C$16,2,FALSE))</f>
        <v>2</v>
      </c>
      <c r="HY116">
        <f>IF(IU116="","Unknown",VLOOKUP(IU116,'Vlookup tables'!$D$13:$E$16,2,FALSE))</f>
        <v>2</v>
      </c>
      <c r="HZ116">
        <f>IF(IV116="","Unknown",VLOOKUP(IV116,'Vlookup tables'!$F$13:$G$16,2,FALSE))</f>
        <v>1</v>
      </c>
      <c r="IA116">
        <f>IF(IW116="","Unknown",VLOOKUP(IW116,'Vlookup tables'!$H$13:$I$16,2,FALSE))</f>
        <v>3</v>
      </c>
      <c r="IB116">
        <f>IF(IX116="","Unknown",VLOOKUP(IX116,'Vlookup tables'!$J$13:$K$16,2,FALSE))</f>
        <v>3</v>
      </c>
      <c r="IC116">
        <f>IF(IY116="","Unknown",VLOOKUP(IY116,'Vlookup tables'!$L$13:$M$16,2,FALSE))</f>
        <v>3</v>
      </c>
      <c r="ID116">
        <f>IF(IZ116="","Unknown",VLOOKUP(IZ116,'Vlookup tables'!$N$13:$O$16,2,FALSE))</f>
        <v>1</v>
      </c>
      <c r="IE116">
        <f>VLOOKUP(JA116,'Vlookup tables'!$P$13:$Q$15,2,FALSE)</f>
        <v>2</v>
      </c>
      <c r="IF116" t="b">
        <f t="shared" si="149"/>
        <v>0</v>
      </c>
      <c r="IG116" t="b">
        <f t="shared" si="150"/>
        <v>0</v>
      </c>
      <c r="IH116" t="b">
        <f t="shared" si="151"/>
        <v>0</v>
      </c>
      <c r="II116" t="b">
        <f t="shared" si="115"/>
        <v>1</v>
      </c>
      <c r="IJ116" t="str">
        <f>IF(OR(IF116=FALSE,IF116="na"),"na",VLOOKUP(JF116,'Vlookup tables'!$G$2:$H$7,2,FALSE))</f>
        <v>na</v>
      </c>
      <c r="IK116" t="str">
        <f>IF(OR(IG116=FALSE,IG116="na"),"na",VLOOKUP(JG116,'Vlookup tables'!$G$2:$H$7,2,FALSE))</f>
        <v>na</v>
      </c>
      <c r="IL116" t="str">
        <f>IF(OR(IH116=FALSE,IH116="na"),"na",VLOOKUP(JH116,'Vlookup tables'!$G$2:$H$7,2,FALSE))</f>
        <v>na</v>
      </c>
      <c r="IM116" t="str">
        <f>IF(OR(IF116=FALSE,IF116="na"),"na",VLOOKUP(JL116,'Vlookup tables'!$J$2:$K$5,2,FALSE))</f>
        <v>na</v>
      </c>
      <c r="IN116" t="str">
        <f>IF(OR(IG116=FALSE,IG116="na"),"na",VLOOKUP(JM116,'Vlookup tables'!$J$2:$K$5,2,FALSE))</f>
        <v>na</v>
      </c>
      <c r="IO116" t="str">
        <f>IF(OR(IH116=FALSE,IH116="na"),"na",VLOOKUP(JN116,'Vlookup tables'!$J$2:$K$5,2,FALSE))</f>
        <v>na</v>
      </c>
      <c r="IP116" t="str">
        <f t="shared" si="152"/>
        <v>na</v>
      </c>
      <c r="IQ116" t="str">
        <f t="shared" si="153"/>
        <v>na</v>
      </c>
      <c r="IR116" t="str">
        <f t="shared" si="154"/>
        <v>na</v>
      </c>
      <c r="IS116" t="b">
        <f t="shared" si="155"/>
        <v>0</v>
      </c>
      <c r="IT116" t="s">
        <v>559</v>
      </c>
      <c r="IU116" t="s">
        <v>560</v>
      </c>
      <c r="IV116" t="s">
        <v>586</v>
      </c>
      <c r="IW116" t="s">
        <v>576</v>
      </c>
      <c r="IX116" t="s">
        <v>577</v>
      </c>
      <c r="IY116" t="s">
        <v>532</v>
      </c>
      <c r="IZ116" t="s">
        <v>562</v>
      </c>
      <c r="JA116" t="s">
        <v>578</v>
      </c>
      <c r="JB116" t="s">
        <v>579</v>
      </c>
      <c r="JC116" t="s">
        <v>1048</v>
      </c>
      <c r="JI116" t="s">
        <v>551</v>
      </c>
      <c r="JO116" t="s">
        <v>532</v>
      </c>
      <c r="KN116" t="s">
        <v>552</v>
      </c>
      <c r="KP116" t="s">
        <v>1049</v>
      </c>
      <c r="KQ116" t="b">
        <f t="shared" si="156"/>
        <v>1</v>
      </c>
      <c r="KR116">
        <f t="shared" si="116"/>
        <v>167</v>
      </c>
    </row>
    <row r="117" spans="1:304" ht="14.4" customHeight="1" x14ac:dyDescent="0.3">
      <c r="A117">
        <v>100</v>
      </c>
      <c r="B117">
        <v>1050</v>
      </c>
      <c r="C117" s="2">
        <v>44874.352083333331</v>
      </c>
      <c r="D117">
        <v>1</v>
      </c>
      <c r="E117" t="s">
        <v>544</v>
      </c>
      <c r="F117" t="s">
        <v>568</v>
      </c>
      <c r="G117">
        <f>VLOOKUP(F117,'Vlookup tables'!$A$2:$B$10,2,FALSE)</f>
        <v>6</v>
      </c>
      <c r="H117" t="s">
        <v>567</v>
      </c>
      <c r="J117" t="str">
        <f t="shared" si="157"/>
        <v>Administration</v>
      </c>
      <c r="K117" t="s">
        <v>568</v>
      </c>
      <c r="L117">
        <f>VLOOKUP(K117,'Vlookup tables'!$A$2:$B$10,2,FALSE)</f>
        <v>6</v>
      </c>
      <c r="M117" t="s">
        <v>701</v>
      </c>
      <c r="N117" t="b">
        <f t="shared" si="117"/>
        <v>1</v>
      </c>
      <c r="O117" t="b">
        <f t="shared" si="118"/>
        <v>1</v>
      </c>
      <c r="P117" t="b">
        <f t="shared" si="119"/>
        <v>0</v>
      </c>
      <c r="Q117" t="b">
        <f t="shared" si="120"/>
        <v>1</v>
      </c>
      <c r="R117" t="b">
        <f t="shared" si="121"/>
        <v>0</v>
      </c>
      <c r="S117" t="s">
        <v>547</v>
      </c>
      <c r="T117" t="str">
        <f t="shared" si="158"/>
        <v>na</v>
      </c>
      <c r="U117" t="str">
        <f t="shared" si="159"/>
        <v>na</v>
      </c>
      <c r="V117" t="b">
        <f t="shared" si="160"/>
        <v>1</v>
      </c>
      <c r="W117" t="str">
        <f t="shared" si="161"/>
        <v>na</v>
      </c>
      <c r="X117" t="b">
        <f t="shared" si="162"/>
        <v>0</v>
      </c>
      <c r="Y117" t="s">
        <v>517</v>
      </c>
      <c r="Z117">
        <f>VLOOKUP(Y117,'Vlookup tables'!$D$2:$E$6,2,FALSE)</f>
        <v>1</v>
      </c>
      <c r="AA117" t="b">
        <f t="shared" si="99"/>
        <v>1</v>
      </c>
      <c r="AB117" t="b">
        <f t="shared" si="122"/>
        <v>0</v>
      </c>
      <c r="AC117" t="b">
        <f t="shared" si="123"/>
        <v>0</v>
      </c>
      <c r="AD117" t="b">
        <f t="shared" si="124"/>
        <v>1</v>
      </c>
      <c r="AE117" t="b">
        <f t="shared" si="125"/>
        <v>0</v>
      </c>
      <c r="AF117">
        <f>IF(OR(AA117=FALSE,AA117="na"),"na",VLOOKUP(AV117,'Vlookup tables'!$G$2:$H$7,2,FALSE))</f>
        <v>5</v>
      </c>
      <c r="AG117" t="str">
        <f>IF(OR(AB117=FALSE,AB117="na"),"na",VLOOKUP(AW117,'Vlookup tables'!$G$2:$H$7,2,FALSE))</f>
        <v>na</v>
      </c>
      <c r="AH117" t="str">
        <f>IF(OR(AC117=FALSE,AC117="na"),"na",VLOOKUP(AX117,'Vlookup tables'!$G$2:$H$7,2,FALSE))</f>
        <v>na</v>
      </c>
      <c r="AI117">
        <f>IF(OR(AD117=FALSE,AD117="na"),"na",VLOOKUP(AY117,'Vlookup tables'!$G$2:$H$7,2,FALSE))</f>
        <v>2</v>
      </c>
      <c r="AJ117">
        <f>IF(OR(AA117=FALSE,AA117="na"),"na",VLOOKUP(BC117,'Vlookup tables'!$J$2:$K$5,2,FALSE))</f>
        <v>3</v>
      </c>
      <c r="AK117" t="str">
        <f>IF(OR(AB117=FALSE,AB117="na"),"na",VLOOKUP(BD117,'Vlookup tables'!$J$2:$K$5,2,FALSE))</f>
        <v>na</v>
      </c>
      <c r="AL117" t="str">
        <f>IF(OR(AC117=FALSE,AC117="na"),"na",VLOOKUP(BE117,'Vlookup tables'!$J$2:$K$5,2,FALSE))</f>
        <v>na</v>
      </c>
      <c r="AM117">
        <f>IF(OR(AD117=FALSE,AD117="na"),"na",VLOOKUP(BF117,'Vlookup tables'!$J$2:$K$5,2,FALSE))</f>
        <v>2</v>
      </c>
      <c r="AN117" t="b">
        <f t="shared" si="126"/>
        <v>0</v>
      </c>
      <c r="AO117" t="str">
        <f t="shared" si="127"/>
        <v>na</v>
      </c>
      <c r="AP117" t="str">
        <f t="shared" si="128"/>
        <v>na</v>
      </c>
      <c r="AQ117" t="b">
        <f t="shared" si="129"/>
        <v>0</v>
      </c>
      <c r="AR117" t="s">
        <v>666</v>
      </c>
      <c r="AV117" t="s">
        <v>551</v>
      </c>
      <c r="AX117" t="s">
        <v>573</v>
      </c>
      <c r="AY117" t="s">
        <v>531</v>
      </c>
      <c r="BC117" t="s">
        <v>532</v>
      </c>
      <c r="BE117" t="s">
        <v>528</v>
      </c>
      <c r="BF117" t="s">
        <v>528</v>
      </c>
      <c r="BL117" t="s">
        <v>1050</v>
      </c>
      <c r="BQ117" t="str">
        <f t="shared" si="130"/>
        <v>Yes</v>
      </c>
      <c r="BR117" t="b">
        <f t="shared" si="131"/>
        <v>1</v>
      </c>
      <c r="BS117" t="b">
        <f t="shared" si="132"/>
        <v>1</v>
      </c>
      <c r="BT117" t="b">
        <f t="shared" si="133"/>
        <v>1</v>
      </c>
      <c r="BU117" t="b">
        <f t="shared" si="134"/>
        <v>1</v>
      </c>
      <c r="BV117" t="b">
        <f t="shared" si="135"/>
        <v>0</v>
      </c>
      <c r="BW117">
        <f>IF(OR(BR117=FALSE,BR117="na"),"na",VLOOKUP(CN117,'Vlookup tables'!$G$2:$H$7,2,FALSE))</f>
        <v>2</v>
      </c>
      <c r="BX117">
        <f>IF(OR(BS117=FALSE,BS117="na"),"na",VLOOKUP(CO117,'Vlookup tables'!$G$2:$H$7,2,FALSE))</f>
        <v>4</v>
      </c>
      <c r="BY117">
        <f>IF(OR(BT117=FALSE,BT117="na"),"na",VLOOKUP(CP117,'Vlookup tables'!$G$2:$H$7,2,FALSE))</f>
        <v>3</v>
      </c>
      <c r="BZ117">
        <f>IF(OR(BU117=FALSE,BU117="na"),"na",VLOOKUP(CQ117,'Vlookup tables'!$G$2:$H$7,2,FALSE))</f>
        <v>2</v>
      </c>
      <c r="CA117">
        <f>IF(OR(BR117=FALSE,BR117="na"),"na",VLOOKUP(CU117,'Vlookup tables'!$J$2:$K$5,2,FALSE))</f>
        <v>2</v>
      </c>
      <c r="CB117">
        <f>IF(OR(BS117=FALSE,BS117="na"),"na",VLOOKUP(CV117,'Vlookup tables'!$J$2:$K$5,2,FALSE))</f>
        <v>3</v>
      </c>
      <c r="CC117">
        <f>IF(OR(BT117=FALSE,BT117="na"),"na",VLOOKUP(CW117,'Vlookup tables'!$J$2:$K$5,2,FALSE))</f>
        <v>3</v>
      </c>
      <c r="CD117">
        <f>IF(OR(BU117=FALSE,BU117="na"),"na",VLOOKUP(CX117,'Vlookup tables'!$J$2:$K$5,2,FALSE))</f>
        <v>2</v>
      </c>
      <c r="CE117" t="b">
        <f t="shared" si="136"/>
        <v>0</v>
      </c>
      <c r="CF117" t="b">
        <f t="shared" si="137"/>
        <v>1</v>
      </c>
      <c r="CG117" t="b">
        <f t="shared" si="138"/>
        <v>0</v>
      </c>
      <c r="CH117" t="b">
        <f t="shared" si="139"/>
        <v>0</v>
      </c>
      <c r="CI117" t="s">
        <v>519</v>
      </c>
      <c r="CJ117" t="s">
        <v>550</v>
      </c>
      <c r="CN117" t="s">
        <v>531</v>
      </c>
      <c r="CO117" t="s">
        <v>573</v>
      </c>
      <c r="CP117" t="s">
        <v>527</v>
      </c>
      <c r="CQ117" t="s">
        <v>531</v>
      </c>
      <c r="CU117" t="s">
        <v>528</v>
      </c>
      <c r="CV117" t="s">
        <v>532</v>
      </c>
      <c r="CW117" t="s">
        <v>532</v>
      </c>
      <c r="CX117" t="s">
        <v>528</v>
      </c>
      <c r="DC117" t="s">
        <v>1051</v>
      </c>
      <c r="DI117" t="b">
        <f t="shared" si="140"/>
        <v>0</v>
      </c>
      <c r="DK117" t="s">
        <v>552</v>
      </c>
      <c r="EQ117" t="b">
        <f t="shared" si="141"/>
        <v>1</v>
      </c>
      <c r="ER117" t="b">
        <f t="shared" si="142"/>
        <v>1</v>
      </c>
      <c r="ES117" t="b">
        <f t="shared" si="143"/>
        <v>1</v>
      </c>
      <c r="ET117" t="b">
        <f t="shared" si="144"/>
        <v>0</v>
      </c>
      <c r="EU117" t="b">
        <f t="shared" si="145"/>
        <v>0</v>
      </c>
      <c r="EV117" t="b">
        <f t="shared" si="146"/>
        <v>0</v>
      </c>
      <c r="EW117">
        <f t="shared" si="100"/>
        <v>2</v>
      </c>
      <c r="EX117">
        <f t="shared" si="101"/>
        <v>2</v>
      </c>
      <c r="EY117" t="str">
        <f t="shared" si="102"/>
        <v>na</v>
      </c>
      <c r="EZ117" t="str">
        <f t="shared" si="103"/>
        <v>na</v>
      </c>
      <c r="FA117" t="b">
        <f t="shared" si="104"/>
        <v>1</v>
      </c>
      <c r="FB117" t="b">
        <f t="shared" si="105"/>
        <v>0</v>
      </c>
      <c r="FC117" t="b">
        <f t="shared" si="147"/>
        <v>0</v>
      </c>
      <c r="FD117" t="b">
        <f t="shared" si="106"/>
        <v>1</v>
      </c>
      <c r="FE117" t="b">
        <f t="shared" si="107"/>
        <v>0</v>
      </c>
      <c r="FF117" t="b">
        <f t="shared" si="108"/>
        <v>0</v>
      </c>
      <c r="FG117" t="b">
        <f t="shared" si="109"/>
        <v>0</v>
      </c>
      <c r="FH117" t="b">
        <f t="shared" si="148"/>
        <v>0</v>
      </c>
      <c r="FI117">
        <f>IF(OR(FD117=FALSE,FD117="na"),"na",VLOOKUP(GH117,'Vlookup tables'!$G$2:$H$7,2,FALSE))</f>
        <v>4</v>
      </c>
      <c r="FJ117" t="str">
        <f>IF(OR(FE117=FALSE,FE117="na"),"na",VLOOKUP(GI117,'Vlookup tables'!$G$2:$H$7,2,FALSE))</f>
        <v>na</v>
      </c>
      <c r="FK117" t="str">
        <f>IF(OR(FF117=FALSE,FF117="na"),"na",VLOOKUP(GJ117,'Vlookup tables'!$G$2:$H$7,2,FALSE))</f>
        <v>na</v>
      </c>
      <c r="FL117" t="str">
        <f>IF(OR(FG117=FALSE,FG117="na"),"na",VLOOKUP(GK117,'Vlookup tables'!$G$2:$H$7,2,FALSE))</f>
        <v>na</v>
      </c>
      <c r="FM117">
        <f>IF(OR(FD117=FALSE,FD117="na"),"na",VLOOKUP(GO117,'Vlookup tables'!$J$2:$K$5,2,FALSE))</f>
        <v>3</v>
      </c>
      <c r="FN117" t="str">
        <f>IF(OR(FE117=FALSE,FE117="na"),"na",VLOOKUP(GP117,'Vlookup tables'!$J$2:$K$5,2,FALSE))</f>
        <v>na</v>
      </c>
      <c r="FO117" t="str">
        <f>IF(OR(FF117=FALSE,FF117="na"),"na",VLOOKUP(GQ117,'Vlookup tables'!$J$2:$K$5,2,FALSE))</f>
        <v>na</v>
      </c>
      <c r="FP117" t="str">
        <f>IF(OR(FG117=FALSE,FG117="na"),"na",VLOOKUP(GR117,'Vlookup tables'!$J$2:$K$5,2,FALSE))</f>
        <v>na</v>
      </c>
      <c r="FQ117" t="b">
        <f t="shared" si="110"/>
        <v>0</v>
      </c>
      <c r="FR117" t="str">
        <f t="shared" si="111"/>
        <v>na</v>
      </c>
      <c r="FS117" t="str">
        <f t="shared" si="112"/>
        <v>na</v>
      </c>
      <c r="FT117" t="str">
        <f t="shared" si="113"/>
        <v>na</v>
      </c>
      <c r="FU117" t="b">
        <f t="shared" si="114"/>
        <v>1</v>
      </c>
      <c r="FV117" t="s">
        <v>634</v>
      </c>
      <c r="FX117" t="s">
        <v>556</v>
      </c>
      <c r="FY117" t="s">
        <v>556</v>
      </c>
      <c r="GB117" t="s">
        <v>661</v>
      </c>
      <c r="GF117" t="s">
        <v>596</v>
      </c>
      <c r="GH117" t="s">
        <v>573</v>
      </c>
      <c r="GO117" t="s">
        <v>532</v>
      </c>
      <c r="HC117" t="s">
        <v>1052</v>
      </c>
      <c r="HD117" t="s">
        <v>579</v>
      </c>
      <c r="HX117">
        <f>IF(IT117="","Unknown",VLOOKUP(IT117,'Vlookup tables'!$B$13:$C$16,2,FALSE))</f>
        <v>1</v>
      </c>
      <c r="HY117">
        <f>IF(IU117="","Unknown",VLOOKUP(IU117,'Vlookup tables'!$D$13:$E$16,2,FALSE))</f>
        <v>2</v>
      </c>
      <c r="HZ117">
        <f>IF(IV117="","Unknown",VLOOKUP(IV117,'Vlookup tables'!$F$13:$G$16,2,FALSE))</f>
        <v>3</v>
      </c>
      <c r="IA117">
        <f>IF(IW117="","Unknown",VLOOKUP(IW117,'Vlookup tables'!$H$13:$I$16,2,FALSE))</f>
        <v>3</v>
      </c>
      <c r="IB117">
        <f>IF(IX117="","Unknown",VLOOKUP(IX117,'Vlookup tables'!$J$13:$K$16,2,FALSE))</f>
        <v>3</v>
      </c>
      <c r="IC117">
        <f>IF(IY117="","Unknown",VLOOKUP(IY117,'Vlookup tables'!$L$13:$M$16,2,FALSE))</f>
        <v>3</v>
      </c>
      <c r="ID117">
        <f>IF(IZ117="","Unknown",VLOOKUP(IZ117,'Vlookup tables'!$N$13:$O$16,2,FALSE))</f>
        <v>1</v>
      </c>
      <c r="IE117">
        <f>VLOOKUP(JA117,'Vlookup tables'!$P$13:$Q$15,2,FALSE)</f>
        <v>2</v>
      </c>
      <c r="IF117" t="b">
        <f t="shared" si="149"/>
        <v>1</v>
      </c>
      <c r="IG117" t="b">
        <f t="shared" si="150"/>
        <v>0</v>
      </c>
      <c r="IH117" t="b">
        <f t="shared" si="151"/>
        <v>0</v>
      </c>
      <c r="II117" t="b">
        <f t="shared" si="115"/>
        <v>0</v>
      </c>
      <c r="IJ117">
        <f>IF(OR(IF117=FALSE,IF117="na"),"na",VLOOKUP(JF117,'Vlookup tables'!$G$2:$H$7,2,FALSE))</f>
        <v>5</v>
      </c>
      <c r="IK117" t="str">
        <f>IF(OR(IG117=FALSE,IG117="na"),"na",VLOOKUP(JG117,'Vlookup tables'!$G$2:$H$7,2,FALSE))</f>
        <v>na</v>
      </c>
      <c r="IL117" t="str">
        <f>IF(OR(IH117=FALSE,IH117="na"),"na",VLOOKUP(JH117,'Vlookup tables'!$G$2:$H$7,2,FALSE))</f>
        <v>na</v>
      </c>
      <c r="IM117">
        <f>IF(OR(IF117=FALSE,IF117="na"),"na",VLOOKUP(JL117,'Vlookup tables'!$J$2:$K$5,2,FALSE))</f>
        <v>2</v>
      </c>
      <c r="IN117" t="str">
        <f>IF(OR(IG117=FALSE,IG117="na"),"na",VLOOKUP(JM117,'Vlookup tables'!$J$2:$K$5,2,FALSE))</f>
        <v>na</v>
      </c>
      <c r="IO117" t="str">
        <f>IF(OR(IH117=FALSE,IH117="na"),"na",VLOOKUP(JN117,'Vlookup tables'!$J$2:$K$5,2,FALSE))</f>
        <v>na</v>
      </c>
      <c r="IP117" t="b">
        <f t="shared" si="152"/>
        <v>0</v>
      </c>
      <c r="IQ117" t="str">
        <f t="shared" si="153"/>
        <v>na</v>
      </c>
      <c r="IR117" t="str">
        <f t="shared" si="154"/>
        <v>na</v>
      </c>
      <c r="IS117" t="b">
        <f t="shared" si="155"/>
        <v>0</v>
      </c>
      <c r="IT117" t="s">
        <v>704</v>
      </c>
      <c r="IU117" t="s">
        <v>560</v>
      </c>
      <c r="IV117" t="s">
        <v>540</v>
      </c>
      <c r="IW117" t="s">
        <v>576</v>
      </c>
      <c r="IX117" t="s">
        <v>577</v>
      </c>
      <c r="IY117" t="s">
        <v>532</v>
      </c>
      <c r="IZ117" t="s">
        <v>562</v>
      </c>
      <c r="JA117" t="s">
        <v>578</v>
      </c>
      <c r="JB117" t="s">
        <v>662</v>
      </c>
      <c r="JF117" t="s">
        <v>551</v>
      </c>
      <c r="JL117" t="s">
        <v>528</v>
      </c>
      <c r="KN117" t="s">
        <v>533</v>
      </c>
      <c r="KQ117" t="b">
        <f t="shared" si="156"/>
        <v>0</v>
      </c>
      <c r="KR117">
        <f t="shared" si="116"/>
        <v>155</v>
      </c>
    </row>
    <row r="118" spans="1:304" ht="14.4" customHeight="1" x14ac:dyDescent="0.3">
      <c r="A118">
        <v>100</v>
      </c>
      <c r="B118">
        <v>742</v>
      </c>
      <c r="C118" s="2">
        <v>44874.352349537039</v>
      </c>
      <c r="D118">
        <v>1</v>
      </c>
      <c r="E118" t="s">
        <v>775</v>
      </c>
      <c r="F118" t="s">
        <v>568</v>
      </c>
      <c r="G118">
        <f>VLOOKUP(F118,'Vlookup tables'!$A$2:$B$10,2,FALSE)</f>
        <v>6</v>
      </c>
      <c r="H118" t="s">
        <v>579</v>
      </c>
      <c r="I118" t="s">
        <v>1053</v>
      </c>
      <c r="J118" t="str">
        <f t="shared" si="157"/>
        <v>GIS Analyst</v>
      </c>
      <c r="K118" t="s">
        <v>568</v>
      </c>
      <c r="L118">
        <f>VLOOKUP(K118,'Vlookup tables'!$A$2:$B$10,2,FALSE)</f>
        <v>6</v>
      </c>
      <c r="M118" t="s">
        <v>701</v>
      </c>
      <c r="N118" t="b">
        <f t="shared" si="117"/>
        <v>1</v>
      </c>
      <c r="O118" t="b">
        <f t="shared" si="118"/>
        <v>1</v>
      </c>
      <c r="P118" t="b">
        <f t="shared" si="119"/>
        <v>0</v>
      </c>
      <c r="Q118" t="b">
        <f t="shared" si="120"/>
        <v>1</v>
      </c>
      <c r="R118" t="b">
        <f t="shared" si="121"/>
        <v>0</v>
      </c>
      <c r="S118" t="s">
        <v>614</v>
      </c>
      <c r="T118" t="str">
        <f t="shared" si="158"/>
        <v>na</v>
      </c>
      <c r="U118" t="str">
        <f t="shared" si="159"/>
        <v>na</v>
      </c>
      <c r="V118" t="b">
        <f t="shared" si="160"/>
        <v>1</v>
      </c>
      <c r="W118" t="str">
        <f t="shared" si="161"/>
        <v>na</v>
      </c>
      <c r="X118" t="b">
        <f t="shared" si="162"/>
        <v>0</v>
      </c>
      <c r="Y118" t="s">
        <v>517</v>
      </c>
      <c r="Z118">
        <f>VLOOKUP(Y118,'Vlookup tables'!$D$2:$E$6,2,FALSE)</f>
        <v>1</v>
      </c>
      <c r="AA118" t="b">
        <f t="shared" si="99"/>
        <v>1</v>
      </c>
      <c r="AB118" t="b">
        <f t="shared" si="122"/>
        <v>1</v>
      </c>
      <c r="AC118" t="b">
        <f t="shared" si="123"/>
        <v>0</v>
      </c>
      <c r="AD118" t="b">
        <f t="shared" si="124"/>
        <v>0</v>
      </c>
      <c r="AE118" t="b">
        <f t="shared" si="125"/>
        <v>1</v>
      </c>
      <c r="AF118">
        <f>IF(OR(AA118=FALSE,AA118="na"),"na",VLOOKUP(AV118,'Vlookup tables'!$G$2:$H$7,2,FALSE))</f>
        <v>1</v>
      </c>
      <c r="AG118">
        <f>IF(OR(AB118=FALSE,AB118="na"),"na",VLOOKUP(AW118,'Vlookup tables'!$G$2:$H$7,2,FALSE))</f>
        <v>1</v>
      </c>
      <c r="AH118" t="str">
        <f>IF(OR(AC118=FALSE,AC118="na"),"na",VLOOKUP(AX118,'Vlookup tables'!$G$2:$H$7,2,FALSE))</f>
        <v>na</v>
      </c>
      <c r="AI118" t="str">
        <f>IF(OR(AD118=FALSE,AD118="na"),"na",VLOOKUP(AY118,'Vlookup tables'!$G$2:$H$7,2,FALSE))</f>
        <v>na</v>
      </c>
      <c r="AJ118">
        <f>IF(OR(AA118=FALSE,AA118="na"),"na",VLOOKUP(BC118,'Vlookup tables'!$J$2:$K$5,2,FALSE))</f>
        <v>3</v>
      </c>
      <c r="AK118">
        <f>IF(OR(AB118=FALSE,AB118="na"),"na",VLOOKUP(BD118,'Vlookup tables'!$J$2:$K$5,2,FALSE))</f>
        <v>3</v>
      </c>
      <c r="AL118" t="str">
        <f>IF(OR(AC118=FALSE,AC118="na"),"na",VLOOKUP(BE118,'Vlookup tables'!$J$2:$K$5,2,FALSE))</f>
        <v>na</v>
      </c>
      <c r="AM118" t="str">
        <f>IF(OR(AD118=FALSE,AD118="na"),"na",VLOOKUP(BF118,'Vlookup tables'!$J$2:$K$5,2,FALSE))</f>
        <v>na</v>
      </c>
      <c r="AN118" t="b">
        <f t="shared" si="126"/>
        <v>0</v>
      </c>
      <c r="AO118" t="b">
        <f t="shared" si="127"/>
        <v>0</v>
      </c>
      <c r="AP118" t="str">
        <f t="shared" si="128"/>
        <v>na</v>
      </c>
      <c r="AQ118" t="str">
        <f t="shared" si="129"/>
        <v>na</v>
      </c>
      <c r="AR118" t="s">
        <v>1054</v>
      </c>
      <c r="AS118" t="s">
        <v>1055</v>
      </c>
      <c r="AV118" t="s">
        <v>530</v>
      </c>
      <c r="AW118" t="s">
        <v>530</v>
      </c>
      <c r="AZ118" t="s">
        <v>530</v>
      </c>
      <c r="BC118" t="s">
        <v>532</v>
      </c>
      <c r="BD118" t="s">
        <v>532</v>
      </c>
      <c r="BG118" t="s">
        <v>532</v>
      </c>
      <c r="BQ118" t="str">
        <f t="shared" si="130"/>
        <v>Yes</v>
      </c>
      <c r="BR118" t="b">
        <f t="shared" si="131"/>
        <v>1</v>
      </c>
      <c r="BS118" t="b">
        <f t="shared" si="132"/>
        <v>1</v>
      </c>
      <c r="BT118" t="b">
        <f t="shared" si="133"/>
        <v>1</v>
      </c>
      <c r="BU118" t="b">
        <f t="shared" si="134"/>
        <v>1</v>
      </c>
      <c r="BV118" t="b">
        <f t="shared" si="135"/>
        <v>0</v>
      </c>
      <c r="BW118">
        <f>IF(OR(BR118=FALSE,BR118="na"),"na",VLOOKUP(CN118,'Vlookup tables'!$G$2:$H$7,2,FALSE))</f>
        <v>2</v>
      </c>
      <c r="BX118">
        <f>IF(OR(BS118=FALSE,BS118="na"),"na",VLOOKUP(CO118,'Vlookup tables'!$G$2:$H$7,2,FALSE))</f>
        <v>2</v>
      </c>
      <c r="BY118">
        <f>IF(OR(BT118=FALSE,BT118="na"),"na",VLOOKUP(CP118,'Vlookup tables'!$G$2:$H$7,2,FALSE))</f>
        <v>2</v>
      </c>
      <c r="BZ118">
        <f>IF(OR(BU118=FALSE,BU118="na"),"na",VLOOKUP(CQ118,'Vlookup tables'!$G$2:$H$7,2,FALSE))</f>
        <v>2</v>
      </c>
      <c r="CA118">
        <f>IF(OR(BR118=FALSE,BR118="na"),"na",VLOOKUP(CU118,'Vlookup tables'!$J$2:$K$5,2,FALSE))</f>
        <v>3</v>
      </c>
      <c r="CB118">
        <f>IF(OR(BS118=FALSE,BS118="na"),"na",VLOOKUP(CV118,'Vlookup tables'!$J$2:$K$5,2,FALSE))</f>
        <v>3</v>
      </c>
      <c r="CC118">
        <f>IF(OR(BT118=FALSE,BT118="na"),"na",VLOOKUP(CW118,'Vlookup tables'!$J$2:$K$5,2,FALSE))</f>
        <v>3</v>
      </c>
      <c r="CD118">
        <f>IF(OR(BU118=FALSE,BU118="na"),"na",VLOOKUP(CX118,'Vlookup tables'!$J$2:$K$5,2,FALSE))</f>
        <v>3</v>
      </c>
      <c r="CE118" t="b">
        <f t="shared" si="136"/>
        <v>0</v>
      </c>
      <c r="CF118" t="b">
        <f t="shared" si="137"/>
        <v>0</v>
      </c>
      <c r="CG118" t="b">
        <f t="shared" si="138"/>
        <v>0</v>
      </c>
      <c r="CH118" t="b">
        <f t="shared" si="139"/>
        <v>0</v>
      </c>
      <c r="CI118" t="s">
        <v>519</v>
      </c>
      <c r="CJ118" t="s">
        <v>550</v>
      </c>
      <c r="CN118" t="s">
        <v>531</v>
      </c>
      <c r="CO118" t="s">
        <v>531</v>
      </c>
      <c r="CP118" t="s">
        <v>531</v>
      </c>
      <c r="CQ118" t="s">
        <v>531</v>
      </c>
      <c r="CR118" t="s">
        <v>531</v>
      </c>
      <c r="CU118" t="s">
        <v>532</v>
      </c>
      <c r="CV118" t="s">
        <v>532</v>
      </c>
      <c r="CW118" t="s">
        <v>532</v>
      </c>
      <c r="CX118" t="s">
        <v>532</v>
      </c>
      <c r="CY118" t="s">
        <v>532</v>
      </c>
      <c r="DI118" t="b">
        <f t="shared" si="140"/>
        <v>0</v>
      </c>
      <c r="DK118" t="s">
        <v>552</v>
      </c>
      <c r="EQ118" t="b">
        <f t="shared" si="141"/>
        <v>1</v>
      </c>
      <c r="ER118" t="b">
        <f t="shared" si="142"/>
        <v>1</v>
      </c>
      <c r="ES118" t="b">
        <f t="shared" si="143"/>
        <v>0</v>
      </c>
      <c r="ET118" t="b">
        <f t="shared" si="144"/>
        <v>0</v>
      </c>
      <c r="EU118" t="b">
        <f t="shared" si="145"/>
        <v>0</v>
      </c>
      <c r="EV118" t="b">
        <f t="shared" si="146"/>
        <v>0</v>
      </c>
      <c r="EW118">
        <f t="shared" si="100"/>
        <v>1</v>
      </c>
      <c r="EX118" t="str">
        <f t="shared" si="101"/>
        <v>na</v>
      </c>
      <c r="EY118" t="str">
        <f t="shared" si="102"/>
        <v>na</v>
      </c>
      <c r="EZ118" t="str">
        <f t="shared" si="103"/>
        <v>na</v>
      </c>
      <c r="FA118" t="b">
        <f t="shared" si="104"/>
        <v>1</v>
      </c>
      <c r="FB118" t="b">
        <f t="shared" si="105"/>
        <v>0</v>
      </c>
      <c r="FC118" t="b">
        <f t="shared" si="147"/>
        <v>0</v>
      </c>
      <c r="FD118" t="b">
        <f t="shared" si="106"/>
        <v>1</v>
      </c>
      <c r="FE118" t="str">
        <f t="shared" si="107"/>
        <v>na</v>
      </c>
      <c r="FF118" t="b">
        <f t="shared" si="108"/>
        <v>1</v>
      </c>
      <c r="FG118" t="b">
        <f t="shared" si="109"/>
        <v>1</v>
      </c>
      <c r="FH118" t="b">
        <f t="shared" si="148"/>
        <v>0</v>
      </c>
      <c r="FI118">
        <f>IF(OR(FD118=FALSE,FD118="na"),"na",VLOOKUP(GH118,'Vlookup tables'!$G$2:$H$7,2,FALSE))</f>
        <v>1</v>
      </c>
      <c r="FJ118" t="str">
        <f>IF(OR(FE118=FALSE,FE118="na"),"na",VLOOKUP(GI118,'Vlookup tables'!$G$2:$H$7,2,FALSE))</f>
        <v>na</v>
      </c>
      <c r="FK118">
        <f>IF(OR(FF118=FALSE,FF118="na"),"na",VLOOKUP(GJ118,'Vlookup tables'!$G$2:$H$7,2,FALSE))</f>
        <v>2</v>
      </c>
      <c r="FL118">
        <f>IF(OR(FG118=FALSE,FG118="na"),"na",VLOOKUP(GK118,'Vlookup tables'!$G$2:$H$7,2,FALSE))</f>
        <v>1</v>
      </c>
      <c r="FM118">
        <f>IF(OR(FD118=FALSE,FD118="na"),"na",VLOOKUP(GO118,'Vlookup tables'!$J$2:$K$5,2,FALSE))</f>
        <v>3</v>
      </c>
      <c r="FN118" t="str">
        <f>IF(OR(FE118=FALSE,FE118="na"),"na",VLOOKUP(GP118,'Vlookup tables'!$J$2:$K$5,2,FALSE))</f>
        <v>na</v>
      </c>
      <c r="FO118">
        <f>IF(OR(FF118=FALSE,FF118="na"),"na",VLOOKUP(GQ118,'Vlookup tables'!$J$2:$K$5,2,FALSE))</f>
        <v>3</v>
      </c>
      <c r="FP118">
        <f>IF(OR(FG118=FALSE,FG118="na"),"na",VLOOKUP(GR118,'Vlookup tables'!$J$2:$K$5,2,FALSE))</f>
        <v>3</v>
      </c>
      <c r="FQ118" t="b">
        <f t="shared" si="110"/>
        <v>0</v>
      </c>
      <c r="FR118" t="str">
        <f t="shared" si="111"/>
        <v>na</v>
      </c>
      <c r="FS118" t="b">
        <f t="shared" si="112"/>
        <v>0</v>
      </c>
      <c r="FT118" t="b">
        <f t="shared" si="113"/>
        <v>0</v>
      </c>
      <c r="FU118" t="b">
        <f t="shared" si="114"/>
        <v>0</v>
      </c>
      <c r="FV118" t="s">
        <v>601</v>
      </c>
      <c r="FX118" t="s">
        <v>555</v>
      </c>
      <c r="GB118" t="s">
        <v>618</v>
      </c>
      <c r="GF118" t="s">
        <v>596</v>
      </c>
      <c r="GH118" t="s">
        <v>530</v>
      </c>
      <c r="GJ118" t="s">
        <v>531</v>
      </c>
      <c r="GK118" t="s">
        <v>530</v>
      </c>
      <c r="GO118" t="s">
        <v>532</v>
      </c>
      <c r="GQ118" t="s">
        <v>532</v>
      </c>
      <c r="GR118" t="s">
        <v>532</v>
      </c>
      <c r="HD118" t="s">
        <v>543</v>
      </c>
      <c r="HX118">
        <f>IF(IT118="","Unknown",VLOOKUP(IT118,'Vlookup tables'!$B$13:$C$16,2,FALSE))</f>
        <v>2</v>
      </c>
      <c r="HY118">
        <f>IF(IU118="","Unknown",VLOOKUP(IU118,'Vlookup tables'!$D$13:$E$16,2,FALSE))</f>
        <v>3</v>
      </c>
      <c r="HZ118">
        <f>IF(IV118="","Unknown",VLOOKUP(IV118,'Vlookup tables'!$F$13:$G$16,2,FALSE))</f>
        <v>3</v>
      </c>
      <c r="IA118">
        <f>IF(IW118="","Unknown",VLOOKUP(IW118,'Vlookup tables'!$H$13:$I$16,2,FALSE))</f>
        <v>3</v>
      </c>
      <c r="IB118">
        <f>IF(IX118="","Unknown",VLOOKUP(IX118,'Vlookup tables'!$J$13:$K$16,2,FALSE))</f>
        <v>3</v>
      </c>
      <c r="IC118">
        <f>IF(IY118="","Unknown",VLOOKUP(IY118,'Vlookup tables'!$L$13:$M$16,2,FALSE))</f>
        <v>3</v>
      </c>
      <c r="ID118">
        <f>IF(IZ118="","Unknown",VLOOKUP(IZ118,'Vlookup tables'!$N$13:$O$16,2,FALSE))</f>
        <v>1</v>
      </c>
      <c r="IE118">
        <f>VLOOKUP(JA118,'Vlookup tables'!$P$13:$Q$15,2,FALSE)</f>
        <v>1</v>
      </c>
      <c r="IF118" t="str">
        <f t="shared" si="149"/>
        <v>na</v>
      </c>
      <c r="IG118" t="str">
        <f t="shared" si="150"/>
        <v>na</v>
      </c>
      <c r="IH118" t="str">
        <f t="shared" si="151"/>
        <v>na</v>
      </c>
      <c r="II118" t="str">
        <f t="shared" si="115"/>
        <v>na</v>
      </c>
      <c r="IJ118" t="str">
        <f>IF(OR(IF118=FALSE,IF118="na"),"na",VLOOKUP(JF118,'Vlookup tables'!$G$2:$H$7,2,FALSE))</f>
        <v>na</v>
      </c>
      <c r="IK118" t="str">
        <f>IF(OR(IG118=FALSE,IG118="na"),"na",VLOOKUP(JG118,'Vlookup tables'!$G$2:$H$7,2,FALSE))</f>
        <v>na</v>
      </c>
      <c r="IL118" t="str">
        <f>IF(OR(IH118=FALSE,IH118="na"),"na",VLOOKUP(JH118,'Vlookup tables'!$G$2:$H$7,2,FALSE))</f>
        <v>na</v>
      </c>
      <c r="IM118" t="str">
        <f>IF(OR(IF118=FALSE,IF118="na"),"na",VLOOKUP(JL118,'Vlookup tables'!$J$2:$K$5,2,FALSE))</f>
        <v>na</v>
      </c>
      <c r="IN118" t="str">
        <f>IF(OR(IG118=FALSE,IG118="na"),"na",VLOOKUP(JM118,'Vlookup tables'!$J$2:$K$5,2,FALSE))</f>
        <v>na</v>
      </c>
      <c r="IO118" t="str">
        <f>IF(OR(IH118=FALSE,IH118="na"),"na",VLOOKUP(JN118,'Vlookup tables'!$J$2:$K$5,2,FALSE))</f>
        <v>na</v>
      </c>
      <c r="IP118" t="str">
        <f t="shared" si="152"/>
        <v>na</v>
      </c>
      <c r="IQ118" t="str">
        <f t="shared" si="153"/>
        <v>na</v>
      </c>
      <c r="IR118" t="str">
        <f t="shared" si="154"/>
        <v>na</v>
      </c>
      <c r="IS118" t="b">
        <f t="shared" si="155"/>
        <v>0</v>
      </c>
      <c r="IT118" t="s">
        <v>559</v>
      </c>
      <c r="IU118" t="s">
        <v>539</v>
      </c>
      <c r="IV118" t="s">
        <v>540</v>
      </c>
      <c r="IW118" t="s">
        <v>576</v>
      </c>
      <c r="IX118" t="s">
        <v>577</v>
      </c>
      <c r="IY118" t="s">
        <v>532</v>
      </c>
      <c r="IZ118" t="s">
        <v>562</v>
      </c>
      <c r="JA118" t="s">
        <v>541</v>
      </c>
      <c r="JX118" t="s">
        <v>534</v>
      </c>
      <c r="JZ118" t="s">
        <v>588</v>
      </c>
      <c r="KA118" t="s">
        <v>589</v>
      </c>
      <c r="KC118">
        <v>1</v>
      </c>
      <c r="KD118">
        <v>2</v>
      </c>
      <c r="KH118">
        <v>1</v>
      </c>
      <c r="KN118" t="s">
        <v>552</v>
      </c>
      <c r="KQ118" t="b">
        <f t="shared" si="156"/>
        <v>0</v>
      </c>
      <c r="KR118">
        <f t="shared" si="116"/>
        <v>162</v>
      </c>
    </row>
    <row r="119" spans="1:304" ht="14.4" customHeight="1" x14ac:dyDescent="0.3">
      <c r="A119">
        <v>100</v>
      </c>
      <c r="B119">
        <v>973</v>
      </c>
      <c r="C119" s="2">
        <v>44874.353402777779</v>
      </c>
      <c r="D119">
        <v>1</v>
      </c>
      <c r="E119" t="s">
        <v>544</v>
      </c>
      <c r="F119" t="s">
        <v>612</v>
      </c>
      <c r="G119">
        <f>VLOOKUP(F119,'Vlookup tables'!$A$2:$B$10,2,FALSE)</f>
        <v>5</v>
      </c>
      <c r="H119" t="s">
        <v>579</v>
      </c>
      <c r="I119" t="s">
        <v>1056</v>
      </c>
      <c r="J119" t="str">
        <f t="shared" si="157"/>
        <v>Supervisor</v>
      </c>
      <c r="K119" t="s">
        <v>568</v>
      </c>
      <c r="L119">
        <f>VLOOKUP(K119,'Vlookup tables'!$A$2:$B$10,2,FALSE)</f>
        <v>6</v>
      </c>
      <c r="M119" t="s">
        <v>592</v>
      </c>
      <c r="N119" t="b">
        <f t="shared" si="117"/>
        <v>0</v>
      </c>
      <c r="O119" t="b">
        <f t="shared" si="118"/>
        <v>1</v>
      </c>
      <c r="P119" t="b">
        <f t="shared" si="119"/>
        <v>0</v>
      </c>
      <c r="Q119" t="b">
        <f t="shared" si="120"/>
        <v>0</v>
      </c>
      <c r="R119" t="b">
        <f t="shared" si="121"/>
        <v>0</v>
      </c>
      <c r="T119" t="str">
        <f t="shared" si="158"/>
        <v>Unknown</v>
      </c>
      <c r="U119" t="str">
        <f t="shared" si="159"/>
        <v>na</v>
      </c>
      <c r="V119" t="str">
        <f t="shared" si="160"/>
        <v>Unknown</v>
      </c>
      <c r="W119" t="str">
        <f t="shared" si="161"/>
        <v>Unknown</v>
      </c>
      <c r="X119" t="str">
        <f t="shared" si="162"/>
        <v>Unknown</v>
      </c>
      <c r="Y119" t="s">
        <v>517</v>
      </c>
      <c r="Z119">
        <f>VLOOKUP(Y119,'Vlookup tables'!$D$2:$E$6,2,FALSE)</f>
        <v>1</v>
      </c>
      <c r="AA119" t="b">
        <f t="shared" si="99"/>
        <v>0</v>
      </c>
      <c r="AB119" t="b">
        <f t="shared" si="122"/>
        <v>0</v>
      </c>
      <c r="AC119" t="b">
        <f t="shared" si="123"/>
        <v>0</v>
      </c>
      <c r="AD119" t="b">
        <f t="shared" si="124"/>
        <v>0</v>
      </c>
      <c r="AE119" t="b">
        <f t="shared" si="125"/>
        <v>1</v>
      </c>
      <c r="AF119" t="str">
        <f>IF(OR(AA119=FALSE,AA119="na"),"na",VLOOKUP(AV119,'Vlookup tables'!$G$2:$H$7,2,FALSE))</f>
        <v>na</v>
      </c>
      <c r="AG119" t="str">
        <f>IF(OR(AB119=FALSE,AB119="na"),"na",VLOOKUP(AW119,'Vlookup tables'!$G$2:$H$7,2,FALSE))</f>
        <v>na</v>
      </c>
      <c r="AH119" t="str">
        <f>IF(OR(AC119=FALSE,AC119="na"),"na",VLOOKUP(AX119,'Vlookup tables'!$G$2:$H$7,2,FALSE))</f>
        <v>na</v>
      </c>
      <c r="AI119" t="str">
        <f>IF(OR(AD119=FALSE,AD119="na"),"na",VLOOKUP(AY119,'Vlookup tables'!$G$2:$H$7,2,FALSE))</f>
        <v>na</v>
      </c>
      <c r="AJ119" t="str">
        <f>IF(OR(AA119=FALSE,AA119="na"),"na",VLOOKUP(BC119,'Vlookup tables'!$J$2:$K$5,2,FALSE))</f>
        <v>na</v>
      </c>
      <c r="AK119" t="str">
        <f>IF(OR(AB119=FALSE,AB119="na"),"na",VLOOKUP(BD119,'Vlookup tables'!$J$2:$K$5,2,FALSE))</f>
        <v>na</v>
      </c>
      <c r="AL119" t="str">
        <f>IF(OR(AC119=FALSE,AC119="na"),"na",VLOOKUP(BE119,'Vlookup tables'!$J$2:$K$5,2,FALSE))</f>
        <v>na</v>
      </c>
      <c r="AM119" t="str">
        <f>IF(OR(AD119=FALSE,AD119="na"),"na",VLOOKUP(BF119,'Vlookup tables'!$J$2:$K$5,2,FALSE))</f>
        <v>na</v>
      </c>
      <c r="AN119" t="str">
        <f t="shared" si="126"/>
        <v>na</v>
      </c>
      <c r="AO119" t="str">
        <f t="shared" si="127"/>
        <v>na</v>
      </c>
      <c r="AP119" t="str">
        <f t="shared" si="128"/>
        <v>na</v>
      </c>
      <c r="AQ119" t="str">
        <f t="shared" si="129"/>
        <v>na</v>
      </c>
      <c r="AR119" t="s">
        <v>604</v>
      </c>
      <c r="AS119" t="s">
        <v>1057</v>
      </c>
      <c r="AZ119" t="s">
        <v>530</v>
      </c>
      <c r="BG119" t="s">
        <v>564</v>
      </c>
      <c r="BN119" t="s">
        <v>1058</v>
      </c>
      <c r="BQ119" t="str">
        <f t="shared" si="130"/>
        <v>Yes</v>
      </c>
      <c r="BR119" t="b">
        <f t="shared" si="131"/>
        <v>1</v>
      </c>
      <c r="BS119" t="b">
        <f t="shared" si="132"/>
        <v>1</v>
      </c>
      <c r="BT119" t="b">
        <f t="shared" si="133"/>
        <v>1</v>
      </c>
      <c r="BU119" t="b">
        <f t="shared" si="134"/>
        <v>0</v>
      </c>
      <c r="BV119" t="b">
        <f t="shared" si="135"/>
        <v>0</v>
      </c>
      <c r="BW119">
        <f>IF(OR(BR119=FALSE,BR119="na"),"na",VLOOKUP(CN119,'Vlookup tables'!$G$2:$H$7,2,FALSE))</f>
        <v>5</v>
      </c>
      <c r="BX119">
        <f>IF(OR(BS119=FALSE,BS119="na"),"na",VLOOKUP(CO119,'Vlookup tables'!$G$2:$H$7,2,FALSE))</f>
        <v>3</v>
      </c>
      <c r="BY119">
        <f>IF(OR(BT119=FALSE,BT119="na"),"na",VLOOKUP(CP119,'Vlookup tables'!$G$2:$H$7,2,FALSE))</f>
        <v>4</v>
      </c>
      <c r="BZ119" t="str">
        <f>IF(OR(BU119=FALSE,BU119="na"),"na",VLOOKUP(CQ119,'Vlookup tables'!$G$2:$H$7,2,FALSE))</f>
        <v>na</v>
      </c>
      <c r="CA119">
        <f>IF(OR(BR119=FALSE,BR119="na"),"na",VLOOKUP(CU119,'Vlookup tables'!$J$2:$K$5,2,FALSE))</f>
        <v>3</v>
      </c>
      <c r="CB119">
        <f>IF(OR(BS119=FALSE,BS119="na"),"na",VLOOKUP(CV119,'Vlookup tables'!$J$2:$K$5,2,FALSE))</f>
        <v>2</v>
      </c>
      <c r="CC119">
        <f>IF(OR(BT119=FALSE,BT119="na"),"na",VLOOKUP(CW119,'Vlookup tables'!$J$2:$K$5,2,FALSE))</f>
        <v>3</v>
      </c>
      <c r="CD119" t="str">
        <f>IF(OR(BU119=FALSE,BU119="na"),"na",VLOOKUP(CX119,'Vlookup tables'!$J$2:$K$5,2,FALSE))</f>
        <v>na</v>
      </c>
      <c r="CE119" t="b">
        <f t="shared" si="136"/>
        <v>1</v>
      </c>
      <c r="CF119" t="b">
        <f t="shared" si="137"/>
        <v>1</v>
      </c>
      <c r="CG119" t="b">
        <f t="shared" si="138"/>
        <v>1</v>
      </c>
      <c r="CH119" t="str">
        <f t="shared" si="139"/>
        <v>na</v>
      </c>
      <c r="CI119" t="s">
        <v>519</v>
      </c>
      <c r="CJ119" t="s">
        <v>593</v>
      </c>
      <c r="CN119" t="s">
        <v>551</v>
      </c>
      <c r="CO119" t="s">
        <v>527</v>
      </c>
      <c r="CP119" t="s">
        <v>573</v>
      </c>
      <c r="CR119" t="s">
        <v>573</v>
      </c>
      <c r="CU119" t="s">
        <v>532</v>
      </c>
      <c r="CV119" t="s">
        <v>528</v>
      </c>
      <c r="CW119" t="s">
        <v>532</v>
      </c>
      <c r="CY119" t="s">
        <v>532</v>
      </c>
      <c r="DB119" t="s">
        <v>1059</v>
      </c>
      <c r="DC119" t="s">
        <v>1060</v>
      </c>
      <c r="DD119" t="s">
        <v>1061</v>
      </c>
      <c r="DI119" t="b">
        <f t="shared" si="140"/>
        <v>0</v>
      </c>
      <c r="DK119" t="s">
        <v>552</v>
      </c>
      <c r="EQ119" t="b">
        <f t="shared" si="141"/>
        <v>1</v>
      </c>
      <c r="ER119" t="b">
        <f t="shared" si="142"/>
        <v>1</v>
      </c>
      <c r="ES119" t="b">
        <f t="shared" si="143"/>
        <v>1</v>
      </c>
      <c r="ET119" t="b">
        <f t="shared" si="144"/>
        <v>0</v>
      </c>
      <c r="EU119" t="b">
        <f t="shared" si="145"/>
        <v>0</v>
      </c>
      <c r="EV119" t="b">
        <f t="shared" si="146"/>
        <v>0</v>
      </c>
      <c r="EW119">
        <f t="shared" si="100"/>
        <v>1</v>
      </c>
      <c r="EX119">
        <f t="shared" si="101"/>
        <v>1</v>
      </c>
      <c r="EY119" t="str">
        <f t="shared" si="102"/>
        <v>na</v>
      </c>
      <c r="EZ119" t="str">
        <f t="shared" si="103"/>
        <v>na</v>
      </c>
      <c r="FA119" t="b">
        <f t="shared" si="104"/>
        <v>1</v>
      </c>
      <c r="FB119" t="b">
        <f t="shared" si="105"/>
        <v>0</v>
      </c>
      <c r="FC119" t="b">
        <f t="shared" si="147"/>
        <v>0</v>
      </c>
      <c r="FD119" t="b">
        <f t="shared" si="106"/>
        <v>0</v>
      </c>
      <c r="FE119" t="str">
        <f t="shared" si="107"/>
        <v>na</v>
      </c>
      <c r="FF119" t="b">
        <f t="shared" si="108"/>
        <v>1</v>
      </c>
      <c r="FG119" t="b">
        <f t="shared" si="109"/>
        <v>0</v>
      </c>
      <c r="FH119" t="b">
        <f t="shared" si="148"/>
        <v>0</v>
      </c>
      <c r="FI119" t="str">
        <f>IF(OR(FD119=FALSE,FD119="na"),"na",VLOOKUP(GH119,'Vlookup tables'!$G$2:$H$7,2,FALSE))</f>
        <v>na</v>
      </c>
      <c r="FJ119" t="str">
        <f>IF(OR(FE119=FALSE,FE119="na"),"na",VLOOKUP(GI119,'Vlookup tables'!$G$2:$H$7,2,FALSE))</f>
        <v>na</v>
      </c>
      <c r="FK119">
        <f>IF(OR(FF119=FALSE,FF119="na"),"na",VLOOKUP(GJ119,'Vlookup tables'!$G$2:$H$7,2,FALSE))</f>
        <v>4</v>
      </c>
      <c r="FL119" t="str">
        <f>IF(OR(FG119=FALSE,FG119="na"),"na",VLOOKUP(GK119,'Vlookup tables'!$G$2:$H$7,2,FALSE))</f>
        <v>na</v>
      </c>
      <c r="FM119" t="str">
        <f>IF(OR(FD119=FALSE,FD119="na"),"na",VLOOKUP(GO119,'Vlookup tables'!$J$2:$K$5,2,FALSE))</f>
        <v>na</v>
      </c>
      <c r="FN119" t="str">
        <f>IF(OR(FE119=FALSE,FE119="na"),"na",VLOOKUP(GP119,'Vlookup tables'!$J$2:$K$5,2,FALSE))</f>
        <v>na</v>
      </c>
      <c r="FO119">
        <f>IF(OR(FF119=FALSE,FF119="na"),"na",VLOOKUP(GQ119,'Vlookup tables'!$J$2:$K$5,2,FALSE))</f>
        <v>3</v>
      </c>
      <c r="FP119" t="str">
        <f>IF(OR(FG119=FALSE,FG119="na"),"na",VLOOKUP(GR119,'Vlookup tables'!$J$2:$K$5,2,FALSE))</f>
        <v>na</v>
      </c>
      <c r="FQ119" t="str">
        <f t="shared" si="110"/>
        <v>na</v>
      </c>
      <c r="FR119" t="str">
        <f t="shared" si="111"/>
        <v>na</v>
      </c>
      <c r="FS119" t="b">
        <f t="shared" si="112"/>
        <v>0</v>
      </c>
      <c r="FT119" t="str">
        <f t="shared" si="113"/>
        <v>na</v>
      </c>
      <c r="FU119" t="b">
        <f t="shared" si="114"/>
        <v>0</v>
      </c>
      <c r="FV119" t="s">
        <v>634</v>
      </c>
      <c r="FX119" t="s">
        <v>555</v>
      </c>
      <c r="FY119" t="s">
        <v>555</v>
      </c>
      <c r="GB119" t="s">
        <v>741</v>
      </c>
      <c r="GF119" t="s">
        <v>596</v>
      </c>
      <c r="GJ119" t="s">
        <v>573</v>
      </c>
      <c r="GQ119" t="s">
        <v>532</v>
      </c>
      <c r="GY119" t="s">
        <v>1062</v>
      </c>
      <c r="HD119" t="s">
        <v>552</v>
      </c>
      <c r="HX119">
        <f>IF(IT119="","Unknown",VLOOKUP(IT119,'Vlookup tables'!$B$13:$C$16,2,FALSE))</f>
        <v>2</v>
      </c>
      <c r="HY119">
        <f>IF(IU119="","Unknown",VLOOKUP(IU119,'Vlookup tables'!$D$13:$E$16,2,FALSE))</f>
        <v>3</v>
      </c>
      <c r="HZ119">
        <f>IF(IV119="","Unknown",VLOOKUP(IV119,'Vlookup tables'!$F$13:$G$16,2,FALSE))</f>
        <v>3</v>
      </c>
      <c r="IA119">
        <f>IF(IW119="","Unknown",VLOOKUP(IW119,'Vlookup tables'!$H$13:$I$16,2,FALSE))</f>
        <v>3</v>
      </c>
      <c r="IB119">
        <f>IF(IX119="","Unknown",VLOOKUP(IX119,'Vlookup tables'!$J$13:$K$16,2,FALSE))</f>
        <v>3</v>
      </c>
      <c r="IC119">
        <f>IF(IY119="","Unknown",VLOOKUP(IY119,'Vlookup tables'!$L$13:$M$16,2,FALSE))</f>
        <v>3</v>
      </c>
      <c r="ID119">
        <f>IF(IZ119="","Unknown",VLOOKUP(IZ119,'Vlookup tables'!$N$13:$O$16,2,FALSE))</f>
        <v>1</v>
      </c>
      <c r="IE119">
        <f>VLOOKUP(JA119,'Vlookup tables'!$P$13:$Q$15,2,FALSE)</f>
        <v>2</v>
      </c>
      <c r="IF119" t="b">
        <f t="shared" si="149"/>
        <v>0</v>
      </c>
      <c r="IG119" t="b">
        <f t="shared" si="150"/>
        <v>0</v>
      </c>
      <c r="IH119" t="b">
        <f t="shared" si="151"/>
        <v>0</v>
      </c>
      <c r="II119" t="b">
        <f t="shared" si="115"/>
        <v>1</v>
      </c>
      <c r="IJ119" t="str">
        <f>IF(OR(IF119=FALSE,IF119="na"),"na",VLOOKUP(JF119,'Vlookup tables'!$G$2:$H$7,2,FALSE))</f>
        <v>na</v>
      </c>
      <c r="IK119" t="str">
        <f>IF(OR(IG119=FALSE,IG119="na"),"na",VLOOKUP(JG119,'Vlookup tables'!$G$2:$H$7,2,FALSE))</f>
        <v>na</v>
      </c>
      <c r="IL119" t="str">
        <f>IF(OR(IH119=FALSE,IH119="na"),"na",VLOOKUP(JH119,'Vlookup tables'!$G$2:$H$7,2,FALSE))</f>
        <v>na</v>
      </c>
      <c r="IM119" t="str">
        <f>IF(OR(IF119=FALSE,IF119="na"),"na",VLOOKUP(JL119,'Vlookup tables'!$J$2:$K$5,2,FALSE))</f>
        <v>na</v>
      </c>
      <c r="IN119" t="str">
        <f>IF(OR(IG119=FALSE,IG119="na"),"na",VLOOKUP(JM119,'Vlookup tables'!$J$2:$K$5,2,FALSE))</f>
        <v>na</v>
      </c>
      <c r="IO119" t="str">
        <f>IF(OR(IH119=FALSE,IH119="na"),"na",VLOOKUP(JN119,'Vlookup tables'!$J$2:$K$5,2,FALSE))</f>
        <v>na</v>
      </c>
      <c r="IP119" t="str">
        <f t="shared" si="152"/>
        <v>na</v>
      </c>
      <c r="IQ119" t="str">
        <f t="shared" si="153"/>
        <v>na</v>
      </c>
      <c r="IR119" t="str">
        <f t="shared" si="154"/>
        <v>na</v>
      </c>
      <c r="IS119" t="b">
        <f t="shared" si="155"/>
        <v>0</v>
      </c>
      <c r="IT119" t="s">
        <v>559</v>
      </c>
      <c r="IU119" t="s">
        <v>539</v>
      </c>
      <c r="IV119" t="s">
        <v>540</v>
      </c>
      <c r="IW119" t="s">
        <v>576</v>
      </c>
      <c r="IX119" t="s">
        <v>577</v>
      </c>
      <c r="IY119" t="s">
        <v>532</v>
      </c>
      <c r="IZ119" t="s">
        <v>562</v>
      </c>
      <c r="JA119" t="s">
        <v>578</v>
      </c>
      <c r="JB119" t="s">
        <v>579</v>
      </c>
      <c r="JC119" t="s">
        <v>1063</v>
      </c>
      <c r="JI119" t="s">
        <v>531</v>
      </c>
      <c r="JO119" t="s">
        <v>532</v>
      </c>
      <c r="JU119" t="s">
        <v>1064</v>
      </c>
      <c r="KN119" t="s">
        <v>552</v>
      </c>
      <c r="KQ119" t="b">
        <f t="shared" si="156"/>
        <v>0</v>
      </c>
      <c r="KR119">
        <f t="shared" si="116"/>
        <v>156</v>
      </c>
    </row>
    <row r="120" spans="1:304" ht="14.4" customHeight="1" x14ac:dyDescent="0.3">
      <c r="A120">
        <v>100</v>
      </c>
      <c r="B120">
        <v>369</v>
      </c>
      <c r="C120" s="2">
        <v>44874.354444444441</v>
      </c>
      <c r="D120">
        <v>1</v>
      </c>
      <c r="E120" t="s">
        <v>581</v>
      </c>
      <c r="F120" t="s">
        <v>612</v>
      </c>
      <c r="G120">
        <f>VLOOKUP(F120,'Vlookup tables'!$A$2:$B$10,2,FALSE)</f>
        <v>5</v>
      </c>
      <c r="H120" t="s">
        <v>579</v>
      </c>
      <c r="I120" t="s">
        <v>1065</v>
      </c>
      <c r="J120" t="str">
        <f t="shared" si="157"/>
        <v>port of entry</v>
      </c>
      <c r="K120" t="s">
        <v>568</v>
      </c>
      <c r="L120">
        <f>VLOOKUP(K120,'Vlookup tables'!$A$2:$B$10,2,FALSE)</f>
        <v>6</v>
      </c>
      <c r="M120" t="s">
        <v>547</v>
      </c>
      <c r="N120" t="b">
        <f t="shared" si="117"/>
        <v>0</v>
      </c>
      <c r="O120" t="b">
        <f t="shared" si="118"/>
        <v>0</v>
      </c>
      <c r="P120" t="b">
        <f t="shared" si="119"/>
        <v>1</v>
      </c>
      <c r="Q120" t="b">
        <f t="shared" si="120"/>
        <v>0</v>
      </c>
      <c r="R120" t="b">
        <f t="shared" si="121"/>
        <v>0</v>
      </c>
      <c r="S120" t="s">
        <v>592</v>
      </c>
      <c r="T120" t="b">
        <f t="shared" si="158"/>
        <v>0</v>
      </c>
      <c r="U120" t="b">
        <f t="shared" si="159"/>
        <v>1</v>
      </c>
      <c r="V120" t="str">
        <f t="shared" si="160"/>
        <v>na</v>
      </c>
      <c r="W120" t="b">
        <f t="shared" si="161"/>
        <v>0</v>
      </c>
      <c r="X120" t="b">
        <f t="shared" si="162"/>
        <v>0</v>
      </c>
      <c r="Y120" t="s">
        <v>517</v>
      </c>
      <c r="Z120">
        <f>VLOOKUP(Y120,'Vlookup tables'!$D$2:$E$6,2,FALSE)</f>
        <v>1</v>
      </c>
      <c r="AA120" t="b">
        <f t="shared" si="99"/>
        <v>0</v>
      </c>
      <c r="AB120" t="b">
        <f t="shared" si="122"/>
        <v>0</v>
      </c>
      <c r="AC120" t="b">
        <f t="shared" si="123"/>
        <v>0</v>
      </c>
      <c r="AD120" t="b">
        <f t="shared" si="124"/>
        <v>1</v>
      </c>
      <c r="AE120" t="b">
        <f t="shared" si="125"/>
        <v>0</v>
      </c>
      <c r="AF120" t="str">
        <f>IF(OR(AA120=FALSE,AA120="na"),"na",VLOOKUP(AV120,'Vlookup tables'!$G$2:$H$7,2,FALSE))</f>
        <v>na</v>
      </c>
      <c r="AG120" t="str">
        <f>IF(OR(AB120=FALSE,AB120="na"),"na",VLOOKUP(AW120,'Vlookup tables'!$G$2:$H$7,2,FALSE))</f>
        <v>na</v>
      </c>
      <c r="AH120" t="str">
        <f>IF(OR(AC120=FALSE,AC120="na"),"na",VLOOKUP(AX120,'Vlookup tables'!$G$2:$H$7,2,FALSE))</f>
        <v>na</v>
      </c>
      <c r="AI120">
        <f>IF(OR(AD120=FALSE,AD120="na"),"na",VLOOKUP(AY120,'Vlookup tables'!$G$2:$H$7,2,FALSE))</f>
        <v>2</v>
      </c>
      <c r="AJ120" t="str">
        <f>IF(OR(AA120=FALSE,AA120="na"),"na",VLOOKUP(BC120,'Vlookup tables'!$J$2:$K$5,2,FALSE))</f>
        <v>na</v>
      </c>
      <c r="AK120" t="str">
        <f>IF(OR(AB120=FALSE,AB120="na"),"na",VLOOKUP(BD120,'Vlookup tables'!$J$2:$K$5,2,FALSE))</f>
        <v>na</v>
      </c>
      <c r="AL120" t="str">
        <f>IF(OR(AC120=FALSE,AC120="na"),"na",VLOOKUP(BE120,'Vlookup tables'!$J$2:$K$5,2,FALSE))</f>
        <v>na</v>
      </c>
      <c r="AM120">
        <f>IF(OR(AD120=FALSE,AD120="na"),"na",VLOOKUP(BF120,'Vlookup tables'!$J$2:$K$5,2,FALSE))</f>
        <v>2</v>
      </c>
      <c r="AN120" t="str">
        <f t="shared" si="126"/>
        <v>na</v>
      </c>
      <c r="AO120" t="str">
        <f t="shared" si="127"/>
        <v>na</v>
      </c>
      <c r="AP120" t="str">
        <f t="shared" si="128"/>
        <v>na</v>
      </c>
      <c r="AQ120" t="b">
        <f t="shared" si="129"/>
        <v>0</v>
      </c>
      <c r="AR120" t="s">
        <v>812</v>
      </c>
      <c r="AX120" t="s">
        <v>573</v>
      </c>
      <c r="AY120" t="s">
        <v>531</v>
      </c>
      <c r="BE120" t="s">
        <v>528</v>
      </c>
      <c r="BF120" t="s">
        <v>528</v>
      </c>
      <c r="BQ120" t="str">
        <f t="shared" si="130"/>
        <v>No</v>
      </c>
      <c r="BR120" t="str">
        <f t="shared" si="131"/>
        <v>na</v>
      </c>
      <c r="BS120" t="str">
        <f t="shared" si="132"/>
        <v>na</v>
      </c>
      <c r="BT120" t="str">
        <f t="shared" si="133"/>
        <v>na</v>
      </c>
      <c r="BU120" t="str">
        <f t="shared" si="134"/>
        <v>na</v>
      </c>
      <c r="BV120" t="str">
        <f t="shared" si="135"/>
        <v>na</v>
      </c>
      <c r="BW120" t="str">
        <f>IF(OR(BR120=FALSE,BR120="na"),"na",VLOOKUP(CN120,'Vlookup tables'!$G$2:$H$7,2,FALSE))</f>
        <v>na</v>
      </c>
      <c r="BX120" t="str">
        <f>IF(OR(BS120=FALSE,BS120="na"),"na",VLOOKUP(CO120,'Vlookup tables'!$G$2:$H$7,2,FALSE))</f>
        <v>na</v>
      </c>
      <c r="BY120" t="str">
        <f>IF(OR(BT120=FALSE,BT120="na"),"na",VLOOKUP(CP120,'Vlookup tables'!$G$2:$H$7,2,FALSE))</f>
        <v>na</v>
      </c>
      <c r="BZ120" t="str">
        <f>IF(OR(BU120=FALSE,BU120="na"),"na",VLOOKUP(CQ120,'Vlookup tables'!$G$2:$H$7,2,FALSE))</f>
        <v>na</v>
      </c>
      <c r="CA120" t="str">
        <f>IF(OR(BR120=FALSE,BR120="na"),"na",VLOOKUP(CU120,'Vlookup tables'!$J$2:$K$5,2,FALSE))</f>
        <v>na</v>
      </c>
      <c r="CB120" t="str">
        <f>IF(OR(BS120=FALSE,BS120="na"),"na",VLOOKUP(CV120,'Vlookup tables'!$J$2:$K$5,2,FALSE))</f>
        <v>na</v>
      </c>
      <c r="CC120" t="str">
        <f>IF(OR(BT120=FALSE,BT120="na"),"na",VLOOKUP(CW120,'Vlookup tables'!$J$2:$K$5,2,FALSE))</f>
        <v>na</v>
      </c>
      <c r="CD120" t="str">
        <f>IF(OR(BU120=FALSE,BU120="na"),"na",VLOOKUP(CX120,'Vlookup tables'!$J$2:$K$5,2,FALSE))</f>
        <v>na</v>
      </c>
      <c r="CE120" t="str">
        <f t="shared" si="136"/>
        <v>na</v>
      </c>
      <c r="CF120" t="str">
        <f t="shared" si="137"/>
        <v>na</v>
      </c>
      <c r="CG120" t="str">
        <f t="shared" si="138"/>
        <v>na</v>
      </c>
      <c r="CH120" t="str">
        <f t="shared" si="139"/>
        <v>na</v>
      </c>
      <c r="CI120" t="s">
        <v>617</v>
      </c>
      <c r="DI120" t="b">
        <f t="shared" si="140"/>
        <v>0</v>
      </c>
      <c r="DK120" t="s">
        <v>900</v>
      </c>
      <c r="EQ120" t="b">
        <f t="shared" si="141"/>
        <v>1</v>
      </c>
      <c r="ER120" t="b">
        <f t="shared" si="142"/>
        <v>1</v>
      </c>
      <c r="ES120" t="b">
        <f t="shared" si="143"/>
        <v>0</v>
      </c>
      <c r="ET120" t="b">
        <f t="shared" si="144"/>
        <v>0</v>
      </c>
      <c r="EU120" t="b">
        <f t="shared" si="145"/>
        <v>0</v>
      </c>
      <c r="EV120" t="b">
        <f t="shared" si="146"/>
        <v>0</v>
      </c>
      <c r="EW120">
        <f t="shared" si="100"/>
        <v>2</v>
      </c>
      <c r="EX120" t="str">
        <f t="shared" si="101"/>
        <v>na</v>
      </c>
      <c r="EY120" t="str">
        <f t="shared" si="102"/>
        <v>na</v>
      </c>
      <c r="EZ120" t="str">
        <f t="shared" si="103"/>
        <v>na</v>
      </c>
      <c r="FA120" t="str">
        <f t="shared" si="104"/>
        <v>Unknown</v>
      </c>
      <c r="FB120" t="str">
        <f t="shared" si="105"/>
        <v>Unknown</v>
      </c>
      <c r="FC120" t="str">
        <f t="shared" si="147"/>
        <v>Unknown</v>
      </c>
      <c r="FD120" t="b">
        <f t="shared" si="106"/>
        <v>0</v>
      </c>
      <c r="FE120" t="b">
        <f t="shared" si="107"/>
        <v>1</v>
      </c>
      <c r="FF120" t="b">
        <f t="shared" si="108"/>
        <v>0</v>
      </c>
      <c r="FG120" t="b">
        <f t="shared" si="109"/>
        <v>0</v>
      </c>
      <c r="FH120" t="b">
        <f t="shared" si="148"/>
        <v>0</v>
      </c>
      <c r="FI120" t="str">
        <f>IF(OR(FD120=FALSE,FD120="na"),"na",VLOOKUP(GH120,'Vlookup tables'!$G$2:$H$7,2,FALSE))</f>
        <v>na</v>
      </c>
      <c r="FJ120">
        <f>IF(OR(FE120=FALSE,FE120="na"),"na",VLOOKUP(GI120,'Vlookup tables'!$G$2:$H$7,2,FALSE))</f>
        <v>3</v>
      </c>
      <c r="FK120" t="str">
        <f>IF(OR(FF120=FALSE,FF120="na"),"na",VLOOKUP(GJ120,'Vlookup tables'!$G$2:$H$7,2,FALSE))</f>
        <v>na</v>
      </c>
      <c r="FL120" t="str">
        <f>IF(OR(FG120=FALSE,FG120="na"),"na",VLOOKUP(GK120,'Vlookup tables'!$G$2:$H$7,2,FALSE))</f>
        <v>na</v>
      </c>
      <c r="FM120" t="str">
        <f>IF(OR(FD120=FALSE,FD120="na"),"na",VLOOKUP(GO120,'Vlookup tables'!$J$2:$K$5,2,FALSE))</f>
        <v>na</v>
      </c>
      <c r="FN120">
        <f>IF(OR(FE120=FALSE,FE120="na"),"na",VLOOKUP(GP120,'Vlookup tables'!$J$2:$K$5,2,FALSE))</f>
        <v>2</v>
      </c>
      <c r="FO120" t="str">
        <f>IF(OR(FF120=FALSE,FF120="na"),"na",VLOOKUP(GQ120,'Vlookup tables'!$J$2:$K$5,2,FALSE))</f>
        <v>na</v>
      </c>
      <c r="FP120" t="str">
        <f>IF(OR(FG120=FALSE,FG120="na"),"na",VLOOKUP(GR120,'Vlookup tables'!$J$2:$K$5,2,FALSE))</f>
        <v>na</v>
      </c>
      <c r="FQ120" t="str">
        <f t="shared" si="110"/>
        <v>na</v>
      </c>
      <c r="FR120" t="b">
        <f t="shared" si="111"/>
        <v>0</v>
      </c>
      <c r="FS120" t="str">
        <f t="shared" si="112"/>
        <v>na</v>
      </c>
      <c r="FT120" t="str">
        <f t="shared" si="113"/>
        <v>na</v>
      </c>
      <c r="FU120" t="b">
        <f t="shared" si="114"/>
        <v>0</v>
      </c>
      <c r="FV120" t="s">
        <v>601</v>
      </c>
      <c r="FX120" t="s">
        <v>556</v>
      </c>
      <c r="GB120" t="s">
        <v>1066</v>
      </c>
      <c r="GI120" t="s">
        <v>527</v>
      </c>
      <c r="GP120" t="s">
        <v>528</v>
      </c>
      <c r="HD120" t="s">
        <v>900</v>
      </c>
      <c r="HX120">
        <f>IF(IT120="","Unknown",VLOOKUP(IT120,'Vlookup tables'!$B$13:$C$16,2,FALSE))</f>
        <v>1</v>
      </c>
      <c r="HY120">
        <f>IF(IU120="","Unknown",VLOOKUP(IU120,'Vlookup tables'!$D$13:$E$16,2,FALSE))</f>
        <v>2</v>
      </c>
      <c r="HZ120">
        <f>IF(IV120="","Unknown",VLOOKUP(IV120,'Vlookup tables'!$F$13:$G$16,2,FALSE))</f>
        <v>2</v>
      </c>
      <c r="IA120">
        <f>IF(IW120="","Unknown",VLOOKUP(IW120,'Vlookup tables'!$H$13:$I$16,2,FALSE))</f>
        <v>2</v>
      </c>
      <c r="IB120">
        <f>IF(IX120="","Unknown",VLOOKUP(IX120,'Vlookup tables'!$J$13:$K$16,2,FALSE))</f>
        <v>1</v>
      </c>
      <c r="IC120">
        <f>IF(IY120="","Unknown",VLOOKUP(IY120,'Vlookup tables'!$L$13:$M$16,2,FALSE))</f>
        <v>1</v>
      </c>
      <c r="ID120">
        <f>IF(IZ120="","Unknown",VLOOKUP(IZ120,'Vlookup tables'!$N$13:$O$16,2,FALSE))</f>
        <v>1</v>
      </c>
      <c r="IE120">
        <f>VLOOKUP(JA120,'Vlookup tables'!$P$13:$Q$15,2,FALSE)</f>
        <v>2</v>
      </c>
      <c r="IF120" t="b">
        <f t="shared" si="149"/>
        <v>0</v>
      </c>
      <c r="IG120" t="b">
        <f t="shared" si="150"/>
        <v>1</v>
      </c>
      <c r="IH120" t="b">
        <f t="shared" si="151"/>
        <v>0</v>
      </c>
      <c r="II120" t="b">
        <f t="shared" si="115"/>
        <v>0</v>
      </c>
      <c r="IJ120" t="str">
        <f>IF(OR(IF120=FALSE,IF120="na"),"na",VLOOKUP(JF120,'Vlookup tables'!$G$2:$H$7,2,FALSE))</f>
        <v>na</v>
      </c>
      <c r="IK120">
        <f>IF(OR(IG120=FALSE,IG120="na"),"na",VLOOKUP(JG120,'Vlookup tables'!$G$2:$H$7,2,FALSE))</f>
        <v>1</v>
      </c>
      <c r="IL120" t="str">
        <f>IF(OR(IH120=FALSE,IH120="na"),"na",VLOOKUP(JH120,'Vlookup tables'!$G$2:$H$7,2,FALSE))</f>
        <v>na</v>
      </c>
      <c r="IM120" t="str">
        <f>IF(OR(IF120=FALSE,IF120="na"),"na",VLOOKUP(JL120,'Vlookup tables'!$J$2:$K$5,2,FALSE))</f>
        <v>na</v>
      </c>
      <c r="IN120">
        <f>IF(OR(IG120=FALSE,IG120="na"),"na",VLOOKUP(JM120,'Vlookup tables'!$J$2:$K$5,2,FALSE))</f>
        <v>2</v>
      </c>
      <c r="IO120" t="str">
        <f>IF(OR(IH120=FALSE,IH120="na"),"na",VLOOKUP(JN120,'Vlookup tables'!$J$2:$K$5,2,FALSE))</f>
        <v>na</v>
      </c>
      <c r="IP120" t="str">
        <f t="shared" si="152"/>
        <v>na</v>
      </c>
      <c r="IQ120" t="b">
        <f t="shared" si="153"/>
        <v>0</v>
      </c>
      <c r="IR120" t="str">
        <f t="shared" si="154"/>
        <v>na</v>
      </c>
      <c r="IS120" t="b">
        <f t="shared" si="155"/>
        <v>0</v>
      </c>
      <c r="IT120" t="s">
        <v>704</v>
      </c>
      <c r="IU120" t="s">
        <v>560</v>
      </c>
      <c r="IV120" t="s">
        <v>561</v>
      </c>
      <c r="IW120" t="s">
        <v>562</v>
      </c>
      <c r="IX120" t="s">
        <v>1067</v>
      </c>
      <c r="IY120" t="s">
        <v>564</v>
      </c>
      <c r="IZ120" t="s">
        <v>562</v>
      </c>
      <c r="JA120" t="s">
        <v>578</v>
      </c>
      <c r="JB120" t="s">
        <v>619</v>
      </c>
      <c r="JG120" t="s">
        <v>530</v>
      </c>
      <c r="JM120" t="s">
        <v>528</v>
      </c>
      <c r="KN120" t="s">
        <v>900</v>
      </c>
      <c r="KQ120" t="b">
        <f t="shared" si="156"/>
        <v>0</v>
      </c>
      <c r="KR120">
        <f t="shared" si="116"/>
        <v>140</v>
      </c>
    </row>
    <row r="121" spans="1:304" ht="14.4" customHeight="1" x14ac:dyDescent="0.3">
      <c r="A121">
        <v>100</v>
      </c>
      <c r="B121">
        <v>922</v>
      </c>
      <c r="C121" s="2">
        <v>44874.354756944442</v>
      </c>
      <c r="D121">
        <v>1</v>
      </c>
      <c r="E121" t="s">
        <v>853</v>
      </c>
      <c r="F121" t="s">
        <v>524</v>
      </c>
      <c r="G121">
        <f>VLOOKUP(F121,'Vlookup tables'!$A$2:$B$10,2,FALSE)</f>
        <v>0</v>
      </c>
      <c r="H121" t="s">
        <v>579</v>
      </c>
      <c r="I121" t="s">
        <v>591</v>
      </c>
      <c r="J121" t="str">
        <f t="shared" si="157"/>
        <v>Planning</v>
      </c>
      <c r="K121" t="s">
        <v>566</v>
      </c>
      <c r="L121">
        <f>VLOOKUP(K121,'Vlookup tables'!$A$2:$B$10,2,FALSE)</f>
        <v>3</v>
      </c>
      <c r="M121" t="s">
        <v>583</v>
      </c>
      <c r="N121" t="b">
        <f t="shared" si="117"/>
        <v>1</v>
      </c>
      <c r="O121" t="b">
        <f t="shared" si="118"/>
        <v>0</v>
      </c>
      <c r="P121" t="b">
        <f t="shared" si="119"/>
        <v>0</v>
      </c>
      <c r="Q121" t="b">
        <f t="shared" si="120"/>
        <v>0</v>
      </c>
      <c r="R121" t="b">
        <f t="shared" si="121"/>
        <v>0</v>
      </c>
      <c r="T121" t="str">
        <f t="shared" si="158"/>
        <v>na</v>
      </c>
      <c r="U121" t="str">
        <f t="shared" si="159"/>
        <v>Unknown</v>
      </c>
      <c r="V121" t="str">
        <f t="shared" si="160"/>
        <v>Unknown</v>
      </c>
      <c r="W121" t="str">
        <f t="shared" si="161"/>
        <v>Unknown</v>
      </c>
      <c r="X121" t="str">
        <f t="shared" si="162"/>
        <v>Unknown</v>
      </c>
      <c r="Y121" t="s">
        <v>621</v>
      </c>
      <c r="Z121">
        <f>VLOOKUP(Y121,'Vlookup tables'!$D$2:$E$6,2,FALSE)</f>
        <v>3</v>
      </c>
      <c r="AA121" t="str">
        <f t="shared" si="99"/>
        <v>na</v>
      </c>
      <c r="AB121" t="str">
        <f t="shared" si="122"/>
        <v>na</v>
      </c>
      <c r="AC121" t="str">
        <f t="shared" si="123"/>
        <v>na</v>
      </c>
      <c r="AD121" t="str">
        <f t="shared" si="124"/>
        <v>na</v>
      </c>
      <c r="AE121" t="str">
        <f t="shared" si="125"/>
        <v>na</v>
      </c>
      <c r="AF121" t="str">
        <f>IF(OR(AA121=FALSE,AA121="na"),"na",VLOOKUP(AV121,'Vlookup tables'!$G$2:$H$7,2,FALSE))</f>
        <v>na</v>
      </c>
      <c r="AG121" t="str">
        <f>IF(OR(AB121=FALSE,AB121="na"),"na",VLOOKUP(AW121,'Vlookup tables'!$G$2:$H$7,2,FALSE))</f>
        <v>na</v>
      </c>
      <c r="AH121" t="str">
        <f>IF(OR(AC121=FALSE,AC121="na"),"na",VLOOKUP(AX121,'Vlookup tables'!$G$2:$H$7,2,FALSE))</f>
        <v>na</v>
      </c>
      <c r="AI121" t="str">
        <f>IF(OR(AD121=FALSE,AD121="na"),"na",VLOOKUP(AY121,'Vlookup tables'!$G$2:$H$7,2,FALSE))</f>
        <v>na</v>
      </c>
      <c r="AJ121" t="str">
        <f>IF(OR(AA121=FALSE,AA121="na"),"na",VLOOKUP(BC121,'Vlookup tables'!$J$2:$K$5,2,FALSE))</f>
        <v>na</v>
      </c>
      <c r="AK121" t="str">
        <f>IF(OR(AB121=FALSE,AB121="na"),"na",VLOOKUP(BD121,'Vlookup tables'!$J$2:$K$5,2,FALSE))</f>
        <v>na</v>
      </c>
      <c r="AL121" t="str">
        <f>IF(OR(AC121=FALSE,AC121="na"),"na",VLOOKUP(BE121,'Vlookup tables'!$J$2:$K$5,2,FALSE))</f>
        <v>na</v>
      </c>
      <c r="AM121" t="str">
        <f>IF(OR(AD121=FALSE,AD121="na"),"na",VLOOKUP(BF121,'Vlookup tables'!$J$2:$K$5,2,FALSE))</f>
        <v>na</v>
      </c>
      <c r="AN121" t="str">
        <f t="shared" si="126"/>
        <v>na</v>
      </c>
      <c r="AO121" t="str">
        <f t="shared" si="127"/>
        <v>na</v>
      </c>
      <c r="AP121" t="str">
        <f t="shared" si="128"/>
        <v>na</v>
      </c>
      <c r="AQ121" t="str">
        <f t="shared" si="129"/>
        <v>na</v>
      </c>
      <c r="BQ121" t="str">
        <f t="shared" si="130"/>
        <v>na</v>
      </c>
      <c r="BR121" t="str">
        <f t="shared" si="131"/>
        <v>na</v>
      </c>
      <c r="BS121" t="str">
        <f t="shared" si="132"/>
        <v>na</v>
      </c>
      <c r="BT121" t="str">
        <f t="shared" si="133"/>
        <v>na</v>
      </c>
      <c r="BU121" t="str">
        <f t="shared" si="134"/>
        <v>na</v>
      </c>
      <c r="BV121" t="str">
        <f t="shared" si="135"/>
        <v>na</v>
      </c>
      <c r="BW121" t="str">
        <f>IF(OR(BR121=FALSE,BR121="na"),"na",VLOOKUP(CN121,'Vlookup tables'!$G$2:$H$7,2,FALSE))</f>
        <v>na</v>
      </c>
      <c r="BX121" t="str">
        <f>IF(OR(BS121=FALSE,BS121="na"),"na",VLOOKUP(CO121,'Vlookup tables'!$G$2:$H$7,2,FALSE))</f>
        <v>na</v>
      </c>
      <c r="BY121" t="str">
        <f>IF(OR(BT121=FALSE,BT121="na"),"na",VLOOKUP(CP121,'Vlookup tables'!$G$2:$H$7,2,FALSE))</f>
        <v>na</v>
      </c>
      <c r="BZ121" t="str">
        <f>IF(OR(BU121=FALSE,BU121="na"),"na",VLOOKUP(CQ121,'Vlookup tables'!$G$2:$H$7,2,FALSE))</f>
        <v>na</v>
      </c>
      <c r="CA121" t="str">
        <f>IF(OR(BR121=FALSE,BR121="na"),"na",VLOOKUP(CU121,'Vlookup tables'!$J$2:$K$5,2,FALSE))</f>
        <v>na</v>
      </c>
      <c r="CB121" t="str">
        <f>IF(OR(BS121=FALSE,BS121="na"),"na",VLOOKUP(CV121,'Vlookup tables'!$J$2:$K$5,2,FALSE))</f>
        <v>na</v>
      </c>
      <c r="CC121" t="str">
        <f>IF(OR(BT121=FALSE,BT121="na"),"na",VLOOKUP(CW121,'Vlookup tables'!$J$2:$K$5,2,FALSE))</f>
        <v>na</v>
      </c>
      <c r="CD121" t="str">
        <f>IF(OR(BU121=FALSE,BU121="na"),"na",VLOOKUP(CX121,'Vlookup tables'!$J$2:$K$5,2,FALSE))</f>
        <v>na</v>
      </c>
      <c r="CE121" t="str">
        <f t="shared" si="136"/>
        <v>na</v>
      </c>
      <c r="CF121" t="str">
        <f t="shared" si="137"/>
        <v>na</v>
      </c>
      <c r="CG121" t="str">
        <f t="shared" si="138"/>
        <v>na</v>
      </c>
      <c r="CH121" t="str">
        <f t="shared" si="139"/>
        <v>na</v>
      </c>
      <c r="DI121" t="str">
        <f t="shared" si="140"/>
        <v>na</v>
      </c>
      <c r="DM121" s="5" t="s">
        <v>703</v>
      </c>
      <c r="EQ121" t="b">
        <f t="shared" si="141"/>
        <v>1</v>
      </c>
      <c r="ER121" t="b">
        <f t="shared" si="142"/>
        <v>1</v>
      </c>
      <c r="ES121" t="b">
        <f t="shared" si="143"/>
        <v>0</v>
      </c>
      <c r="ET121" t="b">
        <f t="shared" si="144"/>
        <v>0</v>
      </c>
      <c r="EU121" t="b">
        <f t="shared" si="145"/>
        <v>0</v>
      </c>
      <c r="EV121" t="b">
        <f t="shared" si="146"/>
        <v>0</v>
      </c>
      <c r="EW121">
        <f t="shared" si="100"/>
        <v>1</v>
      </c>
      <c r="EX121" t="str">
        <f t="shared" si="101"/>
        <v>na</v>
      </c>
      <c r="EY121" t="str">
        <f t="shared" si="102"/>
        <v>na</v>
      </c>
      <c r="EZ121" t="str">
        <f t="shared" si="103"/>
        <v>na</v>
      </c>
      <c r="FA121" t="b">
        <f t="shared" si="104"/>
        <v>1</v>
      </c>
      <c r="FB121" t="b">
        <f t="shared" si="105"/>
        <v>0</v>
      </c>
      <c r="FC121" t="b">
        <f t="shared" si="147"/>
        <v>0</v>
      </c>
      <c r="FD121" t="b">
        <f t="shared" si="106"/>
        <v>1</v>
      </c>
      <c r="FE121" t="str">
        <f t="shared" si="107"/>
        <v>na</v>
      </c>
      <c r="FF121" t="b">
        <f t="shared" si="108"/>
        <v>1</v>
      </c>
      <c r="FG121" t="b">
        <f t="shared" si="109"/>
        <v>0</v>
      </c>
      <c r="FH121" t="b">
        <f t="shared" si="148"/>
        <v>0</v>
      </c>
      <c r="FI121">
        <f>IF(OR(FD121=FALSE,FD121="na"),"na",VLOOKUP(GH121,'Vlookup tables'!$G$2:$H$7,2,FALSE))</f>
        <v>2</v>
      </c>
      <c r="FJ121" t="str">
        <f>IF(OR(FE121=FALSE,FE121="na"),"na",VLOOKUP(GI121,'Vlookup tables'!$G$2:$H$7,2,FALSE))</f>
        <v>na</v>
      </c>
      <c r="FK121">
        <f>IF(OR(FF121=FALSE,FF121="na"),"na",VLOOKUP(GJ121,'Vlookup tables'!$G$2:$H$7,2,FALSE))</f>
        <v>2</v>
      </c>
      <c r="FL121" t="str">
        <f>IF(OR(FG121=FALSE,FG121="na"),"na",VLOOKUP(GK121,'Vlookup tables'!$G$2:$H$7,2,FALSE))</f>
        <v>na</v>
      </c>
      <c r="FM121">
        <f>IF(OR(FD121=FALSE,FD121="na"),"na",VLOOKUP(GO121,'Vlookup tables'!$J$2:$K$5,2,FALSE))</f>
        <v>3</v>
      </c>
      <c r="FN121" t="str">
        <f>IF(OR(FE121=FALSE,FE121="na"),"na",VLOOKUP(GP121,'Vlookup tables'!$J$2:$K$5,2,FALSE))</f>
        <v>na</v>
      </c>
      <c r="FO121">
        <f>IF(OR(FF121=FALSE,FF121="na"),"na",VLOOKUP(GQ121,'Vlookup tables'!$J$2:$K$5,2,FALSE))</f>
        <v>3</v>
      </c>
      <c r="FP121" t="str">
        <f>IF(OR(FG121=FALSE,FG121="na"),"na",VLOOKUP(GR121,'Vlookup tables'!$J$2:$K$5,2,FALSE))</f>
        <v>na</v>
      </c>
      <c r="FQ121" t="b">
        <f t="shared" si="110"/>
        <v>0</v>
      </c>
      <c r="FR121" t="str">
        <f t="shared" si="111"/>
        <v>na</v>
      </c>
      <c r="FS121" t="b">
        <f t="shared" si="112"/>
        <v>0</v>
      </c>
      <c r="FT121" t="str">
        <f t="shared" si="113"/>
        <v>na</v>
      </c>
      <c r="FU121" t="b">
        <f t="shared" si="114"/>
        <v>0</v>
      </c>
      <c r="FV121" t="s">
        <v>601</v>
      </c>
      <c r="FX121" t="s">
        <v>555</v>
      </c>
      <c r="GB121" t="s">
        <v>630</v>
      </c>
      <c r="GF121" t="s">
        <v>596</v>
      </c>
      <c r="GH121" t="s">
        <v>531</v>
      </c>
      <c r="GJ121" t="s">
        <v>531</v>
      </c>
      <c r="GO121" t="s">
        <v>532</v>
      </c>
      <c r="GQ121" t="s">
        <v>532</v>
      </c>
      <c r="HD121" t="s">
        <v>552</v>
      </c>
      <c r="HX121">
        <f>IF(IT121="","Unknown",VLOOKUP(IT121,'Vlookup tables'!$B$13:$C$16,2,FALSE))</f>
        <v>3</v>
      </c>
      <c r="HY121">
        <f>IF(IU121="","Unknown",VLOOKUP(IU121,'Vlookup tables'!$D$13:$E$16,2,FALSE))</f>
        <v>1</v>
      </c>
      <c r="HZ121">
        <f>IF(IV121="","Unknown",VLOOKUP(IV121,'Vlookup tables'!$F$13:$G$16,2,FALSE))</f>
        <v>3</v>
      </c>
      <c r="IA121">
        <f>IF(IW121="","Unknown",VLOOKUP(IW121,'Vlookup tables'!$H$13:$I$16,2,FALSE))</f>
        <v>2</v>
      </c>
      <c r="IB121">
        <f>IF(IX121="","Unknown",VLOOKUP(IX121,'Vlookup tables'!$J$13:$K$16,2,FALSE))</f>
        <v>3</v>
      </c>
      <c r="IC121">
        <f>IF(IY121="","Unknown",VLOOKUP(IY121,'Vlookup tables'!$L$13:$M$16,2,FALSE))</f>
        <v>3</v>
      </c>
      <c r="ID121">
        <f>IF(IZ121="","Unknown",VLOOKUP(IZ121,'Vlookup tables'!$N$13:$O$16,2,FALSE))</f>
        <v>1</v>
      </c>
      <c r="IE121">
        <f>VLOOKUP(JA121,'Vlookup tables'!$P$13:$Q$15,2,FALSE)</f>
        <v>1</v>
      </c>
      <c r="IF121" t="str">
        <f t="shared" si="149"/>
        <v>na</v>
      </c>
      <c r="IG121" t="str">
        <f t="shared" si="150"/>
        <v>na</v>
      </c>
      <c r="IH121" t="str">
        <f t="shared" si="151"/>
        <v>na</v>
      </c>
      <c r="II121" t="str">
        <f t="shared" si="115"/>
        <v>na</v>
      </c>
      <c r="IJ121" t="str">
        <f>IF(OR(IF121=FALSE,IF121="na"),"na",VLOOKUP(JF121,'Vlookup tables'!$G$2:$H$7,2,FALSE))</f>
        <v>na</v>
      </c>
      <c r="IK121" t="str">
        <f>IF(OR(IG121=FALSE,IG121="na"),"na",VLOOKUP(JG121,'Vlookup tables'!$G$2:$H$7,2,FALSE))</f>
        <v>na</v>
      </c>
      <c r="IL121" t="str">
        <f>IF(OR(IH121=FALSE,IH121="na"),"na",VLOOKUP(JH121,'Vlookup tables'!$G$2:$H$7,2,FALSE))</f>
        <v>na</v>
      </c>
      <c r="IM121" t="str">
        <f>IF(OR(IF121=FALSE,IF121="na"),"na",VLOOKUP(JL121,'Vlookup tables'!$J$2:$K$5,2,FALSE))</f>
        <v>na</v>
      </c>
      <c r="IN121" t="str">
        <f>IF(OR(IG121=FALSE,IG121="na"),"na",VLOOKUP(JM121,'Vlookup tables'!$J$2:$K$5,2,FALSE))</f>
        <v>na</v>
      </c>
      <c r="IO121" t="str">
        <f>IF(OR(IH121=FALSE,IH121="na"),"na",VLOOKUP(JN121,'Vlookup tables'!$J$2:$K$5,2,FALSE))</f>
        <v>na</v>
      </c>
      <c r="IP121" t="str">
        <f t="shared" si="152"/>
        <v>na</v>
      </c>
      <c r="IQ121" t="str">
        <f t="shared" si="153"/>
        <v>na</v>
      </c>
      <c r="IR121" t="str">
        <f t="shared" si="154"/>
        <v>na</v>
      </c>
      <c r="IS121" t="b">
        <f t="shared" si="155"/>
        <v>1</v>
      </c>
      <c r="IT121" t="s">
        <v>538</v>
      </c>
      <c r="IU121" t="s">
        <v>669</v>
      </c>
      <c r="IV121" t="s">
        <v>540</v>
      </c>
      <c r="IW121" t="s">
        <v>562</v>
      </c>
      <c r="IX121" t="s">
        <v>577</v>
      </c>
      <c r="IY121" t="s">
        <v>532</v>
      </c>
      <c r="IZ121" t="s">
        <v>562</v>
      </c>
      <c r="JA121" t="s">
        <v>541</v>
      </c>
      <c r="JX121" t="s">
        <v>534</v>
      </c>
      <c r="JZ121" t="s">
        <v>1068</v>
      </c>
      <c r="KA121" t="s">
        <v>868</v>
      </c>
      <c r="KD121">
        <v>2</v>
      </c>
      <c r="KE121">
        <v>1</v>
      </c>
      <c r="KF121">
        <v>1</v>
      </c>
      <c r="KM121" t="s">
        <v>1069</v>
      </c>
      <c r="KN121" t="s">
        <v>543</v>
      </c>
      <c r="KQ121" t="b">
        <f t="shared" si="156"/>
        <v>0</v>
      </c>
      <c r="KR121">
        <f t="shared" si="116"/>
        <v>140</v>
      </c>
    </row>
    <row r="122" spans="1:304" ht="14.4" customHeight="1" x14ac:dyDescent="0.3">
      <c r="A122">
        <v>100</v>
      </c>
      <c r="B122">
        <v>1152</v>
      </c>
      <c r="C122" s="2">
        <v>44874.355185185188</v>
      </c>
      <c r="D122">
        <v>1</v>
      </c>
      <c r="E122" t="s">
        <v>581</v>
      </c>
      <c r="F122" t="s">
        <v>568</v>
      </c>
      <c r="G122">
        <f>VLOOKUP(F122,'Vlookup tables'!$A$2:$B$10,2,FALSE)</f>
        <v>6</v>
      </c>
      <c r="H122" t="s">
        <v>567</v>
      </c>
      <c r="J122" t="str">
        <f t="shared" si="157"/>
        <v>Administration</v>
      </c>
      <c r="K122" t="s">
        <v>568</v>
      </c>
      <c r="L122">
        <f>VLOOKUP(K122,'Vlookup tables'!$A$2:$B$10,2,FALSE)</f>
        <v>6</v>
      </c>
      <c r="M122" t="s">
        <v>569</v>
      </c>
      <c r="N122" t="b">
        <f t="shared" si="117"/>
        <v>1</v>
      </c>
      <c r="O122" t="b">
        <f t="shared" si="118"/>
        <v>1</v>
      </c>
      <c r="P122" t="b">
        <f t="shared" si="119"/>
        <v>0</v>
      </c>
      <c r="Q122" t="b">
        <f t="shared" si="120"/>
        <v>0</v>
      </c>
      <c r="R122" t="b">
        <f t="shared" si="121"/>
        <v>0</v>
      </c>
      <c r="S122" t="s">
        <v>547</v>
      </c>
      <c r="T122" t="str">
        <f t="shared" si="158"/>
        <v>na</v>
      </c>
      <c r="U122" t="str">
        <f t="shared" si="159"/>
        <v>na</v>
      </c>
      <c r="V122" t="b">
        <f t="shared" si="160"/>
        <v>1</v>
      </c>
      <c r="W122" t="b">
        <f t="shared" si="161"/>
        <v>0</v>
      </c>
      <c r="X122" t="b">
        <f t="shared" si="162"/>
        <v>0</v>
      </c>
      <c r="Y122" t="s">
        <v>517</v>
      </c>
      <c r="Z122">
        <f>VLOOKUP(Y122,'Vlookup tables'!$D$2:$E$6,2,FALSE)</f>
        <v>1</v>
      </c>
      <c r="AA122" t="b">
        <f t="shared" si="99"/>
        <v>0</v>
      </c>
      <c r="AB122" t="b">
        <f t="shared" si="122"/>
        <v>0</v>
      </c>
      <c r="AC122" t="b">
        <f t="shared" si="123"/>
        <v>0</v>
      </c>
      <c r="AD122" t="b">
        <f t="shared" si="124"/>
        <v>0</v>
      </c>
      <c r="AE122" t="b">
        <f t="shared" si="125"/>
        <v>0</v>
      </c>
      <c r="AF122" t="str">
        <f>IF(OR(AA122=FALSE,AA122="na"),"na",VLOOKUP(AV122,'Vlookup tables'!$G$2:$H$7,2,FALSE))</f>
        <v>na</v>
      </c>
      <c r="AG122" t="str">
        <f>IF(OR(AB122=FALSE,AB122="na"),"na",VLOOKUP(AW122,'Vlookup tables'!$G$2:$H$7,2,FALSE))</f>
        <v>na</v>
      </c>
      <c r="AH122" t="str">
        <f>IF(OR(AC122=FALSE,AC122="na"),"na",VLOOKUP(AX122,'Vlookup tables'!$G$2:$H$7,2,FALSE))</f>
        <v>na</v>
      </c>
      <c r="AI122" t="str">
        <f>IF(OR(AD122=FALSE,AD122="na"),"na",VLOOKUP(AY122,'Vlookup tables'!$G$2:$H$7,2,FALSE))</f>
        <v>na</v>
      </c>
      <c r="AJ122" t="str">
        <f>IF(OR(AA122=FALSE,AA122="na"),"na",VLOOKUP(BC122,'Vlookup tables'!$J$2:$K$5,2,FALSE))</f>
        <v>na</v>
      </c>
      <c r="AK122" t="str">
        <f>IF(OR(AB122=FALSE,AB122="na"),"na",VLOOKUP(BD122,'Vlookup tables'!$J$2:$K$5,2,FALSE))</f>
        <v>na</v>
      </c>
      <c r="AL122" t="str">
        <f>IF(OR(AC122=FALSE,AC122="na"),"na",VLOOKUP(BE122,'Vlookup tables'!$J$2:$K$5,2,FALSE))</f>
        <v>na</v>
      </c>
      <c r="AM122" t="str">
        <f>IF(OR(AD122=FALSE,AD122="na"),"na",VLOOKUP(BF122,'Vlookup tables'!$J$2:$K$5,2,FALSE))</f>
        <v>na</v>
      </c>
      <c r="AN122" t="str">
        <f t="shared" si="126"/>
        <v>na</v>
      </c>
      <c r="AO122" t="str">
        <f t="shared" si="127"/>
        <v>na</v>
      </c>
      <c r="AP122" t="str">
        <f t="shared" si="128"/>
        <v>na</v>
      </c>
      <c r="AQ122" t="str">
        <f t="shared" si="129"/>
        <v>na</v>
      </c>
      <c r="AR122" t="s">
        <v>632</v>
      </c>
      <c r="AX122" t="s">
        <v>531</v>
      </c>
      <c r="BE122" t="s">
        <v>532</v>
      </c>
      <c r="BL122" t="s">
        <v>1070</v>
      </c>
      <c r="BQ122" t="str">
        <f t="shared" si="130"/>
        <v>Yes</v>
      </c>
      <c r="BR122" t="b">
        <f t="shared" si="131"/>
        <v>1</v>
      </c>
      <c r="BS122" t="b">
        <f t="shared" si="132"/>
        <v>1</v>
      </c>
      <c r="BT122" t="b">
        <f t="shared" si="133"/>
        <v>1</v>
      </c>
      <c r="BU122" t="b">
        <f t="shared" si="134"/>
        <v>0</v>
      </c>
      <c r="BV122" t="b">
        <f t="shared" si="135"/>
        <v>0</v>
      </c>
      <c r="BW122">
        <f>IF(OR(BR122=FALSE,BR122="na"),"na",VLOOKUP(CN122,'Vlookup tables'!$G$2:$H$7,2,FALSE))</f>
        <v>1</v>
      </c>
      <c r="BX122">
        <f>IF(OR(BS122=FALSE,BS122="na"),"na",VLOOKUP(CO122,'Vlookup tables'!$G$2:$H$7,2,FALSE))</f>
        <v>1</v>
      </c>
      <c r="BY122">
        <f>IF(OR(BT122=FALSE,BT122="na"),"na",VLOOKUP(CP122,'Vlookup tables'!$G$2:$H$7,2,FALSE))</f>
        <v>1</v>
      </c>
      <c r="BZ122" t="str">
        <f>IF(OR(BU122=FALSE,BU122="na"),"na",VLOOKUP(CQ122,'Vlookup tables'!$G$2:$H$7,2,FALSE))</f>
        <v>na</v>
      </c>
      <c r="CA122">
        <f>IF(OR(BR122=FALSE,BR122="na"),"na",VLOOKUP(CU122,'Vlookup tables'!$J$2:$K$5,2,FALSE))</f>
        <v>3</v>
      </c>
      <c r="CB122">
        <f>IF(OR(BS122=FALSE,BS122="na"),"na",VLOOKUP(CV122,'Vlookup tables'!$J$2:$K$5,2,FALSE))</f>
        <v>3</v>
      </c>
      <c r="CC122">
        <f>IF(OR(BT122=FALSE,BT122="na"),"na",VLOOKUP(CW122,'Vlookup tables'!$J$2:$K$5,2,FALSE))</f>
        <v>3</v>
      </c>
      <c r="CD122" t="str">
        <f>IF(OR(BU122=FALSE,BU122="na"),"na",VLOOKUP(CX122,'Vlookup tables'!$J$2:$K$5,2,FALSE))</f>
        <v>na</v>
      </c>
      <c r="CE122" t="b">
        <f t="shared" si="136"/>
        <v>1</v>
      </c>
      <c r="CF122" t="b">
        <f t="shared" si="137"/>
        <v>1</v>
      </c>
      <c r="CG122" t="b">
        <f t="shared" si="138"/>
        <v>1</v>
      </c>
      <c r="CH122" t="str">
        <f t="shared" si="139"/>
        <v>na</v>
      </c>
      <c r="CI122" t="s">
        <v>519</v>
      </c>
      <c r="CJ122" t="s">
        <v>593</v>
      </c>
      <c r="CN122" t="s">
        <v>530</v>
      </c>
      <c r="CO122" t="s">
        <v>530</v>
      </c>
      <c r="CP122" t="s">
        <v>530</v>
      </c>
      <c r="CU122" t="s">
        <v>532</v>
      </c>
      <c r="CV122" t="s">
        <v>532</v>
      </c>
      <c r="CW122" t="s">
        <v>532</v>
      </c>
      <c r="DB122" t="s">
        <v>1071</v>
      </c>
      <c r="DC122" t="s">
        <v>1071</v>
      </c>
      <c r="DD122" t="s">
        <v>1071</v>
      </c>
      <c r="DI122" t="b">
        <f t="shared" si="140"/>
        <v>1</v>
      </c>
      <c r="DJ122" t="s">
        <v>1072</v>
      </c>
      <c r="DK122" t="s">
        <v>533</v>
      </c>
      <c r="EQ122" t="b">
        <f t="shared" si="141"/>
        <v>1</v>
      </c>
      <c r="ER122" t="b">
        <f t="shared" si="142"/>
        <v>1</v>
      </c>
      <c r="ES122" t="b">
        <f t="shared" si="143"/>
        <v>1</v>
      </c>
      <c r="ET122" t="b">
        <f t="shared" si="144"/>
        <v>0</v>
      </c>
      <c r="EU122" t="b">
        <f t="shared" si="145"/>
        <v>0</v>
      </c>
      <c r="EV122" t="b">
        <f t="shared" si="146"/>
        <v>0</v>
      </c>
      <c r="EW122">
        <f t="shared" si="100"/>
        <v>3</v>
      </c>
      <c r="EX122">
        <f t="shared" si="101"/>
        <v>3</v>
      </c>
      <c r="EY122" t="str">
        <f t="shared" si="102"/>
        <v>na</v>
      </c>
      <c r="EZ122" t="str">
        <f t="shared" si="103"/>
        <v>na</v>
      </c>
      <c r="FA122" t="b">
        <f t="shared" si="104"/>
        <v>1</v>
      </c>
      <c r="FB122" t="b">
        <f t="shared" si="105"/>
        <v>0</v>
      </c>
      <c r="FC122" t="b">
        <f t="shared" si="147"/>
        <v>0</v>
      </c>
      <c r="FD122" t="b">
        <f t="shared" si="106"/>
        <v>1</v>
      </c>
      <c r="FE122" t="b">
        <f t="shared" si="107"/>
        <v>0</v>
      </c>
      <c r="FF122" t="b">
        <f t="shared" si="108"/>
        <v>0</v>
      </c>
      <c r="FG122" t="b">
        <f t="shared" si="109"/>
        <v>0</v>
      </c>
      <c r="FH122" t="b">
        <f t="shared" si="148"/>
        <v>0</v>
      </c>
      <c r="FI122">
        <f>IF(OR(FD122=FALSE,FD122="na"),"na",VLOOKUP(GH122,'Vlookup tables'!$G$2:$H$7,2,FALSE))</f>
        <v>1</v>
      </c>
      <c r="FJ122" t="str">
        <f>IF(OR(FE122=FALSE,FE122="na"),"na",VLOOKUP(GI122,'Vlookup tables'!$G$2:$H$7,2,FALSE))</f>
        <v>na</v>
      </c>
      <c r="FK122" t="str">
        <f>IF(OR(FF122=FALSE,FF122="na"),"na",VLOOKUP(GJ122,'Vlookup tables'!$G$2:$H$7,2,FALSE))</f>
        <v>na</v>
      </c>
      <c r="FL122" t="str">
        <f>IF(OR(FG122=FALSE,FG122="na"),"na",VLOOKUP(GK122,'Vlookup tables'!$G$2:$H$7,2,FALSE))</f>
        <v>na</v>
      </c>
      <c r="FM122">
        <f>IF(OR(FD122=FALSE,FD122="na"),"na",VLOOKUP(GO122,'Vlookup tables'!$J$2:$K$5,2,FALSE))</f>
        <v>3</v>
      </c>
      <c r="FN122" t="str">
        <f>IF(OR(FE122=FALSE,FE122="na"),"na",VLOOKUP(GP122,'Vlookup tables'!$J$2:$K$5,2,FALSE))</f>
        <v>na</v>
      </c>
      <c r="FO122" t="str">
        <f>IF(OR(FF122=FALSE,FF122="na"),"na",VLOOKUP(GQ122,'Vlookup tables'!$J$2:$K$5,2,FALSE))</f>
        <v>na</v>
      </c>
      <c r="FP122" t="str">
        <f>IF(OR(FG122=FALSE,FG122="na"),"na",VLOOKUP(GR122,'Vlookup tables'!$J$2:$K$5,2,FALSE))</f>
        <v>na</v>
      </c>
      <c r="FQ122" t="b">
        <f t="shared" si="110"/>
        <v>0</v>
      </c>
      <c r="FR122" t="str">
        <f t="shared" si="111"/>
        <v>na</v>
      </c>
      <c r="FS122" t="str">
        <f t="shared" si="112"/>
        <v>na</v>
      </c>
      <c r="FT122" t="str">
        <f t="shared" si="113"/>
        <v>na</v>
      </c>
      <c r="FU122" t="b">
        <f t="shared" si="114"/>
        <v>1</v>
      </c>
      <c r="FV122" t="s">
        <v>634</v>
      </c>
      <c r="FX122" t="s">
        <v>554</v>
      </c>
      <c r="FY122" t="s">
        <v>554</v>
      </c>
      <c r="GB122" t="s">
        <v>661</v>
      </c>
      <c r="GF122" t="s">
        <v>596</v>
      </c>
      <c r="GH122" t="s">
        <v>530</v>
      </c>
      <c r="GO122" t="s">
        <v>532</v>
      </c>
      <c r="HC122" t="s">
        <v>1073</v>
      </c>
      <c r="HD122" t="s">
        <v>543</v>
      </c>
      <c r="HX122">
        <f>IF(IT122="","Unknown",VLOOKUP(IT122,'Vlookup tables'!$B$13:$C$16,2,FALSE))</f>
        <v>2</v>
      </c>
      <c r="HY122">
        <f>IF(IU122="","Unknown",VLOOKUP(IU122,'Vlookup tables'!$D$13:$E$16,2,FALSE))</f>
        <v>2</v>
      </c>
      <c r="HZ122">
        <f>IF(IV122="","Unknown",VLOOKUP(IV122,'Vlookup tables'!$F$13:$G$16,2,FALSE))</f>
        <v>3</v>
      </c>
      <c r="IA122">
        <f>IF(IW122="","Unknown",VLOOKUP(IW122,'Vlookup tables'!$H$13:$I$16,2,FALSE))</f>
        <v>3</v>
      </c>
      <c r="IB122">
        <f>IF(IX122="","Unknown",VLOOKUP(IX122,'Vlookup tables'!$J$13:$K$16,2,FALSE))</f>
        <v>3</v>
      </c>
      <c r="IC122">
        <f>IF(IY122="","Unknown",VLOOKUP(IY122,'Vlookup tables'!$L$13:$M$16,2,FALSE))</f>
        <v>3</v>
      </c>
      <c r="ID122">
        <f>IF(IZ122="","Unknown",VLOOKUP(IZ122,'Vlookup tables'!$N$13:$O$16,2,FALSE))</f>
        <v>1</v>
      </c>
      <c r="IE122">
        <f>VLOOKUP(JA122,'Vlookup tables'!$P$13:$Q$15,2,FALSE)</f>
        <v>2</v>
      </c>
      <c r="IF122" t="b">
        <f t="shared" si="149"/>
        <v>1</v>
      </c>
      <c r="IG122" t="b">
        <f t="shared" si="150"/>
        <v>0</v>
      </c>
      <c r="IH122" t="b">
        <f t="shared" si="151"/>
        <v>0</v>
      </c>
      <c r="II122" t="b">
        <f t="shared" si="115"/>
        <v>0</v>
      </c>
      <c r="IJ122">
        <f>IF(OR(IF122=FALSE,IF122="na"),"na",VLOOKUP(JF122,'Vlookup tables'!$G$2:$H$7,2,FALSE))</f>
        <v>1</v>
      </c>
      <c r="IK122" t="str">
        <f>IF(OR(IG122=FALSE,IG122="na"),"na",VLOOKUP(JG122,'Vlookup tables'!$G$2:$H$7,2,FALSE))</f>
        <v>na</v>
      </c>
      <c r="IL122" t="str">
        <f>IF(OR(IH122=FALSE,IH122="na"),"na",VLOOKUP(JH122,'Vlookup tables'!$G$2:$H$7,2,FALSE))</f>
        <v>na</v>
      </c>
      <c r="IM122">
        <f>IF(OR(IF122=FALSE,IF122="na"),"na",VLOOKUP(JL122,'Vlookup tables'!$J$2:$K$5,2,FALSE))</f>
        <v>3</v>
      </c>
      <c r="IN122" t="str">
        <f>IF(OR(IG122=FALSE,IG122="na"),"na",VLOOKUP(JM122,'Vlookup tables'!$J$2:$K$5,2,FALSE))</f>
        <v>na</v>
      </c>
      <c r="IO122" t="str">
        <f>IF(OR(IH122=FALSE,IH122="na"),"na",VLOOKUP(JN122,'Vlookup tables'!$J$2:$K$5,2,FALSE))</f>
        <v>na</v>
      </c>
      <c r="IP122" t="b">
        <f t="shared" si="152"/>
        <v>0</v>
      </c>
      <c r="IQ122" t="str">
        <f t="shared" si="153"/>
        <v>na</v>
      </c>
      <c r="IR122" t="str">
        <f t="shared" si="154"/>
        <v>na</v>
      </c>
      <c r="IS122" t="b">
        <f t="shared" si="155"/>
        <v>0</v>
      </c>
      <c r="IT122" t="s">
        <v>559</v>
      </c>
      <c r="IU122" t="s">
        <v>560</v>
      </c>
      <c r="IV122" t="s">
        <v>540</v>
      </c>
      <c r="IW122" t="s">
        <v>576</v>
      </c>
      <c r="IX122" t="s">
        <v>577</v>
      </c>
      <c r="IY122" t="s">
        <v>532</v>
      </c>
      <c r="IZ122" t="s">
        <v>562</v>
      </c>
      <c r="JA122" t="s">
        <v>578</v>
      </c>
      <c r="JB122" t="s">
        <v>662</v>
      </c>
      <c r="JF122" t="s">
        <v>530</v>
      </c>
      <c r="JL122" t="s">
        <v>532</v>
      </c>
      <c r="KN122" t="s">
        <v>552</v>
      </c>
      <c r="KQ122" t="b">
        <f t="shared" si="156"/>
        <v>0</v>
      </c>
      <c r="KR122">
        <f t="shared" si="116"/>
        <v>152</v>
      </c>
    </row>
    <row r="123" spans="1:304" ht="14.4" customHeight="1" x14ac:dyDescent="0.3">
      <c r="A123">
        <v>100</v>
      </c>
      <c r="B123">
        <v>931</v>
      </c>
      <c r="C123" s="2">
        <v>44874.356944444444</v>
      </c>
      <c r="D123">
        <v>1</v>
      </c>
      <c r="E123" t="s">
        <v>544</v>
      </c>
      <c r="F123" t="s">
        <v>568</v>
      </c>
      <c r="G123">
        <f>VLOOKUP(F123,'Vlookup tables'!$A$2:$B$10,2,FALSE)</f>
        <v>6</v>
      </c>
      <c r="H123" t="s">
        <v>579</v>
      </c>
      <c r="I123" t="s">
        <v>1074</v>
      </c>
      <c r="J123" t="str">
        <f t="shared" si="157"/>
        <v>Business Analyst</v>
      </c>
      <c r="K123" t="s">
        <v>568</v>
      </c>
      <c r="L123">
        <f>VLOOKUP(K123,'Vlookup tables'!$A$2:$B$10,2,FALSE)</f>
        <v>6</v>
      </c>
      <c r="M123" t="s">
        <v>547</v>
      </c>
      <c r="N123" t="b">
        <f t="shared" si="117"/>
        <v>0</v>
      </c>
      <c r="O123" t="b">
        <f t="shared" si="118"/>
        <v>0</v>
      </c>
      <c r="P123" t="b">
        <f t="shared" si="119"/>
        <v>1</v>
      </c>
      <c r="Q123" t="b">
        <f t="shared" si="120"/>
        <v>0</v>
      </c>
      <c r="R123" t="b">
        <f t="shared" si="121"/>
        <v>0</v>
      </c>
      <c r="T123" t="str">
        <f t="shared" si="158"/>
        <v>Unknown</v>
      </c>
      <c r="U123" t="str">
        <f t="shared" si="159"/>
        <v>Unknown</v>
      </c>
      <c r="V123" t="str">
        <f t="shared" si="160"/>
        <v>na</v>
      </c>
      <c r="W123" t="str">
        <f t="shared" si="161"/>
        <v>Unknown</v>
      </c>
      <c r="X123" t="str">
        <f t="shared" si="162"/>
        <v>Unknown</v>
      </c>
      <c r="Y123" t="s">
        <v>517</v>
      </c>
      <c r="Z123">
        <f>VLOOKUP(Y123,'Vlookup tables'!$D$2:$E$6,2,FALSE)</f>
        <v>1</v>
      </c>
      <c r="AA123" t="b">
        <f t="shared" si="99"/>
        <v>1</v>
      </c>
      <c r="AB123" t="b">
        <f t="shared" si="122"/>
        <v>0</v>
      </c>
      <c r="AC123" t="b">
        <f t="shared" si="123"/>
        <v>0</v>
      </c>
      <c r="AD123" t="b">
        <f t="shared" si="124"/>
        <v>0</v>
      </c>
      <c r="AE123" t="b">
        <f t="shared" si="125"/>
        <v>0</v>
      </c>
      <c r="AF123">
        <f>IF(OR(AA123=FALSE,AA123="na"),"na",VLOOKUP(AV123,'Vlookup tables'!$G$2:$H$7,2,FALSE))</f>
        <v>1</v>
      </c>
      <c r="AG123" t="str">
        <f>IF(OR(AB123=FALSE,AB123="na"),"na",VLOOKUP(AW123,'Vlookup tables'!$G$2:$H$7,2,FALSE))</f>
        <v>na</v>
      </c>
      <c r="AH123" t="str">
        <f>IF(OR(AC123=FALSE,AC123="na"),"na",VLOOKUP(AX123,'Vlookup tables'!$G$2:$H$7,2,FALSE))</f>
        <v>na</v>
      </c>
      <c r="AI123" t="str">
        <f>IF(OR(AD123=FALSE,AD123="na"),"na",VLOOKUP(AY123,'Vlookup tables'!$G$2:$H$7,2,FALSE))</f>
        <v>na</v>
      </c>
      <c r="AJ123">
        <f>IF(OR(AA123=FALSE,AA123="na"),"na",VLOOKUP(BC123,'Vlookup tables'!$J$2:$K$5,2,FALSE))</f>
        <v>2</v>
      </c>
      <c r="AK123" t="str">
        <f>IF(OR(AB123=FALSE,AB123="na"),"na",VLOOKUP(BD123,'Vlookup tables'!$J$2:$K$5,2,FALSE))</f>
        <v>na</v>
      </c>
      <c r="AL123" t="str">
        <f>IF(OR(AC123=FALSE,AC123="na"),"na",VLOOKUP(BE123,'Vlookup tables'!$J$2:$K$5,2,FALSE))</f>
        <v>na</v>
      </c>
      <c r="AM123" t="str">
        <f>IF(OR(AD123=FALSE,AD123="na"),"na",VLOOKUP(BF123,'Vlookup tables'!$J$2:$K$5,2,FALSE))</f>
        <v>na</v>
      </c>
      <c r="AN123" t="b">
        <f t="shared" si="126"/>
        <v>0</v>
      </c>
      <c r="AO123" t="str">
        <f t="shared" si="127"/>
        <v>na</v>
      </c>
      <c r="AP123" t="str">
        <f t="shared" si="128"/>
        <v>na</v>
      </c>
      <c r="AQ123" t="str">
        <f t="shared" si="129"/>
        <v>na</v>
      </c>
      <c r="AR123" t="s">
        <v>571</v>
      </c>
      <c r="AV123" t="s">
        <v>530</v>
      </c>
      <c r="BC123" t="s">
        <v>528</v>
      </c>
      <c r="BQ123" t="str">
        <f t="shared" si="130"/>
        <v>Yes</v>
      </c>
      <c r="BR123" t="b">
        <f t="shared" si="131"/>
        <v>1</v>
      </c>
      <c r="BS123" t="b">
        <f t="shared" si="132"/>
        <v>0</v>
      </c>
      <c r="BT123" t="b">
        <f t="shared" si="133"/>
        <v>0</v>
      </c>
      <c r="BU123" t="b">
        <f t="shared" si="134"/>
        <v>0</v>
      </c>
      <c r="BV123" t="b">
        <f t="shared" si="135"/>
        <v>0</v>
      </c>
      <c r="BW123">
        <f>IF(OR(BR123=FALSE,BR123="na"),"na",VLOOKUP(CN123,'Vlookup tables'!$G$2:$H$7,2,FALSE))</f>
        <v>1</v>
      </c>
      <c r="BX123" t="str">
        <f>IF(OR(BS123=FALSE,BS123="na"),"na",VLOOKUP(CO123,'Vlookup tables'!$G$2:$H$7,2,FALSE))</f>
        <v>na</v>
      </c>
      <c r="BY123" t="str">
        <f>IF(OR(BT123=FALSE,BT123="na"),"na",VLOOKUP(CP123,'Vlookup tables'!$G$2:$H$7,2,FALSE))</f>
        <v>na</v>
      </c>
      <c r="BZ123" t="str">
        <f>IF(OR(BU123=FALSE,BU123="na"),"na",VLOOKUP(CQ123,'Vlookup tables'!$G$2:$H$7,2,FALSE))</f>
        <v>na</v>
      </c>
      <c r="CA123">
        <f>IF(OR(BR123=FALSE,BR123="na"),"na",VLOOKUP(CU123,'Vlookup tables'!$J$2:$K$5,2,FALSE))</f>
        <v>3</v>
      </c>
      <c r="CB123" t="str">
        <f>IF(OR(BS123=FALSE,BS123="na"),"na",VLOOKUP(CV123,'Vlookup tables'!$J$2:$K$5,2,FALSE))</f>
        <v>na</v>
      </c>
      <c r="CC123" t="str">
        <f>IF(OR(BT123=FALSE,BT123="na"),"na",VLOOKUP(CW123,'Vlookup tables'!$J$2:$K$5,2,FALSE))</f>
        <v>na</v>
      </c>
      <c r="CD123" t="str">
        <f>IF(OR(BU123=FALSE,BU123="na"),"na",VLOOKUP(CX123,'Vlookup tables'!$J$2:$K$5,2,FALSE))</f>
        <v>na</v>
      </c>
      <c r="CE123" t="b">
        <f t="shared" si="136"/>
        <v>0</v>
      </c>
      <c r="CF123" t="str">
        <f t="shared" si="137"/>
        <v>na</v>
      </c>
      <c r="CG123" t="str">
        <f t="shared" si="138"/>
        <v>na</v>
      </c>
      <c r="CH123" t="str">
        <f t="shared" si="139"/>
        <v>na</v>
      </c>
      <c r="CI123" t="s">
        <v>519</v>
      </c>
      <c r="CJ123" t="s">
        <v>753</v>
      </c>
      <c r="CN123" t="s">
        <v>530</v>
      </c>
      <c r="CU123" t="s">
        <v>532</v>
      </c>
      <c r="DI123" t="b">
        <f t="shared" si="140"/>
        <v>0</v>
      </c>
      <c r="DK123" t="s">
        <v>552</v>
      </c>
      <c r="EQ123" t="b">
        <f t="shared" si="141"/>
        <v>1</v>
      </c>
      <c r="ER123" t="b">
        <f t="shared" si="142"/>
        <v>1</v>
      </c>
      <c r="ES123" t="b">
        <f t="shared" si="143"/>
        <v>0</v>
      </c>
      <c r="ET123" t="b">
        <f t="shared" si="144"/>
        <v>0</v>
      </c>
      <c r="EU123" t="b">
        <f t="shared" si="145"/>
        <v>1</v>
      </c>
      <c r="EV123" t="b">
        <f t="shared" si="146"/>
        <v>0</v>
      </c>
      <c r="EW123">
        <f t="shared" si="100"/>
        <v>1</v>
      </c>
      <c r="EX123" t="str">
        <f t="shared" si="101"/>
        <v>na</v>
      </c>
      <c r="EY123" t="str">
        <f t="shared" si="102"/>
        <v>na</v>
      </c>
      <c r="EZ123">
        <f t="shared" si="103"/>
        <v>1</v>
      </c>
      <c r="FA123" t="b">
        <f t="shared" si="104"/>
        <v>1</v>
      </c>
      <c r="FB123" t="b">
        <f t="shared" si="105"/>
        <v>0</v>
      </c>
      <c r="FC123" t="b">
        <f t="shared" si="147"/>
        <v>0</v>
      </c>
      <c r="FD123" t="b">
        <f t="shared" si="106"/>
        <v>1</v>
      </c>
      <c r="FE123" t="str">
        <f t="shared" si="107"/>
        <v>na</v>
      </c>
      <c r="FF123" t="b">
        <f t="shared" si="108"/>
        <v>0</v>
      </c>
      <c r="FG123" t="b">
        <f t="shared" si="109"/>
        <v>0</v>
      </c>
      <c r="FH123" t="b">
        <f t="shared" si="148"/>
        <v>0</v>
      </c>
      <c r="FI123">
        <f>IF(OR(FD123=FALSE,FD123="na"),"na",VLOOKUP(GH123,'Vlookup tables'!$G$2:$H$7,2,FALSE))</f>
        <v>1</v>
      </c>
      <c r="FJ123" t="str">
        <f>IF(OR(FE123=FALSE,FE123="na"),"na",VLOOKUP(GI123,'Vlookup tables'!$G$2:$H$7,2,FALSE))</f>
        <v>na</v>
      </c>
      <c r="FK123" t="str">
        <f>IF(OR(FF123=FALSE,FF123="na"),"na",VLOOKUP(GJ123,'Vlookup tables'!$G$2:$H$7,2,FALSE))</f>
        <v>na</v>
      </c>
      <c r="FL123" t="str">
        <f>IF(OR(FG123=FALSE,FG123="na"),"na",VLOOKUP(GK123,'Vlookup tables'!$G$2:$H$7,2,FALSE))</f>
        <v>na</v>
      </c>
      <c r="FM123">
        <f>IF(OR(FD123=FALSE,FD123="na"),"na",VLOOKUP(GO123,'Vlookup tables'!$J$2:$K$5,2,FALSE))</f>
        <v>2</v>
      </c>
      <c r="FN123" t="str">
        <f>IF(OR(FE123=FALSE,FE123="na"),"na",VLOOKUP(GP123,'Vlookup tables'!$J$2:$K$5,2,FALSE))</f>
        <v>na</v>
      </c>
      <c r="FO123" t="str">
        <f>IF(OR(FF123=FALSE,FF123="na"),"na",VLOOKUP(GQ123,'Vlookup tables'!$J$2:$K$5,2,FALSE))</f>
        <v>na</v>
      </c>
      <c r="FP123" t="str">
        <f>IF(OR(FG123=FALSE,FG123="na"),"na",VLOOKUP(GR123,'Vlookup tables'!$J$2:$K$5,2,FALSE))</f>
        <v>na</v>
      </c>
      <c r="FQ123" t="b">
        <f t="shared" si="110"/>
        <v>0</v>
      </c>
      <c r="FR123" t="str">
        <f t="shared" si="111"/>
        <v>na</v>
      </c>
      <c r="FS123" t="str">
        <f t="shared" si="112"/>
        <v>na</v>
      </c>
      <c r="FT123" t="str">
        <f t="shared" si="113"/>
        <v>na</v>
      </c>
      <c r="FU123" t="b">
        <f t="shared" si="114"/>
        <v>0</v>
      </c>
      <c r="FV123" t="s">
        <v>594</v>
      </c>
      <c r="FX123" t="s">
        <v>555</v>
      </c>
      <c r="GA123" t="s">
        <v>555</v>
      </c>
      <c r="GB123" t="s">
        <v>661</v>
      </c>
      <c r="GF123" t="s">
        <v>596</v>
      </c>
      <c r="GH123" t="s">
        <v>530</v>
      </c>
      <c r="GO123" t="s">
        <v>528</v>
      </c>
      <c r="HD123" t="s">
        <v>552</v>
      </c>
      <c r="HX123">
        <f>IF(IT123="","Unknown",VLOOKUP(IT123,'Vlookup tables'!$B$13:$C$16,2,FALSE))</f>
        <v>2</v>
      </c>
      <c r="HY123">
        <f>IF(IU123="","Unknown",VLOOKUP(IU123,'Vlookup tables'!$D$13:$E$16,2,FALSE))</f>
        <v>3</v>
      </c>
      <c r="HZ123">
        <f>IF(IV123="","Unknown",VLOOKUP(IV123,'Vlookup tables'!$F$13:$G$16,2,FALSE))</f>
        <v>3</v>
      </c>
      <c r="IA123">
        <f>IF(IW123="","Unknown",VLOOKUP(IW123,'Vlookup tables'!$H$13:$I$16,2,FALSE))</f>
        <v>3</v>
      </c>
      <c r="IB123">
        <f>IF(IX123="","Unknown",VLOOKUP(IX123,'Vlookup tables'!$J$13:$K$16,2,FALSE))</f>
        <v>3</v>
      </c>
      <c r="IC123">
        <f>IF(IY123="","Unknown",VLOOKUP(IY123,'Vlookup tables'!$L$13:$M$16,2,FALSE))</f>
        <v>3</v>
      </c>
      <c r="ID123">
        <f>IF(IZ123="","Unknown",VLOOKUP(IZ123,'Vlookup tables'!$N$13:$O$16,2,FALSE))</f>
        <v>1</v>
      </c>
      <c r="IE123">
        <f>VLOOKUP(JA123,'Vlookup tables'!$P$13:$Q$15,2,FALSE)</f>
        <v>1</v>
      </c>
      <c r="IF123" t="str">
        <f t="shared" si="149"/>
        <v>na</v>
      </c>
      <c r="IG123" t="str">
        <f t="shared" si="150"/>
        <v>na</v>
      </c>
      <c r="IH123" t="str">
        <f t="shared" si="151"/>
        <v>na</v>
      </c>
      <c r="II123" t="str">
        <f t="shared" si="115"/>
        <v>na</v>
      </c>
      <c r="IJ123" t="str">
        <f>IF(OR(IF123=FALSE,IF123="na"),"na",VLOOKUP(JF123,'Vlookup tables'!$G$2:$H$7,2,FALSE))</f>
        <v>na</v>
      </c>
      <c r="IK123" t="str">
        <f>IF(OR(IG123=FALSE,IG123="na"),"na",VLOOKUP(JG123,'Vlookup tables'!$G$2:$H$7,2,FALSE))</f>
        <v>na</v>
      </c>
      <c r="IL123" t="str">
        <f>IF(OR(IH123=FALSE,IH123="na"),"na",VLOOKUP(JH123,'Vlookup tables'!$G$2:$H$7,2,FALSE))</f>
        <v>na</v>
      </c>
      <c r="IM123" t="str">
        <f>IF(OR(IF123=FALSE,IF123="na"),"na",VLOOKUP(JL123,'Vlookup tables'!$J$2:$K$5,2,FALSE))</f>
        <v>na</v>
      </c>
      <c r="IN123" t="str">
        <f>IF(OR(IG123=FALSE,IG123="na"),"na",VLOOKUP(JM123,'Vlookup tables'!$J$2:$K$5,2,FALSE))</f>
        <v>na</v>
      </c>
      <c r="IO123" t="str">
        <f>IF(OR(IH123=FALSE,IH123="na"),"na",VLOOKUP(JN123,'Vlookup tables'!$J$2:$K$5,2,FALSE))</f>
        <v>na</v>
      </c>
      <c r="IP123" t="str">
        <f t="shared" si="152"/>
        <v>na</v>
      </c>
      <c r="IQ123" t="str">
        <f t="shared" si="153"/>
        <v>na</v>
      </c>
      <c r="IR123" t="str">
        <f t="shared" si="154"/>
        <v>na</v>
      </c>
      <c r="IS123" t="b">
        <f t="shared" si="155"/>
        <v>0</v>
      </c>
      <c r="IT123" t="s">
        <v>559</v>
      </c>
      <c r="IU123" t="s">
        <v>539</v>
      </c>
      <c r="IV123" t="s">
        <v>540</v>
      </c>
      <c r="IW123" t="s">
        <v>576</v>
      </c>
      <c r="IX123" t="s">
        <v>577</v>
      </c>
      <c r="IY123" t="s">
        <v>532</v>
      </c>
      <c r="IZ123" t="s">
        <v>562</v>
      </c>
      <c r="JA123" t="s">
        <v>541</v>
      </c>
      <c r="JX123" t="s">
        <v>565</v>
      </c>
      <c r="KQ123" t="b">
        <f t="shared" si="156"/>
        <v>0</v>
      </c>
      <c r="KR123">
        <f t="shared" si="116"/>
        <v>139</v>
      </c>
    </row>
    <row r="124" spans="1:304" ht="14.4" customHeight="1" x14ac:dyDescent="0.3">
      <c r="A124">
        <v>100</v>
      </c>
      <c r="B124">
        <v>8913</v>
      </c>
      <c r="C124" s="2">
        <v>44874.357233796298</v>
      </c>
      <c r="D124">
        <v>1</v>
      </c>
      <c r="E124" t="s">
        <v>544</v>
      </c>
      <c r="F124" t="s">
        <v>566</v>
      </c>
      <c r="G124">
        <f>VLOOKUP(F124,'Vlookup tables'!$A$2:$B$10,2,FALSE)</f>
        <v>3</v>
      </c>
      <c r="H124" t="s">
        <v>631</v>
      </c>
      <c r="J124" t="str">
        <f t="shared" si="157"/>
        <v>Maintenance</v>
      </c>
      <c r="K124" t="s">
        <v>612</v>
      </c>
      <c r="L124">
        <f>VLOOKUP(K124,'Vlookup tables'!$A$2:$B$10,2,FALSE)</f>
        <v>5</v>
      </c>
      <c r="M124" t="s">
        <v>546</v>
      </c>
      <c r="N124" t="b">
        <f t="shared" si="117"/>
        <v>1</v>
      </c>
      <c r="O124" t="b">
        <f t="shared" si="118"/>
        <v>1</v>
      </c>
      <c r="P124" t="b">
        <f t="shared" si="119"/>
        <v>1</v>
      </c>
      <c r="Q124" t="b">
        <f t="shared" si="120"/>
        <v>1</v>
      </c>
      <c r="R124" t="b">
        <f t="shared" si="121"/>
        <v>0</v>
      </c>
      <c r="T124" t="str">
        <f t="shared" si="158"/>
        <v>na</v>
      </c>
      <c r="U124" t="str">
        <f t="shared" si="159"/>
        <v>na</v>
      </c>
      <c r="V124" t="str">
        <f t="shared" si="160"/>
        <v>na</v>
      </c>
      <c r="W124" t="str">
        <f t="shared" si="161"/>
        <v>na</v>
      </c>
      <c r="X124" t="str">
        <f t="shared" si="162"/>
        <v>Unknown</v>
      </c>
      <c r="Y124" t="s">
        <v>517</v>
      </c>
      <c r="Z124">
        <f>VLOOKUP(Y124,'Vlookup tables'!$D$2:$E$6,2,FALSE)</f>
        <v>1</v>
      </c>
      <c r="AA124" t="b">
        <f t="shared" si="99"/>
        <v>1</v>
      </c>
      <c r="AB124" t="b">
        <f t="shared" si="122"/>
        <v>1</v>
      </c>
      <c r="AC124" t="b">
        <f t="shared" si="123"/>
        <v>0</v>
      </c>
      <c r="AD124" t="b">
        <f t="shared" si="124"/>
        <v>0</v>
      </c>
      <c r="AE124" t="b">
        <f t="shared" si="125"/>
        <v>1</v>
      </c>
      <c r="AF124">
        <f>IF(OR(AA124=FALSE,AA124="na"),"na",VLOOKUP(AV124,'Vlookup tables'!$G$2:$H$7,2,FALSE))</f>
        <v>5</v>
      </c>
      <c r="AG124">
        <f>IF(OR(AB124=FALSE,AB124="na"),"na",VLOOKUP(AW124,'Vlookup tables'!$G$2:$H$7,2,FALSE))</f>
        <v>3</v>
      </c>
      <c r="AH124" t="str">
        <f>IF(OR(AC124=FALSE,AC124="na"),"na",VLOOKUP(AX124,'Vlookup tables'!$G$2:$H$7,2,FALSE))</f>
        <v>na</v>
      </c>
      <c r="AI124" t="str">
        <f>IF(OR(AD124=FALSE,AD124="na"),"na",VLOOKUP(AY124,'Vlookup tables'!$G$2:$H$7,2,FALSE))</f>
        <v>na</v>
      </c>
      <c r="AJ124">
        <f>IF(OR(AA124=FALSE,AA124="na"),"na",VLOOKUP(BC124,'Vlookup tables'!$J$2:$K$5,2,FALSE))</f>
        <v>3</v>
      </c>
      <c r="AK124">
        <f>IF(OR(AB124=FALSE,AB124="na"),"na",VLOOKUP(BD124,'Vlookup tables'!$J$2:$K$5,2,FALSE))</f>
        <v>3</v>
      </c>
      <c r="AL124" t="str">
        <f>IF(OR(AC124=FALSE,AC124="na"),"na",VLOOKUP(BE124,'Vlookup tables'!$J$2:$K$5,2,FALSE))</f>
        <v>na</v>
      </c>
      <c r="AM124" t="str">
        <f>IF(OR(AD124=FALSE,AD124="na"),"na",VLOOKUP(BF124,'Vlookup tables'!$J$2:$K$5,2,FALSE))</f>
        <v>na</v>
      </c>
      <c r="AN124" t="b">
        <f t="shared" si="126"/>
        <v>0</v>
      </c>
      <c r="AO124" t="b">
        <f t="shared" si="127"/>
        <v>0</v>
      </c>
      <c r="AP124" t="str">
        <f t="shared" si="128"/>
        <v>na</v>
      </c>
      <c r="AQ124" t="str">
        <f t="shared" si="129"/>
        <v>na</v>
      </c>
      <c r="AR124" t="s">
        <v>1075</v>
      </c>
      <c r="AS124" t="s">
        <v>1076</v>
      </c>
      <c r="AV124" t="s">
        <v>551</v>
      </c>
      <c r="AW124" t="s">
        <v>527</v>
      </c>
      <c r="AX124" t="s">
        <v>527</v>
      </c>
      <c r="AZ124" t="s">
        <v>551</v>
      </c>
      <c r="BC124" t="s">
        <v>532</v>
      </c>
      <c r="BD124" t="s">
        <v>532</v>
      </c>
      <c r="BE124" t="s">
        <v>532</v>
      </c>
      <c r="BG124" t="s">
        <v>532</v>
      </c>
      <c r="BQ124" t="str">
        <f t="shared" si="130"/>
        <v>Yes</v>
      </c>
      <c r="BR124" t="b">
        <f t="shared" si="131"/>
        <v>1</v>
      </c>
      <c r="BS124" t="b">
        <f t="shared" si="132"/>
        <v>1</v>
      </c>
      <c r="BT124" t="b">
        <f t="shared" si="133"/>
        <v>1</v>
      </c>
      <c r="BU124" t="b">
        <f t="shared" si="134"/>
        <v>1</v>
      </c>
      <c r="BV124" t="b">
        <f t="shared" si="135"/>
        <v>0</v>
      </c>
      <c r="BW124">
        <f>IF(OR(BR124=FALSE,BR124="na"),"na",VLOOKUP(CN124,'Vlookup tables'!$G$2:$H$7,2,FALSE))</f>
        <v>5</v>
      </c>
      <c r="BX124">
        <f>IF(OR(BS124=FALSE,BS124="na"),"na",VLOOKUP(CO124,'Vlookup tables'!$G$2:$H$7,2,FALSE))</f>
        <v>5</v>
      </c>
      <c r="BY124">
        <f>IF(OR(BT124=FALSE,BT124="na"),"na",VLOOKUP(CP124,'Vlookup tables'!$G$2:$H$7,2,FALSE))</f>
        <v>5</v>
      </c>
      <c r="BZ124">
        <f>IF(OR(BU124=FALSE,BU124="na"),"na",VLOOKUP(CQ124,'Vlookup tables'!$G$2:$H$7,2,FALSE))</f>
        <v>5</v>
      </c>
      <c r="CA124">
        <f>IF(OR(BR124=FALSE,BR124="na"),"na",VLOOKUP(CU124,'Vlookup tables'!$J$2:$K$5,2,FALSE))</f>
        <v>3</v>
      </c>
      <c r="CB124">
        <f>IF(OR(BS124=FALSE,BS124="na"),"na",VLOOKUP(CV124,'Vlookup tables'!$J$2:$K$5,2,FALSE))</f>
        <v>3</v>
      </c>
      <c r="CC124">
        <f>IF(OR(BT124=FALSE,BT124="na"),"na",VLOOKUP(CW124,'Vlookup tables'!$J$2:$K$5,2,FALSE))</f>
        <v>3</v>
      </c>
      <c r="CD124">
        <f>IF(OR(BU124=FALSE,BU124="na"),"na",VLOOKUP(CX124,'Vlookup tables'!$J$2:$K$5,2,FALSE))</f>
        <v>3</v>
      </c>
      <c r="CE124" t="b">
        <f t="shared" si="136"/>
        <v>0</v>
      </c>
      <c r="CF124" t="b">
        <f t="shared" si="137"/>
        <v>0</v>
      </c>
      <c r="CG124" t="b">
        <f t="shared" si="138"/>
        <v>0</v>
      </c>
      <c r="CH124" t="b">
        <f t="shared" si="139"/>
        <v>0</v>
      </c>
      <c r="CI124" t="s">
        <v>519</v>
      </c>
      <c r="CJ124" t="s">
        <v>550</v>
      </c>
      <c r="CN124" t="s">
        <v>551</v>
      </c>
      <c r="CO124" t="s">
        <v>551</v>
      </c>
      <c r="CP124" t="s">
        <v>551</v>
      </c>
      <c r="CQ124" t="s">
        <v>551</v>
      </c>
      <c r="CR124" t="s">
        <v>551</v>
      </c>
      <c r="CU124" t="s">
        <v>532</v>
      </c>
      <c r="CV124" t="s">
        <v>532</v>
      </c>
      <c r="CW124" t="s">
        <v>532</v>
      </c>
      <c r="CX124" t="s">
        <v>532</v>
      </c>
      <c r="CY124" t="s">
        <v>532</v>
      </c>
      <c r="DI124" t="b">
        <f t="shared" si="140"/>
        <v>0</v>
      </c>
      <c r="DK124" t="s">
        <v>533</v>
      </c>
      <c r="EQ124" t="b">
        <f t="shared" si="141"/>
        <v>1</v>
      </c>
      <c r="ER124" t="b">
        <f t="shared" si="142"/>
        <v>1</v>
      </c>
      <c r="ES124" t="b">
        <f t="shared" si="143"/>
        <v>1</v>
      </c>
      <c r="ET124" t="b">
        <f t="shared" si="144"/>
        <v>0</v>
      </c>
      <c r="EU124" t="b">
        <f t="shared" si="145"/>
        <v>0</v>
      </c>
      <c r="EV124" t="b">
        <f t="shared" si="146"/>
        <v>0</v>
      </c>
      <c r="EW124">
        <f t="shared" si="100"/>
        <v>3</v>
      </c>
      <c r="EX124">
        <f t="shared" si="101"/>
        <v>3</v>
      </c>
      <c r="EY124" t="str">
        <f t="shared" si="102"/>
        <v>na</v>
      </c>
      <c r="EZ124" t="str">
        <f t="shared" si="103"/>
        <v>na</v>
      </c>
      <c r="FA124" t="b">
        <f t="shared" si="104"/>
        <v>1</v>
      </c>
      <c r="FB124" t="b">
        <f t="shared" si="105"/>
        <v>0</v>
      </c>
      <c r="FC124" t="b">
        <f t="shared" si="147"/>
        <v>0</v>
      </c>
      <c r="FD124" t="b">
        <f t="shared" si="106"/>
        <v>1</v>
      </c>
      <c r="FE124" t="b">
        <f t="shared" si="107"/>
        <v>1</v>
      </c>
      <c r="FF124" t="b">
        <f t="shared" si="108"/>
        <v>1</v>
      </c>
      <c r="FG124" t="b">
        <f t="shared" si="109"/>
        <v>0</v>
      </c>
      <c r="FH124" t="b">
        <f t="shared" si="148"/>
        <v>0</v>
      </c>
      <c r="FI124">
        <f>IF(OR(FD124=FALSE,FD124="na"),"na",VLOOKUP(GH124,'Vlookup tables'!$G$2:$H$7,2,FALSE))</f>
        <v>3</v>
      </c>
      <c r="FJ124">
        <f>IF(OR(FE124=FALSE,FE124="na"),"na",VLOOKUP(GI124,'Vlookup tables'!$G$2:$H$7,2,FALSE))</f>
        <v>3</v>
      </c>
      <c r="FK124">
        <f>IF(OR(FF124=FALSE,FF124="na"),"na",VLOOKUP(GJ124,'Vlookup tables'!$G$2:$H$7,2,FALSE))</f>
        <v>3</v>
      </c>
      <c r="FL124" t="str">
        <f>IF(OR(FG124=FALSE,FG124="na"),"na",VLOOKUP(GK124,'Vlookup tables'!$G$2:$H$7,2,FALSE))</f>
        <v>na</v>
      </c>
      <c r="FM124">
        <f>IF(OR(FD124=FALSE,FD124="na"),"na",VLOOKUP(GO124,'Vlookup tables'!$J$2:$K$5,2,FALSE))</f>
        <v>3</v>
      </c>
      <c r="FN124">
        <f>IF(OR(FE124=FALSE,FE124="na"),"na",VLOOKUP(GP124,'Vlookup tables'!$J$2:$K$5,2,FALSE))</f>
        <v>3</v>
      </c>
      <c r="FO124">
        <f>IF(OR(FF124=FALSE,FF124="na"),"na",VLOOKUP(GQ124,'Vlookup tables'!$J$2:$K$5,2,FALSE))</f>
        <v>3</v>
      </c>
      <c r="FP124" t="str">
        <f>IF(OR(FG124=FALSE,FG124="na"),"na",VLOOKUP(GR124,'Vlookup tables'!$J$2:$K$5,2,FALSE))</f>
        <v>na</v>
      </c>
      <c r="FQ124" t="b">
        <f t="shared" si="110"/>
        <v>0</v>
      </c>
      <c r="FR124" t="b">
        <f t="shared" si="111"/>
        <v>0</v>
      </c>
      <c r="FS124" t="b">
        <f t="shared" si="112"/>
        <v>0</v>
      </c>
      <c r="FT124" t="str">
        <f t="shared" si="113"/>
        <v>na</v>
      </c>
      <c r="FU124" t="b">
        <f t="shared" si="114"/>
        <v>0</v>
      </c>
      <c r="FV124" t="s">
        <v>634</v>
      </c>
      <c r="FX124" t="s">
        <v>554</v>
      </c>
      <c r="FY124" t="s">
        <v>554</v>
      </c>
      <c r="GB124" t="s">
        <v>635</v>
      </c>
      <c r="GF124" t="s">
        <v>596</v>
      </c>
      <c r="GH124" t="s">
        <v>527</v>
      </c>
      <c r="GI124" t="s">
        <v>527</v>
      </c>
      <c r="GJ124" t="s">
        <v>527</v>
      </c>
      <c r="GO124" t="s">
        <v>532</v>
      </c>
      <c r="GP124" t="s">
        <v>532</v>
      </c>
      <c r="GQ124" t="s">
        <v>532</v>
      </c>
      <c r="HD124" t="s">
        <v>533</v>
      </c>
      <c r="HX124">
        <f>IF(IT124="","Unknown",VLOOKUP(IT124,'Vlookup tables'!$B$13:$C$16,2,FALSE))</f>
        <v>2</v>
      </c>
      <c r="HY124">
        <f>IF(IU124="","Unknown",VLOOKUP(IU124,'Vlookup tables'!$D$13:$E$16,2,FALSE))</f>
        <v>2</v>
      </c>
      <c r="HZ124">
        <f>IF(IV124="","Unknown",VLOOKUP(IV124,'Vlookup tables'!$F$13:$G$16,2,FALSE))</f>
        <v>3</v>
      </c>
      <c r="IA124">
        <f>IF(IW124="","Unknown",VLOOKUP(IW124,'Vlookup tables'!$H$13:$I$16,2,FALSE))</f>
        <v>2</v>
      </c>
      <c r="IB124">
        <f>IF(IX124="","Unknown",VLOOKUP(IX124,'Vlookup tables'!$J$13:$K$16,2,FALSE))</f>
        <v>2</v>
      </c>
      <c r="IC124">
        <f>IF(IY124="","Unknown",VLOOKUP(IY124,'Vlookup tables'!$L$13:$M$16,2,FALSE))</f>
        <v>3</v>
      </c>
      <c r="ID124">
        <f>IF(IZ124="","Unknown",VLOOKUP(IZ124,'Vlookup tables'!$N$13:$O$16,2,FALSE))</f>
        <v>1</v>
      </c>
      <c r="IE124">
        <f>VLOOKUP(JA124,'Vlookup tables'!$P$13:$Q$15,2,FALSE)</f>
        <v>2</v>
      </c>
      <c r="IF124" t="b">
        <f t="shared" si="149"/>
        <v>0</v>
      </c>
      <c r="IG124" t="b">
        <f t="shared" si="150"/>
        <v>0</v>
      </c>
      <c r="IH124" t="b">
        <f t="shared" si="151"/>
        <v>0</v>
      </c>
      <c r="II124" t="b">
        <f t="shared" si="115"/>
        <v>1</v>
      </c>
      <c r="IJ124" t="str">
        <f>IF(OR(IF124=FALSE,IF124="na"),"na",VLOOKUP(JF124,'Vlookup tables'!$G$2:$H$7,2,FALSE))</f>
        <v>na</v>
      </c>
      <c r="IK124" t="str">
        <f>IF(OR(IG124=FALSE,IG124="na"),"na",VLOOKUP(JG124,'Vlookup tables'!$G$2:$H$7,2,FALSE))</f>
        <v>na</v>
      </c>
      <c r="IL124" t="str">
        <f>IF(OR(IH124=FALSE,IH124="na"),"na",VLOOKUP(JH124,'Vlookup tables'!$G$2:$H$7,2,FALSE))</f>
        <v>na</v>
      </c>
      <c r="IM124" t="str">
        <f>IF(OR(IF124=FALSE,IF124="na"),"na",VLOOKUP(JL124,'Vlookup tables'!$J$2:$K$5,2,FALSE))</f>
        <v>na</v>
      </c>
      <c r="IN124" t="str">
        <f>IF(OR(IG124=FALSE,IG124="na"),"na",VLOOKUP(JM124,'Vlookup tables'!$J$2:$K$5,2,FALSE))</f>
        <v>na</v>
      </c>
      <c r="IO124" t="str">
        <f>IF(OR(IH124=FALSE,IH124="na"),"na",VLOOKUP(JN124,'Vlookup tables'!$J$2:$K$5,2,FALSE))</f>
        <v>na</v>
      </c>
      <c r="IP124" t="str">
        <f t="shared" si="152"/>
        <v>na</v>
      </c>
      <c r="IQ124" t="str">
        <f t="shared" si="153"/>
        <v>na</v>
      </c>
      <c r="IR124" t="str">
        <f t="shared" si="154"/>
        <v>na</v>
      </c>
      <c r="IS124" t="b">
        <f t="shared" si="155"/>
        <v>1</v>
      </c>
      <c r="IT124" t="s">
        <v>559</v>
      </c>
      <c r="IU124" t="s">
        <v>560</v>
      </c>
      <c r="IV124" t="s">
        <v>540</v>
      </c>
      <c r="IW124" t="s">
        <v>562</v>
      </c>
      <c r="IX124" t="s">
        <v>563</v>
      </c>
      <c r="IY124" t="s">
        <v>532</v>
      </c>
      <c r="IZ124" t="s">
        <v>562</v>
      </c>
      <c r="JA124" t="s">
        <v>578</v>
      </c>
      <c r="JB124" t="s">
        <v>579</v>
      </c>
      <c r="JC124" t="s">
        <v>1077</v>
      </c>
      <c r="JI124" t="s">
        <v>551</v>
      </c>
      <c r="JO124" t="s">
        <v>532</v>
      </c>
      <c r="KM124" t="s">
        <v>1078</v>
      </c>
      <c r="KN124" t="s">
        <v>900</v>
      </c>
      <c r="KQ124" t="b">
        <f t="shared" si="156"/>
        <v>0</v>
      </c>
      <c r="KR124">
        <f t="shared" si="116"/>
        <v>162</v>
      </c>
    </row>
    <row r="125" spans="1:304" ht="14.4" customHeight="1" x14ac:dyDescent="0.3">
      <c r="A125">
        <v>100</v>
      </c>
      <c r="B125">
        <v>830</v>
      </c>
      <c r="C125" s="2">
        <v>44874.357256944444</v>
      </c>
      <c r="D125">
        <v>1</v>
      </c>
      <c r="E125" t="s">
        <v>544</v>
      </c>
      <c r="F125" t="s">
        <v>611</v>
      </c>
      <c r="G125">
        <f>VLOOKUP(F125,'Vlookup tables'!$A$2:$B$10,2,FALSE)</f>
        <v>4</v>
      </c>
      <c r="H125" t="s">
        <v>631</v>
      </c>
      <c r="J125" t="str">
        <f t="shared" si="157"/>
        <v>Maintenance</v>
      </c>
      <c r="K125" t="s">
        <v>612</v>
      </c>
      <c r="L125">
        <f>VLOOKUP(K125,'Vlookup tables'!$A$2:$B$10,2,FALSE)</f>
        <v>5</v>
      </c>
      <c r="M125" t="s">
        <v>701</v>
      </c>
      <c r="N125" t="b">
        <f t="shared" si="117"/>
        <v>1</v>
      </c>
      <c r="O125" t="b">
        <f t="shared" si="118"/>
        <v>1</v>
      </c>
      <c r="P125" t="b">
        <f t="shared" si="119"/>
        <v>0</v>
      </c>
      <c r="Q125" t="b">
        <f t="shared" si="120"/>
        <v>1</v>
      </c>
      <c r="R125" t="b">
        <f t="shared" si="121"/>
        <v>0</v>
      </c>
      <c r="S125" t="s">
        <v>547</v>
      </c>
      <c r="T125" t="str">
        <f t="shared" si="158"/>
        <v>na</v>
      </c>
      <c r="U125" t="str">
        <f t="shared" si="159"/>
        <v>na</v>
      </c>
      <c r="V125" t="b">
        <f t="shared" si="160"/>
        <v>1</v>
      </c>
      <c r="W125" t="str">
        <f t="shared" si="161"/>
        <v>na</v>
      </c>
      <c r="X125" t="b">
        <f t="shared" si="162"/>
        <v>0</v>
      </c>
      <c r="Y125" t="s">
        <v>517</v>
      </c>
      <c r="Z125">
        <f>VLOOKUP(Y125,'Vlookup tables'!$D$2:$E$6,2,FALSE)</f>
        <v>1</v>
      </c>
      <c r="AA125" t="b">
        <f t="shared" si="99"/>
        <v>1</v>
      </c>
      <c r="AB125" t="b">
        <f t="shared" si="122"/>
        <v>0</v>
      </c>
      <c r="AC125" t="b">
        <f t="shared" si="123"/>
        <v>0</v>
      </c>
      <c r="AD125" t="b">
        <f t="shared" si="124"/>
        <v>1</v>
      </c>
      <c r="AE125" t="b">
        <f t="shared" si="125"/>
        <v>0</v>
      </c>
      <c r="AF125">
        <f>IF(OR(AA125=FALSE,AA125="na"),"na",VLOOKUP(AV125,'Vlookup tables'!$G$2:$H$7,2,FALSE))</f>
        <v>2</v>
      </c>
      <c r="AG125" t="str">
        <f>IF(OR(AB125=FALSE,AB125="na"),"na",VLOOKUP(AW125,'Vlookup tables'!$G$2:$H$7,2,FALSE))</f>
        <v>na</v>
      </c>
      <c r="AH125" t="str">
        <f>IF(OR(AC125=FALSE,AC125="na"),"na",VLOOKUP(AX125,'Vlookup tables'!$G$2:$H$7,2,FALSE))</f>
        <v>na</v>
      </c>
      <c r="AI125">
        <f>IF(OR(AD125=FALSE,AD125="na"),"na",VLOOKUP(AY125,'Vlookup tables'!$G$2:$H$7,2,FALSE))</f>
        <v>3</v>
      </c>
      <c r="AJ125">
        <f>IF(OR(AA125=FALSE,AA125="na"),"na",VLOOKUP(BC125,'Vlookup tables'!$J$2:$K$5,2,FALSE))</f>
        <v>2</v>
      </c>
      <c r="AK125" t="str">
        <f>IF(OR(AB125=FALSE,AB125="na"),"na",VLOOKUP(BD125,'Vlookup tables'!$J$2:$K$5,2,FALSE))</f>
        <v>na</v>
      </c>
      <c r="AL125" t="str">
        <f>IF(OR(AC125=FALSE,AC125="na"),"na",VLOOKUP(BE125,'Vlookup tables'!$J$2:$K$5,2,FALSE))</f>
        <v>na</v>
      </c>
      <c r="AM125">
        <f>IF(OR(AD125=FALSE,AD125="na"),"na",VLOOKUP(BF125,'Vlookup tables'!$J$2:$K$5,2,FALSE))</f>
        <v>2</v>
      </c>
      <c r="AN125" t="b">
        <f t="shared" si="126"/>
        <v>1</v>
      </c>
      <c r="AO125" t="str">
        <f t="shared" si="127"/>
        <v>na</v>
      </c>
      <c r="AP125" t="str">
        <f t="shared" si="128"/>
        <v>na</v>
      </c>
      <c r="AQ125" t="b">
        <f t="shared" si="129"/>
        <v>1</v>
      </c>
      <c r="AR125" t="s">
        <v>666</v>
      </c>
      <c r="AV125" t="s">
        <v>531</v>
      </c>
      <c r="AX125" t="s">
        <v>551</v>
      </c>
      <c r="AY125" t="s">
        <v>527</v>
      </c>
      <c r="BC125" t="s">
        <v>528</v>
      </c>
      <c r="BE125" t="s">
        <v>532</v>
      </c>
      <c r="BF125" t="s">
        <v>528</v>
      </c>
      <c r="BJ125" t="s">
        <v>982</v>
      </c>
      <c r="BL125" t="s">
        <v>1079</v>
      </c>
      <c r="BM125" t="s">
        <v>982</v>
      </c>
      <c r="BQ125" t="str">
        <f t="shared" si="130"/>
        <v>Yes</v>
      </c>
      <c r="BR125" t="b">
        <f t="shared" si="131"/>
        <v>1</v>
      </c>
      <c r="BS125" t="b">
        <f t="shared" si="132"/>
        <v>1</v>
      </c>
      <c r="BT125" t="b">
        <f t="shared" si="133"/>
        <v>1</v>
      </c>
      <c r="BU125" t="b">
        <f t="shared" si="134"/>
        <v>0</v>
      </c>
      <c r="BV125" t="b">
        <f t="shared" si="135"/>
        <v>0</v>
      </c>
      <c r="BW125">
        <f>IF(OR(BR125=FALSE,BR125="na"),"na",VLOOKUP(CN125,'Vlookup tables'!$G$2:$H$7,2,FALSE))</f>
        <v>5</v>
      </c>
      <c r="BX125">
        <f>IF(OR(BS125=FALSE,BS125="na"),"na",VLOOKUP(CO125,'Vlookup tables'!$G$2:$H$7,2,FALSE))</f>
        <v>4</v>
      </c>
      <c r="BY125">
        <f>IF(OR(BT125=FALSE,BT125="na"),"na",VLOOKUP(CP125,'Vlookup tables'!$G$2:$H$7,2,FALSE))</f>
        <v>5</v>
      </c>
      <c r="BZ125" t="str">
        <f>IF(OR(BU125=FALSE,BU125="na"),"na",VLOOKUP(CQ125,'Vlookup tables'!$G$2:$H$7,2,FALSE))</f>
        <v>na</v>
      </c>
      <c r="CA125">
        <f>IF(OR(BR125=FALSE,BR125="na"),"na",VLOOKUP(CU125,'Vlookup tables'!$J$2:$K$5,2,FALSE))</f>
        <v>2</v>
      </c>
      <c r="CB125">
        <f>IF(OR(BS125=FALSE,BS125="na"),"na",VLOOKUP(CV125,'Vlookup tables'!$J$2:$K$5,2,FALSE))</f>
        <v>3</v>
      </c>
      <c r="CC125">
        <f>IF(OR(BT125=FALSE,BT125="na"),"na",VLOOKUP(CW125,'Vlookup tables'!$J$2:$K$5,2,FALSE))</f>
        <v>3</v>
      </c>
      <c r="CD125" t="str">
        <f>IF(OR(BU125=FALSE,BU125="na"),"na",VLOOKUP(CX125,'Vlookup tables'!$J$2:$K$5,2,FALSE))</f>
        <v>na</v>
      </c>
      <c r="CE125" t="b">
        <f t="shared" si="136"/>
        <v>0</v>
      </c>
      <c r="CF125" t="b">
        <f t="shared" si="137"/>
        <v>0</v>
      </c>
      <c r="CG125" t="b">
        <f t="shared" si="138"/>
        <v>0</v>
      </c>
      <c r="CH125" t="str">
        <f t="shared" si="139"/>
        <v>na</v>
      </c>
      <c r="CI125" t="s">
        <v>519</v>
      </c>
      <c r="CJ125" t="s">
        <v>593</v>
      </c>
      <c r="CN125" t="s">
        <v>551</v>
      </c>
      <c r="CO125" t="s">
        <v>573</v>
      </c>
      <c r="CP125" t="s">
        <v>551</v>
      </c>
      <c r="CU125" t="s">
        <v>528</v>
      </c>
      <c r="CV125" t="s">
        <v>532</v>
      </c>
      <c r="CW125" t="s">
        <v>532</v>
      </c>
      <c r="DI125" t="b">
        <f t="shared" si="140"/>
        <v>1</v>
      </c>
      <c r="DJ125" t="s">
        <v>1080</v>
      </c>
      <c r="DK125" t="s">
        <v>828</v>
      </c>
      <c r="DL125" t="s">
        <v>1081</v>
      </c>
      <c r="EQ125" t="b">
        <f t="shared" si="141"/>
        <v>1</v>
      </c>
      <c r="ER125" t="b">
        <f t="shared" si="142"/>
        <v>1</v>
      </c>
      <c r="ES125" t="b">
        <f t="shared" si="143"/>
        <v>1</v>
      </c>
      <c r="ET125" t="b">
        <f t="shared" si="144"/>
        <v>0</v>
      </c>
      <c r="EU125" t="b">
        <f t="shared" si="145"/>
        <v>1</v>
      </c>
      <c r="EV125" t="b">
        <f t="shared" si="146"/>
        <v>0</v>
      </c>
      <c r="EW125">
        <f t="shared" si="100"/>
        <v>2</v>
      </c>
      <c r="EX125">
        <f t="shared" si="101"/>
        <v>2</v>
      </c>
      <c r="EY125" t="str">
        <f t="shared" si="102"/>
        <v>na</v>
      </c>
      <c r="EZ125">
        <f t="shared" si="103"/>
        <v>2</v>
      </c>
      <c r="FA125" t="b">
        <f t="shared" si="104"/>
        <v>1</v>
      </c>
      <c r="FB125" t="b">
        <f t="shared" si="105"/>
        <v>0</v>
      </c>
      <c r="FC125" t="b">
        <f t="shared" si="147"/>
        <v>0</v>
      </c>
      <c r="FD125" t="b">
        <f t="shared" si="106"/>
        <v>1</v>
      </c>
      <c r="FE125" t="b">
        <f t="shared" si="107"/>
        <v>0</v>
      </c>
      <c r="FF125" t="b">
        <f t="shared" si="108"/>
        <v>1</v>
      </c>
      <c r="FG125" t="b">
        <f t="shared" si="109"/>
        <v>0</v>
      </c>
      <c r="FH125" t="b">
        <f t="shared" si="148"/>
        <v>0</v>
      </c>
      <c r="FI125">
        <f>IF(OR(FD125=FALSE,FD125="na"),"na",VLOOKUP(GH125,'Vlookup tables'!$G$2:$H$7,2,FALSE))</f>
        <v>5</v>
      </c>
      <c r="FJ125" t="str">
        <f>IF(OR(FE125=FALSE,FE125="na"),"na",VLOOKUP(GI125,'Vlookup tables'!$G$2:$H$7,2,FALSE))</f>
        <v>na</v>
      </c>
      <c r="FK125">
        <f>IF(OR(FF125=FALSE,FF125="na"),"na",VLOOKUP(GJ125,'Vlookup tables'!$G$2:$H$7,2,FALSE))</f>
        <v>5</v>
      </c>
      <c r="FL125" t="str">
        <f>IF(OR(FG125=FALSE,FG125="na"),"na",VLOOKUP(GK125,'Vlookup tables'!$G$2:$H$7,2,FALSE))</f>
        <v>na</v>
      </c>
      <c r="FM125">
        <f>IF(OR(FD125=FALSE,FD125="na"),"na",VLOOKUP(GO125,'Vlookup tables'!$J$2:$K$5,2,FALSE))</f>
        <v>3</v>
      </c>
      <c r="FN125" t="str">
        <f>IF(OR(FE125=FALSE,FE125="na"),"na",VLOOKUP(GP125,'Vlookup tables'!$J$2:$K$5,2,FALSE))</f>
        <v>na</v>
      </c>
      <c r="FO125">
        <f>IF(OR(FF125=FALSE,FF125="na"),"na",VLOOKUP(GQ125,'Vlookup tables'!$J$2:$K$5,2,FALSE))</f>
        <v>3</v>
      </c>
      <c r="FP125" t="str">
        <f>IF(OR(FG125=FALSE,FG125="na"),"na",VLOOKUP(GR125,'Vlookup tables'!$J$2:$K$5,2,FALSE))</f>
        <v>na</v>
      </c>
      <c r="FQ125" t="b">
        <f t="shared" si="110"/>
        <v>0</v>
      </c>
      <c r="FR125" t="str">
        <f t="shared" si="111"/>
        <v>na</v>
      </c>
      <c r="FS125" t="b">
        <f t="shared" si="112"/>
        <v>0</v>
      </c>
      <c r="FT125" t="str">
        <f t="shared" si="113"/>
        <v>na</v>
      </c>
      <c r="FU125" t="b">
        <f t="shared" si="114"/>
        <v>0</v>
      </c>
      <c r="FV125" t="s">
        <v>668</v>
      </c>
      <c r="FX125" t="s">
        <v>556</v>
      </c>
      <c r="FY125" t="s">
        <v>556</v>
      </c>
      <c r="GA125" t="s">
        <v>556</v>
      </c>
      <c r="GB125" t="s">
        <v>630</v>
      </c>
      <c r="GF125" t="s">
        <v>596</v>
      </c>
      <c r="GH125" t="s">
        <v>551</v>
      </c>
      <c r="GJ125" t="s">
        <v>551</v>
      </c>
      <c r="GO125" t="s">
        <v>532</v>
      </c>
      <c r="GQ125" t="s">
        <v>532</v>
      </c>
      <c r="HD125" t="s">
        <v>533</v>
      </c>
      <c r="HX125">
        <f>IF(IT125="","Unknown",VLOOKUP(IT125,'Vlookup tables'!$B$13:$C$16,2,FALSE))</f>
        <v>2</v>
      </c>
      <c r="HY125">
        <f>IF(IU125="","Unknown",VLOOKUP(IU125,'Vlookup tables'!$D$13:$E$16,2,FALSE))</f>
        <v>3</v>
      </c>
      <c r="HZ125">
        <f>IF(IV125="","Unknown",VLOOKUP(IV125,'Vlookup tables'!$F$13:$G$16,2,FALSE))</f>
        <v>1</v>
      </c>
      <c r="IA125">
        <f>IF(IW125="","Unknown",VLOOKUP(IW125,'Vlookup tables'!$H$13:$I$16,2,FALSE))</f>
        <v>2</v>
      </c>
      <c r="IB125">
        <f>IF(IX125="","Unknown",VLOOKUP(IX125,'Vlookup tables'!$J$13:$K$16,2,FALSE))</f>
        <v>3</v>
      </c>
      <c r="IC125">
        <f>IF(IY125="","Unknown",VLOOKUP(IY125,'Vlookup tables'!$L$13:$M$16,2,FALSE))</f>
        <v>3</v>
      </c>
      <c r="ID125">
        <f>IF(IZ125="","Unknown",VLOOKUP(IZ125,'Vlookup tables'!$N$13:$O$16,2,FALSE))</f>
        <v>3</v>
      </c>
      <c r="IE125">
        <f>VLOOKUP(JA125,'Vlookup tables'!$P$13:$Q$15,2,FALSE)</f>
        <v>2</v>
      </c>
      <c r="IF125" t="b">
        <f t="shared" si="149"/>
        <v>1</v>
      </c>
      <c r="IG125" t="b">
        <f t="shared" si="150"/>
        <v>0</v>
      </c>
      <c r="IH125" t="b">
        <f t="shared" si="151"/>
        <v>0</v>
      </c>
      <c r="II125" t="b">
        <f t="shared" si="115"/>
        <v>1</v>
      </c>
      <c r="IJ125">
        <f>IF(OR(IF125=FALSE,IF125="na"),"na",VLOOKUP(JF125,'Vlookup tables'!$G$2:$H$7,2,FALSE))</f>
        <v>1</v>
      </c>
      <c r="IK125" t="str">
        <f>IF(OR(IG125=FALSE,IG125="na"),"na",VLOOKUP(JG125,'Vlookup tables'!$G$2:$H$7,2,FALSE))</f>
        <v>na</v>
      </c>
      <c r="IL125" t="str">
        <f>IF(OR(IH125=FALSE,IH125="na"),"na",VLOOKUP(JH125,'Vlookup tables'!$G$2:$H$7,2,FALSE))</f>
        <v>na</v>
      </c>
      <c r="IM125">
        <f>IF(OR(IF125=FALSE,IF125="na"),"na",VLOOKUP(JL125,'Vlookup tables'!$J$2:$K$5,2,FALSE))</f>
        <v>3</v>
      </c>
      <c r="IN125" t="str">
        <f>IF(OR(IG125=FALSE,IG125="na"),"na",VLOOKUP(JM125,'Vlookup tables'!$J$2:$K$5,2,FALSE))</f>
        <v>na</v>
      </c>
      <c r="IO125" t="str">
        <f>IF(OR(IH125=FALSE,IH125="na"),"na",VLOOKUP(JN125,'Vlookup tables'!$J$2:$K$5,2,FALSE))</f>
        <v>na</v>
      </c>
      <c r="IP125" t="b">
        <f t="shared" si="152"/>
        <v>1</v>
      </c>
      <c r="IQ125" t="str">
        <f t="shared" si="153"/>
        <v>na</v>
      </c>
      <c r="IR125" t="str">
        <f t="shared" si="154"/>
        <v>na</v>
      </c>
      <c r="IS125" t="b">
        <f t="shared" si="155"/>
        <v>1</v>
      </c>
      <c r="IT125" t="s">
        <v>559</v>
      </c>
      <c r="IU125" t="s">
        <v>539</v>
      </c>
      <c r="IV125" t="s">
        <v>586</v>
      </c>
      <c r="IW125" t="s">
        <v>562</v>
      </c>
      <c r="IX125" t="s">
        <v>577</v>
      </c>
      <c r="IY125" t="s">
        <v>532</v>
      </c>
      <c r="IZ125" t="s">
        <v>587</v>
      </c>
      <c r="JA125" t="s">
        <v>578</v>
      </c>
      <c r="JB125" t="s">
        <v>825</v>
      </c>
      <c r="JC125" t="s">
        <v>1082</v>
      </c>
      <c r="JF125" t="s">
        <v>530</v>
      </c>
      <c r="JI125" t="s">
        <v>530</v>
      </c>
      <c r="JL125" t="s">
        <v>532</v>
      </c>
      <c r="JO125" t="s">
        <v>532</v>
      </c>
      <c r="JR125" t="s">
        <v>1083</v>
      </c>
      <c r="JU125" t="s">
        <v>1084</v>
      </c>
      <c r="KM125" t="s">
        <v>1085</v>
      </c>
      <c r="KN125" t="s">
        <v>533</v>
      </c>
      <c r="KQ125" t="b">
        <f t="shared" si="156"/>
        <v>0</v>
      </c>
      <c r="KR125">
        <f t="shared" si="116"/>
        <v>164</v>
      </c>
    </row>
    <row r="126" spans="1:304" ht="14.4" customHeight="1" x14ac:dyDescent="0.3">
      <c r="A126">
        <v>100</v>
      </c>
      <c r="B126">
        <v>487</v>
      </c>
      <c r="C126" s="2">
        <v>44874.358252314814</v>
      </c>
      <c r="D126">
        <v>1</v>
      </c>
      <c r="E126" t="s">
        <v>581</v>
      </c>
      <c r="F126" t="s">
        <v>611</v>
      </c>
      <c r="G126">
        <f>VLOOKUP(F126,'Vlookup tables'!$A$2:$B$10,2,FALSE)</f>
        <v>4</v>
      </c>
      <c r="H126" t="s">
        <v>545</v>
      </c>
      <c r="J126" t="str">
        <f t="shared" si="157"/>
        <v>Engineering</v>
      </c>
      <c r="K126" t="s">
        <v>611</v>
      </c>
      <c r="L126">
        <f>VLOOKUP(K126,'Vlookup tables'!$A$2:$B$10,2,FALSE)</f>
        <v>4</v>
      </c>
      <c r="M126" t="s">
        <v>613</v>
      </c>
      <c r="N126" t="b">
        <f t="shared" si="117"/>
        <v>0</v>
      </c>
      <c r="O126" t="b">
        <f t="shared" si="118"/>
        <v>1</v>
      </c>
      <c r="P126" t="b">
        <f t="shared" si="119"/>
        <v>0</v>
      </c>
      <c r="Q126" t="b">
        <f t="shared" si="120"/>
        <v>1</v>
      </c>
      <c r="R126" t="b">
        <f t="shared" si="121"/>
        <v>0</v>
      </c>
      <c r="T126" t="str">
        <f t="shared" si="158"/>
        <v>Unknown</v>
      </c>
      <c r="U126" t="str">
        <f t="shared" si="159"/>
        <v>na</v>
      </c>
      <c r="V126" t="str">
        <f t="shared" si="160"/>
        <v>Unknown</v>
      </c>
      <c r="W126" t="str">
        <f t="shared" si="161"/>
        <v>na</v>
      </c>
      <c r="X126" t="str">
        <f t="shared" si="162"/>
        <v>Unknown</v>
      </c>
      <c r="Y126" t="s">
        <v>517</v>
      </c>
      <c r="Z126">
        <f>VLOOKUP(Y126,'Vlookup tables'!$D$2:$E$6,2,FALSE)</f>
        <v>1</v>
      </c>
      <c r="AA126" t="b">
        <f t="shared" si="99"/>
        <v>1</v>
      </c>
      <c r="AB126" t="b">
        <f t="shared" si="122"/>
        <v>0</v>
      </c>
      <c r="AC126" t="b">
        <f t="shared" si="123"/>
        <v>0</v>
      </c>
      <c r="AD126" t="b">
        <f t="shared" si="124"/>
        <v>1</v>
      </c>
      <c r="AE126" t="b">
        <f t="shared" si="125"/>
        <v>0</v>
      </c>
      <c r="AF126">
        <f>IF(OR(AA126=FALSE,AA126="na"),"na",VLOOKUP(AV126,'Vlookup tables'!$G$2:$H$7,2,FALSE))</f>
        <v>3</v>
      </c>
      <c r="AG126" t="str">
        <f>IF(OR(AB126=FALSE,AB126="na"),"na",VLOOKUP(AW126,'Vlookup tables'!$G$2:$H$7,2,FALSE))</f>
        <v>na</v>
      </c>
      <c r="AH126" t="str">
        <f>IF(OR(AC126=FALSE,AC126="na"),"na",VLOOKUP(AX126,'Vlookup tables'!$G$2:$H$7,2,FALSE))</f>
        <v>na</v>
      </c>
      <c r="AI126">
        <f>IF(OR(AD126=FALSE,AD126="na"),"na",VLOOKUP(AY126,'Vlookup tables'!$G$2:$H$7,2,FALSE))</f>
        <v>1</v>
      </c>
      <c r="AJ126">
        <f>IF(OR(AA126=FALSE,AA126="na"),"na",VLOOKUP(BC126,'Vlookup tables'!$J$2:$K$5,2,FALSE))</f>
        <v>3</v>
      </c>
      <c r="AK126" t="str">
        <f>IF(OR(AB126=FALSE,AB126="na"),"na",VLOOKUP(BD126,'Vlookup tables'!$J$2:$K$5,2,FALSE))</f>
        <v>na</v>
      </c>
      <c r="AL126" t="str">
        <f>IF(OR(AC126=FALSE,AC126="na"),"na",VLOOKUP(BE126,'Vlookup tables'!$J$2:$K$5,2,FALSE))</f>
        <v>na</v>
      </c>
      <c r="AM126">
        <f>IF(OR(AD126=FALSE,AD126="na"),"na",VLOOKUP(BF126,'Vlookup tables'!$J$2:$K$5,2,FALSE))</f>
        <v>2</v>
      </c>
      <c r="AN126" t="b">
        <f t="shared" si="126"/>
        <v>0</v>
      </c>
      <c r="AO126" t="str">
        <f t="shared" si="127"/>
        <v>na</v>
      </c>
      <c r="AP126" t="str">
        <f t="shared" si="128"/>
        <v>na</v>
      </c>
      <c r="AQ126" t="b">
        <f t="shared" si="129"/>
        <v>0</v>
      </c>
      <c r="AR126" t="s">
        <v>597</v>
      </c>
      <c r="AV126" t="s">
        <v>527</v>
      </c>
      <c r="AY126" t="s">
        <v>530</v>
      </c>
      <c r="BC126" t="s">
        <v>532</v>
      </c>
      <c r="BF126" t="s">
        <v>528</v>
      </c>
      <c r="BQ126" t="str">
        <f t="shared" si="130"/>
        <v>No</v>
      </c>
      <c r="BR126" t="str">
        <f t="shared" si="131"/>
        <v>na</v>
      </c>
      <c r="BS126" t="str">
        <f t="shared" si="132"/>
        <v>na</v>
      </c>
      <c r="BT126" t="str">
        <f t="shared" si="133"/>
        <v>na</v>
      </c>
      <c r="BU126" t="str">
        <f t="shared" si="134"/>
        <v>na</v>
      </c>
      <c r="BV126" t="str">
        <f t="shared" si="135"/>
        <v>na</v>
      </c>
      <c r="BW126" t="str">
        <f>IF(OR(BR126=FALSE,BR126="na"),"na",VLOOKUP(CN126,'Vlookup tables'!$G$2:$H$7,2,FALSE))</f>
        <v>na</v>
      </c>
      <c r="BX126" t="str">
        <f>IF(OR(BS126=FALSE,BS126="na"),"na",VLOOKUP(CO126,'Vlookup tables'!$G$2:$H$7,2,FALSE))</f>
        <v>na</v>
      </c>
      <c r="BY126" t="str">
        <f>IF(OR(BT126=FALSE,BT126="na"),"na",VLOOKUP(CP126,'Vlookup tables'!$G$2:$H$7,2,FALSE))</f>
        <v>na</v>
      </c>
      <c r="BZ126" t="str">
        <f>IF(OR(BU126=FALSE,BU126="na"),"na",VLOOKUP(CQ126,'Vlookup tables'!$G$2:$H$7,2,FALSE))</f>
        <v>na</v>
      </c>
      <c r="CA126" t="str">
        <f>IF(OR(BR126=FALSE,BR126="na"),"na",VLOOKUP(CU126,'Vlookup tables'!$J$2:$K$5,2,FALSE))</f>
        <v>na</v>
      </c>
      <c r="CB126" t="str">
        <f>IF(OR(BS126=FALSE,BS126="na"),"na",VLOOKUP(CV126,'Vlookup tables'!$J$2:$K$5,2,FALSE))</f>
        <v>na</v>
      </c>
      <c r="CC126" t="str">
        <f>IF(OR(BT126=FALSE,BT126="na"),"na",VLOOKUP(CW126,'Vlookup tables'!$J$2:$K$5,2,FALSE))</f>
        <v>na</v>
      </c>
      <c r="CD126" t="str">
        <f>IF(OR(BU126=FALSE,BU126="na"),"na",VLOOKUP(CX126,'Vlookup tables'!$J$2:$K$5,2,FALSE))</f>
        <v>na</v>
      </c>
      <c r="CE126" t="str">
        <f t="shared" si="136"/>
        <v>na</v>
      </c>
      <c r="CF126" t="str">
        <f t="shared" si="137"/>
        <v>na</v>
      </c>
      <c r="CG126" t="str">
        <f t="shared" si="138"/>
        <v>na</v>
      </c>
      <c r="CH126" t="str">
        <f t="shared" si="139"/>
        <v>na</v>
      </c>
      <c r="CI126" t="s">
        <v>617</v>
      </c>
      <c r="DI126" t="b">
        <f t="shared" si="140"/>
        <v>0</v>
      </c>
      <c r="DK126" t="s">
        <v>552</v>
      </c>
      <c r="EQ126" t="b">
        <f t="shared" si="141"/>
        <v>1</v>
      </c>
      <c r="ER126" t="b">
        <f t="shared" si="142"/>
        <v>1</v>
      </c>
      <c r="ES126" t="b">
        <f t="shared" si="143"/>
        <v>0</v>
      </c>
      <c r="ET126" t="b">
        <f t="shared" si="144"/>
        <v>0</v>
      </c>
      <c r="EU126" t="b">
        <f t="shared" si="145"/>
        <v>0</v>
      </c>
      <c r="EV126" t="b">
        <f t="shared" si="146"/>
        <v>0</v>
      </c>
      <c r="EW126">
        <f t="shared" si="100"/>
        <v>1</v>
      </c>
      <c r="EX126" t="str">
        <f t="shared" si="101"/>
        <v>na</v>
      </c>
      <c r="EY126" t="str">
        <f t="shared" si="102"/>
        <v>na</v>
      </c>
      <c r="EZ126" t="str">
        <f t="shared" si="103"/>
        <v>na</v>
      </c>
      <c r="FA126" t="b">
        <f t="shared" si="104"/>
        <v>1</v>
      </c>
      <c r="FB126" t="b">
        <f t="shared" si="105"/>
        <v>1</v>
      </c>
      <c r="FC126" t="b">
        <f t="shared" si="147"/>
        <v>0</v>
      </c>
      <c r="FD126" t="b">
        <f t="shared" si="106"/>
        <v>1</v>
      </c>
      <c r="FE126" t="str">
        <f t="shared" si="107"/>
        <v>na</v>
      </c>
      <c r="FF126" t="b">
        <f t="shared" si="108"/>
        <v>0</v>
      </c>
      <c r="FG126" t="b">
        <f t="shared" si="109"/>
        <v>1</v>
      </c>
      <c r="FH126" t="b">
        <f t="shared" si="148"/>
        <v>0</v>
      </c>
      <c r="FI126">
        <f>IF(OR(FD126=FALSE,FD126="na"),"na",VLOOKUP(GH126,'Vlookup tables'!$G$2:$H$7,2,FALSE))</f>
        <v>1</v>
      </c>
      <c r="FJ126" t="str">
        <f>IF(OR(FE126=FALSE,FE126="na"),"na",VLOOKUP(GI126,'Vlookup tables'!$G$2:$H$7,2,FALSE))</f>
        <v>na</v>
      </c>
      <c r="FK126" t="str">
        <f>IF(OR(FF126=FALSE,FF126="na"),"na",VLOOKUP(GJ126,'Vlookup tables'!$G$2:$H$7,2,FALSE))</f>
        <v>na</v>
      </c>
      <c r="FL126">
        <f>IF(OR(FG126=FALSE,FG126="na"),"na",VLOOKUP(GK126,'Vlookup tables'!$G$2:$H$7,2,FALSE))</f>
        <v>1</v>
      </c>
      <c r="FM126">
        <f>IF(OR(FD126=FALSE,FD126="na"),"na",VLOOKUP(GO126,'Vlookup tables'!$J$2:$K$5,2,FALSE))</f>
        <v>2</v>
      </c>
      <c r="FN126" t="str">
        <f>IF(OR(FE126=FALSE,FE126="na"),"na",VLOOKUP(GP126,'Vlookup tables'!$J$2:$K$5,2,FALSE))</f>
        <v>na</v>
      </c>
      <c r="FO126" t="str">
        <f>IF(OR(FF126=FALSE,FF126="na"),"na",VLOOKUP(GQ126,'Vlookup tables'!$J$2:$K$5,2,FALSE))</f>
        <v>na</v>
      </c>
      <c r="FP126">
        <f>IF(OR(FG126=FALSE,FG126="na"),"na",VLOOKUP(GR126,'Vlookup tables'!$J$2:$K$5,2,FALSE))</f>
        <v>2</v>
      </c>
      <c r="FQ126" t="b">
        <f t="shared" si="110"/>
        <v>0</v>
      </c>
      <c r="FR126" t="str">
        <f t="shared" si="111"/>
        <v>na</v>
      </c>
      <c r="FS126" t="str">
        <f t="shared" si="112"/>
        <v>na</v>
      </c>
      <c r="FT126" t="b">
        <f t="shared" si="113"/>
        <v>0</v>
      </c>
      <c r="FU126" t="b">
        <f t="shared" si="114"/>
        <v>0</v>
      </c>
      <c r="FV126" t="s">
        <v>601</v>
      </c>
      <c r="FX126" t="s">
        <v>555</v>
      </c>
      <c r="GB126" t="s">
        <v>595</v>
      </c>
      <c r="GF126" t="s">
        <v>609</v>
      </c>
      <c r="GH126" t="s">
        <v>530</v>
      </c>
      <c r="GK126" t="s">
        <v>530</v>
      </c>
      <c r="GO126" t="s">
        <v>528</v>
      </c>
      <c r="GR126" t="s">
        <v>528</v>
      </c>
      <c r="HD126" t="s">
        <v>552</v>
      </c>
      <c r="HX126">
        <f>IF(IT126="","Unknown",VLOOKUP(IT126,'Vlookup tables'!$B$13:$C$16,2,FALSE))</f>
        <v>2</v>
      </c>
      <c r="HY126">
        <f>IF(IU126="","Unknown",VLOOKUP(IU126,'Vlookup tables'!$D$13:$E$16,2,FALSE))</f>
        <v>2</v>
      </c>
      <c r="HZ126">
        <f>IF(IV126="","Unknown",VLOOKUP(IV126,'Vlookup tables'!$F$13:$G$16,2,FALSE))</f>
        <v>3</v>
      </c>
      <c r="IA126">
        <f>IF(IW126="","Unknown",VLOOKUP(IW126,'Vlookup tables'!$H$13:$I$16,2,FALSE))</f>
        <v>3</v>
      </c>
      <c r="IB126">
        <f>IF(IX126="","Unknown",VLOOKUP(IX126,'Vlookup tables'!$J$13:$K$16,2,FALSE))</f>
        <v>3</v>
      </c>
      <c r="IC126">
        <f>IF(IY126="","Unknown",VLOOKUP(IY126,'Vlookup tables'!$L$13:$M$16,2,FALSE))</f>
        <v>3</v>
      </c>
      <c r="ID126">
        <f>IF(IZ126="","Unknown",VLOOKUP(IZ126,'Vlookup tables'!$N$13:$O$16,2,FALSE))</f>
        <v>1</v>
      </c>
      <c r="IE126">
        <f>VLOOKUP(JA126,'Vlookup tables'!$P$13:$Q$15,2,FALSE)</f>
        <v>2</v>
      </c>
      <c r="IF126" t="b">
        <f t="shared" si="149"/>
        <v>1</v>
      </c>
      <c r="IG126" t="b">
        <f t="shared" si="150"/>
        <v>1</v>
      </c>
      <c r="IH126" t="b">
        <f t="shared" si="151"/>
        <v>0</v>
      </c>
      <c r="II126" t="b">
        <f t="shared" si="115"/>
        <v>0</v>
      </c>
      <c r="IJ126">
        <f>IF(OR(IF126=FALSE,IF126="na"),"na",VLOOKUP(JF126,'Vlookup tables'!$G$2:$H$7,2,FALSE))</f>
        <v>1</v>
      </c>
      <c r="IK126">
        <f>IF(OR(IG126=FALSE,IG126="na"),"na",VLOOKUP(JG126,'Vlookup tables'!$G$2:$H$7,2,FALSE))</f>
        <v>1</v>
      </c>
      <c r="IL126" t="str">
        <f>IF(OR(IH126=FALSE,IH126="na"),"na",VLOOKUP(JH126,'Vlookup tables'!$G$2:$H$7,2,FALSE))</f>
        <v>na</v>
      </c>
      <c r="IM126">
        <f>IF(OR(IF126=FALSE,IF126="na"),"na",VLOOKUP(JL126,'Vlookup tables'!$J$2:$K$5,2,FALSE))</f>
        <v>2</v>
      </c>
      <c r="IN126">
        <f>IF(OR(IG126=FALSE,IG126="na"),"na",VLOOKUP(JM126,'Vlookup tables'!$J$2:$K$5,2,FALSE))</f>
        <v>2</v>
      </c>
      <c r="IO126" t="str">
        <f>IF(OR(IH126=FALSE,IH126="na"),"na",VLOOKUP(JN126,'Vlookup tables'!$J$2:$K$5,2,FALSE))</f>
        <v>na</v>
      </c>
      <c r="IP126" t="b">
        <f t="shared" si="152"/>
        <v>0</v>
      </c>
      <c r="IQ126" t="b">
        <f t="shared" si="153"/>
        <v>0</v>
      </c>
      <c r="IR126" t="str">
        <f t="shared" si="154"/>
        <v>na</v>
      </c>
      <c r="IS126" t="b">
        <f t="shared" si="155"/>
        <v>0</v>
      </c>
      <c r="IT126" t="s">
        <v>559</v>
      </c>
      <c r="IU126" t="s">
        <v>560</v>
      </c>
      <c r="IV126" t="s">
        <v>540</v>
      </c>
      <c r="IW126" t="s">
        <v>576</v>
      </c>
      <c r="IX126" t="s">
        <v>577</v>
      </c>
      <c r="IY126" t="s">
        <v>532</v>
      </c>
      <c r="IZ126" t="s">
        <v>562</v>
      </c>
      <c r="JA126" t="s">
        <v>578</v>
      </c>
      <c r="JB126" t="s">
        <v>636</v>
      </c>
      <c r="JF126" t="s">
        <v>530</v>
      </c>
      <c r="JG126" t="s">
        <v>530</v>
      </c>
      <c r="JL126" t="s">
        <v>528</v>
      </c>
      <c r="JM126" t="s">
        <v>528</v>
      </c>
      <c r="KN126" t="s">
        <v>552</v>
      </c>
      <c r="KQ126" t="b">
        <f t="shared" si="156"/>
        <v>0</v>
      </c>
      <c r="KR126">
        <f t="shared" si="116"/>
        <v>143</v>
      </c>
    </row>
    <row r="127" spans="1:304" ht="14.4" customHeight="1" x14ac:dyDescent="0.3">
      <c r="A127">
        <v>100</v>
      </c>
      <c r="B127">
        <v>313</v>
      </c>
      <c r="C127" s="2">
        <v>44874.361215277779</v>
      </c>
      <c r="D127">
        <v>1</v>
      </c>
      <c r="E127" t="s">
        <v>544</v>
      </c>
      <c r="F127" t="s">
        <v>680</v>
      </c>
      <c r="G127">
        <f>VLOOKUP(F127,'Vlookup tables'!$A$2:$B$10,2,FALSE)</f>
        <v>2</v>
      </c>
      <c r="H127" t="s">
        <v>631</v>
      </c>
      <c r="J127" t="str">
        <f t="shared" si="157"/>
        <v>Maintenance</v>
      </c>
      <c r="K127" t="s">
        <v>611</v>
      </c>
      <c r="L127">
        <f>VLOOKUP(K127,'Vlookup tables'!$A$2:$B$10,2,FALSE)</f>
        <v>4</v>
      </c>
      <c r="M127" t="s">
        <v>583</v>
      </c>
      <c r="N127" t="b">
        <f t="shared" si="117"/>
        <v>1</v>
      </c>
      <c r="O127" t="b">
        <f t="shared" si="118"/>
        <v>0</v>
      </c>
      <c r="P127" t="b">
        <f t="shared" si="119"/>
        <v>0</v>
      </c>
      <c r="Q127" t="b">
        <f t="shared" si="120"/>
        <v>0</v>
      </c>
      <c r="R127" t="b">
        <f t="shared" si="121"/>
        <v>0</v>
      </c>
      <c r="S127" t="s">
        <v>547</v>
      </c>
      <c r="T127" t="str">
        <f t="shared" si="158"/>
        <v>na</v>
      </c>
      <c r="U127" t="b">
        <f t="shared" si="159"/>
        <v>0</v>
      </c>
      <c r="V127" t="b">
        <f t="shared" si="160"/>
        <v>1</v>
      </c>
      <c r="W127" t="b">
        <f t="shared" si="161"/>
        <v>0</v>
      </c>
      <c r="X127" t="b">
        <f t="shared" si="162"/>
        <v>0</v>
      </c>
      <c r="Y127" t="s">
        <v>517</v>
      </c>
      <c r="Z127">
        <f>VLOOKUP(Y127,'Vlookup tables'!$D$2:$E$6,2,FALSE)</f>
        <v>1</v>
      </c>
      <c r="AA127" t="b">
        <f t="shared" si="99"/>
        <v>1</v>
      </c>
      <c r="AB127" t="b">
        <f t="shared" si="122"/>
        <v>0</v>
      </c>
      <c r="AC127" t="b">
        <f t="shared" si="123"/>
        <v>0</v>
      </c>
      <c r="AD127" t="b">
        <f t="shared" si="124"/>
        <v>0</v>
      </c>
      <c r="AE127" t="b">
        <f t="shared" si="125"/>
        <v>0</v>
      </c>
      <c r="AF127">
        <f>IF(OR(AA127=FALSE,AA127="na"),"na",VLOOKUP(AV127,'Vlookup tables'!$G$2:$H$7,2,FALSE))</f>
        <v>4</v>
      </c>
      <c r="AG127" t="str">
        <f>IF(OR(AB127=FALSE,AB127="na"),"na",VLOOKUP(AW127,'Vlookup tables'!$G$2:$H$7,2,FALSE))</f>
        <v>na</v>
      </c>
      <c r="AH127" t="str">
        <f>IF(OR(AC127=FALSE,AC127="na"),"na",VLOOKUP(AX127,'Vlookup tables'!$G$2:$H$7,2,FALSE))</f>
        <v>na</v>
      </c>
      <c r="AI127" t="str">
        <f>IF(OR(AD127=FALSE,AD127="na"),"na",VLOOKUP(AY127,'Vlookup tables'!$G$2:$H$7,2,FALSE))</f>
        <v>na</v>
      </c>
      <c r="AJ127">
        <f>IF(OR(AA127=FALSE,AA127="na"),"na",VLOOKUP(BC127,'Vlookup tables'!$J$2:$K$5,2,FALSE))</f>
        <v>3</v>
      </c>
      <c r="AK127" t="str">
        <f>IF(OR(AB127=FALSE,AB127="na"),"na",VLOOKUP(BD127,'Vlookup tables'!$J$2:$K$5,2,FALSE))</f>
        <v>na</v>
      </c>
      <c r="AL127" t="str">
        <f>IF(OR(AC127=FALSE,AC127="na"),"na",VLOOKUP(BE127,'Vlookup tables'!$J$2:$K$5,2,FALSE))</f>
        <v>na</v>
      </c>
      <c r="AM127" t="str">
        <f>IF(OR(AD127=FALSE,AD127="na"),"na",VLOOKUP(BF127,'Vlookup tables'!$J$2:$K$5,2,FALSE))</f>
        <v>na</v>
      </c>
      <c r="AN127" t="b">
        <f t="shared" si="126"/>
        <v>1</v>
      </c>
      <c r="AO127" t="str">
        <f t="shared" si="127"/>
        <v>na</v>
      </c>
      <c r="AP127" t="str">
        <f t="shared" si="128"/>
        <v>na</v>
      </c>
      <c r="AQ127" t="str">
        <f t="shared" si="129"/>
        <v>na</v>
      </c>
      <c r="AR127" t="s">
        <v>571</v>
      </c>
      <c r="AV127" t="s">
        <v>573</v>
      </c>
      <c r="BC127" t="s">
        <v>532</v>
      </c>
      <c r="BJ127" t="s">
        <v>1086</v>
      </c>
      <c r="BQ127" t="str">
        <f t="shared" si="130"/>
        <v>Yes</v>
      </c>
      <c r="BR127" t="b">
        <f t="shared" si="131"/>
        <v>0</v>
      </c>
      <c r="BS127" t="b">
        <f t="shared" si="132"/>
        <v>1</v>
      </c>
      <c r="BT127" t="b">
        <f t="shared" si="133"/>
        <v>0</v>
      </c>
      <c r="BU127" t="b">
        <f t="shared" si="134"/>
        <v>0</v>
      </c>
      <c r="BV127" t="b">
        <f t="shared" si="135"/>
        <v>0</v>
      </c>
      <c r="BW127" t="str">
        <f>IF(OR(BR127=FALSE,BR127="na"),"na",VLOOKUP(CN127,'Vlookup tables'!$G$2:$H$7,2,FALSE))</f>
        <v>na</v>
      </c>
      <c r="BX127">
        <f>IF(OR(BS127=FALSE,BS127="na"),"na",VLOOKUP(CO127,'Vlookup tables'!$G$2:$H$7,2,FALSE))</f>
        <v>4</v>
      </c>
      <c r="BY127" t="str">
        <f>IF(OR(BT127=FALSE,BT127="na"),"na",VLOOKUP(CP127,'Vlookup tables'!$G$2:$H$7,2,FALSE))</f>
        <v>na</v>
      </c>
      <c r="BZ127" t="str">
        <f>IF(OR(BU127=FALSE,BU127="na"),"na",VLOOKUP(CQ127,'Vlookup tables'!$G$2:$H$7,2,FALSE))</f>
        <v>na</v>
      </c>
      <c r="CA127" t="str">
        <f>IF(OR(BR127=FALSE,BR127="na"),"na",VLOOKUP(CU127,'Vlookup tables'!$J$2:$K$5,2,FALSE))</f>
        <v>na</v>
      </c>
      <c r="CB127">
        <f>IF(OR(BS127=FALSE,BS127="na"),"na",VLOOKUP(CV127,'Vlookup tables'!$J$2:$K$5,2,FALSE))</f>
        <v>3</v>
      </c>
      <c r="CC127" t="str">
        <f>IF(OR(BT127=FALSE,BT127="na"),"na",VLOOKUP(CW127,'Vlookup tables'!$J$2:$K$5,2,FALSE))</f>
        <v>na</v>
      </c>
      <c r="CD127" t="str">
        <f>IF(OR(BU127=FALSE,BU127="na"),"na",VLOOKUP(CX127,'Vlookup tables'!$J$2:$K$5,2,FALSE))</f>
        <v>na</v>
      </c>
      <c r="CE127" t="str">
        <f t="shared" si="136"/>
        <v>na</v>
      </c>
      <c r="CF127" t="b">
        <f t="shared" si="137"/>
        <v>1</v>
      </c>
      <c r="CG127" t="str">
        <f t="shared" si="138"/>
        <v>na</v>
      </c>
      <c r="CH127" t="str">
        <f t="shared" si="139"/>
        <v>na</v>
      </c>
      <c r="CI127" t="s">
        <v>519</v>
      </c>
      <c r="CJ127" t="s">
        <v>805</v>
      </c>
      <c r="CO127" t="s">
        <v>573</v>
      </c>
      <c r="CV127" t="s">
        <v>532</v>
      </c>
      <c r="DC127" t="s">
        <v>1087</v>
      </c>
      <c r="DI127" t="b">
        <f t="shared" si="140"/>
        <v>0</v>
      </c>
      <c r="DK127" t="s">
        <v>642</v>
      </c>
      <c r="EQ127" t="b">
        <f t="shared" si="141"/>
        <v>1</v>
      </c>
      <c r="ER127" t="b">
        <f t="shared" si="142"/>
        <v>1</v>
      </c>
      <c r="ES127" t="b">
        <f t="shared" si="143"/>
        <v>1</v>
      </c>
      <c r="ET127" t="b">
        <f t="shared" si="144"/>
        <v>0</v>
      </c>
      <c r="EU127" t="b">
        <f t="shared" si="145"/>
        <v>1</v>
      </c>
      <c r="EV127" t="b">
        <f t="shared" si="146"/>
        <v>0</v>
      </c>
      <c r="EW127">
        <f t="shared" si="100"/>
        <v>3</v>
      </c>
      <c r="EX127">
        <f t="shared" si="101"/>
        <v>2</v>
      </c>
      <c r="EY127" t="str">
        <f t="shared" si="102"/>
        <v>na</v>
      </c>
      <c r="EZ127">
        <f t="shared" si="103"/>
        <v>3</v>
      </c>
      <c r="FA127" t="b">
        <f t="shared" si="104"/>
        <v>1</v>
      </c>
      <c r="FB127" t="b">
        <f t="shared" si="105"/>
        <v>1</v>
      </c>
      <c r="FC127" t="b">
        <f t="shared" si="147"/>
        <v>0</v>
      </c>
      <c r="FD127" t="b">
        <f t="shared" si="106"/>
        <v>1</v>
      </c>
      <c r="FE127" t="b">
        <f t="shared" si="107"/>
        <v>0</v>
      </c>
      <c r="FF127" t="b">
        <f t="shared" si="108"/>
        <v>0</v>
      </c>
      <c r="FG127" t="b">
        <f t="shared" si="109"/>
        <v>1</v>
      </c>
      <c r="FH127" t="b">
        <f t="shared" si="148"/>
        <v>0</v>
      </c>
      <c r="FI127">
        <f>IF(OR(FD127=FALSE,FD127="na"),"na",VLOOKUP(GH127,'Vlookup tables'!$G$2:$H$7,2,FALSE))</f>
        <v>4</v>
      </c>
      <c r="FJ127" t="str">
        <f>IF(OR(FE127=FALSE,FE127="na"),"na",VLOOKUP(GI127,'Vlookup tables'!$G$2:$H$7,2,FALSE))</f>
        <v>na</v>
      </c>
      <c r="FK127" t="str">
        <f>IF(OR(FF127=FALSE,FF127="na"),"na",VLOOKUP(GJ127,'Vlookup tables'!$G$2:$H$7,2,FALSE))</f>
        <v>na</v>
      </c>
      <c r="FL127">
        <f>IF(OR(FG127=FALSE,FG127="na"),"na",VLOOKUP(GK127,'Vlookup tables'!$G$2:$H$7,2,FALSE))</f>
        <v>4</v>
      </c>
      <c r="FM127">
        <f>IF(OR(FD127=FALSE,FD127="na"),"na",VLOOKUP(GO127,'Vlookup tables'!$J$2:$K$5,2,FALSE))</f>
        <v>3</v>
      </c>
      <c r="FN127" t="str">
        <f>IF(OR(FE127=FALSE,FE127="na"),"na",VLOOKUP(GP127,'Vlookup tables'!$J$2:$K$5,2,FALSE))</f>
        <v>na</v>
      </c>
      <c r="FO127" t="str">
        <f>IF(OR(FF127=FALSE,FF127="na"),"na",VLOOKUP(GQ127,'Vlookup tables'!$J$2:$K$5,2,FALSE))</f>
        <v>na</v>
      </c>
      <c r="FP127">
        <f>IF(OR(FG127=FALSE,FG127="na"),"na",VLOOKUP(GR127,'Vlookup tables'!$J$2:$K$5,2,FALSE))</f>
        <v>3</v>
      </c>
      <c r="FQ127" t="b">
        <f t="shared" si="110"/>
        <v>0</v>
      </c>
      <c r="FR127" t="str">
        <f t="shared" si="111"/>
        <v>na</v>
      </c>
      <c r="FS127" t="str">
        <f t="shared" si="112"/>
        <v>na</v>
      </c>
      <c r="FT127" t="b">
        <f t="shared" si="113"/>
        <v>0</v>
      </c>
      <c r="FU127" t="b">
        <f t="shared" si="114"/>
        <v>0</v>
      </c>
      <c r="FV127" t="s">
        <v>668</v>
      </c>
      <c r="FX127" t="s">
        <v>554</v>
      </c>
      <c r="FY127" t="s">
        <v>556</v>
      </c>
      <c r="GA127" t="s">
        <v>554</v>
      </c>
      <c r="GB127" t="s">
        <v>595</v>
      </c>
      <c r="GF127" t="s">
        <v>609</v>
      </c>
      <c r="GH127" t="s">
        <v>573</v>
      </c>
      <c r="GK127" t="s">
        <v>573</v>
      </c>
      <c r="GO127" t="s">
        <v>532</v>
      </c>
      <c r="GR127" t="s">
        <v>532</v>
      </c>
      <c r="HD127" t="s">
        <v>649</v>
      </c>
      <c r="HX127">
        <f>IF(IT127="","Unknown",VLOOKUP(IT127,'Vlookup tables'!$B$13:$C$16,2,FALSE))</f>
        <v>2</v>
      </c>
      <c r="HY127">
        <f>IF(IU127="","Unknown",VLOOKUP(IU127,'Vlookup tables'!$D$13:$E$16,2,FALSE))</f>
        <v>3</v>
      </c>
      <c r="HZ127">
        <f>IF(IV127="","Unknown",VLOOKUP(IV127,'Vlookup tables'!$F$13:$G$16,2,FALSE))</f>
        <v>3</v>
      </c>
      <c r="IA127">
        <f>IF(IW127="","Unknown",VLOOKUP(IW127,'Vlookup tables'!$H$13:$I$16,2,FALSE))</f>
        <v>2</v>
      </c>
      <c r="IB127">
        <f>IF(IX127="","Unknown",VLOOKUP(IX127,'Vlookup tables'!$J$13:$K$16,2,FALSE))</f>
        <v>3</v>
      </c>
      <c r="IC127">
        <f>IF(IY127="","Unknown",VLOOKUP(IY127,'Vlookup tables'!$L$13:$M$16,2,FALSE))</f>
        <v>2</v>
      </c>
      <c r="ID127">
        <f>IF(IZ127="","Unknown",VLOOKUP(IZ127,'Vlookup tables'!$N$13:$O$16,2,FALSE))</f>
        <v>1</v>
      </c>
      <c r="IE127">
        <f>VLOOKUP(JA127,'Vlookup tables'!$P$13:$Q$15,2,FALSE)</f>
        <v>2</v>
      </c>
      <c r="IF127" t="b">
        <f t="shared" si="149"/>
        <v>1</v>
      </c>
      <c r="IG127" t="b">
        <f t="shared" si="150"/>
        <v>1</v>
      </c>
      <c r="IH127" t="b">
        <f t="shared" si="151"/>
        <v>0</v>
      </c>
      <c r="II127" t="b">
        <f t="shared" si="115"/>
        <v>0</v>
      </c>
      <c r="IJ127">
        <f>IF(OR(IF127=FALSE,IF127="na"),"na",VLOOKUP(JF127,'Vlookup tables'!$G$2:$H$7,2,FALSE))</f>
        <v>4</v>
      </c>
      <c r="IK127">
        <f>IF(OR(IG127=FALSE,IG127="na"),"na",VLOOKUP(JG127,'Vlookup tables'!$G$2:$H$7,2,FALSE))</f>
        <v>4</v>
      </c>
      <c r="IL127" t="str">
        <f>IF(OR(IH127=FALSE,IH127="na"),"na",VLOOKUP(JH127,'Vlookup tables'!$G$2:$H$7,2,FALSE))</f>
        <v>na</v>
      </c>
      <c r="IM127">
        <f>IF(OR(IF127=FALSE,IF127="na"),"na",VLOOKUP(JL127,'Vlookup tables'!$J$2:$K$5,2,FALSE))</f>
        <v>3</v>
      </c>
      <c r="IN127">
        <f>IF(OR(IG127=FALSE,IG127="na"),"na",VLOOKUP(JM127,'Vlookup tables'!$J$2:$K$5,2,FALSE))</f>
        <v>3</v>
      </c>
      <c r="IO127" t="str">
        <f>IF(OR(IH127=FALSE,IH127="na"),"na",VLOOKUP(JN127,'Vlookup tables'!$J$2:$K$5,2,FALSE))</f>
        <v>na</v>
      </c>
      <c r="IP127" t="b">
        <f t="shared" si="152"/>
        <v>0</v>
      </c>
      <c r="IQ127" t="b">
        <f t="shared" si="153"/>
        <v>0</v>
      </c>
      <c r="IR127" t="str">
        <f t="shared" si="154"/>
        <v>na</v>
      </c>
      <c r="IS127" t="b">
        <f t="shared" si="155"/>
        <v>0</v>
      </c>
      <c r="IT127" t="s">
        <v>559</v>
      </c>
      <c r="IU127" t="s">
        <v>539</v>
      </c>
      <c r="IV127" t="s">
        <v>540</v>
      </c>
      <c r="IW127" t="s">
        <v>562</v>
      </c>
      <c r="IX127" t="s">
        <v>577</v>
      </c>
      <c r="IY127" t="s">
        <v>528</v>
      </c>
      <c r="IZ127" t="s">
        <v>562</v>
      </c>
      <c r="JA127" t="s">
        <v>578</v>
      </c>
      <c r="JB127" t="s">
        <v>636</v>
      </c>
      <c r="JF127" t="s">
        <v>573</v>
      </c>
      <c r="JG127" t="s">
        <v>573</v>
      </c>
      <c r="JL127" t="s">
        <v>532</v>
      </c>
      <c r="JM127" t="s">
        <v>532</v>
      </c>
      <c r="KN127" t="s">
        <v>649</v>
      </c>
      <c r="KQ127" t="b">
        <f t="shared" si="156"/>
        <v>0</v>
      </c>
      <c r="KR127">
        <f t="shared" si="116"/>
        <v>149</v>
      </c>
    </row>
    <row r="128" spans="1:304" ht="14.4" customHeight="1" x14ac:dyDescent="0.3">
      <c r="A128">
        <v>100</v>
      </c>
      <c r="B128">
        <v>515</v>
      </c>
      <c r="C128" s="2">
        <v>44874.361909722225</v>
      </c>
      <c r="D128">
        <v>1</v>
      </c>
      <c r="E128" t="s">
        <v>544</v>
      </c>
      <c r="F128" t="s">
        <v>566</v>
      </c>
      <c r="G128">
        <f>VLOOKUP(F128,'Vlookup tables'!$A$2:$B$10,2,FALSE)</f>
        <v>3</v>
      </c>
      <c r="H128" t="s">
        <v>579</v>
      </c>
      <c r="I128" t="s">
        <v>1088</v>
      </c>
      <c r="J128" t="str">
        <f t="shared" si="157"/>
        <v>Community Outreach</v>
      </c>
      <c r="K128" t="s">
        <v>568</v>
      </c>
      <c r="L128">
        <f>VLOOKUP(K128,'Vlookup tables'!$A$2:$B$10,2,FALSE)</f>
        <v>6</v>
      </c>
      <c r="M128" t="s">
        <v>547</v>
      </c>
      <c r="N128" t="b">
        <f t="shared" si="117"/>
        <v>0</v>
      </c>
      <c r="O128" t="b">
        <f t="shared" si="118"/>
        <v>0</v>
      </c>
      <c r="P128" t="b">
        <f t="shared" si="119"/>
        <v>1</v>
      </c>
      <c r="Q128" t="b">
        <f t="shared" si="120"/>
        <v>0</v>
      </c>
      <c r="R128" t="b">
        <f t="shared" si="121"/>
        <v>0</v>
      </c>
      <c r="T128" t="str">
        <f t="shared" si="158"/>
        <v>Unknown</v>
      </c>
      <c r="U128" t="str">
        <f t="shared" si="159"/>
        <v>Unknown</v>
      </c>
      <c r="V128" t="str">
        <f t="shared" si="160"/>
        <v>na</v>
      </c>
      <c r="W128" t="str">
        <f t="shared" si="161"/>
        <v>Unknown</v>
      </c>
      <c r="X128" t="str">
        <f t="shared" si="162"/>
        <v>Unknown</v>
      </c>
      <c r="Y128" t="s">
        <v>584</v>
      </c>
      <c r="Z128">
        <f>VLOOKUP(Y128,'Vlookup tables'!$D$2:$E$6,2,FALSE)</f>
        <v>2</v>
      </c>
      <c r="AA128" t="str">
        <f t="shared" si="99"/>
        <v>na</v>
      </c>
      <c r="AB128" t="str">
        <f t="shared" si="122"/>
        <v>na</v>
      </c>
      <c r="AC128" t="str">
        <f t="shared" si="123"/>
        <v>na</v>
      </c>
      <c r="AD128" t="str">
        <f t="shared" si="124"/>
        <v>na</v>
      </c>
      <c r="AE128" t="str">
        <f t="shared" si="125"/>
        <v>na</v>
      </c>
      <c r="AF128" t="str">
        <f>IF(OR(AA128=FALSE,AA128="na"),"na",VLOOKUP(AV128,'Vlookup tables'!$G$2:$H$7,2,FALSE))</f>
        <v>na</v>
      </c>
      <c r="AG128" t="str">
        <f>IF(OR(AB128=FALSE,AB128="na"),"na",VLOOKUP(AW128,'Vlookup tables'!$G$2:$H$7,2,FALSE))</f>
        <v>na</v>
      </c>
      <c r="AH128" t="str">
        <f>IF(OR(AC128=FALSE,AC128="na"),"na",VLOOKUP(AX128,'Vlookup tables'!$G$2:$H$7,2,FALSE))</f>
        <v>na</v>
      </c>
      <c r="AI128" t="str">
        <f>IF(OR(AD128=FALSE,AD128="na"),"na",VLOOKUP(AY128,'Vlookup tables'!$G$2:$H$7,2,FALSE))</f>
        <v>na</v>
      </c>
      <c r="AJ128" t="str">
        <f>IF(OR(AA128=FALSE,AA128="na"),"na",VLOOKUP(BC128,'Vlookup tables'!$J$2:$K$5,2,FALSE))</f>
        <v>na</v>
      </c>
      <c r="AK128" t="str">
        <f>IF(OR(AB128=FALSE,AB128="na"),"na",VLOOKUP(BD128,'Vlookup tables'!$J$2:$K$5,2,FALSE))</f>
        <v>na</v>
      </c>
      <c r="AL128" t="str">
        <f>IF(OR(AC128=FALSE,AC128="na"),"na",VLOOKUP(BE128,'Vlookup tables'!$J$2:$K$5,2,FALSE))</f>
        <v>na</v>
      </c>
      <c r="AM128" t="str">
        <f>IF(OR(AD128=FALSE,AD128="na"),"na",VLOOKUP(BF128,'Vlookup tables'!$J$2:$K$5,2,FALSE))</f>
        <v>na</v>
      </c>
      <c r="AN128" t="str">
        <f t="shared" si="126"/>
        <v>na</v>
      </c>
      <c r="AO128" t="str">
        <f t="shared" si="127"/>
        <v>na</v>
      </c>
      <c r="AP128" t="str">
        <f t="shared" si="128"/>
        <v>na</v>
      </c>
      <c r="AQ128" t="str">
        <f t="shared" si="129"/>
        <v>na</v>
      </c>
      <c r="BQ128" t="str">
        <f t="shared" si="130"/>
        <v>na</v>
      </c>
      <c r="BR128" t="b">
        <f t="shared" si="131"/>
        <v>1</v>
      </c>
      <c r="BS128" t="b">
        <f t="shared" si="132"/>
        <v>1</v>
      </c>
      <c r="BT128" t="b">
        <f t="shared" si="133"/>
        <v>1</v>
      </c>
      <c r="BU128" t="b">
        <f t="shared" si="134"/>
        <v>1</v>
      </c>
      <c r="BV128" t="b">
        <f t="shared" si="135"/>
        <v>0</v>
      </c>
      <c r="BW128">
        <f>IF(OR(BR128=FALSE,BR128="na"),"na",VLOOKUP(CN128,'Vlookup tables'!$G$2:$H$7,2,FALSE))</f>
        <v>1</v>
      </c>
      <c r="BX128">
        <f>IF(OR(BS128=FALSE,BS128="na"),"na",VLOOKUP(CO128,'Vlookup tables'!$G$2:$H$7,2,FALSE))</f>
        <v>1</v>
      </c>
      <c r="BY128">
        <f>IF(OR(BT128=FALSE,BT128="na"),"na",VLOOKUP(CP128,'Vlookup tables'!$G$2:$H$7,2,FALSE))</f>
        <v>1</v>
      </c>
      <c r="BZ128">
        <f>IF(OR(BU128=FALSE,BU128="na"),"na",VLOOKUP(CQ128,'Vlookup tables'!$G$2:$H$7,2,FALSE))</f>
        <v>1</v>
      </c>
      <c r="CA128">
        <f>IF(OR(BR128=FALSE,BR128="na"),"na",VLOOKUP(CU128,'Vlookup tables'!$J$2:$K$5,2,FALSE))</f>
        <v>2</v>
      </c>
      <c r="CB128">
        <f>IF(OR(BS128=FALSE,BS128="na"),"na",VLOOKUP(CV128,'Vlookup tables'!$J$2:$K$5,2,FALSE))</f>
        <v>3</v>
      </c>
      <c r="CC128">
        <f>IF(OR(BT128=FALSE,BT128="na"),"na",VLOOKUP(CW128,'Vlookup tables'!$J$2:$K$5,2,FALSE))</f>
        <v>2</v>
      </c>
      <c r="CD128">
        <f>IF(OR(BU128=FALSE,BU128="na"),"na",VLOOKUP(CX128,'Vlookup tables'!$J$2:$K$5,2,FALSE))</f>
        <v>2</v>
      </c>
      <c r="CE128" t="b">
        <f t="shared" si="136"/>
        <v>0</v>
      </c>
      <c r="CF128" t="b">
        <f t="shared" si="137"/>
        <v>0</v>
      </c>
      <c r="CG128" t="b">
        <f t="shared" si="138"/>
        <v>0</v>
      </c>
      <c r="CH128" t="b">
        <f t="shared" si="139"/>
        <v>0</v>
      </c>
      <c r="CJ128" t="s">
        <v>550</v>
      </c>
      <c r="CN128" t="s">
        <v>530</v>
      </c>
      <c r="CO128" t="s">
        <v>530</v>
      </c>
      <c r="CP128" t="s">
        <v>530</v>
      </c>
      <c r="CQ128" t="s">
        <v>530</v>
      </c>
      <c r="CU128" t="s">
        <v>528</v>
      </c>
      <c r="CV128" t="s">
        <v>532</v>
      </c>
      <c r="CW128" t="s">
        <v>528</v>
      </c>
      <c r="CX128" t="s">
        <v>528</v>
      </c>
      <c r="DI128" t="b">
        <f t="shared" si="140"/>
        <v>0</v>
      </c>
      <c r="DK128" t="s">
        <v>552</v>
      </c>
      <c r="EQ128" t="b">
        <f t="shared" si="141"/>
        <v>1</v>
      </c>
      <c r="ER128" t="b">
        <f t="shared" si="142"/>
        <v>1</v>
      </c>
      <c r="ES128" t="b">
        <f t="shared" si="143"/>
        <v>0</v>
      </c>
      <c r="ET128" t="b">
        <f t="shared" si="144"/>
        <v>0</v>
      </c>
      <c r="EU128" t="b">
        <f t="shared" si="145"/>
        <v>0</v>
      </c>
      <c r="EV128" t="b">
        <f t="shared" si="146"/>
        <v>0</v>
      </c>
      <c r="EW128">
        <f t="shared" si="100"/>
        <v>1</v>
      </c>
      <c r="EX128" t="str">
        <f t="shared" si="101"/>
        <v>na</v>
      </c>
      <c r="EY128" t="str">
        <f t="shared" si="102"/>
        <v>na</v>
      </c>
      <c r="EZ128" t="str">
        <f t="shared" si="103"/>
        <v>na</v>
      </c>
      <c r="FA128" t="b">
        <f t="shared" si="104"/>
        <v>1</v>
      </c>
      <c r="FB128" t="b">
        <f t="shared" si="105"/>
        <v>0</v>
      </c>
      <c r="FC128" t="b">
        <f t="shared" si="147"/>
        <v>0</v>
      </c>
      <c r="FD128" t="b">
        <f t="shared" si="106"/>
        <v>1</v>
      </c>
      <c r="FE128" t="str">
        <f t="shared" si="107"/>
        <v>na</v>
      </c>
      <c r="FF128" t="b">
        <f t="shared" si="108"/>
        <v>1</v>
      </c>
      <c r="FG128" t="b">
        <f t="shared" si="109"/>
        <v>1</v>
      </c>
      <c r="FH128" t="b">
        <f t="shared" si="148"/>
        <v>0</v>
      </c>
      <c r="FI128">
        <f>IF(OR(FD128=FALSE,FD128="na"),"na",VLOOKUP(GH128,'Vlookup tables'!$G$2:$H$7,2,FALSE))</f>
        <v>1</v>
      </c>
      <c r="FJ128" t="str">
        <f>IF(OR(FE128=FALSE,FE128="na"),"na",VLOOKUP(GI128,'Vlookup tables'!$G$2:$H$7,2,FALSE))</f>
        <v>na</v>
      </c>
      <c r="FK128">
        <f>IF(OR(FF128=FALSE,FF128="na"),"na",VLOOKUP(GJ128,'Vlookup tables'!$G$2:$H$7,2,FALSE))</f>
        <v>1</v>
      </c>
      <c r="FL128">
        <f>IF(OR(FG128=FALSE,FG128="na"),"na",VLOOKUP(GK128,'Vlookup tables'!$G$2:$H$7,2,FALSE))</f>
        <v>1</v>
      </c>
      <c r="FM128">
        <f>IF(OR(FD128=FALSE,FD128="na"),"na",VLOOKUP(GO128,'Vlookup tables'!$J$2:$K$5,2,FALSE))</f>
        <v>2</v>
      </c>
      <c r="FN128" t="str">
        <f>IF(OR(FE128=FALSE,FE128="na"),"na",VLOOKUP(GP128,'Vlookup tables'!$J$2:$K$5,2,FALSE))</f>
        <v>na</v>
      </c>
      <c r="FO128">
        <f>IF(OR(FF128=FALSE,FF128="na"),"na",VLOOKUP(GQ128,'Vlookup tables'!$J$2:$K$5,2,FALSE))</f>
        <v>2</v>
      </c>
      <c r="FP128">
        <f>IF(OR(FG128=FALSE,FG128="na"),"na",VLOOKUP(GR128,'Vlookup tables'!$J$2:$K$5,2,FALSE))</f>
        <v>3</v>
      </c>
      <c r="FQ128" t="b">
        <f t="shared" si="110"/>
        <v>0</v>
      </c>
      <c r="FR128" t="str">
        <f t="shared" si="111"/>
        <v>na</v>
      </c>
      <c r="FS128" t="b">
        <f t="shared" si="112"/>
        <v>0</v>
      </c>
      <c r="FT128" t="b">
        <f t="shared" si="113"/>
        <v>0</v>
      </c>
      <c r="FU128" t="b">
        <f t="shared" si="114"/>
        <v>0</v>
      </c>
      <c r="FV128" t="s">
        <v>601</v>
      </c>
      <c r="FX128" t="s">
        <v>555</v>
      </c>
      <c r="GB128" t="s">
        <v>618</v>
      </c>
      <c r="GF128" t="s">
        <v>596</v>
      </c>
      <c r="GH128" t="s">
        <v>530</v>
      </c>
      <c r="GJ128" t="s">
        <v>530</v>
      </c>
      <c r="GK128" t="s">
        <v>530</v>
      </c>
      <c r="GO128" t="s">
        <v>528</v>
      </c>
      <c r="GQ128" t="s">
        <v>528</v>
      </c>
      <c r="GR128" t="s">
        <v>532</v>
      </c>
      <c r="HD128" t="s">
        <v>552</v>
      </c>
      <c r="HX128">
        <f>IF(IT128="","Unknown",VLOOKUP(IT128,'Vlookup tables'!$B$13:$C$16,2,FALSE))</f>
        <v>2</v>
      </c>
      <c r="HY128">
        <f>IF(IU128="","Unknown",VLOOKUP(IU128,'Vlookup tables'!$D$13:$E$16,2,FALSE))</f>
        <v>3</v>
      </c>
      <c r="HZ128">
        <f>IF(IV128="","Unknown",VLOOKUP(IV128,'Vlookup tables'!$F$13:$G$16,2,FALSE))</f>
        <v>3</v>
      </c>
      <c r="IA128">
        <f>IF(IW128="","Unknown",VLOOKUP(IW128,'Vlookup tables'!$H$13:$I$16,2,FALSE))</f>
        <v>3</v>
      </c>
      <c r="IB128">
        <f>IF(IX128="","Unknown",VLOOKUP(IX128,'Vlookup tables'!$J$13:$K$16,2,FALSE))</f>
        <v>3</v>
      </c>
      <c r="IC128">
        <f>IF(IY128="","Unknown",VLOOKUP(IY128,'Vlookup tables'!$L$13:$M$16,2,FALSE))</f>
        <v>3</v>
      </c>
      <c r="ID128">
        <f>IF(IZ128="","Unknown",VLOOKUP(IZ128,'Vlookup tables'!$N$13:$O$16,2,FALSE))</f>
        <v>2</v>
      </c>
      <c r="IE128">
        <f>VLOOKUP(JA128,'Vlookup tables'!$P$13:$Q$15,2,FALSE)</f>
        <v>1</v>
      </c>
      <c r="IF128" t="str">
        <f t="shared" si="149"/>
        <v>na</v>
      </c>
      <c r="IG128" t="str">
        <f t="shared" si="150"/>
        <v>na</v>
      </c>
      <c r="IH128" t="str">
        <f t="shared" si="151"/>
        <v>na</v>
      </c>
      <c r="II128" t="str">
        <f t="shared" si="115"/>
        <v>na</v>
      </c>
      <c r="IJ128" t="str">
        <f>IF(OR(IF128=FALSE,IF128="na"),"na",VLOOKUP(JF128,'Vlookup tables'!$G$2:$H$7,2,FALSE))</f>
        <v>na</v>
      </c>
      <c r="IK128" t="str">
        <f>IF(OR(IG128=FALSE,IG128="na"),"na",VLOOKUP(JG128,'Vlookup tables'!$G$2:$H$7,2,FALSE))</f>
        <v>na</v>
      </c>
      <c r="IL128" t="str">
        <f>IF(OR(IH128=FALSE,IH128="na"),"na",VLOOKUP(JH128,'Vlookup tables'!$G$2:$H$7,2,FALSE))</f>
        <v>na</v>
      </c>
      <c r="IM128" t="str">
        <f>IF(OR(IF128=FALSE,IF128="na"),"na",VLOOKUP(JL128,'Vlookup tables'!$J$2:$K$5,2,FALSE))</f>
        <v>na</v>
      </c>
      <c r="IN128" t="str">
        <f>IF(OR(IG128=FALSE,IG128="na"),"na",VLOOKUP(JM128,'Vlookup tables'!$J$2:$K$5,2,FALSE))</f>
        <v>na</v>
      </c>
      <c r="IO128" t="str">
        <f>IF(OR(IH128=FALSE,IH128="na"),"na",VLOOKUP(JN128,'Vlookup tables'!$J$2:$K$5,2,FALSE))</f>
        <v>na</v>
      </c>
      <c r="IP128" t="str">
        <f t="shared" si="152"/>
        <v>na</v>
      </c>
      <c r="IQ128" t="str">
        <f t="shared" si="153"/>
        <v>na</v>
      </c>
      <c r="IR128" t="str">
        <f t="shared" si="154"/>
        <v>na</v>
      </c>
      <c r="IS128" t="b">
        <f t="shared" si="155"/>
        <v>0</v>
      </c>
      <c r="IT128" t="s">
        <v>559</v>
      </c>
      <c r="IU128" t="s">
        <v>539</v>
      </c>
      <c r="IV128" t="s">
        <v>540</v>
      </c>
      <c r="IW128" t="s">
        <v>576</v>
      </c>
      <c r="IX128" t="s">
        <v>577</v>
      </c>
      <c r="IY128" t="s">
        <v>532</v>
      </c>
      <c r="IZ128" t="s">
        <v>576</v>
      </c>
      <c r="JA128" t="s">
        <v>541</v>
      </c>
      <c r="JX128" t="s">
        <v>565</v>
      </c>
      <c r="KQ128" t="b">
        <f t="shared" si="156"/>
        <v>0</v>
      </c>
      <c r="KR128">
        <f t="shared" si="116"/>
        <v>144</v>
      </c>
    </row>
    <row r="129" spans="1:304" ht="14.4" customHeight="1" x14ac:dyDescent="0.3">
      <c r="A129">
        <v>100</v>
      </c>
      <c r="B129">
        <v>2144</v>
      </c>
      <c r="C129" s="2">
        <v>44874.367754629631</v>
      </c>
      <c r="D129">
        <v>0.89999997615814198</v>
      </c>
      <c r="E129" t="s">
        <v>590</v>
      </c>
      <c r="F129" t="s">
        <v>568</v>
      </c>
      <c r="G129">
        <f>VLOOKUP(F129,'Vlookup tables'!$A$2:$B$10,2,FALSE)</f>
        <v>6</v>
      </c>
      <c r="H129" t="s">
        <v>545</v>
      </c>
      <c r="J129" t="str">
        <f t="shared" si="157"/>
        <v>Engineering</v>
      </c>
      <c r="K129" t="s">
        <v>568</v>
      </c>
      <c r="L129">
        <f>VLOOKUP(K129,'Vlookup tables'!$A$2:$B$10,2,FALSE)</f>
        <v>6</v>
      </c>
      <c r="M129" t="s">
        <v>583</v>
      </c>
      <c r="N129" t="b">
        <f t="shared" si="117"/>
        <v>1</v>
      </c>
      <c r="O129" t="b">
        <f t="shared" si="118"/>
        <v>0</v>
      </c>
      <c r="P129" t="b">
        <f t="shared" si="119"/>
        <v>0</v>
      </c>
      <c r="Q129" t="b">
        <f t="shared" si="120"/>
        <v>0</v>
      </c>
      <c r="R129" t="b">
        <f t="shared" si="121"/>
        <v>0</v>
      </c>
      <c r="T129" t="str">
        <f t="shared" si="158"/>
        <v>na</v>
      </c>
      <c r="U129" t="str">
        <f t="shared" si="159"/>
        <v>Unknown</v>
      </c>
      <c r="V129" t="str">
        <f t="shared" si="160"/>
        <v>Unknown</v>
      </c>
      <c r="W129" t="str">
        <f t="shared" si="161"/>
        <v>Unknown</v>
      </c>
      <c r="X129" t="str">
        <f t="shared" si="162"/>
        <v>Unknown</v>
      </c>
      <c r="Y129" t="s">
        <v>517</v>
      </c>
      <c r="Z129">
        <f>VLOOKUP(Y129,'Vlookup tables'!$D$2:$E$6,2,FALSE)</f>
        <v>1</v>
      </c>
      <c r="AA129" t="b">
        <f t="shared" si="99"/>
        <v>1</v>
      </c>
      <c r="AB129" t="b">
        <f t="shared" si="122"/>
        <v>0</v>
      </c>
      <c r="AC129" t="b">
        <f t="shared" si="123"/>
        <v>0</v>
      </c>
      <c r="AD129" t="b">
        <f t="shared" si="124"/>
        <v>1</v>
      </c>
      <c r="AE129" t="b">
        <f t="shared" si="125"/>
        <v>0</v>
      </c>
      <c r="AF129">
        <f>IF(OR(AA129=FALSE,AA129="na"),"na",VLOOKUP(AV129,'Vlookup tables'!$G$2:$H$7,2,FALSE))</f>
        <v>1</v>
      </c>
      <c r="AG129" t="str">
        <f>IF(OR(AB129=FALSE,AB129="na"),"na",VLOOKUP(AW129,'Vlookup tables'!$G$2:$H$7,2,FALSE))</f>
        <v>na</v>
      </c>
      <c r="AH129" t="str">
        <f>IF(OR(AC129=FALSE,AC129="na"),"na",VLOOKUP(AX129,'Vlookup tables'!$G$2:$H$7,2,FALSE))</f>
        <v>na</v>
      </c>
      <c r="AI129">
        <f>IF(OR(AD129=FALSE,AD129="na"),"na",VLOOKUP(AY129,'Vlookup tables'!$G$2:$H$7,2,FALSE))</f>
        <v>1</v>
      </c>
      <c r="AJ129">
        <f>IF(OR(AA129=FALSE,AA129="na"),"na",VLOOKUP(BC129,'Vlookup tables'!$J$2:$K$5,2,FALSE))</f>
        <v>3</v>
      </c>
      <c r="AK129" t="str">
        <f>IF(OR(AB129=FALSE,AB129="na"),"na",VLOOKUP(BD129,'Vlookup tables'!$J$2:$K$5,2,FALSE))</f>
        <v>na</v>
      </c>
      <c r="AL129" t="str">
        <f>IF(OR(AC129=FALSE,AC129="na"),"na",VLOOKUP(BE129,'Vlookup tables'!$J$2:$K$5,2,FALSE))</f>
        <v>na</v>
      </c>
      <c r="AM129">
        <f>IF(OR(AD129=FALSE,AD129="na"),"na",VLOOKUP(BF129,'Vlookup tables'!$J$2:$K$5,2,FALSE))</f>
        <v>3</v>
      </c>
      <c r="AN129" t="b">
        <f t="shared" si="126"/>
        <v>0</v>
      </c>
      <c r="AO129" t="str">
        <f t="shared" si="127"/>
        <v>na</v>
      </c>
      <c r="AP129" t="str">
        <f t="shared" si="128"/>
        <v>na</v>
      </c>
      <c r="AQ129" t="b">
        <f t="shared" si="129"/>
        <v>0</v>
      </c>
      <c r="AR129" t="s">
        <v>597</v>
      </c>
      <c r="AV129" t="s">
        <v>530</v>
      </c>
      <c r="AY129" t="s">
        <v>530</v>
      </c>
      <c r="BC129" t="s">
        <v>532</v>
      </c>
      <c r="BF129" t="s">
        <v>532</v>
      </c>
      <c r="BQ129" t="str">
        <f t="shared" si="130"/>
        <v>Yes</v>
      </c>
      <c r="BR129" t="b">
        <f t="shared" si="131"/>
        <v>1</v>
      </c>
      <c r="BS129" t="b">
        <f t="shared" si="132"/>
        <v>1</v>
      </c>
      <c r="BT129" t="b">
        <f t="shared" si="133"/>
        <v>0</v>
      </c>
      <c r="BU129" t="b">
        <f t="shared" si="134"/>
        <v>0</v>
      </c>
      <c r="BV129" t="b">
        <f t="shared" si="135"/>
        <v>0</v>
      </c>
      <c r="BW129">
        <f>IF(OR(BR129=FALSE,BR129="na"),"na",VLOOKUP(CN129,'Vlookup tables'!$G$2:$H$7,2,FALSE))</f>
        <v>1</v>
      </c>
      <c r="BX129">
        <f>IF(OR(BS129=FALSE,BS129="na"),"na",VLOOKUP(CO129,'Vlookup tables'!$G$2:$H$7,2,FALSE))</f>
        <v>1</v>
      </c>
      <c r="BY129" t="str">
        <f>IF(OR(BT129=FALSE,BT129="na"),"na",VLOOKUP(CP129,'Vlookup tables'!$G$2:$H$7,2,FALSE))</f>
        <v>na</v>
      </c>
      <c r="BZ129" t="str">
        <f>IF(OR(BU129=FALSE,BU129="na"),"na",VLOOKUP(CQ129,'Vlookup tables'!$G$2:$H$7,2,FALSE))</f>
        <v>na</v>
      </c>
      <c r="CA129">
        <f>IF(OR(BR129=FALSE,BR129="na"),"na",VLOOKUP(CU129,'Vlookup tables'!$J$2:$K$5,2,FALSE))</f>
        <v>3</v>
      </c>
      <c r="CB129">
        <f>IF(OR(BS129=FALSE,BS129="na"),"na",VLOOKUP(CV129,'Vlookup tables'!$J$2:$K$5,2,FALSE))</f>
        <v>3</v>
      </c>
      <c r="CC129" t="str">
        <f>IF(OR(BT129=FALSE,BT129="na"),"na",VLOOKUP(CW129,'Vlookup tables'!$J$2:$K$5,2,FALSE))</f>
        <v>na</v>
      </c>
      <c r="CD129" t="str">
        <f>IF(OR(BU129=FALSE,BU129="na"),"na",VLOOKUP(CX129,'Vlookup tables'!$J$2:$K$5,2,FALSE))</f>
        <v>na</v>
      </c>
      <c r="CE129" t="b">
        <f t="shared" si="136"/>
        <v>0</v>
      </c>
      <c r="CF129" t="b">
        <f t="shared" si="137"/>
        <v>0</v>
      </c>
      <c r="CG129" t="str">
        <f t="shared" si="138"/>
        <v>na</v>
      </c>
      <c r="CH129" t="str">
        <f t="shared" si="139"/>
        <v>na</v>
      </c>
      <c r="CI129" t="s">
        <v>519</v>
      </c>
      <c r="CJ129" t="s">
        <v>529</v>
      </c>
      <c r="CN129" t="s">
        <v>530</v>
      </c>
      <c r="CO129" t="s">
        <v>530</v>
      </c>
      <c r="CU129" t="s">
        <v>532</v>
      </c>
      <c r="CV129" t="s">
        <v>532</v>
      </c>
      <c r="DI129" t="b">
        <f t="shared" si="140"/>
        <v>0</v>
      </c>
      <c r="DK129" t="s">
        <v>552</v>
      </c>
      <c r="EQ129" t="b">
        <f t="shared" si="141"/>
        <v>1</v>
      </c>
      <c r="ER129" t="b">
        <f t="shared" si="142"/>
        <v>1</v>
      </c>
      <c r="ES129" t="b">
        <f t="shared" si="143"/>
        <v>1</v>
      </c>
      <c r="ET129" t="b">
        <f t="shared" si="144"/>
        <v>1</v>
      </c>
      <c r="EU129" t="b">
        <f t="shared" si="145"/>
        <v>0</v>
      </c>
      <c r="EV129" t="b">
        <f t="shared" si="146"/>
        <v>0</v>
      </c>
      <c r="EW129">
        <f t="shared" si="100"/>
        <v>2</v>
      </c>
      <c r="EX129">
        <f t="shared" si="101"/>
        <v>2</v>
      </c>
      <c r="EY129">
        <f t="shared" si="102"/>
        <v>2</v>
      </c>
      <c r="EZ129" t="str">
        <f t="shared" si="103"/>
        <v>na</v>
      </c>
      <c r="FA129" t="b">
        <f t="shared" si="104"/>
        <v>1</v>
      </c>
      <c r="FB129" t="b">
        <f t="shared" si="105"/>
        <v>1</v>
      </c>
      <c r="FC129" t="b">
        <f t="shared" si="147"/>
        <v>0</v>
      </c>
      <c r="FD129" t="b">
        <f t="shared" si="106"/>
        <v>1</v>
      </c>
      <c r="FE129" t="b">
        <f t="shared" si="107"/>
        <v>0</v>
      </c>
      <c r="FF129" t="b">
        <f t="shared" si="108"/>
        <v>1</v>
      </c>
      <c r="FG129" t="b">
        <f t="shared" si="109"/>
        <v>0</v>
      </c>
      <c r="FH129" t="b">
        <f t="shared" si="148"/>
        <v>0</v>
      </c>
      <c r="FI129">
        <f>IF(OR(FD129=FALSE,FD129="na"),"na",VLOOKUP(GH129,'Vlookup tables'!$G$2:$H$7,2,FALSE))</f>
        <v>2</v>
      </c>
      <c r="FJ129" t="str">
        <f>IF(OR(FE129=FALSE,FE129="na"),"na",VLOOKUP(GI129,'Vlookup tables'!$G$2:$H$7,2,FALSE))</f>
        <v>na</v>
      </c>
      <c r="FK129">
        <f>IF(OR(FF129=FALSE,FF129="na"),"na",VLOOKUP(GJ129,'Vlookup tables'!$G$2:$H$7,2,FALSE))</f>
        <v>2</v>
      </c>
      <c r="FL129" t="str">
        <f>IF(OR(FG129=FALSE,FG129="na"),"na",VLOOKUP(GK129,'Vlookup tables'!$G$2:$H$7,2,FALSE))</f>
        <v>na</v>
      </c>
      <c r="FM129">
        <f>IF(OR(FD129=FALSE,FD129="na"),"na",VLOOKUP(GO129,'Vlookup tables'!$J$2:$K$5,2,FALSE))</f>
        <v>3</v>
      </c>
      <c r="FN129" t="str">
        <f>IF(OR(FE129=FALSE,FE129="na"),"na",VLOOKUP(GP129,'Vlookup tables'!$J$2:$K$5,2,FALSE))</f>
        <v>na</v>
      </c>
      <c r="FO129">
        <f>IF(OR(FF129=FALSE,FF129="na"),"na",VLOOKUP(GQ129,'Vlookup tables'!$J$2:$K$5,2,FALSE))</f>
        <v>3</v>
      </c>
      <c r="FP129" t="str">
        <f>IF(OR(FG129=FALSE,FG129="na"),"na",VLOOKUP(GR129,'Vlookup tables'!$J$2:$K$5,2,FALSE))</f>
        <v>na</v>
      </c>
      <c r="FQ129" t="b">
        <f t="shared" si="110"/>
        <v>1</v>
      </c>
      <c r="FR129" t="str">
        <f t="shared" si="111"/>
        <v>na</v>
      </c>
      <c r="FS129" t="b">
        <f t="shared" si="112"/>
        <v>0</v>
      </c>
      <c r="FT129" t="str">
        <f t="shared" si="113"/>
        <v>na</v>
      </c>
      <c r="FU129" t="b">
        <f t="shared" si="114"/>
        <v>1</v>
      </c>
      <c r="FV129" t="s">
        <v>1089</v>
      </c>
      <c r="FX129" t="s">
        <v>556</v>
      </c>
      <c r="FY129" t="s">
        <v>556</v>
      </c>
      <c r="FZ129" t="s">
        <v>556</v>
      </c>
      <c r="GB129" t="s">
        <v>630</v>
      </c>
      <c r="GF129" t="s">
        <v>609</v>
      </c>
      <c r="GH129" t="s">
        <v>531</v>
      </c>
      <c r="GJ129" t="s">
        <v>531</v>
      </c>
      <c r="GO129" t="s">
        <v>532</v>
      </c>
      <c r="GQ129" t="s">
        <v>532</v>
      </c>
      <c r="GV129" t="s">
        <v>1090</v>
      </c>
      <c r="HC129" t="s">
        <v>1091</v>
      </c>
      <c r="HD129" t="s">
        <v>533</v>
      </c>
      <c r="HX129">
        <f>IF(IT129="","Unknown",VLOOKUP(IT129,'Vlookup tables'!$B$13:$C$16,2,FALSE))</f>
        <v>2</v>
      </c>
      <c r="HY129">
        <f>IF(IU129="","Unknown",VLOOKUP(IU129,'Vlookup tables'!$D$13:$E$16,2,FALSE))</f>
        <v>3</v>
      </c>
      <c r="HZ129">
        <f>IF(IV129="","Unknown",VLOOKUP(IV129,'Vlookup tables'!$F$13:$G$16,2,FALSE))</f>
        <v>3</v>
      </c>
      <c r="IA129">
        <f>IF(IW129="","Unknown",VLOOKUP(IW129,'Vlookup tables'!$H$13:$I$16,2,FALSE))</f>
        <v>3</v>
      </c>
      <c r="IB129">
        <f>IF(IX129="","Unknown",VLOOKUP(IX129,'Vlookup tables'!$J$13:$K$16,2,FALSE))</f>
        <v>3</v>
      </c>
      <c r="IC129">
        <f>IF(IY129="","Unknown",VLOOKUP(IY129,'Vlookup tables'!$L$13:$M$16,2,FALSE))</f>
        <v>3</v>
      </c>
      <c r="ID129">
        <f>IF(IZ129="","Unknown",VLOOKUP(IZ129,'Vlookup tables'!$N$13:$O$16,2,FALSE))</f>
        <v>1</v>
      </c>
      <c r="IE129">
        <f>VLOOKUP(JA129,'Vlookup tables'!$P$13:$Q$15,2,FALSE)</f>
        <v>2</v>
      </c>
      <c r="IF129" t="b">
        <f t="shared" si="149"/>
        <v>0</v>
      </c>
      <c r="IG129" t="b">
        <f t="shared" si="150"/>
        <v>0</v>
      </c>
      <c r="IH129" t="b">
        <f t="shared" si="151"/>
        <v>0</v>
      </c>
      <c r="II129" t="b">
        <f t="shared" si="115"/>
        <v>1</v>
      </c>
      <c r="IJ129" t="str">
        <f>IF(OR(IF129=FALSE,IF129="na"),"na",VLOOKUP(JF129,'Vlookup tables'!$G$2:$H$7,2,FALSE))</f>
        <v>na</v>
      </c>
      <c r="IK129" t="str">
        <f>IF(OR(IG129=FALSE,IG129="na"),"na",VLOOKUP(JG129,'Vlookup tables'!$G$2:$H$7,2,FALSE))</f>
        <v>na</v>
      </c>
      <c r="IL129" t="str">
        <f>IF(OR(IH129=FALSE,IH129="na"),"na",VLOOKUP(JH129,'Vlookup tables'!$G$2:$H$7,2,FALSE))</f>
        <v>na</v>
      </c>
      <c r="IM129" t="str">
        <f>IF(OR(IF129=FALSE,IF129="na"),"na",VLOOKUP(JL129,'Vlookup tables'!$J$2:$K$5,2,FALSE))</f>
        <v>na</v>
      </c>
      <c r="IN129" t="str">
        <f>IF(OR(IG129=FALSE,IG129="na"),"na",VLOOKUP(JM129,'Vlookup tables'!$J$2:$K$5,2,FALSE))</f>
        <v>na</v>
      </c>
      <c r="IO129" t="str">
        <f>IF(OR(IH129=FALSE,IH129="na"),"na",VLOOKUP(JN129,'Vlookup tables'!$J$2:$K$5,2,FALSE))</f>
        <v>na</v>
      </c>
      <c r="IP129" t="str">
        <f t="shared" si="152"/>
        <v>na</v>
      </c>
      <c r="IQ129" t="str">
        <f t="shared" si="153"/>
        <v>na</v>
      </c>
      <c r="IR129" t="str">
        <f t="shared" si="154"/>
        <v>na</v>
      </c>
      <c r="IS129" t="b">
        <f t="shared" si="155"/>
        <v>0</v>
      </c>
      <c r="IT129" t="s">
        <v>559</v>
      </c>
      <c r="IU129" t="s">
        <v>539</v>
      </c>
      <c r="IV129" t="s">
        <v>540</v>
      </c>
      <c r="IW129" t="s">
        <v>576</v>
      </c>
      <c r="IX129" t="s">
        <v>577</v>
      </c>
      <c r="IY129" t="s">
        <v>532</v>
      </c>
      <c r="IZ129" t="s">
        <v>562</v>
      </c>
      <c r="JA129" t="s">
        <v>578</v>
      </c>
      <c r="JB129" t="s">
        <v>579</v>
      </c>
      <c r="JC129" t="s">
        <v>1092</v>
      </c>
      <c r="JI129" t="s">
        <v>531</v>
      </c>
      <c r="JO129" t="s">
        <v>532</v>
      </c>
      <c r="KN129" t="s">
        <v>552</v>
      </c>
      <c r="KQ129" t="b">
        <f t="shared" si="156"/>
        <v>0</v>
      </c>
      <c r="KR129">
        <f t="shared" si="116"/>
        <v>151</v>
      </c>
    </row>
    <row r="130" spans="1:304" ht="14.4" customHeight="1" x14ac:dyDescent="0.3">
      <c r="A130">
        <v>100</v>
      </c>
      <c r="B130">
        <v>1160</v>
      </c>
      <c r="C130" s="2">
        <v>44874.367928240739</v>
      </c>
      <c r="D130">
        <v>1</v>
      </c>
      <c r="E130" t="s">
        <v>853</v>
      </c>
      <c r="F130" t="s">
        <v>611</v>
      </c>
      <c r="G130">
        <f>VLOOKUP(F130,'Vlookup tables'!$A$2:$B$10,2,FALSE)</f>
        <v>4</v>
      </c>
      <c r="H130" t="s">
        <v>579</v>
      </c>
      <c r="I130" t="s">
        <v>591</v>
      </c>
      <c r="J130" t="str">
        <f t="shared" si="157"/>
        <v>Planning</v>
      </c>
      <c r="K130" t="s">
        <v>611</v>
      </c>
      <c r="L130">
        <f>VLOOKUP(K130,'Vlookup tables'!$A$2:$B$10,2,FALSE)</f>
        <v>4</v>
      </c>
      <c r="M130" t="s">
        <v>583</v>
      </c>
      <c r="N130" t="b">
        <f t="shared" si="117"/>
        <v>1</v>
      </c>
      <c r="O130" t="b">
        <f t="shared" si="118"/>
        <v>0</v>
      </c>
      <c r="P130" t="b">
        <f t="shared" si="119"/>
        <v>0</v>
      </c>
      <c r="Q130" t="b">
        <f t="shared" si="120"/>
        <v>0</v>
      </c>
      <c r="R130" t="b">
        <f t="shared" si="121"/>
        <v>0</v>
      </c>
      <c r="S130" t="s">
        <v>592</v>
      </c>
      <c r="T130" t="str">
        <f t="shared" si="158"/>
        <v>na</v>
      </c>
      <c r="U130" t="b">
        <f t="shared" si="159"/>
        <v>1</v>
      </c>
      <c r="V130" t="b">
        <f t="shared" si="160"/>
        <v>0</v>
      </c>
      <c r="W130" t="b">
        <f t="shared" si="161"/>
        <v>0</v>
      </c>
      <c r="X130" t="b">
        <f t="shared" si="162"/>
        <v>0</v>
      </c>
      <c r="Y130" t="s">
        <v>584</v>
      </c>
      <c r="Z130">
        <f>VLOOKUP(Y130,'Vlookup tables'!$D$2:$E$6,2,FALSE)</f>
        <v>2</v>
      </c>
      <c r="AA130" t="str">
        <f t="shared" si="99"/>
        <v>na</v>
      </c>
      <c r="AB130" t="str">
        <f t="shared" si="122"/>
        <v>na</v>
      </c>
      <c r="AC130" t="str">
        <f t="shared" si="123"/>
        <v>na</v>
      </c>
      <c r="AD130" t="str">
        <f t="shared" si="124"/>
        <v>na</v>
      </c>
      <c r="AE130" t="str">
        <f t="shared" si="125"/>
        <v>na</v>
      </c>
      <c r="AF130" t="str">
        <f>IF(OR(AA130=FALSE,AA130="na"),"na",VLOOKUP(AV130,'Vlookup tables'!$G$2:$H$7,2,FALSE))</f>
        <v>na</v>
      </c>
      <c r="AG130" t="str">
        <f>IF(OR(AB130=FALSE,AB130="na"),"na",VLOOKUP(AW130,'Vlookup tables'!$G$2:$H$7,2,FALSE))</f>
        <v>na</v>
      </c>
      <c r="AH130" t="str">
        <f>IF(OR(AC130=FALSE,AC130="na"),"na",VLOOKUP(AX130,'Vlookup tables'!$G$2:$H$7,2,FALSE))</f>
        <v>na</v>
      </c>
      <c r="AI130" t="str">
        <f>IF(OR(AD130=FALSE,AD130="na"),"na",VLOOKUP(AY130,'Vlookup tables'!$G$2:$H$7,2,FALSE))</f>
        <v>na</v>
      </c>
      <c r="AJ130" t="str">
        <f>IF(OR(AA130=FALSE,AA130="na"),"na",VLOOKUP(BC130,'Vlookup tables'!$J$2:$K$5,2,FALSE))</f>
        <v>na</v>
      </c>
      <c r="AK130" t="str">
        <f>IF(OR(AB130=FALSE,AB130="na"),"na",VLOOKUP(BD130,'Vlookup tables'!$J$2:$K$5,2,FALSE))</f>
        <v>na</v>
      </c>
      <c r="AL130" t="str">
        <f>IF(OR(AC130=FALSE,AC130="na"),"na",VLOOKUP(BE130,'Vlookup tables'!$J$2:$K$5,2,FALSE))</f>
        <v>na</v>
      </c>
      <c r="AM130" t="str">
        <f>IF(OR(AD130=FALSE,AD130="na"),"na",VLOOKUP(BF130,'Vlookup tables'!$J$2:$K$5,2,FALSE))</f>
        <v>na</v>
      </c>
      <c r="AN130" t="str">
        <f t="shared" si="126"/>
        <v>na</v>
      </c>
      <c r="AO130" t="str">
        <f t="shared" si="127"/>
        <v>na</v>
      </c>
      <c r="AP130" t="str">
        <f t="shared" si="128"/>
        <v>na</v>
      </c>
      <c r="AQ130" t="str">
        <f t="shared" si="129"/>
        <v>na</v>
      </c>
      <c r="BQ130" t="str">
        <f t="shared" si="130"/>
        <v>na</v>
      </c>
      <c r="BR130" t="b">
        <f t="shared" si="131"/>
        <v>1</v>
      </c>
      <c r="BS130" t="b">
        <f t="shared" si="132"/>
        <v>1</v>
      </c>
      <c r="BT130" t="b">
        <f t="shared" si="133"/>
        <v>1</v>
      </c>
      <c r="BU130" t="b">
        <f t="shared" si="134"/>
        <v>1</v>
      </c>
      <c r="BV130" t="b">
        <f t="shared" si="135"/>
        <v>0</v>
      </c>
      <c r="BW130">
        <f>IF(OR(BR130=FALSE,BR130="na"),"na",VLOOKUP(CN130,'Vlookup tables'!$G$2:$H$7,2,FALSE))</f>
        <v>1</v>
      </c>
      <c r="BX130">
        <f>IF(OR(BS130=FALSE,BS130="na"),"na",VLOOKUP(CO130,'Vlookup tables'!$G$2:$H$7,2,FALSE))</f>
        <v>1</v>
      </c>
      <c r="BY130">
        <f>IF(OR(BT130=FALSE,BT130="na"),"na",VLOOKUP(CP130,'Vlookup tables'!$G$2:$H$7,2,FALSE))</f>
        <v>1</v>
      </c>
      <c r="BZ130">
        <f>IF(OR(BU130=FALSE,BU130="na"),"na",VLOOKUP(CQ130,'Vlookup tables'!$G$2:$H$7,2,FALSE))</f>
        <v>1</v>
      </c>
      <c r="CA130">
        <f>IF(OR(BR130=FALSE,BR130="na"),"na",VLOOKUP(CU130,'Vlookup tables'!$J$2:$K$5,2,FALSE))</f>
        <v>2</v>
      </c>
      <c r="CB130">
        <f>IF(OR(BS130=FALSE,BS130="na"),"na",VLOOKUP(CV130,'Vlookup tables'!$J$2:$K$5,2,FALSE))</f>
        <v>3</v>
      </c>
      <c r="CC130">
        <f>IF(OR(BT130=FALSE,BT130="na"),"na",VLOOKUP(CW130,'Vlookup tables'!$J$2:$K$5,2,FALSE))</f>
        <v>2</v>
      </c>
      <c r="CD130">
        <f>IF(OR(BU130=FALSE,BU130="na"),"na",VLOOKUP(CX130,'Vlookup tables'!$J$2:$K$5,2,FALSE))</f>
        <v>2</v>
      </c>
      <c r="CE130" t="b">
        <f t="shared" si="136"/>
        <v>0</v>
      </c>
      <c r="CF130" t="b">
        <f t="shared" si="137"/>
        <v>0</v>
      </c>
      <c r="CG130" t="b">
        <f t="shared" si="138"/>
        <v>0</v>
      </c>
      <c r="CH130" t="b">
        <f t="shared" si="139"/>
        <v>0</v>
      </c>
      <c r="CJ130" t="s">
        <v>550</v>
      </c>
      <c r="CN130" t="s">
        <v>530</v>
      </c>
      <c r="CO130" t="s">
        <v>530</v>
      </c>
      <c r="CP130" t="s">
        <v>530</v>
      </c>
      <c r="CQ130" t="s">
        <v>530</v>
      </c>
      <c r="CU130" t="s">
        <v>528</v>
      </c>
      <c r="CV130" t="s">
        <v>532</v>
      </c>
      <c r="CW130" t="s">
        <v>528</v>
      </c>
      <c r="CX130" t="s">
        <v>528</v>
      </c>
      <c r="DI130" t="b">
        <f t="shared" si="140"/>
        <v>0</v>
      </c>
      <c r="DK130" t="s">
        <v>552</v>
      </c>
      <c r="EQ130" t="b">
        <f t="shared" si="141"/>
        <v>1</v>
      </c>
      <c r="ER130" t="b">
        <f t="shared" si="142"/>
        <v>1</v>
      </c>
      <c r="ES130" t="b">
        <f t="shared" si="143"/>
        <v>0</v>
      </c>
      <c r="ET130" t="b">
        <f t="shared" si="144"/>
        <v>0</v>
      </c>
      <c r="EU130" t="b">
        <f t="shared" si="145"/>
        <v>0</v>
      </c>
      <c r="EV130" t="b">
        <f t="shared" si="146"/>
        <v>0</v>
      </c>
      <c r="EW130">
        <f t="shared" si="100"/>
        <v>1</v>
      </c>
      <c r="EX130" t="str">
        <f t="shared" si="101"/>
        <v>na</v>
      </c>
      <c r="EY130" t="str">
        <f t="shared" si="102"/>
        <v>na</v>
      </c>
      <c r="EZ130" t="str">
        <f t="shared" si="103"/>
        <v>na</v>
      </c>
      <c r="FA130" t="b">
        <f t="shared" si="104"/>
        <v>1</v>
      </c>
      <c r="FB130" t="b">
        <f t="shared" si="105"/>
        <v>0</v>
      </c>
      <c r="FC130" t="b">
        <f t="shared" si="147"/>
        <v>0</v>
      </c>
      <c r="FD130" t="b">
        <f t="shared" si="106"/>
        <v>0</v>
      </c>
      <c r="FE130" t="str">
        <f t="shared" si="107"/>
        <v>na</v>
      </c>
      <c r="FF130" t="b">
        <f t="shared" si="108"/>
        <v>1</v>
      </c>
      <c r="FG130" t="b">
        <f t="shared" si="109"/>
        <v>0</v>
      </c>
      <c r="FH130" t="b">
        <f t="shared" si="148"/>
        <v>0</v>
      </c>
      <c r="FI130" t="str">
        <f>IF(OR(FD130=FALSE,FD130="na"),"na",VLOOKUP(GH130,'Vlookup tables'!$G$2:$H$7,2,FALSE))</f>
        <v>na</v>
      </c>
      <c r="FJ130" t="str">
        <f>IF(OR(FE130=FALSE,FE130="na"),"na",VLOOKUP(GI130,'Vlookup tables'!$G$2:$H$7,2,FALSE))</f>
        <v>na</v>
      </c>
      <c r="FK130">
        <f>IF(OR(FF130=FALSE,FF130="na"),"na",VLOOKUP(GJ130,'Vlookup tables'!$G$2:$H$7,2,FALSE))</f>
        <v>1</v>
      </c>
      <c r="FL130" t="str">
        <f>IF(OR(FG130=FALSE,FG130="na"),"na",VLOOKUP(GK130,'Vlookup tables'!$G$2:$H$7,2,FALSE))</f>
        <v>na</v>
      </c>
      <c r="FM130" t="str">
        <f>IF(OR(FD130=FALSE,FD130="na"),"na",VLOOKUP(GO130,'Vlookup tables'!$J$2:$K$5,2,FALSE))</f>
        <v>na</v>
      </c>
      <c r="FN130" t="str">
        <f>IF(OR(FE130=FALSE,FE130="na"),"na",VLOOKUP(GP130,'Vlookup tables'!$J$2:$K$5,2,FALSE))</f>
        <v>na</v>
      </c>
      <c r="FO130">
        <f>IF(OR(FF130=FALSE,FF130="na"),"na",VLOOKUP(GQ130,'Vlookup tables'!$J$2:$K$5,2,FALSE))</f>
        <v>2</v>
      </c>
      <c r="FP130" t="str">
        <f>IF(OR(FG130=FALSE,FG130="na"),"na",VLOOKUP(GR130,'Vlookup tables'!$J$2:$K$5,2,FALSE))</f>
        <v>na</v>
      </c>
      <c r="FQ130" t="str">
        <f t="shared" si="110"/>
        <v>na</v>
      </c>
      <c r="FR130" t="str">
        <f t="shared" si="111"/>
        <v>na</v>
      </c>
      <c r="FS130" t="b">
        <f t="shared" si="112"/>
        <v>0</v>
      </c>
      <c r="FT130" t="str">
        <f t="shared" si="113"/>
        <v>na</v>
      </c>
      <c r="FU130" t="b">
        <f t="shared" si="114"/>
        <v>0</v>
      </c>
      <c r="FV130" t="s">
        <v>601</v>
      </c>
      <c r="FX130" t="s">
        <v>555</v>
      </c>
      <c r="GB130" t="s">
        <v>741</v>
      </c>
      <c r="GF130" t="s">
        <v>596</v>
      </c>
      <c r="GJ130" t="s">
        <v>530</v>
      </c>
      <c r="GQ130" t="s">
        <v>528</v>
      </c>
      <c r="HD130" t="s">
        <v>552</v>
      </c>
      <c r="HX130">
        <f>IF(IT130="","Unknown",VLOOKUP(IT130,'Vlookup tables'!$B$13:$C$16,2,FALSE))</f>
        <v>3</v>
      </c>
      <c r="HY130">
        <f>IF(IU130="","Unknown",VLOOKUP(IU130,'Vlookup tables'!$D$13:$E$16,2,FALSE))</f>
        <v>2</v>
      </c>
      <c r="HZ130">
        <f>IF(IV130="","Unknown",VLOOKUP(IV130,'Vlookup tables'!$F$13:$G$16,2,FALSE))</f>
        <v>3</v>
      </c>
      <c r="IA130">
        <f>IF(IW130="","Unknown",VLOOKUP(IW130,'Vlookup tables'!$H$13:$I$16,2,FALSE))</f>
        <v>2</v>
      </c>
      <c r="IB130">
        <f>IF(IX130="","Unknown",VLOOKUP(IX130,'Vlookup tables'!$J$13:$K$16,2,FALSE))</f>
        <v>3</v>
      </c>
      <c r="IC130">
        <f>IF(IY130="","Unknown",VLOOKUP(IY130,'Vlookup tables'!$L$13:$M$16,2,FALSE))</f>
        <v>3</v>
      </c>
      <c r="ID130">
        <f>IF(IZ130="","Unknown",VLOOKUP(IZ130,'Vlookup tables'!$N$13:$O$16,2,FALSE))</f>
        <v>1</v>
      </c>
      <c r="IE130">
        <f>VLOOKUP(JA130,'Vlookup tables'!$P$13:$Q$15,2,FALSE)</f>
        <v>1</v>
      </c>
      <c r="IF130" t="str">
        <f t="shared" si="149"/>
        <v>na</v>
      </c>
      <c r="IG130" t="str">
        <f t="shared" si="150"/>
        <v>na</v>
      </c>
      <c r="IH130" t="str">
        <f t="shared" si="151"/>
        <v>na</v>
      </c>
      <c r="II130" t="str">
        <f t="shared" si="115"/>
        <v>na</v>
      </c>
      <c r="IJ130" t="str">
        <f>IF(OR(IF130=FALSE,IF130="na"),"na",VLOOKUP(JF130,'Vlookup tables'!$G$2:$H$7,2,FALSE))</f>
        <v>na</v>
      </c>
      <c r="IK130" t="str">
        <f>IF(OR(IG130=FALSE,IG130="na"),"na",VLOOKUP(JG130,'Vlookup tables'!$G$2:$H$7,2,FALSE))</f>
        <v>na</v>
      </c>
      <c r="IL130" t="str">
        <f>IF(OR(IH130=FALSE,IH130="na"),"na",VLOOKUP(JH130,'Vlookup tables'!$G$2:$H$7,2,FALSE))</f>
        <v>na</v>
      </c>
      <c r="IM130" t="str">
        <f>IF(OR(IF130=FALSE,IF130="na"),"na",VLOOKUP(JL130,'Vlookup tables'!$J$2:$K$5,2,FALSE))</f>
        <v>na</v>
      </c>
      <c r="IN130" t="str">
        <f>IF(OR(IG130=FALSE,IG130="na"),"na",VLOOKUP(JM130,'Vlookup tables'!$J$2:$K$5,2,FALSE))</f>
        <v>na</v>
      </c>
      <c r="IO130" t="str">
        <f>IF(OR(IH130=FALSE,IH130="na"),"na",VLOOKUP(JN130,'Vlookup tables'!$J$2:$K$5,2,FALSE))</f>
        <v>na</v>
      </c>
      <c r="IP130" t="str">
        <f t="shared" si="152"/>
        <v>na</v>
      </c>
      <c r="IQ130" t="str">
        <f t="shared" si="153"/>
        <v>na</v>
      </c>
      <c r="IR130" t="str">
        <f t="shared" si="154"/>
        <v>na</v>
      </c>
      <c r="IS130" t="b">
        <f t="shared" si="155"/>
        <v>1</v>
      </c>
      <c r="IT130" t="s">
        <v>538</v>
      </c>
      <c r="IU130" t="s">
        <v>560</v>
      </c>
      <c r="IV130" t="s">
        <v>540</v>
      </c>
      <c r="IW130" t="s">
        <v>562</v>
      </c>
      <c r="IX130" t="s">
        <v>577</v>
      </c>
      <c r="IY130" t="s">
        <v>532</v>
      </c>
      <c r="IZ130" t="s">
        <v>562</v>
      </c>
      <c r="JA130" t="s">
        <v>541</v>
      </c>
      <c r="JX130" t="s">
        <v>534</v>
      </c>
      <c r="JZ130" t="s">
        <v>588</v>
      </c>
      <c r="KA130" t="s">
        <v>589</v>
      </c>
      <c r="KC130">
        <v>1</v>
      </c>
      <c r="KD130">
        <v>2</v>
      </c>
      <c r="KH130">
        <v>1</v>
      </c>
      <c r="KM130" t="s">
        <v>1093</v>
      </c>
      <c r="KN130" t="s">
        <v>579</v>
      </c>
      <c r="KO130" t="s">
        <v>1094</v>
      </c>
      <c r="KQ130" t="b">
        <f t="shared" si="156"/>
        <v>0</v>
      </c>
      <c r="KR130">
        <f t="shared" si="116"/>
        <v>149</v>
      </c>
    </row>
    <row r="131" spans="1:304" ht="14.4" customHeight="1" x14ac:dyDescent="0.3">
      <c r="A131">
        <v>100</v>
      </c>
      <c r="B131">
        <v>1479</v>
      </c>
      <c r="C131" s="2">
        <v>44874.368159722224</v>
      </c>
      <c r="D131">
        <v>1</v>
      </c>
      <c r="E131" t="s">
        <v>581</v>
      </c>
      <c r="F131" t="s">
        <v>680</v>
      </c>
      <c r="G131">
        <f>VLOOKUP(F131,'Vlookup tables'!$A$2:$B$10,2,FALSE)</f>
        <v>2</v>
      </c>
      <c r="H131" t="s">
        <v>545</v>
      </c>
      <c r="J131" t="str">
        <f t="shared" si="157"/>
        <v>Engineering</v>
      </c>
      <c r="K131" t="s">
        <v>611</v>
      </c>
      <c r="L131">
        <f>VLOOKUP(K131,'Vlookup tables'!$A$2:$B$10,2,FALSE)</f>
        <v>4</v>
      </c>
      <c r="M131" t="s">
        <v>583</v>
      </c>
      <c r="N131" t="b">
        <f t="shared" si="117"/>
        <v>1</v>
      </c>
      <c r="O131" t="b">
        <f t="shared" si="118"/>
        <v>0</v>
      </c>
      <c r="P131" t="b">
        <f t="shared" si="119"/>
        <v>0</v>
      </c>
      <c r="Q131" t="b">
        <f t="shared" si="120"/>
        <v>0</v>
      </c>
      <c r="R131" t="b">
        <f t="shared" si="121"/>
        <v>0</v>
      </c>
      <c r="S131" t="s">
        <v>614</v>
      </c>
      <c r="T131" t="str">
        <f t="shared" si="158"/>
        <v>na</v>
      </c>
      <c r="U131" t="b">
        <f t="shared" si="159"/>
        <v>1</v>
      </c>
      <c r="V131" t="b">
        <f t="shared" si="160"/>
        <v>1</v>
      </c>
      <c r="W131" t="b">
        <f t="shared" si="161"/>
        <v>1</v>
      </c>
      <c r="X131" t="b">
        <f t="shared" si="162"/>
        <v>0</v>
      </c>
      <c r="Y131" t="s">
        <v>517</v>
      </c>
      <c r="Z131">
        <f>VLOOKUP(Y131,'Vlookup tables'!$D$2:$E$6,2,FALSE)</f>
        <v>1</v>
      </c>
      <c r="AA131" t="b">
        <f t="shared" si="99"/>
        <v>0</v>
      </c>
      <c r="AB131" t="b">
        <f t="shared" si="122"/>
        <v>0</v>
      </c>
      <c r="AC131" t="b">
        <f t="shared" si="123"/>
        <v>0</v>
      </c>
      <c r="AD131" t="b">
        <f t="shared" si="124"/>
        <v>1</v>
      </c>
      <c r="AE131" t="b">
        <f t="shared" si="125"/>
        <v>0</v>
      </c>
      <c r="AF131" t="str">
        <f>IF(OR(AA131=FALSE,AA131="na"),"na",VLOOKUP(AV131,'Vlookup tables'!$G$2:$H$7,2,FALSE))</f>
        <v>na</v>
      </c>
      <c r="AG131" t="str">
        <f>IF(OR(AB131=FALSE,AB131="na"),"na",VLOOKUP(AW131,'Vlookup tables'!$G$2:$H$7,2,FALSE))</f>
        <v>na</v>
      </c>
      <c r="AH131" t="str">
        <f>IF(OR(AC131=FALSE,AC131="na"),"na",VLOOKUP(AX131,'Vlookup tables'!$G$2:$H$7,2,FALSE))</f>
        <v>na</v>
      </c>
      <c r="AI131">
        <f>IF(OR(AD131=FALSE,AD131="na"),"na",VLOOKUP(AY131,'Vlookup tables'!$G$2:$H$7,2,FALSE))</f>
        <v>3</v>
      </c>
      <c r="AJ131" t="str">
        <f>IF(OR(AA131=FALSE,AA131="na"),"na",VLOOKUP(BC131,'Vlookup tables'!$J$2:$K$5,2,FALSE))</f>
        <v>na</v>
      </c>
      <c r="AK131" t="str">
        <f>IF(OR(AB131=FALSE,AB131="na"),"na",VLOOKUP(BD131,'Vlookup tables'!$J$2:$K$5,2,FALSE))</f>
        <v>na</v>
      </c>
      <c r="AL131" t="str">
        <f>IF(OR(AC131=FALSE,AC131="na"),"na",VLOOKUP(BE131,'Vlookup tables'!$J$2:$K$5,2,FALSE))</f>
        <v>na</v>
      </c>
      <c r="AM131">
        <f>IF(OR(AD131=FALSE,AD131="na"),"na",VLOOKUP(BF131,'Vlookup tables'!$J$2:$K$5,2,FALSE))</f>
        <v>2</v>
      </c>
      <c r="AN131" t="str">
        <f t="shared" si="126"/>
        <v>na</v>
      </c>
      <c r="AO131" t="str">
        <f t="shared" si="127"/>
        <v>na</v>
      </c>
      <c r="AP131" t="str">
        <f t="shared" si="128"/>
        <v>na</v>
      </c>
      <c r="AQ131" t="b">
        <f t="shared" si="129"/>
        <v>1</v>
      </c>
      <c r="AR131" t="s">
        <v>812</v>
      </c>
      <c r="AX131" t="s">
        <v>530</v>
      </c>
      <c r="AY131" t="s">
        <v>527</v>
      </c>
      <c r="BE131" t="s">
        <v>528</v>
      </c>
      <c r="BF131" t="s">
        <v>528</v>
      </c>
      <c r="BL131" t="s">
        <v>1095</v>
      </c>
      <c r="BM131" t="s">
        <v>1095</v>
      </c>
      <c r="BQ131" t="str">
        <f t="shared" si="130"/>
        <v>Yes</v>
      </c>
      <c r="BR131" t="b">
        <f t="shared" si="131"/>
        <v>1</v>
      </c>
      <c r="BS131" t="b">
        <f t="shared" si="132"/>
        <v>1</v>
      </c>
      <c r="BT131" t="b">
        <f t="shared" si="133"/>
        <v>1</v>
      </c>
      <c r="BU131" t="b">
        <f t="shared" si="134"/>
        <v>1</v>
      </c>
      <c r="BV131" t="b">
        <f t="shared" si="135"/>
        <v>0</v>
      </c>
      <c r="BW131">
        <f>IF(OR(BR131=FALSE,BR131="na"),"na",VLOOKUP(CN131,'Vlookup tables'!$G$2:$H$7,2,FALSE))</f>
        <v>3</v>
      </c>
      <c r="BX131">
        <f>IF(OR(BS131=FALSE,BS131="na"),"na",VLOOKUP(CO131,'Vlookup tables'!$G$2:$H$7,2,FALSE))</f>
        <v>2</v>
      </c>
      <c r="BY131">
        <f>IF(OR(BT131=FALSE,BT131="na"),"na",VLOOKUP(CP131,'Vlookup tables'!$G$2:$H$7,2,FALSE))</f>
        <v>2</v>
      </c>
      <c r="BZ131">
        <f>IF(OR(BU131=FALSE,BU131="na"),"na",VLOOKUP(CQ131,'Vlookup tables'!$G$2:$H$7,2,FALSE))</f>
        <v>2</v>
      </c>
      <c r="CA131">
        <f>IF(OR(BR131=FALSE,BR131="na"),"na",VLOOKUP(CU131,'Vlookup tables'!$J$2:$K$5,2,FALSE))</f>
        <v>3</v>
      </c>
      <c r="CB131">
        <f>IF(OR(BS131=FALSE,BS131="na"),"na",VLOOKUP(CV131,'Vlookup tables'!$J$2:$K$5,2,FALSE))</f>
        <v>1</v>
      </c>
      <c r="CC131">
        <f>IF(OR(BT131=FALSE,BT131="na"),"na",VLOOKUP(CW131,'Vlookup tables'!$J$2:$K$5,2,FALSE))</f>
        <v>3</v>
      </c>
      <c r="CD131">
        <f>IF(OR(BU131=FALSE,BU131="na"),"na",VLOOKUP(CX131,'Vlookup tables'!$J$2:$K$5,2,FALSE))</f>
        <v>2</v>
      </c>
      <c r="CE131" t="b">
        <f t="shared" si="136"/>
        <v>1</v>
      </c>
      <c r="CF131" t="b">
        <f t="shared" si="137"/>
        <v>1</v>
      </c>
      <c r="CG131" t="b">
        <f t="shared" si="138"/>
        <v>1</v>
      </c>
      <c r="CH131" t="b">
        <f t="shared" si="139"/>
        <v>1</v>
      </c>
      <c r="CI131" t="s">
        <v>519</v>
      </c>
      <c r="CJ131" t="s">
        <v>550</v>
      </c>
      <c r="CN131" t="s">
        <v>527</v>
      </c>
      <c r="CO131" t="s">
        <v>531</v>
      </c>
      <c r="CP131" t="s">
        <v>531</v>
      </c>
      <c r="CQ131" t="s">
        <v>531</v>
      </c>
      <c r="CU131" t="s">
        <v>532</v>
      </c>
      <c r="CV131" t="s">
        <v>564</v>
      </c>
      <c r="CW131" t="s">
        <v>532</v>
      </c>
      <c r="CX131" t="s">
        <v>528</v>
      </c>
      <c r="DB131" t="s">
        <v>1096</v>
      </c>
      <c r="DC131" t="s">
        <v>1097</v>
      </c>
      <c r="DD131" t="s">
        <v>1098</v>
      </c>
      <c r="DE131" t="s">
        <v>1099</v>
      </c>
      <c r="DI131" t="b">
        <f t="shared" si="140"/>
        <v>1</v>
      </c>
      <c r="DJ131" t="s">
        <v>1100</v>
      </c>
      <c r="DK131" t="s">
        <v>705</v>
      </c>
      <c r="EQ131" t="b">
        <f t="shared" si="141"/>
        <v>0</v>
      </c>
      <c r="ER131" t="b">
        <f t="shared" si="142"/>
        <v>0</v>
      </c>
      <c r="ES131" t="b">
        <f t="shared" si="143"/>
        <v>0</v>
      </c>
      <c r="ET131" t="b">
        <f t="shared" si="144"/>
        <v>0</v>
      </c>
      <c r="EU131" t="b">
        <f t="shared" si="145"/>
        <v>0</v>
      </c>
      <c r="EV131" t="b">
        <f t="shared" si="146"/>
        <v>0</v>
      </c>
      <c r="EW131" t="str">
        <f t="shared" si="100"/>
        <v>na</v>
      </c>
      <c r="EX131" t="str">
        <f t="shared" si="101"/>
        <v>na</v>
      </c>
      <c r="EY131" t="str">
        <f t="shared" si="102"/>
        <v>na</v>
      </c>
      <c r="EZ131" t="str">
        <f t="shared" si="103"/>
        <v>na</v>
      </c>
      <c r="FA131" t="str">
        <f t="shared" si="104"/>
        <v>na</v>
      </c>
      <c r="FB131" t="str">
        <f t="shared" si="105"/>
        <v>na</v>
      </c>
      <c r="FC131" t="str">
        <f t="shared" si="147"/>
        <v>na</v>
      </c>
      <c r="FD131" t="str">
        <f t="shared" si="106"/>
        <v>na</v>
      </c>
      <c r="FE131" t="str">
        <f t="shared" si="107"/>
        <v>na</v>
      </c>
      <c r="FF131" t="str">
        <f t="shared" si="108"/>
        <v>na</v>
      </c>
      <c r="FG131" t="str">
        <f t="shared" si="109"/>
        <v>na</v>
      </c>
      <c r="FH131" t="str">
        <f t="shared" si="148"/>
        <v>na</v>
      </c>
      <c r="FI131" t="str">
        <f>IF(OR(FD131=FALSE,FD131="na"),"na",VLOOKUP(GH131,'Vlookup tables'!$G$2:$H$7,2,FALSE))</f>
        <v>na</v>
      </c>
      <c r="FJ131" t="str">
        <f>IF(OR(FE131=FALSE,FE131="na"),"na",VLOOKUP(GI131,'Vlookup tables'!$G$2:$H$7,2,FALSE))</f>
        <v>na</v>
      </c>
      <c r="FK131" t="str">
        <f>IF(OR(FF131=FALSE,FF131="na"),"na",VLOOKUP(GJ131,'Vlookup tables'!$G$2:$H$7,2,FALSE))</f>
        <v>na</v>
      </c>
      <c r="FL131" t="str">
        <f>IF(OR(FG131=FALSE,FG131="na"),"na",VLOOKUP(GK131,'Vlookup tables'!$G$2:$H$7,2,FALSE))</f>
        <v>na</v>
      </c>
      <c r="FM131" t="str">
        <f>IF(OR(FD131=FALSE,FD131="na"),"na",VLOOKUP(GO131,'Vlookup tables'!$J$2:$K$5,2,FALSE))</f>
        <v>na</v>
      </c>
      <c r="FN131" t="str">
        <f>IF(OR(FE131=FALSE,FE131="na"),"na",VLOOKUP(GP131,'Vlookup tables'!$J$2:$K$5,2,FALSE))</f>
        <v>na</v>
      </c>
      <c r="FO131" t="str">
        <f>IF(OR(FF131=FALSE,FF131="na"),"na",VLOOKUP(GQ131,'Vlookup tables'!$J$2:$K$5,2,FALSE))</f>
        <v>na</v>
      </c>
      <c r="FP131" t="str">
        <f>IF(OR(FG131=FALSE,FG131="na"),"na",VLOOKUP(GR131,'Vlookup tables'!$J$2:$K$5,2,FALSE))</f>
        <v>na</v>
      </c>
      <c r="FQ131" t="str">
        <f t="shared" si="110"/>
        <v>na</v>
      </c>
      <c r="FR131" t="str">
        <f t="shared" si="111"/>
        <v>na</v>
      </c>
      <c r="FS131" t="str">
        <f t="shared" si="112"/>
        <v>na</v>
      </c>
      <c r="FT131" t="str">
        <f t="shared" si="113"/>
        <v>na</v>
      </c>
      <c r="FU131" t="str">
        <f t="shared" si="114"/>
        <v>na</v>
      </c>
      <c r="FV131" t="s">
        <v>574</v>
      </c>
      <c r="HF131" t="s">
        <v>579</v>
      </c>
      <c r="HG131" t="s">
        <v>1101</v>
      </c>
      <c r="HX131">
        <f>IF(IT131="","Unknown",VLOOKUP(IT131,'Vlookup tables'!$B$13:$C$16,2,FALSE))</f>
        <v>3</v>
      </c>
      <c r="HY131">
        <f>IF(IU131="","Unknown",VLOOKUP(IU131,'Vlookup tables'!$D$13:$E$16,2,FALSE))</f>
        <v>3</v>
      </c>
      <c r="HZ131">
        <f>IF(IV131="","Unknown",VLOOKUP(IV131,'Vlookup tables'!$F$13:$G$16,2,FALSE))</f>
        <v>3</v>
      </c>
      <c r="IA131">
        <f>IF(IW131="","Unknown",VLOOKUP(IW131,'Vlookup tables'!$H$13:$I$16,2,FALSE))</f>
        <v>3</v>
      </c>
      <c r="IB131">
        <f>IF(IX131="","Unknown",VLOOKUP(IX131,'Vlookup tables'!$J$13:$K$16,2,FALSE))</f>
        <v>3</v>
      </c>
      <c r="IC131">
        <f>IF(IY131="","Unknown",VLOOKUP(IY131,'Vlookup tables'!$L$13:$M$16,2,FALSE))</f>
        <v>3</v>
      </c>
      <c r="ID131">
        <f>IF(IZ131="","Unknown",VLOOKUP(IZ131,'Vlookup tables'!$N$13:$O$16,2,FALSE))</f>
        <v>1</v>
      </c>
      <c r="IE131">
        <f>VLOOKUP(JA131,'Vlookup tables'!$P$13:$Q$15,2,FALSE)</f>
        <v>2</v>
      </c>
      <c r="IF131" t="b">
        <f t="shared" si="149"/>
        <v>0</v>
      </c>
      <c r="IG131" t="b">
        <f t="shared" si="150"/>
        <v>1</v>
      </c>
      <c r="IH131" t="b">
        <f t="shared" si="151"/>
        <v>0</v>
      </c>
      <c r="II131" t="b">
        <f t="shared" si="115"/>
        <v>1</v>
      </c>
      <c r="IJ131" t="str">
        <f>IF(OR(IF131=FALSE,IF131="na"),"na",VLOOKUP(JF131,'Vlookup tables'!$G$2:$H$7,2,FALSE))</f>
        <v>na</v>
      </c>
      <c r="IK131">
        <f>IF(OR(IG131=FALSE,IG131="na"),"na",VLOOKUP(JG131,'Vlookup tables'!$G$2:$H$7,2,FALSE))</f>
        <v>1</v>
      </c>
      <c r="IL131" t="str">
        <f>IF(OR(IH131=FALSE,IH131="na"),"na",VLOOKUP(JH131,'Vlookup tables'!$G$2:$H$7,2,FALSE))</f>
        <v>na</v>
      </c>
      <c r="IM131" t="str">
        <f>IF(OR(IF131=FALSE,IF131="na"),"na",VLOOKUP(JL131,'Vlookup tables'!$J$2:$K$5,2,FALSE))</f>
        <v>na</v>
      </c>
      <c r="IN131">
        <f>IF(OR(IG131=FALSE,IG131="na"),"na",VLOOKUP(JM131,'Vlookup tables'!$J$2:$K$5,2,FALSE))</f>
        <v>3</v>
      </c>
      <c r="IO131" t="str">
        <f>IF(OR(IH131=FALSE,IH131="na"),"na",VLOOKUP(JN131,'Vlookup tables'!$J$2:$K$5,2,FALSE))</f>
        <v>na</v>
      </c>
      <c r="IP131" t="str">
        <f t="shared" si="152"/>
        <v>na</v>
      </c>
      <c r="IQ131" t="b">
        <f t="shared" si="153"/>
        <v>1</v>
      </c>
      <c r="IR131" t="str">
        <f t="shared" si="154"/>
        <v>na</v>
      </c>
      <c r="IS131" t="b">
        <f t="shared" si="155"/>
        <v>1</v>
      </c>
      <c r="IT131" t="s">
        <v>538</v>
      </c>
      <c r="IU131" t="s">
        <v>539</v>
      </c>
      <c r="IV131" t="s">
        <v>540</v>
      </c>
      <c r="IW131" t="s">
        <v>576</v>
      </c>
      <c r="IX131" t="s">
        <v>577</v>
      </c>
      <c r="IY131" t="s">
        <v>532</v>
      </c>
      <c r="IZ131" t="s">
        <v>562</v>
      </c>
      <c r="JA131" t="s">
        <v>578</v>
      </c>
      <c r="JB131" t="s">
        <v>878</v>
      </c>
      <c r="JC131" t="s">
        <v>1102</v>
      </c>
      <c r="JG131" t="s">
        <v>530</v>
      </c>
      <c r="JI131" t="s">
        <v>530</v>
      </c>
      <c r="JM131" t="s">
        <v>532</v>
      </c>
      <c r="JO131" t="s">
        <v>532</v>
      </c>
      <c r="JS131" t="s">
        <v>1103</v>
      </c>
      <c r="JU131" t="s">
        <v>1104</v>
      </c>
      <c r="KM131" t="s">
        <v>1105</v>
      </c>
      <c r="KN131" t="s">
        <v>705</v>
      </c>
      <c r="KP131" t="s">
        <v>1106</v>
      </c>
      <c r="KQ131" t="b">
        <f t="shared" si="156"/>
        <v>1</v>
      </c>
      <c r="KR131">
        <f t="shared" si="116"/>
        <v>159</v>
      </c>
    </row>
    <row r="132" spans="1:304" ht="14.4" customHeight="1" x14ac:dyDescent="0.3">
      <c r="A132">
        <v>100</v>
      </c>
      <c r="B132">
        <v>708</v>
      </c>
      <c r="C132" s="2">
        <v>44874.368819444448</v>
      </c>
      <c r="D132">
        <v>1</v>
      </c>
      <c r="E132" t="s">
        <v>581</v>
      </c>
      <c r="F132" t="s">
        <v>568</v>
      </c>
      <c r="G132">
        <f>VLOOKUP(F132,'Vlookup tables'!$A$2:$B$10,2,FALSE)</f>
        <v>6</v>
      </c>
      <c r="H132" t="s">
        <v>579</v>
      </c>
      <c r="I132" t="s">
        <v>1107</v>
      </c>
      <c r="J132" t="str">
        <f t="shared" si="157"/>
        <v>Project Management</v>
      </c>
      <c r="K132" t="s">
        <v>612</v>
      </c>
      <c r="L132">
        <f>VLOOKUP(K132,'Vlookup tables'!$A$2:$B$10,2,FALSE)</f>
        <v>5</v>
      </c>
      <c r="M132" t="s">
        <v>569</v>
      </c>
      <c r="N132" t="b">
        <f t="shared" si="117"/>
        <v>1</v>
      </c>
      <c r="O132" t="b">
        <f t="shared" si="118"/>
        <v>1</v>
      </c>
      <c r="P132" t="b">
        <f t="shared" si="119"/>
        <v>0</v>
      </c>
      <c r="Q132" t="b">
        <f t="shared" si="120"/>
        <v>0</v>
      </c>
      <c r="R132" t="b">
        <f t="shared" si="121"/>
        <v>0</v>
      </c>
      <c r="T132" t="str">
        <f t="shared" si="158"/>
        <v>na</v>
      </c>
      <c r="U132" t="str">
        <f t="shared" si="159"/>
        <v>na</v>
      </c>
      <c r="V132" t="str">
        <f t="shared" si="160"/>
        <v>Unknown</v>
      </c>
      <c r="W132" t="str">
        <f t="shared" si="161"/>
        <v>Unknown</v>
      </c>
      <c r="X132" t="str">
        <f t="shared" si="162"/>
        <v>Unknown</v>
      </c>
      <c r="Y132" t="s">
        <v>517</v>
      </c>
      <c r="Z132">
        <f>VLOOKUP(Y132,'Vlookup tables'!$D$2:$E$6,2,FALSE)</f>
        <v>1</v>
      </c>
      <c r="AA132" t="b">
        <f t="shared" si="99"/>
        <v>0</v>
      </c>
      <c r="AB132" t="b">
        <f t="shared" si="122"/>
        <v>0</v>
      </c>
      <c r="AC132" t="b">
        <f t="shared" si="123"/>
        <v>0</v>
      </c>
      <c r="AD132" t="b">
        <f t="shared" si="124"/>
        <v>0</v>
      </c>
      <c r="AE132" t="b">
        <f t="shared" si="125"/>
        <v>1</v>
      </c>
      <c r="AF132" t="str">
        <f>IF(OR(AA132=FALSE,AA132="na"),"na",VLOOKUP(AV132,'Vlookup tables'!$G$2:$H$7,2,FALSE))</f>
        <v>na</v>
      </c>
      <c r="AG132" t="str">
        <f>IF(OR(AB132=FALSE,AB132="na"),"na",VLOOKUP(AW132,'Vlookup tables'!$G$2:$H$7,2,FALSE))</f>
        <v>na</v>
      </c>
      <c r="AH132" t="str">
        <f>IF(OR(AC132=FALSE,AC132="na"),"na",VLOOKUP(AX132,'Vlookup tables'!$G$2:$H$7,2,FALSE))</f>
        <v>na</v>
      </c>
      <c r="AI132" t="str">
        <f>IF(OR(AD132=FALSE,AD132="na"),"na",VLOOKUP(AY132,'Vlookup tables'!$G$2:$H$7,2,FALSE))</f>
        <v>na</v>
      </c>
      <c r="AJ132" t="str">
        <f>IF(OR(AA132=FALSE,AA132="na"),"na",VLOOKUP(BC132,'Vlookup tables'!$J$2:$K$5,2,FALSE))</f>
        <v>na</v>
      </c>
      <c r="AK132" t="str">
        <f>IF(OR(AB132=FALSE,AB132="na"),"na",VLOOKUP(BD132,'Vlookup tables'!$J$2:$K$5,2,FALSE))</f>
        <v>na</v>
      </c>
      <c r="AL132" t="str">
        <f>IF(OR(AC132=FALSE,AC132="na"),"na",VLOOKUP(BE132,'Vlookup tables'!$J$2:$K$5,2,FALSE))</f>
        <v>na</v>
      </c>
      <c r="AM132" t="str">
        <f>IF(OR(AD132=FALSE,AD132="na"),"na",VLOOKUP(BF132,'Vlookup tables'!$J$2:$K$5,2,FALSE))</f>
        <v>na</v>
      </c>
      <c r="AN132" t="str">
        <f t="shared" si="126"/>
        <v>na</v>
      </c>
      <c r="AO132" t="str">
        <f t="shared" si="127"/>
        <v>na</v>
      </c>
      <c r="AP132" t="str">
        <f t="shared" si="128"/>
        <v>na</v>
      </c>
      <c r="AQ132" t="str">
        <f t="shared" si="129"/>
        <v>na</v>
      </c>
      <c r="AR132" t="s">
        <v>604</v>
      </c>
      <c r="AS132" t="s">
        <v>1108</v>
      </c>
      <c r="AZ132" t="s">
        <v>527</v>
      </c>
      <c r="BG132" t="s">
        <v>532</v>
      </c>
      <c r="BQ132" t="str">
        <f t="shared" si="130"/>
        <v>Yes</v>
      </c>
      <c r="BR132" t="b">
        <f t="shared" si="131"/>
        <v>1</v>
      </c>
      <c r="BS132" t="b">
        <f t="shared" si="132"/>
        <v>1</v>
      </c>
      <c r="BT132" t="b">
        <f t="shared" si="133"/>
        <v>1</v>
      </c>
      <c r="BU132" t="b">
        <f t="shared" si="134"/>
        <v>1</v>
      </c>
      <c r="BV132" t="b">
        <f t="shared" si="135"/>
        <v>0</v>
      </c>
      <c r="BW132">
        <f>IF(OR(BR132=FALSE,BR132="na"),"na",VLOOKUP(CN132,'Vlookup tables'!$G$2:$H$7,2,FALSE))</f>
        <v>2</v>
      </c>
      <c r="BX132">
        <f>IF(OR(BS132=FALSE,BS132="na"),"na",VLOOKUP(CO132,'Vlookup tables'!$G$2:$H$7,2,FALSE))</f>
        <v>2</v>
      </c>
      <c r="BY132">
        <f>IF(OR(BT132=FALSE,BT132="na"),"na",VLOOKUP(CP132,'Vlookup tables'!$G$2:$H$7,2,FALSE))</f>
        <v>2</v>
      </c>
      <c r="BZ132">
        <f>IF(OR(BU132=FALSE,BU132="na"),"na",VLOOKUP(CQ132,'Vlookup tables'!$G$2:$H$7,2,FALSE))</f>
        <v>2</v>
      </c>
      <c r="CA132">
        <f>IF(OR(BR132=FALSE,BR132="na"),"na",VLOOKUP(CU132,'Vlookup tables'!$J$2:$K$5,2,FALSE))</f>
        <v>3</v>
      </c>
      <c r="CB132">
        <f>IF(OR(BS132=FALSE,BS132="na"),"na",VLOOKUP(CV132,'Vlookup tables'!$J$2:$K$5,2,FALSE))</f>
        <v>3</v>
      </c>
      <c r="CC132">
        <f>IF(OR(BT132=FALSE,BT132="na"),"na",VLOOKUP(CW132,'Vlookup tables'!$J$2:$K$5,2,FALSE))</f>
        <v>3</v>
      </c>
      <c r="CD132">
        <f>IF(OR(BU132=FALSE,BU132="na"),"na",VLOOKUP(CX132,'Vlookup tables'!$J$2:$K$5,2,FALSE))</f>
        <v>3</v>
      </c>
      <c r="CE132" t="b">
        <f t="shared" si="136"/>
        <v>0</v>
      </c>
      <c r="CF132" t="b">
        <f t="shared" si="137"/>
        <v>0</v>
      </c>
      <c r="CG132" t="b">
        <f t="shared" si="138"/>
        <v>0</v>
      </c>
      <c r="CH132" t="b">
        <f t="shared" si="139"/>
        <v>0</v>
      </c>
      <c r="CI132" t="s">
        <v>519</v>
      </c>
      <c r="CJ132" t="s">
        <v>550</v>
      </c>
      <c r="CN132" t="s">
        <v>531</v>
      </c>
      <c r="CO132" t="s">
        <v>531</v>
      </c>
      <c r="CP132" t="s">
        <v>531</v>
      </c>
      <c r="CQ132" t="s">
        <v>531</v>
      </c>
      <c r="CR132" t="s">
        <v>531</v>
      </c>
      <c r="CU132" t="s">
        <v>532</v>
      </c>
      <c r="CV132" t="s">
        <v>532</v>
      </c>
      <c r="CW132" t="s">
        <v>532</v>
      </c>
      <c r="CX132" t="s">
        <v>532</v>
      </c>
      <c r="CY132" t="s">
        <v>532</v>
      </c>
      <c r="DI132" t="b">
        <f t="shared" si="140"/>
        <v>0</v>
      </c>
      <c r="DK132" t="s">
        <v>552</v>
      </c>
      <c r="EQ132" t="b">
        <f t="shared" si="141"/>
        <v>1</v>
      </c>
      <c r="ER132" t="b">
        <f t="shared" si="142"/>
        <v>1</v>
      </c>
      <c r="ES132" t="b">
        <f t="shared" si="143"/>
        <v>0</v>
      </c>
      <c r="ET132" t="b">
        <f t="shared" si="144"/>
        <v>0</v>
      </c>
      <c r="EU132" t="b">
        <f t="shared" si="145"/>
        <v>0</v>
      </c>
      <c r="EV132" t="b">
        <f t="shared" si="146"/>
        <v>0</v>
      </c>
      <c r="EW132">
        <f t="shared" si="100"/>
        <v>1</v>
      </c>
      <c r="EX132" t="str">
        <f t="shared" si="101"/>
        <v>na</v>
      </c>
      <c r="EY132" t="str">
        <f t="shared" si="102"/>
        <v>na</v>
      </c>
      <c r="EZ132" t="str">
        <f t="shared" si="103"/>
        <v>na</v>
      </c>
      <c r="FA132" t="str">
        <f t="shared" si="104"/>
        <v>Unknown</v>
      </c>
      <c r="FB132" t="str">
        <f t="shared" si="105"/>
        <v>Unknown</v>
      </c>
      <c r="FC132" t="str">
        <f t="shared" si="147"/>
        <v>Unknown</v>
      </c>
      <c r="FD132" t="b">
        <f t="shared" si="106"/>
        <v>1</v>
      </c>
      <c r="FE132" t="str">
        <f t="shared" si="107"/>
        <v>na</v>
      </c>
      <c r="FF132" t="b">
        <f t="shared" si="108"/>
        <v>1</v>
      </c>
      <c r="FG132" t="b">
        <f t="shared" si="109"/>
        <v>1</v>
      </c>
      <c r="FH132" t="b">
        <f t="shared" si="148"/>
        <v>0</v>
      </c>
      <c r="FI132">
        <f>IF(OR(FD132=FALSE,FD132="na"),"na",VLOOKUP(GH132,'Vlookup tables'!$G$2:$H$7,2,FALSE))</f>
        <v>2</v>
      </c>
      <c r="FJ132" t="str">
        <f>IF(OR(FE132=FALSE,FE132="na"),"na",VLOOKUP(GI132,'Vlookup tables'!$G$2:$H$7,2,FALSE))</f>
        <v>na</v>
      </c>
      <c r="FK132">
        <f>IF(OR(FF132=FALSE,FF132="na"),"na",VLOOKUP(GJ132,'Vlookup tables'!$G$2:$H$7,2,FALSE))</f>
        <v>2</v>
      </c>
      <c r="FL132">
        <f>IF(OR(FG132=FALSE,FG132="na"),"na",VLOOKUP(GK132,'Vlookup tables'!$G$2:$H$7,2,FALSE))</f>
        <v>2</v>
      </c>
      <c r="FM132">
        <f>IF(OR(FD132=FALSE,FD132="na"),"na",VLOOKUP(GO132,'Vlookup tables'!$J$2:$K$5,2,FALSE))</f>
        <v>3</v>
      </c>
      <c r="FN132" t="str">
        <f>IF(OR(FE132=FALSE,FE132="na"),"na",VLOOKUP(GP132,'Vlookup tables'!$J$2:$K$5,2,FALSE))</f>
        <v>na</v>
      </c>
      <c r="FO132">
        <f>IF(OR(FF132=FALSE,FF132="na"),"na",VLOOKUP(GQ132,'Vlookup tables'!$J$2:$K$5,2,FALSE))</f>
        <v>3</v>
      </c>
      <c r="FP132">
        <f>IF(OR(FG132=FALSE,FG132="na"),"na",VLOOKUP(GR132,'Vlookup tables'!$J$2:$K$5,2,FALSE))</f>
        <v>3</v>
      </c>
      <c r="FQ132" t="b">
        <f t="shared" si="110"/>
        <v>0</v>
      </c>
      <c r="FR132" t="str">
        <f t="shared" si="111"/>
        <v>na</v>
      </c>
      <c r="FS132" t="b">
        <f t="shared" si="112"/>
        <v>0</v>
      </c>
      <c r="FT132" t="b">
        <f t="shared" si="113"/>
        <v>0</v>
      </c>
      <c r="FU132" t="b">
        <f t="shared" si="114"/>
        <v>0</v>
      </c>
      <c r="FV132" t="s">
        <v>601</v>
      </c>
      <c r="FX132" t="s">
        <v>555</v>
      </c>
      <c r="GB132" t="s">
        <v>618</v>
      </c>
      <c r="GH132" t="s">
        <v>531</v>
      </c>
      <c r="GJ132" t="s">
        <v>531</v>
      </c>
      <c r="GK132" t="s">
        <v>531</v>
      </c>
      <c r="GO132" t="s">
        <v>532</v>
      </c>
      <c r="GQ132" t="s">
        <v>532</v>
      </c>
      <c r="GR132" t="s">
        <v>532</v>
      </c>
      <c r="HD132" t="s">
        <v>552</v>
      </c>
      <c r="HX132">
        <f>IF(IT132="","Unknown",VLOOKUP(IT132,'Vlookup tables'!$B$13:$C$16,2,FALSE))</f>
        <v>2</v>
      </c>
      <c r="HY132">
        <f>IF(IU132="","Unknown",VLOOKUP(IU132,'Vlookup tables'!$D$13:$E$16,2,FALSE))</f>
        <v>2</v>
      </c>
      <c r="HZ132">
        <f>IF(IV132="","Unknown",VLOOKUP(IV132,'Vlookup tables'!$F$13:$G$16,2,FALSE))</f>
        <v>3</v>
      </c>
      <c r="IA132">
        <f>IF(IW132="","Unknown",VLOOKUP(IW132,'Vlookup tables'!$H$13:$I$16,2,FALSE))</f>
        <v>3</v>
      </c>
      <c r="IB132">
        <f>IF(IX132="","Unknown",VLOOKUP(IX132,'Vlookup tables'!$J$13:$K$16,2,FALSE))</f>
        <v>3</v>
      </c>
      <c r="IC132">
        <f>IF(IY132="","Unknown",VLOOKUP(IY132,'Vlookup tables'!$L$13:$M$16,2,FALSE))</f>
        <v>3</v>
      </c>
      <c r="ID132">
        <f>IF(IZ132="","Unknown",VLOOKUP(IZ132,'Vlookup tables'!$N$13:$O$16,2,FALSE))</f>
        <v>1</v>
      </c>
      <c r="IE132">
        <f>VLOOKUP(JA132,'Vlookup tables'!$P$13:$Q$15,2,FALSE)</f>
        <v>2</v>
      </c>
      <c r="IF132" t="b">
        <f t="shared" si="149"/>
        <v>0</v>
      </c>
      <c r="IG132" t="b">
        <f t="shared" si="150"/>
        <v>1</v>
      </c>
      <c r="IH132" t="b">
        <f t="shared" si="151"/>
        <v>0</v>
      </c>
      <c r="II132" t="b">
        <f t="shared" si="115"/>
        <v>0</v>
      </c>
      <c r="IJ132" t="str">
        <f>IF(OR(IF132=FALSE,IF132="na"),"na",VLOOKUP(JF132,'Vlookup tables'!$G$2:$H$7,2,FALSE))</f>
        <v>na</v>
      </c>
      <c r="IK132">
        <f>IF(OR(IG132=FALSE,IG132="na"),"na",VLOOKUP(JG132,'Vlookup tables'!$G$2:$H$7,2,FALSE))</f>
        <v>2</v>
      </c>
      <c r="IL132" t="str">
        <f>IF(OR(IH132=FALSE,IH132="na"),"na",VLOOKUP(JH132,'Vlookup tables'!$G$2:$H$7,2,FALSE))</f>
        <v>na</v>
      </c>
      <c r="IM132" t="str">
        <f>IF(OR(IF132=FALSE,IF132="na"),"na",VLOOKUP(JL132,'Vlookup tables'!$J$2:$K$5,2,FALSE))</f>
        <v>na</v>
      </c>
      <c r="IN132">
        <f>IF(OR(IG132=FALSE,IG132="na"),"na",VLOOKUP(JM132,'Vlookup tables'!$J$2:$K$5,2,FALSE))</f>
        <v>3</v>
      </c>
      <c r="IO132" t="str">
        <f>IF(OR(IH132=FALSE,IH132="na"),"na",VLOOKUP(JN132,'Vlookup tables'!$J$2:$K$5,2,FALSE))</f>
        <v>na</v>
      </c>
      <c r="IP132" t="str">
        <f t="shared" si="152"/>
        <v>na</v>
      </c>
      <c r="IQ132" t="b">
        <f t="shared" si="153"/>
        <v>0</v>
      </c>
      <c r="IR132" t="str">
        <f t="shared" si="154"/>
        <v>na</v>
      </c>
      <c r="IS132" t="b">
        <f t="shared" si="155"/>
        <v>0</v>
      </c>
      <c r="IT132" t="s">
        <v>559</v>
      </c>
      <c r="IU132" t="s">
        <v>560</v>
      </c>
      <c r="IV132" t="s">
        <v>540</v>
      </c>
      <c r="IW132" t="s">
        <v>576</v>
      </c>
      <c r="IX132" t="s">
        <v>577</v>
      </c>
      <c r="IY132" t="s">
        <v>532</v>
      </c>
      <c r="IZ132" t="s">
        <v>562</v>
      </c>
      <c r="JA132" t="s">
        <v>578</v>
      </c>
      <c r="JB132" t="s">
        <v>619</v>
      </c>
      <c r="JG132" t="s">
        <v>531</v>
      </c>
      <c r="JM132" t="s">
        <v>532</v>
      </c>
      <c r="KN132" t="s">
        <v>552</v>
      </c>
      <c r="KQ132" t="b">
        <f t="shared" si="156"/>
        <v>0</v>
      </c>
      <c r="KR132">
        <f t="shared" si="116"/>
        <v>153</v>
      </c>
    </row>
    <row r="133" spans="1:304" ht="14.4" customHeight="1" x14ac:dyDescent="0.3">
      <c r="A133">
        <v>100</v>
      </c>
      <c r="B133">
        <v>1549</v>
      </c>
      <c r="C133" s="2">
        <v>44874.369490740741</v>
      </c>
      <c r="D133">
        <v>1</v>
      </c>
      <c r="E133" t="s">
        <v>544</v>
      </c>
      <c r="F133" t="s">
        <v>568</v>
      </c>
      <c r="G133">
        <f>VLOOKUP(F133,'Vlookup tables'!$A$2:$B$10,2,FALSE)</f>
        <v>6</v>
      </c>
      <c r="H133" t="s">
        <v>631</v>
      </c>
      <c r="J133" t="str">
        <f t="shared" si="157"/>
        <v>Maintenance</v>
      </c>
      <c r="K133" t="s">
        <v>568</v>
      </c>
      <c r="L133">
        <f>VLOOKUP(K133,'Vlookup tables'!$A$2:$B$10,2,FALSE)</f>
        <v>6</v>
      </c>
      <c r="M133" t="s">
        <v>547</v>
      </c>
      <c r="N133" t="b">
        <f t="shared" si="117"/>
        <v>0</v>
      </c>
      <c r="O133" t="b">
        <f t="shared" si="118"/>
        <v>0</v>
      </c>
      <c r="P133" t="b">
        <f t="shared" si="119"/>
        <v>1</v>
      </c>
      <c r="Q133" t="b">
        <f t="shared" si="120"/>
        <v>0</v>
      </c>
      <c r="R133" t="b">
        <f t="shared" si="121"/>
        <v>0</v>
      </c>
      <c r="S133" t="s">
        <v>673</v>
      </c>
      <c r="T133" t="b">
        <f t="shared" si="158"/>
        <v>0</v>
      </c>
      <c r="U133" t="b">
        <f t="shared" si="159"/>
        <v>1</v>
      </c>
      <c r="V133" t="str">
        <f t="shared" si="160"/>
        <v>na</v>
      </c>
      <c r="W133" t="b">
        <f t="shared" si="161"/>
        <v>1</v>
      </c>
      <c r="X133" t="b">
        <f t="shared" si="162"/>
        <v>0</v>
      </c>
      <c r="Y133" t="s">
        <v>517</v>
      </c>
      <c r="Z133">
        <f>VLOOKUP(Y133,'Vlookup tables'!$D$2:$E$6,2,FALSE)</f>
        <v>1</v>
      </c>
      <c r="AA133" t="b">
        <f t="shared" ref="AA133:AA196" si="163">IF(OR($Z133=2,$Z133=3),"na",IF($AR133="","Unknown",ISNUMBER(SEARCH("Live",$AR133))))</f>
        <v>0</v>
      </c>
      <c r="AB133" t="b">
        <f t="shared" si="122"/>
        <v>0</v>
      </c>
      <c r="AC133" t="b">
        <f t="shared" si="123"/>
        <v>0</v>
      </c>
      <c r="AD133" t="b">
        <f t="shared" si="124"/>
        <v>0</v>
      </c>
      <c r="AE133" t="b">
        <f t="shared" si="125"/>
        <v>1</v>
      </c>
      <c r="AF133" t="str">
        <f>IF(OR(AA133=FALSE,AA133="na"),"na",VLOOKUP(AV133,'Vlookup tables'!$G$2:$H$7,2,FALSE))</f>
        <v>na</v>
      </c>
      <c r="AG133" t="str">
        <f>IF(OR(AB133=FALSE,AB133="na"),"na",VLOOKUP(AW133,'Vlookup tables'!$G$2:$H$7,2,FALSE))</f>
        <v>na</v>
      </c>
      <c r="AH133" t="str">
        <f>IF(OR(AC133=FALSE,AC133="na"),"na",VLOOKUP(AX133,'Vlookup tables'!$G$2:$H$7,2,FALSE))</f>
        <v>na</v>
      </c>
      <c r="AI133" t="str">
        <f>IF(OR(AD133=FALSE,AD133="na"),"na",VLOOKUP(AY133,'Vlookup tables'!$G$2:$H$7,2,FALSE))</f>
        <v>na</v>
      </c>
      <c r="AJ133" t="str">
        <f>IF(OR(AA133=FALSE,AA133="na"),"na",VLOOKUP(BC133,'Vlookup tables'!$J$2:$K$5,2,FALSE))</f>
        <v>na</v>
      </c>
      <c r="AK133" t="str">
        <f>IF(OR(AB133=FALSE,AB133="na"),"na",VLOOKUP(BD133,'Vlookup tables'!$J$2:$K$5,2,FALSE))</f>
        <v>na</v>
      </c>
      <c r="AL133" t="str">
        <f>IF(OR(AC133=FALSE,AC133="na"),"na",VLOOKUP(BE133,'Vlookup tables'!$J$2:$K$5,2,FALSE))</f>
        <v>na</v>
      </c>
      <c r="AM133" t="str">
        <f>IF(OR(AD133=FALSE,AD133="na"),"na",VLOOKUP(BF133,'Vlookup tables'!$J$2:$K$5,2,FALSE))</f>
        <v>na</v>
      </c>
      <c r="AN133" t="str">
        <f t="shared" si="126"/>
        <v>na</v>
      </c>
      <c r="AO133" t="str">
        <f t="shared" si="127"/>
        <v>na</v>
      </c>
      <c r="AP133" t="str">
        <f t="shared" si="128"/>
        <v>na</v>
      </c>
      <c r="AQ133" t="str">
        <f t="shared" si="129"/>
        <v>na</v>
      </c>
      <c r="AR133" t="s">
        <v>1109</v>
      </c>
      <c r="AS133" t="s">
        <v>1110</v>
      </c>
      <c r="AT133" t="s">
        <v>1111</v>
      </c>
      <c r="AU133" t="s">
        <v>1112</v>
      </c>
      <c r="AZ133" t="s">
        <v>551</v>
      </c>
      <c r="BA133" t="s">
        <v>551</v>
      </c>
      <c r="BB133" t="s">
        <v>551</v>
      </c>
      <c r="BG133" t="s">
        <v>532</v>
      </c>
      <c r="BH133" t="s">
        <v>532</v>
      </c>
      <c r="BI133" t="s">
        <v>532</v>
      </c>
      <c r="BN133" t="s">
        <v>1113</v>
      </c>
      <c r="BO133" t="s">
        <v>1114</v>
      </c>
      <c r="BP133" t="s">
        <v>1115</v>
      </c>
      <c r="BQ133" t="str">
        <f t="shared" si="130"/>
        <v>No</v>
      </c>
      <c r="BR133" t="str">
        <f t="shared" si="131"/>
        <v>na</v>
      </c>
      <c r="BS133" t="str">
        <f t="shared" si="132"/>
        <v>na</v>
      </c>
      <c r="BT133" t="str">
        <f t="shared" si="133"/>
        <v>na</v>
      </c>
      <c r="BU133" t="str">
        <f t="shared" si="134"/>
        <v>na</v>
      </c>
      <c r="BV133" t="str">
        <f t="shared" si="135"/>
        <v>na</v>
      </c>
      <c r="BW133" t="str">
        <f>IF(OR(BR133=FALSE,BR133="na"),"na",VLOOKUP(CN133,'Vlookup tables'!$G$2:$H$7,2,FALSE))</f>
        <v>na</v>
      </c>
      <c r="BX133" t="str">
        <f>IF(OR(BS133=FALSE,BS133="na"),"na",VLOOKUP(CO133,'Vlookup tables'!$G$2:$H$7,2,FALSE))</f>
        <v>na</v>
      </c>
      <c r="BY133" t="str">
        <f>IF(OR(BT133=FALSE,BT133="na"),"na",VLOOKUP(CP133,'Vlookup tables'!$G$2:$H$7,2,FALSE))</f>
        <v>na</v>
      </c>
      <c r="BZ133" t="str">
        <f>IF(OR(BU133=FALSE,BU133="na"),"na",VLOOKUP(CQ133,'Vlookup tables'!$G$2:$H$7,2,FALSE))</f>
        <v>na</v>
      </c>
      <c r="CA133" t="str">
        <f>IF(OR(BR133=FALSE,BR133="na"),"na",VLOOKUP(CU133,'Vlookup tables'!$J$2:$K$5,2,FALSE))</f>
        <v>na</v>
      </c>
      <c r="CB133" t="str">
        <f>IF(OR(BS133=FALSE,BS133="na"),"na",VLOOKUP(CV133,'Vlookup tables'!$J$2:$K$5,2,FALSE))</f>
        <v>na</v>
      </c>
      <c r="CC133" t="str">
        <f>IF(OR(BT133=FALSE,BT133="na"),"na",VLOOKUP(CW133,'Vlookup tables'!$J$2:$K$5,2,FALSE))</f>
        <v>na</v>
      </c>
      <c r="CD133" t="str">
        <f>IF(OR(BU133=FALSE,BU133="na"),"na",VLOOKUP(CX133,'Vlookup tables'!$J$2:$K$5,2,FALSE))</f>
        <v>na</v>
      </c>
      <c r="CE133" t="str">
        <f t="shared" si="136"/>
        <v>na</v>
      </c>
      <c r="CF133" t="str">
        <f t="shared" si="137"/>
        <v>na</v>
      </c>
      <c r="CG133" t="str">
        <f t="shared" si="138"/>
        <v>na</v>
      </c>
      <c r="CH133" t="str">
        <f t="shared" si="139"/>
        <v>na</v>
      </c>
      <c r="CI133" t="s">
        <v>617</v>
      </c>
      <c r="DI133" t="b">
        <f t="shared" si="140"/>
        <v>1</v>
      </c>
      <c r="DJ133" t="s">
        <v>1116</v>
      </c>
      <c r="DK133" t="s">
        <v>579</v>
      </c>
      <c r="DL133" t="s">
        <v>1117</v>
      </c>
      <c r="EQ133" t="b">
        <f t="shared" si="141"/>
        <v>0</v>
      </c>
      <c r="ER133" t="b">
        <f t="shared" si="142"/>
        <v>0</v>
      </c>
      <c r="ES133" t="b">
        <f t="shared" si="143"/>
        <v>0</v>
      </c>
      <c r="ET133" t="b">
        <f t="shared" si="144"/>
        <v>0</v>
      </c>
      <c r="EU133" t="b">
        <f t="shared" si="145"/>
        <v>0</v>
      </c>
      <c r="EV133" t="b">
        <f t="shared" si="146"/>
        <v>0</v>
      </c>
      <c r="EW133" t="str">
        <f t="shared" ref="EW133:EW196" si="164">IF(ER133=FALSE,"na",IF(ISBLANK(FX133)=TRUE,"Unknown",IF(AND(ISNUMBER(SEARCH("UDOT",FX133)),ISNUMBER(SEARCH("Personal",FX133))),3,IF(ISNUMBER(SEARCH("UDOT",FX133)),2,1))))</f>
        <v>na</v>
      </c>
      <c r="EX133" t="str">
        <f t="shared" ref="EX133:EX196" si="165">IF(ES133=FALSE,"na",IF(ISBLANK(FY133)=TRUE,"Unknown",IF(AND(ISNUMBER(SEARCH("UDOT",FY133)),ISNUMBER(SEARCH("Personal",FY133))),3,IF(ISNUMBER(SEARCH("UDOT",FY133)),2,1))))</f>
        <v>na</v>
      </c>
      <c r="EY133" t="str">
        <f t="shared" ref="EY133:EY196" si="166">IF(ET133=FALSE,"na",IF(ISBLANK(FZ133)=TRUE,"Unknown",IF(AND(ISNUMBER(SEARCH("UDOT",FZ133)),ISNUMBER(SEARCH("Personal",FZ133))),3,IF(ISNUMBER(SEARCH("UDOT",FZ133)),2,1))))</f>
        <v>na</v>
      </c>
      <c r="EZ133" t="str">
        <f t="shared" ref="EZ133:EZ196" si="167">IF(EU133=FALSE,"na",IF(ISBLANK(GA133)=TRUE,"Unknown",IF(AND(ISNUMBER(SEARCH("UDOT",GA133)),ISNUMBER(SEARCH("Personal",GA133))),3,IF(ISNUMBER(SEARCH("UDOT",GA133)),2,1))))</f>
        <v>na</v>
      </c>
      <c r="FA133" t="str">
        <f t="shared" ref="FA133:FA196" si="168">IF(OR(EQ133=FALSE,EQ133="Unknown"),"na",IF(ISBLANK(GF133)=TRUE,"Unknown",ISNUMBER(SEARCH("Winter",GF133))))</f>
        <v>na</v>
      </c>
      <c r="FB133" t="str">
        <f t="shared" ref="FB133:FB196" si="169">IF(OR(EQ133=FALSE,EQ133="Unknown"),"na",IF(ISBLANK(GF133)=TRUE,"Unknown",ISNUMBER(SEARCH("Summer",GF133))))</f>
        <v>na</v>
      </c>
      <c r="FC133" t="str">
        <f t="shared" si="147"/>
        <v>na</v>
      </c>
      <c r="FD133" t="str">
        <f t="shared" ref="FD133:FD196" si="170">IF(OR(EQ133=FALSE,EQ133="Unknown"),"na",IF(ISBLANK(GB133)=TRUE,"Unknown",ISNUMBER(SEARCH("Winter",GB133))))</f>
        <v>na</v>
      </c>
      <c r="FE133" t="str">
        <f t="shared" ref="FE133:FE196" si="171">IF(OR(EQ133=FALSE,EQ133="Unknown"),"na",IF(ISBLANK(GB133)=TRUE,"Unknown",IF(OR(EW133=2,EX133=2,EY133=2,EZ133=2,EW133=3,EX133=3,EY133=3,EZ133=3),ISNUMBER(SEARCH("Public",GB133)),"na")))</f>
        <v>na</v>
      </c>
      <c r="FF133" t="str">
        <f t="shared" ref="FF133:FF196" si="172">IF(OR(EQ133=FALSE,EQ133="Unknown"),"na",IF(ISBLANK(GB133)=TRUE,"Unknown",ISNUMBER(SEARCH("Tracking",GB133))))</f>
        <v>na</v>
      </c>
      <c r="FG133" t="str">
        <f t="shared" ref="FG133:FG196" si="173">IF(OR(EQ133=FALSE,EQ133="Unknown"),"na",IF(ISBLANK(GB133)=TRUE,"Unknown",ISNUMBER(SEARCH("Route",GB133))))</f>
        <v>na</v>
      </c>
      <c r="FH133" t="str">
        <f t="shared" si="148"/>
        <v>na</v>
      </c>
      <c r="FI133" t="str">
        <f>IF(OR(FD133=FALSE,FD133="na"),"na",VLOOKUP(GH133,'Vlookup tables'!$G$2:$H$7,2,FALSE))</f>
        <v>na</v>
      </c>
      <c r="FJ133" t="str">
        <f>IF(OR(FE133=FALSE,FE133="na"),"na",VLOOKUP(GI133,'Vlookup tables'!$G$2:$H$7,2,FALSE))</f>
        <v>na</v>
      </c>
      <c r="FK133" t="str">
        <f>IF(OR(FF133=FALSE,FF133="na"),"na",VLOOKUP(GJ133,'Vlookup tables'!$G$2:$H$7,2,FALSE))</f>
        <v>na</v>
      </c>
      <c r="FL133" t="str">
        <f>IF(OR(FG133=FALSE,FG133="na"),"na",VLOOKUP(GK133,'Vlookup tables'!$G$2:$H$7,2,FALSE))</f>
        <v>na</v>
      </c>
      <c r="FM133" t="str">
        <f>IF(OR(FD133=FALSE,FD133="na"),"na",VLOOKUP(GO133,'Vlookup tables'!$J$2:$K$5,2,FALSE))</f>
        <v>na</v>
      </c>
      <c r="FN133" t="str">
        <f>IF(OR(FE133=FALSE,FE133="na"),"na",VLOOKUP(GP133,'Vlookup tables'!$J$2:$K$5,2,FALSE))</f>
        <v>na</v>
      </c>
      <c r="FO133" t="str">
        <f>IF(OR(FF133=FALSE,FF133="na"),"na",VLOOKUP(GQ133,'Vlookup tables'!$J$2:$K$5,2,FALSE))</f>
        <v>na</v>
      </c>
      <c r="FP133" t="str">
        <f>IF(OR(FG133=FALSE,FG133="na"),"na",VLOOKUP(GR133,'Vlookup tables'!$J$2:$K$5,2,FALSE))</f>
        <v>na</v>
      </c>
      <c r="FQ133" t="str">
        <f t="shared" ref="FQ133:FQ196" si="174">IF(OR(FD133=FALSE,FD133="na"),"na",NOT(ISBLANK(GV133)))</f>
        <v>na</v>
      </c>
      <c r="FR133" t="str">
        <f t="shared" ref="FR133:FR196" si="175">IF(OR(FE133=FALSE,FE133="na"),"na",NOT(ISBLANK(GW133)))</f>
        <v>na</v>
      </c>
      <c r="FS133" t="str">
        <f t="shared" ref="FS133:FS196" si="176">IF(OR(FF133=FALSE,FF133="na"),"na",NOT(ISBLANK(GX133)))</f>
        <v>na</v>
      </c>
      <c r="FT133" t="str">
        <f t="shared" ref="FT133:FT196" si="177">IF(OR(FG133=FALSE,FG133="na"),"na",NOT(ISBLANK(GY133)))</f>
        <v>na</v>
      </c>
      <c r="FU133" t="str">
        <f t="shared" ref="FU133:FU196" si="178">IF(OR(EQ133=FALSE,EQ133="Unknown"),"na",IF(HC133="",FALSE,IF(OR(HC133="no", HC133="No"),FALSE,NOT(ISNUMBER(SEARCH("I do not",HD133))))))</f>
        <v>na</v>
      </c>
      <c r="FV133" t="s">
        <v>574</v>
      </c>
      <c r="HF133" t="s">
        <v>534</v>
      </c>
      <c r="HX133">
        <f>IF(IT133="","Unknown",VLOOKUP(IT133,'Vlookup tables'!$B$13:$C$16,2,FALSE))</f>
        <v>3</v>
      </c>
      <c r="HY133">
        <f>IF(IU133="","Unknown",VLOOKUP(IU133,'Vlookup tables'!$D$13:$E$16,2,FALSE))</f>
        <v>3</v>
      </c>
      <c r="HZ133">
        <f>IF(IV133="","Unknown",VLOOKUP(IV133,'Vlookup tables'!$F$13:$G$16,2,FALSE))</f>
        <v>3</v>
      </c>
      <c r="IA133">
        <f>IF(IW133="","Unknown",VLOOKUP(IW133,'Vlookup tables'!$H$13:$I$16,2,FALSE))</f>
        <v>2</v>
      </c>
      <c r="IB133">
        <f>IF(IX133="","Unknown",VLOOKUP(IX133,'Vlookup tables'!$J$13:$K$16,2,FALSE))</f>
        <v>2</v>
      </c>
      <c r="IC133">
        <f>IF(IY133="","Unknown",VLOOKUP(IY133,'Vlookup tables'!$L$13:$M$16,2,FALSE))</f>
        <v>3</v>
      </c>
      <c r="ID133">
        <f>IF(IZ133="","Unknown",VLOOKUP(IZ133,'Vlookup tables'!$N$13:$O$16,2,FALSE))</f>
        <v>1</v>
      </c>
      <c r="IE133">
        <f>VLOOKUP(JA133,'Vlookup tables'!$P$13:$Q$15,2,FALSE)</f>
        <v>2</v>
      </c>
      <c r="IF133" t="b">
        <f t="shared" si="149"/>
        <v>0</v>
      </c>
      <c r="IG133" t="b">
        <f t="shared" si="150"/>
        <v>0</v>
      </c>
      <c r="IH133" t="b">
        <f t="shared" si="151"/>
        <v>0</v>
      </c>
      <c r="II133" t="b">
        <f t="shared" ref="II133:II196" si="179">IF(OR(IE133=1,IE133="Unknown"),"na",OR(NOT(ISBLANK(JD133)),NOT(ISBLANK(JE133)),NOT(ISBLANK(JC133))))</f>
        <v>1</v>
      </c>
      <c r="IJ133" t="str">
        <f>IF(OR(IF133=FALSE,IF133="na"),"na",VLOOKUP(JF133,'Vlookup tables'!$G$2:$H$7,2,FALSE))</f>
        <v>na</v>
      </c>
      <c r="IK133" t="str">
        <f>IF(OR(IG133=FALSE,IG133="na"),"na",VLOOKUP(JG133,'Vlookup tables'!$G$2:$H$7,2,FALSE))</f>
        <v>na</v>
      </c>
      <c r="IL133" t="str">
        <f>IF(OR(IH133=FALSE,IH133="na"),"na",VLOOKUP(JH133,'Vlookup tables'!$G$2:$H$7,2,FALSE))</f>
        <v>na</v>
      </c>
      <c r="IM133" t="str">
        <f>IF(OR(IF133=FALSE,IF133="na"),"na",VLOOKUP(JL133,'Vlookup tables'!$J$2:$K$5,2,FALSE))</f>
        <v>na</v>
      </c>
      <c r="IN133" t="str">
        <f>IF(OR(IG133=FALSE,IG133="na"),"na",VLOOKUP(JM133,'Vlookup tables'!$J$2:$K$5,2,FALSE))</f>
        <v>na</v>
      </c>
      <c r="IO133" t="str">
        <f>IF(OR(IH133=FALSE,IH133="na"),"na",VLOOKUP(JN133,'Vlookup tables'!$J$2:$K$5,2,FALSE))</f>
        <v>na</v>
      </c>
      <c r="IP133" t="str">
        <f t="shared" si="152"/>
        <v>na</v>
      </c>
      <c r="IQ133" t="str">
        <f t="shared" si="153"/>
        <v>na</v>
      </c>
      <c r="IR133" t="str">
        <f t="shared" si="154"/>
        <v>na</v>
      </c>
      <c r="IS133" t="b">
        <f t="shared" si="155"/>
        <v>0</v>
      </c>
      <c r="IT133" t="s">
        <v>538</v>
      </c>
      <c r="IU133" t="s">
        <v>539</v>
      </c>
      <c r="IV133" t="s">
        <v>540</v>
      </c>
      <c r="IW133" t="s">
        <v>562</v>
      </c>
      <c r="IX133" t="s">
        <v>563</v>
      </c>
      <c r="IY133" t="s">
        <v>532</v>
      </c>
      <c r="IZ133" t="s">
        <v>562</v>
      </c>
      <c r="JA133" t="s">
        <v>578</v>
      </c>
      <c r="JB133" t="s">
        <v>850</v>
      </c>
      <c r="JC133" t="s">
        <v>1118</v>
      </c>
      <c r="JD133" t="s">
        <v>1119</v>
      </c>
      <c r="JI133" t="s">
        <v>551</v>
      </c>
      <c r="JJ133" t="s">
        <v>551</v>
      </c>
      <c r="JO133" t="s">
        <v>532</v>
      </c>
      <c r="JP133" t="s">
        <v>532</v>
      </c>
      <c r="JU133" t="s">
        <v>1120</v>
      </c>
      <c r="KM133" t="s">
        <v>1121</v>
      </c>
      <c r="KN133" t="s">
        <v>552</v>
      </c>
      <c r="KQ133" t="b">
        <f t="shared" si="156"/>
        <v>0</v>
      </c>
      <c r="KR133">
        <f t="shared" ref="KR133:KR196" si="180">COUNTA(A133:KP133)</f>
        <v>151</v>
      </c>
    </row>
    <row r="134" spans="1:304" ht="14.4" customHeight="1" x14ac:dyDescent="0.3">
      <c r="A134">
        <v>100</v>
      </c>
      <c r="B134">
        <v>320</v>
      </c>
      <c r="C134" s="2">
        <v>44874.369953703703</v>
      </c>
      <c r="D134">
        <v>1</v>
      </c>
      <c r="E134" t="s">
        <v>590</v>
      </c>
      <c r="F134" t="s">
        <v>680</v>
      </c>
      <c r="G134">
        <f>VLOOKUP(F134,'Vlookup tables'!$A$2:$B$10,2,FALSE)</f>
        <v>2</v>
      </c>
      <c r="H134" t="s">
        <v>545</v>
      </c>
      <c r="J134" t="str">
        <f t="shared" si="157"/>
        <v>Engineering</v>
      </c>
      <c r="K134" t="s">
        <v>612</v>
      </c>
      <c r="L134">
        <f>VLOOKUP(K134,'Vlookup tables'!$A$2:$B$10,2,FALSE)</f>
        <v>5</v>
      </c>
      <c r="M134" t="s">
        <v>583</v>
      </c>
      <c r="N134" t="b">
        <f t="shared" ref="N134:N197" si="181">IF(M134="","Unknown",ISNUMBER(SEARCH("Still",$M134)))</f>
        <v>1</v>
      </c>
      <c r="O134" t="b">
        <f t="shared" ref="O134:O197" si="182">IF(M134="","Unknown",ISNUMBER(SEARCH("office",$M134)))</f>
        <v>0</v>
      </c>
      <c r="P134" t="b">
        <f t="shared" ref="P134:P197" si="183">IF(M134="","Unknown",ISNUMBER(SEARCH("device",$M134)))</f>
        <v>0</v>
      </c>
      <c r="Q134" t="b">
        <f t="shared" ref="Q134:Q197" si="184">IF(M134="","Unknown",ISNUMBER(SEARCH("camera",$M134)))</f>
        <v>0</v>
      </c>
      <c r="R134" t="b">
        <f t="shared" ref="R134:R197" si="185">IF(M134="","Unknown",ISNUMBER(SEARCH("record",$M134)))</f>
        <v>0</v>
      </c>
      <c r="S134" t="s">
        <v>570</v>
      </c>
      <c r="T134" t="str">
        <f t="shared" si="158"/>
        <v>na</v>
      </c>
      <c r="U134" t="b">
        <f t="shared" si="159"/>
        <v>1</v>
      </c>
      <c r="V134" t="b">
        <f t="shared" si="160"/>
        <v>1</v>
      </c>
      <c r="W134" t="b">
        <f t="shared" si="161"/>
        <v>0</v>
      </c>
      <c r="X134" t="b">
        <f t="shared" si="162"/>
        <v>0</v>
      </c>
      <c r="Y134" t="s">
        <v>584</v>
      </c>
      <c r="Z134">
        <f>VLOOKUP(Y134,'Vlookup tables'!$D$2:$E$6,2,FALSE)</f>
        <v>2</v>
      </c>
      <c r="AA134" t="str">
        <f t="shared" si="163"/>
        <v>na</v>
      </c>
      <c r="AB134" t="str">
        <f t="shared" ref="AB134:AB197" si="186">IF(OR($Z134=2,$Z134=3),"na",IF($AR134="","Unknown",ISNUMBER(SEARCH("Research",$AR134))))</f>
        <v>na</v>
      </c>
      <c r="AC134" t="str">
        <f t="shared" ref="AC134:AC197" si="187">IF(OR($Z134=2,$Z134=3),"na",IF($AR134="","Unknown",ISNUMBER(SEARCH("Maintanence",$AR134))))</f>
        <v>na</v>
      </c>
      <c r="AD134" t="str">
        <f t="shared" ref="AD134:AD197" si="188">IF(OR($Z134=2,$Z134=3),"na",IF($AR134="","Unknown",ISNUMBER(SEARCH("Work",$AR134))))</f>
        <v>na</v>
      </c>
      <c r="AE134" t="str">
        <f t="shared" ref="AE134:AE197" si="189">IF(OR($Z134=2,$Z134=3),"na",IF($AR134="","Unknown",OR(NOT(ISBLANK(AS134)),NOT(ISBLANK(AT134)),NOT(ISBLANK(AU134)))))</f>
        <v>na</v>
      </c>
      <c r="AF134" t="str">
        <f>IF(OR(AA134=FALSE,AA134="na"),"na",VLOOKUP(AV134,'Vlookup tables'!$G$2:$H$7,2,FALSE))</f>
        <v>na</v>
      </c>
      <c r="AG134" t="str">
        <f>IF(OR(AB134=FALSE,AB134="na"),"na",VLOOKUP(AW134,'Vlookup tables'!$G$2:$H$7,2,FALSE))</f>
        <v>na</v>
      </c>
      <c r="AH134" t="str">
        <f>IF(OR(AC134=FALSE,AC134="na"),"na",VLOOKUP(AX134,'Vlookup tables'!$G$2:$H$7,2,FALSE))</f>
        <v>na</v>
      </c>
      <c r="AI134" t="str">
        <f>IF(OR(AD134=FALSE,AD134="na"),"na",VLOOKUP(AY134,'Vlookup tables'!$G$2:$H$7,2,FALSE))</f>
        <v>na</v>
      </c>
      <c r="AJ134" t="str">
        <f>IF(OR(AA134=FALSE,AA134="na"),"na",VLOOKUP(BC134,'Vlookup tables'!$J$2:$K$5,2,FALSE))</f>
        <v>na</v>
      </c>
      <c r="AK134" t="str">
        <f>IF(OR(AB134=FALSE,AB134="na"),"na",VLOOKUP(BD134,'Vlookup tables'!$J$2:$K$5,2,FALSE))</f>
        <v>na</v>
      </c>
      <c r="AL134" t="str">
        <f>IF(OR(AC134=FALSE,AC134="na"),"na",VLOOKUP(BE134,'Vlookup tables'!$J$2:$K$5,2,FALSE))</f>
        <v>na</v>
      </c>
      <c r="AM134" t="str">
        <f>IF(OR(AD134=FALSE,AD134="na"),"na",VLOOKUP(BF134,'Vlookup tables'!$J$2:$K$5,2,FALSE))</f>
        <v>na</v>
      </c>
      <c r="AN134" t="str">
        <f t="shared" ref="AN134:AN197" si="190">IF(OR(AA134=FALSE,AA134="na"),"na",NOT(ISBLANK(BJ134)))</f>
        <v>na</v>
      </c>
      <c r="AO134" t="str">
        <f t="shared" ref="AO134:AO197" si="191">IF(OR(AB134=FALSE,AB134="na"),"na",NOT(ISBLANK(BK134)))</f>
        <v>na</v>
      </c>
      <c r="AP134" t="str">
        <f t="shared" ref="AP134:AP197" si="192">IF(OR(AC134=FALSE,AC134="na"),"na",NOT(ISBLANK(BL134)))</f>
        <v>na</v>
      </c>
      <c r="AQ134" t="str">
        <f t="shared" ref="AQ134:AQ197" si="193">IF(OR(AD134=FALSE,AD134="na"),"na",NOT(ISBLANK(BM134)))</f>
        <v>na</v>
      </c>
      <c r="BQ134" t="str">
        <f t="shared" ref="BQ134:BQ197" si="194">IF(OR($Z134=3,$Z134=2),"na",IF(CI134="","Unknown",CI134))</f>
        <v>na</v>
      </c>
      <c r="BR134" t="b">
        <f t="shared" ref="BR134:BR197" si="195">IF(OR($Z134=3, $BQ134="No"),"na", IF($CJ134="", "Unknown",ISNUMBER(SEARCH("traffic",$CJ134))))</f>
        <v>0</v>
      </c>
      <c r="BS134" t="b">
        <f t="shared" ref="BS134:BS197" si="196">IF(OR($Z134=3, $BQ134="No"),"na", IF($CJ134="", "Unknown",ISNUMBER(SEARCH("weather",$CJ134))))</f>
        <v>1</v>
      </c>
      <c r="BT134" t="b">
        <f t="shared" ref="BT134:BT197" si="197">IF(OR($Z134=3, $BQ134="No"),"na", IF($CJ134="", "Unknown",ISNUMBER(SEARCH("Trip",$CJ134))))</f>
        <v>1</v>
      </c>
      <c r="BU134" t="b">
        <f t="shared" ref="BU134:BU197" si="198">IF(OR($Z134=3, $BQ134="No"),"na", IF($CJ134="", "Unknown",ISNUMBER(SEARCH("construction",$CJ134))))</f>
        <v>0</v>
      </c>
      <c r="BV134" t="b">
        <f t="shared" ref="BV134:BV197" si="199">IF(OR($Z134=3, $BQ134="No"),"na",IF($CJ134="","Unknown",OR(NOT(ISBLANK(CK134)),NOT(ISBLANK(CL134)),NOT(ISBLANK(CM134)))))</f>
        <v>0</v>
      </c>
      <c r="BW134" t="str">
        <f>IF(OR(BR134=FALSE,BR134="na"),"na",VLOOKUP(CN134,'Vlookup tables'!$G$2:$H$7,2,FALSE))</f>
        <v>na</v>
      </c>
      <c r="BX134">
        <f>IF(OR(BS134=FALSE,BS134="na"),"na",VLOOKUP(CO134,'Vlookup tables'!$G$2:$H$7,2,FALSE))</f>
        <v>1</v>
      </c>
      <c r="BY134">
        <f>IF(OR(BT134=FALSE,BT134="na"),"na",VLOOKUP(CP134,'Vlookup tables'!$G$2:$H$7,2,FALSE))</f>
        <v>1</v>
      </c>
      <c r="BZ134" t="str">
        <f>IF(OR(BU134=FALSE,BU134="na"),"na",VLOOKUP(CQ134,'Vlookup tables'!$G$2:$H$7,2,FALSE))</f>
        <v>na</v>
      </c>
      <c r="CA134" t="str">
        <f>IF(OR(BR134=FALSE,BR134="na"),"na",VLOOKUP(CU134,'Vlookup tables'!$J$2:$K$5,2,FALSE))</f>
        <v>na</v>
      </c>
      <c r="CB134">
        <f>IF(OR(BS134=FALSE,BS134="na"),"na",VLOOKUP(CV134,'Vlookup tables'!$J$2:$K$5,2,FALSE))</f>
        <v>3</v>
      </c>
      <c r="CC134">
        <f>IF(OR(BT134=FALSE,BT134="na"),"na",VLOOKUP(CW134,'Vlookup tables'!$J$2:$K$5,2,FALSE))</f>
        <v>3</v>
      </c>
      <c r="CD134" t="str">
        <f>IF(OR(BU134=FALSE,BU134="na"),"na",VLOOKUP(CX134,'Vlookup tables'!$J$2:$K$5,2,FALSE))</f>
        <v>na</v>
      </c>
      <c r="CE134" t="str">
        <f t="shared" ref="CE134:CE197" si="200">IF(OR(BR134=FALSE,BR134="na"),"na",NOT(ISBLANK(DB134)))</f>
        <v>na</v>
      </c>
      <c r="CF134" t="b">
        <f t="shared" ref="CF134:CF197" si="201">IF(OR(BS134=FALSE,BS134="na"),"na",NOT(ISBLANK(DC134)))</f>
        <v>0</v>
      </c>
      <c r="CG134" t="b">
        <f t="shared" ref="CG134:CG197" si="202">IF(OR(BT134=FALSE,BT134="na"),"na",NOT(ISBLANK(DD134)))</f>
        <v>0</v>
      </c>
      <c r="CH134" t="str">
        <f t="shared" ref="CH134:CH197" si="203">IF(OR(BU134=FALSE,BU134="na"),"na",NOT(ISBLANK(DE134)))</f>
        <v>na</v>
      </c>
      <c r="CJ134" t="s">
        <v>520</v>
      </c>
      <c r="CO134" t="s">
        <v>530</v>
      </c>
      <c r="CP134" t="s">
        <v>530</v>
      </c>
      <c r="CV134" t="s">
        <v>532</v>
      </c>
      <c r="CW134" t="s">
        <v>532</v>
      </c>
      <c r="DI134" t="b">
        <f t="shared" ref="DI134:DI197" si="204">IF($Z134=3,"na",IF(DJ134="",FALSE,IF(OR(DJ134="no", DJ134="No"),FALSE,NOT(ISNUMBER(SEARCH("I do not",DK134))))))</f>
        <v>0</v>
      </c>
      <c r="DK134" t="s">
        <v>552</v>
      </c>
      <c r="EQ134" t="b">
        <f t="shared" ref="EQ134:EQ197" si="205">IF($FV134="","Unknown",NOT(ISNUMBER(SEARCH("None",$FV134))))</f>
        <v>1</v>
      </c>
      <c r="ER134" t="b">
        <f t="shared" ref="ER134:ER197" si="206">ISNUMBER(SEARCH("Traffic",$FV134))</f>
        <v>1</v>
      </c>
      <c r="ES134" t="b">
        <f t="shared" ref="ES134:ES197" si="207">ISNUMBER(SEARCH("State",$FV134))</f>
        <v>0</v>
      </c>
      <c r="ET134" t="b">
        <f t="shared" ref="ET134:ET197" si="208">ISNUMBER(SEARCH("Meso",$FV134))</f>
        <v>0</v>
      </c>
      <c r="EU134" t="b">
        <f t="shared" ref="EU134:EU197" si="209">ISNUMBER(SEARCH("National",$FV134))</f>
        <v>0</v>
      </c>
      <c r="EV134" t="b">
        <f t="shared" ref="EV134:EV197" si="210">NOT(ISBLANK(FW134))</f>
        <v>1</v>
      </c>
      <c r="EW134">
        <f t="shared" si="164"/>
        <v>3</v>
      </c>
      <c r="EX134" t="str">
        <f t="shared" si="165"/>
        <v>na</v>
      </c>
      <c r="EY134" t="str">
        <f t="shared" si="166"/>
        <v>na</v>
      </c>
      <c r="EZ134" t="str">
        <f t="shared" si="167"/>
        <v>na</v>
      </c>
      <c r="FA134" t="b">
        <f t="shared" si="168"/>
        <v>1</v>
      </c>
      <c r="FB134" t="b">
        <f t="shared" si="169"/>
        <v>0</v>
      </c>
      <c r="FC134" t="b">
        <f t="shared" ref="FC134:FC197" si="211">IF(OR(EQ134=FALSE,EQ134="Unknown"),"na",IF(ISBLANK(GF134)=TRUE,"Unknown",NOT(ISBLANK(GG134))))</f>
        <v>0</v>
      </c>
      <c r="FD134" t="b">
        <f t="shared" si="170"/>
        <v>1</v>
      </c>
      <c r="FE134" t="b">
        <f t="shared" si="171"/>
        <v>0</v>
      </c>
      <c r="FF134" t="b">
        <f t="shared" si="172"/>
        <v>0</v>
      </c>
      <c r="FG134" t="b">
        <f t="shared" si="173"/>
        <v>0</v>
      </c>
      <c r="FH134" t="b">
        <f t="shared" ref="FH134:FH197" si="212">IF(OR(EQ134=FALSE,EQ134="Unknown"),"na",IF(ISBLANK(GB134)=TRUE,"Unknown",OR(NOT(ISBLANK(GD134)),NOT(ISBLANK(GE134)),NOT(ISBLANK(GC134)))))</f>
        <v>0</v>
      </c>
      <c r="FI134">
        <f>IF(OR(FD134=FALSE,FD134="na"),"na",VLOOKUP(GH134,'Vlookup tables'!$G$2:$H$7,2,FALSE))</f>
        <v>1</v>
      </c>
      <c r="FJ134" t="str">
        <f>IF(OR(FE134=FALSE,FE134="na"),"na",VLOOKUP(GI134,'Vlookup tables'!$G$2:$H$7,2,FALSE))</f>
        <v>na</v>
      </c>
      <c r="FK134" t="str">
        <f>IF(OR(FF134=FALSE,FF134="na"),"na",VLOOKUP(GJ134,'Vlookup tables'!$G$2:$H$7,2,FALSE))</f>
        <v>na</v>
      </c>
      <c r="FL134" t="str">
        <f>IF(OR(FG134=FALSE,FG134="na"),"na",VLOOKUP(GK134,'Vlookup tables'!$G$2:$H$7,2,FALSE))</f>
        <v>na</v>
      </c>
      <c r="FM134">
        <f>IF(OR(FD134=FALSE,FD134="na"),"na",VLOOKUP(GO134,'Vlookup tables'!$J$2:$K$5,2,FALSE))</f>
        <v>3</v>
      </c>
      <c r="FN134" t="str">
        <f>IF(OR(FE134=FALSE,FE134="na"),"na",VLOOKUP(GP134,'Vlookup tables'!$J$2:$K$5,2,FALSE))</f>
        <v>na</v>
      </c>
      <c r="FO134" t="str">
        <f>IF(OR(FF134=FALSE,FF134="na"),"na",VLOOKUP(GQ134,'Vlookup tables'!$J$2:$K$5,2,FALSE))</f>
        <v>na</v>
      </c>
      <c r="FP134" t="str">
        <f>IF(OR(FG134=FALSE,FG134="na"),"na",VLOOKUP(GR134,'Vlookup tables'!$J$2:$K$5,2,FALSE))</f>
        <v>na</v>
      </c>
      <c r="FQ134" t="b">
        <f t="shared" si="174"/>
        <v>0</v>
      </c>
      <c r="FR134" t="str">
        <f t="shared" si="175"/>
        <v>na</v>
      </c>
      <c r="FS134" t="str">
        <f t="shared" si="176"/>
        <v>na</v>
      </c>
      <c r="FT134" t="str">
        <f t="shared" si="177"/>
        <v>na</v>
      </c>
      <c r="FU134" t="b">
        <f t="shared" si="178"/>
        <v>0</v>
      </c>
      <c r="FV134" t="s">
        <v>1022</v>
      </c>
      <c r="FW134" t="s">
        <v>1122</v>
      </c>
      <c r="FX134" t="s">
        <v>554</v>
      </c>
      <c r="GB134" t="s">
        <v>661</v>
      </c>
      <c r="GF134" t="s">
        <v>596</v>
      </c>
      <c r="GH134" t="s">
        <v>530</v>
      </c>
      <c r="GO134" t="s">
        <v>532</v>
      </c>
      <c r="HD134" t="s">
        <v>552</v>
      </c>
      <c r="HX134">
        <f>IF(IT134="","Unknown",VLOOKUP(IT134,'Vlookup tables'!$B$13:$C$16,2,FALSE))</f>
        <v>2</v>
      </c>
      <c r="HY134">
        <f>IF(IU134="","Unknown",VLOOKUP(IU134,'Vlookup tables'!$D$13:$E$16,2,FALSE))</f>
        <v>3</v>
      </c>
      <c r="HZ134">
        <f>IF(IV134="","Unknown",VLOOKUP(IV134,'Vlookup tables'!$F$13:$G$16,2,FALSE))</f>
        <v>2</v>
      </c>
      <c r="IA134">
        <f>IF(IW134="","Unknown",VLOOKUP(IW134,'Vlookup tables'!$H$13:$I$16,2,FALSE))</f>
        <v>2</v>
      </c>
      <c r="IB134">
        <f>IF(IX134="","Unknown",VLOOKUP(IX134,'Vlookup tables'!$J$13:$K$16,2,FALSE))</f>
        <v>3</v>
      </c>
      <c r="IC134">
        <f>IF(IY134="","Unknown",VLOOKUP(IY134,'Vlookup tables'!$L$13:$M$16,2,FALSE))</f>
        <v>2</v>
      </c>
      <c r="ID134">
        <f>IF(IZ134="","Unknown",VLOOKUP(IZ134,'Vlookup tables'!$N$13:$O$16,2,FALSE))</f>
        <v>1</v>
      </c>
      <c r="IE134">
        <f>VLOOKUP(JA134,'Vlookup tables'!$P$13:$Q$15,2,FALSE)</f>
        <v>2</v>
      </c>
      <c r="IF134" t="b">
        <f t="shared" ref="IF134:IF197" si="213">IF(OR($IE134=1,$IE134="Unknown"),"na",IF(ISBLANK($JB134)=TRUE,"Unknown",ISNUMBER(SEARCH("Incident",$JB134))))</f>
        <v>0</v>
      </c>
      <c r="IG134" t="b">
        <f t="shared" ref="IG134:IG197" si="214">IF(OR($IE134=1,$IE134="Unknown"),"na",IF(ISBLANK($JB134)=TRUE,"Unknown",ISNUMBER(SEARCH("Travel",$JB134))))</f>
        <v>0</v>
      </c>
      <c r="IH134" t="b">
        <f t="shared" ref="IH134:IH197" si="215">IF(OR($IE134=1,$IE134="Unknown"),"na",IF(ISBLANK($JB134)=TRUE,"Unknown",ISNUMBER(SEARCH("Research",$JB134))))</f>
        <v>0</v>
      </c>
      <c r="II134" t="b">
        <f t="shared" si="179"/>
        <v>1</v>
      </c>
      <c r="IJ134" t="str">
        <f>IF(OR(IF134=FALSE,IF134="na"),"na",VLOOKUP(JF134,'Vlookup tables'!$G$2:$H$7,2,FALSE))</f>
        <v>na</v>
      </c>
      <c r="IK134" t="str">
        <f>IF(OR(IG134=FALSE,IG134="na"),"na",VLOOKUP(JG134,'Vlookup tables'!$G$2:$H$7,2,FALSE))</f>
        <v>na</v>
      </c>
      <c r="IL134" t="str">
        <f>IF(OR(IH134=FALSE,IH134="na"),"na",VLOOKUP(JH134,'Vlookup tables'!$G$2:$H$7,2,FALSE))</f>
        <v>na</v>
      </c>
      <c r="IM134" t="str">
        <f>IF(OR(IF134=FALSE,IF134="na"),"na",VLOOKUP(JL134,'Vlookup tables'!$J$2:$K$5,2,FALSE))</f>
        <v>na</v>
      </c>
      <c r="IN134" t="str">
        <f>IF(OR(IG134=FALSE,IG134="na"),"na",VLOOKUP(JM134,'Vlookup tables'!$J$2:$K$5,2,FALSE))</f>
        <v>na</v>
      </c>
      <c r="IO134" t="str">
        <f>IF(OR(IH134=FALSE,IH134="na"),"na",VLOOKUP(JN134,'Vlookup tables'!$J$2:$K$5,2,FALSE))</f>
        <v>na</v>
      </c>
      <c r="IP134" t="str">
        <f t="shared" ref="IP134:IP197" si="216">IF(OR(IF134=FALSE,IF134="na"),"na",NOT(ISBLANK(JR134)))</f>
        <v>na</v>
      </c>
      <c r="IQ134" t="str">
        <f t="shared" ref="IQ134:IQ197" si="217">IF(OR(IG134=FALSE,IG134="na"),"na",NOT(ISBLANK(JS134)))</f>
        <v>na</v>
      </c>
      <c r="IR134" t="str">
        <f t="shared" ref="IR134:IR197" si="218">IF(OR(IH134=FALSE,IH134="na"),"na",NOT(ISBLANK(JT134)))</f>
        <v>na</v>
      </c>
      <c r="IS134" t="b">
        <f t="shared" ref="IS134:IS197" si="219">IF(KM134="",FALSE,IF(OR(KM134="no", KM134="No"),FALSE,NOT(ISNUMBER(SEARCH("I do not",KN134)))))</f>
        <v>0</v>
      </c>
      <c r="IT134" t="s">
        <v>559</v>
      </c>
      <c r="IU134" t="s">
        <v>539</v>
      </c>
      <c r="IV134" t="s">
        <v>561</v>
      </c>
      <c r="IW134" t="s">
        <v>562</v>
      </c>
      <c r="IX134" t="s">
        <v>577</v>
      </c>
      <c r="IY134" t="s">
        <v>528</v>
      </c>
      <c r="IZ134" t="s">
        <v>562</v>
      </c>
      <c r="JA134" t="s">
        <v>578</v>
      </c>
      <c r="JB134" t="s">
        <v>579</v>
      </c>
      <c r="JC134" t="s">
        <v>1123</v>
      </c>
      <c r="JI134" t="s">
        <v>530</v>
      </c>
      <c r="JO134" t="s">
        <v>532</v>
      </c>
      <c r="KN134" t="s">
        <v>552</v>
      </c>
      <c r="KQ134" t="b">
        <f t="shared" ref="KQ134:KQ197" si="220">IF(KP134="",FALSE,TRUE)</f>
        <v>0</v>
      </c>
      <c r="KR134">
        <f t="shared" si="180"/>
        <v>141</v>
      </c>
    </row>
    <row r="135" spans="1:304" ht="14.4" customHeight="1" x14ac:dyDescent="0.3">
      <c r="A135">
        <v>100</v>
      </c>
      <c r="B135">
        <v>6752</v>
      </c>
      <c r="C135" s="2">
        <v>44874.370266203703</v>
      </c>
      <c r="D135">
        <v>0.89999997615814198</v>
      </c>
      <c r="E135" t="s">
        <v>775</v>
      </c>
      <c r="F135" t="s">
        <v>568</v>
      </c>
      <c r="G135">
        <f>VLOOKUP(F135,'Vlookup tables'!$A$2:$B$10,2,FALSE)</f>
        <v>6</v>
      </c>
      <c r="H135" t="s">
        <v>579</v>
      </c>
      <c r="I135" t="s">
        <v>1124</v>
      </c>
      <c r="J135" t="str">
        <f t="shared" ref="J135:J198" si="221">IF(H135= "Other",IF(I135= "","Unknown",I135),IF(H135= "","Unknown",H135))</f>
        <v>Information Technology Manager</v>
      </c>
      <c r="K135" t="s">
        <v>568</v>
      </c>
      <c r="L135">
        <f>VLOOKUP(K135,'Vlookup tables'!$A$2:$B$10,2,FALSE)</f>
        <v>6</v>
      </c>
      <c r="M135" t="s">
        <v>583</v>
      </c>
      <c r="N135" t="b">
        <f t="shared" si="181"/>
        <v>1</v>
      </c>
      <c r="O135" t="b">
        <f t="shared" si="182"/>
        <v>0</v>
      </c>
      <c r="P135" t="b">
        <f t="shared" si="183"/>
        <v>0</v>
      </c>
      <c r="Q135" t="b">
        <f t="shared" si="184"/>
        <v>0</v>
      </c>
      <c r="R135" t="b">
        <f t="shared" si="185"/>
        <v>0</v>
      </c>
      <c r="S135" t="s">
        <v>754</v>
      </c>
      <c r="T135" t="str">
        <f t="shared" si="158"/>
        <v>na</v>
      </c>
      <c r="U135" t="b">
        <f t="shared" si="159"/>
        <v>0</v>
      </c>
      <c r="V135" t="b">
        <f t="shared" si="160"/>
        <v>1</v>
      </c>
      <c r="W135" t="b">
        <f t="shared" si="161"/>
        <v>1</v>
      </c>
      <c r="X135" t="b">
        <f t="shared" si="162"/>
        <v>0</v>
      </c>
      <c r="Y135" t="s">
        <v>584</v>
      </c>
      <c r="Z135">
        <f>VLOOKUP(Y135,'Vlookup tables'!$D$2:$E$6,2,FALSE)</f>
        <v>2</v>
      </c>
      <c r="AA135" t="str">
        <f t="shared" si="163"/>
        <v>na</v>
      </c>
      <c r="AB135" t="str">
        <f t="shared" si="186"/>
        <v>na</v>
      </c>
      <c r="AC135" t="str">
        <f t="shared" si="187"/>
        <v>na</v>
      </c>
      <c r="AD135" t="str">
        <f t="shared" si="188"/>
        <v>na</v>
      </c>
      <c r="AE135" t="str">
        <f t="shared" si="189"/>
        <v>na</v>
      </c>
      <c r="AF135" t="str">
        <f>IF(OR(AA135=FALSE,AA135="na"),"na",VLOOKUP(AV135,'Vlookup tables'!$G$2:$H$7,2,FALSE))</f>
        <v>na</v>
      </c>
      <c r="AG135" t="str">
        <f>IF(OR(AB135=FALSE,AB135="na"),"na",VLOOKUP(AW135,'Vlookup tables'!$G$2:$H$7,2,FALSE))</f>
        <v>na</v>
      </c>
      <c r="AH135" t="str">
        <f>IF(OR(AC135=FALSE,AC135="na"),"na",VLOOKUP(AX135,'Vlookup tables'!$G$2:$H$7,2,FALSE))</f>
        <v>na</v>
      </c>
      <c r="AI135" t="str">
        <f>IF(OR(AD135=FALSE,AD135="na"),"na",VLOOKUP(AY135,'Vlookup tables'!$G$2:$H$7,2,FALSE))</f>
        <v>na</v>
      </c>
      <c r="AJ135" t="str">
        <f>IF(OR(AA135=FALSE,AA135="na"),"na",VLOOKUP(BC135,'Vlookup tables'!$J$2:$K$5,2,FALSE))</f>
        <v>na</v>
      </c>
      <c r="AK135" t="str">
        <f>IF(OR(AB135=FALSE,AB135="na"),"na",VLOOKUP(BD135,'Vlookup tables'!$J$2:$K$5,2,FALSE))</f>
        <v>na</v>
      </c>
      <c r="AL135" t="str">
        <f>IF(OR(AC135=FALSE,AC135="na"),"na",VLOOKUP(BE135,'Vlookup tables'!$J$2:$K$5,2,FALSE))</f>
        <v>na</v>
      </c>
      <c r="AM135" t="str">
        <f>IF(OR(AD135=FALSE,AD135="na"),"na",VLOOKUP(BF135,'Vlookup tables'!$J$2:$K$5,2,FALSE))</f>
        <v>na</v>
      </c>
      <c r="AN135" t="str">
        <f t="shared" si="190"/>
        <v>na</v>
      </c>
      <c r="AO135" t="str">
        <f t="shared" si="191"/>
        <v>na</v>
      </c>
      <c r="AP135" t="str">
        <f t="shared" si="192"/>
        <v>na</v>
      </c>
      <c r="AQ135" t="str">
        <f t="shared" si="193"/>
        <v>na</v>
      </c>
      <c r="BQ135" t="str">
        <f t="shared" si="194"/>
        <v>na</v>
      </c>
      <c r="BR135" t="b">
        <f t="shared" si="195"/>
        <v>1</v>
      </c>
      <c r="BS135" t="b">
        <f t="shared" si="196"/>
        <v>0</v>
      </c>
      <c r="BT135" t="b">
        <f t="shared" si="197"/>
        <v>1</v>
      </c>
      <c r="BU135" t="b">
        <f t="shared" si="198"/>
        <v>0</v>
      </c>
      <c r="BV135" t="b">
        <f t="shared" si="199"/>
        <v>0</v>
      </c>
      <c r="BW135">
        <f>IF(OR(BR135=FALSE,BR135="na"),"na",VLOOKUP(CN135,'Vlookup tables'!$G$2:$H$7,2,FALSE))</f>
        <v>1</v>
      </c>
      <c r="BX135" t="str">
        <f>IF(OR(BS135=FALSE,BS135="na"),"na",VLOOKUP(CO135,'Vlookup tables'!$G$2:$H$7,2,FALSE))</f>
        <v>na</v>
      </c>
      <c r="BY135">
        <f>IF(OR(BT135=FALSE,BT135="na"),"na",VLOOKUP(CP135,'Vlookup tables'!$G$2:$H$7,2,FALSE))</f>
        <v>1</v>
      </c>
      <c r="BZ135" t="str">
        <f>IF(OR(BU135=FALSE,BU135="na"),"na",VLOOKUP(CQ135,'Vlookup tables'!$G$2:$H$7,2,FALSE))</f>
        <v>na</v>
      </c>
      <c r="CA135">
        <f>IF(OR(BR135=FALSE,BR135="na"),"na",VLOOKUP(CU135,'Vlookup tables'!$J$2:$K$5,2,FALSE))</f>
        <v>2</v>
      </c>
      <c r="CB135" t="str">
        <f>IF(OR(BS135=FALSE,BS135="na"),"na",VLOOKUP(CV135,'Vlookup tables'!$J$2:$K$5,2,FALSE))</f>
        <v>na</v>
      </c>
      <c r="CC135">
        <f>IF(OR(BT135=FALSE,BT135="na"),"na",VLOOKUP(CW135,'Vlookup tables'!$J$2:$K$5,2,FALSE))</f>
        <v>2</v>
      </c>
      <c r="CD135" t="str">
        <f>IF(OR(BU135=FALSE,BU135="na"),"na",VLOOKUP(CX135,'Vlookup tables'!$J$2:$K$5,2,FALSE))</f>
        <v>na</v>
      </c>
      <c r="CE135" t="b">
        <f t="shared" si="200"/>
        <v>1</v>
      </c>
      <c r="CF135" t="str">
        <f t="shared" si="201"/>
        <v>na</v>
      </c>
      <c r="CG135" t="b">
        <f t="shared" si="202"/>
        <v>1</v>
      </c>
      <c r="CH135" t="str">
        <f t="shared" si="203"/>
        <v>na</v>
      </c>
      <c r="CJ135" t="s">
        <v>572</v>
      </c>
      <c r="CN135" t="s">
        <v>530</v>
      </c>
      <c r="CP135" t="s">
        <v>530</v>
      </c>
      <c r="CU135" t="s">
        <v>528</v>
      </c>
      <c r="CW135" t="s">
        <v>528</v>
      </c>
      <c r="DB135" t="s">
        <v>1125</v>
      </c>
      <c r="DD135" t="s">
        <v>1126</v>
      </c>
      <c r="DI135" t="b">
        <f t="shared" si="204"/>
        <v>1</v>
      </c>
      <c r="DJ135" t="s">
        <v>1127</v>
      </c>
      <c r="DK135" t="s">
        <v>543</v>
      </c>
      <c r="EQ135" t="b">
        <f t="shared" si="205"/>
        <v>0</v>
      </c>
      <c r="ER135" t="b">
        <f t="shared" si="206"/>
        <v>0</v>
      </c>
      <c r="ES135" t="b">
        <f t="shared" si="207"/>
        <v>0</v>
      </c>
      <c r="ET135" t="b">
        <f t="shared" si="208"/>
        <v>0</v>
      </c>
      <c r="EU135" t="b">
        <f t="shared" si="209"/>
        <v>0</v>
      </c>
      <c r="EV135" t="b">
        <f t="shared" si="210"/>
        <v>0</v>
      </c>
      <c r="EW135" t="str">
        <f t="shared" si="164"/>
        <v>na</v>
      </c>
      <c r="EX135" t="str">
        <f t="shared" si="165"/>
        <v>na</v>
      </c>
      <c r="EY135" t="str">
        <f t="shared" si="166"/>
        <v>na</v>
      </c>
      <c r="EZ135" t="str">
        <f t="shared" si="167"/>
        <v>na</v>
      </c>
      <c r="FA135" t="str">
        <f t="shared" si="168"/>
        <v>na</v>
      </c>
      <c r="FB135" t="str">
        <f t="shared" si="169"/>
        <v>na</v>
      </c>
      <c r="FC135" t="str">
        <f t="shared" si="211"/>
        <v>na</v>
      </c>
      <c r="FD135" t="str">
        <f t="shared" si="170"/>
        <v>na</v>
      </c>
      <c r="FE135" t="str">
        <f t="shared" si="171"/>
        <v>na</v>
      </c>
      <c r="FF135" t="str">
        <f t="shared" si="172"/>
        <v>na</v>
      </c>
      <c r="FG135" t="str">
        <f t="shared" si="173"/>
        <v>na</v>
      </c>
      <c r="FH135" t="str">
        <f t="shared" si="212"/>
        <v>na</v>
      </c>
      <c r="FI135" t="str">
        <f>IF(OR(FD135=FALSE,FD135="na"),"na",VLOOKUP(GH135,'Vlookup tables'!$G$2:$H$7,2,FALSE))</f>
        <v>na</v>
      </c>
      <c r="FJ135" t="str">
        <f>IF(OR(FE135=FALSE,FE135="na"),"na",VLOOKUP(GI135,'Vlookup tables'!$G$2:$H$7,2,FALSE))</f>
        <v>na</v>
      </c>
      <c r="FK135" t="str">
        <f>IF(OR(FF135=FALSE,FF135="na"),"na",VLOOKUP(GJ135,'Vlookup tables'!$G$2:$H$7,2,FALSE))</f>
        <v>na</v>
      </c>
      <c r="FL135" t="str">
        <f>IF(OR(FG135=FALSE,FG135="na"),"na",VLOOKUP(GK135,'Vlookup tables'!$G$2:$H$7,2,FALSE))</f>
        <v>na</v>
      </c>
      <c r="FM135" t="str">
        <f>IF(OR(FD135=FALSE,FD135="na"),"na",VLOOKUP(GO135,'Vlookup tables'!$J$2:$K$5,2,FALSE))</f>
        <v>na</v>
      </c>
      <c r="FN135" t="str">
        <f>IF(OR(FE135=FALSE,FE135="na"),"na",VLOOKUP(GP135,'Vlookup tables'!$J$2:$K$5,2,FALSE))</f>
        <v>na</v>
      </c>
      <c r="FO135" t="str">
        <f>IF(OR(FF135=FALSE,FF135="na"),"na",VLOOKUP(GQ135,'Vlookup tables'!$J$2:$K$5,2,FALSE))</f>
        <v>na</v>
      </c>
      <c r="FP135" t="str">
        <f>IF(OR(FG135=FALSE,FG135="na"),"na",VLOOKUP(GR135,'Vlookup tables'!$J$2:$K$5,2,FALSE))</f>
        <v>na</v>
      </c>
      <c r="FQ135" t="str">
        <f t="shared" si="174"/>
        <v>na</v>
      </c>
      <c r="FR135" t="str">
        <f t="shared" si="175"/>
        <v>na</v>
      </c>
      <c r="FS135" t="str">
        <f t="shared" si="176"/>
        <v>na</v>
      </c>
      <c r="FT135" t="str">
        <f t="shared" si="177"/>
        <v>na</v>
      </c>
      <c r="FU135" t="str">
        <f t="shared" si="178"/>
        <v>na</v>
      </c>
      <c r="FV135" t="s">
        <v>574</v>
      </c>
      <c r="HF135" t="s">
        <v>579</v>
      </c>
      <c r="HG135" t="s">
        <v>1128</v>
      </c>
      <c r="HX135">
        <f>IF(IT135="","Unknown",VLOOKUP(IT135,'Vlookup tables'!$B$13:$C$16,2,FALSE))</f>
        <v>2</v>
      </c>
      <c r="HY135">
        <f>IF(IU135="","Unknown",VLOOKUP(IU135,'Vlookup tables'!$D$13:$E$16,2,FALSE))</f>
        <v>2</v>
      </c>
      <c r="HZ135">
        <f>IF(IV135="","Unknown",VLOOKUP(IV135,'Vlookup tables'!$F$13:$G$16,2,FALSE))</f>
        <v>3</v>
      </c>
      <c r="IA135">
        <f>IF(IW135="","Unknown",VLOOKUP(IW135,'Vlookup tables'!$H$13:$I$16,2,FALSE))</f>
        <v>2</v>
      </c>
      <c r="IB135">
        <f>IF(IX135="","Unknown",VLOOKUP(IX135,'Vlookup tables'!$J$13:$K$16,2,FALSE))</f>
        <v>3</v>
      </c>
      <c r="IC135">
        <f>IF(IY135="","Unknown",VLOOKUP(IY135,'Vlookup tables'!$L$13:$M$16,2,FALSE))</f>
        <v>2</v>
      </c>
      <c r="ID135">
        <f>IF(IZ135="","Unknown",VLOOKUP(IZ135,'Vlookup tables'!$N$13:$O$16,2,FALSE))</f>
        <v>1</v>
      </c>
      <c r="IE135">
        <f>VLOOKUP(JA135,'Vlookup tables'!$P$13:$Q$15,2,FALSE)</f>
        <v>1</v>
      </c>
      <c r="IF135" t="str">
        <f t="shared" si="213"/>
        <v>na</v>
      </c>
      <c r="IG135" t="str">
        <f t="shared" si="214"/>
        <v>na</v>
      </c>
      <c r="IH135" t="str">
        <f t="shared" si="215"/>
        <v>na</v>
      </c>
      <c r="II135" t="str">
        <f t="shared" si="179"/>
        <v>na</v>
      </c>
      <c r="IJ135" t="str">
        <f>IF(OR(IF135=FALSE,IF135="na"),"na",VLOOKUP(JF135,'Vlookup tables'!$G$2:$H$7,2,FALSE))</f>
        <v>na</v>
      </c>
      <c r="IK135" t="str">
        <f>IF(OR(IG135=FALSE,IG135="na"),"na",VLOOKUP(JG135,'Vlookup tables'!$G$2:$H$7,2,FALSE))</f>
        <v>na</v>
      </c>
      <c r="IL135" t="str">
        <f>IF(OR(IH135=FALSE,IH135="na"),"na",VLOOKUP(JH135,'Vlookup tables'!$G$2:$H$7,2,FALSE))</f>
        <v>na</v>
      </c>
      <c r="IM135" t="str">
        <f>IF(OR(IF135=FALSE,IF135="na"),"na",VLOOKUP(JL135,'Vlookup tables'!$J$2:$K$5,2,FALSE))</f>
        <v>na</v>
      </c>
      <c r="IN135" t="str">
        <f>IF(OR(IG135=FALSE,IG135="na"),"na",VLOOKUP(JM135,'Vlookup tables'!$J$2:$K$5,2,FALSE))</f>
        <v>na</v>
      </c>
      <c r="IO135" t="str">
        <f>IF(OR(IH135=FALSE,IH135="na"),"na",VLOOKUP(JN135,'Vlookup tables'!$J$2:$K$5,2,FALSE))</f>
        <v>na</v>
      </c>
      <c r="IP135" t="str">
        <f t="shared" si="216"/>
        <v>na</v>
      </c>
      <c r="IQ135" t="str">
        <f t="shared" si="217"/>
        <v>na</v>
      </c>
      <c r="IR135" t="str">
        <f t="shared" si="218"/>
        <v>na</v>
      </c>
      <c r="IS135" t="b">
        <f t="shared" si="219"/>
        <v>1</v>
      </c>
      <c r="IT135" t="s">
        <v>559</v>
      </c>
      <c r="IU135" t="s">
        <v>560</v>
      </c>
      <c r="IV135" t="s">
        <v>540</v>
      </c>
      <c r="IW135" t="s">
        <v>562</v>
      </c>
      <c r="IX135" t="s">
        <v>577</v>
      </c>
      <c r="IY135" t="s">
        <v>528</v>
      </c>
      <c r="IZ135" t="s">
        <v>562</v>
      </c>
      <c r="JA135" t="s">
        <v>541</v>
      </c>
      <c r="JX135" t="s">
        <v>534</v>
      </c>
      <c r="KM135" t="s">
        <v>1127</v>
      </c>
      <c r="KN135" t="s">
        <v>543</v>
      </c>
      <c r="KQ135" t="b">
        <f t="shared" si="220"/>
        <v>0</v>
      </c>
      <c r="KR135">
        <f t="shared" si="180"/>
        <v>138</v>
      </c>
    </row>
    <row r="136" spans="1:304" ht="14.4" customHeight="1" x14ac:dyDescent="0.3">
      <c r="A136">
        <v>100</v>
      </c>
      <c r="B136">
        <v>548</v>
      </c>
      <c r="C136" s="2">
        <v>44874.370925925927</v>
      </c>
      <c r="D136">
        <v>1</v>
      </c>
      <c r="E136" t="s">
        <v>853</v>
      </c>
      <c r="F136" t="s">
        <v>566</v>
      </c>
      <c r="G136">
        <f>VLOOKUP(F136,'Vlookup tables'!$A$2:$B$10,2,FALSE)</f>
        <v>3</v>
      </c>
      <c r="H136" t="s">
        <v>579</v>
      </c>
      <c r="I136" t="s">
        <v>1129</v>
      </c>
      <c r="J136" t="str">
        <f t="shared" si="221"/>
        <v>Environmental</v>
      </c>
      <c r="K136" t="s">
        <v>568</v>
      </c>
      <c r="L136">
        <f>VLOOKUP(K136,'Vlookup tables'!$A$2:$B$10,2,FALSE)</f>
        <v>6</v>
      </c>
      <c r="M136" t="s">
        <v>736</v>
      </c>
      <c r="N136" t="b">
        <f t="shared" si="181"/>
        <v>1</v>
      </c>
      <c r="O136" t="b">
        <f t="shared" si="182"/>
        <v>0</v>
      </c>
      <c r="P136" t="b">
        <f t="shared" si="183"/>
        <v>1</v>
      </c>
      <c r="Q136" t="b">
        <f t="shared" si="184"/>
        <v>0</v>
      </c>
      <c r="R136" t="b">
        <f t="shared" si="185"/>
        <v>0</v>
      </c>
      <c r="S136" t="s">
        <v>949</v>
      </c>
      <c r="T136" t="str">
        <f t="shared" ref="T136:T199" si="222">IF(N136=TRUE,"na",IF($S136="","Unknown",ISNUMBER(SEARCH("Still",$S136))))</f>
        <v>na</v>
      </c>
      <c r="U136" t="b">
        <f t="shared" ref="U136:U199" si="223">IF(O136=TRUE,"na",IF($S136="","Unknown",ISNUMBER(SEARCH("office",$S136))))</f>
        <v>0</v>
      </c>
      <c r="V136" t="str">
        <f t="shared" ref="V136:V199" si="224">IF(P136=TRUE,"na",IF($S136="","Unknown",ISNUMBER(SEARCH("device",$S136))))</f>
        <v>na</v>
      </c>
      <c r="W136" t="b">
        <f t="shared" ref="W136:W199" si="225">IF(Q136=TRUE,"na",IF($S136="","Unknown",ISNUMBER(SEARCH("camera",$S136))))</f>
        <v>0</v>
      </c>
      <c r="X136" t="b">
        <f t="shared" ref="X136:X199" si="226">IF(R136=TRUE,"na",IF($S136="","Unknown",ISNUMBER(SEARCH("record",$S136))))</f>
        <v>1</v>
      </c>
      <c r="Y136" t="s">
        <v>517</v>
      </c>
      <c r="Z136">
        <f>VLOOKUP(Y136,'Vlookup tables'!$D$2:$E$6,2,FALSE)</f>
        <v>1</v>
      </c>
      <c r="AA136" t="b">
        <f t="shared" si="163"/>
        <v>0</v>
      </c>
      <c r="AB136" t="b">
        <f t="shared" si="186"/>
        <v>1</v>
      </c>
      <c r="AC136" t="b">
        <f t="shared" si="187"/>
        <v>0</v>
      </c>
      <c r="AD136" t="b">
        <f t="shared" si="188"/>
        <v>1</v>
      </c>
      <c r="AE136" t="b">
        <f t="shared" si="189"/>
        <v>0</v>
      </c>
      <c r="AF136" t="str">
        <f>IF(OR(AA136=FALSE,AA136="na"),"na",VLOOKUP(AV136,'Vlookup tables'!$G$2:$H$7,2,FALSE))</f>
        <v>na</v>
      </c>
      <c r="AG136">
        <f>IF(OR(AB136=FALSE,AB136="na"),"na",VLOOKUP(AW136,'Vlookup tables'!$G$2:$H$7,2,FALSE))</f>
        <v>2</v>
      </c>
      <c r="AH136" t="str">
        <f>IF(OR(AC136=FALSE,AC136="na"),"na",VLOOKUP(AX136,'Vlookup tables'!$G$2:$H$7,2,FALSE))</f>
        <v>na</v>
      </c>
      <c r="AI136">
        <f>IF(OR(AD136=FALSE,AD136="na"),"na",VLOOKUP(AY136,'Vlookup tables'!$G$2:$H$7,2,FALSE))</f>
        <v>1</v>
      </c>
      <c r="AJ136" t="str">
        <f>IF(OR(AA136=FALSE,AA136="na"),"na",VLOOKUP(BC136,'Vlookup tables'!$J$2:$K$5,2,FALSE))</f>
        <v>na</v>
      </c>
      <c r="AK136">
        <f>IF(OR(AB136=FALSE,AB136="na"),"na",VLOOKUP(BD136,'Vlookup tables'!$J$2:$K$5,2,FALSE))</f>
        <v>3</v>
      </c>
      <c r="AL136" t="str">
        <f>IF(OR(AC136=FALSE,AC136="na"),"na",VLOOKUP(BE136,'Vlookup tables'!$J$2:$K$5,2,FALSE))</f>
        <v>na</v>
      </c>
      <c r="AM136">
        <f>IF(OR(AD136=FALSE,AD136="na"),"na",VLOOKUP(BF136,'Vlookup tables'!$J$2:$K$5,2,FALSE))</f>
        <v>2</v>
      </c>
      <c r="AN136" t="str">
        <f t="shared" si="190"/>
        <v>na</v>
      </c>
      <c r="AO136" t="b">
        <f t="shared" si="191"/>
        <v>1</v>
      </c>
      <c r="AP136" t="str">
        <f t="shared" si="192"/>
        <v>na</v>
      </c>
      <c r="AQ136" t="b">
        <f t="shared" si="193"/>
        <v>0</v>
      </c>
      <c r="AR136" t="s">
        <v>1130</v>
      </c>
      <c r="AW136" t="s">
        <v>531</v>
      </c>
      <c r="AY136" t="s">
        <v>530</v>
      </c>
      <c r="BD136" t="s">
        <v>532</v>
      </c>
      <c r="BF136" t="s">
        <v>528</v>
      </c>
      <c r="BK136" t="s">
        <v>1131</v>
      </c>
      <c r="BQ136" t="str">
        <f t="shared" si="194"/>
        <v>Yes</v>
      </c>
      <c r="BR136" t="b">
        <f t="shared" si="195"/>
        <v>1</v>
      </c>
      <c r="BS136" t="b">
        <f t="shared" si="196"/>
        <v>1</v>
      </c>
      <c r="BT136" t="b">
        <f t="shared" si="197"/>
        <v>0</v>
      </c>
      <c r="BU136" t="b">
        <f t="shared" si="198"/>
        <v>0</v>
      </c>
      <c r="BV136" t="b">
        <f t="shared" si="199"/>
        <v>0</v>
      </c>
      <c r="BW136">
        <f>IF(OR(BR136=FALSE,BR136="na"),"na",VLOOKUP(CN136,'Vlookup tables'!$G$2:$H$7,2,FALSE))</f>
        <v>3</v>
      </c>
      <c r="BX136">
        <f>IF(OR(BS136=FALSE,BS136="na"),"na",VLOOKUP(CO136,'Vlookup tables'!$G$2:$H$7,2,FALSE))</f>
        <v>2</v>
      </c>
      <c r="BY136" t="str">
        <f>IF(OR(BT136=FALSE,BT136="na"),"na",VLOOKUP(CP136,'Vlookup tables'!$G$2:$H$7,2,FALSE))</f>
        <v>na</v>
      </c>
      <c r="BZ136" t="str">
        <f>IF(OR(BU136=FALSE,BU136="na"),"na",VLOOKUP(CQ136,'Vlookup tables'!$G$2:$H$7,2,FALSE))</f>
        <v>na</v>
      </c>
      <c r="CA136">
        <f>IF(OR(BR136=FALSE,BR136="na"),"na",VLOOKUP(CU136,'Vlookup tables'!$J$2:$K$5,2,FALSE))</f>
        <v>3</v>
      </c>
      <c r="CB136">
        <f>IF(OR(BS136=FALSE,BS136="na"),"na",VLOOKUP(CV136,'Vlookup tables'!$J$2:$K$5,2,FALSE))</f>
        <v>2</v>
      </c>
      <c r="CC136" t="str">
        <f>IF(OR(BT136=FALSE,BT136="na"),"na",VLOOKUP(CW136,'Vlookup tables'!$J$2:$K$5,2,FALSE))</f>
        <v>na</v>
      </c>
      <c r="CD136" t="str">
        <f>IF(OR(BU136=FALSE,BU136="na"),"na",VLOOKUP(CX136,'Vlookup tables'!$J$2:$K$5,2,FALSE))</f>
        <v>na</v>
      </c>
      <c r="CE136" t="b">
        <f t="shared" si="200"/>
        <v>0</v>
      </c>
      <c r="CF136" t="b">
        <f t="shared" si="201"/>
        <v>0</v>
      </c>
      <c r="CG136" t="str">
        <f t="shared" si="202"/>
        <v>na</v>
      </c>
      <c r="CH136" t="str">
        <f t="shared" si="203"/>
        <v>na</v>
      </c>
      <c r="CI136" t="s">
        <v>519</v>
      </c>
      <c r="CJ136" t="s">
        <v>529</v>
      </c>
      <c r="CN136" t="s">
        <v>527</v>
      </c>
      <c r="CO136" t="s">
        <v>531</v>
      </c>
      <c r="CU136" t="s">
        <v>532</v>
      </c>
      <c r="CV136" t="s">
        <v>528</v>
      </c>
      <c r="DI136" t="b">
        <f t="shared" si="204"/>
        <v>0</v>
      </c>
      <c r="DK136" t="s">
        <v>552</v>
      </c>
      <c r="EQ136" t="b">
        <f t="shared" si="205"/>
        <v>0</v>
      </c>
      <c r="ER136" t="b">
        <f t="shared" si="206"/>
        <v>0</v>
      </c>
      <c r="ES136" t="b">
        <f t="shared" si="207"/>
        <v>0</v>
      </c>
      <c r="ET136" t="b">
        <f t="shared" si="208"/>
        <v>0</v>
      </c>
      <c r="EU136" t="b">
        <f t="shared" si="209"/>
        <v>0</v>
      </c>
      <c r="EV136" t="b">
        <f t="shared" si="210"/>
        <v>0</v>
      </c>
      <c r="EW136" t="str">
        <f t="shared" si="164"/>
        <v>na</v>
      </c>
      <c r="EX136" t="str">
        <f t="shared" si="165"/>
        <v>na</v>
      </c>
      <c r="EY136" t="str">
        <f t="shared" si="166"/>
        <v>na</v>
      </c>
      <c r="EZ136" t="str">
        <f t="shared" si="167"/>
        <v>na</v>
      </c>
      <c r="FA136" t="str">
        <f t="shared" si="168"/>
        <v>na</v>
      </c>
      <c r="FB136" t="str">
        <f t="shared" si="169"/>
        <v>na</v>
      </c>
      <c r="FC136" t="str">
        <f t="shared" si="211"/>
        <v>na</v>
      </c>
      <c r="FD136" t="str">
        <f t="shared" si="170"/>
        <v>na</v>
      </c>
      <c r="FE136" t="str">
        <f t="shared" si="171"/>
        <v>na</v>
      </c>
      <c r="FF136" t="str">
        <f t="shared" si="172"/>
        <v>na</v>
      </c>
      <c r="FG136" t="str">
        <f t="shared" si="173"/>
        <v>na</v>
      </c>
      <c r="FH136" t="str">
        <f t="shared" si="212"/>
        <v>na</v>
      </c>
      <c r="FI136" t="str">
        <f>IF(OR(FD136=FALSE,FD136="na"),"na",VLOOKUP(GH136,'Vlookup tables'!$G$2:$H$7,2,FALSE))</f>
        <v>na</v>
      </c>
      <c r="FJ136" t="str">
        <f>IF(OR(FE136=FALSE,FE136="na"),"na",VLOOKUP(GI136,'Vlookup tables'!$G$2:$H$7,2,FALSE))</f>
        <v>na</v>
      </c>
      <c r="FK136" t="str">
        <f>IF(OR(FF136=FALSE,FF136="na"),"na",VLOOKUP(GJ136,'Vlookup tables'!$G$2:$H$7,2,FALSE))</f>
        <v>na</v>
      </c>
      <c r="FL136" t="str">
        <f>IF(OR(FG136=FALSE,FG136="na"),"na",VLOOKUP(GK136,'Vlookup tables'!$G$2:$H$7,2,FALSE))</f>
        <v>na</v>
      </c>
      <c r="FM136" t="str">
        <f>IF(OR(FD136=FALSE,FD136="na"),"na",VLOOKUP(GO136,'Vlookup tables'!$J$2:$K$5,2,FALSE))</f>
        <v>na</v>
      </c>
      <c r="FN136" t="str">
        <f>IF(OR(FE136=FALSE,FE136="na"),"na",VLOOKUP(GP136,'Vlookup tables'!$J$2:$K$5,2,FALSE))</f>
        <v>na</v>
      </c>
      <c r="FO136" t="str">
        <f>IF(OR(FF136=FALSE,FF136="na"),"na",VLOOKUP(GQ136,'Vlookup tables'!$J$2:$K$5,2,FALSE))</f>
        <v>na</v>
      </c>
      <c r="FP136" t="str">
        <f>IF(OR(FG136=FALSE,FG136="na"),"na",VLOOKUP(GR136,'Vlookup tables'!$J$2:$K$5,2,FALSE))</f>
        <v>na</v>
      </c>
      <c r="FQ136" t="str">
        <f t="shared" si="174"/>
        <v>na</v>
      </c>
      <c r="FR136" t="str">
        <f t="shared" si="175"/>
        <v>na</v>
      </c>
      <c r="FS136" t="str">
        <f t="shared" si="176"/>
        <v>na</v>
      </c>
      <c r="FT136" t="str">
        <f t="shared" si="177"/>
        <v>na</v>
      </c>
      <c r="FU136" t="str">
        <f t="shared" si="178"/>
        <v>na</v>
      </c>
      <c r="FV136" t="s">
        <v>574</v>
      </c>
      <c r="HF136" t="s">
        <v>1009</v>
      </c>
      <c r="HW136" t="s">
        <v>1132</v>
      </c>
      <c r="HX136">
        <f>IF(IT136="","Unknown",VLOOKUP(IT136,'Vlookup tables'!$B$13:$C$16,2,FALSE))</f>
        <v>2</v>
      </c>
      <c r="HY136">
        <f>IF(IU136="","Unknown",VLOOKUP(IU136,'Vlookup tables'!$D$13:$E$16,2,FALSE))</f>
        <v>2</v>
      </c>
      <c r="HZ136">
        <f>IF(IV136="","Unknown",VLOOKUP(IV136,'Vlookup tables'!$F$13:$G$16,2,FALSE))</f>
        <v>3</v>
      </c>
      <c r="IA136">
        <f>IF(IW136="","Unknown",VLOOKUP(IW136,'Vlookup tables'!$H$13:$I$16,2,FALSE))</f>
        <v>2</v>
      </c>
      <c r="IB136">
        <f>IF(IX136="","Unknown",VLOOKUP(IX136,'Vlookup tables'!$J$13:$K$16,2,FALSE))</f>
        <v>3</v>
      </c>
      <c r="IC136">
        <f>IF(IY136="","Unknown",VLOOKUP(IY136,'Vlookup tables'!$L$13:$M$16,2,FALSE))</f>
        <v>2</v>
      </c>
      <c r="ID136">
        <f>IF(IZ136="","Unknown",VLOOKUP(IZ136,'Vlookup tables'!$N$13:$O$16,2,FALSE))</f>
        <v>1</v>
      </c>
      <c r="IE136">
        <f>VLOOKUP(JA136,'Vlookup tables'!$P$13:$Q$15,2,FALSE)</f>
        <v>1</v>
      </c>
      <c r="IF136" t="str">
        <f t="shared" si="213"/>
        <v>na</v>
      </c>
      <c r="IG136" t="str">
        <f t="shared" si="214"/>
        <v>na</v>
      </c>
      <c r="IH136" t="str">
        <f t="shared" si="215"/>
        <v>na</v>
      </c>
      <c r="II136" t="str">
        <f t="shared" si="179"/>
        <v>na</v>
      </c>
      <c r="IJ136" t="str">
        <f>IF(OR(IF136=FALSE,IF136="na"),"na",VLOOKUP(JF136,'Vlookup tables'!$G$2:$H$7,2,FALSE))</f>
        <v>na</v>
      </c>
      <c r="IK136" t="str">
        <f>IF(OR(IG136=FALSE,IG136="na"),"na",VLOOKUP(JG136,'Vlookup tables'!$G$2:$H$7,2,FALSE))</f>
        <v>na</v>
      </c>
      <c r="IL136" t="str">
        <f>IF(OR(IH136=FALSE,IH136="na"),"na",VLOOKUP(JH136,'Vlookup tables'!$G$2:$H$7,2,FALSE))</f>
        <v>na</v>
      </c>
      <c r="IM136" t="str">
        <f>IF(OR(IF136=FALSE,IF136="na"),"na",VLOOKUP(JL136,'Vlookup tables'!$J$2:$K$5,2,FALSE))</f>
        <v>na</v>
      </c>
      <c r="IN136" t="str">
        <f>IF(OR(IG136=FALSE,IG136="na"),"na",VLOOKUP(JM136,'Vlookup tables'!$J$2:$K$5,2,FALSE))</f>
        <v>na</v>
      </c>
      <c r="IO136" t="str">
        <f>IF(OR(IH136=FALSE,IH136="na"),"na",VLOOKUP(JN136,'Vlookup tables'!$J$2:$K$5,2,FALSE))</f>
        <v>na</v>
      </c>
      <c r="IP136" t="str">
        <f t="shared" si="216"/>
        <v>na</v>
      </c>
      <c r="IQ136" t="str">
        <f t="shared" si="217"/>
        <v>na</v>
      </c>
      <c r="IR136" t="str">
        <f t="shared" si="218"/>
        <v>na</v>
      </c>
      <c r="IS136" t="b">
        <f t="shared" si="219"/>
        <v>0</v>
      </c>
      <c r="IT136" t="s">
        <v>559</v>
      </c>
      <c r="IU136" t="s">
        <v>560</v>
      </c>
      <c r="IV136" t="s">
        <v>540</v>
      </c>
      <c r="IW136" t="s">
        <v>562</v>
      </c>
      <c r="IX136" t="s">
        <v>577</v>
      </c>
      <c r="IY136" t="s">
        <v>528</v>
      </c>
      <c r="IZ136" t="s">
        <v>562</v>
      </c>
      <c r="JA136" t="s">
        <v>541</v>
      </c>
      <c r="JX136" t="s">
        <v>534</v>
      </c>
      <c r="KA136" t="s">
        <v>1068</v>
      </c>
      <c r="KB136" t="s">
        <v>868</v>
      </c>
      <c r="KG136">
        <v>2</v>
      </c>
      <c r="KH136">
        <v>1</v>
      </c>
      <c r="KI136">
        <v>1</v>
      </c>
      <c r="KN136" t="s">
        <v>552</v>
      </c>
      <c r="KQ136" t="b">
        <f t="shared" si="220"/>
        <v>0</v>
      </c>
      <c r="KR136">
        <f t="shared" si="180"/>
        <v>146</v>
      </c>
    </row>
    <row r="137" spans="1:304" ht="14.4" customHeight="1" x14ac:dyDescent="0.3">
      <c r="A137">
        <v>100</v>
      </c>
      <c r="B137">
        <v>446</v>
      </c>
      <c r="C137" s="2">
        <v>44874.373576388891</v>
      </c>
      <c r="D137">
        <v>0.89999997615814198</v>
      </c>
      <c r="E137" t="s">
        <v>544</v>
      </c>
      <c r="F137" t="s">
        <v>524</v>
      </c>
      <c r="G137">
        <f>VLOOKUP(F137,'Vlookup tables'!$A$2:$B$10,2,FALSE)</f>
        <v>0</v>
      </c>
      <c r="H137" t="s">
        <v>579</v>
      </c>
      <c r="J137" t="str">
        <f t="shared" si="221"/>
        <v>Unknown</v>
      </c>
      <c r="K137" t="s">
        <v>566</v>
      </c>
      <c r="L137">
        <f>VLOOKUP(K137,'Vlookup tables'!$A$2:$B$10,2,FALSE)</f>
        <v>3</v>
      </c>
      <c r="M137" t="s">
        <v>583</v>
      </c>
      <c r="N137" t="b">
        <f t="shared" si="181"/>
        <v>1</v>
      </c>
      <c r="O137" t="b">
        <f t="shared" si="182"/>
        <v>0</v>
      </c>
      <c r="P137" t="b">
        <f t="shared" si="183"/>
        <v>0</v>
      </c>
      <c r="Q137" t="b">
        <f t="shared" si="184"/>
        <v>0</v>
      </c>
      <c r="R137" t="b">
        <f t="shared" si="185"/>
        <v>0</v>
      </c>
      <c r="T137" t="str">
        <f t="shared" si="222"/>
        <v>na</v>
      </c>
      <c r="U137" t="str">
        <f t="shared" si="223"/>
        <v>Unknown</v>
      </c>
      <c r="V137" t="str">
        <f t="shared" si="224"/>
        <v>Unknown</v>
      </c>
      <c r="W137" t="str">
        <f t="shared" si="225"/>
        <v>Unknown</v>
      </c>
      <c r="X137" t="str">
        <f t="shared" si="226"/>
        <v>Unknown</v>
      </c>
      <c r="Y137" t="s">
        <v>621</v>
      </c>
      <c r="Z137">
        <f>VLOOKUP(Y137,'Vlookup tables'!$D$2:$E$6,2,FALSE)</f>
        <v>3</v>
      </c>
      <c r="AA137" t="str">
        <f t="shared" si="163"/>
        <v>na</v>
      </c>
      <c r="AB137" t="str">
        <f t="shared" si="186"/>
        <v>na</v>
      </c>
      <c r="AC137" t="str">
        <f t="shared" si="187"/>
        <v>na</v>
      </c>
      <c r="AD137" t="str">
        <f t="shared" si="188"/>
        <v>na</v>
      </c>
      <c r="AE137" t="str">
        <f t="shared" si="189"/>
        <v>na</v>
      </c>
      <c r="AF137" t="str">
        <f>IF(OR(AA137=FALSE,AA137="na"),"na",VLOOKUP(AV137,'Vlookup tables'!$G$2:$H$7,2,FALSE))</f>
        <v>na</v>
      </c>
      <c r="AG137" t="str">
        <f>IF(OR(AB137=FALSE,AB137="na"),"na",VLOOKUP(AW137,'Vlookup tables'!$G$2:$H$7,2,FALSE))</f>
        <v>na</v>
      </c>
      <c r="AH137" t="str">
        <f>IF(OR(AC137=FALSE,AC137="na"),"na",VLOOKUP(AX137,'Vlookup tables'!$G$2:$H$7,2,FALSE))</f>
        <v>na</v>
      </c>
      <c r="AI137" t="str">
        <f>IF(OR(AD137=FALSE,AD137="na"),"na",VLOOKUP(AY137,'Vlookup tables'!$G$2:$H$7,2,FALSE))</f>
        <v>na</v>
      </c>
      <c r="AJ137" t="str">
        <f>IF(OR(AA137=FALSE,AA137="na"),"na",VLOOKUP(BC137,'Vlookup tables'!$J$2:$K$5,2,FALSE))</f>
        <v>na</v>
      </c>
      <c r="AK137" t="str">
        <f>IF(OR(AB137=FALSE,AB137="na"),"na",VLOOKUP(BD137,'Vlookup tables'!$J$2:$K$5,2,FALSE))</f>
        <v>na</v>
      </c>
      <c r="AL137" t="str">
        <f>IF(OR(AC137=FALSE,AC137="na"),"na",VLOOKUP(BE137,'Vlookup tables'!$J$2:$K$5,2,FALSE))</f>
        <v>na</v>
      </c>
      <c r="AM137" t="str">
        <f>IF(OR(AD137=FALSE,AD137="na"),"na",VLOOKUP(BF137,'Vlookup tables'!$J$2:$K$5,2,FALSE))</f>
        <v>na</v>
      </c>
      <c r="AN137" t="str">
        <f t="shared" si="190"/>
        <v>na</v>
      </c>
      <c r="AO137" t="str">
        <f t="shared" si="191"/>
        <v>na</v>
      </c>
      <c r="AP137" t="str">
        <f t="shared" si="192"/>
        <v>na</v>
      </c>
      <c r="AQ137" t="str">
        <f t="shared" si="193"/>
        <v>na</v>
      </c>
      <c r="BQ137" t="str">
        <f t="shared" si="194"/>
        <v>na</v>
      </c>
      <c r="BR137" t="str">
        <f t="shared" si="195"/>
        <v>na</v>
      </c>
      <c r="BS137" t="str">
        <f t="shared" si="196"/>
        <v>na</v>
      </c>
      <c r="BT137" t="str">
        <f t="shared" si="197"/>
        <v>na</v>
      </c>
      <c r="BU137" t="str">
        <f t="shared" si="198"/>
        <v>na</v>
      </c>
      <c r="BV137" t="str">
        <f t="shared" si="199"/>
        <v>na</v>
      </c>
      <c r="BW137" t="str">
        <f>IF(OR(BR137=FALSE,BR137="na"),"na",VLOOKUP(CN137,'Vlookup tables'!$G$2:$H$7,2,FALSE))</f>
        <v>na</v>
      </c>
      <c r="BX137" t="str">
        <f>IF(OR(BS137=FALSE,BS137="na"),"na",VLOOKUP(CO137,'Vlookup tables'!$G$2:$H$7,2,FALSE))</f>
        <v>na</v>
      </c>
      <c r="BY137" t="str">
        <f>IF(OR(BT137=FALSE,BT137="na"),"na",VLOOKUP(CP137,'Vlookup tables'!$G$2:$H$7,2,FALSE))</f>
        <v>na</v>
      </c>
      <c r="BZ137" t="str">
        <f>IF(OR(BU137=FALSE,BU137="na"),"na",VLOOKUP(CQ137,'Vlookup tables'!$G$2:$H$7,2,FALSE))</f>
        <v>na</v>
      </c>
      <c r="CA137" t="str">
        <f>IF(OR(BR137=FALSE,BR137="na"),"na",VLOOKUP(CU137,'Vlookup tables'!$J$2:$K$5,2,FALSE))</f>
        <v>na</v>
      </c>
      <c r="CB137" t="str">
        <f>IF(OR(BS137=FALSE,BS137="na"),"na",VLOOKUP(CV137,'Vlookup tables'!$J$2:$K$5,2,FALSE))</f>
        <v>na</v>
      </c>
      <c r="CC137" t="str">
        <f>IF(OR(BT137=FALSE,BT137="na"),"na",VLOOKUP(CW137,'Vlookup tables'!$J$2:$K$5,2,FALSE))</f>
        <v>na</v>
      </c>
      <c r="CD137" t="str">
        <f>IF(OR(BU137=FALSE,BU137="na"),"na",VLOOKUP(CX137,'Vlookup tables'!$J$2:$K$5,2,FALSE))</f>
        <v>na</v>
      </c>
      <c r="CE137" t="str">
        <f t="shared" si="200"/>
        <v>na</v>
      </c>
      <c r="CF137" t="str">
        <f t="shared" si="201"/>
        <v>na</v>
      </c>
      <c r="CG137" t="str">
        <f t="shared" si="202"/>
        <v>na</v>
      </c>
      <c r="CH137" t="str">
        <f t="shared" si="203"/>
        <v>na</v>
      </c>
      <c r="DI137" t="str">
        <f t="shared" si="204"/>
        <v>na</v>
      </c>
      <c r="DM137" s="5" t="s">
        <v>534</v>
      </c>
      <c r="DO137" t="s">
        <v>1133</v>
      </c>
      <c r="DP137" t="s">
        <v>1134</v>
      </c>
      <c r="DQ137" t="s">
        <v>1135</v>
      </c>
      <c r="DR137">
        <v>1</v>
      </c>
      <c r="DT137">
        <v>5</v>
      </c>
      <c r="DV137">
        <v>4</v>
      </c>
      <c r="DW137">
        <v>3</v>
      </c>
      <c r="DX137">
        <v>2</v>
      </c>
      <c r="EA137">
        <v>2</v>
      </c>
      <c r="EG137">
        <v>1</v>
      </c>
      <c r="EK137">
        <v>1</v>
      </c>
      <c r="EQ137" t="b">
        <f t="shared" si="205"/>
        <v>1</v>
      </c>
      <c r="ER137" t="b">
        <f t="shared" si="206"/>
        <v>0</v>
      </c>
      <c r="ES137" t="b">
        <f t="shared" si="207"/>
        <v>0</v>
      </c>
      <c r="ET137" t="b">
        <f t="shared" si="208"/>
        <v>0</v>
      </c>
      <c r="EU137" t="b">
        <f t="shared" si="209"/>
        <v>1</v>
      </c>
      <c r="EV137" t="b">
        <f t="shared" si="210"/>
        <v>0</v>
      </c>
      <c r="EW137" t="str">
        <f t="shared" si="164"/>
        <v>na</v>
      </c>
      <c r="EX137" t="str">
        <f t="shared" si="165"/>
        <v>na</v>
      </c>
      <c r="EY137" t="str">
        <f t="shared" si="166"/>
        <v>na</v>
      </c>
      <c r="EZ137">
        <f t="shared" si="167"/>
        <v>1</v>
      </c>
      <c r="FA137" t="b">
        <f t="shared" si="168"/>
        <v>1</v>
      </c>
      <c r="FB137" t="b">
        <f t="shared" si="169"/>
        <v>0</v>
      </c>
      <c r="FC137" t="b">
        <f t="shared" si="211"/>
        <v>0</v>
      </c>
      <c r="FD137" t="b">
        <f t="shared" si="170"/>
        <v>1</v>
      </c>
      <c r="FE137" t="str">
        <f t="shared" si="171"/>
        <v>na</v>
      </c>
      <c r="FF137" t="b">
        <f t="shared" si="172"/>
        <v>1</v>
      </c>
      <c r="FG137" t="b">
        <f t="shared" si="173"/>
        <v>1</v>
      </c>
      <c r="FH137" t="b">
        <f t="shared" si="212"/>
        <v>0</v>
      </c>
      <c r="FI137">
        <f>IF(OR(FD137=FALSE,FD137="na"),"na",VLOOKUP(GH137,'Vlookup tables'!$G$2:$H$7,2,FALSE))</f>
        <v>4</v>
      </c>
      <c r="FJ137" t="str">
        <f>IF(OR(FE137=FALSE,FE137="na"),"na",VLOOKUP(GI137,'Vlookup tables'!$G$2:$H$7,2,FALSE))</f>
        <v>na</v>
      </c>
      <c r="FK137">
        <f>IF(OR(FF137=FALSE,FF137="na"),"na",VLOOKUP(GJ137,'Vlookup tables'!$G$2:$H$7,2,FALSE))</f>
        <v>5</v>
      </c>
      <c r="FL137">
        <f>IF(OR(FG137=FALSE,FG137="na"),"na",VLOOKUP(GK137,'Vlookup tables'!$G$2:$H$7,2,FALSE))</f>
        <v>4</v>
      </c>
      <c r="FM137">
        <f>IF(OR(FD137=FALSE,FD137="na"),"na",VLOOKUP(GO137,'Vlookup tables'!$J$2:$K$5,2,FALSE))</f>
        <v>3</v>
      </c>
      <c r="FN137" t="str">
        <f>IF(OR(FE137=FALSE,FE137="na"),"na",VLOOKUP(GP137,'Vlookup tables'!$J$2:$K$5,2,FALSE))</f>
        <v>na</v>
      </c>
      <c r="FO137">
        <f>IF(OR(FF137=FALSE,FF137="na"),"na",VLOOKUP(GQ137,'Vlookup tables'!$J$2:$K$5,2,FALSE))</f>
        <v>3</v>
      </c>
      <c r="FP137">
        <f>IF(OR(FG137=FALSE,FG137="na"),"na",VLOOKUP(GR137,'Vlookup tables'!$J$2:$K$5,2,FALSE))</f>
        <v>3</v>
      </c>
      <c r="FQ137" t="b">
        <f t="shared" si="174"/>
        <v>0</v>
      </c>
      <c r="FR137" t="str">
        <f t="shared" si="175"/>
        <v>na</v>
      </c>
      <c r="FS137" t="b">
        <f t="shared" si="176"/>
        <v>0</v>
      </c>
      <c r="FT137" t="b">
        <f t="shared" si="177"/>
        <v>0</v>
      </c>
      <c r="FU137" t="b">
        <f t="shared" si="178"/>
        <v>0</v>
      </c>
      <c r="FV137" t="s">
        <v>1136</v>
      </c>
      <c r="GA137" t="s">
        <v>555</v>
      </c>
      <c r="GB137" t="s">
        <v>618</v>
      </c>
      <c r="GF137" t="s">
        <v>596</v>
      </c>
      <c r="GH137" t="s">
        <v>573</v>
      </c>
      <c r="GJ137" t="s">
        <v>551</v>
      </c>
      <c r="GK137" t="s">
        <v>573</v>
      </c>
      <c r="GO137" t="s">
        <v>532</v>
      </c>
      <c r="GQ137" t="s">
        <v>532</v>
      </c>
      <c r="GR137" t="s">
        <v>532</v>
      </c>
      <c r="HD137" t="s">
        <v>543</v>
      </c>
      <c r="HX137">
        <f>IF(IT137="","Unknown",VLOOKUP(IT137,'Vlookup tables'!$B$13:$C$16,2,FALSE))</f>
        <v>2</v>
      </c>
      <c r="HY137">
        <f>IF(IU137="","Unknown",VLOOKUP(IU137,'Vlookup tables'!$D$13:$E$16,2,FALSE))</f>
        <v>3</v>
      </c>
      <c r="HZ137">
        <f>IF(IV137="","Unknown",VLOOKUP(IV137,'Vlookup tables'!$F$13:$G$16,2,FALSE))</f>
        <v>3</v>
      </c>
      <c r="IA137">
        <f>IF(IW137="","Unknown",VLOOKUP(IW137,'Vlookup tables'!$H$13:$I$16,2,FALSE))</f>
        <v>3</v>
      </c>
      <c r="IB137">
        <f>IF(IX137="","Unknown",VLOOKUP(IX137,'Vlookup tables'!$J$13:$K$16,2,FALSE))</f>
        <v>3</v>
      </c>
      <c r="IC137">
        <f>IF(IY137="","Unknown",VLOOKUP(IY137,'Vlookup tables'!$L$13:$M$16,2,FALSE))</f>
        <v>3</v>
      </c>
      <c r="ID137">
        <f>IF(IZ137="","Unknown",VLOOKUP(IZ137,'Vlookup tables'!$N$13:$O$16,2,FALSE))</f>
        <v>1</v>
      </c>
      <c r="IE137">
        <f>VLOOKUP(JA137,'Vlookup tables'!$P$13:$Q$15,2,FALSE)</f>
        <v>2</v>
      </c>
      <c r="IF137" t="b">
        <f t="shared" si="213"/>
        <v>0</v>
      </c>
      <c r="IG137" t="b">
        <f t="shared" si="214"/>
        <v>1</v>
      </c>
      <c r="IH137" t="b">
        <f t="shared" si="215"/>
        <v>0</v>
      </c>
      <c r="II137" t="b">
        <f t="shared" si="179"/>
        <v>0</v>
      </c>
      <c r="IJ137" t="str">
        <f>IF(OR(IF137=FALSE,IF137="na"),"na",VLOOKUP(JF137,'Vlookup tables'!$G$2:$H$7,2,FALSE))</f>
        <v>na</v>
      </c>
      <c r="IK137">
        <f>IF(OR(IG137=FALSE,IG137="na"),"na",VLOOKUP(JG137,'Vlookup tables'!$G$2:$H$7,2,FALSE))</f>
        <v>4</v>
      </c>
      <c r="IL137" t="str">
        <f>IF(OR(IH137=FALSE,IH137="na"),"na",VLOOKUP(JH137,'Vlookup tables'!$G$2:$H$7,2,FALSE))</f>
        <v>na</v>
      </c>
      <c r="IM137" t="str">
        <f>IF(OR(IF137=FALSE,IF137="na"),"na",VLOOKUP(JL137,'Vlookup tables'!$J$2:$K$5,2,FALSE))</f>
        <v>na</v>
      </c>
      <c r="IN137">
        <f>IF(OR(IG137=FALSE,IG137="na"),"na",VLOOKUP(JM137,'Vlookup tables'!$J$2:$K$5,2,FALSE))</f>
        <v>3</v>
      </c>
      <c r="IO137" t="str">
        <f>IF(OR(IH137=FALSE,IH137="na"),"na",VLOOKUP(JN137,'Vlookup tables'!$J$2:$K$5,2,FALSE))</f>
        <v>na</v>
      </c>
      <c r="IP137" t="str">
        <f t="shared" si="216"/>
        <v>na</v>
      </c>
      <c r="IQ137" t="b">
        <f t="shared" si="217"/>
        <v>0</v>
      </c>
      <c r="IR137" t="str">
        <f t="shared" si="218"/>
        <v>na</v>
      </c>
      <c r="IS137" t="b">
        <f t="shared" si="219"/>
        <v>0</v>
      </c>
      <c r="IT137" t="s">
        <v>559</v>
      </c>
      <c r="IU137" t="s">
        <v>539</v>
      </c>
      <c r="IV137" t="s">
        <v>540</v>
      </c>
      <c r="IW137" t="s">
        <v>576</v>
      </c>
      <c r="IX137" t="s">
        <v>577</v>
      </c>
      <c r="IY137" t="s">
        <v>532</v>
      </c>
      <c r="IZ137" t="s">
        <v>562</v>
      </c>
      <c r="JA137" t="s">
        <v>578</v>
      </c>
      <c r="JB137" t="s">
        <v>619</v>
      </c>
      <c r="JG137" t="s">
        <v>573</v>
      </c>
      <c r="JM137" t="s">
        <v>532</v>
      </c>
      <c r="KN137" t="s">
        <v>533</v>
      </c>
      <c r="KQ137" t="b">
        <f t="shared" si="220"/>
        <v>0</v>
      </c>
      <c r="KR137">
        <f t="shared" si="180"/>
        <v>148</v>
      </c>
    </row>
    <row r="138" spans="1:304" ht="14.4" customHeight="1" x14ac:dyDescent="0.3">
      <c r="A138">
        <v>100</v>
      </c>
      <c r="B138">
        <v>2933</v>
      </c>
      <c r="C138" s="2">
        <v>44874.374062499999</v>
      </c>
      <c r="D138">
        <v>1</v>
      </c>
      <c r="E138" t="s">
        <v>581</v>
      </c>
      <c r="F138" t="s">
        <v>524</v>
      </c>
      <c r="G138">
        <f>VLOOKUP(F138,'Vlookup tables'!$A$2:$B$10,2,FALSE)</f>
        <v>0</v>
      </c>
      <c r="H138" t="s">
        <v>579</v>
      </c>
      <c r="J138" t="str">
        <f t="shared" si="221"/>
        <v>Unknown</v>
      </c>
      <c r="K138" t="s">
        <v>612</v>
      </c>
      <c r="L138">
        <f>VLOOKUP(K138,'Vlookup tables'!$A$2:$B$10,2,FALSE)</f>
        <v>5</v>
      </c>
      <c r="M138" t="s">
        <v>583</v>
      </c>
      <c r="N138" t="b">
        <f t="shared" si="181"/>
        <v>1</v>
      </c>
      <c r="O138" t="b">
        <f t="shared" si="182"/>
        <v>0</v>
      </c>
      <c r="P138" t="b">
        <f t="shared" si="183"/>
        <v>0</v>
      </c>
      <c r="Q138" t="b">
        <f t="shared" si="184"/>
        <v>0</v>
      </c>
      <c r="R138" t="b">
        <f t="shared" si="185"/>
        <v>0</v>
      </c>
      <c r="T138" t="str">
        <f t="shared" si="222"/>
        <v>na</v>
      </c>
      <c r="U138" t="str">
        <f t="shared" si="223"/>
        <v>Unknown</v>
      </c>
      <c r="V138" t="str">
        <f t="shared" si="224"/>
        <v>Unknown</v>
      </c>
      <c r="W138" t="str">
        <f t="shared" si="225"/>
        <v>Unknown</v>
      </c>
      <c r="X138" t="str">
        <f t="shared" si="226"/>
        <v>Unknown</v>
      </c>
      <c r="Y138" t="s">
        <v>517</v>
      </c>
      <c r="Z138">
        <f>VLOOKUP(Y138,'Vlookup tables'!$D$2:$E$6,2,FALSE)</f>
        <v>1</v>
      </c>
      <c r="AA138" t="b">
        <f t="shared" si="163"/>
        <v>0</v>
      </c>
      <c r="AB138" t="b">
        <f t="shared" si="186"/>
        <v>1</v>
      </c>
      <c r="AC138" t="b">
        <f t="shared" si="187"/>
        <v>0</v>
      </c>
      <c r="AD138" t="b">
        <f t="shared" si="188"/>
        <v>0</v>
      </c>
      <c r="AE138" t="b">
        <f t="shared" si="189"/>
        <v>0</v>
      </c>
      <c r="AF138" t="str">
        <f>IF(OR(AA138=FALSE,AA138="na"),"na",VLOOKUP(AV138,'Vlookup tables'!$G$2:$H$7,2,FALSE))</f>
        <v>na</v>
      </c>
      <c r="AG138">
        <f>IF(OR(AB138=FALSE,AB138="na"),"na",VLOOKUP(AW138,'Vlookup tables'!$G$2:$H$7,2,FALSE))</f>
        <v>1</v>
      </c>
      <c r="AH138" t="str">
        <f>IF(OR(AC138=FALSE,AC138="na"),"na",VLOOKUP(AX138,'Vlookup tables'!$G$2:$H$7,2,FALSE))</f>
        <v>na</v>
      </c>
      <c r="AI138" t="str">
        <f>IF(OR(AD138=FALSE,AD138="na"),"na",VLOOKUP(AY138,'Vlookup tables'!$G$2:$H$7,2,FALSE))</f>
        <v>na</v>
      </c>
      <c r="AJ138" t="str">
        <f>IF(OR(AA138=FALSE,AA138="na"),"na",VLOOKUP(BC138,'Vlookup tables'!$J$2:$K$5,2,FALSE))</f>
        <v>na</v>
      </c>
      <c r="AK138">
        <f>IF(OR(AB138=FALSE,AB138="na"),"na",VLOOKUP(BD138,'Vlookup tables'!$J$2:$K$5,2,FALSE))</f>
        <v>3</v>
      </c>
      <c r="AL138" t="str">
        <f>IF(OR(AC138=FALSE,AC138="na"),"na",VLOOKUP(BE138,'Vlookup tables'!$J$2:$K$5,2,FALSE))</f>
        <v>na</v>
      </c>
      <c r="AM138" t="str">
        <f>IF(OR(AD138=FALSE,AD138="na"),"na",VLOOKUP(BF138,'Vlookup tables'!$J$2:$K$5,2,FALSE))</f>
        <v>na</v>
      </c>
      <c r="AN138" t="str">
        <f t="shared" si="190"/>
        <v>na</v>
      </c>
      <c r="AO138" t="b">
        <f t="shared" si="191"/>
        <v>0</v>
      </c>
      <c r="AP138" t="str">
        <f t="shared" si="192"/>
        <v>na</v>
      </c>
      <c r="AQ138" t="str">
        <f t="shared" si="193"/>
        <v>na</v>
      </c>
      <c r="AR138" t="s">
        <v>627</v>
      </c>
      <c r="AW138" t="s">
        <v>530</v>
      </c>
      <c r="BD138" t="s">
        <v>532</v>
      </c>
      <c r="BQ138" t="str">
        <f t="shared" si="194"/>
        <v>No</v>
      </c>
      <c r="BR138" t="str">
        <f t="shared" si="195"/>
        <v>na</v>
      </c>
      <c r="BS138" t="str">
        <f t="shared" si="196"/>
        <v>na</v>
      </c>
      <c r="BT138" t="str">
        <f t="shared" si="197"/>
        <v>na</v>
      </c>
      <c r="BU138" t="str">
        <f t="shared" si="198"/>
        <v>na</v>
      </c>
      <c r="BV138" t="str">
        <f t="shared" si="199"/>
        <v>na</v>
      </c>
      <c r="BW138" t="str">
        <f>IF(OR(BR138=FALSE,BR138="na"),"na",VLOOKUP(CN138,'Vlookup tables'!$G$2:$H$7,2,FALSE))</f>
        <v>na</v>
      </c>
      <c r="BX138" t="str">
        <f>IF(OR(BS138=FALSE,BS138="na"),"na",VLOOKUP(CO138,'Vlookup tables'!$G$2:$H$7,2,FALSE))</f>
        <v>na</v>
      </c>
      <c r="BY138" t="str">
        <f>IF(OR(BT138=FALSE,BT138="na"),"na",VLOOKUP(CP138,'Vlookup tables'!$G$2:$H$7,2,FALSE))</f>
        <v>na</v>
      </c>
      <c r="BZ138" t="str">
        <f>IF(OR(BU138=FALSE,BU138="na"),"na",VLOOKUP(CQ138,'Vlookup tables'!$G$2:$H$7,2,FALSE))</f>
        <v>na</v>
      </c>
      <c r="CA138" t="str">
        <f>IF(OR(BR138=FALSE,BR138="na"),"na",VLOOKUP(CU138,'Vlookup tables'!$J$2:$K$5,2,FALSE))</f>
        <v>na</v>
      </c>
      <c r="CB138" t="str">
        <f>IF(OR(BS138=FALSE,BS138="na"),"na",VLOOKUP(CV138,'Vlookup tables'!$J$2:$K$5,2,FALSE))</f>
        <v>na</v>
      </c>
      <c r="CC138" t="str">
        <f>IF(OR(BT138=FALSE,BT138="na"),"na",VLOOKUP(CW138,'Vlookup tables'!$J$2:$K$5,2,FALSE))</f>
        <v>na</v>
      </c>
      <c r="CD138" t="str">
        <f>IF(OR(BU138=FALSE,BU138="na"),"na",VLOOKUP(CX138,'Vlookup tables'!$J$2:$K$5,2,FALSE))</f>
        <v>na</v>
      </c>
      <c r="CE138" t="str">
        <f t="shared" si="200"/>
        <v>na</v>
      </c>
      <c r="CF138" t="str">
        <f t="shared" si="201"/>
        <v>na</v>
      </c>
      <c r="CG138" t="str">
        <f t="shared" si="202"/>
        <v>na</v>
      </c>
      <c r="CH138" t="str">
        <f t="shared" si="203"/>
        <v>na</v>
      </c>
      <c r="CI138" t="s">
        <v>617</v>
      </c>
      <c r="DI138" t="b">
        <f t="shared" si="204"/>
        <v>0</v>
      </c>
      <c r="DK138" t="s">
        <v>552</v>
      </c>
      <c r="EQ138" t="b">
        <f t="shared" si="205"/>
        <v>1</v>
      </c>
      <c r="ER138" t="b">
        <f t="shared" si="206"/>
        <v>1</v>
      </c>
      <c r="ES138" t="b">
        <f t="shared" si="207"/>
        <v>0</v>
      </c>
      <c r="ET138" t="b">
        <f t="shared" si="208"/>
        <v>1</v>
      </c>
      <c r="EU138" t="b">
        <f t="shared" si="209"/>
        <v>0</v>
      </c>
      <c r="EV138" t="b">
        <f t="shared" si="210"/>
        <v>0</v>
      </c>
      <c r="EW138">
        <f t="shared" si="164"/>
        <v>1</v>
      </c>
      <c r="EX138" t="str">
        <f t="shared" si="165"/>
        <v>na</v>
      </c>
      <c r="EY138">
        <f t="shared" si="166"/>
        <v>1</v>
      </c>
      <c r="EZ138" t="str">
        <f t="shared" si="167"/>
        <v>na</v>
      </c>
      <c r="FA138" t="b">
        <f t="shared" si="168"/>
        <v>1</v>
      </c>
      <c r="FB138" t="b">
        <f t="shared" si="169"/>
        <v>0</v>
      </c>
      <c r="FC138" t="b">
        <f t="shared" si="211"/>
        <v>0</v>
      </c>
      <c r="FD138" t="b">
        <f t="shared" si="170"/>
        <v>0</v>
      </c>
      <c r="FE138" t="str">
        <f t="shared" si="171"/>
        <v>na</v>
      </c>
      <c r="FF138" t="b">
        <f t="shared" si="172"/>
        <v>0</v>
      </c>
      <c r="FG138" t="b">
        <f t="shared" si="173"/>
        <v>0</v>
      </c>
      <c r="FH138" t="b">
        <f t="shared" si="212"/>
        <v>1</v>
      </c>
      <c r="FI138" t="str">
        <f>IF(OR(FD138=FALSE,FD138="na"),"na",VLOOKUP(GH138,'Vlookup tables'!$G$2:$H$7,2,FALSE))</f>
        <v>na</v>
      </c>
      <c r="FJ138" t="str">
        <f>IF(OR(FE138=FALSE,FE138="na"),"na",VLOOKUP(GI138,'Vlookup tables'!$G$2:$H$7,2,FALSE))</f>
        <v>na</v>
      </c>
      <c r="FK138" t="str">
        <f>IF(OR(FF138=FALSE,FF138="na"),"na",VLOOKUP(GJ138,'Vlookup tables'!$G$2:$H$7,2,FALSE))</f>
        <v>na</v>
      </c>
      <c r="FL138" t="str">
        <f>IF(OR(FG138=FALSE,FG138="na"),"na",VLOOKUP(GK138,'Vlookup tables'!$G$2:$H$7,2,FALSE))</f>
        <v>na</v>
      </c>
      <c r="FM138" t="str">
        <f>IF(OR(FD138=FALSE,FD138="na"),"na",VLOOKUP(GO138,'Vlookup tables'!$J$2:$K$5,2,FALSE))</f>
        <v>na</v>
      </c>
      <c r="FN138" t="str">
        <f>IF(OR(FE138=FALSE,FE138="na"),"na",VLOOKUP(GP138,'Vlookup tables'!$J$2:$K$5,2,FALSE))</f>
        <v>na</v>
      </c>
      <c r="FO138" t="str">
        <f>IF(OR(FF138=FALSE,FF138="na"),"na",VLOOKUP(GQ138,'Vlookup tables'!$J$2:$K$5,2,FALSE))</f>
        <v>na</v>
      </c>
      <c r="FP138" t="str">
        <f>IF(OR(FG138=FALSE,FG138="na"),"na",VLOOKUP(GR138,'Vlookup tables'!$J$2:$K$5,2,FALSE))</f>
        <v>na</v>
      </c>
      <c r="FQ138" t="str">
        <f t="shared" si="174"/>
        <v>na</v>
      </c>
      <c r="FR138" t="str">
        <f t="shared" si="175"/>
        <v>na</v>
      </c>
      <c r="FS138" t="str">
        <f t="shared" si="176"/>
        <v>na</v>
      </c>
      <c r="FT138" t="str">
        <f t="shared" si="177"/>
        <v>na</v>
      </c>
      <c r="FU138" t="b">
        <f t="shared" si="178"/>
        <v>0</v>
      </c>
      <c r="FV138" t="s">
        <v>1137</v>
      </c>
      <c r="FX138" t="s">
        <v>555</v>
      </c>
      <c r="FZ138" t="s">
        <v>555</v>
      </c>
      <c r="GB138" t="s">
        <v>579</v>
      </c>
      <c r="GC138" t="s">
        <v>1138</v>
      </c>
      <c r="GF138" t="s">
        <v>596</v>
      </c>
      <c r="GL138" t="s">
        <v>530</v>
      </c>
      <c r="GS138" t="s">
        <v>532</v>
      </c>
      <c r="HD138" t="s">
        <v>543</v>
      </c>
      <c r="HX138">
        <f>IF(IT138="","Unknown",VLOOKUP(IT138,'Vlookup tables'!$B$13:$C$16,2,FALSE))</f>
        <v>2</v>
      </c>
      <c r="HY138">
        <f>IF(IU138="","Unknown",VLOOKUP(IU138,'Vlookup tables'!$D$13:$E$16,2,FALSE))</f>
        <v>2</v>
      </c>
      <c r="HZ138">
        <f>IF(IV138="","Unknown",VLOOKUP(IV138,'Vlookup tables'!$F$13:$G$16,2,FALSE))</f>
        <v>3</v>
      </c>
      <c r="IA138">
        <f>IF(IW138="","Unknown",VLOOKUP(IW138,'Vlookup tables'!$H$13:$I$16,2,FALSE))</f>
        <v>3</v>
      </c>
      <c r="IB138">
        <f>IF(IX138="","Unknown",VLOOKUP(IX138,'Vlookup tables'!$J$13:$K$16,2,FALSE))</f>
        <v>3</v>
      </c>
      <c r="IC138">
        <f>IF(IY138="","Unknown",VLOOKUP(IY138,'Vlookup tables'!$L$13:$M$16,2,FALSE))</f>
        <v>3</v>
      </c>
      <c r="ID138">
        <f>IF(IZ138="","Unknown",VLOOKUP(IZ138,'Vlookup tables'!$N$13:$O$16,2,FALSE))</f>
        <v>1</v>
      </c>
      <c r="IE138">
        <f>VLOOKUP(JA138,'Vlookup tables'!$P$13:$Q$15,2,FALSE)</f>
        <v>1</v>
      </c>
      <c r="IF138" t="str">
        <f t="shared" si="213"/>
        <v>na</v>
      </c>
      <c r="IG138" t="str">
        <f t="shared" si="214"/>
        <v>na</v>
      </c>
      <c r="IH138" t="str">
        <f t="shared" si="215"/>
        <v>na</v>
      </c>
      <c r="II138" t="str">
        <f t="shared" si="179"/>
        <v>na</v>
      </c>
      <c r="IJ138" t="str">
        <f>IF(OR(IF138=FALSE,IF138="na"),"na",VLOOKUP(JF138,'Vlookup tables'!$G$2:$H$7,2,FALSE))</f>
        <v>na</v>
      </c>
      <c r="IK138" t="str">
        <f>IF(OR(IG138=FALSE,IG138="na"),"na",VLOOKUP(JG138,'Vlookup tables'!$G$2:$H$7,2,FALSE))</f>
        <v>na</v>
      </c>
      <c r="IL138" t="str">
        <f>IF(OR(IH138=FALSE,IH138="na"),"na",VLOOKUP(JH138,'Vlookup tables'!$G$2:$H$7,2,FALSE))</f>
        <v>na</v>
      </c>
      <c r="IM138" t="str">
        <f>IF(OR(IF138=FALSE,IF138="na"),"na",VLOOKUP(JL138,'Vlookup tables'!$J$2:$K$5,2,FALSE))</f>
        <v>na</v>
      </c>
      <c r="IN138" t="str">
        <f>IF(OR(IG138=FALSE,IG138="na"),"na",VLOOKUP(JM138,'Vlookup tables'!$J$2:$K$5,2,FALSE))</f>
        <v>na</v>
      </c>
      <c r="IO138" t="str">
        <f>IF(OR(IH138=FALSE,IH138="na"),"na",VLOOKUP(JN138,'Vlookup tables'!$J$2:$K$5,2,FALSE))</f>
        <v>na</v>
      </c>
      <c r="IP138" t="str">
        <f t="shared" si="216"/>
        <v>na</v>
      </c>
      <c r="IQ138" t="str">
        <f t="shared" si="217"/>
        <v>na</v>
      </c>
      <c r="IR138" t="str">
        <f t="shared" si="218"/>
        <v>na</v>
      </c>
      <c r="IS138" t="b">
        <f t="shared" si="219"/>
        <v>0</v>
      </c>
      <c r="IT138" t="s">
        <v>559</v>
      </c>
      <c r="IU138" t="s">
        <v>560</v>
      </c>
      <c r="IV138" t="s">
        <v>540</v>
      </c>
      <c r="IW138" t="s">
        <v>576</v>
      </c>
      <c r="IX138" t="s">
        <v>577</v>
      </c>
      <c r="IY138" t="s">
        <v>532</v>
      </c>
      <c r="IZ138" t="s">
        <v>562</v>
      </c>
      <c r="JA138" t="s">
        <v>541</v>
      </c>
      <c r="JX138" t="s">
        <v>534</v>
      </c>
      <c r="KN138" t="s">
        <v>552</v>
      </c>
      <c r="KQ138" t="b">
        <f t="shared" si="220"/>
        <v>0</v>
      </c>
      <c r="KR138">
        <f t="shared" si="180"/>
        <v>137</v>
      </c>
    </row>
    <row r="139" spans="1:304" ht="14.4" customHeight="1" x14ac:dyDescent="0.3">
      <c r="A139">
        <v>100</v>
      </c>
      <c r="B139">
        <v>1139</v>
      </c>
      <c r="C139" s="2">
        <v>44874.379988425928</v>
      </c>
      <c r="D139">
        <v>1</v>
      </c>
      <c r="E139" t="s">
        <v>581</v>
      </c>
      <c r="F139" t="s">
        <v>612</v>
      </c>
      <c r="G139">
        <f>VLOOKUP(F139,'Vlookup tables'!$A$2:$B$10,2,FALSE)</f>
        <v>5</v>
      </c>
      <c r="H139" t="s">
        <v>631</v>
      </c>
      <c r="J139" t="str">
        <f t="shared" si="221"/>
        <v>Maintenance</v>
      </c>
      <c r="K139" t="s">
        <v>568</v>
      </c>
      <c r="L139">
        <f>VLOOKUP(K139,'Vlookup tables'!$A$2:$B$10,2,FALSE)</f>
        <v>6</v>
      </c>
      <c r="M139" t="s">
        <v>569</v>
      </c>
      <c r="N139" t="b">
        <f t="shared" si="181"/>
        <v>1</v>
      </c>
      <c r="O139" t="b">
        <f t="shared" si="182"/>
        <v>1</v>
      </c>
      <c r="P139" t="b">
        <f t="shared" si="183"/>
        <v>0</v>
      </c>
      <c r="Q139" t="b">
        <f t="shared" si="184"/>
        <v>0</v>
      </c>
      <c r="R139" t="b">
        <f t="shared" si="185"/>
        <v>0</v>
      </c>
      <c r="S139" t="s">
        <v>904</v>
      </c>
      <c r="T139" t="str">
        <f t="shared" si="222"/>
        <v>na</v>
      </c>
      <c r="U139" t="str">
        <f t="shared" si="223"/>
        <v>na</v>
      </c>
      <c r="V139" t="b">
        <f t="shared" si="224"/>
        <v>0</v>
      </c>
      <c r="W139" t="b">
        <f t="shared" si="225"/>
        <v>1</v>
      </c>
      <c r="X139" t="b">
        <f t="shared" si="226"/>
        <v>0</v>
      </c>
      <c r="Y139" t="s">
        <v>517</v>
      </c>
      <c r="Z139">
        <f>VLOOKUP(Y139,'Vlookup tables'!$D$2:$E$6,2,FALSE)</f>
        <v>1</v>
      </c>
      <c r="AA139" t="b">
        <f t="shared" si="163"/>
        <v>0</v>
      </c>
      <c r="AB139" t="b">
        <f t="shared" si="186"/>
        <v>0</v>
      </c>
      <c r="AC139" t="b">
        <f t="shared" si="187"/>
        <v>0</v>
      </c>
      <c r="AD139" t="b">
        <f t="shared" si="188"/>
        <v>0</v>
      </c>
      <c r="AE139" t="b">
        <f t="shared" si="189"/>
        <v>0</v>
      </c>
      <c r="AF139" t="str">
        <f>IF(OR(AA139=FALSE,AA139="na"),"na",VLOOKUP(AV139,'Vlookup tables'!$G$2:$H$7,2,FALSE))</f>
        <v>na</v>
      </c>
      <c r="AG139" t="str">
        <f>IF(OR(AB139=FALSE,AB139="na"),"na",VLOOKUP(AW139,'Vlookup tables'!$G$2:$H$7,2,FALSE))</f>
        <v>na</v>
      </c>
      <c r="AH139" t="str">
        <f>IF(OR(AC139=FALSE,AC139="na"),"na",VLOOKUP(AX139,'Vlookup tables'!$G$2:$H$7,2,FALSE))</f>
        <v>na</v>
      </c>
      <c r="AI139" t="str">
        <f>IF(OR(AD139=FALSE,AD139="na"),"na",VLOOKUP(AY139,'Vlookup tables'!$G$2:$H$7,2,FALSE))</f>
        <v>na</v>
      </c>
      <c r="AJ139" t="str">
        <f>IF(OR(AA139=FALSE,AA139="na"),"na",VLOOKUP(BC139,'Vlookup tables'!$J$2:$K$5,2,FALSE))</f>
        <v>na</v>
      </c>
      <c r="AK139" t="str">
        <f>IF(OR(AB139=FALSE,AB139="na"),"na",VLOOKUP(BD139,'Vlookup tables'!$J$2:$K$5,2,FALSE))</f>
        <v>na</v>
      </c>
      <c r="AL139" t="str">
        <f>IF(OR(AC139=FALSE,AC139="na"),"na",VLOOKUP(BE139,'Vlookup tables'!$J$2:$K$5,2,FALSE))</f>
        <v>na</v>
      </c>
      <c r="AM139" t="str">
        <f>IF(OR(AD139=FALSE,AD139="na"),"na",VLOOKUP(BF139,'Vlookup tables'!$J$2:$K$5,2,FALSE))</f>
        <v>na</v>
      </c>
      <c r="AN139" t="str">
        <f t="shared" si="190"/>
        <v>na</v>
      </c>
      <c r="AO139" t="str">
        <f t="shared" si="191"/>
        <v>na</v>
      </c>
      <c r="AP139" t="str">
        <f t="shared" si="192"/>
        <v>na</v>
      </c>
      <c r="AQ139" t="str">
        <f t="shared" si="193"/>
        <v>na</v>
      </c>
      <c r="AR139" t="s">
        <v>632</v>
      </c>
      <c r="AX139" t="s">
        <v>551</v>
      </c>
      <c r="BE139" t="s">
        <v>532</v>
      </c>
      <c r="BL139" t="s">
        <v>1139</v>
      </c>
      <c r="BQ139" t="str">
        <f t="shared" si="194"/>
        <v>Yes</v>
      </c>
      <c r="BR139" t="b">
        <f t="shared" si="195"/>
        <v>1</v>
      </c>
      <c r="BS139" t="b">
        <f t="shared" si="196"/>
        <v>1</v>
      </c>
      <c r="BT139" t="b">
        <f t="shared" si="197"/>
        <v>1</v>
      </c>
      <c r="BU139" t="b">
        <f t="shared" si="198"/>
        <v>1</v>
      </c>
      <c r="BV139" t="b">
        <f t="shared" si="199"/>
        <v>0</v>
      </c>
      <c r="BW139">
        <f>IF(OR(BR139=FALSE,BR139="na"),"na",VLOOKUP(CN139,'Vlookup tables'!$G$2:$H$7,2,FALSE))</f>
        <v>2</v>
      </c>
      <c r="BX139">
        <f>IF(OR(BS139=FALSE,BS139="na"),"na",VLOOKUP(CO139,'Vlookup tables'!$G$2:$H$7,2,FALSE))</f>
        <v>4</v>
      </c>
      <c r="BY139">
        <f>IF(OR(BT139=FALSE,BT139="na"),"na",VLOOKUP(CP139,'Vlookup tables'!$G$2:$H$7,2,FALSE))</f>
        <v>3</v>
      </c>
      <c r="BZ139">
        <f>IF(OR(BU139=FALSE,BU139="na"),"na",VLOOKUP(CQ139,'Vlookup tables'!$G$2:$H$7,2,FALSE))</f>
        <v>1</v>
      </c>
      <c r="CA139">
        <f>IF(OR(BR139=FALSE,BR139="na"),"na",VLOOKUP(CU139,'Vlookup tables'!$J$2:$K$5,2,FALSE))</f>
        <v>3</v>
      </c>
      <c r="CB139">
        <f>IF(OR(BS139=FALSE,BS139="na"),"na",VLOOKUP(CV139,'Vlookup tables'!$J$2:$K$5,2,FALSE))</f>
        <v>3</v>
      </c>
      <c r="CC139">
        <f>IF(OR(BT139=FALSE,BT139="na"),"na",VLOOKUP(CW139,'Vlookup tables'!$J$2:$K$5,2,FALSE))</f>
        <v>3</v>
      </c>
      <c r="CD139">
        <f>IF(OR(BU139=FALSE,BU139="na"),"na",VLOOKUP(CX139,'Vlookup tables'!$J$2:$K$5,2,FALSE))</f>
        <v>2</v>
      </c>
      <c r="CE139" t="b">
        <f t="shared" si="200"/>
        <v>1</v>
      </c>
      <c r="CF139" t="b">
        <f t="shared" si="201"/>
        <v>1</v>
      </c>
      <c r="CG139" t="b">
        <f t="shared" si="202"/>
        <v>1</v>
      </c>
      <c r="CH139" t="b">
        <f t="shared" si="203"/>
        <v>1</v>
      </c>
      <c r="CI139" t="s">
        <v>519</v>
      </c>
      <c r="CJ139" t="s">
        <v>550</v>
      </c>
      <c r="CN139" t="s">
        <v>531</v>
      </c>
      <c r="CO139" t="s">
        <v>573</v>
      </c>
      <c r="CP139" t="s">
        <v>527</v>
      </c>
      <c r="CQ139" t="s">
        <v>530</v>
      </c>
      <c r="CU139" t="s">
        <v>532</v>
      </c>
      <c r="CV139" t="s">
        <v>532</v>
      </c>
      <c r="CW139" t="s">
        <v>532</v>
      </c>
      <c r="CX139" t="s">
        <v>528</v>
      </c>
      <c r="DB139" t="s">
        <v>698</v>
      </c>
      <c r="DC139" t="s">
        <v>1140</v>
      </c>
      <c r="DD139" t="s">
        <v>1141</v>
      </c>
      <c r="DE139" t="s">
        <v>930</v>
      </c>
      <c r="DI139" t="b">
        <f t="shared" si="204"/>
        <v>1</v>
      </c>
      <c r="DJ139" t="s">
        <v>1142</v>
      </c>
      <c r="DK139" t="s">
        <v>649</v>
      </c>
      <c r="EQ139" t="b">
        <f t="shared" si="205"/>
        <v>1</v>
      </c>
      <c r="ER139" t="b">
        <f t="shared" si="206"/>
        <v>1</v>
      </c>
      <c r="ES139" t="b">
        <f t="shared" si="207"/>
        <v>0</v>
      </c>
      <c r="ET139" t="b">
        <f t="shared" si="208"/>
        <v>0</v>
      </c>
      <c r="EU139" t="b">
        <f t="shared" si="209"/>
        <v>0</v>
      </c>
      <c r="EV139" t="b">
        <f t="shared" si="210"/>
        <v>0</v>
      </c>
      <c r="EW139">
        <f t="shared" si="164"/>
        <v>3</v>
      </c>
      <c r="EX139" t="str">
        <f t="shared" si="165"/>
        <v>na</v>
      </c>
      <c r="EY139" t="str">
        <f t="shared" si="166"/>
        <v>na</v>
      </c>
      <c r="EZ139" t="str">
        <f t="shared" si="167"/>
        <v>na</v>
      </c>
      <c r="FA139" t="b">
        <f t="shared" si="168"/>
        <v>1</v>
      </c>
      <c r="FB139" t="b">
        <f t="shared" si="169"/>
        <v>0</v>
      </c>
      <c r="FC139" t="b">
        <f t="shared" si="211"/>
        <v>0</v>
      </c>
      <c r="FD139" t="b">
        <f t="shared" si="170"/>
        <v>0</v>
      </c>
      <c r="FE139" t="b">
        <f t="shared" si="171"/>
        <v>0</v>
      </c>
      <c r="FF139" t="b">
        <f t="shared" si="172"/>
        <v>1</v>
      </c>
      <c r="FG139" t="b">
        <f t="shared" si="173"/>
        <v>0</v>
      </c>
      <c r="FH139" t="b">
        <f t="shared" si="212"/>
        <v>0</v>
      </c>
      <c r="FI139" t="str">
        <f>IF(OR(FD139=FALSE,FD139="na"),"na",VLOOKUP(GH139,'Vlookup tables'!$G$2:$H$7,2,FALSE))</f>
        <v>na</v>
      </c>
      <c r="FJ139" t="str">
        <f>IF(OR(FE139=FALSE,FE139="na"),"na",VLOOKUP(GI139,'Vlookup tables'!$G$2:$H$7,2,FALSE))</f>
        <v>na</v>
      </c>
      <c r="FK139">
        <f>IF(OR(FF139=FALSE,FF139="na"),"na",VLOOKUP(GJ139,'Vlookup tables'!$G$2:$H$7,2,FALSE))</f>
        <v>2</v>
      </c>
      <c r="FL139" t="str">
        <f>IF(OR(FG139=FALSE,FG139="na"),"na",VLOOKUP(GK139,'Vlookup tables'!$G$2:$H$7,2,FALSE))</f>
        <v>na</v>
      </c>
      <c r="FM139" t="str">
        <f>IF(OR(FD139=FALSE,FD139="na"),"na",VLOOKUP(GO139,'Vlookup tables'!$J$2:$K$5,2,FALSE))</f>
        <v>na</v>
      </c>
      <c r="FN139" t="str">
        <f>IF(OR(FE139=FALSE,FE139="na"),"na",VLOOKUP(GP139,'Vlookup tables'!$J$2:$K$5,2,FALSE))</f>
        <v>na</v>
      </c>
      <c r="FO139">
        <f>IF(OR(FF139=FALSE,FF139="na"),"na",VLOOKUP(GQ139,'Vlookup tables'!$J$2:$K$5,2,FALSE))</f>
        <v>3</v>
      </c>
      <c r="FP139" t="str">
        <f>IF(OR(FG139=FALSE,FG139="na"),"na",VLOOKUP(GR139,'Vlookup tables'!$J$2:$K$5,2,FALSE))</f>
        <v>na</v>
      </c>
      <c r="FQ139" t="str">
        <f t="shared" si="174"/>
        <v>na</v>
      </c>
      <c r="FR139" t="str">
        <f t="shared" si="175"/>
        <v>na</v>
      </c>
      <c r="FS139" t="b">
        <f t="shared" si="176"/>
        <v>0</v>
      </c>
      <c r="FT139" t="str">
        <f t="shared" si="177"/>
        <v>na</v>
      </c>
      <c r="FU139" t="b">
        <f t="shared" si="178"/>
        <v>1</v>
      </c>
      <c r="FV139" t="s">
        <v>601</v>
      </c>
      <c r="FX139" t="s">
        <v>554</v>
      </c>
      <c r="GB139" t="s">
        <v>741</v>
      </c>
      <c r="GF139" t="s">
        <v>596</v>
      </c>
      <c r="GJ139" t="s">
        <v>531</v>
      </c>
      <c r="GQ139" t="s">
        <v>532</v>
      </c>
      <c r="GY139" t="s">
        <v>1143</v>
      </c>
      <c r="HC139" t="s">
        <v>1144</v>
      </c>
      <c r="HD139" t="s">
        <v>533</v>
      </c>
      <c r="HX139">
        <f>IF(IT139="","Unknown",VLOOKUP(IT139,'Vlookup tables'!$B$13:$C$16,2,FALSE))</f>
        <v>2</v>
      </c>
      <c r="HY139">
        <f>IF(IU139="","Unknown",VLOOKUP(IU139,'Vlookup tables'!$D$13:$E$16,2,FALSE))</f>
        <v>3</v>
      </c>
      <c r="HZ139">
        <f>IF(IV139="","Unknown",VLOOKUP(IV139,'Vlookup tables'!$F$13:$G$16,2,FALSE))</f>
        <v>3</v>
      </c>
      <c r="IA139" t="str">
        <f>IF(IW139="","Unknown",VLOOKUP(IW139,'Vlookup tables'!$H$13:$I$16,2,FALSE))</f>
        <v>Unknown</v>
      </c>
      <c r="IB139" t="str">
        <f>IF(IX139="","Unknown",VLOOKUP(IX139,'Vlookup tables'!$J$13:$K$16,2,FALSE))</f>
        <v>Unknown</v>
      </c>
      <c r="IC139">
        <f>IF(IY139="","Unknown",VLOOKUP(IY139,'Vlookup tables'!$L$13:$M$16,2,FALSE))</f>
        <v>3</v>
      </c>
      <c r="ID139">
        <f>IF(IZ139="","Unknown",VLOOKUP(IZ139,'Vlookup tables'!$N$13:$O$16,2,FALSE))</f>
        <v>1</v>
      </c>
      <c r="IE139">
        <f>VLOOKUP(JA139,'Vlookup tables'!$P$13:$Q$15,2,FALSE)</f>
        <v>2</v>
      </c>
      <c r="IF139" t="b">
        <f t="shared" si="213"/>
        <v>1</v>
      </c>
      <c r="IG139" t="b">
        <f t="shared" si="214"/>
        <v>0</v>
      </c>
      <c r="IH139" t="b">
        <f t="shared" si="215"/>
        <v>0</v>
      </c>
      <c r="II139" t="b">
        <f t="shared" si="179"/>
        <v>0</v>
      </c>
      <c r="IJ139">
        <f>IF(OR(IF139=FALSE,IF139="na"),"na",VLOOKUP(JF139,'Vlookup tables'!$G$2:$H$7,2,FALSE))</f>
        <v>1</v>
      </c>
      <c r="IK139" t="str">
        <f>IF(OR(IG139=FALSE,IG139="na"),"na",VLOOKUP(JG139,'Vlookup tables'!$G$2:$H$7,2,FALSE))</f>
        <v>na</v>
      </c>
      <c r="IL139" t="str">
        <f>IF(OR(IH139=FALSE,IH139="na"),"na",VLOOKUP(JH139,'Vlookup tables'!$G$2:$H$7,2,FALSE))</f>
        <v>na</v>
      </c>
      <c r="IM139">
        <f>IF(OR(IF139=FALSE,IF139="na"),"na",VLOOKUP(JL139,'Vlookup tables'!$J$2:$K$5,2,FALSE))</f>
        <v>2</v>
      </c>
      <c r="IN139" t="str">
        <f>IF(OR(IG139=FALSE,IG139="na"),"na",VLOOKUP(JM139,'Vlookup tables'!$J$2:$K$5,2,FALSE))</f>
        <v>na</v>
      </c>
      <c r="IO139" t="str">
        <f>IF(OR(IH139=FALSE,IH139="na"),"na",VLOOKUP(JN139,'Vlookup tables'!$J$2:$K$5,2,FALSE))</f>
        <v>na</v>
      </c>
      <c r="IP139" t="b">
        <f t="shared" si="216"/>
        <v>0</v>
      </c>
      <c r="IQ139" t="str">
        <f t="shared" si="217"/>
        <v>na</v>
      </c>
      <c r="IR139" t="str">
        <f t="shared" si="218"/>
        <v>na</v>
      </c>
      <c r="IS139" t="b">
        <f t="shared" si="219"/>
        <v>0</v>
      </c>
      <c r="IT139" t="s">
        <v>559</v>
      </c>
      <c r="IU139" t="s">
        <v>539</v>
      </c>
      <c r="IV139" t="s">
        <v>540</v>
      </c>
      <c r="IY139" t="s">
        <v>532</v>
      </c>
      <c r="IZ139" t="s">
        <v>562</v>
      </c>
      <c r="JA139" t="s">
        <v>578</v>
      </c>
      <c r="JB139" t="s">
        <v>662</v>
      </c>
      <c r="JF139" t="s">
        <v>530</v>
      </c>
      <c r="JL139" t="s">
        <v>528</v>
      </c>
      <c r="KM139" t="s">
        <v>617</v>
      </c>
      <c r="KN139" t="s">
        <v>552</v>
      </c>
      <c r="KQ139" t="b">
        <f t="shared" si="220"/>
        <v>0</v>
      </c>
      <c r="KR139">
        <f t="shared" si="180"/>
        <v>154</v>
      </c>
    </row>
    <row r="140" spans="1:304" ht="14.4" customHeight="1" x14ac:dyDescent="0.3">
      <c r="A140">
        <v>100</v>
      </c>
      <c r="B140">
        <v>1147</v>
      </c>
      <c r="C140" s="2">
        <v>44874.38045138889</v>
      </c>
      <c r="D140">
        <v>1</v>
      </c>
      <c r="E140" t="s">
        <v>590</v>
      </c>
      <c r="F140" t="s">
        <v>612</v>
      </c>
      <c r="G140">
        <f>VLOOKUP(F140,'Vlookup tables'!$A$2:$B$10,2,FALSE)</f>
        <v>5</v>
      </c>
      <c r="H140" t="s">
        <v>567</v>
      </c>
      <c r="J140" t="str">
        <f t="shared" si="221"/>
        <v>Administration</v>
      </c>
      <c r="K140" t="s">
        <v>612</v>
      </c>
      <c r="L140">
        <f>VLOOKUP(K140,'Vlookup tables'!$A$2:$B$10,2,FALSE)</f>
        <v>5</v>
      </c>
      <c r="M140" t="s">
        <v>583</v>
      </c>
      <c r="N140" t="b">
        <f t="shared" si="181"/>
        <v>1</v>
      </c>
      <c r="O140" t="b">
        <f t="shared" si="182"/>
        <v>0</v>
      </c>
      <c r="P140" t="b">
        <f t="shared" si="183"/>
        <v>0</v>
      </c>
      <c r="Q140" t="b">
        <f t="shared" si="184"/>
        <v>0</v>
      </c>
      <c r="R140" t="b">
        <f t="shared" si="185"/>
        <v>0</v>
      </c>
      <c r="S140" t="s">
        <v>570</v>
      </c>
      <c r="T140" t="str">
        <f t="shared" si="222"/>
        <v>na</v>
      </c>
      <c r="U140" t="b">
        <f t="shared" si="223"/>
        <v>1</v>
      </c>
      <c r="V140" t="b">
        <f t="shared" si="224"/>
        <v>1</v>
      </c>
      <c r="W140" t="b">
        <f t="shared" si="225"/>
        <v>0</v>
      </c>
      <c r="X140" t="b">
        <f t="shared" si="226"/>
        <v>0</v>
      </c>
      <c r="Y140" t="s">
        <v>584</v>
      </c>
      <c r="Z140">
        <f>VLOOKUP(Y140,'Vlookup tables'!$D$2:$E$6,2,FALSE)</f>
        <v>2</v>
      </c>
      <c r="AA140" t="str">
        <f t="shared" si="163"/>
        <v>na</v>
      </c>
      <c r="AB140" t="str">
        <f t="shared" si="186"/>
        <v>na</v>
      </c>
      <c r="AC140" t="str">
        <f t="shared" si="187"/>
        <v>na</v>
      </c>
      <c r="AD140" t="str">
        <f t="shared" si="188"/>
        <v>na</v>
      </c>
      <c r="AE140" t="str">
        <f t="shared" si="189"/>
        <v>na</v>
      </c>
      <c r="AF140" t="str">
        <f>IF(OR(AA140=FALSE,AA140="na"),"na",VLOOKUP(AV140,'Vlookup tables'!$G$2:$H$7,2,FALSE))</f>
        <v>na</v>
      </c>
      <c r="AG140" t="str">
        <f>IF(OR(AB140=FALSE,AB140="na"),"na",VLOOKUP(AW140,'Vlookup tables'!$G$2:$H$7,2,FALSE))</f>
        <v>na</v>
      </c>
      <c r="AH140" t="str">
        <f>IF(OR(AC140=FALSE,AC140="na"),"na",VLOOKUP(AX140,'Vlookup tables'!$G$2:$H$7,2,FALSE))</f>
        <v>na</v>
      </c>
      <c r="AI140" t="str">
        <f>IF(OR(AD140=FALSE,AD140="na"),"na",VLOOKUP(AY140,'Vlookup tables'!$G$2:$H$7,2,FALSE))</f>
        <v>na</v>
      </c>
      <c r="AJ140" t="str">
        <f>IF(OR(AA140=FALSE,AA140="na"),"na",VLOOKUP(BC140,'Vlookup tables'!$J$2:$K$5,2,FALSE))</f>
        <v>na</v>
      </c>
      <c r="AK140" t="str">
        <f>IF(OR(AB140=FALSE,AB140="na"),"na",VLOOKUP(BD140,'Vlookup tables'!$J$2:$K$5,2,FALSE))</f>
        <v>na</v>
      </c>
      <c r="AL140" t="str">
        <f>IF(OR(AC140=FALSE,AC140="na"),"na",VLOOKUP(BE140,'Vlookup tables'!$J$2:$K$5,2,FALSE))</f>
        <v>na</v>
      </c>
      <c r="AM140" t="str">
        <f>IF(OR(AD140=FALSE,AD140="na"),"na",VLOOKUP(BF140,'Vlookup tables'!$J$2:$K$5,2,FALSE))</f>
        <v>na</v>
      </c>
      <c r="AN140" t="str">
        <f t="shared" si="190"/>
        <v>na</v>
      </c>
      <c r="AO140" t="str">
        <f t="shared" si="191"/>
        <v>na</v>
      </c>
      <c r="AP140" t="str">
        <f t="shared" si="192"/>
        <v>na</v>
      </c>
      <c r="AQ140" t="str">
        <f t="shared" si="193"/>
        <v>na</v>
      </c>
      <c r="BQ140" t="str">
        <f t="shared" si="194"/>
        <v>na</v>
      </c>
      <c r="BR140" t="b">
        <f t="shared" si="195"/>
        <v>1</v>
      </c>
      <c r="BS140" t="b">
        <f t="shared" si="196"/>
        <v>1</v>
      </c>
      <c r="BT140" t="b">
        <f t="shared" si="197"/>
        <v>1</v>
      </c>
      <c r="BU140" t="b">
        <f t="shared" si="198"/>
        <v>1</v>
      </c>
      <c r="BV140" t="b">
        <f t="shared" si="199"/>
        <v>0</v>
      </c>
      <c r="BW140">
        <f>IF(OR(BR140=FALSE,BR140="na"),"na",VLOOKUP(CN140,'Vlookup tables'!$G$2:$H$7,2,FALSE))</f>
        <v>2</v>
      </c>
      <c r="BX140">
        <f>IF(OR(BS140=FALSE,BS140="na"),"na",VLOOKUP(CO140,'Vlookup tables'!$G$2:$H$7,2,FALSE))</f>
        <v>2</v>
      </c>
      <c r="BY140">
        <f>IF(OR(BT140=FALSE,BT140="na"),"na",VLOOKUP(CP140,'Vlookup tables'!$G$2:$H$7,2,FALSE))</f>
        <v>2</v>
      </c>
      <c r="BZ140">
        <f>IF(OR(BU140=FALSE,BU140="na"),"na",VLOOKUP(CQ140,'Vlookup tables'!$G$2:$H$7,2,FALSE))</f>
        <v>2</v>
      </c>
      <c r="CA140">
        <f>IF(OR(BR140=FALSE,BR140="na"),"na",VLOOKUP(CU140,'Vlookup tables'!$J$2:$K$5,2,FALSE))</f>
        <v>3</v>
      </c>
      <c r="CB140">
        <f>IF(OR(BS140=FALSE,BS140="na"),"na",VLOOKUP(CV140,'Vlookup tables'!$J$2:$K$5,2,FALSE))</f>
        <v>3</v>
      </c>
      <c r="CC140">
        <f>IF(OR(BT140=FALSE,BT140="na"),"na",VLOOKUP(CW140,'Vlookup tables'!$J$2:$K$5,2,FALSE))</f>
        <v>2</v>
      </c>
      <c r="CD140">
        <f>IF(OR(BU140=FALSE,BU140="na"),"na",VLOOKUP(CX140,'Vlookup tables'!$J$2:$K$5,2,FALSE))</f>
        <v>2</v>
      </c>
      <c r="CE140" t="b">
        <f t="shared" si="200"/>
        <v>1</v>
      </c>
      <c r="CF140" t="b">
        <f t="shared" si="201"/>
        <v>1</v>
      </c>
      <c r="CG140" t="b">
        <f t="shared" si="202"/>
        <v>1</v>
      </c>
      <c r="CH140" t="b">
        <f t="shared" si="203"/>
        <v>1</v>
      </c>
      <c r="CJ140" t="s">
        <v>550</v>
      </c>
      <c r="CN140" t="s">
        <v>531</v>
      </c>
      <c r="CO140" t="s">
        <v>531</v>
      </c>
      <c r="CP140" t="s">
        <v>531</v>
      </c>
      <c r="CQ140" t="s">
        <v>531</v>
      </c>
      <c r="CU140" t="s">
        <v>532</v>
      </c>
      <c r="CV140" t="s">
        <v>532</v>
      </c>
      <c r="CW140" t="s">
        <v>528</v>
      </c>
      <c r="CX140" t="s">
        <v>528</v>
      </c>
      <c r="DB140" t="s">
        <v>898</v>
      </c>
      <c r="DC140" t="s">
        <v>898</v>
      </c>
      <c r="DD140" t="s">
        <v>1145</v>
      </c>
      <c r="DE140" t="s">
        <v>1145</v>
      </c>
      <c r="DI140" t="b">
        <f t="shared" si="204"/>
        <v>1</v>
      </c>
      <c r="DJ140" t="s">
        <v>1146</v>
      </c>
      <c r="DK140" t="s">
        <v>543</v>
      </c>
      <c r="EQ140" t="b">
        <f t="shared" si="205"/>
        <v>1</v>
      </c>
      <c r="ER140" t="b">
        <f t="shared" si="206"/>
        <v>1</v>
      </c>
      <c r="ES140" t="b">
        <f t="shared" si="207"/>
        <v>0</v>
      </c>
      <c r="ET140" t="b">
        <f t="shared" si="208"/>
        <v>0</v>
      </c>
      <c r="EU140" t="b">
        <f t="shared" si="209"/>
        <v>0</v>
      </c>
      <c r="EV140" t="b">
        <f t="shared" si="210"/>
        <v>0</v>
      </c>
      <c r="EW140">
        <f t="shared" si="164"/>
        <v>1</v>
      </c>
      <c r="EX140" t="str">
        <f t="shared" si="165"/>
        <v>na</v>
      </c>
      <c r="EY140" t="str">
        <f t="shared" si="166"/>
        <v>na</v>
      </c>
      <c r="EZ140" t="str">
        <f t="shared" si="167"/>
        <v>na</v>
      </c>
      <c r="FA140" t="b">
        <f t="shared" si="168"/>
        <v>1</v>
      </c>
      <c r="FB140" t="b">
        <f t="shared" si="169"/>
        <v>0</v>
      </c>
      <c r="FC140" t="b">
        <f t="shared" si="211"/>
        <v>0</v>
      </c>
      <c r="FD140" t="b">
        <f t="shared" si="170"/>
        <v>1</v>
      </c>
      <c r="FE140" t="str">
        <f t="shared" si="171"/>
        <v>na</v>
      </c>
      <c r="FF140" t="b">
        <f t="shared" si="172"/>
        <v>1</v>
      </c>
      <c r="FG140" t="b">
        <f t="shared" si="173"/>
        <v>0</v>
      </c>
      <c r="FH140" t="b">
        <f t="shared" si="212"/>
        <v>0</v>
      </c>
      <c r="FI140">
        <f>IF(OR(FD140=FALSE,FD140="na"),"na",VLOOKUP(GH140,'Vlookup tables'!$G$2:$H$7,2,FALSE))</f>
        <v>2</v>
      </c>
      <c r="FJ140" t="str">
        <f>IF(OR(FE140=FALSE,FE140="na"),"na",VLOOKUP(GI140,'Vlookup tables'!$G$2:$H$7,2,FALSE))</f>
        <v>na</v>
      </c>
      <c r="FK140">
        <f>IF(OR(FF140=FALSE,FF140="na"),"na",VLOOKUP(GJ140,'Vlookup tables'!$G$2:$H$7,2,FALSE))</f>
        <v>3</v>
      </c>
      <c r="FL140" t="str">
        <f>IF(OR(FG140=FALSE,FG140="na"),"na",VLOOKUP(GK140,'Vlookup tables'!$G$2:$H$7,2,FALSE))</f>
        <v>na</v>
      </c>
      <c r="FM140">
        <f>IF(OR(FD140=FALSE,FD140="na"),"na",VLOOKUP(GO140,'Vlookup tables'!$J$2:$K$5,2,FALSE))</f>
        <v>3</v>
      </c>
      <c r="FN140" t="str">
        <f>IF(OR(FE140=FALSE,FE140="na"),"na",VLOOKUP(GP140,'Vlookup tables'!$J$2:$K$5,2,FALSE))</f>
        <v>na</v>
      </c>
      <c r="FO140">
        <f>IF(OR(FF140=FALSE,FF140="na"),"na",VLOOKUP(GQ140,'Vlookup tables'!$J$2:$K$5,2,FALSE))</f>
        <v>3</v>
      </c>
      <c r="FP140" t="str">
        <f>IF(OR(FG140=FALSE,FG140="na"),"na",VLOOKUP(GR140,'Vlookup tables'!$J$2:$K$5,2,FALSE))</f>
        <v>na</v>
      </c>
      <c r="FQ140" t="b">
        <f t="shared" si="174"/>
        <v>1</v>
      </c>
      <c r="FR140" t="str">
        <f t="shared" si="175"/>
        <v>na</v>
      </c>
      <c r="FS140" t="b">
        <f t="shared" si="176"/>
        <v>0</v>
      </c>
      <c r="FT140" t="str">
        <f t="shared" si="177"/>
        <v>na</v>
      </c>
      <c r="FU140" t="b">
        <f t="shared" si="178"/>
        <v>0</v>
      </c>
      <c r="FV140" t="s">
        <v>601</v>
      </c>
      <c r="FX140" t="s">
        <v>555</v>
      </c>
      <c r="GB140" t="s">
        <v>630</v>
      </c>
      <c r="GF140" t="s">
        <v>596</v>
      </c>
      <c r="GH140" t="s">
        <v>531</v>
      </c>
      <c r="GJ140" t="s">
        <v>527</v>
      </c>
      <c r="GO140" t="s">
        <v>532</v>
      </c>
      <c r="GQ140" t="s">
        <v>532</v>
      </c>
      <c r="GV140" t="s">
        <v>1145</v>
      </c>
      <c r="GY140" t="s">
        <v>1145</v>
      </c>
      <c r="HC140" t="s">
        <v>629</v>
      </c>
      <c r="HD140" t="s">
        <v>543</v>
      </c>
      <c r="HX140">
        <f>IF(IT140="","Unknown",VLOOKUP(IT140,'Vlookup tables'!$B$13:$C$16,2,FALSE))</f>
        <v>3</v>
      </c>
      <c r="HY140">
        <f>IF(IU140="","Unknown",VLOOKUP(IU140,'Vlookup tables'!$D$13:$E$16,2,FALSE))</f>
        <v>3</v>
      </c>
      <c r="HZ140">
        <f>IF(IV140="","Unknown",VLOOKUP(IV140,'Vlookup tables'!$F$13:$G$16,2,FALSE))</f>
        <v>3</v>
      </c>
      <c r="IA140">
        <f>IF(IW140="","Unknown",VLOOKUP(IW140,'Vlookup tables'!$H$13:$I$16,2,FALSE))</f>
        <v>3</v>
      </c>
      <c r="IB140">
        <f>IF(IX140="","Unknown",VLOOKUP(IX140,'Vlookup tables'!$J$13:$K$16,2,FALSE))</f>
        <v>3</v>
      </c>
      <c r="IC140">
        <f>IF(IY140="","Unknown",VLOOKUP(IY140,'Vlookup tables'!$L$13:$M$16,2,FALSE))</f>
        <v>3</v>
      </c>
      <c r="ID140">
        <f>IF(IZ140="","Unknown",VLOOKUP(IZ140,'Vlookup tables'!$N$13:$O$16,2,FALSE))</f>
        <v>1</v>
      </c>
      <c r="IE140">
        <f>VLOOKUP(JA140,'Vlookup tables'!$P$13:$Q$15,2,FALSE)</f>
        <v>1</v>
      </c>
      <c r="IF140" t="str">
        <f t="shared" si="213"/>
        <v>na</v>
      </c>
      <c r="IG140" t="str">
        <f t="shared" si="214"/>
        <v>na</v>
      </c>
      <c r="IH140" t="str">
        <f t="shared" si="215"/>
        <v>na</v>
      </c>
      <c r="II140" t="str">
        <f t="shared" si="179"/>
        <v>na</v>
      </c>
      <c r="IJ140" t="str">
        <f>IF(OR(IF140=FALSE,IF140="na"),"na",VLOOKUP(JF140,'Vlookup tables'!$G$2:$H$7,2,FALSE))</f>
        <v>na</v>
      </c>
      <c r="IK140" t="str">
        <f>IF(OR(IG140=FALSE,IG140="na"),"na",VLOOKUP(JG140,'Vlookup tables'!$G$2:$H$7,2,FALSE))</f>
        <v>na</v>
      </c>
      <c r="IL140" t="str">
        <f>IF(OR(IH140=FALSE,IH140="na"),"na",VLOOKUP(JH140,'Vlookup tables'!$G$2:$H$7,2,FALSE))</f>
        <v>na</v>
      </c>
      <c r="IM140" t="str">
        <f>IF(OR(IF140=FALSE,IF140="na"),"na",VLOOKUP(JL140,'Vlookup tables'!$J$2:$K$5,2,FALSE))</f>
        <v>na</v>
      </c>
      <c r="IN140" t="str">
        <f>IF(OR(IG140=FALSE,IG140="na"),"na",VLOOKUP(JM140,'Vlookup tables'!$J$2:$K$5,2,FALSE))</f>
        <v>na</v>
      </c>
      <c r="IO140" t="str">
        <f>IF(OR(IH140=FALSE,IH140="na"),"na",VLOOKUP(JN140,'Vlookup tables'!$J$2:$K$5,2,FALSE))</f>
        <v>na</v>
      </c>
      <c r="IP140" t="str">
        <f t="shared" si="216"/>
        <v>na</v>
      </c>
      <c r="IQ140" t="str">
        <f t="shared" si="217"/>
        <v>na</v>
      </c>
      <c r="IR140" t="str">
        <f t="shared" si="218"/>
        <v>na</v>
      </c>
      <c r="IS140" t="b">
        <f t="shared" si="219"/>
        <v>0</v>
      </c>
      <c r="IT140" t="s">
        <v>538</v>
      </c>
      <c r="IU140" t="s">
        <v>539</v>
      </c>
      <c r="IV140" t="s">
        <v>540</v>
      </c>
      <c r="IW140" t="s">
        <v>576</v>
      </c>
      <c r="IX140" t="s">
        <v>577</v>
      </c>
      <c r="IY140" t="s">
        <v>532</v>
      </c>
      <c r="IZ140" t="s">
        <v>562</v>
      </c>
      <c r="JA140" t="s">
        <v>541</v>
      </c>
      <c r="JX140" t="s">
        <v>534</v>
      </c>
      <c r="KM140" t="s">
        <v>629</v>
      </c>
      <c r="KN140" t="s">
        <v>543</v>
      </c>
      <c r="KQ140" t="b">
        <f t="shared" si="220"/>
        <v>0</v>
      </c>
      <c r="KR140">
        <f t="shared" si="180"/>
        <v>152</v>
      </c>
    </row>
    <row r="141" spans="1:304" ht="14.4" customHeight="1" x14ac:dyDescent="0.3">
      <c r="A141">
        <v>100</v>
      </c>
      <c r="B141">
        <v>870</v>
      </c>
      <c r="C141" s="2">
        <v>44874.38082175926</v>
      </c>
      <c r="D141">
        <v>1</v>
      </c>
      <c r="E141" t="s">
        <v>590</v>
      </c>
      <c r="F141" t="s">
        <v>568</v>
      </c>
      <c r="G141">
        <f>VLOOKUP(F141,'Vlookup tables'!$A$2:$B$10,2,FALSE)</f>
        <v>6</v>
      </c>
      <c r="H141" t="s">
        <v>631</v>
      </c>
      <c r="J141" t="str">
        <f t="shared" si="221"/>
        <v>Maintenance</v>
      </c>
      <c r="K141" t="s">
        <v>568</v>
      </c>
      <c r="L141">
        <f>VLOOKUP(K141,'Vlookup tables'!$A$2:$B$10,2,FALSE)</f>
        <v>6</v>
      </c>
      <c r="M141" t="s">
        <v>973</v>
      </c>
      <c r="N141" t="b">
        <f t="shared" si="181"/>
        <v>0</v>
      </c>
      <c r="O141" t="b">
        <f t="shared" si="182"/>
        <v>0</v>
      </c>
      <c r="P141" t="b">
        <f t="shared" si="183"/>
        <v>0</v>
      </c>
      <c r="Q141" t="b">
        <f t="shared" si="184"/>
        <v>1</v>
      </c>
      <c r="R141" t="b">
        <f t="shared" si="185"/>
        <v>0</v>
      </c>
      <c r="S141" t="s">
        <v>547</v>
      </c>
      <c r="T141" t="b">
        <f t="shared" si="222"/>
        <v>0</v>
      </c>
      <c r="U141" t="b">
        <f t="shared" si="223"/>
        <v>0</v>
      </c>
      <c r="V141" t="b">
        <f t="shared" si="224"/>
        <v>1</v>
      </c>
      <c r="W141" t="str">
        <f t="shared" si="225"/>
        <v>na</v>
      </c>
      <c r="X141" t="b">
        <f t="shared" si="226"/>
        <v>0</v>
      </c>
      <c r="Y141" t="s">
        <v>517</v>
      </c>
      <c r="Z141">
        <f>VLOOKUP(Y141,'Vlookup tables'!$D$2:$E$6,2,FALSE)</f>
        <v>1</v>
      </c>
      <c r="AA141" t="b">
        <f t="shared" si="163"/>
        <v>1</v>
      </c>
      <c r="AB141" t="b">
        <f t="shared" si="186"/>
        <v>0</v>
      </c>
      <c r="AC141" t="b">
        <f t="shared" si="187"/>
        <v>0</v>
      </c>
      <c r="AD141" t="b">
        <f t="shared" si="188"/>
        <v>1</v>
      </c>
      <c r="AE141" t="b">
        <f t="shared" si="189"/>
        <v>0</v>
      </c>
      <c r="AF141">
        <f>IF(OR(AA141=FALSE,AA141="na"),"na",VLOOKUP(AV141,'Vlookup tables'!$G$2:$H$7,2,FALSE))</f>
        <v>5</v>
      </c>
      <c r="AG141" t="str">
        <f>IF(OR(AB141=FALSE,AB141="na"),"na",VLOOKUP(AW141,'Vlookup tables'!$G$2:$H$7,2,FALSE))</f>
        <v>na</v>
      </c>
      <c r="AH141" t="str">
        <f>IF(OR(AC141=FALSE,AC141="na"),"na",VLOOKUP(AX141,'Vlookup tables'!$G$2:$H$7,2,FALSE))</f>
        <v>na</v>
      </c>
      <c r="AI141">
        <f>IF(OR(AD141=FALSE,AD141="na"),"na",VLOOKUP(AY141,'Vlookup tables'!$G$2:$H$7,2,FALSE))</f>
        <v>4</v>
      </c>
      <c r="AJ141">
        <f>IF(OR(AA141=FALSE,AA141="na"),"na",VLOOKUP(BC141,'Vlookup tables'!$J$2:$K$5,2,FALSE))</f>
        <v>3</v>
      </c>
      <c r="AK141" t="str">
        <f>IF(OR(AB141=FALSE,AB141="na"),"na",VLOOKUP(BD141,'Vlookup tables'!$J$2:$K$5,2,FALSE))</f>
        <v>na</v>
      </c>
      <c r="AL141" t="str">
        <f>IF(OR(AC141=FALSE,AC141="na"),"na",VLOOKUP(BE141,'Vlookup tables'!$J$2:$K$5,2,FALSE))</f>
        <v>na</v>
      </c>
      <c r="AM141">
        <f>IF(OR(AD141=FALSE,AD141="na"),"na",VLOOKUP(BF141,'Vlookup tables'!$J$2:$K$5,2,FALSE))</f>
        <v>3</v>
      </c>
      <c r="AN141" t="b">
        <f t="shared" si="190"/>
        <v>1</v>
      </c>
      <c r="AO141" t="str">
        <f t="shared" si="191"/>
        <v>na</v>
      </c>
      <c r="AP141" t="str">
        <f t="shared" si="192"/>
        <v>na</v>
      </c>
      <c r="AQ141" t="b">
        <f t="shared" si="193"/>
        <v>1</v>
      </c>
      <c r="AR141" t="s">
        <v>666</v>
      </c>
      <c r="AV141" t="s">
        <v>551</v>
      </c>
      <c r="AX141" t="s">
        <v>551</v>
      </c>
      <c r="AY141" t="s">
        <v>573</v>
      </c>
      <c r="BC141" t="s">
        <v>532</v>
      </c>
      <c r="BE141" t="s">
        <v>532</v>
      </c>
      <c r="BF141" t="s">
        <v>532</v>
      </c>
      <c r="BJ141" t="s">
        <v>1147</v>
      </c>
      <c r="BL141" t="s">
        <v>1148</v>
      </c>
      <c r="BM141" t="s">
        <v>1149</v>
      </c>
      <c r="BQ141" t="str">
        <f t="shared" si="194"/>
        <v>Yes</v>
      </c>
      <c r="BR141" t="b">
        <f t="shared" si="195"/>
        <v>1</v>
      </c>
      <c r="BS141" t="b">
        <f t="shared" si="196"/>
        <v>1</v>
      </c>
      <c r="BT141" t="b">
        <f t="shared" si="197"/>
        <v>0</v>
      </c>
      <c r="BU141" t="b">
        <f t="shared" si="198"/>
        <v>0</v>
      </c>
      <c r="BV141" t="b">
        <f t="shared" si="199"/>
        <v>0</v>
      </c>
      <c r="BW141">
        <f>IF(OR(BR141=FALSE,BR141="na"),"na",VLOOKUP(CN141,'Vlookup tables'!$G$2:$H$7,2,FALSE))</f>
        <v>2</v>
      </c>
      <c r="BX141">
        <f>IF(OR(BS141=FALSE,BS141="na"),"na",VLOOKUP(CO141,'Vlookup tables'!$G$2:$H$7,2,FALSE))</f>
        <v>2</v>
      </c>
      <c r="BY141" t="str">
        <f>IF(OR(BT141=FALSE,BT141="na"),"na",VLOOKUP(CP141,'Vlookup tables'!$G$2:$H$7,2,FALSE))</f>
        <v>na</v>
      </c>
      <c r="BZ141" t="str">
        <f>IF(OR(BU141=FALSE,BU141="na"),"na",VLOOKUP(CQ141,'Vlookup tables'!$G$2:$H$7,2,FALSE))</f>
        <v>na</v>
      </c>
      <c r="CA141">
        <f>IF(OR(BR141=FALSE,BR141="na"),"na",VLOOKUP(CU141,'Vlookup tables'!$J$2:$K$5,2,FALSE))</f>
        <v>3</v>
      </c>
      <c r="CB141">
        <f>IF(OR(BS141=FALSE,BS141="na"),"na",VLOOKUP(CV141,'Vlookup tables'!$J$2:$K$5,2,FALSE))</f>
        <v>3</v>
      </c>
      <c r="CC141" t="str">
        <f>IF(OR(BT141=FALSE,BT141="na"),"na",VLOOKUP(CW141,'Vlookup tables'!$J$2:$K$5,2,FALSE))</f>
        <v>na</v>
      </c>
      <c r="CD141" t="str">
        <f>IF(OR(BU141=FALSE,BU141="na"),"na",VLOOKUP(CX141,'Vlookup tables'!$J$2:$K$5,2,FALSE))</f>
        <v>na</v>
      </c>
      <c r="CE141" t="b">
        <f t="shared" si="200"/>
        <v>1</v>
      </c>
      <c r="CF141" t="b">
        <f t="shared" si="201"/>
        <v>1</v>
      </c>
      <c r="CG141" t="str">
        <f t="shared" si="202"/>
        <v>na</v>
      </c>
      <c r="CH141" t="str">
        <f t="shared" si="203"/>
        <v>na</v>
      </c>
      <c r="CI141" t="s">
        <v>519</v>
      </c>
      <c r="CJ141" t="s">
        <v>529</v>
      </c>
      <c r="CN141" t="s">
        <v>531</v>
      </c>
      <c r="CO141" t="s">
        <v>531</v>
      </c>
      <c r="CU141" t="s">
        <v>532</v>
      </c>
      <c r="CV141" t="s">
        <v>532</v>
      </c>
      <c r="DB141" t="s">
        <v>1150</v>
      </c>
      <c r="DC141" t="s">
        <v>1150</v>
      </c>
      <c r="DI141" t="b">
        <f t="shared" si="204"/>
        <v>1</v>
      </c>
      <c r="DJ141" t="s">
        <v>1151</v>
      </c>
      <c r="DK141" t="s">
        <v>900</v>
      </c>
      <c r="EQ141" t="b">
        <f t="shared" si="205"/>
        <v>1</v>
      </c>
      <c r="ER141" t="b">
        <f t="shared" si="206"/>
        <v>1</v>
      </c>
      <c r="ES141" t="b">
        <f t="shared" si="207"/>
        <v>1</v>
      </c>
      <c r="ET141" t="b">
        <f t="shared" si="208"/>
        <v>0</v>
      </c>
      <c r="EU141" t="b">
        <f t="shared" si="209"/>
        <v>1</v>
      </c>
      <c r="EV141" t="b">
        <f t="shared" si="210"/>
        <v>0</v>
      </c>
      <c r="EW141">
        <f t="shared" si="164"/>
        <v>3</v>
      </c>
      <c r="EX141">
        <f t="shared" si="165"/>
        <v>3</v>
      </c>
      <c r="EY141" t="str">
        <f t="shared" si="166"/>
        <v>na</v>
      </c>
      <c r="EZ141">
        <f t="shared" si="167"/>
        <v>3</v>
      </c>
      <c r="FA141" t="b">
        <f t="shared" si="168"/>
        <v>1</v>
      </c>
      <c r="FB141" t="b">
        <f t="shared" si="169"/>
        <v>0</v>
      </c>
      <c r="FC141" t="b">
        <f t="shared" si="211"/>
        <v>0</v>
      </c>
      <c r="FD141" t="b">
        <f t="shared" si="170"/>
        <v>1</v>
      </c>
      <c r="FE141" t="b">
        <f t="shared" si="171"/>
        <v>0</v>
      </c>
      <c r="FF141" t="b">
        <f t="shared" si="172"/>
        <v>1</v>
      </c>
      <c r="FG141" t="b">
        <f t="shared" si="173"/>
        <v>1</v>
      </c>
      <c r="FH141" t="b">
        <f t="shared" si="212"/>
        <v>0</v>
      </c>
      <c r="FI141">
        <f>IF(OR(FD141=FALSE,FD141="na"),"na",VLOOKUP(GH141,'Vlookup tables'!$G$2:$H$7,2,FALSE))</f>
        <v>3</v>
      </c>
      <c r="FJ141" t="str">
        <f>IF(OR(FE141=FALSE,FE141="na"),"na",VLOOKUP(GI141,'Vlookup tables'!$G$2:$H$7,2,FALSE))</f>
        <v>na</v>
      </c>
      <c r="FK141">
        <f>IF(OR(FF141=FALSE,FF141="na"),"na",VLOOKUP(GJ141,'Vlookup tables'!$G$2:$H$7,2,FALSE))</f>
        <v>3</v>
      </c>
      <c r="FL141">
        <f>IF(OR(FG141=FALSE,FG141="na"),"na",VLOOKUP(GK141,'Vlookup tables'!$G$2:$H$7,2,FALSE))</f>
        <v>3</v>
      </c>
      <c r="FM141">
        <f>IF(OR(FD141=FALSE,FD141="na"),"na",VLOOKUP(GO141,'Vlookup tables'!$J$2:$K$5,2,FALSE))</f>
        <v>2</v>
      </c>
      <c r="FN141" t="str">
        <f>IF(OR(FE141=FALSE,FE141="na"),"na",VLOOKUP(GP141,'Vlookup tables'!$J$2:$K$5,2,FALSE))</f>
        <v>na</v>
      </c>
      <c r="FO141">
        <f>IF(OR(FF141=FALSE,FF141="na"),"na",VLOOKUP(GQ141,'Vlookup tables'!$J$2:$K$5,2,FALSE))</f>
        <v>2</v>
      </c>
      <c r="FP141">
        <f>IF(OR(FG141=FALSE,FG141="na"),"na",VLOOKUP(GR141,'Vlookup tables'!$J$2:$K$5,2,FALSE))</f>
        <v>2</v>
      </c>
      <c r="FQ141" t="b">
        <f t="shared" si="174"/>
        <v>0</v>
      </c>
      <c r="FR141" t="str">
        <f t="shared" si="175"/>
        <v>na</v>
      </c>
      <c r="FS141" t="b">
        <f t="shared" si="176"/>
        <v>0</v>
      </c>
      <c r="FT141" t="b">
        <f t="shared" si="177"/>
        <v>0</v>
      </c>
      <c r="FU141" t="b">
        <f t="shared" si="178"/>
        <v>0</v>
      </c>
      <c r="FV141" t="s">
        <v>668</v>
      </c>
      <c r="FX141" t="s">
        <v>554</v>
      </c>
      <c r="FY141" t="s">
        <v>554</v>
      </c>
      <c r="GA141" t="s">
        <v>554</v>
      </c>
      <c r="GB141" t="s">
        <v>618</v>
      </c>
      <c r="GF141" t="s">
        <v>596</v>
      </c>
      <c r="GH141" t="s">
        <v>527</v>
      </c>
      <c r="GJ141" t="s">
        <v>527</v>
      </c>
      <c r="GK141" t="s">
        <v>527</v>
      </c>
      <c r="GO141" t="s">
        <v>528</v>
      </c>
      <c r="GQ141" t="s">
        <v>528</v>
      </c>
      <c r="GR141" t="s">
        <v>528</v>
      </c>
      <c r="HC141" t="s">
        <v>629</v>
      </c>
      <c r="HD141" t="s">
        <v>533</v>
      </c>
      <c r="HX141">
        <f>IF(IT141="","Unknown",VLOOKUP(IT141,'Vlookup tables'!$B$13:$C$16,2,FALSE))</f>
        <v>2</v>
      </c>
      <c r="HY141">
        <f>IF(IU141="","Unknown",VLOOKUP(IU141,'Vlookup tables'!$D$13:$E$16,2,FALSE))</f>
        <v>1</v>
      </c>
      <c r="HZ141">
        <f>IF(IV141="","Unknown",VLOOKUP(IV141,'Vlookup tables'!$F$13:$G$16,2,FALSE))</f>
        <v>3</v>
      </c>
      <c r="IA141">
        <f>IF(IW141="","Unknown",VLOOKUP(IW141,'Vlookup tables'!$H$13:$I$16,2,FALSE))</f>
        <v>2</v>
      </c>
      <c r="IB141">
        <f>IF(IX141="","Unknown",VLOOKUP(IX141,'Vlookup tables'!$J$13:$K$16,2,FALSE))</f>
        <v>3</v>
      </c>
      <c r="IC141">
        <f>IF(IY141="","Unknown",VLOOKUP(IY141,'Vlookup tables'!$L$13:$M$16,2,FALSE))</f>
        <v>3</v>
      </c>
      <c r="ID141">
        <f>IF(IZ141="","Unknown",VLOOKUP(IZ141,'Vlookup tables'!$N$13:$O$16,2,FALSE))</f>
        <v>2</v>
      </c>
      <c r="IE141">
        <f>VLOOKUP(JA141,'Vlookup tables'!$P$13:$Q$15,2,FALSE)</f>
        <v>2</v>
      </c>
      <c r="IF141" t="b">
        <f t="shared" si="213"/>
        <v>1</v>
      </c>
      <c r="IG141" t="b">
        <f t="shared" si="214"/>
        <v>0</v>
      </c>
      <c r="IH141" t="b">
        <f t="shared" si="215"/>
        <v>0</v>
      </c>
      <c r="II141" t="b">
        <f t="shared" si="179"/>
        <v>0</v>
      </c>
      <c r="IJ141">
        <f>IF(OR(IF141=FALSE,IF141="na"),"na",VLOOKUP(JF141,'Vlookup tables'!$G$2:$H$7,2,FALSE))</f>
        <v>5</v>
      </c>
      <c r="IK141" t="str">
        <f>IF(OR(IG141=FALSE,IG141="na"),"na",VLOOKUP(JG141,'Vlookup tables'!$G$2:$H$7,2,FALSE))</f>
        <v>na</v>
      </c>
      <c r="IL141" t="str">
        <f>IF(OR(IH141=FALSE,IH141="na"),"na",VLOOKUP(JH141,'Vlookup tables'!$G$2:$H$7,2,FALSE))</f>
        <v>na</v>
      </c>
      <c r="IM141">
        <f>IF(OR(IF141=FALSE,IF141="na"),"na",VLOOKUP(JL141,'Vlookup tables'!$J$2:$K$5,2,FALSE))</f>
        <v>3</v>
      </c>
      <c r="IN141" t="str">
        <f>IF(OR(IG141=FALSE,IG141="na"),"na",VLOOKUP(JM141,'Vlookup tables'!$J$2:$K$5,2,FALSE))</f>
        <v>na</v>
      </c>
      <c r="IO141" t="str">
        <f>IF(OR(IH141=FALSE,IH141="na"),"na",VLOOKUP(JN141,'Vlookup tables'!$J$2:$K$5,2,FALSE))</f>
        <v>na</v>
      </c>
      <c r="IP141" t="b">
        <f t="shared" si="216"/>
        <v>1</v>
      </c>
      <c r="IQ141" t="str">
        <f t="shared" si="217"/>
        <v>na</v>
      </c>
      <c r="IR141" t="str">
        <f t="shared" si="218"/>
        <v>na</v>
      </c>
      <c r="IS141" t="b">
        <f t="shared" si="219"/>
        <v>1</v>
      </c>
      <c r="IT141" t="s">
        <v>559</v>
      </c>
      <c r="IU141" t="s">
        <v>669</v>
      </c>
      <c r="IV141" t="s">
        <v>540</v>
      </c>
      <c r="IW141" t="s">
        <v>562</v>
      </c>
      <c r="IX141" t="s">
        <v>577</v>
      </c>
      <c r="IY141" t="s">
        <v>532</v>
      </c>
      <c r="IZ141" t="s">
        <v>576</v>
      </c>
      <c r="JA141" t="s">
        <v>578</v>
      </c>
      <c r="JB141" t="s">
        <v>662</v>
      </c>
      <c r="JF141" t="s">
        <v>551</v>
      </c>
      <c r="JL141" t="s">
        <v>532</v>
      </c>
      <c r="JR141" t="s">
        <v>1152</v>
      </c>
      <c r="KM141" t="s">
        <v>1153</v>
      </c>
      <c r="KN141" t="s">
        <v>533</v>
      </c>
      <c r="KQ141" t="b">
        <f t="shared" si="220"/>
        <v>0</v>
      </c>
      <c r="KR141">
        <f t="shared" si="180"/>
        <v>162</v>
      </c>
    </row>
    <row r="142" spans="1:304" ht="14.4" customHeight="1" x14ac:dyDescent="0.3">
      <c r="A142">
        <v>100</v>
      </c>
      <c r="B142">
        <v>2560</v>
      </c>
      <c r="C142" s="2">
        <v>44874.381793981483</v>
      </c>
      <c r="D142">
        <v>1</v>
      </c>
      <c r="E142" t="s">
        <v>1154</v>
      </c>
      <c r="F142" t="s">
        <v>524</v>
      </c>
      <c r="G142">
        <f>VLOOKUP(F142,'Vlookup tables'!$A$2:$B$10,2,FALSE)</f>
        <v>0</v>
      </c>
      <c r="H142" t="s">
        <v>567</v>
      </c>
      <c r="J142" t="str">
        <f t="shared" si="221"/>
        <v>Administration</v>
      </c>
      <c r="K142" t="s">
        <v>566</v>
      </c>
      <c r="L142">
        <f>VLOOKUP(K142,'Vlookup tables'!$A$2:$B$10,2,FALSE)</f>
        <v>3</v>
      </c>
      <c r="M142" t="s">
        <v>569</v>
      </c>
      <c r="N142" t="b">
        <f t="shared" si="181"/>
        <v>1</v>
      </c>
      <c r="O142" t="b">
        <f t="shared" si="182"/>
        <v>1</v>
      </c>
      <c r="P142" t="b">
        <f t="shared" si="183"/>
        <v>0</v>
      </c>
      <c r="Q142" t="b">
        <f t="shared" si="184"/>
        <v>0</v>
      </c>
      <c r="R142" t="b">
        <f t="shared" si="185"/>
        <v>0</v>
      </c>
      <c r="T142" t="str">
        <f t="shared" si="222"/>
        <v>na</v>
      </c>
      <c r="U142" t="str">
        <f t="shared" si="223"/>
        <v>na</v>
      </c>
      <c r="V142" t="str">
        <f t="shared" si="224"/>
        <v>Unknown</v>
      </c>
      <c r="W142" t="str">
        <f t="shared" si="225"/>
        <v>Unknown</v>
      </c>
      <c r="X142" t="str">
        <f t="shared" si="226"/>
        <v>Unknown</v>
      </c>
      <c r="Y142" t="s">
        <v>517</v>
      </c>
      <c r="Z142">
        <f>VLOOKUP(Y142,'Vlookup tables'!$D$2:$E$6,2,FALSE)</f>
        <v>1</v>
      </c>
      <c r="AA142" t="b">
        <f t="shared" si="163"/>
        <v>1</v>
      </c>
      <c r="AB142" t="b">
        <f t="shared" si="186"/>
        <v>0</v>
      </c>
      <c r="AC142" t="b">
        <f t="shared" si="187"/>
        <v>0</v>
      </c>
      <c r="AD142" t="b">
        <f t="shared" si="188"/>
        <v>0</v>
      </c>
      <c r="AE142" t="b">
        <f t="shared" si="189"/>
        <v>0</v>
      </c>
      <c r="AF142">
        <f>IF(OR(AA142=FALSE,AA142="na"),"na",VLOOKUP(AV142,'Vlookup tables'!$G$2:$H$7,2,FALSE))</f>
        <v>5</v>
      </c>
      <c r="AG142" t="str">
        <f>IF(OR(AB142=FALSE,AB142="na"),"na",VLOOKUP(AW142,'Vlookup tables'!$G$2:$H$7,2,FALSE))</f>
        <v>na</v>
      </c>
      <c r="AH142" t="str">
        <f>IF(OR(AC142=FALSE,AC142="na"),"na",VLOOKUP(AX142,'Vlookup tables'!$G$2:$H$7,2,FALSE))</f>
        <v>na</v>
      </c>
      <c r="AI142" t="str">
        <f>IF(OR(AD142=FALSE,AD142="na"),"na",VLOOKUP(AY142,'Vlookup tables'!$G$2:$H$7,2,FALSE))</f>
        <v>na</v>
      </c>
      <c r="AJ142">
        <f>IF(OR(AA142=FALSE,AA142="na"),"na",VLOOKUP(BC142,'Vlookup tables'!$J$2:$K$5,2,FALSE))</f>
        <v>3</v>
      </c>
      <c r="AK142" t="str">
        <f>IF(OR(AB142=FALSE,AB142="na"),"na",VLOOKUP(BD142,'Vlookup tables'!$J$2:$K$5,2,FALSE))</f>
        <v>na</v>
      </c>
      <c r="AL142" t="str">
        <f>IF(OR(AC142=FALSE,AC142="na"),"na",VLOOKUP(BE142,'Vlookup tables'!$J$2:$K$5,2,FALSE))</f>
        <v>na</v>
      </c>
      <c r="AM142" t="str">
        <f>IF(OR(AD142=FALSE,AD142="na"),"na",VLOOKUP(BF142,'Vlookup tables'!$J$2:$K$5,2,FALSE))</f>
        <v>na</v>
      </c>
      <c r="AN142" t="b">
        <f t="shared" si="190"/>
        <v>0</v>
      </c>
      <c r="AO142" t="str">
        <f t="shared" si="191"/>
        <v>na</v>
      </c>
      <c r="AP142" t="str">
        <f t="shared" si="192"/>
        <v>na</v>
      </c>
      <c r="AQ142" t="str">
        <f t="shared" si="193"/>
        <v>na</v>
      </c>
      <c r="AR142" t="s">
        <v>571</v>
      </c>
      <c r="AV142" t="s">
        <v>551</v>
      </c>
      <c r="BC142" t="s">
        <v>532</v>
      </c>
      <c r="BQ142" t="str">
        <f t="shared" si="194"/>
        <v>No</v>
      </c>
      <c r="BR142" t="str">
        <f t="shared" si="195"/>
        <v>na</v>
      </c>
      <c r="BS142" t="str">
        <f t="shared" si="196"/>
        <v>na</v>
      </c>
      <c r="BT142" t="str">
        <f t="shared" si="197"/>
        <v>na</v>
      </c>
      <c r="BU142" t="str">
        <f t="shared" si="198"/>
        <v>na</v>
      </c>
      <c r="BV142" t="str">
        <f t="shared" si="199"/>
        <v>na</v>
      </c>
      <c r="BW142" t="str">
        <f>IF(OR(BR142=FALSE,BR142="na"),"na",VLOOKUP(CN142,'Vlookup tables'!$G$2:$H$7,2,FALSE))</f>
        <v>na</v>
      </c>
      <c r="BX142" t="str">
        <f>IF(OR(BS142=FALSE,BS142="na"),"na",VLOOKUP(CO142,'Vlookup tables'!$G$2:$H$7,2,FALSE))</f>
        <v>na</v>
      </c>
      <c r="BY142" t="str">
        <f>IF(OR(BT142=FALSE,BT142="na"),"na",VLOOKUP(CP142,'Vlookup tables'!$G$2:$H$7,2,FALSE))</f>
        <v>na</v>
      </c>
      <c r="BZ142" t="str">
        <f>IF(OR(BU142=FALSE,BU142="na"),"na",VLOOKUP(CQ142,'Vlookup tables'!$G$2:$H$7,2,FALSE))</f>
        <v>na</v>
      </c>
      <c r="CA142" t="str">
        <f>IF(OR(BR142=FALSE,BR142="na"),"na",VLOOKUP(CU142,'Vlookup tables'!$J$2:$K$5,2,FALSE))</f>
        <v>na</v>
      </c>
      <c r="CB142" t="str">
        <f>IF(OR(BS142=FALSE,BS142="na"),"na",VLOOKUP(CV142,'Vlookup tables'!$J$2:$K$5,2,FALSE))</f>
        <v>na</v>
      </c>
      <c r="CC142" t="str">
        <f>IF(OR(BT142=FALSE,BT142="na"),"na",VLOOKUP(CW142,'Vlookup tables'!$J$2:$K$5,2,FALSE))</f>
        <v>na</v>
      </c>
      <c r="CD142" t="str">
        <f>IF(OR(BU142=FALSE,BU142="na"),"na",VLOOKUP(CX142,'Vlookup tables'!$J$2:$K$5,2,FALSE))</f>
        <v>na</v>
      </c>
      <c r="CE142" t="str">
        <f t="shared" si="200"/>
        <v>na</v>
      </c>
      <c r="CF142" t="str">
        <f t="shared" si="201"/>
        <v>na</v>
      </c>
      <c r="CG142" t="str">
        <f t="shared" si="202"/>
        <v>na</v>
      </c>
      <c r="CH142" t="str">
        <f t="shared" si="203"/>
        <v>na</v>
      </c>
      <c r="CI142" t="s">
        <v>617</v>
      </c>
      <c r="DI142" t="b">
        <f t="shared" si="204"/>
        <v>0</v>
      </c>
      <c r="DK142" t="s">
        <v>552</v>
      </c>
      <c r="EQ142" t="b">
        <f t="shared" si="205"/>
        <v>1</v>
      </c>
      <c r="ER142" t="b">
        <f t="shared" si="206"/>
        <v>1</v>
      </c>
      <c r="ES142" t="b">
        <f t="shared" si="207"/>
        <v>0</v>
      </c>
      <c r="ET142" t="b">
        <f t="shared" si="208"/>
        <v>0</v>
      </c>
      <c r="EU142" t="b">
        <f t="shared" si="209"/>
        <v>0</v>
      </c>
      <c r="EV142" t="b">
        <f t="shared" si="210"/>
        <v>0</v>
      </c>
      <c r="EW142">
        <f t="shared" si="164"/>
        <v>3</v>
      </c>
      <c r="EX142" t="str">
        <f t="shared" si="165"/>
        <v>na</v>
      </c>
      <c r="EY142" t="str">
        <f t="shared" si="166"/>
        <v>na</v>
      </c>
      <c r="EZ142" t="str">
        <f t="shared" si="167"/>
        <v>na</v>
      </c>
      <c r="FA142" t="b">
        <f t="shared" si="168"/>
        <v>1</v>
      </c>
      <c r="FB142" t="b">
        <f t="shared" si="169"/>
        <v>1</v>
      </c>
      <c r="FC142" t="b">
        <f t="shared" si="211"/>
        <v>0</v>
      </c>
      <c r="FD142" t="b">
        <f t="shared" si="170"/>
        <v>1</v>
      </c>
      <c r="FE142" t="b">
        <f t="shared" si="171"/>
        <v>1</v>
      </c>
      <c r="FF142" t="b">
        <f t="shared" si="172"/>
        <v>1</v>
      </c>
      <c r="FG142" t="b">
        <f t="shared" si="173"/>
        <v>1</v>
      </c>
      <c r="FH142" t="b">
        <f t="shared" si="212"/>
        <v>1</v>
      </c>
      <c r="FI142">
        <f>IF(OR(FD142=FALSE,FD142="na"),"na",VLOOKUP(GH142,'Vlookup tables'!$G$2:$H$7,2,FALSE))</f>
        <v>5</v>
      </c>
      <c r="FJ142">
        <f>IF(OR(FE142=FALSE,FE142="na"),"na",VLOOKUP(GI142,'Vlookup tables'!$G$2:$H$7,2,FALSE))</f>
        <v>1</v>
      </c>
      <c r="FK142">
        <f>IF(OR(FF142=FALSE,FF142="na"),"na",VLOOKUP(GJ142,'Vlookup tables'!$G$2:$H$7,2,FALSE))</f>
        <v>5</v>
      </c>
      <c r="FL142">
        <f>IF(OR(FG142=FALSE,FG142="na"),"na",VLOOKUP(GK142,'Vlookup tables'!$G$2:$H$7,2,FALSE))</f>
        <v>5</v>
      </c>
      <c r="FM142">
        <f>IF(OR(FD142=FALSE,FD142="na"),"na",VLOOKUP(GO142,'Vlookup tables'!$J$2:$K$5,2,FALSE))</f>
        <v>3</v>
      </c>
      <c r="FN142">
        <f>IF(OR(FE142=FALSE,FE142="na"),"na",VLOOKUP(GP142,'Vlookup tables'!$J$2:$K$5,2,FALSE))</f>
        <v>1</v>
      </c>
      <c r="FO142">
        <f>IF(OR(FF142=FALSE,FF142="na"),"na",VLOOKUP(GQ142,'Vlookup tables'!$J$2:$K$5,2,FALSE))</f>
        <v>3</v>
      </c>
      <c r="FP142">
        <f>IF(OR(FG142=FALSE,FG142="na"),"na",VLOOKUP(GR142,'Vlookup tables'!$J$2:$K$5,2,FALSE))</f>
        <v>3</v>
      </c>
      <c r="FQ142" t="b">
        <f t="shared" si="174"/>
        <v>0</v>
      </c>
      <c r="FR142" t="b">
        <f t="shared" si="175"/>
        <v>0</v>
      </c>
      <c r="FS142" t="b">
        <f t="shared" si="176"/>
        <v>0</v>
      </c>
      <c r="FT142" t="b">
        <f t="shared" si="177"/>
        <v>0</v>
      </c>
      <c r="FU142" t="b">
        <f t="shared" si="178"/>
        <v>0</v>
      </c>
      <c r="FV142" t="s">
        <v>601</v>
      </c>
      <c r="FX142" t="s">
        <v>554</v>
      </c>
      <c r="GB142" t="s">
        <v>607</v>
      </c>
      <c r="GC142" t="s">
        <v>1155</v>
      </c>
      <c r="GF142" t="s">
        <v>609</v>
      </c>
      <c r="GH142" t="s">
        <v>551</v>
      </c>
      <c r="GI142" t="s">
        <v>530</v>
      </c>
      <c r="GJ142" t="s">
        <v>551</v>
      </c>
      <c r="GK142" t="s">
        <v>551</v>
      </c>
      <c r="GL142" t="s">
        <v>551</v>
      </c>
      <c r="GO142" t="s">
        <v>532</v>
      </c>
      <c r="GP142" t="s">
        <v>564</v>
      </c>
      <c r="GQ142" t="s">
        <v>532</v>
      </c>
      <c r="GR142" t="s">
        <v>532</v>
      </c>
      <c r="GS142" t="s">
        <v>532</v>
      </c>
      <c r="HD142" t="s">
        <v>552</v>
      </c>
      <c r="HX142">
        <f>IF(IT142="","Unknown",VLOOKUP(IT142,'Vlookup tables'!$B$13:$C$16,2,FALSE))</f>
        <v>2</v>
      </c>
      <c r="HY142">
        <f>IF(IU142="","Unknown",VLOOKUP(IU142,'Vlookup tables'!$D$13:$E$16,2,FALSE))</f>
        <v>3</v>
      </c>
      <c r="HZ142">
        <f>IF(IV142="","Unknown",VLOOKUP(IV142,'Vlookup tables'!$F$13:$G$16,2,FALSE))</f>
        <v>3</v>
      </c>
      <c r="IA142">
        <f>IF(IW142="","Unknown",VLOOKUP(IW142,'Vlookup tables'!$H$13:$I$16,2,FALSE))</f>
        <v>2</v>
      </c>
      <c r="IB142">
        <f>IF(IX142="","Unknown",VLOOKUP(IX142,'Vlookup tables'!$J$13:$K$16,2,FALSE))</f>
        <v>3</v>
      </c>
      <c r="IC142">
        <f>IF(IY142="","Unknown",VLOOKUP(IY142,'Vlookup tables'!$L$13:$M$16,2,FALSE))</f>
        <v>3</v>
      </c>
      <c r="ID142">
        <f>IF(IZ142="","Unknown",VLOOKUP(IZ142,'Vlookup tables'!$N$13:$O$16,2,FALSE))</f>
        <v>1</v>
      </c>
      <c r="IE142">
        <f>VLOOKUP(JA142,'Vlookup tables'!$P$13:$Q$15,2,FALSE)</f>
        <v>1</v>
      </c>
      <c r="IF142" t="str">
        <f t="shared" si="213"/>
        <v>na</v>
      </c>
      <c r="IG142" t="str">
        <f t="shared" si="214"/>
        <v>na</v>
      </c>
      <c r="IH142" t="str">
        <f t="shared" si="215"/>
        <v>na</v>
      </c>
      <c r="II142" t="str">
        <f t="shared" si="179"/>
        <v>na</v>
      </c>
      <c r="IJ142" t="str">
        <f>IF(OR(IF142=FALSE,IF142="na"),"na",VLOOKUP(JF142,'Vlookup tables'!$G$2:$H$7,2,FALSE))</f>
        <v>na</v>
      </c>
      <c r="IK142" t="str">
        <f>IF(OR(IG142=FALSE,IG142="na"),"na",VLOOKUP(JG142,'Vlookup tables'!$G$2:$H$7,2,FALSE))</f>
        <v>na</v>
      </c>
      <c r="IL142" t="str">
        <f>IF(OR(IH142=FALSE,IH142="na"),"na",VLOOKUP(JH142,'Vlookup tables'!$G$2:$H$7,2,FALSE))</f>
        <v>na</v>
      </c>
      <c r="IM142" t="str">
        <f>IF(OR(IF142=FALSE,IF142="na"),"na",VLOOKUP(JL142,'Vlookup tables'!$J$2:$K$5,2,FALSE))</f>
        <v>na</v>
      </c>
      <c r="IN142" t="str">
        <f>IF(OR(IG142=FALSE,IG142="na"),"na",VLOOKUP(JM142,'Vlookup tables'!$J$2:$K$5,2,FALSE))</f>
        <v>na</v>
      </c>
      <c r="IO142" t="str">
        <f>IF(OR(IH142=FALSE,IH142="na"),"na",VLOOKUP(JN142,'Vlookup tables'!$J$2:$K$5,2,FALSE))</f>
        <v>na</v>
      </c>
      <c r="IP142" t="str">
        <f t="shared" si="216"/>
        <v>na</v>
      </c>
      <c r="IQ142" t="str">
        <f t="shared" si="217"/>
        <v>na</v>
      </c>
      <c r="IR142" t="str">
        <f t="shared" si="218"/>
        <v>na</v>
      </c>
      <c r="IS142" t="b">
        <f t="shared" si="219"/>
        <v>0</v>
      </c>
      <c r="IT142" t="s">
        <v>559</v>
      </c>
      <c r="IU142" t="s">
        <v>539</v>
      </c>
      <c r="IV142" t="s">
        <v>540</v>
      </c>
      <c r="IW142" t="s">
        <v>562</v>
      </c>
      <c r="IX142" t="s">
        <v>577</v>
      </c>
      <c r="IY142" t="s">
        <v>532</v>
      </c>
      <c r="IZ142" t="s">
        <v>562</v>
      </c>
      <c r="JA142" t="s">
        <v>541</v>
      </c>
      <c r="JX142" t="s">
        <v>534</v>
      </c>
      <c r="JZ142" t="s">
        <v>687</v>
      </c>
      <c r="KC142">
        <v>1</v>
      </c>
      <c r="KD142">
        <v>2</v>
      </c>
      <c r="KE142">
        <v>3</v>
      </c>
      <c r="KN142" t="s">
        <v>552</v>
      </c>
      <c r="KQ142" t="b">
        <f t="shared" si="220"/>
        <v>0</v>
      </c>
      <c r="KR142">
        <f t="shared" si="180"/>
        <v>148</v>
      </c>
    </row>
    <row r="143" spans="1:304" ht="14.4" customHeight="1" x14ac:dyDescent="0.3">
      <c r="A143">
        <v>100</v>
      </c>
      <c r="B143">
        <v>614</v>
      </c>
      <c r="C143" s="2">
        <v>44874.384548611109</v>
      </c>
      <c r="D143">
        <v>1</v>
      </c>
      <c r="E143" t="s">
        <v>752</v>
      </c>
      <c r="F143" t="s">
        <v>568</v>
      </c>
      <c r="G143">
        <f>VLOOKUP(F143,'Vlookup tables'!$A$2:$B$10,2,FALSE)</f>
        <v>6</v>
      </c>
      <c r="H143" t="s">
        <v>567</v>
      </c>
      <c r="J143" t="str">
        <f t="shared" si="221"/>
        <v>Administration</v>
      </c>
      <c r="K143" t="s">
        <v>568</v>
      </c>
      <c r="L143">
        <f>VLOOKUP(K143,'Vlookup tables'!$A$2:$B$10,2,FALSE)</f>
        <v>6</v>
      </c>
      <c r="M143" t="s">
        <v>626</v>
      </c>
      <c r="N143" t="b">
        <f t="shared" si="181"/>
        <v>1</v>
      </c>
      <c r="O143" t="b">
        <f t="shared" si="182"/>
        <v>1</v>
      </c>
      <c r="P143" t="b">
        <f t="shared" si="183"/>
        <v>1</v>
      </c>
      <c r="Q143" t="b">
        <f t="shared" si="184"/>
        <v>0</v>
      </c>
      <c r="R143" t="b">
        <f t="shared" si="185"/>
        <v>0</v>
      </c>
      <c r="T143" t="str">
        <f t="shared" si="222"/>
        <v>na</v>
      </c>
      <c r="U143" t="str">
        <f t="shared" si="223"/>
        <v>na</v>
      </c>
      <c r="V143" t="str">
        <f t="shared" si="224"/>
        <v>na</v>
      </c>
      <c r="W143" t="str">
        <f t="shared" si="225"/>
        <v>Unknown</v>
      </c>
      <c r="X143" t="str">
        <f t="shared" si="226"/>
        <v>Unknown</v>
      </c>
      <c r="Y143" t="s">
        <v>584</v>
      </c>
      <c r="Z143">
        <f>VLOOKUP(Y143,'Vlookup tables'!$D$2:$E$6,2,FALSE)</f>
        <v>2</v>
      </c>
      <c r="AA143" t="str">
        <f t="shared" si="163"/>
        <v>na</v>
      </c>
      <c r="AB143" t="str">
        <f t="shared" si="186"/>
        <v>na</v>
      </c>
      <c r="AC143" t="str">
        <f t="shared" si="187"/>
        <v>na</v>
      </c>
      <c r="AD143" t="str">
        <f t="shared" si="188"/>
        <v>na</v>
      </c>
      <c r="AE143" t="str">
        <f t="shared" si="189"/>
        <v>na</v>
      </c>
      <c r="AF143" t="str">
        <f>IF(OR(AA143=FALSE,AA143="na"),"na",VLOOKUP(AV143,'Vlookup tables'!$G$2:$H$7,2,FALSE))</f>
        <v>na</v>
      </c>
      <c r="AG143" t="str">
        <f>IF(OR(AB143=FALSE,AB143="na"),"na",VLOOKUP(AW143,'Vlookup tables'!$G$2:$H$7,2,FALSE))</f>
        <v>na</v>
      </c>
      <c r="AH143" t="str">
        <f>IF(OR(AC143=FALSE,AC143="na"),"na",VLOOKUP(AX143,'Vlookup tables'!$G$2:$H$7,2,FALSE))</f>
        <v>na</v>
      </c>
      <c r="AI143" t="str">
        <f>IF(OR(AD143=FALSE,AD143="na"),"na",VLOOKUP(AY143,'Vlookup tables'!$G$2:$H$7,2,FALSE))</f>
        <v>na</v>
      </c>
      <c r="AJ143" t="str">
        <f>IF(OR(AA143=FALSE,AA143="na"),"na",VLOOKUP(BC143,'Vlookup tables'!$J$2:$K$5,2,FALSE))</f>
        <v>na</v>
      </c>
      <c r="AK143" t="str">
        <f>IF(OR(AB143=FALSE,AB143="na"),"na",VLOOKUP(BD143,'Vlookup tables'!$J$2:$K$5,2,FALSE))</f>
        <v>na</v>
      </c>
      <c r="AL143" t="str">
        <f>IF(OR(AC143=FALSE,AC143="na"),"na",VLOOKUP(BE143,'Vlookup tables'!$J$2:$K$5,2,FALSE))</f>
        <v>na</v>
      </c>
      <c r="AM143" t="str">
        <f>IF(OR(AD143=FALSE,AD143="na"),"na",VLOOKUP(BF143,'Vlookup tables'!$J$2:$K$5,2,FALSE))</f>
        <v>na</v>
      </c>
      <c r="AN143" t="str">
        <f t="shared" si="190"/>
        <v>na</v>
      </c>
      <c r="AO143" t="str">
        <f t="shared" si="191"/>
        <v>na</v>
      </c>
      <c r="AP143" t="str">
        <f t="shared" si="192"/>
        <v>na</v>
      </c>
      <c r="AQ143" t="str">
        <f t="shared" si="193"/>
        <v>na</v>
      </c>
      <c r="BQ143" t="str">
        <f t="shared" si="194"/>
        <v>na</v>
      </c>
      <c r="BR143" t="b">
        <f t="shared" si="195"/>
        <v>1</v>
      </c>
      <c r="BS143" t="b">
        <f t="shared" si="196"/>
        <v>1</v>
      </c>
      <c r="BT143" t="b">
        <f t="shared" si="197"/>
        <v>1</v>
      </c>
      <c r="BU143" t="b">
        <f t="shared" si="198"/>
        <v>0</v>
      </c>
      <c r="BV143" t="b">
        <f t="shared" si="199"/>
        <v>0</v>
      </c>
      <c r="BW143">
        <f>IF(OR(BR143=FALSE,BR143="na"),"na",VLOOKUP(CN143,'Vlookup tables'!$G$2:$H$7,2,FALSE))</f>
        <v>3</v>
      </c>
      <c r="BX143">
        <f>IF(OR(BS143=FALSE,BS143="na"),"na",VLOOKUP(CO143,'Vlookup tables'!$G$2:$H$7,2,FALSE))</f>
        <v>3</v>
      </c>
      <c r="BY143">
        <f>IF(OR(BT143=FALSE,BT143="na"),"na",VLOOKUP(CP143,'Vlookup tables'!$G$2:$H$7,2,FALSE))</f>
        <v>2</v>
      </c>
      <c r="BZ143" t="str">
        <f>IF(OR(BU143=FALSE,BU143="na"),"na",VLOOKUP(CQ143,'Vlookup tables'!$G$2:$H$7,2,FALSE))</f>
        <v>na</v>
      </c>
      <c r="CA143">
        <f>IF(OR(BR143=FALSE,BR143="na"),"na",VLOOKUP(CU143,'Vlookup tables'!$J$2:$K$5,2,FALSE))</f>
        <v>3</v>
      </c>
      <c r="CB143">
        <f>IF(OR(BS143=FALSE,BS143="na"),"na",VLOOKUP(CV143,'Vlookup tables'!$J$2:$K$5,2,FALSE))</f>
        <v>3</v>
      </c>
      <c r="CC143">
        <f>IF(OR(BT143=FALSE,BT143="na"),"na",VLOOKUP(CW143,'Vlookup tables'!$J$2:$K$5,2,FALSE))</f>
        <v>3</v>
      </c>
      <c r="CD143" t="str">
        <f>IF(OR(BU143=FALSE,BU143="na"),"na",VLOOKUP(CX143,'Vlookup tables'!$J$2:$K$5,2,FALSE))</f>
        <v>na</v>
      </c>
      <c r="CE143" t="b">
        <f t="shared" si="200"/>
        <v>0</v>
      </c>
      <c r="CF143" t="b">
        <f t="shared" si="201"/>
        <v>0</v>
      </c>
      <c r="CG143" t="b">
        <f t="shared" si="202"/>
        <v>0</v>
      </c>
      <c r="CH143" t="str">
        <f t="shared" si="203"/>
        <v>na</v>
      </c>
      <c r="CJ143" t="s">
        <v>593</v>
      </c>
      <c r="CN143" t="s">
        <v>527</v>
      </c>
      <c r="CO143" t="s">
        <v>527</v>
      </c>
      <c r="CP143" t="s">
        <v>531</v>
      </c>
      <c r="CU143" t="s">
        <v>532</v>
      </c>
      <c r="CV143" t="s">
        <v>532</v>
      </c>
      <c r="CW143" t="s">
        <v>532</v>
      </c>
      <c r="DI143" t="b">
        <f t="shared" si="204"/>
        <v>0</v>
      </c>
      <c r="DK143" t="s">
        <v>552</v>
      </c>
      <c r="EQ143" t="b">
        <f t="shared" si="205"/>
        <v>1</v>
      </c>
      <c r="ER143" t="b">
        <f t="shared" si="206"/>
        <v>1</v>
      </c>
      <c r="ES143" t="b">
        <f t="shared" si="207"/>
        <v>0</v>
      </c>
      <c r="ET143" t="b">
        <f t="shared" si="208"/>
        <v>0</v>
      </c>
      <c r="EU143" t="b">
        <f t="shared" si="209"/>
        <v>0</v>
      </c>
      <c r="EV143" t="b">
        <f t="shared" si="210"/>
        <v>0</v>
      </c>
      <c r="EW143">
        <f t="shared" si="164"/>
        <v>1</v>
      </c>
      <c r="EX143" t="str">
        <f t="shared" si="165"/>
        <v>na</v>
      </c>
      <c r="EY143" t="str">
        <f t="shared" si="166"/>
        <v>na</v>
      </c>
      <c r="EZ143" t="str">
        <f t="shared" si="167"/>
        <v>na</v>
      </c>
      <c r="FA143" t="b">
        <f t="shared" si="168"/>
        <v>1</v>
      </c>
      <c r="FB143" t="b">
        <f t="shared" si="169"/>
        <v>1</v>
      </c>
      <c r="FC143" t="b">
        <f t="shared" si="211"/>
        <v>0</v>
      </c>
      <c r="FD143" t="b">
        <f t="shared" si="170"/>
        <v>1</v>
      </c>
      <c r="FE143" t="str">
        <f t="shared" si="171"/>
        <v>na</v>
      </c>
      <c r="FF143" t="b">
        <f t="shared" si="172"/>
        <v>0</v>
      </c>
      <c r="FG143" t="b">
        <f t="shared" si="173"/>
        <v>1</v>
      </c>
      <c r="FH143" t="b">
        <f t="shared" si="212"/>
        <v>0</v>
      </c>
      <c r="FI143">
        <f>IF(OR(FD143=FALSE,FD143="na"),"na",VLOOKUP(GH143,'Vlookup tables'!$G$2:$H$7,2,FALSE))</f>
        <v>3</v>
      </c>
      <c r="FJ143" t="str">
        <f>IF(OR(FE143=FALSE,FE143="na"),"na",VLOOKUP(GI143,'Vlookup tables'!$G$2:$H$7,2,FALSE))</f>
        <v>na</v>
      </c>
      <c r="FK143" t="str">
        <f>IF(OR(FF143=FALSE,FF143="na"),"na",VLOOKUP(GJ143,'Vlookup tables'!$G$2:$H$7,2,FALSE))</f>
        <v>na</v>
      </c>
      <c r="FL143">
        <f>IF(OR(FG143=FALSE,FG143="na"),"na",VLOOKUP(GK143,'Vlookup tables'!$G$2:$H$7,2,FALSE))</f>
        <v>2</v>
      </c>
      <c r="FM143">
        <f>IF(OR(FD143=FALSE,FD143="na"),"na",VLOOKUP(GO143,'Vlookup tables'!$J$2:$K$5,2,FALSE))</f>
        <v>3</v>
      </c>
      <c r="FN143" t="str">
        <f>IF(OR(FE143=FALSE,FE143="na"),"na",VLOOKUP(GP143,'Vlookup tables'!$J$2:$K$5,2,FALSE))</f>
        <v>na</v>
      </c>
      <c r="FO143" t="str">
        <f>IF(OR(FF143=FALSE,FF143="na"),"na",VLOOKUP(GQ143,'Vlookup tables'!$J$2:$K$5,2,FALSE))</f>
        <v>na</v>
      </c>
      <c r="FP143">
        <f>IF(OR(FG143=FALSE,FG143="na"),"na",VLOOKUP(GR143,'Vlookup tables'!$J$2:$K$5,2,FALSE))</f>
        <v>3</v>
      </c>
      <c r="FQ143" t="b">
        <f t="shared" si="174"/>
        <v>0</v>
      </c>
      <c r="FR143" t="str">
        <f t="shared" si="175"/>
        <v>na</v>
      </c>
      <c r="FS143" t="str">
        <f t="shared" si="176"/>
        <v>na</v>
      </c>
      <c r="FT143" t="b">
        <f t="shared" si="177"/>
        <v>0</v>
      </c>
      <c r="FU143" t="b">
        <f t="shared" si="178"/>
        <v>0</v>
      </c>
      <c r="FV143" t="s">
        <v>601</v>
      </c>
      <c r="FX143" t="s">
        <v>555</v>
      </c>
      <c r="GB143" t="s">
        <v>595</v>
      </c>
      <c r="GF143" t="s">
        <v>609</v>
      </c>
      <c r="GH143" t="s">
        <v>527</v>
      </c>
      <c r="GK143" t="s">
        <v>531</v>
      </c>
      <c r="GO143" t="s">
        <v>532</v>
      </c>
      <c r="GR143" t="s">
        <v>532</v>
      </c>
      <c r="HD143" t="s">
        <v>552</v>
      </c>
      <c r="HX143">
        <f>IF(IT143="","Unknown",VLOOKUP(IT143,'Vlookup tables'!$B$13:$C$16,2,FALSE))</f>
        <v>2</v>
      </c>
      <c r="HY143">
        <f>IF(IU143="","Unknown",VLOOKUP(IU143,'Vlookup tables'!$D$13:$E$16,2,FALSE))</f>
        <v>3</v>
      </c>
      <c r="HZ143">
        <f>IF(IV143="","Unknown",VLOOKUP(IV143,'Vlookup tables'!$F$13:$G$16,2,FALSE))</f>
        <v>3</v>
      </c>
      <c r="IA143">
        <f>IF(IW143="","Unknown",VLOOKUP(IW143,'Vlookup tables'!$H$13:$I$16,2,FALSE))</f>
        <v>3</v>
      </c>
      <c r="IB143">
        <f>IF(IX143="","Unknown",VLOOKUP(IX143,'Vlookup tables'!$J$13:$K$16,2,FALSE))</f>
        <v>3</v>
      </c>
      <c r="IC143">
        <f>IF(IY143="","Unknown",VLOOKUP(IY143,'Vlookup tables'!$L$13:$M$16,2,FALSE))</f>
        <v>3</v>
      </c>
      <c r="ID143">
        <f>IF(IZ143="","Unknown",VLOOKUP(IZ143,'Vlookup tables'!$N$13:$O$16,2,FALSE))</f>
        <v>1</v>
      </c>
      <c r="IE143">
        <f>VLOOKUP(JA143,'Vlookup tables'!$P$13:$Q$15,2,FALSE)</f>
        <v>1</v>
      </c>
      <c r="IF143" t="str">
        <f t="shared" si="213"/>
        <v>na</v>
      </c>
      <c r="IG143" t="str">
        <f t="shared" si="214"/>
        <v>na</v>
      </c>
      <c r="IH143" t="str">
        <f t="shared" si="215"/>
        <v>na</v>
      </c>
      <c r="II143" t="str">
        <f t="shared" si="179"/>
        <v>na</v>
      </c>
      <c r="IJ143" t="str">
        <f>IF(OR(IF143=FALSE,IF143="na"),"na",VLOOKUP(JF143,'Vlookup tables'!$G$2:$H$7,2,FALSE))</f>
        <v>na</v>
      </c>
      <c r="IK143" t="str">
        <f>IF(OR(IG143=FALSE,IG143="na"),"na",VLOOKUP(JG143,'Vlookup tables'!$G$2:$H$7,2,FALSE))</f>
        <v>na</v>
      </c>
      <c r="IL143" t="str">
        <f>IF(OR(IH143=FALSE,IH143="na"),"na",VLOOKUP(JH143,'Vlookup tables'!$G$2:$H$7,2,FALSE))</f>
        <v>na</v>
      </c>
      <c r="IM143" t="str">
        <f>IF(OR(IF143=FALSE,IF143="na"),"na",VLOOKUP(JL143,'Vlookup tables'!$J$2:$K$5,2,FALSE))</f>
        <v>na</v>
      </c>
      <c r="IN143" t="str">
        <f>IF(OR(IG143=FALSE,IG143="na"),"na",VLOOKUP(JM143,'Vlookup tables'!$J$2:$K$5,2,FALSE))</f>
        <v>na</v>
      </c>
      <c r="IO143" t="str">
        <f>IF(OR(IH143=FALSE,IH143="na"),"na",VLOOKUP(JN143,'Vlookup tables'!$J$2:$K$5,2,FALSE))</f>
        <v>na</v>
      </c>
      <c r="IP143" t="str">
        <f t="shared" si="216"/>
        <v>na</v>
      </c>
      <c r="IQ143" t="str">
        <f t="shared" si="217"/>
        <v>na</v>
      </c>
      <c r="IR143" t="str">
        <f t="shared" si="218"/>
        <v>na</v>
      </c>
      <c r="IS143" t="b">
        <f t="shared" si="219"/>
        <v>0</v>
      </c>
      <c r="IT143" t="s">
        <v>559</v>
      </c>
      <c r="IU143" t="s">
        <v>539</v>
      </c>
      <c r="IV143" t="s">
        <v>540</v>
      </c>
      <c r="IW143" t="s">
        <v>576</v>
      </c>
      <c r="IX143" t="s">
        <v>577</v>
      </c>
      <c r="IY143" t="s">
        <v>532</v>
      </c>
      <c r="IZ143" t="s">
        <v>562</v>
      </c>
      <c r="JA143" t="s">
        <v>541</v>
      </c>
      <c r="JX143" t="s">
        <v>565</v>
      </c>
      <c r="KQ143" t="b">
        <f t="shared" si="220"/>
        <v>0</v>
      </c>
      <c r="KR143">
        <f t="shared" si="180"/>
        <v>139</v>
      </c>
    </row>
    <row r="144" spans="1:304" ht="14.4" customHeight="1" x14ac:dyDescent="0.3">
      <c r="A144">
        <v>100</v>
      </c>
      <c r="B144">
        <v>622</v>
      </c>
      <c r="C144" s="2">
        <v>44874.385358796295</v>
      </c>
      <c r="D144">
        <v>1</v>
      </c>
      <c r="E144" t="s">
        <v>775</v>
      </c>
      <c r="F144" t="s">
        <v>611</v>
      </c>
      <c r="G144">
        <f>VLOOKUP(F144,'Vlookup tables'!$A$2:$B$10,2,FALSE)</f>
        <v>4</v>
      </c>
      <c r="H144" t="s">
        <v>545</v>
      </c>
      <c r="J144" t="str">
        <f t="shared" si="221"/>
        <v>Engineering</v>
      </c>
      <c r="K144" t="s">
        <v>568</v>
      </c>
      <c r="L144">
        <f>VLOOKUP(K144,'Vlookup tables'!$A$2:$B$10,2,FALSE)</f>
        <v>6</v>
      </c>
      <c r="M144" t="s">
        <v>583</v>
      </c>
      <c r="N144" t="b">
        <f t="shared" si="181"/>
        <v>1</v>
      </c>
      <c r="O144" t="b">
        <f t="shared" si="182"/>
        <v>0</v>
      </c>
      <c r="P144" t="b">
        <f t="shared" si="183"/>
        <v>0</v>
      </c>
      <c r="Q144" t="b">
        <f t="shared" si="184"/>
        <v>0</v>
      </c>
      <c r="R144" t="b">
        <f t="shared" si="185"/>
        <v>0</v>
      </c>
      <c r="T144" t="str">
        <f t="shared" si="222"/>
        <v>na</v>
      </c>
      <c r="U144" t="str">
        <f t="shared" si="223"/>
        <v>Unknown</v>
      </c>
      <c r="V144" t="str">
        <f t="shared" si="224"/>
        <v>Unknown</v>
      </c>
      <c r="W144" t="str">
        <f t="shared" si="225"/>
        <v>Unknown</v>
      </c>
      <c r="X144" t="str">
        <f t="shared" si="226"/>
        <v>Unknown</v>
      </c>
      <c r="Y144" t="s">
        <v>517</v>
      </c>
      <c r="Z144">
        <f>VLOOKUP(Y144,'Vlookup tables'!$D$2:$E$6,2,FALSE)</f>
        <v>1</v>
      </c>
      <c r="AA144" t="b">
        <f t="shared" si="163"/>
        <v>0</v>
      </c>
      <c r="AB144" t="b">
        <f t="shared" si="186"/>
        <v>1</v>
      </c>
      <c r="AC144" t="b">
        <f t="shared" si="187"/>
        <v>0</v>
      </c>
      <c r="AD144" t="b">
        <f t="shared" si="188"/>
        <v>0</v>
      </c>
      <c r="AE144" t="b">
        <f t="shared" si="189"/>
        <v>0</v>
      </c>
      <c r="AF144" t="str">
        <f>IF(OR(AA144=FALSE,AA144="na"),"na",VLOOKUP(AV144,'Vlookup tables'!$G$2:$H$7,2,FALSE))</f>
        <v>na</v>
      </c>
      <c r="AG144">
        <f>IF(OR(AB144=FALSE,AB144="na"),"na",VLOOKUP(AW144,'Vlookup tables'!$G$2:$H$7,2,FALSE))</f>
        <v>1</v>
      </c>
      <c r="AH144" t="str">
        <f>IF(OR(AC144=FALSE,AC144="na"),"na",VLOOKUP(AX144,'Vlookup tables'!$G$2:$H$7,2,FALSE))</f>
        <v>na</v>
      </c>
      <c r="AI144" t="str">
        <f>IF(OR(AD144=FALSE,AD144="na"),"na",VLOOKUP(AY144,'Vlookup tables'!$G$2:$H$7,2,FALSE))</f>
        <v>na</v>
      </c>
      <c r="AJ144" t="str">
        <f>IF(OR(AA144=FALSE,AA144="na"),"na",VLOOKUP(BC144,'Vlookup tables'!$J$2:$K$5,2,FALSE))</f>
        <v>na</v>
      </c>
      <c r="AK144">
        <f>IF(OR(AB144=FALSE,AB144="na"),"na",VLOOKUP(BD144,'Vlookup tables'!$J$2:$K$5,2,FALSE))</f>
        <v>2</v>
      </c>
      <c r="AL144" t="str">
        <f>IF(OR(AC144=FALSE,AC144="na"),"na",VLOOKUP(BE144,'Vlookup tables'!$J$2:$K$5,2,FALSE))</f>
        <v>na</v>
      </c>
      <c r="AM144" t="str">
        <f>IF(OR(AD144=FALSE,AD144="na"),"na",VLOOKUP(BF144,'Vlookup tables'!$J$2:$K$5,2,FALSE))</f>
        <v>na</v>
      </c>
      <c r="AN144" t="str">
        <f t="shared" si="190"/>
        <v>na</v>
      </c>
      <c r="AO144" t="b">
        <f t="shared" si="191"/>
        <v>0</v>
      </c>
      <c r="AP144" t="str">
        <f t="shared" si="192"/>
        <v>na</v>
      </c>
      <c r="AQ144" t="str">
        <f t="shared" si="193"/>
        <v>na</v>
      </c>
      <c r="AR144" t="s">
        <v>627</v>
      </c>
      <c r="AW144" t="s">
        <v>530</v>
      </c>
      <c r="BD144" t="s">
        <v>528</v>
      </c>
      <c r="BQ144" t="str">
        <f t="shared" si="194"/>
        <v>Yes</v>
      </c>
      <c r="BR144" t="b">
        <f t="shared" si="195"/>
        <v>1</v>
      </c>
      <c r="BS144" t="b">
        <f t="shared" si="196"/>
        <v>1</v>
      </c>
      <c r="BT144" t="b">
        <f t="shared" si="197"/>
        <v>1</v>
      </c>
      <c r="BU144" t="b">
        <f t="shared" si="198"/>
        <v>0</v>
      </c>
      <c r="BV144" t="b">
        <f t="shared" si="199"/>
        <v>0</v>
      </c>
      <c r="BW144">
        <f>IF(OR(BR144=FALSE,BR144="na"),"na",VLOOKUP(CN144,'Vlookup tables'!$G$2:$H$7,2,FALSE))</f>
        <v>4</v>
      </c>
      <c r="BX144">
        <f>IF(OR(BS144=FALSE,BS144="na"),"na",VLOOKUP(CO144,'Vlookup tables'!$G$2:$H$7,2,FALSE))</f>
        <v>1</v>
      </c>
      <c r="BY144">
        <f>IF(OR(BT144=FALSE,BT144="na"),"na",VLOOKUP(CP144,'Vlookup tables'!$G$2:$H$7,2,FALSE))</f>
        <v>1</v>
      </c>
      <c r="BZ144" t="str">
        <f>IF(OR(BU144=FALSE,BU144="na"),"na",VLOOKUP(CQ144,'Vlookup tables'!$G$2:$H$7,2,FALSE))</f>
        <v>na</v>
      </c>
      <c r="CA144">
        <f>IF(OR(BR144=FALSE,BR144="na"),"na",VLOOKUP(CU144,'Vlookup tables'!$J$2:$K$5,2,FALSE))</f>
        <v>2</v>
      </c>
      <c r="CB144">
        <f>IF(OR(BS144=FALSE,BS144="na"),"na",VLOOKUP(CV144,'Vlookup tables'!$J$2:$K$5,2,FALSE))</f>
        <v>2</v>
      </c>
      <c r="CC144">
        <f>IF(OR(BT144=FALSE,BT144="na"),"na",VLOOKUP(CW144,'Vlookup tables'!$J$2:$K$5,2,FALSE))</f>
        <v>2</v>
      </c>
      <c r="CD144" t="str">
        <f>IF(OR(BU144=FALSE,BU144="na"),"na",VLOOKUP(CX144,'Vlookup tables'!$J$2:$K$5,2,FALSE))</f>
        <v>na</v>
      </c>
      <c r="CE144" t="b">
        <f t="shared" si="200"/>
        <v>0</v>
      </c>
      <c r="CF144" t="b">
        <f t="shared" si="201"/>
        <v>0</v>
      </c>
      <c r="CG144" t="b">
        <f t="shared" si="202"/>
        <v>0</v>
      </c>
      <c r="CH144" t="str">
        <f t="shared" si="203"/>
        <v>na</v>
      </c>
      <c r="CI144" t="s">
        <v>519</v>
      </c>
      <c r="CJ144" t="s">
        <v>593</v>
      </c>
      <c r="CN144" t="s">
        <v>573</v>
      </c>
      <c r="CO144" t="s">
        <v>530</v>
      </c>
      <c r="CP144" t="s">
        <v>530</v>
      </c>
      <c r="CU144" t="s">
        <v>528</v>
      </c>
      <c r="CV144" t="s">
        <v>528</v>
      </c>
      <c r="CW144" t="s">
        <v>528</v>
      </c>
      <c r="DI144" t="b">
        <f t="shared" si="204"/>
        <v>0</v>
      </c>
      <c r="DK144" t="s">
        <v>552</v>
      </c>
      <c r="EQ144" t="b">
        <f t="shared" si="205"/>
        <v>1</v>
      </c>
      <c r="ER144" t="b">
        <f t="shared" si="206"/>
        <v>1</v>
      </c>
      <c r="ES144" t="b">
        <f t="shared" si="207"/>
        <v>0</v>
      </c>
      <c r="ET144" t="b">
        <f t="shared" si="208"/>
        <v>0</v>
      </c>
      <c r="EU144" t="b">
        <f t="shared" si="209"/>
        <v>0</v>
      </c>
      <c r="EV144" t="b">
        <f t="shared" si="210"/>
        <v>0</v>
      </c>
      <c r="EW144">
        <f t="shared" si="164"/>
        <v>3</v>
      </c>
      <c r="EX144" t="str">
        <f t="shared" si="165"/>
        <v>na</v>
      </c>
      <c r="EY144" t="str">
        <f t="shared" si="166"/>
        <v>na</v>
      </c>
      <c r="EZ144" t="str">
        <f t="shared" si="167"/>
        <v>na</v>
      </c>
      <c r="FA144" t="b">
        <f t="shared" si="168"/>
        <v>1</v>
      </c>
      <c r="FB144" t="b">
        <f t="shared" si="169"/>
        <v>0</v>
      </c>
      <c r="FC144" t="b">
        <f t="shared" si="211"/>
        <v>0</v>
      </c>
      <c r="FD144" t="b">
        <f t="shared" si="170"/>
        <v>1</v>
      </c>
      <c r="FE144" t="b">
        <f t="shared" si="171"/>
        <v>0</v>
      </c>
      <c r="FF144" t="b">
        <f t="shared" si="172"/>
        <v>1</v>
      </c>
      <c r="FG144" t="b">
        <f t="shared" si="173"/>
        <v>0</v>
      </c>
      <c r="FH144" t="b">
        <f t="shared" si="212"/>
        <v>0</v>
      </c>
      <c r="FI144">
        <f>IF(OR(FD144=FALSE,FD144="na"),"na",VLOOKUP(GH144,'Vlookup tables'!$G$2:$H$7,2,FALSE))</f>
        <v>2</v>
      </c>
      <c r="FJ144" t="str">
        <f>IF(OR(FE144=FALSE,FE144="na"),"na",VLOOKUP(GI144,'Vlookup tables'!$G$2:$H$7,2,FALSE))</f>
        <v>na</v>
      </c>
      <c r="FK144">
        <f>IF(OR(FF144=FALSE,FF144="na"),"na",VLOOKUP(GJ144,'Vlookup tables'!$G$2:$H$7,2,FALSE))</f>
        <v>2</v>
      </c>
      <c r="FL144" t="str">
        <f>IF(OR(FG144=FALSE,FG144="na"),"na",VLOOKUP(GK144,'Vlookup tables'!$G$2:$H$7,2,FALSE))</f>
        <v>na</v>
      </c>
      <c r="FM144">
        <f>IF(OR(FD144=FALSE,FD144="na"),"na",VLOOKUP(GO144,'Vlookup tables'!$J$2:$K$5,2,FALSE))</f>
        <v>2</v>
      </c>
      <c r="FN144" t="str">
        <f>IF(OR(FE144=FALSE,FE144="na"),"na",VLOOKUP(GP144,'Vlookup tables'!$J$2:$K$5,2,FALSE))</f>
        <v>na</v>
      </c>
      <c r="FO144">
        <f>IF(OR(FF144=FALSE,FF144="na"),"na",VLOOKUP(GQ144,'Vlookup tables'!$J$2:$K$5,2,FALSE))</f>
        <v>2</v>
      </c>
      <c r="FP144" t="str">
        <f>IF(OR(FG144=FALSE,FG144="na"),"na",VLOOKUP(GR144,'Vlookup tables'!$J$2:$K$5,2,FALSE))</f>
        <v>na</v>
      </c>
      <c r="FQ144" t="b">
        <f t="shared" si="174"/>
        <v>0</v>
      </c>
      <c r="FR144" t="str">
        <f t="shared" si="175"/>
        <v>na</v>
      </c>
      <c r="FS144" t="b">
        <f t="shared" si="176"/>
        <v>0</v>
      </c>
      <c r="FT144" t="str">
        <f t="shared" si="177"/>
        <v>na</v>
      </c>
      <c r="FU144" t="b">
        <f t="shared" si="178"/>
        <v>0</v>
      </c>
      <c r="FV144" t="s">
        <v>601</v>
      </c>
      <c r="FX144" t="s">
        <v>554</v>
      </c>
      <c r="GB144" t="s">
        <v>630</v>
      </c>
      <c r="GF144" t="s">
        <v>596</v>
      </c>
      <c r="GH144" t="s">
        <v>531</v>
      </c>
      <c r="GJ144" t="s">
        <v>531</v>
      </c>
      <c r="GO144" t="s">
        <v>528</v>
      </c>
      <c r="GQ144" t="s">
        <v>528</v>
      </c>
      <c r="HD144" t="s">
        <v>552</v>
      </c>
      <c r="HX144">
        <f>IF(IT144="","Unknown",VLOOKUP(IT144,'Vlookup tables'!$B$13:$C$16,2,FALSE))</f>
        <v>2</v>
      </c>
      <c r="HY144">
        <f>IF(IU144="","Unknown",VLOOKUP(IU144,'Vlookup tables'!$D$13:$E$16,2,FALSE))</f>
        <v>3</v>
      </c>
      <c r="HZ144">
        <f>IF(IV144="","Unknown",VLOOKUP(IV144,'Vlookup tables'!$F$13:$G$16,2,FALSE))</f>
        <v>3</v>
      </c>
      <c r="IA144">
        <f>IF(IW144="","Unknown",VLOOKUP(IW144,'Vlookup tables'!$H$13:$I$16,2,FALSE))</f>
        <v>2</v>
      </c>
      <c r="IB144">
        <f>IF(IX144="","Unknown",VLOOKUP(IX144,'Vlookup tables'!$J$13:$K$16,2,FALSE))</f>
        <v>3</v>
      </c>
      <c r="IC144">
        <f>IF(IY144="","Unknown",VLOOKUP(IY144,'Vlookup tables'!$L$13:$M$16,2,FALSE))</f>
        <v>3</v>
      </c>
      <c r="ID144">
        <f>IF(IZ144="","Unknown",VLOOKUP(IZ144,'Vlookup tables'!$N$13:$O$16,2,FALSE))</f>
        <v>1</v>
      </c>
      <c r="IE144">
        <f>VLOOKUP(JA144,'Vlookup tables'!$P$13:$Q$15,2,FALSE)</f>
        <v>2</v>
      </c>
      <c r="IF144" t="b">
        <f t="shared" si="213"/>
        <v>0</v>
      </c>
      <c r="IG144" t="b">
        <f t="shared" si="214"/>
        <v>0</v>
      </c>
      <c r="IH144" t="b">
        <f t="shared" si="215"/>
        <v>1</v>
      </c>
      <c r="II144" t="b">
        <f t="shared" si="179"/>
        <v>0</v>
      </c>
      <c r="IJ144" t="str">
        <f>IF(OR(IF144=FALSE,IF144="na"),"na",VLOOKUP(JF144,'Vlookup tables'!$G$2:$H$7,2,FALSE))</f>
        <v>na</v>
      </c>
      <c r="IK144" t="str">
        <f>IF(OR(IG144=FALSE,IG144="na"),"na",VLOOKUP(JG144,'Vlookup tables'!$G$2:$H$7,2,FALSE))</f>
        <v>na</v>
      </c>
      <c r="IL144">
        <f>IF(OR(IH144=FALSE,IH144="na"),"na",VLOOKUP(JH144,'Vlookup tables'!$G$2:$H$7,2,FALSE))</f>
        <v>1</v>
      </c>
      <c r="IM144" t="str">
        <f>IF(OR(IF144=FALSE,IF144="na"),"na",VLOOKUP(JL144,'Vlookup tables'!$J$2:$K$5,2,FALSE))</f>
        <v>na</v>
      </c>
      <c r="IN144" t="str">
        <f>IF(OR(IG144=FALSE,IG144="na"),"na",VLOOKUP(JM144,'Vlookup tables'!$J$2:$K$5,2,FALSE))</f>
        <v>na</v>
      </c>
      <c r="IO144">
        <f>IF(OR(IH144=FALSE,IH144="na"),"na",VLOOKUP(JN144,'Vlookup tables'!$J$2:$K$5,2,FALSE))</f>
        <v>2</v>
      </c>
      <c r="IP144" t="str">
        <f t="shared" si="216"/>
        <v>na</v>
      </c>
      <c r="IQ144" t="str">
        <f t="shared" si="217"/>
        <v>na</v>
      </c>
      <c r="IR144" t="b">
        <f t="shared" si="218"/>
        <v>0</v>
      </c>
      <c r="IS144" t="b">
        <f t="shared" si="219"/>
        <v>0</v>
      </c>
      <c r="IT144" t="s">
        <v>559</v>
      </c>
      <c r="IU144" t="s">
        <v>539</v>
      </c>
      <c r="IV144" t="s">
        <v>540</v>
      </c>
      <c r="IW144" t="s">
        <v>562</v>
      </c>
      <c r="IX144" t="s">
        <v>577</v>
      </c>
      <c r="IY144" t="s">
        <v>532</v>
      </c>
      <c r="IZ144" t="s">
        <v>562</v>
      </c>
      <c r="JA144" t="s">
        <v>578</v>
      </c>
      <c r="JB144" t="s">
        <v>1156</v>
      </c>
      <c r="JH144" t="s">
        <v>530</v>
      </c>
      <c r="JN144" t="s">
        <v>528</v>
      </c>
      <c r="KN144" t="s">
        <v>552</v>
      </c>
      <c r="KQ144" t="b">
        <f t="shared" si="220"/>
        <v>0</v>
      </c>
      <c r="KR144">
        <f t="shared" si="180"/>
        <v>146</v>
      </c>
    </row>
    <row r="145" spans="1:304" ht="14.4" customHeight="1" x14ac:dyDescent="0.3">
      <c r="A145">
        <v>100</v>
      </c>
      <c r="B145">
        <v>740</v>
      </c>
      <c r="C145" s="2">
        <v>44874.385671296295</v>
      </c>
      <c r="D145">
        <v>1</v>
      </c>
      <c r="E145" t="s">
        <v>1154</v>
      </c>
      <c r="F145" t="s">
        <v>582</v>
      </c>
      <c r="G145">
        <f>VLOOKUP(F145,'Vlookup tables'!$A$2:$B$10,2,FALSE)</f>
        <v>1</v>
      </c>
      <c r="H145" t="s">
        <v>567</v>
      </c>
      <c r="J145" t="str">
        <f t="shared" si="221"/>
        <v>Administration</v>
      </c>
      <c r="K145" t="s">
        <v>612</v>
      </c>
      <c r="L145">
        <f>VLOOKUP(K145,'Vlookup tables'!$A$2:$B$10,2,FALSE)</f>
        <v>5</v>
      </c>
      <c r="M145" t="s">
        <v>583</v>
      </c>
      <c r="N145" t="b">
        <f t="shared" si="181"/>
        <v>1</v>
      </c>
      <c r="O145" t="b">
        <f t="shared" si="182"/>
        <v>0</v>
      </c>
      <c r="P145" t="b">
        <f t="shared" si="183"/>
        <v>0</v>
      </c>
      <c r="Q145" t="b">
        <f t="shared" si="184"/>
        <v>0</v>
      </c>
      <c r="R145" t="b">
        <f t="shared" si="185"/>
        <v>0</v>
      </c>
      <c r="T145" t="str">
        <f t="shared" si="222"/>
        <v>na</v>
      </c>
      <c r="U145" t="str">
        <f t="shared" si="223"/>
        <v>Unknown</v>
      </c>
      <c r="V145" t="str">
        <f t="shared" si="224"/>
        <v>Unknown</v>
      </c>
      <c r="W145" t="str">
        <f t="shared" si="225"/>
        <v>Unknown</v>
      </c>
      <c r="X145" t="str">
        <f t="shared" si="226"/>
        <v>Unknown</v>
      </c>
      <c r="Y145" t="s">
        <v>517</v>
      </c>
      <c r="Z145">
        <f>VLOOKUP(Y145,'Vlookup tables'!$D$2:$E$6,2,FALSE)</f>
        <v>1</v>
      </c>
      <c r="AA145" t="b">
        <f t="shared" si="163"/>
        <v>0</v>
      </c>
      <c r="AB145" t="b">
        <f t="shared" si="186"/>
        <v>0</v>
      </c>
      <c r="AC145" t="b">
        <f t="shared" si="187"/>
        <v>0</v>
      </c>
      <c r="AD145" t="b">
        <f t="shared" si="188"/>
        <v>0</v>
      </c>
      <c r="AE145" t="b">
        <f t="shared" si="189"/>
        <v>1</v>
      </c>
      <c r="AF145" t="str">
        <f>IF(OR(AA145=FALSE,AA145="na"),"na",VLOOKUP(AV145,'Vlookup tables'!$G$2:$H$7,2,FALSE))</f>
        <v>na</v>
      </c>
      <c r="AG145" t="str">
        <f>IF(OR(AB145=FALSE,AB145="na"),"na",VLOOKUP(AW145,'Vlookup tables'!$G$2:$H$7,2,FALSE))</f>
        <v>na</v>
      </c>
      <c r="AH145" t="str">
        <f>IF(OR(AC145=FALSE,AC145="na"),"na",VLOOKUP(AX145,'Vlookup tables'!$G$2:$H$7,2,FALSE))</f>
        <v>na</v>
      </c>
      <c r="AI145" t="str">
        <f>IF(OR(AD145=FALSE,AD145="na"),"na",VLOOKUP(AY145,'Vlookup tables'!$G$2:$H$7,2,FALSE))</f>
        <v>na</v>
      </c>
      <c r="AJ145" t="str">
        <f>IF(OR(AA145=FALSE,AA145="na"),"na",VLOOKUP(BC145,'Vlookup tables'!$J$2:$K$5,2,FALSE))</f>
        <v>na</v>
      </c>
      <c r="AK145" t="str">
        <f>IF(OR(AB145=FALSE,AB145="na"),"na",VLOOKUP(BD145,'Vlookup tables'!$J$2:$K$5,2,FALSE))</f>
        <v>na</v>
      </c>
      <c r="AL145" t="str">
        <f>IF(OR(AC145=FALSE,AC145="na"),"na",VLOOKUP(BE145,'Vlookup tables'!$J$2:$K$5,2,FALSE))</f>
        <v>na</v>
      </c>
      <c r="AM145" t="str">
        <f>IF(OR(AD145=FALSE,AD145="na"),"na",VLOOKUP(BF145,'Vlookup tables'!$J$2:$K$5,2,FALSE))</f>
        <v>na</v>
      </c>
      <c r="AN145" t="str">
        <f t="shared" si="190"/>
        <v>na</v>
      </c>
      <c r="AO145" t="str">
        <f t="shared" si="191"/>
        <v>na</v>
      </c>
      <c r="AP145" t="str">
        <f t="shared" si="192"/>
        <v>na</v>
      </c>
      <c r="AQ145" t="str">
        <f t="shared" si="193"/>
        <v>na</v>
      </c>
      <c r="AR145" t="s">
        <v>604</v>
      </c>
      <c r="AS145" t="s">
        <v>1157</v>
      </c>
      <c r="AZ145" t="s">
        <v>530</v>
      </c>
      <c r="BG145" t="s">
        <v>564</v>
      </c>
      <c r="BN145" t="s">
        <v>1158</v>
      </c>
      <c r="BQ145" t="str">
        <f t="shared" si="194"/>
        <v>Yes</v>
      </c>
      <c r="BR145" t="b">
        <f t="shared" si="195"/>
        <v>1</v>
      </c>
      <c r="BS145" t="b">
        <f t="shared" si="196"/>
        <v>1</v>
      </c>
      <c r="BT145" t="b">
        <f t="shared" si="197"/>
        <v>0</v>
      </c>
      <c r="BU145" t="b">
        <f t="shared" si="198"/>
        <v>0</v>
      </c>
      <c r="BV145" t="b">
        <f t="shared" si="199"/>
        <v>0</v>
      </c>
      <c r="BW145">
        <f>IF(OR(BR145=FALSE,BR145="na"),"na",VLOOKUP(CN145,'Vlookup tables'!$G$2:$H$7,2,FALSE))</f>
        <v>1</v>
      </c>
      <c r="BX145">
        <f>IF(OR(BS145=FALSE,BS145="na"),"na",VLOOKUP(CO145,'Vlookup tables'!$G$2:$H$7,2,FALSE))</f>
        <v>1</v>
      </c>
      <c r="BY145" t="str">
        <f>IF(OR(BT145=FALSE,BT145="na"),"na",VLOOKUP(CP145,'Vlookup tables'!$G$2:$H$7,2,FALSE))</f>
        <v>na</v>
      </c>
      <c r="BZ145" t="str">
        <f>IF(OR(BU145=FALSE,BU145="na"),"na",VLOOKUP(CQ145,'Vlookup tables'!$G$2:$H$7,2,FALSE))</f>
        <v>na</v>
      </c>
      <c r="CA145">
        <f>IF(OR(BR145=FALSE,BR145="na"),"na",VLOOKUP(CU145,'Vlookup tables'!$J$2:$K$5,2,FALSE))</f>
        <v>3</v>
      </c>
      <c r="CB145">
        <f>IF(OR(BS145=FALSE,BS145="na"),"na",VLOOKUP(CV145,'Vlookup tables'!$J$2:$K$5,2,FALSE))</f>
        <v>3</v>
      </c>
      <c r="CC145" t="str">
        <f>IF(OR(BT145=FALSE,BT145="na"),"na",VLOOKUP(CW145,'Vlookup tables'!$J$2:$K$5,2,FALSE))</f>
        <v>na</v>
      </c>
      <c r="CD145" t="str">
        <f>IF(OR(BU145=FALSE,BU145="na"),"na",VLOOKUP(CX145,'Vlookup tables'!$J$2:$K$5,2,FALSE))</f>
        <v>na</v>
      </c>
      <c r="CE145" t="b">
        <f t="shared" si="200"/>
        <v>0</v>
      </c>
      <c r="CF145" t="b">
        <f t="shared" si="201"/>
        <v>0</v>
      </c>
      <c r="CG145" t="str">
        <f t="shared" si="202"/>
        <v>na</v>
      </c>
      <c r="CH145" t="str">
        <f t="shared" si="203"/>
        <v>na</v>
      </c>
      <c r="CI145" t="s">
        <v>519</v>
      </c>
      <c r="CJ145" t="s">
        <v>529</v>
      </c>
      <c r="CN145" t="s">
        <v>530</v>
      </c>
      <c r="CO145" t="s">
        <v>530</v>
      </c>
      <c r="CR145" t="s">
        <v>530</v>
      </c>
      <c r="CU145" t="s">
        <v>532</v>
      </c>
      <c r="CV145" t="s">
        <v>532</v>
      </c>
      <c r="CY145" t="s">
        <v>532</v>
      </c>
      <c r="DI145" t="b">
        <f t="shared" si="204"/>
        <v>0</v>
      </c>
      <c r="DK145" t="s">
        <v>552</v>
      </c>
      <c r="EQ145" t="b">
        <f t="shared" si="205"/>
        <v>1</v>
      </c>
      <c r="ER145" t="b">
        <f t="shared" si="206"/>
        <v>1</v>
      </c>
      <c r="ES145" t="b">
        <f t="shared" si="207"/>
        <v>0</v>
      </c>
      <c r="ET145" t="b">
        <f t="shared" si="208"/>
        <v>0</v>
      </c>
      <c r="EU145" t="b">
        <f t="shared" si="209"/>
        <v>0</v>
      </c>
      <c r="EV145" t="b">
        <f t="shared" si="210"/>
        <v>0</v>
      </c>
      <c r="EW145">
        <f t="shared" si="164"/>
        <v>1</v>
      </c>
      <c r="EX145" t="str">
        <f t="shared" si="165"/>
        <v>na</v>
      </c>
      <c r="EY145" t="str">
        <f t="shared" si="166"/>
        <v>na</v>
      </c>
      <c r="EZ145" t="str">
        <f t="shared" si="167"/>
        <v>na</v>
      </c>
      <c r="FA145" t="b">
        <f t="shared" si="168"/>
        <v>1</v>
      </c>
      <c r="FB145" t="b">
        <f t="shared" si="169"/>
        <v>0</v>
      </c>
      <c r="FC145" t="b">
        <f t="shared" si="211"/>
        <v>0</v>
      </c>
      <c r="FD145" t="b">
        <f t="shared" si="170"/>
        <v>0</v>
      </c>
      <c r="FE145" t="str">
        <f t="shared" si="171"/>
        <v>na</v>
      </c>
      <c r="FF145" t="b">
        <f t="shared" si="172"/>
        <v>1</v>
      </c>
      <c r="FG145" t="b">
        <f t="shared" si="173"/>
        <v>0</v>
      </c>
      <c r="FH145" t="b">
        <f t="shared" si="212"/>
        <v>0</v>
      </c>
      <c r="FI145" t="str">
        <f>IF(OR(FD145=FALSE,FD145="na"),"na",VLOOKUP(GH145,'Vlookup tables'!$G$2:$H$7,2,FALSE))</f>
        <v>na</v>
      </c>
      <c r="FJ145" t="str">
        <f>IF(OR(FE145=FALSE,FE145="na"),"na",VLOOKUP(GI145,'Vlookup tables'!$G$2:$H$7,2,FALSE))</f>
        <v>na</v>
      </c>
      <c r="FK145">
        <f>IF(OR(FF145=FALSE,FF145="na"),"na",VLOOKUP(GJ145,'Vlookup tables'!$G$2:$H$7,2,FALSE))</f>
        <v>1</v>
      </c>
      <c r="FL145" t="str">
        <f>IF(OR(FG145=FALSE,FG145="na"),"na",VLOOKUP(GK145,'Vlookup tables'!$G$2:$H$7,2,FALSE))</f>
        <v>na</v>
      </c>
      <c r="FM145" t="str">
        <f>IF(OR(FD145=FALSE,FD145="na"),"na",VLOOKUP(GO145,'Vlookup tables'!$J$2:$K$5,2,FALSE))</f>
        <v>na</v>
      </c>
      <c r="FN145" t="str">
        <f>IF(OR(FE145=FALSE,FE145="na"),"na",VLOOKUP(GP145,'Vlookup tables'!$J$2:$K$5,2,FALSE))</f>
        <v>na</v>
      </c>
      <c r="FO145">
        <f>IF(OR(FF145=FALSE,FF145="na"),"na",VLOOKUP(GQ145,'Vlookup tables'!$J$2:$K$5,2,FALSE))</f>
        <v>3</v>
      </c>
      <c r="FP145" t="str">
        <f>IF(OR(FG145=FALSE,FG145="na"),"na",VLOOKUP(GR145,'Vlookup tables'!$J$2:$K$5,2,FALSE))</f>
        <v>na</v>
      </c>
      <c r="FQ145" t="str">
        <f t="shared" si="174"/>
        <v>na</v>
      </c>
      <c r="FR145" t="str">
        <f t="shared" si="175"/>
        <v>na</v>
      </c>
      <c r="FS145" t="b">
        <f t="shared" si="176"/>
        <v>0</v>
      </c>
      <c r="FT145" t="str">
        <f t="shared" si="177"/>
        <v>na</v>
      </c>
      <c r="FU145" t="b">
        <f t="shared" si="178"/>
        <v>0</v>
      </c>
      <c r="FV145" t="s">
        <v>601</v>
      </c>
      <c r="FX145" t="s">
        <v>555</v>
      </c>
      <c r="GB145" t="s">
        <v>741</v>
      </c>
      <c r="GF145" t="s">
        <v>596</v>
      </c>
      <c r="GJ145" t="s">
        <v>530</v>
      </c>
      <c r="GQ145" t="s">
        <v>532</v>
      </c>
      <c r="HD145" t="s">
        <v>552</v>
      </c>
      <c r="HX145">
        <f>IF(IT145="","Unknown",VLOOKUP(IT145,'Vlookup tables'!$B$13:$C$16,2,FALSE))</f>
        <v>3</v>
      </c>
      <c r="HY145">
        <f>IF(IU145="","Unknown",VLOOKUP(IU145,'Vlookup tables'!$D$13:$E$16,2,FALSE))</f>
        <v>2</v>
      </c>
      <c r="HZ145">
        <f>IF(IV145="","Unknown",VLOOKUP(IV145,'Vlookup tables'!$F$13:$G$16,2,FALSE))</f>
        <v>3</v>
      </c>
      <c r="IA145">
        <f>IF(IW145="","Unknown",VLOOKUP(IW145,'Vlookup tables'!$H$13:$I$16,2,FALSE))</f>
        <v>2</v>
      </c>
      <c r="IB145">
        <f>IF(IX145="","Unknown",VLOOKUP(IX145,'Vlookup tables'!$J$13:$K$16,2,FALSE))</f>
        <v>3</v>
      </c>
      <c r="IC145">
        <f>IF(IY145="","Unknown",VLOOKUP(IY145,'Vlookup tables'!$L$13:$M$16,2,FALSE))</f>
        <v>2</v>
      </c>
      <c r="ID145">
        <f>IF(IZ145="","Unknown",VLOOKUP(IZ145,'Vlookup tables'!$N$13:$O$16,2,FALSE))</f>
        <v>1</v>
      </c>
      <c r="IE145">
        <f>VLOOKUP(JA145,'Vlookup tables'!$P$13:$Q$15,2,FALSE)</f>
        <v>1</v>
      </c>
      <c r="IF145" t="str">
        <f t="shared" si="213"/>
        <v>na</v>
      </c>
      <c r="IG145" t="str">
        <f t="shared" si="214"/>
        <v>na</v>
      </c>
      <c r="IH145" t="str">
        <f t="shared" si="215"/>
        <v>na</v>
      </c>
      <c r="II145" t="str">
        <f t="shared" si="179"/>
        <v>na</v>
      </c>
      <c r="IJ145" t="str">
        <f>IF(OR(IF145=FALSE,IF145="na"),"na",VLOOKUP(JF145,'Vlookup tables'!$G$2:$H$7,2,FALSE))</f>
        <v>na</v>
      </c>
      <c r="IK145" t="str">
        <f>IF(OR(IG145=FALSE,IG145="na"),"na",VLOOKUP(JG145,'Vlookup tables'!$G$2:$H$7,2,FALSE))</f>
        <v>na</v>
      </c>
      <c r="IL145" t="str">
        <f>IF(OR(IH145=FALSE,IH145="na"),"na",VLOOKUP(JH145,'Vlookup tables'!$G$2:$H$7,2,FALSE))</f>
        <v>na</v>
      </c>
      <c r="IM145" t="str">
        <f>IF(OR(IF145=FALSE,IF145="na"),"na",VLOOKUP(JL145,'Vlookup tables'!$J$2:$K$5,2,FALSE))</f>
        <v>na</v>
      </c>
      <c r="IN145" t="str">
        <f>IF(OR(IG145=FALSE,IG145="na"),"na",VLOOKUP(JM145,'Vlookup tables'!$J$2:$K$5,2,FALSE))</f>
        <v>na</v>
      </c>
      <c r="IO145" t="str">
        <f>IF(OR(IH145=FALSE,IH145="na"),"na",VLOOKUP(JN145,'Vlookup tables'!$J$2:$K$5,2,FALSE))</f>
        <v>na</v>
      </c>
      <c r="IP145" t="str">
        <f t="shared" si="216"/>
        <v>na</v>
      </c>
      <c r="IQ145" t="str">
        <f t="shared" si="217"/>
        <v>na</v>
      </c>
      <c r="IR145" t="str">
        <f t="shared" si="218"/>
        <v>na</v>
      </c>
      <c r="IS145" t="b">
        <f t="shared" si="219"/>
        <v>0</v>
      </c>
      <c r="IT145" t="s">
        <v>538</v>
      </c>
      <c r="IU145" t="s">
        <v>560</v>
      </c>
      <c r="IV145" t="s">
        <v>540</v>
      </c>
      <c r="IW145" t="s">
        <v>562</v>
      </c>
      <c r="IX145" t="s">
        <v>577</v>
      </c>
      <c r="IY145" t="s">
        <v>528</v>
      </c>
      <c r="IZ145" t="s">
        <v>562</v>
      </c>
      <c r="JA145" t="s">
        <v>541</v>
      </c>
      <c r="JX145" t="s">
        <v>534</v>
      </c>
      <c r="KA145" t="s">
        <v>588</v>
      </c>
      <c r="KB145" t="s">
        <v>589</v>
      </c>
      <c r="KF145">
        <v>1</v>
      </c>
      <c r="KG145">
        <v>2</v>
      </c>
      <c r="KK145">
        <v>1</v>
      </c>
      <c r="KN145" t="s">
        <v>552</v>
      </c>
      <c r="KQ145" t="b">
        <f t="shared" si="220"/>
        <v>0</v>
      </c>
      <c r="KR145">
        <f t="shared" si="180"/>
        <v>149</v>
      </c>
    </row>
    <row r="146" spans="1:304" ht="14.4" customHeight="1" x14ac:dyDescent="0.3">
      <c r="A146">
        <v>100</v>
      </c>
      <c r="B146">
        <v>872</v>
      </c>
      <c r="C146" s="2">
        <v>44874.386400462965</v>
      </c>
      <c r="D146">
        <v>0.89999997615814198</v>
      </c>
      <c r="E146" t="s">
        <v>544</v>
      </c>
      <c r="F146" t="s">
        <v>524</v>
      </c>
      <c r="G146">
        <f>VLOOKUP(F146,'Vlookup tables'!$A$2:$B$10,2,FALSE)</f>
        <v>0</v>
      </c>
      <c r="H146" t="s">
        <v>631</v>
      </c>
      <c r="J146" t="str">
        <f t="shared" si="221"/>
        <v>Maintenance</v>
      </c>
      <c r="K146" t="s">
        <v>568</v>
      </c>
      <c r="L146">
        <f>VLOOKUP(K146,'Vlookup tables'!$A$2:$B$10,2,FALSE)</f>
        <v>6</v>
      </c>
      <c r="M146" t="s">
        <v>613</v>
      </c>
      <c r="N146" t="b">
        <f t="shared" si="181"/>
        <v>0</v>
      </c>
      <c r="O146" t="b">
        <f t="shared" si="182"/>
        <v>1</v>
      </c>
      <c r="P146" t="b">
        <f t="shared" si="183"/>
        <v>0</v>
      </c>
      <c r="Q146" t="b">
        <f t="shared" si="184"/>
        <v>1</v>
      </c>
      <c r="R146" t="b">
        <f t="shared" si="185"/>
        <v>0</v>
      </c>
      <c r="S146" t="s">
        <v>547</v>
      </c>
      <c r="T146" t="b">
        <f t="shared" si="222"/>
        <v>0</v>
      </c>
      <c r="U146" t="str">
        <f t="shared" si="223"/>
        <v>na</v>
      </c>
      <c r="V146" t="b">
        <f t="shared" si="224"/>
        <v>1</v>
      </c>
      <c r="W146" t="str">
        <f t="shared" si="225"/>
        <v>na</v>
      </c>
      <c r="X146" t="b">
        <f t="shared" si="226"/>
        <v>0</v>
      </c>
      <c r="Y146" t="s">
        <v>517</v>
      </c>
      <c r="Z146">
        <f>VLOOKUP(Y146,'Vlookup tables'!$D$2:$E$6,2,FALSE)</f>
        <v>1</v>
      </c>
      <c r="AA146" t="b">
        <f t="shared" si="163"/>
        <v>0</v>
      </c>
      <c r="AB146" t="b">
        <f t="shared" si="186"/>
        <v>0</v>
      </c>
      <c r="AC146" t="b">
        <f t="shared" si="187"/>
        <v>0</v>
      </c>
      <c r="AD146" t="b">
        <f t="shared" si="188"/>
        <v>1</v>
      </c>
      <c r="AE146" t="b">
        <f t="shared" si="189"/>
        <v>0</v>
      </c>
      <c r="AF146" t="str">
        <f>IF(OR(AA146=FALSE,AA146="na"),"na",VLOOKUP(AV146,'Vlookup tables'!$G$2:$H$7,2,FALSE))</f>
        <v>na</v>
      </c>
      <c r="AG146" t="str">
        <f>IF(OR(AB146=FALSE,AB146="na"),"na",VLOOKUP(AW146,'Vlookup tables'!$G$2:$H$7,2,FALSE))</f>
        <v>na</v>
      </c>
      <c r="AH146" t="str">
        <f>IF(OR(AC146=FALSE,AC146="na"),"na",VLOOKUP(AX146,'Vlookup tables'!$G$2:$H$7,2,FALSE))</f>
        <v>na</v>
      </c>
      <c r="AI146">
        <f>IF(OR(AD146=FALSE,AD146="na"),"na",VLOOKUP(AY146,'Vlookup tables'!$G$2:$H$7,2,FALSE))</f>
        <v>5</v>
      </c>
      <c r="AJ146" t="str">
        <f>IF(OR(AA146=FALSE,AA146="na"),"na",VLOOKUP(BC146,'Vlookup tables'!$J$2:$K$5,2,FALSE))</f>
        <v>na</v>
      </c>
      <c r="AK146" t="str">
        <f>IF(OR(AB146=FALSE,AB146="na"),"na",VLOOKUP(BD146,'Vlookup tables'!$J$2:$K$5,2,FALSE))</f>
        <v>na</v>
      </c>
      <c r="AL146" t="str">
        <f>IF(OR(AC146=FALSE,AC146="na"),"na",VLOOKUP(BE146,'Vlookup tables'!$J$2:$K$5,2,FALSE))</f>
        <v>na</v>
      </c>
      <c r="AM146">
        <f>IF(OR(AD146=FALSE,AD146="na"),"na",VLOOKUP(BF146,'Vlookup tables'!$J$2:$K$5,2,FALSE))</f>
        <v>3</v>
      </c>
      <c r="AN146" t="str">
        <f t="shared" si="190"/>
        <v>na</v>
      </c>
      <c r="AO146" t="str">
        <f t="shared" si="191"/>
        <v>na</v>
      </c>
      <c r="AP146" t="str">
        <f t="shared" si="192"/>
        <v>na</v>
      </c>
      <c r="AQ146" t="b">
        <f t="shared" si="193"/>
        <v>0</v>
      </c>
      <c r="AR146" t="s">
        <v>766</v>
      </c>
      <c r="AY146" t="s">
        <v>551</v>
      </c>
      <c r="BF146" t="s">
        <v>532</v>
      </c>
      <c r="BQ146" t="str">
        <f t="shared" si="194"/>
        <v>Yes</v>
      </c>
      <c r="BR146" t="b">
        <f t="shared" si="195"/>
        <v>1</v>
      </c>
      <c r="BS146" t="b">
        <f t="shared" si="196"/>
        <v>1</v>
      </c>
      <c r="BT146" t="b">
        <f t="shared" si="197"/>
        <v>1</v>
      </c>
      <c r="BU146" t="b">
        <f t="shared" si="198"/>
        <v>0</v>
      </c>
      <c r="BV146" t="b">
        <f t="shared" si="199"/>
        <v>0</v>
      </c>
      <c r="BW146">
        <f>IF(OR(BR146=FALSE,BR146="na"),"na",VLOOKUP(CN146,'Vlookup tables'!$G$2:$H$7,2,FALSE))</f>
        <v>3</v>
      </c>
      <c r="BX146">
        <f>IF(OR(BS146=FALSE,BS146="na"),"na",VLOOKUP(CO146,'Vlookup tables'!$G$2:$H$7,2,FALSE))</f>
        <v>4</v>
      </c>
      <c r="BY146">
        <f>IF(OR(BT146=FALSE,BT146="na"),"na",VLOOKUP(CP146,'Vlookup tables'!$G$2:$H$7,2,FALSE))</f>
        <v>1</v>
      </c>
      <c r="BZ146" t="str">
        <f>IF(OR(BU146=FALSE,BU146="na"),"na",VLOOKUP(CQ146,'Vlookup tables'!$G$2:$H$7,2,FALSE))</f>
        <v>na</v>
      </c>
      <c r="CA146">
        <f>IF(OR(BR146=FALSE,BR146="na"),"na",VLOOKUP(CU146,'Vlookup tables'!$J$2:$K$5,2,FALSE))</f>
        <v>3</v>
      </c>
      <c r="CB146">
        <f>IF(OR(BS146=FALSE,BS146="na"),"na",VLOOKUP(CV146,'Vlookup tables'!$J$2:$K$5,2,FALSE))</f>
        <v>3</v>
      </c>
      <c r="CC146">
        <f>IF(OR(BT146=FALSE,BT146="na"),"na",VLOOKUP(CW146,'Vlookup tables'!$J$2:$K$5,2,FALSE))</f>
        <v>2</v>
      </c>
      <c r="CD146" t="str">
        <f>IF(OR(BU146=FALSE,BU146="na"),"na",VLOOKUP(CX146,'Vlookup tables'!$J$2:$K$5,2,FALSE))</f>
        <v>na</v>
      </c>
      <c r="CE146" t="b">
        <f t="shared" si="200"/>
        <v>0</v>
      </c>
      <c r="CF146" t="b">
        <f t="shared" si="201"/>
        <v>0</v>
      </c>
      <c r="CG146" t="b">
        <f t="shared" si="202"/>
        <v>0</v>
      </c>
      <c r="CH146" t="str">
        <f t="shared" si="203"/>
        <v>na</v>
      </c>
      <c r="CI146" t="s">
        <v>519</v>
      </c>
      <c r="CJ146" t="s">
        <v>593</v>
      </c>
      <c r="CN146" t="s">
        <v>527</v>
      </c>
      <c r="CO146" t="s">
        <v>573</v>
      </c>
      <c r="CP146" t="s">
        <v>530</v>
      </c>
      <c r="CU146" t="s">
        <v>532</v>
      </c>
      <c r="CV146" t="s">
        <v>532</v>
      </c>
      <c r="CW146" t="s">
        <v>528</v>
      </c>
      <c r="DI146" t="b">
        <f t="shared" si="204"/>
        <v>1</v>
      </c>
      <c r="DJ146" t="s">
        <v>1159</v>
      </c>
      <c r="DK146" t="s">
        <v>649</v>
      </c>
      <c r="EQ146" t="b">
        <f t="shared" si="205"/>
        <v>1</v>
      </c>
      <c r="ER146" t="b">
        <f t="shared" si="206"/>
        <v>0</v>
      </c>
      <c r="ES146" t="b">
        <f t="shared" si="207"/>
        <v>0</v>
      </c>
      <c r="ET146" t="b">
        <f t="shared" si="208"/>
        <v>0</v>
      </c>
      <c r="EU146" t="b">
        <f t="shared" si="209"/>
        <v>1</v>
      </c>
      <c r="EV146" t="b">
        <f t="shared" si="210"/>
        <v>0</v>
      </c>
      <c r="EW146" t="str">
        <f t="shared" si="164"/>
        <v>na</v>
      </c>
      <c r="EX146" t="str">
        <f t="shared" si="165"/>
        <v>na</v>
      </c>
      <c r="EY146" t="str">
        <f t="shared" si="166"/>
        <v>na</v>
      </c>
      <c r="EZ146">
        <f t="shared" si="167"/>
        <v>1</v>
      </c>
      <c r="FA146" t="b">
        <f t="shared" si="168"/>
        <v>1</v>
      </c>
      <c r="FB146" t="b">
        <f t="shared" si="169"/>
        <v>0</v>
      </c>
      <c r="FC146" t="b">
        <f t="shared" si="211"/>
        <v>0</v>
      </c>
      <c r="FD146" t="b">
        <f t="shared" si="170"/>
        <v>1</v>
      </c>
      <c r="FE146" t="str">
        <f t="shared" si="171"/>
        <v>na</v>
      </c>
      <c r="FF146" t="b">
        <f t="shared" si="172"/>
        <v>1</v>
      </c>
      <c r="FG146" t="b">
        <f t="shared" si="173"/>
        <v>0</v>
      </c>
      <c r="FH146" t="b">
        <f t="shared" si="212"/>
        <v>0</v>
      </c>
      <c r="FI146">
        <f>IF(OR(FD146=FALSE,FD146="na"),"na",VLOOKUP(GH146,'Vlookup tables'!$G$2:$H$7,2,FALSE))</f>
        <v>4</v>
      </c>
      <c r="FJ146" t="str">
        <f>IF(OR(FE146=FALSE,FE146="na"),"na",VLOOKUP(GI146,'Vlookup tables'!$G$2:$H$7,2,FALSE))</f>
        <v>na</v>
      </c>
      <c r="FK146">
        <f>IF(OR(FF146=FALSE,FF146="na"),"na",VLOOKUP(GJ146,'Vlookup tables'!$G$2:$H$7,2,FALSE))</f>
        <v>5</v>
      </c>
      <c r="FL146" t="str">
        <f>IF(OR(FG146=FALSE,FG146="na"),"na",VLOOKUP(GK146,'Vlookup tables'!$G$2:$H$7,2,FALSE))</f>
        <v>na</v>
      </c>
      <c r="FM146">
        <f>IF(OR(FD146=FALSE,FD146="na"),"na",VLOOKUP(GO146,'Vlookup tables'!$J$2:$K$5,2,FALSE))</f>
        <v>2</v>
      </c>
      <c r="FN146" t="str">
        <f>IF(OR(FE146=FALSE,FE146="na"),"na",VLOOKUP(GP146,'Vlookup tables'!$J$2:$K$5,2,FALSE))</f>
        <v>na</v>
      </c>
      <c r="FO146">
        <f>IF(OR(FF146=FALSE,FF146="na"),"na",VLOOKUP(GQ146,'Vlookup tables'!$J$2:$K$5,2,FALSE))</f>
        <v>3</v>
      </c>
      <c r="FP146" t="str">
        <f>IF(OR(FG146=FALSE,FG146="na"),"na",VLOOKUP(GR146,'Vlookup tables'!$J$2:$K$5,2,FALSE))</f>
        <v>na</v>
      </c>
      <c r="FQ146" t="b">
        <f t="shared" si="174"/>
        <v>0</v>
      </c>
      <c r="FR146" t="str">
        <f t="shared" si="175"/>
        <v>na</v>
      </c>
      <c r="FS146" t="b">
        <f t="shared" si="176"/>
        <v>0</v>
      </c>
      <c r="FT146" t="str">
        <f t="shared" si="177"/>
        <v>na</v>
      </c>
      <c r="FU146" t="b">
        <f t="shared" si="178"/>
        <v>0</v>
      </c>
      <c r="FV146" t="s">
        <v>1136</v>
      </c>
      <c r="GA146" t="s">
        <v>555</v>
      </c>
      <c r="GB146" t="s">
        <v>630</v>
      </c>
      <c r="GF146" t="s">
        <v>596</v>
      </c>
      <c r="GH146" t="s">
        <v>573</v>
      </c>
      <c r="GJ146" t="s">
        <v>551</v>
      </c>
      <c r="GO146" t="s">
        <v>528</v>
      </c>
      <c r="GQ146" t="s">
        <v>532</v>
      </c>
      <c r="HD146" t="s">
        <v>552</v>
      </c>
      <c r="HX146">
        <f>IF(IT146="","Unknown",VLOOKUP(IT146,'Vlookup tables'!$B$13:$C$16,2,FALSE))</f>
        <v>2</v>
      </c>
      <c r="HY146">
        <f>IF(IU146="","Unknown",VLOOKUP(IU146,'Vlookup tables'!$D$13:$E$16,2,FALSE))</f>
        <v>3</v>
      </c>
      <c r="HZ146">
        <f>IF(IV146="","Unknown",VLOOKUP(IV146,'Vlookup tables'!$F$13:$G$16,2,FALSE))</f>
        <v>3</v>
      </c>
      <c r="IA146">
        <f>IF(IW146="","Unknown",VLOOKUP(IW146,'Vlookup tables'!$H$13:$I$16,2,FALSE))</f>
        <v>3</v>
      </c>
      <c r="IB146">
        <f>IF(IX146="","Unknown",VLOOKUP(IX146,'Vlookup tables'!$J$13:$K$16,2,FALSE))</f>
        <v>3</v>
      </c>
      <c r="IC146">
        <f>IF(IY146="","Unknown",VLOOKUP(IY146,'Vlookup tables'!$L$13:$M$16,2,FALSE))</f>
        <v>3</v>
      </c>
      <c r="ID146">
        <f>IF(IZ146="","Unknown",VLOOKUP(IZ146,'Vlookup tables'!$N$13:$O$16,2,FALSE))</f>
        <v>2</v>
      </c>
      <c r="IE146">
        <f>VLOOKUP(JA146,'Vlookup tables'!$P$13:$Q$15,2,FALSE)</f>
        <v>2</v>
      </c>
      <c r="IF146" t="b">
        <f t="shared" si="213"/>
        <v>1</v>
      </c>
      <c r="IG146" t="b">
        <f t="shared" si="214"/>
        <v>1</v>
      </c>
      <c r="IH146" t="b">
        <f t="shared" si="215"/>
        <v>0</v>
      </c>
      <c r="II146" t="b">
        <f t="shared" si="179"/>
        <v>0</v>
      </c>
      <c r="IJ146">
        <f>IF(OR(IF146=FALSE,IF146="na"),"na",VLOOKUP(JF146,'Vlookup tables'!$G$2:$H$7,2,FALSE))</f>
        <v>4</v>
      </c>
      <c r="IK146">
        <f>IF(OR(IG146=FALSE,IG146="na"),"na",VLOOKUP(JG146,'Vlookup tables'!$G$2:$H$7,2,FALSE))</f>
        <v>5</v>
      </c>
      <c r="IL146" t="str">
        <f>IF(OR(IH146=FALSE,IH146="na"),"na",VLOOKUP(JH146,'Vlookup tables'!$G$2:$H$7,2,FALSE))</f>
        <v>na</v>
      </c>
      <c r="IM146">
        <f>IF(OR(IF146=FALSE,IF146="na"),"na",VLOOKUP(JL146,'Vlookup tables'!$J$2:$K$5,2,FALSE))</f>
        <v>3</v>
      </c>
      <c r="IN146">
        <f>IF(OR(IG146=FALSE,IG146="na"),"na",VLOOKUP(JM146,'Vlookup tables'!$J$2:$K$5,2,FALSE))</f>
        <v>3</v>
      </c>
      <c r="IO146" t="str">
        <f>IF(OR(IH146=FALSE,IH146="na"),"na",VLOOKUP(JN146,'Vlookup tables'!$J$2:$K$5,2,FALSE))</f>
        <v>na</v>
      </c>
      <c r="IP146" t="b">
        <f t="shared" si="216"/>
        <v>1</v>
      </c>
      <c r="IQ146" t="b">
        <f t="shared" si="217"/>
        <v>0</v>
      </c>
      <c r="IR146" t="str">
        <f t="shared" si="218"/>
        <v>na</v>
      </c>
      <c r="IS146" t="b">
        <f t="shared" si="219"/>
        <v>0</v>
      </c>
      <c r="IT146" t="s">
        <v>559</v>
      </c>
      <c r="IU146" t="s">
        <v>539</v>
      </c>
      <c r="IV146" t="s">
        <v>540</v>
      </c>
      <c r="IW146" t="s">
        <v>576</v>
      </c>
      <c r="IX146" t="s">
        <v>577</v>
      </c>
      <c r="IY146" t="s">
        <v>532</v>
      </c>
      <c r="IZ146" t="s">
        <v>576</v>
      </c>
      <c r="JA146" t="s">
        <v>578</v>
      </c>
      <c r="JB146" t="s">
        <v>636</v>
      </c>
      <c r="JF146" t="s">
        <v>573</v>
      </c>
      <c r="JG146" t="s">
        <v>551</v>
      </c>
      <c r="JL146" t="s">
        <v>532</v>
      </c>
      <c r="JM146" t="s">
        <v>532</v>
      </c>
      <c r="JR146" t="s">
        <v>1160</v>
      </c>
      <c r="KN146" t="s">
        <v>533</v>
      </c>
      <c r="KQ146" t="b">
        <f t="shared" si="220"/>
        <v>0</v>
      </c>
      <c r="KR146">
        <f t="shared" si="180"/>
        <v>151</v>
      </c>
    </row>
    <row r="147" spans="1:304" ht="14.4" customHeight="1" x14ac:dyDescent="0.3">
      <c r="A147">
        <v>100</v>
      </c>
      <c r="B147">
        <v>2142</v>
      </c>
      <c r="C147" s="2">
        <v>44874.38962962963</v>
      </c>
      <c r="D147">
        <v>1</v>
      </c>
      <c r="E147" t="s">
        <v>590</v>
      </c>
      <c r="F147" t="s">
        <v>568</v>
      </c>
      <c r="G147">
        <f>VLOOKUP(F147,'Vlookup tables'!$A$2:$B$10,2,FALSE)</f>
        <v>6</v>
      </c>
      <c r="H147" t="s">
        <v>545</v>
      </c>
      <c r="J147" t="str">
        <f t="shared" si="221"/>
        <v>Engineering</v>
      </c>
      <c r="K147" t="s">
        <v>568</v>
      </c>
      <c r="L147">
        <f>VLOOKUP(K147,'Vlookup tables'!$A$2:$B$10,2,FALSE)</f>
        <v>6</v>
      </c>
      <c r="M147" t="s">
        <v>583</v>
      </c>
      <c r="N147" t="b">
        <f t="shared" si="181"/>
        <v>1</v>
      </c>
      <c r="O147" t="b">
        <f t="shared" si="182"/>
        <v>0</v>
      </c>
      <c r="P147" t="b">
        <f t="shared" si="183"/>
        <v>0</v>
      </c>
      <c r="Q147" t="b">
        <f t="shared" si="184"/>
        <v>0</v>
      </c>
      <c r="R147" t="b">
        <f t="shared" si="185"/>
        <v>0</v>
      </c>
      <c r="T147" t="str">
        <f t="shared" si="222"/>
        <v>na</v>
      </c>
      <c r="U147" t="str">
        <f t="shared" si="223"/>
        <v>Unknown</v>
      </c>
      <c r="V147" t="str">
        <f t="shared" si="224"/>
        <v>Unknown</v>
      </c>
      <c r="W147" t="str">
        <f t="shared" si="225"/>
        <v>Unknown</v>
      </c>
      <c r="X147" t="str">
        <f t="shared" si="226"/>
        <v>Unknown</v>
      </c>
      <c r="Y147" t="s">
        <v>621</v>
      </c>
      <c r="Z147">
        <f>VLOOKUP(Y147,'Vlookup tables'!$D$2:$E$6,2,FALSE)</f>
        <v>3</v>
      </c>
      <c r="AA147" t="str">
        <f t="shared" si="163"/>
        <v>na</v>
      </c>
      <c r="AB147" t="str">
        <f t="shared" si="186"/>
        <v>na</v>
      </c>
      <c r="AC147" t="str">
        <f t="shared" si="187"/>
        <v>na</v>
      </c>
      <c r="AD147" t="str">
        <f t="shared" si="188"/>
        <v>na</v>
      </c>
      <c r="AE147" t="str">
        <f t="shared" si="189"/>
        <v>na</v>
      </c>
      <c r="AF147" t="str">
        <f>IF(OR(AA147=FALSE,AA147="na"),"na",VLOOKUP(AV147,'Vlookup tables'!$G$2:$H$7,2,FALSE))</f>
        <v>na</v>
      </c>
      <c r="AG147" t="str">
        <f>IF(OR(AB147=FALSE,AB147="na"),"na",VLOOKUP(AW147,'Vlookup tables'!$G$2:$H$7,2,FALSE))</f>
        <v>na</v>
      </c>
      <c r="AH147" t="str">
        <f>IF(OR(AC147=FALSE,AC147="na"),"na",VLOOKUP(AX147,'Vlookup tables'!$G$2:$H$7,2,FALSE))</f>
        <v>na</v>
      </c>
      <c r="AI147" t="str">
        <f>IF(OR(AD147=FALSE,AD147="na"),"na",VLOOKUP(AY147,'Vlookup tables'!$G$2:$H$7,2,FALSE))</f>
        <v>na</v>
      </c>
      <c r="AJ147" t="str">
        <f>IF(OR(AA147=FALSE,AA147="na"),"na",VLOOKUP(BC147,'Vlookup tables'!$J$2:$K$5,2,FALSE))</f>
        <v>na</v>
      </c>
      <c r="AK147" t="str">
        <f>IF(OR(AB147=FALSE,AB147="na"),"na",VLOOKUP(BD147,'Vlookup tables'!$J$2:$K$5,2,FALSE))</f>
        <v>na</v>
      </c>
      <c r="AL147" t="str">
        <f>IF(OR(AC147=FALSE,AC147="na"),"na",VLOOKUP(BE147,'Vlookup tables'!$J$2:$K$5,2,FALSE))</f>
        <v>na</v>
      </c>
      <c r="AM147" t="str">
        <f>IF(OR(AD147=FALSE,AD147="na"),"na",VLOOKUP(BF147,'Vlookup tables'!$J$2:$K$5,2,FALSE))</f>
        <v>na</v>
      </c>
      <c r="AN147" t="str">
        <f t="shared" si="190"/>
        <v>na</v>
      </c>
      <c r="AO147" t="str">
        <f t="shared" si="191"/>
        <v>na</v>
      </c>
      <c r="AP147" t="str">
        <f t="shared" si="192"/>
        <v>na</v>
      </c>
      <c r="AQ147" t="str">
        <f t="shared" si="193"/>
        <v>na</v>
      </c>
      <c r="BQ147" t="str">
        <f t="shared" si="194"/>
        <v>na</v>
      </c>
      <c r="BR147" t="str">
        <f t="shared" si="195"/>
        <v>na</v>
      </c>
      <c r="BS147" t="str">
        <f t="shared" si="196"/>
        <v>na</v>
      </c>
      <c r="BT147" t="str">
        <f t="shared" si="197"/>
        <v>na</v>
      </c>
      <c r="BU147" t="str">
        <f t="shared" si="198"/>
        <v>na</v>
      </c>
      <c r="BV147" t="str">
        <f t="shared" si="199"/>
        <v>na</v>
      </c>
      <c r="BW147" t="str">
        <f>IF(OR(BR147=FALSE,BR147="na"),"na",VLOOKUP(CN147,'Vlookup tables'!$G$2:$H$7,2,FALSE))</f>
        <v>na</v>
      </c>
      <c r="BX147" t="str">
        <f>IF(OR(BS147=FALSE,BS147="na"),"na",VLOOKUP(CO147,'Vlookup tables'!$G$2:$H$7,2,FALSE))</f>
        <v>na</v>
      </c>
      <c r="BY147" t="str">
        <f>IF(OR(BT147=FALSE,BT147="na"),"na",VLOOKUP(CP147,'Vlookup tables'!$G$2:$H$7,2,FALSE))</f>
        <v>na</v>
      </c>
      <c r="BZ147" t="str">
        <f>IF(OR(BU147=FALSE,BU147="na"),"na",VLOOKUP(CQ147,'Vlookup tables'!$G$2:$H$7,2,FALSE))</f>
        <v>na</v>
      </c>
      <c r="CA147" t="str">
        <f>IF(OR(BR147=FALSE,BR147="na"),"na",VLOOKUP(CU147,'Vlookup tables'!$J$2:$K$5,2,FALSE))</f>
        <v>na</v>
      </c>
      <c r="CB147" t="str">
        <f>IF(OR(BS147=FALSE,BS147="na"),"na",VLOOKUP(CV147,'Vlookup tables'!$J$2:$K$5,2,FALSE))</f>
        <v>na</v>
      </c>
      <c r="CC147" t="str">
        <f>IF(OR(BT147=FALSE,BT147="na"),"na",VLOOKUP(CW147,'Vlookup tables'!$J$2:$K$5,2,FALSE))</f>
        <v>na</v>
      </c>
      <c r="CD147" t="str">
        <f>IF(OR(BU147=FALSE,BU147="na"),"na",VLOOKUP(CX147,'Vlookup tables'!$J$2:$K$5,2,FALSE))</f>
        <v>na</v>
      </c>
      <c r="CE147" t="str">
        <f t="shared" si="200"/>
        <v>na</v>
      </c>
      <c r="CF147" t="str">
        <f t="shared" si="201"/>
        <v>na</v>
      </c>
      <c r="CG147" t="str">
        <f t="shared" si="202"/>
        <v>na</v>
      </c>
      <c r="CH147" t="str">
        <f t="shared" si="203"/>
        <v>na</v>
      </c>
      <c r="DI147" t="str">
        <f t="shared" si="204"/>
        <v>na</v>
      </c>
      <c r="DM147" s="5" t="s">
        <v>534</v>
      </c>
      <c r="EQ147" t="b">
        <f t="shared" si="205"/>
        <v>0</v>
      </c>
      <c r="ER147" t="b">
        <f t="shared" si="206"/>
        <v>0</v>
      </c>
      <c r="ES147" t="b">
        <f t="shared" si="207"/>
        <v>0</v>
      </c>
      <c r="ET147" t="b">
        <f t="shared" si="208"/>
        <v>0</v>
      </c>
      <c r="EU147" t="b">
        <f t="shared" si="209"/>
        <v>0</v>
      </c>
      <c r="EV147" t="b">
        <f t="shared" si="210"/>
        <v>0</v>
      </c>
      <c r="EW147" t="str">
        <f t="shared" si="164"/>
        <v>na</v>
      </c>
      <c r="EX147" t="str">
        <f t="shared" si="165"/>
        <v>na</v>
      </c>
      <c r="EY147" t="str">
        <f t="shared" si="166"/>
        <v>na</v>
      </c>
      <c r="EZ147" t="str">
        <f t="shared" si="167"/>
        <v>na</v>
      </c>
      <c r="FA147" t="str">
        <f t="shared" si="168"/>
        <v>na</v>
      </c>
      <c r="FB147" t="str">
        <f t="shared" si="169"/>
        <v>na</v>
      </c>
      <c r="FC147" t="str">
        <f t="shared" si="211"/>
        <v>na</v>
      </c>
      <c r="FD147" t="str">
        <f t="shared" si="170"/>
        <v>na</v>
      </c>
      <c r="FE147" t="str">
        <f t="shared" si="171"/>
        <v>na</v>
      </c>
      <c r="FF147" t="str">
        <f t="shared" si="172"/>
        <v>na</v>
      </c>
      <c r="FG147" t="str">
        <f t="shared" si="173"/>
        <v>na</v>
      </c>
      <c r="FH147" t="str">
        <f t="shared" si="212"/>
        <v>na</v>
      </c>
      <c r="FI147" t="str">
        <f>IF(OR(FD147=FALSE,FD147="na"),"na",VLOOKUP(GH147,'Vlookup tables'!$G$2:$H$7,2,FALSE))</f>
        <v>na</v>
      </c>
      <c r="FJ147" t="str">
        <f>IF(OR(FE147=FALSE,FE147="na"),"na",VLOOKUP(GI147,'Vlookup tables'!$G$2:$H$7,2,FALSE))</f>
        <v>na</v>
      </c>
      <c r="FK147" t="str">
        <f>IF(OR(FF147=FALSE,FF147="na"),"na",VLOOKUP(GJ147,'Vlookup tables'!$G$2:$H$7,2,FALSE))</f>
        <v>na</v>
      </c>
      <c r="FL147" t="str">
        <f>IF(OR(FG147=FALSE,FG147="na"),"na",VLOOKUP(GK147,'Vlookup tables'!$G$2:$H$7,2,FALSE))</f>
        <v>na</v>
      </c>
      <c r="FM147" t="str">
        <f>IF(OR(FD147=FALSE,FD147="na"),"na",VLOOKUP(GO147,'Vlookup tables'!$J$2:$K$5,2,FALSE))</f>
        <v>na</v>
      </c>
      <c r="FN147" t="str">
        <f>IF(OR(FE147=FALSE,FE147="na"),"na",VLOOKUP(GP147,'Vlookup tables'!$J$2:$K$5,2,FALSE))</f>
        <v>na</v>
      </c>
      <c r="FO147" t="str">
        <f>IF(OR(FF147=FALSE,FF147="na"),"na",VLOOKUP(GQ147,'Vlookup tables'!$J$2:$K$5,2,FALSE))</f>
        <v>na</v>
      </c>
      <c r="FP147" t="str">
        <f>IF(OR(FG147=FALSE,FG147="na"),"na",VLOOKUP(GR147,'Vlookup tables'!$J$2:$K$5,2,FALSE))</f>
        <v>na</v>
      </c>
      <c r="FQ147" t="str">
        <f t="shared" si="174"/>
        <v>na</v>
      </c>
      <c r="FR147" t="str">
        <f t="shared" si="175"/>
        <v>na</v>
      </c>
      <c r="FS147" t="str">
        <f t="shared" si="176"/>
        <v>na</v>
      </c>
      <c r="FT147" t="str">
        <f t="shared" si="177"/>
        <v>na</v>
      </c>
      <c r="FU147" t="str">
        <f t="shared" si="178"/>
        <v>na</v>
      </c>
      <c r="FV147" t="s">
        <v>574</v>
      </c>
      <c r="HF147" t="s">
        <v>534</v>
      </c>
      <c r="HX147">
        <f>IF(IT147="","Unknown",VLOOKUP(IT147,'Vlookup tables'!$B$13:$C$16,2,FALSE))</f>
        <v>2</v>
      </c>
      <c r="HY147">
        <f>IF(IU147="","Unknown",VLOOKUP(IU147,'Vlookup tables'!$D$13:$E$16,2,FALSE))</f>
        <v>1</v>
      </c>
      <c r="HZ147">
        <f>IF(IV147="","Unknown",VLOOKUP(IV147,'Vlookup tables'!$F$13:$G$16,2,FALSE))</f>
        <v>2</v>
      </c>
      <c r="IA147">
        <f>IF(IW147="","Unknown",VLOOKUP(IW147,'Vlookup tables'!$H$13:$I$16,2,FALSE))</f>
        <v>2</v>
      </c>
      <c r="IB147">
        <f>IF(IX147="","Unknown",VLOOKUP(IX147,'Vlookup tables'!$J$13:$K$16,2,FALSE))</f>
        <v>3</v>
      </c>
      <c r="IC147">
        <f>IF(IY147="","Unknown",VLOOKUP(IY147,'Vlookup tables'!$L$13:$M$16,2,FALSE))</f>
        <v>3</v>
      </c>
      <c r="ID147">
        <f>IF(IZ147="","Unknown",VLOOKUP(IZ147,'Vlookup tables'!$N$13:$O$16,2,FALSE))</f>
        <v>3</v>
      </c>
      <c r="IE147">
        <f>VLOOKUP(JA147,'Vlookup tables'!$P$13:$Q$15,2,FALSE)</f>
        <v>1</v>
      </c>
      <c r="IF147" t="str">
        <f t="shared" si="213"/>
        <v>na</v>
      </c>
      <c r="IG147" t="str">
        <f t="shared" si="214"/>
        <v>na</v>
      </c>
      <c r="IH147" t="str">
        <f t="shared" si="215"/>
        <v>na</v>
      </c>
      <c r="II147" t="str">
        <f t="shared" si="179"/>
        <v>na</v>
      </c>
      <c r="IJ147" t="str">
        <f>IF(OR(IF147=FALSE,IF147="na"),"na",VLOOKUP(JF147,'Vlookup tables'!$G$2:$H$7,2,FALSE))</f>
        <v>na</v>
      </c>
      <c r="IK147" t="str">
        <f>IF(OR(IG147=FALSE,IG147="na"),"na",VLOOKUP(JG147,'Vlookup tables'!$G$2:$H$7,2,FALSE))</f>
        <v>na</v>
      </c>
      <c r="IL147" t="str">
        <f>IF(OR(IH147=FALSE,IH147="na"),"na",VLOOKUP(JH147,'Vlookup tables'!$G$2:$H$7,2,FALSE))</f>
        <v>na</v>
      </c>
      <c r="IM147" t="str">
        <f>IF(OR(IF147=FALSE,IF147="na"),"na",VLOOKUP(JL147,'Vlookup tables'!$J$2:$K$5,2,FALSE))</f>
        <v>na</v>
      </c>
      <c r="IN147" t="str">
        <f>IF(OR(IG147=FALSE,IG147="na"),"na",VLOOKUP(JM147,'Vlookup tables'!$J$2:$K$5,2,FALSE))</f>
        <v>na</v>
      </c>
      <c r="IO147" t="str">
        <f>IF(OR(IH147=FALSE,IH147="na"),"na",VLOOKUP(JN147,'Vlookup tables'!$J$2:$K$5,2,FALSE))</f>
        <v>na</v>
      </c>
      <c r="IP147" t="str">
        <f t="shared" si="216"/>
        <v>na</v>
      </c>
      <c r="IQ147" t="str">
        <f t="shared" si="217"/>
        <v>na</v>
      </c>
      <c r="IR147" t="str">
        <f t="shared" si="218"/>
        <v>na</v>
      </c>
      <c r="IS147" t="b">
        <f t="shared" si="219"/>
        <v>0</v>
      </c>
      <c r="IT147" t="s">
        <v>559</v>
      </c>
      <c r="IU147" t="s">
        <v>669</v>
      </c>
      <c r="IV147" t="s">
        <v>561</v>
      </c>
      <c r="IW147" t="s">
        <v>562</v>
      </c>
      <c r="IX147" t="s">
        <v>577</v>
      </c>
      <c r="IY147" t="s">
        <v>532</v>
      </c>
      <c r="IZ147" t="s">
        <v>587</v>
      </c>
      <c r="JA147" t="s">
        <v>541</v>
      </c>
      <c r="JX147" t="s">
        <v>534</v>
      </c>
      <c r="KN147" t="s">
        <v>552</v>
      </c>
      <c r="KQ147" t="b">
        <f t="shared" si="220"/>
        <v>0</v>
      </c>
      <c r="KR147">
        <f t="shared" si="180"/>
        <v>126</v>
      </c>
    </row>
    <row r="148" spans="1:304" ht="14.4" customHeight="1" x14ac:dyDescent="0.3">
      <c r="A148">
        <v>100</v>
      </c>
      <c r="B148">
        <v>567</v>
      </c>
      <c r="C148" s="2">
        <v>44874.390173611115</v>
      </c>
      <c r="D148">
        <v>1</v>
      </c>
      <c r="E148" t="s">
        <v>581</v>
      </c>
      <c r="F148" t="s">
        <v>611</v>
      </c>
      <c r="G148">
        <f>VLOOKUP(F148,'Vlookup tables'!$A$2:$B$10,2,FALSE)</f>
        <v>4</v>
      </c>
      <c r="H148" t="s">
        <v>545</v>
      </c>
      <c r="J148" t="str">
        <f t="shared" si="221"/>
        <v>Engineering</v>
      </c>
      <c r="K148" t="s">
        <v>568</v>
      </c>
      <c r="L148">
        <f>VLOOKUP(K148,'Vlookup tables'!$A$2:$B$10,2,FALSE)</f>
        <v>6</v>
      </c>
      <c r="M148" t="s">
        <v>583</v>
      </c>
      <c r="N148" t="b">
        <f t="shared" si="181"/>
        <v>1</v>
      </c>
      <c r="O148" t="b">
        <f t="shared" si="182"/>
        <v>0</v>
      </c>
      <c r="P148" t="b">
        <f t="shared" si="183"/>
        <v>0</v>
      </c>
      <c r="Q148" t="b">
        <f t="shared" si="184"/>
        <v>0</v>
      </c>
      <c r="R148" t="b">
        <f t="shared" si="185"/>
        <v>0</v>
      </c>
      <c r="S148" t="s">
        <v>614</v>
      </c>
      <c r="T148" t="str">
        <f t="shared" si="222"/>
        <v>na</v>
      </c>
      <c r="U148" t="b">
        <f t="shared" si="223"/>
        <v>1</v>
      </c>
      <c r="V148" t="b">
        <f t="shared" si="224"/>
        <v>1</v>
      </c>
      <c r="W148" t="b">
        <f t="shared" si="225"/>
        <v>1</v>
      </c>
      <c r="X148" t="b">
        <f t="shared" si="226"/>
        <v>0</v>
      </c>
      <c r="Y148" t="s">
        <v>517</v>
      </c>
      <c r="Z148">
        <f>VLOOKUP(Y148,'Vlookup tables'!$D$2:$E$6,2,FALSE)</f>
        <v>1</v>
      </c>
      <c r="AA148" t="b">
        <f t="shared" si="163"/>
        <v>0</v>
      </c>
      <c r="AB148" t="b">
        <f t="shared" si="186"/>
        <v>1</v>
      </c>
      <c r="AC148" t="b">
        <f t="shared" si="187"/>
        <v>0</v>
      </c>
      <c r="AD148" t="b">
        <f t="shared" si="188"/>
        <v>0</v>
      </c>
      <c r="AE148" t="b">
        <f t="shared" si="189"/>
        <v>0</v>
      </c>
      <c r="AF148" t="str">
        <f>IF(OR(AA148=FALSE,AA148="na"),"na",VLOOKUP(AV148,'Vlookup tables'!$G$2:$H$7,2,FALSE))</f>
        <v>na</v>
      </c>
      <c r="AG148">
        <f>IF(OR(AB148=FALSE,AB148="na"),"na",VLOOKUP(AW148,'Vlookup tables'!$G$2:$H$7,2,FALSE))</f>
        <v>1</v>
      </c>
      <c r="AH148" t="str">
        <f>IF(OR(AC148=FALSE,AC148="na"),"na",VLOOKUP(AX148,'Vlookup tables'!$G$2:$H$7,2,FALSE))</f>
        <v>na</v>
      </c>
      <c r="AI148" t="str">
        <f>IF(OR(AD148=FALSE,AD148="na"),"na",VLOOKUP(AY148,'Vlookup tables'!$G$2:$H$7,2,FALSE))</f>
        <v>na</v>
      </c>
      <c r="AJ148" t="str">
        <f>IF(OR(AA148=FALSE,AA148="na"),"na",VLOOKUP(BC148,'Vlookup tables'!$J$2:$K$5,2,FALSE))</f>
        <v>na</v>
      </c>
      <c r="AK148">
        <f>IF(OR(AB148=FALSE,AB148="na"),"na",VLOOKUP(BD148,'Vlookup tables'!$J$2:$K$5,2,FALSE))</f>
        <v>2</v>
      </c>
      <c r="AL148" t="str">
        <f>IF(OR(AC148=FALSE,AC148="na"),"na",VLOOKUP(BE148,'Vlookup tables'!$J$2:$K$5,2,FALSE))</f>
        <v>na</v>
      </c>
      <c r="AM148" t="str">
        <f>IF(OR(AD148=FALSE,AD148="na"),"na",VLOOKUP(BF148,'Vlookup tables'!$J$2:$K$5,2,FALSE))</f>
        <v>na</v>
      </c>
      <c r="AN148" t="str">
        <f t="shared" si="190"/>
        <v>na</v>
      </c>
      <c r="AO148" t="b">
        <f t="shared" si="191"/>
        <v>0</v>
      </c>
      <c r="AP148" t="str">
        <f t="shared" si="192"/>
        <v>na</v>
      </c>
      <c r="AQ148" t="str">
        <f t="shared" si="193"/>
        <v>na</v>
      </c>
      <c r="AR148" t="s">
        <v>627</v>
      </c>
      <c r="AW148" t="s">
        <v>530</v>
      </c>
      <c r="BD148" t="s">
        <v>528</v>
      </c>
      <c r="BQ148" t="str">
        <f t="shared" si="194"/>
        <v>Yes</v>
      </c>
      <c r="BR148" t="b">
        <f t="shared" si="195"/>
        <v>1</v>
      </c>
      <c r="BS148" t="b">
        <f t="shared" si="196"/>
        <v>1</v>
      </c>
      <c r="BT148" t="b">
        <f t="shared" si="197"/>
        <v>0</v>
      </c>
      <c r="BU148" t="b">
        <f t="shared" si="198"/>
        <v>0</v>
      </c>
      <c r="BV148" t="b">
        <f t="shared" si="199"/>
        <v>0</v>
      </c>
      <c r="BW148">
        <f>IF(OR(BR148=FALSE,BR148="na"),"na",VLOOKUP(CN148,'Vlookup tables'!$G$2:$H$7,2,FALSE))</f>
        <v>2</v>
      </c>
      <c r="BX148">
        <f>IF(OR(BS148=FALSE,BS148="na"),"na",VLOOKUP(CO148,'Vlookup tables'!$G$2:$H$7,2,FALSE))</f>
        <v>3</v>
      </c>
      <c r="BY148" t="str">
        <f>IF(OR(BT148=FALSE,BT148="na"),"na",VLOOKUP(CP148,'Vlookup tables'!$G$2:$H$7,2,FALSE))</f>
        <v>na</v>
      </c>
      <c r="BZ148" t="str">
        <f>IF(OR(BU148=FALSE,BU148="na"),"na",VLOOKUP(CQ148,'Vlookup tables'!$G$2:$H$7,2,FALSE))</f>
        <v>na</v>
      </c>
      <c r="CA148">
        <f>IF(OR(BR148=FALSE,BR148="na"),"na",VLOOKUP(CU148,'Vlookup tables'!$J$2:$K$5,2,FALSE))</f>
        <v>3</v>
      </c>
      <c r="CB148">
        <f>IF(OR(BS148=FALSE,BS148="na"),"na",VLOOKUP(CV148,'Vlookup tables'!$J$2:$K$5,2,FALSE))</f>
        <v>3</v>
      </c>
      <c r="CC148" t="str">
        <f>IF(OR(BT148=FALSE,BT148="na"),"na",VLOOKUP(CW148,'Vlookup tables'!$J$2:$K$5,2,FALSE))</f>
        <v>na</v>
      </c>
      <c r="CD148" t="str">
        <f>IF(OR(BU148=FALSE,BU148="na"),"na",VLOOKUP(CX148,'Vlookup tables'!$J$2:$K$5,2,FALSE))</f>
        <v>na</v>
      </c>
      <c r="CE148" t="b">
        <f t="shared" si="200"/>
        <v>0</v>
      </c>
      <c r="CF148" t="b">
        <f t="shared" si="201"/>
        <v>0</v>
      </c>
      <c r="CG148" t="str">
        <f t="shared" si="202"/>
        <v>na</v>
      </c>
      <c r="CH148" t="str">
        <f t="shared" si="203"/>
        <v>na</v>
      </c>
      <c r="CI148" t="s">
        <v>519</v>
      </c>
      <c r="CJ148" t="s">
        <v>529</v>
      </c>
      <c r="CN148" t="s">
        <v>531</v>
      </c>
      <c r="CO148" t="s">
        <v>527</v>
      </c>
      <c r="CU148" t="s">
        <v>532</v>
      </c>
      <c r="CV148" t="s">
        <v>532</v>
      </c>
      <c r="DI148" t="b">
        <f t="shared" si="204"/>
        <v>1</v>
      </c>
      <c r="DJ148" t="s">
        <v>1161</v>
      </c>
      <c r="DK148" t="s">
        <v>1162</v>
      </c>
      <c r="DL148" t="s">
        <v>1163</v>
      </c>
      <c r="EQ148" t="b">
        <f t="shared" si="205"/>
        <v>0</v>
      </c>
      <c r="ER148" t="b">
        <f t="shared" si="206"/>
        <v>0</v>
      </c>
      <c r="ES148" t="b">
        <f t="shared" si="207"/>
        <v>0</v>
      </c>
      <c r="ET148" t="b">
        <f t="shared" si="208"/>
        <v>0</v>
      </c>
      <c r="EU148" t="b">
        <f t="shared" si="209"/>
        <v>0</v>
      </c>
      <c r="EV148" t="b">
        <f t="shared" si="210"/>
        <v>0</v>
      </c>
      <c r="EW148" t="str">
        <f t="shared" si="164"/>
        <v>na</v>
      </c>
      <c r="EX148" t="str">
        <f t="shared" si="165"/>
        <v>na</v>
      </c>
      <c r="EY148" t="str">
        <f t="shared" si="166"/>
        <v>na</v>
      </c>
      <c r="EZ148" t="str">
        <f t="shared" si="167"/>
        <v>na</v>
      </c>
      <c r="FA148" t="str">
        <f t="shared" si="168"/>
        <v>na</v>
      </c>
      <c r="FB148" t="str">
        <f t="shared" si="169"/>
        <v>na</v>
      </c>
      <c r="FC148" t="str">
        <f t="shared" si="211"/>
        <v>na</v>
      </c>
      <c r="FD148" t="str">
        <f t="shared" si="170"/>
        <v>na</v>
      </c>
      <c r="FE148" t="str">
        <f t="shared" si="171"/>
        <v>na</v>
      </c>
      <c r="FF148" t="str">
        <f t="shared" si="172"/>
        <v>na</v>
      </c>
      <c r="FG148" t="str">
        <f t="shared" si="173"/>
        <v>na</v>
      </c>
      <c r="FH148" t="str">
        <f t="shared" si="212"/>
        <v>na</v>
      </c>
      <c r="FI148" t="str">
        <f>IF(OR(FD148=FALSE,FD148="na"),"na",VLOOKUP(GH148,'Vlookup tables'!$G$2:$H$7,2,FALSE))</f>
        <v>na</v>
      </c>
      <c r="FJ148" t="str">
        <f>IF(OR(FE148=FALSE,FE148="na"),"na",VLOOKUP(GI148,'Vlookup tables'!$G$2:$H$7,2,FALSE))</f>
        <v>na</v>
      </c>
      <c r="FK148" t="str">
        <f>IF(OR(FF148=FALSE,FF148="na"),"na",VLOOKUP(GJ148,'Vlookup tables'!$G$2:$H$7,2,FALSE))</f>
        <v>na</v>
      </c>
      <c r="FL148" t="str">
        <f>IF(OR(FG148=FALSE,FG148="na"),"na",VLOOKUP(GK148,'Vlookup tables'!$G$2:$H$7,2,FALSE))</f>
        <v>na</v>
      </c>
      <c r="FM148" t="str">
        <f>IF(OR(FD148=FALSE,FD148="na"),"na",VLOOKUP(GO148,'Vlookup tables'!$J$2:$K$5,2,FALSE))</f>
        <v>na</v>
      </c>
      <c r="FN148" t="str">
        <f>IF(OR(FE148=FALSE,FE148="na"),"na",VLOOKUP(GP148,'Vlookup tables'!$J$2:$K$5,2,FALSE))</f>
        <v>na</v>
      </c>
      <c r="FO148" t="str">
        <f>IF(OR(FF148=FALSE,FF148="na"),"na",VLOOKUP(GQ148,'Vlookup tables'!$J$2:$K$5,2,FALSE))</f>
        <v>na</v>
      </c>
      <c r="FP148" t="str">
        <f>IF(OR(FG148=FALSE,FG148="na"),"na",VLOOKUP(GR148,'Vlookup tables'!$J$2:$K$5,2,FALSE))</f>
        <v>na</v>
      </c>
      <c r="FQ148" t="str">
        <f t="shared" si="174"/>
        <v>na</v>
      </c>
      <c r="FR148" t="str">
        <f t="shared" si="175"/>
        <v>na</v>
      </c>
      <c r="FS148" t="str">
        <f t="shared" si="176"/>
        <v>na</v>
      </c>
      <c r="FT148" t="str">
        <f t="shared" si="177"/>
        <v>na</v>
      </c>
      <c r="FU148" t="str">
        <f t="shared" si="178"/>
        <v>na</v>
      </c>
      <c r="FV148" t="s">
        <v>574</v>
      </c>
      <c r="HF148" t="s">
        <v>534</v>
      </c>
      <c r="HH148" t="s">
        <v>1164</v>
      </c>
      <c r="HI148" t="s">
        <v>1165</v>
      </c>
      <c r="HK148">
        <v>1</v>
      </c>
      <c r="HL148">
        <v>2</v>
      </c>
      <c r="HQ148">
        <v>1</v>
      </c>
      <c r="HR148">
        <v>2</v>
      </c>
      <c r="HX148">
        <f>IF(IT148="","Unknown",VLOOKUP(IT148,'Vlookup tables'!$B$13:$C$16,2,FALSE))</f>
        <v>2</v>
      </c>
      <c r="HY148">
        <f>IF(IU148="","Unknown",VLOOKUP(IU148,'Vlookup tables'!$D$13:$E$16,2,FALSE))</f>
        <v>3</v>
      </c>
      <c r="HZ148">
        <f>IF(IV148="","Unknown",VLOOKUP(IV148,'Vlookup tables'!$F$13:$G$16,2,FALSE))</f>
        <v>1</v>
      </c>
      <c r="IA148">
        <f>IF(IW148="","Unknown",VLOOKUP(IW148,'Vlookup tables'!$H$13:$I$16,2,FALSE))</f>
        <v>2</v>
      </c>
      <c r="IB148">
        <f>IF(IX148="","Unknown",VLOOKUP(IX148,'Vlookup tables'!$J$13:$K$16,2,FALSE))</f>
        <v>2</v>
      </c>
      <c r="IC148">
        <f>IF(IY148="","Unknown",VLOOKUP(IY148,'Vlookup tables'!$L$13:$M$16,2,FALSE))</f>
        <v>2</v>
      </c>
      <c r="ID148">
        <f>IF(IZ148="","Unknown",VLOOKUP(IZ148,'Vlookup tables'!$N$13:$O$16,2,FALSE))</f>
        <v>3</v>
      </c>
      <c r="IE148">
        <f>VLOOKUP(JA148,'Vlookup tables'!$P$13:$Q$15,2,FALSE)</f>
        <v>2</v>
      </c>
      <c r="IF148" t="b">
        <f t="shared" si="213"/>
        <v>0</v>
      </c>
      <c r="IG148" t="b">
        <f t="shared" si="214"/>
        <v>0</v>
      </c>
      <c r="IH148" t="b">
        <f t="shared" si="215"/>
        <v>0</v>
      </c>
      <c r="II148" t="b">
        <f t="shared" si="179"/>
        <v>1</v>
      </c>
      <c r="IJ148" t="str">
        <f>IF(OR(IF148=FALSE,IF148="na"),"na",VLOOKUP(JF148,'Vlookup tables'!$G$2:$H$7,2,FALSE))</f>
        <v>na</v>
      </c>
      <c r="IK148" t="str">
        <f>IF(OR(IG148=FALSE,IG148="na"),"na",VLOOKUP(JG148,'Vlookup tables'!$G$2:$H$7,2,FALSE))</f>
        <v>na</v>
      </c>
      <c r="IL148" t="str">
        <f>IF(OR(IH148=FALSE,IH148="na"),"na",VLOOKUP(JH148,'Vlookup tables'!$G$2:$H$7,2,FALSE))</f>
        <v>na</v>
      </c>
      <c r="IM148" t="str">
        <f>IF(OR(IF148=FALSE,IF148="na"),"na",VLOOKUP(JL148,'Vlookup tables'!$J$2:$K$5,2,FALSE))</f>
        <v>na</v>
      </c>
      <c r="IN148" t="str">
        <f>IF(OR(IG148=FALSE,IG148="na"),"na",VLOOKUP(JM148,'Vlookup tables'!$J$2:$K$5,2,FALSE))</f>
        <v>na</v>
      </c>
      <c r="IO148" t="str">
        <f>IF(OR(IH148=FALSE,IH148="na"),"na",VLOOKUP(JN148,'Vlookup tables'!$J$2:$K$5,2,FALSE))</f>
        <v>na</v>
      </c>
      <c r="IP148" t="str">
        <f t="shared" si="216"/>
        <v>na</v>
      </c>
      <c r="IQ148" t="str">
        <f t="shared" si="217"/>
        <v>na</v>
      </c>
      <c r="IR148" t="str">
        <f t="shared" si="218"/>
        <v>na</v>
      </c>
      <c r="IS148" t="b">
        <f t="shared" si="219"/>
        <v>0</v>
      </c>
      <c r="IT148" t="s">
        <v>559</v>
      </c>
      <c r="IU148" t="s">
        <v>539</v>
      </c>
      <c r="IV148" t="s">
        <v>586</v>
      </c>
      <c r="IW148" t="s">
        <v>562</v>
      </c>
      <c r="IX148" t="s">
        <v>563</v>
      </c>
      <c r="IY148" t="s">
        <v>528</v>
      </c>
      <c r="IZ148" t="s">
        <v>587</v>
      </c>
      <c r="JA148" t="s">
        <v>578</v>
      </c>
      <c r="JB148" t="s">
        <v>579</v>
      </c>
      <c r="JC148" t="s">
        <v>1166</v>
      </c>
      <c r="JI148" t="s">
        <v>530</v>
      </c>
      <c r="JO148" t="s">
        <v>532</v>
      </c>
      <c r="KN148" t="s">
        <v>552</v>
      </c>
      <c r="KQ148" t="b">
        <f t="shared" si="220"/>
        <v>0</v>
      </c>
      <c r="KR148">
        <f t="shared" si="180"/>
        <v>147</v>
      </c>
    </row>
    <row r="149" spans="1:304" ht="14.4" customHeight="1" x14ac:dyDescent="0.3">
      <c r="A149">
        <v>100</v>
      </c>
      <c r="B149">
        <v>414</v>
      </c>
      <c r="C149" s="2">
        <v>44874.390694444446</v>
      </c>
      <c r="D149">
        <v>1</v>
      </c>
      <c r="E149" t="s">
        <v>590</v>
      </c>
      <c r="F149" t="s">
        <v>582</v>
      </c>
      <c r="G149">
        <f>VLOOKUP(F149,'Vlookup tables'!$A$2:$B$10,2,FALSE)</f>
        <v>1</v>
      </c>
      <c r="H149" t="s">
        <v>579</v>
      </c>
      <c r="J149" t="str">
        <f t="shared" si="221"/>
        <v>Unknown</v>
      </c>
      <c r="K149" t="s">
        <v>568</v>
      </c>
      <c r="L149">
        <f>VLOOKUP(K149,'Vlookup tables'!$A$2:$B$10,2,FALSE)</f>
        <v>6</v>
      </c>
      <c r="M149" t="s">
        <v>583</v>
      </c>
      <c r="N149" t="b">
        <f t="shared" si="181"/>
        <v>1</v>
      </c>
      <c r="O149" t="b">
        <f t="shared" si="182"/>
        <v>0</v>
      </c>
      <c r="P149" t="b">
        <f t="shared" si="183"/>
        <v>0</v>
      </c>
      <c r="Q149" t="b">
        <f t="shared" si="184"/>
        <v>0</v>
      </c>
      <c r="R149" t="b">
        <f t="shared" si="185"/>
        <v>0</v>
      </c>
      <c r="S149" t="s">
        <v>592</v>
      </c>
      <c r="T149" t="str">
        <f t="shared" si="222"/>
        <v>na</v>
      </c>
      <c r="U149" t="b">
        <f t="shared" si="223"/>
        <v>1</v>
      </c>
      <c r="V149" t="b">
        <f t="shared" si="224"/>
        <v>0</v>
      </c>
      <c r="W149" t="b">
        <f t="shared" si="225"/>
        <v>0</v>
      </c>
      <c r="X149" t="b">
        <f t="shared" si="226"/>
        <v>0</v>
      </c>
      <c r="Y149" t="s">
        <v>584</v>
      </c>
      <c r="Z149">
        <f>VLOOKUP(Y149,'Vlookup tables'!$D$2:$E$6,2,FALSE)</f>
        <v>2</v>
      </c>
      <c r="AA149" t="str">
        <f t="shared" si="163"/>
        <v>na</v>
      </c>
      <c r="AB149" t="str">
        <f t="shared" si="186"/>
        <v>na</v>
      </c>
      <c r="AC149" t="str">
        <f t="shared" si="187"/>
        <v>na</v>
      </c>
      <c r="AD149" t="str">
        <f t="shared" si="188"/>
        <v>na</v>
      </c>
      <c r="AE149" t="str">
        <f t="shared" si="189"/>
        <v>na</v>
      </c>
      <c r="AF149" t="str">
        <f>IF(OR(AA149=FALSE,AA149="na"),"na",VLOOKUP(AV149,'Vlookup tables'!$G$2:$H$7,2,FALSE))</f>
        <v>na</v>
      </c>
      <c r="AG149" t="str">
        <f>IF(OR(AB149=FALSE,AB149="na"),"na",VLOOKUP(AW149,'Vlookup tables'!$G$2:$H$7,2,FALSE))</f>
        <v>na</v>
      </c>
      <c r="AH149" t="str">
        <f>IF(OR(AC149=FALSE,AC149="na"),"na",VLOOKUP(AX149,'Vlookup tables'!$G$2:$H$7,2,FALSE))</f>
        <v>na</v>
      </c>
      <c r="AI149" t="str">
        <f>IF(OR(AD149=FALSE,AD149="na"),"na",VLOOKUP(AY149,'Vlookup tables'!$G$2:$H$7,2,FALSE))</f>
        <v>na</v>
      </c>
      <c r="AJ149" t="str">
        <f>IF(OR(AA149=FALSE,AA149="na"),"na",VLOOKUP(BC149,'Vlookup tables'!$J$2:$K$5,2,FALSE))</f>
        <v>na</v>
      </c>
      <c r="AK149" t="str">
        <f>IF(OR(AB149=FALSE,AB149="na"),"na",VLOOKUP(BD149,'Vlookup tables'!$J$2:$K$5,2,FALSE))</f>
        <v>na</v>
      </c>
      <c r="AL149" t="str">
        <f>IF(OR(AC149=FALSE,AC149="na"),"na",VLOOKUP(BE149,'Vlookup tables'!$J$2:$K$5,2,FALSE))</f>
        <v>na</v>
      </c>
      <c r="AM149" t="str">
        <f>IF(OR(AD149=FALSE,AD149="na"),"na",VLOOKUP(BF149,'Vlookup tables'!$J$2:$K$5,2,FALSE))</f>
        <v>na</v>
      </c>
      <c r="AN149" t="str">
        <f t="shared" si="190"/>
        <v>na</v>
      </c>
      <c r="AO149" t="str">
        <f t="shared" si="191"/>
        <v>na</v>
      </c>
      <c r="AP149" t="str">
        <f t="shared" si="192"/>
        <v>na</v>
      </c>
      <c r="AQ149" t="str">
        <f t="shared" si="193"/>
        <v>na</v>
      </c>
      <c r="BQ149" t="str">
        <f t="shared" si="194"/>
        <v>na</v>
      </c>
      <c r="BR149" t="b">
        <f t="shared" si="195"/>
        <v>1</v>
      </c>
      <c r="BS149" t="b">
        <f t="shared" si="196"/>
        <v>1</v>
      </c>
      <c r="BT149" t="b">
        <f t="shared" si="197"/>
        <v>1</v>
      </c>
      <c r="BU149" t="b">
        <f t="shared" si="198"/>
        <v>1</v>
      </c>
      <c r="BV149" t="b">
        <f t="shared" si="199"/>
        <v>0</v>
      </c>
      <c r="BW149">
        <f>IF(OR(BR149=FALSE,BR149="na"),"na",VLOOKUP(CN149,'Vlookup tables'!$G$2:$H$7,2,FALSE))</f>
        <v>2</v>
      </c>
      <c r="BX149">
        <f>IF(OR(BS149=FALSE,BS149="na"),"na",VLOOKUP(CO149,'Vlookup tables'!$G$2:$H$7,2,FALSE))</f>
        <v>1</v>
      </c>
      <c r="BY149">
        <f>IF(OR(BT149=FALSE,BT149="na"),"na",VLOOKUP(CP149,'Vlookup tables'!$G$2:$H$7,2,FALSE))</f>
        <v>2</v>
      </c>
      <c r="BZ149">
        <f>IF(OR(BU149=FALSE,BU149="na"),"na",VLOOKUP(CQ149,'Vlookup tables'!$G$2:$H$7,2,FALSE))</f>
        <v>1</v>
      </c>
      <c r="CA149">
        <f>IF(OR(BR149=FALSE,BR149="na"),"na",VLOOKUP(CU149,'Vlookup tables'!$J$2:$K$5,2,FALSE))</f>
        <v>3</v>
      </c>
      <c r="CB149">
        <f>IF(OR(BS149=FALSE,BS149="na"),"na",VLOOKUP(CV149,'Vlookup tables'!$J$2:$K$5,2,FALSE))</f>
        <v>2</v>
      </c>
      <c r="CC149">
        <f>IF(OR(BT149=FALSE,BT149="na"),"na",VLOOKUP(CW149,'Vlookup tables'!$J$2:$K$5,2,FALSE))</f>
        <v>3</v>
      </c>
      <c r="CD149">
        <f>IF(OR(BU149=FALSE,BU149="na"),"na",VLOOKUP(CX149,'Vlookup tables'!$J$2:$K$5,2,FALSE))</f>
        <v>3</v>
      </c>
      <c r="CE149" t="b">
        <f t="shared" si="200"/>
        <v>0</v>
      </c>
      <c r="CF149" t="b">
        <f t="shared" si="201"/>
        <v>0</v>
      </c>
      <c r="CG149" t="b">
        <f t="shared" si="202"/>
        <v>0</v>
      </c>
      <c r="CH149" t="b">
        <f t="shared" si="203"/>
        <v>0</v>
      </c>
      <c r="CJ149" t="s">
        <v>550</v>
      </c>
      <c r="CN149" t="s">
        <v>531</v>
      </c>
      <c r="CO149" t="s">
        <v>530</v>
      </c>
      <c r="CP149" t="s">
        <v>531</v>
      </c>
      <c r="CQ149" t="s">
        <v>530</v>
      </c>
      <c r="CU149" t="s">
        <v>532</v>
      </c>
      <c r="CV149" t="s">
        <v>528</v>
      </c>
      <c r="CW149" t="s">
        <v>532</v>
      </c>
      <c r="CX149" t="s">
        <v>532</v>
      </c>
      <c r="DI149" t="b">
        <f t="shared" si="204"/>
        <v>0</v>
      </c>
      <c r="DK149" t="s">
        <v>552</v>
      </c>
      <c r="EQ149" t="b">
        <f t="shared" si="205"/>
        <v>0</v>
      </c>
      <c r="ER149" t="b">
        <f t="shared" si="206"/>
        <v>0</v>
      </c>
      <c r="ES149" t="b">
        <f t="shared" si="207"/>
        <v>0</v>
      </c>
      <c r="ET149" t="b">
        <f t="shared" si="208"/>
        <v>0</v>
      </c>
      <c r="EU149" t="b">
        <f t="shared" si="209"/>
        <v>0</v>
      </c>
      <c r="EV149" t="b">
        <f t="shared" si="210"/>
        <v>0</v>
      </c>
      <c r="EW149" t="str">
        <f t="shared" si="164"/>
        <v>na</v>
      </c>
      <c r="EX149" t="str">
        <f t="shared" si="165"/>
        <v>na</v>
      </c>
      <c r="EY149" t="str">
        <f t="shared" si="166"/>
        <v>na</v>
      </c>
      <c r="EZ149" t="str">
        <f t="shared" si="167"/>
        <v>na</v>
      </c>
      <c r="FA149" t="str">
        <f t="shared" si="168"/>
        <v>na</v>
      </c>
      <c r="FB149" t="str">
        <f t="shared" si="169"/>
        <v>na</v>
      </c>
      <c r="FC149" t="str">
        <f t="shared" si="211"/>
        <v>na</v>
      </c>
      <c r="FD149" t="str">
        <f t="shared" si="170"/>
        <v>na</v>
      </c>
      <c r="FE149" t="str">
        <f t="shared" si="171"/>
        <v>na</v>
      </c>
      <c r="FF149" t="str">
        <f t="shared" si="172"/>
        <v>na</v>
      </c>
      <c r="FG149" t="str">
        <f t="shared" si="173"/>
        <v>na</v>
      </c>
      <c r="FH149" t="str">
        <f t="shared" si="212"/>
        <v>na</v>
      </c>
      <c r="FI149" t="str">
        <f>IF(OR(FD149=FALSE,FD149="na"),"na",VLOOKUP(GH149,'Vlookup tables'!$G$2:$H$7,2,FALSE))</f>
        <v>na</v>
      </c>
      <c r="FJ149" t="str">
        <f>IF(OR(FE149=FALSE,FE149="na"),"na",VLOOKUP(GI149,'Vlookup tables'!$G$2:$H$7,2,FALSE))</f>
        <v>na</v>
      </c>
      <c r="FK149" t="str">
        <f>IF(OR(FF149=FALSE,FF149="na"),"na",VLOOKUP(GJ149,'Vlookup tables'!$G$2:$H$7,2,FALSE))</f>
        <v>na</v>
      </c>
      <c r="FL149" t="str">
        <f>IF(OR(FG149=FALSE,FG149="na"),"na",VLOOKUP(GK149,'Vlookup tables'!$G$2:$H$7,2,FALSE))</f>
        <v>na</v>
      </c>
      <c r="FM149" t="str">
        <f>IF(OR(FD149=FALSE,FD149="na"),"na",VLOOKUP(GO149,'Vlookup tables'!$J$2:$K$5,2,FALSE))</f>
        <v>na</v>
      </c>
      <c r="FN149" t="str">
        <f>IF(OR(FE149=FALSE,FE149="na"),"na",VLOOKUP(GP149,'Vlookup tables'!$J$2:$K$5,2,FALSE))</f>
        <v>na</v>
      </c>
      <c r="FO149" t="str">
        <f>IF(OR(FF149=FALSE,FF149="na"),"na",VLOOKUP(GQ149,'Vlookup tables'!$J$2:$K$5,2,FALSE))</f>
        <v>na</v>
      </c>
      <c r="FP149" t="str">
        <f>IF(OR(FG149=FALSE,FG149="na"),"na",VLOOKUP(GR149,'Vlookup tables'!$J$2:$K$5,2,FALSE))</f>
        <v>na</v>
      </c>
      <c r="FQ149" t="str">
        <f t="shared" si="174"/>
        <v>na</v>
      </c>
      <c r="FR149" t="str">
        <f t="shared" si="175"/>
        <v>na</v>
      </c>
      <c r="FS149" t="str">
        <f t="shared" si="176"/>
        <v>na</v>
      </c>
      <c r="FT149" t="str">
        <f t="shared" si="177"/>
        <v>na</v>
      </c>
      <c r="FU149" t="str">
        <f t="shared" si="178"/>
        <v>na</v>
      </c>
      <c r="FV149" t="s">
        <v>574</v>
      </c>
      <c r="HF149" t="s">
        <v>534</v>
      </c>
      <c r="HH149" t="s">
        <v>1167</v>
      </c>
      <c r="HI149" t="s">
        <v>1168</v>
      </c>
      <c r="HL149">
        <v>1</v>
      </c>
      <c r="HO149">
        <v>2</v>
      </c>
      <c r="HQ149">
        <v>1</v>
      </c>
      <c r="HR149">
        <v>3</v>
      </c>
      <c r="HX149">
        <f>IF(IT149="","Unknown",VLOOKUP(IT149,'Vlookup tables'!$B$13:$C$16,2,FALSE))</f>
        <v>2</v>
      </c>
      <c r="HY149">
        <f>IF(IU149="","Unknown",VLOOKUP(IU149,'Vlookup tables'!$D$13:$E$16,2,FALSE))</f>
        <v>3</v>
      </c>
      <c r="HZ149">
        <f>IF(IV149="","Unknown",VLOOKUP(IV149,'Vlookup tables'!$F$13:$G$16,2,FALSE))</f>
        <v>3</v>
      </c>
      <c r="IA149">
        <f>IF(IW149="","Unknown",VLOOKUP(IW149,'Vlookup tables'!$H$13:$I$16,2,FALSE))</f>
        <v>2</v>
      </c>
      <c r="IB149">
        <f>IF(IX149="","Unknown",VLOOKUP(IX149,'Vlookup tables'!$J$13:$K$16,2,FALSE))</f>
        <v>3</v>
      </c>
      <c r="IC149">
        <f>IF(IY149="","Unknown",VLOOKUP(IY149,'Vlookup tables'!$L$13:$M$16,2,FALSE))</f>
        <v>3</v>
      </c>
      <c r="ID149">
        <f>IF(IZ149="","Unknown",VLOOKUP(IZ149,'Vlookup tables'!$N$13:$O$16,2,FALSE))</f>
        <v>1</v>
      </c>
      <c r="IE149">
        <f>VLOOKUP(JA149,'Vlookup tables'!$P$13:$Q$15,2,FALSE)</f>
        <v>1</v>
      </c>
      <c r="IF149" t="str">
        <f t="shared" si="213"/>
        <v>na</v>
      </c>
      <c r="IG149" t="str">
        <f t="shared" si="214"/>
        <v>na</v>
      </c>
      <c r="IH149" t="str">
        <f t="shared" si="215"/>
        <v>na</v>
      </c>
      <c r="II149" t="str">
        <f t="shared" si="179"/>
        <v>na</v>
      </c>
      <c r="IJ149" t="str">
        <f>IF(OR(IF149=FALSE,IF149="na"),"na",VLOOKUP(JF149,'Vlookup tables'!$G$2:$H$7,2,FALSE))</f>
        <v>na</v>
      </c>
      <c r="IK149" t="str">
        <f>IF(OR(IG149=FALSE,IG149="na"),"na",VLOOKUP(JG149,'Vlookup tables'!$G$2:$H$7,2,FALSE))</f>
        <v>na</v>
      </c>
      <c r="IL149" t="str">
        <f>IF(OR(IH149=FALSE,IH149="na"),"na",VLOOKUP(JH149,'Vlookup tables'!$G$2:$H$7,2,FALSE))</f>
        <v>na</v>
      </c>
      <c r="IM149" t="str">
        <f>IF(OR(IF149=FALSE,IF149="na"),"na",VLOOKUP(JL149,'Vlookup tables'!$J$2:$K$5,2,FALSE))</f>
        <v>na</v>
      </c>
      <c r="IN149" t="str">
        <f>IF(OR(IG149=FALSE,IG149="na"),"na",VLOOKUP(JM149,'Vlookup tables'!$J$2:$K$5,2,FALSE))</f>
        <v>na</v>
      </c>
      <c r="IO149" t="str">
        <f>IF(OR(IH149=FALSE,IH149="na"),"na",VLOOKUP(JN149,'Vlookup tables'!$J$2:$K$5,2,FALSE))</f>
        <v>na</v>
      </c>
      <c r="IP149" t="str">
        <f t="shared" si="216"/>
        <v>na</v>
      </c>
      <c r="IQ149" t="str">
        <f t="shared" si="217"/>
        <v>na</v>
      </c>
      <c r="IR149" t="str">
        <f t="shared" si="218"/>
        <v>na</v>
      </c>
      <c r="IS149" t="b">
        <f t="shared" si="219"/>
        <v>0</v>
      </c>
      <c r="IT149" t="s">
        <v>559</v>
      </c>
      <c r="IU149" t="s">
        <v>539</v>
      </c>
      <c r="IV149" t="s">
        <v>540</v>
      </c>
      <c r="IW149" t="s">
        <v>562</v>
      </c>
      <c r="IX149" t="s">
        <v>577</v>
      </c>
      <c r="IY149" t="s">
        <v>532</v>
      </c>
      <c r="IZ149" t="s">
        <v>562</v>
      </c>
      <c r="JA149" t="s">
        <v>541</v>
      </c>
      <c r="JX149" t="s">
        <v>534</v>
      </c>
      <c r="JZ149" t="s">
        <v>868</v>
      </c>
      <c r="KA149" t="s">
        <v>1169</v>
      </c>
      <c r="KC149">
        <v>1</v>
      </c>
      <c r="KG149">
        <v>1</v>
      </c>
      <c r="KH149">
        <v>2</v>
      </c>
      <c r="KN149" t="s">
        <v>552</v>
      </c>
      <c r="KQ149" t="b">
        <f t="shared" si="220"/>
        <v>0</v>
      </c>
      <c r="KR149">
        <f t="shared" si="180"/>
        <v>147</v>
      </c>
    </row>
    <row r="150" spans="1:304" ht="14.4" customHeight="1" x14ac:dyDescent="0.3">
      <c r="A150">
        <v>100</v>
      </c>
      <c r="B150">
        <v>334</v>
      </c>
      <c r="C150" s="2">
        <v>44874.392858796295</v>
      </c>
      <c r="D150">
        <v>1</v>
      </c>
      <c r="E150" t="s">
        <v>544</v>
      </c>
      <c r="F150" t="s">
        <v>582</v>
      </c>
      <c r="G150">
        <f>VLOOKUP(F150,'Vlookup tables'!$A$2:$B$10,2,FALSE)</f>
        <v>1</v>
      </c>
      <c r="H150" t="s">
        <v>545</v>
      </c>
      <c r="J150" t="str">
        <f t="shared" si="221"/>
        <v>Engineering</v>
      </c>
      <c r="K150" t="s">
        <v>566</v>
      </c>
      <c r="L150">
        <f>VLOOKUP(K150,'Vlookup tables'!$A$2:$B$10,2,FALSE)</f>
        <v>3</v>
      </c>
      <c r="M150" t="s">
        <v>837</v>
      </c>
      <c r="N150" t="b">
        <f t="shared" si="181"/>
        <v>1</v>
      </c>
      <c r="O150" t="b">
        <f t="shared" si="182"/>
        <v>1</v>
      </c>
      <c r="P150" t="b">
        <f t="shared" si="183"/>
        <v>1</v>
      </c>
      <c r="Q150" t="b">
        <f t="shared" si="184"/>
        <v>1</v>
      </c>
      <c r="R150" t="b">
        <f t="shared" si="185"/>
        <v>1</v>
      </c>
      <c r="T150" t="str">
        <f t="shared" si="222"/>
        <v>na</v>
      </c>
      <c r="U150" t="str">
        <f t="shared" si="223"/>
        <v>na</v>
      </c>
      <c r="V150" t="str">
        <f t="shared" si="224"/>
        <v>na</v>
      </c>
      <c r="W150" t="str">
        <f t="shared" si="225"/>
        <v>na</v>
      </c>
      <c r="X150" t="str">
        <f t="shared" si="226"/>
        <v>na</v>
      </c>
      <c r="Y150" t="s">
        <v>517</v>
      </c>
      <c r="Z150">
        <f>VLOOKUP(Y150,'Vlookup tables'!$D$2:$E$6,2,FALSE)</f>
        <v>1</v>
      </c>
      <c r="AA150" t="b">
        <f t="shared" si="163"/>
        <v>1</v>
      </c>
      <c r="AB150" t="b">
        <f t="shared" si="186"/>
        <v>1</v>
      </c>
      <c r="AC150" t="b">
        <f t="shared" si="187"/>
        <v>0</v>
      </c>
      <c r="AD150" t="b">
        <f t="shared" si="188"/>
        <v>0</v>
      </c>
      <c r="AE150" t="b">
        <f t="shared" si="189"/>
        <v>0</v>
      </c>
      <c r="AF150">
        <f>IF(OR(AA150=FALSE,AA150="na"),"na",VLOOKUP(AV150,'Vlookup tables'!$G$2:$H$7,2,FALSE))</f>
        <v>5</v>
      </c>
      <c r="AG150">
        <f>IF(OR(AB150=FALSE,AB150="na"),"na",VLOOKUP(AW150,'Vlookup tables'!$G$2:$H$7,2,FALSE))</f>
        <v>2</v>
      </c>
      <c r="AH150" t="str">
        <f>IF(OR(AC150=FALSE,AC150="na"),"na",VLOOKUP(AX150,'Vlookup tables'!$G$2:$H$7,2,FALSE))</f>
        <v>na</v>
      </c>
      <c r="AI150" t="str">
        <f>IF(OR(AD150=FALSE,AD150="na"),"na",VLOOKUP(AY150,'Vlookup tables'!$G$2:$H$7,2,FALSE))</f>
        <v>na</v>
      </c>
      <c r="AJ150">
        <f>IF(OR(AA150=FALSE,AA150="na"),"na",VLOOKUP(BC150,'Vlookup tables'!$J$2:$K$5,2,FALSE))</f>
        <v>3</v>
      </c>
      <c r="AK150">
        <f>IF(OR(AB150=FALSE,AB150="na"),"na",VLOOKUP(BD150,'Vlookup tables'!$J$2:$K$5,2,FALSE))</f>
        <v>3</v>
      </c>
      <c r="AL150" t="str">
        <f>IF(OR(AC150=FALSE,AC150="na"),"na",VLOOKUP(BE150,'Vlookup tables'!$J$2:$K$5,2,FALSE))</f>
        <v>na</v>
      </c>
      <c r="AM150" t="str">
        <f>IF(OR(AD150=FALSE,AD150="na"),"na",VLOOKUP(BF150,'Vlookup tables'!$J$2:$K$5,2,FALSE))</f>
        <v>na</v>
      </c>
      <c r="AN150" t="b">
        <f t="shared" si="190"/>
        <v>1</v>
      </c>
      <c r="AO150" t="b">
        <f t="shared" si="191"/>
        <v>0</v>
      </c>
      <c r="AP150" t="str">
        <f t="shared" si="192"/>
        <v>na</v>
      </c>
      <c r="AQ150" t="str">
        <f t="shared" si="193"/>
        <v>na</v>
      </c>
      <c r="AR150" t="s">
        <v>518</v>
      </c>
      <c r="AV150" t="s">
        <v>551</v>
      </c>
      <c r="AW150" t="s">
        <v>531</v>
      </c>
      <c r="BC150" t="s">
        <v>532</v>
      </c>
      <c r="BD150" t="s">
        <v>532</v>
      </c>
      <c r="BJ150" t="s">
        <v>1170</v>
      </c>
      <c r="BQ150" t="str">
        <f t="shared" si="194"/>
        <v>No</v>
      </c>
      <c r="BR150" t="str">
        <f t="shared" si="195"/>
        <v>na</v>
      </c>
      <c r="BS150" t="str">
        <f t="shared" si="196"/>
        <v>na</v>
      </c>
      <c r="BT150" t="str">
        <f t="shared" si="197"/>
        <v>na</v>
      </c>
      <c r="BU150" t="str">
        <f t="shared" si="198"/>
        <v>na</v>
      </c>
      <c r="BV150" t="str">
        <f t="shared" si="199"/>
        <v>na</v>
      </c>
      <c r="BW150" t="str">
        <f>IF(OR(BR150=FALSE,BR150="na"),"na",VLOOKUP(CN150,'Vlookup tables'!$G$2:$H$7,2,FALSE))</f>
        <v>na</v>
      </c>
      <c r="BX150" t="str">
        <f>IF(OR(BS150=FALSE,BS150="na"),"na",VLOOKUP(CO150,'Vlookup tables'!$G$2:$H$7,2,FALSE))</f>
        <v>na</v>
      </c>
      <c r="BY150" t="str">
        <f>IF(OR(BT150=FALSE,BT150="na"),"na",VLOOKUP(CP150,'Vlookup tables'!$G$2:$H$7,2,FALSE))</f>
        <v>na</v>
      </c>
      <c r="BZ150" t="str">
        <f>IF(OR(BU150=FALSE,BU150="na"),"na",VLOOKUP(CQ150,'Vlookup tables'!$G$2:$H$7,2,FALSE))</f>
        <v>na</v>
      </c>
      <c r="CA150" t="str">
        <f>IF(OR(BR150=FALSE,BR150="na"),"na",VLOOKUP(CU150,'Vlookup tables'!$J$2:$K$5,2,FALSE))</f>
        <v>na</v>
      </c>
      <c r="CB150" t="str">
        <f>IF(OR(BS150=FALSE,BS150="na"),"na",VLOOKUP(CV150,'Vlookup tables'!$J$2:$K$5,2,FALSE))</f>
        <v>na</v>
      </c>
      <c r="CC150" t="str">
        <f>IF(OR(BT150=FALSE,BT150="na"),"na",VLOOKUP(CW150,'Vlookup tables'!$J$2:$K$5,2,FALSE))</f>
        <v>na</v>
      </c>
      <c r="CD150" t="str">
        <f>IF(OR(BU150=FALSE,BU150="na"),"na",VLOOKUP(CX150,'Vlookup tables'!$J$2:$K$5,2,FALSE))</f>
        <v>na</v>
      </c>
      <c r="CE150" t="str">
        <f t="shared" si="200"/>
        <v>na</v>
      </c>
      <c r="CF150" t="str">
        <f t="shared" si="201"/>
        <v>na</v>
      </c>
      <c r="CG150" t="str">
        <f t="shared" si="202"/>
        <v>na</v>
      </c>
      <c r="CH150" t="str">
        <f t="shared" si="203"/>
        <v>na</v>
      </c>
      <c r="CI150" t="s">
        <v>617</v>
      </c>
      <c r="DI150" t="b">
        <f t="shared" si="204"/>
        <v>0</v>
      </c>
      <c r="DK150" t="s">
        <v>552</v>
      </c>
      <c r="EQ150" t="b">
        <f t="shared" si="205"/>
        <v>0</v>
      </c>
      <c r="ER150" t="b">
        <f t="shared" si="206"/>
        <v>0</v>
      </c>
      <c r="ES150" t="b">
        <f t="shared" si="207"/>
        <v>0</v>
      </c>
      <c r="ET150" t="b">
        <f t="shared" si="208"/>
        <v>0</v>
      </c>
      <c r="EU150" t="b">
        <f t="shared" si="209"/>
        <v>0</v>
      </c>
      <c r="EV150" t="b">
        <f t="shared" si="210"/>
        <v>0</v>
      </c>
      <c r="EW150" t="str">
        <f t="shared" si="164"/>
        <v>na</v>
      </c>
      <c r="EX150" t="str">
        <f t="shared" si="165"/>
        <v>na</v>
      </c>
      <c r="EY150" t="str">
        <f t="shared" si="166"/>
        <v>na</v>
      </c>
      <c r="EZ150" t="str">
        <f t="shared" si="167"/>
        <v>na</v>
      </c>
      <c r="FA150" t="str">
        <f t="shared" si="168"/>
        <v>na</v>
      </c>
      <c r="FB150" t="str">
        <f t="shared" si="169"/>
        <v>na</v>
      </c>
      <c r="FC150" t="str">
        <f t="shared" si="211"/>
        <v>na</v>
      </c>
      <c r="FD150" t="str">
        <f t="shared" si="170"/>
        <v>na</v>
      </c>
      <c r="FE150" t="str">
        <f t="shared" si="171"/>
        <v>na</v>
      </c>
      <c r="FF150" t="str">
        <f t="shared" si="172"/>
        <v>na</v>
      </c>
      <c r="FG150" t="str">
        <f t="shared" si="173"/>
        <v>na</v>
      </c>
      <c r="FH150" t="str">
        <f t="shared" si="212"/>
        <v>na</v>
      </c>
      <c r="FI150" t="str">
        <f>IF(OR(FD150=FALSE,FD150="na"),"na",VLOOKUP(GH150,'Vlookup tables'!$G$2:$H$7,2,FALSE))</f>
        <v>na</v>
      </c>
      <c r="FJ150" t="str">
        <f>IF(OR(FE150=FALSE,FE150="na"),"na",VLOOKUP(GI150,'Vlookup tables'!$G$2:$H$7,2,FALSE))</f>
        <v>na</v>
      </c>
      <c r="FK150" t="str">
        <f>IF(OR(FF150=FALSE,FF150="na"),"na",VLOOKUP(GJ150,'Vlookup tables'!$G$2:$H$7,2,FALSE))</f>
        <v>na</v>
      </c>
      <c r="FL150" t="str">
        <f>IF(OR(FG150=FALSE,FG150="na"),"na",VLOOKUP(GK150,'Vlookup tables'!$G$2:$H$7,2,FALSE))</f>
        <v>na</v>
      </c>
      <c r="FM150" t="str">
        <f>IF(OR(FD150=FALSE,FD150="na"),"na",VLOOKUP(GO150,'Vlookup tables'!$J$2:$K$5,2,FALSE))</f>
        <v>na</v>
      </c>
      <c r="FN150" t="str">
        <f>IF(OR(FE150=FALSE,FE150="na"),"na",VLOOKUP(GP150,'Vlookup tables'!$J$2:$K$5,2,FALSE))</f>
        <v>na</v>
      </c>
      <c r="FO150" t="str">
        <f>IF(OR(FF150=FALSE,FF150="na"),"na",VLOOKUP(GQ150,'Vlookup tables'!$J$2:$K$5,2,FALSE))</f>
        <v>na</v>
      </c>
      <c r="FP150" t="str">
        <f>IF(OR(FG150=FALSE,FG150="na"),"na",VLOOKUP(GR150,'Vlookup tables'!$J$2:$K$5,2,FALSE))</f>
        <v>na</v>
      </c>
      <c r="FQ150" t="str">
        <f t="shared" si="174"/>
        <v>na</v>
      </c>
      <c r="FR150" t="str">
        <f t="shared" si="175"/>
        <v>na</v>
      </c>
      <c r="FS150" t="str">
        <f t="shared" si="176"/>
        <v>na</v>
      </c>
      <c r="FT150" t="str">
        <f t="shared" si="177"/>
        <v>na</v>
      </c>
      <c r="FU150" t="str">
        <f t="shared" si="178"/>
        <v>na</v>
      </c>
      <c r="FV150" t="s">
        <v>574</v>
      </c>
      <c r="HF150" t="s">
        <v>534</v>
      </c>
      <c r="HX150">
        <f>IF(IT150="","Unknown",VLOOKUP(IT150,'Vlookup tables'!$B$13:$C$16,2,FALSE))</f>
        <v>2</v>
      </c>
      <c r="HY150">
        <f>IF(IU150="","Unknown",VLOOKUP(IU150,'Vlookup tables'!$D$13:$E$16,2,FALSE))</f>
        <v>3</v>
      </c>
      <c r="HZ150">
        <f>IF(IV150="","Unknown",VLOOKUP(IV150,'Vlookup tables'!$F$13:$G$16,2,FALSE))</f>
        <v>3</v>
      </c>
      <c r="IA150">
        <f>IF(IW150="","Unknown",VLOOKUP(IW150,'Vlookup tables'!$H$13:$I$16,2,FALSE))</f>
        <v>3</v>
      </c>
      <c r="IB150">
        <f>IF(IX150="","Unknown",VLOOKUP(IX150,'Vlookup tables'!$J$13:$K$16,2,FALSE))</f>
        <v>2</v>
      </c>
      <c r="IC150">
        <f>IF(IY150="","Unknown",VLOOKUP(IY150,'Vlookup tables'!$L$13:$M$16,2,FALSE))</f>
        <v>3</v>
      </c>
      <c r="ID150">
        <f>IF(IZ150="","Unknown",VLOOKUP(IZ150,'Vlookup tables'!$N$13:$O$16,2,FALSE))</f>
        <v>1</v>
      </c>
      <c r="IE150">
        <f>VLOOKUP(JA150,'Vlookup tables'!$P$13:$Q$15,2,FALSE)</f>
        <v>2</v>
      </c>
      <c r="IF150" t="b">
        <f t="shared" si="213"/>
        <v>1</v>
      </c>
      <c r="IG150" t="b">
        <f t="shared" si="214"/>
        <v>0</v>
      </c>
      <c r="IH150" t="b">
        <f t="shared" si="215"/>
        <v>0</v>
      </c>
      <c r="II150" t="b">
        <f t="shared" si="179"/>
        <v>0</v>
      </c>
      <c r="IJ150">
        <f>IF(OR(IF150=FALSE,IF150="na"),"na",VLOOKUP(JF150,'Vlookup tables'!$G$2:$H$7,2,FALSE))</f>
        <v>1</v>
      </c>
      <c r="IK150" t="str">
        <f>IF(OR(IG150=FALSE,IG150="na"),"na",VLOOKUP(JG150,'Vlookup tables'!$G$2:$H$7,2,FALSE))</f>
        <v>na</v>
      </c>
      <c r="IL150" t="str">
        <f>IF(OR(IH150=FALSE,IH150="na"),"na",VLOOKUP(JH150,'Vlookup tables'!$G$2:$H$7,2,FALSE))</f>
        <v>na</v>
      </c>
      <c r="IM150">
        <f>IF(OR(IF150=FALSE,IF150="na"),"na",VLOOKUP(JL150,'Vlookup tables'!$J$2:$K$5,2,FALSE))</f>
        <v>3</v>
      </c>
      <c r="IN150" t="str">
        <f>IF(OR(IG150=FALSE,IG150="na"),"na",VLOOKUP(JM150,'Vlookup tables'!$J$2:$K$5,2,FALSE))</f>
        <v>na</v>
      </c>
      <c r="IO150" t="str">
        <f>IF(OR(IH150=FALSE,IH150="na"),"na",VLOOKUP(JN150,'Vlookup tables'!$J$2:$K$5,2,FALSE))</f>
        <v>na</v>
      </c>
      <c r="IP150" t="b">
        <f t="shared" si="216"/>
        <v>0</v>
      </c>
      <c r="IQ150" t="str">
        <f t="shared" si="217"/>
        <v>na</v>
      </c>
      <c r="IR150" t="str">
        <f t="shared" si="218"/>
        <v>na</v>
      </c>
      <c r="IS150" t="b">
        <f t="shared" si="219"/>
        <v>0</v>
      </c>
      <c r="IT150" t="s">
        <v>559</v>
      </c>
      <c r="IU150" t="s">
        <v>539</v>
      </c>
      <c r="IV150" t="s">
        <v>540</v>
      </c>
      <c r="IW150" t="s">
        <v>576</v>
      </c>
      <c r="IX150" t="s">
        <v>563</v>
      </c>
      <c r="IY150" t="s">
        <v>532</v>
      </c>
      <c r="IZ150" t="s">
        <v>562</v>
      </c>
      <c r="JA150" t="s">
        <v>578</v>
      </c>
      <c r="JB150" t="s">
        <v>662</v>
      </c>
      <c r="JF150" t="s">
        <v>530</v>
      </c>
      <c r="JL150" t="s">
        <v>532</v>
      </c>
      <c r="KN150" t="s">
        <v>552</v>
      </c>
      <c r="KQ150" t="b">
        <f t="shared" si="220"/>
        <v>0</v>
      </c>
      <c r="KR150">
        <f t="shared" si="180"/>
        <v>135</v>
      </c>
    </row>
    <row r="151" spans="1:304" ht="14.4" customHeight="1" x14ac:dyDescent="0.3">
      <c r="A151">
        <v>100</v>
      </c>
      <c r="B151">
        <v>458</v>
      </c>
      <c r="C151" s="2">
        <v>44874.399780092594</v>
      </c>
      <c r="D151">
        <v>1</v>
      </c>
      <c r="E151" t="s">
        <v>581</v>
      </c>
      <c r="F151" t="s">
        <v>680</v>
      </c>
      <c r="G151">
        <f>VLOOKUP(F151,'Vlookup tables'!$A$2:$B$10,2,FALSE)</f>
        <v>2</v>
      </c>
      <c r="H151" t="s">
        <v>579</v>
      </c>
      <c r="I151" t="s">
        <v>1171</v>
      </c>
      <c r="J151" t="str">
        <f t="shared" si="221"/>
        <v>Region Planning Manager</v>
      </c>
      <c r="K151" t="s">
        <v>568</v>
      </c>
      <c r="L151">
        <f>VLOOKUP(K151,'Vlookup tables'!$A$2:$B$10,2,FALSE)</f>
        <v>6</v>
      </c>
      <c r="M151" t="s">
        <v>583</v>
      </c>
      <c r="N151" t="b">
        <f t="shared" si="181"/>
        <v>1</v>
      </c>
      <c r="O151" t="b">
        <f t="shared" si="182"/>
        <v>0</v>
      </c>
      <c r="P151" t="b">
        <f t="shared" si="183"/>
        <v>0</v>
      </c>
      <c r="Q151" t="b">
        <f t="shared" si="184"/>
        <v>0</v>
      </c>
      <c r="R151" t="b">
        <f t="shared" si="185"/>
        <v>0</v>
      </c>
      <c r="S151" t="s">
        <v>592</v>
      </c>
      <c r="T151" t="str">
        <f t="shared" si="222"/>
        <v>na</v>
      </c>
      <c r="U151" t="b">
        <f t="shared" si="223"/>
        <v>1</v>
      </c>
      <c r="V151" t="b">
        <f t="shared" si="224"/>
        <v>0</v>
      </c>
      <c r="W151" t="b">
        <f t="shared" si="225"/>
        <v>0</v>
      </c>
      <c r="X151" t="b">
        <f t="shared" si="226"/>
        <v>0</v>
      </c>
      <c r="Y151" t="s">
        <v>621</v>
      </c>
      <c r="Z151">
        <f>VLOOKUP(Y151,'Vlookup tables'!$D$2:$E$6,2,FALSE)</f>
        <v>3</v>
      </c>
      <c r="AA151" t="str">
        <f t="shared" si="163"/>
        <v>na</v>
      </c>
      <c r="AB151" t="str">
        <f t="shared" si="186"/>
        <v>na</v>
      </c>
      <c r="AC151" t="str">
        <f t="shared" si="187"/>
        <v>na</v>
      </c>
      <c r="AD151" t="str">
        <f t="shared" si="188"/>
        <v>na</v>
      </c>
      <c r="AE151" t="str">
        <f t="shared" si="189"/>
        <v>na</v>
      </c>
      <c r="AF151" t="str">
        <f>IF(OR(AA151=FALSE,AA151="na"),"na",VLOOKUP(AV151,'Vlookup tables'!$G$2:$H$7,2,FALSE))</f>
        <v>na</v>
      </c>
      <c r="AG151" t="str">
        <f>IF(OR(AB151=FALSE,AB151="na"),"na",VLOOKUP(AW151,'Vlookup tables'!$G$2:$H$7,2,FALSE))</f>
        <v>na</v>
      </c>
      <c r="AH151" t="str">
        <f>IF(OR(AC151=FALSE,AC151="na"),"na",VLOOKUP(AX151,'Vlookup tables'!$G$2:$H$7,2,FALSE))</f>
        <v>na</v>
      </c>
      <c r="AI151" t="str">
        <f>IF(OR(AD151=FALSE,AD151="na"),"na",VLOOKUP(AY151,'Vlookup tables'!$G$2:$H$7,2,FALSE))</f>
        <v>na</v>
      </c>
      <c r="AJ151" t="str">
        <f>IF(OR(AA151=FALSE,AA151="na"),"na",VLOOKUP(BC151,'Vlookup tables'!$J$2:$K$5,2,FALSE))</f>
        <v>na</v>
      </c>
      <c r="AK151" t="str">
        <f>IF(OR(AB151=FALSE,AB151="na"),"na",VLOOKUP(BD151,'Vlookup tables'!$J$2:$K$5,2,FALSE))</f>
        <v>na</v>
      </c>
      <c r="AL151" t="str">
        <f>IF(OR(AC151=FALSE,AC151="na"),"na",VLOOKUP(BE151,'Vlookup tables'!$J$2:$K$5,2,FALSE))</f>
        <v>na</v>
      </c>
      <c r="AM151" t="str">
        <f>IF(OR(AD151=FALSE,AD151="na"),"na",VLOOKUP(BF151,'Vlookup tables'!$J$2:$K$5,2,FALSE))</f>
        <v>na</v>
      </c>
      <c r="AN151" t="str">
        <f t="shared" si="190"/>
        <v>na</v>
      </c>
      <c r="AO151" t="str">
        <f t="shared" si="191"/>
        <v>na</v>
      </c>
      <c r="AP151" t="str">
        <f t="shared" si="192"/>
        <v>na</v>
      </c>
      <c r="AQ151" t="str">
        <f t="shared" si="193"/>
        <v>na</v>
      </c>
      <c r="BQ151" t="str">
        <f t="shared" si="194"/>
        <v>na</v>
      </c>
      <c r="BR151" t="str">
        <f t="shared" si="195"/>
        <v>na</v>
      </c>
      <c r="BS151" t="str">
        <f t="shared" si="196"/>
        <v>na</v>
      </c>
      <c r="BT151" t="str">
        <f t="shared" si="197"/>
        <v>na</v>
      </c>
      <c r="BU151" t="str">
        <f t="shared" si="198"/>
        <v>na</v>
      </c>
      <c r="BV151" t="str">
        <f t="shared" si="199"/>
        <v>na</v>
      </c>
      <c r="BW151" t="str">
        <f>IF(OR(BR151=FALSE,BR151="na"),"na",VLOOKUP(CN151,'Vlookup tables'!$G$2:$H$7,2,FALSE))</f>
        <v>na</v>
      </c>
      <c r="BX151" t="str">
        <f>IF(OR(BS151=FALSE,BS151="na"),"na",VLOOKUP(CO151,'Vlookup tables'!$G$2:$H$7,2,FALSE))</f>
        <v>na</v>
      </c>
      <c r="BY151" t="str">
        <f>IF(OR(BT151=FALSE,BT151="na"),"na",VLOOKUP(CP151,'Vlookup tables'!$G$2:$H$7,2,FALSE))</f>
        <v>na</v>
      </c>
      <c r="BZ151" t="str">
        <f>IF(OR(BU151=FALSE,BU151="na"),"na",VLOOKUP(CQ151,'Vlookup tables'!$G$2:$H$7,2,FALSE))</f>
        <v>na</v>
      </c>
      <c r="CA151" t="str">
        <f>IF(OR(BR151=FALSE,BR151="na"),"na",VLOOKUP(CU151,'Vlookup tables'!$J$2:$K$5,2,FALSE))</f>
        <v>na</v>
      </c>
      <c r="CB151" t="str">
        <f>IF(OR(BS151=FALSE,BS151="na"),"na",VLOOKUP(CV151,'Vlookup tables'!$J$2:$K$5,2,FALSE))</f>
        <v>na</v>
      </c>
      <c r="CC151" t="str">
        <f>IF(OR(BT151=FALSE,BT151="na"),"na",VLOOKUP(CW151,'Vlookup tables'!$J$2:$K$5,2,FALSE))</f>
        <v>na</v>
      </c>
      <c r="CD151" t="str">
        <f>IF(OR(BU151=FALSE,BU151="na"),"na",VLOOKUP(CX151,'Vlookup tables'!$J$2:$K$5,2,FALSE))</f>
        <v>na</v>
      </c>
      <c r="CE151" t="str">
        <f t="shared" si="200"/>
        <v>na</v>
      </c>
      <c r="CF151" t="str">
        <f t="shared" si="201"/>
        <v>na</v>
      </c>
      <c r="CG151" t="str">
        <f t="shared" si="202"/>
        <v>na</v>
      </c>
      <c r="CH151" t="str">
        <f t="shared" si="203"/>
        <v>na</v>
      </c>
      <c r="DI151" t="str">
        <f t="shared" si="204"/>
        <v>na</v>
      </c>
      <c r="DM151" s="5" t="s">
        <v>534</v>
      </c>
      <c r="DO151" t="s">
        <v>1172</v>
      </c>
      <c r="DP151" t="s">
        <v>1173</v>
      </c>
      <c r="DQ151" t="s">
        <v>1174</v>
      </c>
      <c r="DS151">
        <v>1</v>
      </c>
      <c r="DX151">
        <v>2</v>
      </c>
      <c r="DZ151">
        <v>1</v>
      </c>
      <c r="ED151">
        <v>2</v>
      </c>
      <c r="EE151">
        <v>3</v>
      </c>
      <c r="EJ151">
        <v>1</v>
      </c>
      <c r="EK151">
        <v>2</v>
      </c>
      <c r="EO151">
        <v>3</v>
      </c>
      <c r="EQ151" t="b">
        <f t="shared" si="205"/>
        <v>0</v>
      </c>
      <c r="ER151" t="b">
        <f t="shared" si="206"/>
        <v>0</v>
      </c>
      <c r="ES151" t="b">
        <f t="shared" si="207"/>
        <v>0</v>
      </c>
      <c r="ET151" t="b">
        <f t="shared" si="208"/>
        <v>0</v>
      </c>
      <c r="EU151" t="b">
        <f t="shared" si="209"/>
        <v>0</v>
      </c>
      <c r="EV151" t="b">
        <f t="shared" si="210"/>
        <v>0</v>
      </c>
      <c r="EW151" t="str">
        <f t="shared" si="164"/>
        <v>na</v>
      </c>
      <c r="EX151" t="str">
        <f t="shared" si="165"/>
        <v>na</v>
      </c>
      <c r="EY151" t="str">
        <f t="shared" si="166"/>
        <v>na</v>
      </c>
      <c r="EZ151" t="str">
        <f t="shared" si="167"/>
        <v>na</v>
      </c>
      <c r="FA151" t="str">
        <f t="shared" si="168"/>
        <v>na</v>
      </c>
      <c r="FB151" t="str">
        <f t="shared" si="169"/>
        <v>na</v>
      </c>
      <c r="FC151" t="str">
        <f t="shared" si="211"/>
        <v>na</v>
      </c>
      <c r="FD151" t="str">
        <f t="shared" si="170"/>
        <v>na</v>
      </c>
      <c r="FE151" t="str">
        <f t="shared" si="171"/>
        <v>na</v>
      </c>
      <c r="FF151" t="str">
        <f t="shared" si="172"/>
        <v>na</v>
      </c>
      <c r="FG151" t="str">
        <f t="shared" si="173"/>
        <v>na</v>
      </c>
      <c r="FH151" t="str">
        <f t="shared" si="212"/>
        <v>na</v>
      </c>
      <c r="FI151" t="str">
        <f>IF(OR(FD151=FALSE,FD151="na"),"na",VLOOKUP(GH151,'Vlookup tables'!$G$2:$H$7,2,FALSE))</f>
        <v>na</v>
      </c>
      <c r="FJ151" t="str">
        <f>IF(OR(FE151=FALSE,FE151="na"),"na",VLOOKUP(GI151,'Vlookup tables'!$G$2:$H$7,2,FALSE))</f>
        <v>na</v>
      </c>
      <c r="FK151" t="str">
        <f>IF(OR(FF151=FALSE,FF151="na"),"na",VLOOKUP(GJ151,'Vlookup tables'!$G$2:$H$7,2,FALSE))</f>
        <v>na</v>
      </c>
      <c r="FL151" t="str">
        <f>IF(OR(FG151=FALSE,FG151="na"),"na",VLOOKUP(GK151,'Vlookup tables'!$G$2:$H$7,2,FALSE))</f>
        <v>na</v>
      </c>
      <c r="FM151" t="str">
        <f>IF(OR(FD151=FALSE,FD151="na"),"na",VLOOKUP(GO151,'Vlookup tables'!$J$2:$K$5,2,FALSE))</f>
        <v>na</v>
      </c>
      <c r="FN151" t="str">
        <f>IF(OR(FE151=FALSE,FE151="na"),"na",VLOOKUP(GP151,'Vlookup tables'!$J$2:$K$5,2,FALSE))</f>
        <v>na</v>
      </c>
      <c r="FO151" t="str">
        <f>IF(OR(FF151=FALSE,FF151="na"),"na",VLOOKUP(GQ151,'Vlookup tables'!$J$2:$K$5,2,FALSE))</f>
        <v>na</v>
      </c>
      <c r="FP151" t="str">
        <f>IF(OR(FG151=FALSE,FG151="na"),"na",VLOOKUP(GR151,'Vlookup tables'!$J$2:$K$5,2,FALSE))</f>
        <v>na</v>
      </c>
      <c r="FQ151" t="str">
        <f t="shared" si="174"/>
        <v>na</v>
      </c>
      <c r="FR151" t="str">
        <f t="shared" si="175"/>
        <v>na</v>
      </c>
      <c r="FS151" t="str">
        <f t="shared" si="176"/>
        <v>na</v>
      </c>
      <c r="FT151" t="str">
        <f t="shared" si="177"/>
        <v>na</v>
      </c>
      <c r="FU151" t="str">
        <f t="shared" si="178"/>
        <v>na</v>
      </c>
      <c r="FV151" t="s">
        <v>574</v>
      </c>
      <c r="HF151" t="s">
        <v>534</v>
      </c>
      <c r="HI151" t="s">
        <v>917</v>
      </c>
      <c r="HJ151" t="s">
        <v>918</v>
      </c>
      <c r="HR151">
        <v>1</v>
      </c>
      <c r="HS151">
        <v>3</v>
      </c>
      <c r="HT151">
        <v>1</v>
      </c>
      <c r="HU151">
        <v>2</v>
      </c>
      <c r="HX151">
        <f>IF(IT151="","Unknown",VLOOKUP(IT151,'Vlookup tables'!$B$13:$C$16,2,FALSE))</f>
        <v>3</v>
      </c>
      <c r="HY151">
        <f>IF(IU151="","Unknown",VLOOKUP(IU151,'Vlookup tables'!$D$13:$E$16,2,FALSE))</f>
        <v>3</v>
      </c>
      <c r="HZ151">
        <f>IF(IV151="","Unknown",VLOOKUP(IV151,'Vlookup tables'!$F$13:$G$16,2,FALSE))</f>
        <v>3</v>
      </c>
      <c r="IA151">
        <f>IF(IW151="","Unknown",VLOOKUP(IW151,'Vlookup tables'!$H$13:$I$16,2,FALSE))</f>
        <v>3</v>
      </c>
      <c r="IB151">
        <f>IF(IX151="","Unknown",VLOOKUP(IX151,'Vlookup tables'!$J$13:$K$16,2,FALSE))</f>
        <v>3</v>
      </c>
      <c r="IC151">
        <f>IF(IY151="","Unknown",VLOOKUP(IY151,'Vlookup tables'!$L$13:$M$16,2,FALSE))</f>
        <v>3</v>
      </c>
      <c r="ID151">
        <f>IF(IZ151="","Unknown",VLOOKUP(IZ151,'Vlookup tables'!$N$13:$O$16,2,FALSE))</f>
        <v>1</v>
      </c>
      <c r="IE151">
        <f>VLOOKUP(JA151,'Vlookup tables'!$P$13:$Q$15,2,FALSE)</f>
        <v>1</v>
      </c>
      <c r="IF151" t="str">
        <f t="shared" si="213"/>
        <v>na</v>
      </c>
      <c r="IG151" t="str">
        <f t="shared" si="214"/>
        <v>na</v>
      </c>
      <c r="IH151" t="str">
        <f t="shared" si="215"/>
        <v>na</v>
      </c>
      <c r="II151" t="str">
        <f t="shared" si="179"/>
        <v>na</v>
      </c>
      <c r="IJ151" t="str">
        <f>IF(OR(IF151=FALSE,IF151="na"),"na",VLOOKUP(JF151,'Vlookup tables'!$G$2:$H$7,2,FALSE))</f>
        <v>na</v>
      </c>
      <c r="IK151" t="str">
        <f>IF(OR(IG151=FALSE,IG151="na"),"na",VLOOKUP(JG151,'Vlookup tables'!$G$2:$H$7,2,FALSE))</f>
        <v>na</v>
      </c>
      <c r="IL151" t="str">
        <f>IF(OR(IH151=FALSE,IH151="na"),"na",VLOOKUP(JH151,'Vlookup tables'!$G$2:$H$7,2,FALSE))</f>
        <v>na</v>
      </c>
      <c r="IM151" t="str">
        <f>IF(OR(IF151=FALSE,IF151="na"),"na",VLOOKUP(JL151,'Vlookup tables'!$J$2:$K$5,2,FALSE))</f>
        <v>na</v>
      </c>
      <c r="IN151" t="str">
        <f>IF(OR(IG151=FALSE,IG151="na"),"na",VLOOKUP(JM151,'Vlookup tables'!$J$2:$K$5,2,FALSE))</f>
        <v>na</v>
      </c>
      <c r="IO151" t="str">
        <f>IF(OR(IH151=FALSE,IH151="na"),"na",VLOOKUP(JN151,'Vlookup tables'!$J$2:$K$5,2,FALSE))</f>
        <v>na</v>
      </c>
      <c r="IP151" t="str">
        <f t="shared" si="216"/>
        <v>na</v>
      </c>
      <c r="IQ151" t="str">
        <f t="shared" si="217"/>
        <v>na</v>
      </c>
      <c r="IR151" t="str">
        <f t="shared" si="218"/>
        <v>na</v>
      </c>
      <c r="IS151" t="b">
        <f t="shared" si="219"/>
        <v>0</v>
      </c>
      <c r="IT151" t="s">
        <v>538</v>
      </c>
      <c r="IU151" t="s">
        <v>539</v>
      </c>
      <c r="IV151" t="s">
        <v>540</v>
      </c>
      <c r="IW151" t="s">
        <v>576</v>
      </c>
      <c r="IX151" t="s">
        <v>577</v>
      </c>
      <c r="IY151" t="s">
        <v>532</v>
      </c>
      <c r="IZ151" t="s">
        <v>562</v>
      </c>
      <c r="JA151" t="s">
        <v>541</v>
      </c>
      <c r="JX151" t="s">
        <v>534</v>
      </c>
      <c r="JZ151" t="s">
        <v>589</v>
      </c>
      <c r="KB151" t="s">
        <v>588</v>
      </c>
      <c r="KE151">
        <v>1</v>
      </c>
      <c r="KI151">
        <v>1</v>
      </c>
      <c r="KJ151">
        <v>2</v>
      </c>
      <c r="KN151" t="s">
        <v>552</v>
      </c>
      <c r="KQ151" t="b">
        <f t="shared" si="220"/>
        <v>0</v>
      </c>
      <c r="KR151">
        <f t="shared" si="180"/>
        <v>150</v>
      </c>
    </row>
    <row r="152" spans="1:304" ht="14.4" customHeight="1" x14ac:dyDescent="0.3">
      <c r="A152">
        <v>100</v>
      </c>
      <c r="B152">
        <v>1319</v>
      </c>
      <c r="C152" s="2">
        <v>44874.400659722225</v>
      </c>
      <c r="D152">
        <v>1</v>
      </c>
      <c r="E152" t="s">
        <v>544</v>
      </c>
      <c r="F152" t="s">
        <v>611</v>
      </c>
      <c r="G152">
        <f>VLOOKUP(F152,'Vlookup tables'!$A$2:$B$10,2,FALSE)</f>
        <v>4</v>
      </c>
      <c r="H152" t="s">
        <v>631</v>
      </c>
      <c r="J152" t="str">
        <f t="shared" si="221"/>
        <v>Maintenance</v>
      </c>
      <c r="K152" t="s">
        <v>612</v>
      </c>
      <c r="L152">
        <f>VLOOKUP(K152,'Vlookup tables'!$A$2:$B$10,2,FALSE)</f>
        <v>5</v>
      </c>
      <c r="M152" t="s">
        <v>701</v>
      </c>
      <c r="N152" t="b">
        <f t="shared" si="181"/>
        <v>1</v>
      </c>
      <c r="O152" t="b">
        <f t="shared" si="182"/>
        <v>1</v>
      </c>
      <c r="P152" t="b">
        <f t="shared" si="183"/>
        <v>0</v>
      </c>
      <c r="Q152" t="b">
        <f t="shared" si="184"/>
        <v>1</v>
      </c>
      <c r="R152" t="b">
        <f t="shared" si="185"/>
        <v>0</v>
      </c>
      <c r="S152" t="s">
        <v>547</v>
      </c>
      <c r="T152" t="str">
        <f t="shared" si="222"/>
        <v>na</v>
      </c>
      <c r="U152" t="str">
        <f t="shared" si="223"/>
        <v>na</v>
      </c>
      <c r="V152" t="b">
        <f t="shared" si="224"/>
        <v>1</v>
      </c>
      <c r="W152" t="str">
        <f t="shared" si="225"/>
        <v>na</v>
      </c>
      <c r="X152" t="b">
        <f t="shared" si="226"/>
        <v>0</v>
      </c>
      <c r="Y152" t="s">
        <v>517</v>
      </c>
      <c r="Z152">
        <f>VLOOKUP(Y152,'Vlookup tables'!$D$2:$E$6,2,FALSE)</f>
        <v>1</v>
      </c>
      <c r="AA152" t="b">
        <f t="shared" si="163"/>
        <v>1</v>
      </c>
      <c r="AB152" t="b">
        <f t="shared" si="186"/>
        <v>1</v>
      </c>
      <c r="AC152" t="b">
        <f t="shared" si="187"/>
        <v>0</v>
      </c>
      <c r="AD152" t="b">
        <f t="shared" si="188"/>
        <v>1</v>
      </c>
      <c r="AE152" t="b">
        <f t="shared" si="189"/>
        <v>0</v>
      </c>
      <c r="AF152">
        <f>IF(OR(AA152=FALSE,AA152="na"),"na",VLOOKUP(AV152,'Vlookup tables'!$G$2:$H$7,2,FALSE))</f>
        <v>1</v>
      </c>
      <c r="AG152">
        <f>IF(OR(AB152=FALSE,AB152="na"),"na",VLOOKUP(AW152,'Vlookup tables'!$G$2:$H$7,2,FALSE))</f>
        <v>2</v>
      </c>
      <c r="AH152" t="str">
        <f>IF(OR(AC152=FALSE,AC152="na"),"na",VLOOKUP(AX152,'Vlookup tables'!$G$2:$H$7,2,FALSE))</f>
        <v>na</v>
      </c>
      <c r="AI152">
        <f>IF(OR(AD152=FALSE,AD152="na"),"na",VLOOKUP(AY152,'Vlookup tables'!$G$2:$H$7,2,FALSE))</f>
        <v>4</v>
      </c>
      <c r="AJ152">
        <f>IF(OR(AA152=FALSE,AA152="na"),"na",VLOOKUP(BC152,'Vlookup tables'!$J$2:$K$5,2,FALSE))</f>
        <v>3</v>
      </c>
      <c r="AK152">
        <f>IF(OR(AB152=FALSE,AB152="na"),"na",VLOOKUP(BD152,'Vlookup tables'!$J$2:$K$5,2,FALSE))</f>
        <v>3</v>
      </c>
      <c r="AL152" t="str">
        <f>IF(OR(AC152=FALSE,AC152="na"),"na",VLOOKUP(BE152,'Vlookup tables'!$J$2:$K$5,2,FALSE))</f>
        <v>na</v>
      </c>
      <c r="AM152">
        <f>IF(OR(AD152=FALSE,AD152="na"),"na",VLOOKUP(BF152,'Vlookup tables'!$J$2:$K$5,2,FALSE))</f>
        <v>3</v>
      </c>
      <c r="AN152" t="b">
        <f t="shared" si="190"/>
        <v>0</v>
      </c>
      <c r="AO152" t="b">
        <f t="shared" si="191"/>
        <v>0</v>
      </c>
      <c r="AP152" t="str">
        <f t="shared" si="192"/>
        <v>na</v>
      </c>
      <c r="AQ152" t="b">
        <f t="shared" si="193"/>
        <v>0</v>
      </c>
      <c r="AR152" t="s">
        <v>771</v>
      </c>
      <c r="AV152" t="s">
        <v>530</v>
      </c>
      <c r="AW152" t="s">
        <v>531</v>
      </c>
      <c r="AX152" t="s">
        <v>573</v>
      </c>
      <c r="AY152" t="s">
        <v>573</v>
      </c>
      <c r="BC152" t="s">
        <v>532</v>
      </c>
      <c r="BD152" t="s">
        <v>532</v>
      </c>
      <c r="BE152" t="s">
        <v>532</v>
      </c>
      <c r="BF152" t="s">
        <v>532</v>
      </c>
      <c r="BQ152" t="str">
        <f t="shared" si="194"/>
        <v>Yes</v>
      </c>
      <c r="BR152" t="b">
        <f t="shared" si="195"/>
        <v>1</v>
      </c>
      <c r="BS152" t="b">
        <f t="shared" si="196"/>
        <v>1</v>
      </c>
      <c r="BT152" t="b">
        <f t="shared" si="197"/>
        <v>1</v>
      </c>
      <c r="BU152" t="b">
        <f t="shared" si="198"/>
        <v>0</v>
      </c>
      <c r="BV152" t="b">
        <f t="shared" si="199"/>
        <v>0</v>
      </c>
      <c r="BW152">
        <f>IF(OR(BR152=FALSE,BR152="na"),"na",VLOOKUP(CN152,'Vlookup tables'!$G$2:$H$7,2,FALSE))</f>
        <v>1</v>
      </c>
      <c r="BX152">
        <f>IF(OR(BS152=FALSE,BS152="na"),"na",VLOOKUP(CO152,'Vlookup tables'!$G$2:$H$7,2,FALSE))</f>
        <v>2</v>
      </c>
      <c r="BY152">
        <f>IF(OR(BT152=FALSE,BT152="na"),"na",VLOOKUP(CP152,'Vlookup tables'!$G$2:$H$7,2,FALSE))</f>
        <v>1</v>
      </c>
      <c r="BZ152" t="str">
        <f>IF(OR(BU152=FALSE,BU152="na"),"na",VLOOKUP(CQ152,'Vlookup tables'!$G$2:$H$7,2,FALSE))</f>
        <v>na</v>
      </c>
      <c r="CA152">
        <f>IF(OR(BR152=FALSE,BR152="na"),"na",VLOOKUP(CU152,'Vlookup tables'!$J$2:$K$5,2,FALSE))</f>
        <v>3</v>
      </c>
      <c r="CB152">
        <f>IF(OR(BS152=FALSE,BS152="na"),"na",VLOOKUP(CV152,'Vlookup tables'!$J$2:$K$5,2,FALSE))</f>
        <v>3</v>
      </c>
      <c r="CC152">
        <f>IF(OR(BT152=FALSE,BT152="na"),"na",VLOOKUP(CW152,'Vlookup tables'!$J$2:$K$5,2,FALSE))</f>
        <v>2</v>
      </c>
      <c r="CD152" t="str">
        <f>IF(OR(BU152=FALSE,BU152="na"),"na",VLOOKUP(CX152,'Vlookup tables'!$J$2:$K$5,2,FALSE))</f>
        <v>na</v>
      </c>
      <c r="CE152" t="b">
        <f t="shared" si="200"/>
        <v>0</v>
      </c>
      <c r="CF152" t="b">
        <f t="shared" si="201"/>
        <v>0</v>
      </c>
      <c r="CG152" t="b">
        <f t="shared" si="202"/>
        <v>0</v>
      </c>
      <c r="CH152" t="str">
        <f t="shared" si="203"/>
        <v>na</v>
      </c>
      <c r="CI152" t="s">
        <v>519</v>
      </c>
      <c r="CJ152" t="s">
        <v>593</v>
      </c>
      <c r="CN152" t="s">
        <v>530</v>
      </c>
      <c r="CO152" t="s">
        <v>531</v>
      </c>
      <c r="CP152" t="s">
        <v>530</v>
      </c>
      <c r="CU152" t="s">
        <v>532</v>
      </c>
      <c r="CV152" t="s">
        <v>532</v>
      </c>
      <c r="CW152" t="s">
        <v>528</v>
      </c>
      <c r="DI152" t="b">
        <f t="shared" si="204"/>
        <v>0</v>
      </c>
      <c r="DK152" t="s">
        <v>552</v>
      </c>
      <c r="EQ152" t="b">
        <f t="shared" si="205"/>
        <v>1</v>
      </c>
      <c r="ER152" t="b">
        <f t="shared" si="206"/>
        <v>1</v>
      </c>
      <c r="ES152" t="b">
        <f t="shared" si="207"/>
        <v>0</v>
      </c>
      <c r="ET152" t="b">
        <f t="shared" si="208"/>
        <v>0</v>
      </c>
      <c r="EU152" t="b">
        <f t="shared" si="209"/>
        <v>1</v>
      </c>
      <c r="EV152" t="b">
        <f t="shared" si="210"/>
        <v>0</v>
      </c>
      <c r="EW152">
        <f t="shared" si="164"/>
        <v>3</v>
      </c>
      <c r="EX152" t="str">
        <f t="shared" si="165"/>
        <v>na</v>
      </c>
      <c r="EY152" t="str">
        <f t="shared" si="166"/>
        <v>na</v>
      </c>
      <c r="EZ152">
        <f t="shared" si="167"/>
        <v>3</v>
      </c>
      <c r="FA152" t="b">
        <f t="shared" si="168"/>
        <v>1</v>
      </c>
      <c r="FB152" t="b">
        <f t="shared" si="169"/>
        <v>0</v>
      </c>
      <c r="FC152" t="b">
        <f t="shared" si="211"/>
        <v>0</v>
      </c>
      <c r="FD152" t="b">
        <f t="shared" si="170"/>
        <v>1</v>
      </c>
      <c r="FE152" t="b">
        <f t="shared" si="171"/>
        <v>0</v>
      </c>
      <c r="FF152" t="b">
        <f t="shared" si="172"/>
        <v>1</v>
      </c>
      <c r="FG152" t="b">
        <f t="shared" si="173"/>
        <v>0</v>
      </c>
      <c r="FH152" t="b">
        <f t="shared" si="212"/>
        <v>0</v>
      </c>
      <c r="FI152">
        <f>IF(OR(FD152=FALSE,FD152="na"),"na",VLOOKUP(GH152,'Vlookup tables'!$G$2:$H$7,2,FALSE))</f>
        <v>1</v>
      </c>
      <c r="FJ152" t="str">
        <f>IF(OR(FE152=FALSE,FE152="na"),"na",VLOOKUP(GI152,'Vlookup tables'!$G$2:$H$7,2,FALSE))</f>
        <v>na</v>
      </c>
      <c r="FK152">
        <f>IF(OR(FF152=FALSE,FF152="na"),"na",VLOOKUP(GJ152,'Vlookup tables'!$G$2:$H$7,2,FALSE))</f>
        <v>1</v>
      </c>
      <c r="FL152" t="str">
        <f>IF(OR(FG152=FALSE,FG152="na"),"na",VLOOKUP(GK152,'Vlookup tables'!$G$2:$H$7,2,FALSE))</f>
        <v>na</v>
      </c>
      <c r="FM152">
        <f>IF(OR(FD152=FALSE,FD152="na"),"na",VLOOKUP(GO152,'Vlookup tables'!$J$2:$K$5,2,FALSE))</f>
        <v>3</v>
      </c>
      <c r="FN152" t="str">
        <f>IF(OR(FE152=FALSE,FE152="na"),"na",VLOOKUP(GP152,'Vlookup tables'!$J$2:$K$5,2,FALSE))</f>
        <v>na</v>
      </c>
      <c r="FO152">
        <f>IF(OR(FF152=FALSE,FF152="na"),"na",VLOOKUP(GQ152,'Vlookup tables'!$J$2:$K$5,2,FALSE))</f>
        <v>3</v>
      </c>
      <c r="FP152" t="str">
        <f>IF(OR(FG152=FALSE,FG152="na"),"na",VLOOKUP(GR152,'Vlookup tables'!$J$2:$K$5,2,FALSE))</f>
        <v>na</v>
      </c>
      <c r="FQ152" t="b">
        <f t="shared" si="174"/>
        <v>0</v>
      </c>
      <c r="FR152" t="str">
        <f t="shared" si="175"/>
        <v>na</v>
      </c>
      <c r="FS152" t="b">
        <f t="shared" si="176"/>
        <v>0</v>
      </c>
      <c r="FT152" t="str">
        <f t="shared" si="177"/>
        <v>na</v>
      </c>
      <c r="FU152" t="b">
        <f t="shared" si="178"/>
        <v>0</v>
      </c>
      <c r="FV152" t="s">
        <v>594</v>
      </c>
      <c r="FX152" t="s">
        <v>554</v>
      </c>
      <c r="GA152" t="s">
        <v>554</v>
      </c>
      <c r="GB152" t="s">
        <v>630</v>
      </c>
      <c r="GF152" t="s">
        <v>596</v>
      </c>
      <c r="GH152" t="s">
        <v>530</v>
      </c>
      <c r="GJ152" t="s">
        <v>530</v>
      </c>
      <c r="GO152" t="s">
        <v>532</v>
      </c>
      <c r="GQ152" t="s">
        <v>532</v>
      </c>
      <c r="HD152" t="s">
        <v>552</v>
      </c>
      <c r="HX152">
        <f>IF(IT152="","Unknown",VLOOKUP(IT152,'Vlookup tables'!$B$13:$C$16,2,FALSE))</f>
        <v>2</v>
      </c>
      <c r="HY152">
        <f>IF(IU152="","Unknown",VLOOKUP(IU152,'Vlookup tables'!$D$13:$E$16,2,FALSE))</f>
        <v>2</v>
      </c>
      <c r="HZ152">
        <f>IF(IV152="","Unknown",VLOOKUP(IV152,'Vlookup tables'!$F$13:$G$16,2,FALSE))</f>
        <v>2</v>
      </c>
      <c r="IA152">
        <f>IF(IW152="","Unknown",VLOOKUP(IW152,'Vlookup tables'!$H$13:$I$16,2,FALSE))</f>
        <v>2</v>
      </c>
      <c r="IB152">
        <f>IF(IX152="","Unknown",VLOOKUP(IX152,'Vlookup tables'!$J$13:$K$16,2,FALSE))</f>
        <v>3</v>
      </c>
      <c r="IC152">
        <f>IF(IY152="","Unknown",VLOOKUP(IY152,'Vlookup tables'!$L$13:$M$16,2,FALSE))</f>
        <v>2</v>
      </c>
      <c r="ID152">
        <f>IF(IZ152="","Unknown",VLOOKUP(IZ152,'Vlookup tables'!$N$13:$O$16,2,FALSE))</f>
        <v>1</v>
      </c>
      <c r="IE152">
        <f>VLOOKUP(JA152,'Vlookup tables'!$P$13:$Q$15,2,FALSE)</f>
        <v>2</v>
      </c>
      <c r="IF152" t="b">
        <f t="shared" si="213"/>
        <v>0</v>
      </c>
      <c r="IG152" t="b">
        <f t="shared" si="214"/>
        <v>1</v>
      </c>
      <c r="IH152" t="b">
        <f t="shared" si="215"/>
        <v>0</v>
      </c>
      <c r="II152" t="b">
        <f t="shared" si="179"/>
        <v>0</v>
      </c>
      <c r="IJ152" t="str">
        <f>IF(OR(IF152=FALSE,IF152="na"),"na",VLOOKUP(JF152,'Vlookup tables'!$G$2:$H$7,2,FALSE))</f>
        <v>na</v>
      </c>
      <c r="IK152">
        <f>IF(OR(IG152=FALSE,IG152="na"),"na",VLOOKUP(JG152,'Vlookup tables'!$G$2:$H$7,2,FALSE))</f>
        <v>2</v>
      </c>
      <c r="IL152" t="str">
        <f>IF(OR(IH152=FALSE,IH152="na"),"na",VLOOKUP(JH152,'Vlookup tables'!$G$2:$H$7,2,FALSE))</f>
        <v>na</v>
      </c>
      <c r="IM152" t="str">
        <f>IF(OR(IF152=FALSE,IF152="na"),"na",VLOOKUP(JL152,'Vlookup tables'!$J$2:$K$5,2,FALSE))</f>
        <v>na</v>
      </c>
      <c r="IN152">
        <f>IF(OR(IG152=FALSE,IG152="na"),"na",VLOOKUP(JM152,'Vlookup tables'!$J$2:$K$5,2,FALSE))</f>
        <v>2</v>
      </c>
      <c r="IO152" t="str">
        <f>IF(OR(IH152=FALSE,IH152="na"),"na",VLOOKUP(JN152,'Vlookup tables'!$J$2:$K$5,2,FALSE))</f>
        <v>na</v>
      </c>
      <c r="IP152" t="str">
        <f t="shared" si="216"/>
        <v>na</v>
      </c>
      <c r="IQ152" t="b">
        <f t="shared" si="217"/>
        <v>0</v>
      </c>
      <c r="IR152" t="str">
        <f t="shared" si="218"/>
        <v>na</v>
      </c>
      <c r="IS152" t="b">
        <f t="shared" si="219"/>
        <v>0</v>
      </c>
      <c r="IT152" t="s">
        <v>559</v>
      </c>
      <c r="IU152" t="s">
        <v>560</v>
      </c>
      <c r="IV152" t="s">
        <v>561</v>
      </c>
      <c r="IW152" t="s">
        <v>562</v>
      </c>
      <c r="IX152" t="s">
        <v>577</v>
      </c>
      <c r="IY152" t="s">
        <v>528</v>
      </c>
      <c r="IZ152" t="s">
        <v>562</v>
      </c>
      <c r="JA152" t="s">
        <v>578</v>
      </c>
      <c r="JB152" t="s">
        <v>619</v>
      </c>
      <c r="JG152" t="s">
        <v>531</v>
      </c>
      <c r="JM152" t="s">
        <v>528</v>
      </c>
      <c r="KN152" t="s">
        <v>552</v>
      </c>
      <c r="KQ152" t="b">
        <f t="shared" si="220"/>
        <v>0</v>
      </c>
      <c r="KR152">
        <f t="shared" si="180"/>
        <v>154</v>
      </c>
    </row>
    <row r="153" spans="1:304" ht="14.4" customHeight="1" x14ac:dyDescent="0.3">
      <c r="A153">
        <v>100</v>
      </c>
      <c r="B153">
        <v>56482</v>
      </c>
      <c r="C153" s="2">
        <v>44874.402592592596</v>
      </c>
      <c r="D153">
        <v>1</v>
      </c>
      <c r="E153" t="s">
        <v>853</v>
      </c>
      <c r="F153" t="s">
        <v>566</v>
      </c>
      <c r="G153">
        <f>VLOOKUP(F153,'Vlookup tables'!$A$2:$B$10,2,FALSE)</f>
        <v>3</v>
      </c>
      <c r="H153" t="s">
        <v>567</v>
      </c>
      <c r="J153" t="str">
        <f t="shared" si="221"/>
        <v>Administration</v>
      </c>
      <c r="K153" t="s">
        <v>568</v>
      </c>
      <c r="L153">
        <f>VLOOKUP(K153,'Vlookup tables'!$A$2:$B$10,2,FALSE)</f>
        <v>6</v>
      </c>
      <c r="M153" t="s">
        <v>547</v>
      </c>
      <c r="N153" t="b">
        <f t="shared" si="181"/>
        <v>0</v>
      </c>
      <c r="O153" t="b">
        <f t="shared" si="182"/>
        <v>0</v>
      </c>
      <c r="P153" t="b">
        <f t="shared" si="183"/>
        <v>1</v>
      </c>
      <c r="Q153" t="b">
        <f t="shared" si="184"/>
        <v>0</v>
      </c>
      <c r="R153" t="b">
        <f t="shared" si="185"/>
        <v>0</v>
      </c>
      <c r="T153" t="str">
        <f t="shared" si="222"/>
        <v>Unknown</v>
      </c>
      <c r="U153" t="str">
        <f t="shared" si="223"/>
        <v>Unknown</v>
      </c>
      <c r="V153" t="str">
        <f t="shared" si="224"/>
        <v>na</v>
      </c>
      <c r="W153" t="str">
        <f t="shared" si="225"/>
        <v>Unknown</v>
      </c>
      <c r="X153" t="str">
        <f t="shared" si="226"/>
        <v>Unknown</v>
      </c>
      <c r="Y153" t="s">
        <v>584</v>
      </c>
      <c r="Z153">
        <f>VLOOKUP(Y153,'Vlookup tables'!$D$2:$E$6,2,FALSE)</f>
        <v>2</v>
      </c>
      <c r="AA153" t="str">
        <f t="shared" si="163"/>
        <v>na</v>
      </c>
      <c r="AB153" t="str">
        <f t="shared" si="186"/>
        <v>na</v>
      </c>
      <c r="AC153" t="str">
        <f t="shared" si="187"/>
        <v>na</v>
      </c>
      <c r="AD153" t="str">
        <f t="shared" si="188"/>
        <v>na</v>
      </c>
      <c r="AE153" t="str">
        <f t="shared" si="189"/>
        <v>na</v>
      </c>
      <c r="AF153" t="str">
        <f>IF(OR(AA153=FALSE,AA153="na"),"na",VLOOKUP(AV153,'Vlookup tables'!$G$2:$H$7,2,FALSE))</f>
        <v>na</v>
      </c>
      <c r="AG153" t="str">
        <f>IF(OR(AB153=FALSE,AB153="na"),"na",VLOOKUP(AW153,'Vlookup tables'!$G$2:$H$7,2,FALSE))</f>
        <v>na</v>
      </c>
      <c r="AH153" t="str">
        <f>IF(OR(AC153=FALSE,AC153="na"),"na",VLOOKUP(AX153,'Vlookup tables'!$G$2:$H$7,2,FALSE))</f>
        <v>na</v>
      </c>
      <c r="AI153" t="str">
        <f>IF(OR(AD153=FALSE,AD153="na"),"na",VLOOKUP(AY153,'Vlookup tables'!$G$2:$H$7,2,FALSE))</f>
        <v>na</v>
      </c>
      <c r="AJ153" t="str">
        <f>IF(OR(AA153=FALSE,AA153="na"),"na",VLOOKUP(BC153,'Vlookup tables'!$J$2:$K$5,2,FALSE))</f>
        <v>na</v>
      </c>
      <c r="AK153" t="str">
        <f>IF(OR(AB153=FALSE,AB153="na"),"na",VLOOKUP(BD153,'Vlookup tables'!$J$2:$K$5,2,FALSE))</f>
        <v>na</v>
      </c>
      <c r="AL153" t="str">
        <f>IF(OR(AC153=FALSE,AC153="na"),"na",VLOOKUP(BE153,'Vlookup tables'!$J$2:$K$5,2,FALSE))</f>
        <v>na</v>
      </c>
      <c r="AM153" t="str">
        <f>IF(OR(AD153=FALSE,AD153="na"),"na",VLOOKUP(BF153,'Vlookup tables'!$J$2:$K$5,2,FALSE))</f>
        <v>na</v>
      </c>
      <c r="AN153" t="str">
        <f t="shared" si="190"/>
        <v>na</v>
      </c>
      <c r="AO153" t="str">
        <f t="shared" si="191"/>
        <v>na</v>
      </c>
      <c r="AP153" t="str">
        <f t="shared" si="192"/>
        <v>na</v>
      </c>
      <c r="AQ153" t="str">
        <f t="shared" si="193"/>
        <v>na</v>
      </c>
      <c r="BQ153" t="str">
        <f t="shared" si="194"/>
        <v>na</v>
      </c>
      <c r="BR153" t="b">
        <f t="shared" si="195"/>
        <v>1</v>
      </c>
      <c r="BS153" t="b">
        <f t="shared" si="196"/>
        <v>1</v>
      </c>
      <c r="BT153" t="b">
        <f t="shared" si="197"/>
        <v>0</v>
      </c>
      <c r="BU153" t="b">
        <f t="shared" si="198"/>
        <v>0</v>
      </c>
      <c r="BV153" t="b">
        <f t="shared" si="199"/>
        <v>0</v>
      </c>
      <c r="BW153">
        <f>IF(OR(BR153=FALSE,BR153="na"),"na",VLOOKUP(CN153,'Vlookup tables'!$G$2:$H$7,2,FALSE))</f>
        <v>1</v>
      </c>
      <c r="BX153">
        <f>IF(OR(BS153=FALSE,BS153="na"),"na",VLOOKUP(CO153,'Vlookup tables'!$G$2:$H$7,2,FALSE))</f>
        <v>1</v>
      </c>
      <c r="BY153" t="str">
        <f>IF(OR(BT153=FALSE,BT153="na"),"na",VLOOKUP(CP153,'Vlookup tables'!$G$2:$H$7,2,FALSE))</f>
        <v>na</v>
      </c>
      <c r="BZ153" t="str">
        <f>IF(OR(BU153=FALSE,BU153="na"),"na",VLOOKUP(CQ153,'Vlookup tables'!$G$2:$H$7,2,FALSE))</f>
        <v>na</v>
      </c>
      <c r="CA153">
        <f>IF(OR(BR153=FALSE,BR153="na"),"na",VLOOKUP(CU153,'Vlookup tables'!$J$2:$K$5,2,FALSE))</f>
        <v>2</v>
      </c>
      <c r="CB153">
        <f>IF(OR(BS153=FALSE,BS153="na"),"na",VLOOKUP(CV153,'Vlookup tables'!$J$2:$K$5,2,FALSE))</f>
        <v>3</v>
      </c>
      <c r="CC153" t="str">
        <f>IF(OR(BT153=FALSE,BT153="na"),"na",VLOOKUP(CW153,'Vlookup tables'!$J$2:$K$5,2,FALSE))</f>
        <v>na</v>
      </c>
      <c r="CD153" t="str">
        <f>IF(OR(BU153=FALSE,BU153="na"),"na",VLOOKUP(CX153,'Vlookup tables'!$J$2:$K$5,2,FALSE))</f>
        <v>na</v>
      </c>
      <c r="CE153" t="b">
        <f t="shared" si="200"/>
        <v>0</v>
      </c>
      <c r="CF153" t="b">
        <f t="shared" si="201"/>
        <v>0</v>
      </c>
      <c r="CG153" t="str">
        <f t="shared" si="202"/>
        <v>na</v>
      </c>
      <c r="CH153" t="str">
        <f t="shared" si="203"/>
        <v>na</v>
      </c>
      <c r="CJ153" t="s">
        <v>529</v>
      </c>
      <c r="CN153" t="s">
        <v>530</v>
      </c>
      <c r="CO153" t="s">
        <v>530</v>
      </c>
      <c r="CU153" t="s">
        <v>528</v>
      </c>
      <c r="CV153" t="s">
        <v>532</v>
      </c>
      <c r="DI153" t="b">
        <f t="shared" si="204"/>
        <v>0</v>
      </c>
      <c r="DK153" t="s">
        <v>543</v>
      </c>
      <c r="EQ153" t="b">
        <f t="shared" si="205"/>
        <v>1</v>
      </c>
      <c r="ER153" t="b">
        <f t="shared" si="206"/>
        <v>1</v>
      </c>
      <c r="ES153" t="b">
        <f t="shared" si="207"/>
        <v>0</v>
      </c>
      <c r="ET153" t="b">
        <f t="shared" si="208"/>
        <v>0</v>
      </c>
      <c r="EU153" t="b">
        <f t="shared" si="209"/>
        <v>1</v>
      </c>
      <c r="EV153" t="b">
        <f t="shared" si="210"/>
        <v>0</v>
      </c>
      <c r="EW153">
        <f t="shared" si="164"/>
        <v>1</v>
      </c>
      <c r="EX153" t="str">
        <f t="shared" si="165"/>
        <v>na</v>
      </c>
      <c r="EY153" t="str">
        <f t="shared" si="166"/>
        <v>na</v>
      </c>
      <c r="EZ153">
        <f t="shared" si="167"/>
        <v>1</v>
      </c>
      <c r="FA153" t="b">
        <f t="shared" si="168"/>
        <v>1</v>
      </c>
      <c r="FB153" t="b">
        <f t="shared" si="169"/>
        <v>0</v>
      </c>
      <c r="FC153" t="b">
        <f t="shared" si="211"/>
        <v>0</v>
      </c>
      <c r="FD153" t="b">
        <f t="shared" si="170"/>
        <v>0</v>
      </c>
      <c r="FE153" t="str">
        <f t="shared" si="171"/>
        <v>na</v>
      </c>
      <c r="FF153" t="b">
        <f t="shared" si="172"/>
        <v>1</v>
      </c>
      <c r="FG153" t="b">
        <f t="shared" si="173"/>
        <v>1</v>
      </c>
      <c r="FH153" t="b">
        <f t="shared" si="212"/>
        <v>0</v>
      </c>
      <c r="FI153" t="str">
        <f>IF(OR(FD153=FALSE,FD153="na"),"na",VLOOKUP(GH153,'Vlookup tables'!$G$2:$H$7,2,FALSE))</f>
        <v>na</v>
      </c>
      <c r="FJ153" t="str">
        <f>IF(OR(FE153=FALSE,FE153="na"),"na",VLOOKUP(GI153,'Vlookup tables'!$G$2:$H$7,2,FALSE))</f>
        <v>na</v>
      </c>
      <c r="FK153">
        <f>IF(OR(FF153=FALSE,FF153="na"),"na",VLOOKUP(GJ153,'Vlookup tables'!$G$2:$H$7,2,FALSE))</f>
        <v>2</v>
      </c>
      <c r="FL153">
        <f>IF(OR(FG153=FALSE,FG153="na"),"na",VLOOKUP(GK153,'Vlookup tables'!$G$2:$H$7,2,FALSE))</f>
        <v>2</v>
      </c>
      <c r="FM153" t="str">
        <f>IF(OR(FD153=FALSE,FD153="na"),"na",VLOOKUP(GO153,'Vlookup tables'!$J$2:$K$5,2,FALSE))</f>
        <v>na</v>
      </c>
      <c r="FN153" t="str">
        <f>IF(OR(FE153=FALSE,FE153="na"),"na",VLOOKUP(GP153,'Vlookup tables'!$J$2:$K$5,2,FALSE))</f>
        <v>na</v>
      </c>
      <c r="FO153">
        <f>IF(OR(FF153=FALSE,FF153="na"),"na",VLOOKUP(GQ153,'Vlookup tables'!$J$2:$K$5,2,FALSE))</f>
        <v>3</v>
      </c>
      <c r="FP153">
        <f>IF(OR(FG153=FALSE,FG153="na"),"na",VLOOKUP(GR153,'Vlookup tables'!$J$2:$K$5,2,FALSE))</f>
        <v>2</v>
      </c>
      <c r="FQ153" t="str">
        <f t="shared" si="174"/>
        <v>na</v>
      </c>
      <c r="FR153" t="str">
        <f t="shared" si="175"/>
        <v>na</v>
      </c>
      <c r="FS153" t="b">
        <f t="shared" si="176"/>
        <v>0</v>
      </c>
      <c r="FT153" t="b">
        <f t="shared" si="177"/>
        <v>0</v>
      </c>
      <c r="FU153" t="b">
        <f t="shared" si="178"/>
        <v>0</v>
      </c>
      <c r="FV153" t="s">
        <v>594</v>
      </c>
      <c r="FX153" t="s">
        <v>555</v>
      </c>
      <c r="GA153" t="s">
        <v>555</v>
      </c>
      <c r="GB153" t="s">
        <v>886</v>
      </c>
      <c r="GF153" t="s">
        <v>596</v>
      </c>
      <c r="GJ153" t="s">
        <v>531</v>
      </c>
      <c r="GK153" t="s">
        <v>531</v>
      </c>
      <c r="GQ153" t="s">
        <v>532</v>
      </c>
      <c r="GR153" t="s">
        <v>528</v>
      </c>
      <c r="HD153" t="s">
        <v>552</v>
      </c>
      <c r="HX153">
        <f>IF(IT153="","Unknown",VLOOKUP(IT153,'Vlookup tables'!$B$13:$C$16,2,FALSE))</f>
        <v>2</v>
      </c>
      <c r="HY153">
        <f>IF(IU153="","Unknown",VLOOKUP(IU153,'Vlookup tables'!$D$13:$E$16,2,FALSE))</f>
        <v>3</v>
      </c>
      <c r="HZ153">
        <f>IF(IV153="","Unknown",VLOOKUP(IV153,'Vlookup tables'!$F$13:$G$16,2,FALSE))</f>
        <v>3</v>
      </c>
      <c r="IA153">
        <f>IF(IW153="","Unknown",VLOOKUP(IW153,'Vlookup tables'!$H$13:$I$16,2,FALSE))</f>
        <v>3</v>
      </c>
      <c r="IB153">
        <f>IF(IX153="","Unknown",VLOOKUP(IX153,'Vlookup tables'!$J$13:$K$16,2,FALSE))</f>
        <v>3</v>
      </c>
      <c r="IC153">
        <f>IF(IY153="","Unknown",VLOOKUP(IY153,'Vlookup tables'!$L$13:$M$16,2,FALSE))</f>
        <v>3</v>
      </c>
      <c r="ID153">
        <f>IF(IZ153="","Unknown",VLOOKUP(IZ153,'Vlookup tables'!$N$13:$O$16,2,FALSE))</f>
        <v>2</v>
      </c>
      <c r="IE153">
        <f>VLOOKUP(JA153,'Vlookup tables'!$P$13:$Q$15,2,FALSE)</f>
        <v>2</v>
      </c>
      <c r="IF153" t="b">
        <f t="shared" si="213"/>
        <v>0</v>
      </c>
      <c r="IG153" t="b">
        <f t="shared" si="214"/>
        <v>1</v>
      </c>
      <c r="IH153" t="b">
        <f t="shared" si="215"/>
        <v>0</v>
      </c>
      <c r="II153" t="b">
        <f t="shared" si="179"/>
        <v>0</v>
      </c>
      <c r="IJ153" t="str">
        <f>IF(OR(IF153=FALSE,IF153="na"),"na",VLOOKUP(JF153,'Vlookup tables'!$G$2:$H$7,2,FALSE))</f>
        <v>na</v>
      </c>
      <c r="IK153">
        <f>IF(OR(IG153=FALSE,IG153="na"),"na",VLOOKUP(JG153,'Vlookup tables'!$G$2:$H$7,2,FALSE))</f>
        <v>4</v>
      </c>
      <c r="IL153" t="str">
        <f>IF(OR(IH153=FALSE,IH153="na"),"na",VLOOKUP(JH153,'Vlookup tables'!$G$2:$H$7,2,FALSE))</f>
        <v>na</v>
      </c>
      <c r="IM153" t="str">
        <f>IF(OR(IF153=FALSE,IF153="na"),"na",VLOOKUP(JL153,'Vlookup tables'!$J$2:$K$5,2,FALSE))</f>
        <v>na</v>
      </c>
      <c r="IN153">
        <f>IF(OR(IG153=FALSE,IG153="na"),"na",VLOOKUP(JM153,'Vlookup tables'!$J$2:$K$5,2,FALSE))</f>
        <v>3</v>
      </c>
      <c r="IO153" t="str">
        <f>IF(OR(IH153=FALSE,IH153="na"),"na",VLOOKUP(JN153,'Vlookup tables'!$J$2:$K$5,2,FALSE))</f>
        <v>na</v>
      </c>
      <c r="IP153" t="str">
        <f t="shared" si="216"/>
        <v>na</v>
      </c>
      <c r="IQ153" t="b">
        <f t="shared" si="217"/>
        <v>0</v>
      </c>
      <c r="IR153" t="str">
        <f t="shared" si="218"/>
        <v>na</v>
      </c>
      <c r="IS153" t="b">
        <f t="shared" si="219"/>
        <v>0</v>
      </c>
      <c r="IT153" t="s">
        <v>559</v>
      </c>
      <c r="IU153" t="s">
        <v>539</v>
      </c>
      <c r="IV153" t="s">
        <v>540</v>
      </c>
      <c r="IW153" t="s">
        <v>576</v>
      </c>
      <c r="IX153" t="s">
        <v>577</v>
      </c>
      <c r="IY153" t="s">
        <v>532</v>
      </c>
      <c r="IZ153" t="s">
        <v>576</v>
      </c>
      <c r="JA153" t="s">
        <v>578</v>
      </c>
      <c r="JB153" t="s">
        <v>619</v>
      </c>
      <c r="JG153" t="s">
        <v>573</v>
      </c>
      <c r="JM153" t="s">
        <v>532</v>
      </c>
      <c r="KN153" t="s">
        <v>552</v>
      </c>
      <c r="KQ153" t="b">
        <f t="shared" si="220"/>
        <v>0</v>
      </c>
      <c r="KR153">
        <f t="shared" si="180"/>
        <v>141</v>
      </c>
    </row>
    <row r="154" spans="1:304" ht="14.4" customHeight="1" x14ac:dyDescent="0.3">
      <c r="A154">
        <v>100</v>
      </c>
      <c r="B154">
        <v>938</v>
      </c>
      <c r="C154" s="2">
        <v>44874.404074074075</v>
      </c>
      <c r="D154">
        <v>1</v>
      </c>
      <c r="E154" t="s">
        <v>544</v>
      </c>
      <c r="F154" t="s">
        <v>566</v>
      </c>
      <c r="G154">
        <f>VLOOKUP(F154,'Vlookup tables'!$A$2:$B$10,2,FALSE)</f>
        <v>3</v>
      </c>
      <c r="H154" t="s">
        <v>579</v>
      </c>
      <c r="I154" t="s">
        <v>1175</v>
      </c>
      <c r="J154" t="str">
        <f t="shared" si="221"/>
        <v>Electronics Tech</v>
      </c>
      <c r="K154" t="s">
        <v>566</v>
      </c>
      <c r="L154">
        <f>VLOOKUP(K154,'Vlookup tables'!$A$2:$B$10,2,FALSE)</f>
        <v>3</v>
      </c>
      <c r="M154" t="s">
        <v>656</v>
      </c>
      <c r="N154" t="b">
        <f t="shared" si="181"/>
        <v>1</v>
      </c>
      <c r="O154" t="b">
        <f t="shared" si="182"/>
        <v>1</v>
      </c>
      <c r="P154" t="b">
        <f t="shared" si="183"/>
        <v>0</v>
      </c>
      <c r="Q154" t="b">
        <f t="shared" si="184"/>
        <v>1</v>
      </c>
      <c r="R154" t="b">
        <f t="shared" si="185"/>
        <v>1</v>
      </c>
      <c r="S154" t="s">
        <v>547</v>
      </c>
      <c r="T154" t="str">
        <f t="shared" si="222"/>
        <v>na</v>
      </c>
      <c r="U154" t="str">
        <f t="shared" si="223"/>
        <v>na</v>
      </c>
      <c r="V154" t="b">
        <f t="shared" si="224"/>
        <v>1</v>
      </c>
      <c r="W154" t="str">
        <f t="shared" si="225"/>
        <v>na</v>
      </c>
      <c r="X154" t="str">
        <f t="shared" si="226"/>
        <v>na</v>
      </c>
      <c r="Y154" t="s">
        <v>517</v>
      </c>
      <c r="Z154">
        <f>VLOOKUP(Y154,'Vlookup tables'!$D$2:$E$6,2,FALSE)</f>
        <v>1</v>
      </c>
      <c r="AA154" t="b">
        <f t="shared" si="163"/>
        <v>1</v>
      </c>
      <c r="AB154" t="b">
        <f t="shared" si="186"/>
        <v>1</v>
      </c>
      <c r="AC154" t="b">
        <f t="shared" si="187"/>
        <v>0</v>
      </c>
      <c r="AD154" t="b">
        <f t="shared" si="188"/>
        <v>0</v>
      </c>
      <c r="AE154" t="b">
        <f t="shared" si="189"/>
        <v>0</v>
      </c>
      <c r="AF154">
        <f>IF(OR(AA154=FALSE,AA154="na"),"na",VLOOKUP(AV154,'Vlookup tables'!$G$2:$H$7,2,FALSE))</f>
        <v>4</v>
      </c>
      <c r="AG154">
        <f>IF(OR(AB154=FALSE,AB154="na"),"na",VLOOKUP(AW154,'Vlookup tables'!$G$2:$H$7,2,FALSE))</f>
        <v>5</v>
      </c>
      <c r="AH154" t="str">
        <f>IF(OR(AC154=FALSE,AC154="na"),"na",VLOOKUP(AX154,'Vlookup tables'!$G$2:$H$7,2,FALSE))</f>
        <v>na</v>
      </c>
      <c r="AI154" t="str">
        <f>IF(OR(AD154=FALSE,AD154="na"),"na",VLOOKUP(AY154,'Vlookup tables'!$G$2:$H$7,2,FALSE))</f>
        <v>na</v>
      </c>
      <c r="AJ154">
        <f>IF(OR(AA154=FALSE,AA154="na"),"na",VLOOKUP(BC154,'Vlookup tables'!$J$2:$K$5,2,FALSE))</f>
        <v>3</v>
      </c>
      <c r="AK154">
        <f>IF(OR(AB154=FALSE,AB154="na"),"na",VLOOKUP(BD154,'Vlookup tables'!$J$2:$K$5,2,FALSE))</f>
        <v>3</v>
      </c>
      <c r="AL154" t="str">
        <f>IF(OR(AC154=FALSE,AC154="na"),"na",VLOOKUP(BE154,'Vlookup tables'!$J$2:$K$5,2,FALSE))</f>
        <v>na</v>
      </c>
      <c r="AM154" t="str">
        <f>IF(OR(AD154=FALSE,AD154="na"),"na",VLOOKUP(BF154,'Vlookup tables'!$J$2:$K$5,2,FALSE))</f>
        <v>na</v>
      </c>
      <c r="AN154" t="b">
        <f t="shared" si="190"/>
        <v>0</v>
      </c>
      <c r="AO154" t="b">
        <f t="shared" si="191"/>
        <v>0</v>
      </c>
      <c r="AP154" t="str">
        <f t="shared" si="192"/>
        <v>na</v>
      </c>
      <c r="AQ154" t="str">
        <f t="shared" si="193"/>
        <v>na</v>
      </c>
      <c r="AR154" t="s">
        <v>682</v>
      </c>
      <c r="AV154" t="s">
        <v>573</v>
      </c>
      <c r="AW154" t="s">
        <v>551</v>
      </c>
      <c r="AX154" t="s">
        <v>531</v>
      </c>
      <c r="BC154" t="s">
        <v>532</v>
      </c>
      <c r="BD154" t="s">
        <v>532</v>
      </c>
      <c r="BE154" t="s">
        <v>532</v>
      </c>
      <c r="BQ154" t="str">
        <f t="shared" si="194"/>
        <v>Yes</v>
      </c>
      <c r="BR154" t="b">
        <f t="shared" si="195"/>
        <v>1</v>
      </c>
      <c r="BS154" t="b">
        <f t="shared" si="196"/>
        <v>1</v>
      </c>
      <c r="BT154" t="b">
        <f t="shared" si="197"/>
        <v>1</v>
      </c>
      <c r="BU154" t="b">
        <f t="shared" si="198"/>
        <v>0</v>
      </c>
      <c r="BV154" t="b">
        <f t="shared" si="199"/>
        <v>0</v>
      </c>
      <c r="BW154">
        <f>IF(OR(BR154=FALSE,BR154="na"),"na",VLOOKUP(CN154,'Vlookup tables'!$G$2:$H$7,2,FALSE))</f>
        <v>2</v>
      </c>
      <c r="BX154">
        <f>IF(OR(BS154=FALSE,BS154="na"),"na",VLOOKUP(CO154,'Vlookup tables'!$G$2:$H$7,2,FALSE))</f>
        <v>2</v>
      </c>
      <c r="BY154">
        <f>IF(OR(BT154=FALSE,BT154="na"),"na",VLOOKUP(CP154,'Vlookup tables'!$G$2:$H$7,2,FALSE))</f>
        <v>2</v>
      </c>
      <c r="BZ154" t="str">
        <f>IF(OR(BU154=FALSE,BU154="na"),"na",VLOOKUP(CQ154,'Vlookup tables'!$G$2:$H$7,2,FALSE))</f>
        <v>na</v>
      </c>
      <c r="CA154">
        <f>IF(OR(BR154=FALSE,BR154="na"),"na",VLOOKUP(CU154,'Vlookup tables'!$J$2:$K$5,2,FALSE))</f>
        <v>3</v>
      </c>
      <c r="CB154">
        <f>IF(OR(BS154=FALSE,BS154="na"),"na",VLOOKUP(CV154,'Vlookup tables'!$J$2:$K$5,2,FALSE))</f>
        <v>3</v>
      </c>
      <c r="CC154">
        <f>IF(OR(BT154=FALSE,BT154="na"),"na",VLOOKUP(CW154,'Vlookup tables'!$J$2:$K$5,2,FALSE))</f>
        <v>2</v>
      </c>
      <c r="CD154" t="str">
        <f>IF(OR(BU154=FALSE,BU154="na"),"na",VLOOKUP(CX154,'Vlookup tables'!$J$2:$K$5,2,FALSE))</f>
        <v>na</v>
      </c>
      <c r="CE154" t="b">
        <f t="shared" si="200"/>
        <v>0</v>
      </c>
      <c r="CF154" t="b">
        <f t="shared" si="201"/>
        <v>0</v>
      </c>
      <c r="CG154" t="b">
        <f t="shared" si="202"/>
        <v>0</v>
      </c>
      <c r="CH154" t="str">
        <f t="shared" si="203"/>
        <v>na</v>
      </c>
      <c r="CI154" t="s">
        <v>519</v>
      </c>
      <c r="CJ154" t="s">
        <v>593</v>
      </c>
      <c r="CN154" t="s">
        <v>531</v>
      </c>
      <c r="CO154" t="s">
        <v>531</v>
      </c>
      <c r="CP154" t="s">
        <v>531</v>
      </c>
      <c r="CU154" t="s">
        <v>532</v>
      </c>
      <c r="CV154" t="s">
        <v>532</v>
      </c>
      <c r="CW154" t="s">
        <v>528</v>
      </c>
      <c r="DI154" t="b">
        <f t="shared" si="204"/>
        <v>1</v>
      </c>
      <c r="DJ154" t="s">
        <v>1176</v>
      </c>
      <c r="DK154" t="s">
        <v>807</v>
      </c>
      <c r="EQ154" t="b">
        <f t="shared" si="205"/>
        <v>1</v>
      </c>
      <c r="ER154" t="b">
        <f t="shared" si="206"/>
        <v>1</v>
      </c>
      <c r="ES154" t="b">
        <f t="shared" si="207"/>
        <v>1</v>
      </c>
      <c r="ET154" t="b">
        <f t="shared" si="208"/>
        <v>1</v>
      </c>
      <c r="EU154" t="b">
        <f t="shared" si="209"/>
        <v>1</v>
      </c>
      <c r="EV154" t="b">
        <f t="shared" si="210"/>
        <v>0</v>
      </c>
      <c r="EW154">
        <f t="shared" si="164"/>
        <v>3</v>
      </c>
      <c r="EX154">
        <f t="shared" si="165"/>
        <v>2</v>
      </c>
      <c r="EY154">
        <f t="shared" si="166"/>
        <v>2</v>
      </c>
      <c r="EZ154">
        <f t="shared" si="167"/>
        <v>3</v>
      </c>
      <c r="FA154" t="b">
        <f t="shared" si="168"/>
        <v>1</v>
      </c>
      <c r="FB154" t="b">
        <f t="shared" si="169"/>
        <v>1</v>
      </c>
      <c r="FC154" t="b">
        <f t="shared" si="211"/>
        <v>0</v>
      </c>
      <c r="FD154" t="b">
        <f t="shared" si="170"/>
        <v>1</v>
      </c>
      <c r="FE154" t="b">
        <f t="shared" si="171"/>
        <v>1</v>
      </c>
      <c r="FF154" t="b">
        <f t="shared" si="172"/>
        <v>1</v>
      </c>
      <c r="FG154" t="b">
        <f t="shared" si="173"/>
        <v>1</v>
      </c>
      <c r="FH154" t="b">
        <f t="shared" si="212"/>
        <v>0</v>
      </c>
      <c r="FI154">
        <f>IF(OR(FD154=FALSE,FD154="na"),"na",VLOOKUP(GH154,'Vlookup tables'!$G$2:$H$7,2,FALSE))</f>
        <v>4</v>
      </c>
      <c r="FJ154">
        <f>IF(OR(FE154=FALSE,FE154="na"),"na",VLOOKUP(GI154,'Vlookup tables'!$G$2:$H$7,2,FALSE))</f>
        <v>4</v>
      </c>
      <c r="FK154">
        <f>IF(OR(FF154=FALSE,FF154="na"),"na",VLOOKUP(GJ154,'Vlookup tables'!$G$2:$H$7,2,FALSE))</f>
        <v>4</v>
      </c>
      <c r="FL154">
        <f>IF(OR(FG154=FALSE,FG154="na"),"na",VLOOKUP(GK154,'Vlookup tables'!$G$2:$H$7,2,FALSE))</f>
        <v>4</v>
      </c>
      <c r="FM154">
        <f>IF(OR(FD154=FALSE,FD154="na"),"na",VLOOKUP(GO154,'Vlookup tables'!$J$2:$K$5,2,FALSE))</f>
        <v>3</v>
      </c>
      <c r="FN154">
        <f>IF(OR(FE154=FALSE,FE154="na"),"na",VLOOKUP(GP154,'Vlookup tables'!$J$2:$K$5,2,FALSE))</f>
        <v>3</v>
      </c>
      <c r="FO154">
        <f>IF(OR(FF154=FALSE,FF154="na"),"na",VLOOKUP(GQ154,'Vlookup tables'!$J$2:$K$5,2,FALSE))</f>
        <v>3</v>
      </c>
      <c r="FP154">
        <f>IF(OR(FG154=FALSE,FG154="na"),"na",VLOOKUP(GR154,'Vlookup tables'!$J$2:$K$5,2,FALSE))</f>
        <v>3</v>
      </c>
      <c r="FQ154" t="b">
        <f t="shared" si="174"/>
        <v>0</v>
      </c>
      <c r="FR154" t="b">
        <f t="shared" si="175"/>
        <v>0</v>
      </c>
      <c r="FS154" t="b">
        <f t="shared" si="176"/>
        <v>0</v>
      </c>
      <c r="FT154" t="b">
        <f t="shared" si="177"/>
        <v>0</v>
      </c>
      <c r="FU154" t="b">
        <f t="shared" si="178"/>
        <v>0</v>
      </c>
      <c r="FV154" t="s">
        <v>725</v>
      </c>
      <c r="FX154" t="s">
        <v>554</v>
      </c>
      <c r="FY154" t="s">
        <v>556</v>
      </c>
      <c r="FZ154" t="s">
        <v>556</v>
      </c>
      <c r="GA154" t="s">
        <v>554</v>
      </c>
      <c r="GB154" t="s">
        <v>893</v>
      </c>
      <c r="GF154" t="s">
        <v>609</v>
      </c>
      <c r="GH154" t="s">
        <v>573</v>
      </c>
      <c r="GI154" t="s">
        <v>573</v>
      </c>
      <c r="GJ154" t="s">
        <v>573</v>
      </c>
      <c r="GK154" t="s">
        <v>573</v>
      </c>
      <c r="GO154" t="s">
        <v>532</v>
      </c>
      <c r="GP154" t="s">
        <v>532</v>
      </c>
      <c r="GQ154" t="s">
        <v>532</v>
      </c>
      <c r="GR154" t="s">
        <v>532</v>
      </c>
      <c r="HD154" t="s">
        <v>552</v>
      </c>
      <c r="HX154">
        <f>IF(IT154="","Unknown",VLOOKUP(IT154,'Vlookup tables'!$B$13:$C$16,2,FALSE))</f>
        <v>3</v>
      </c>
      <c r="HY154">
        <f>IF(IU154="","Unknown",VLOOKUP(IU154,'Vlookup tables'!$D$13:$E$16,2,FALSE))</f>
        <v>1</v>
      </c>
      <c r="HZ154">
        <f>IF(IV154="","Unknown",VLOOKUP(IV154,'Vlookup tables'!$F$13:$G$16,2,FALSE))</f>
        <v>2</v>
      </c>
      <c r="IA154">
        <f>IF(IW154="","Unknown",VLOOKUP(IW154,'Vlookup tables'!$H$13:$I$16,2,FALSE))</f>
        <v>3</v>
      </c>
      <c r="IB154">
        <f>IF(IX154="","Unknown",VLOOKUP(IX154,'Vlookup tables'!$J$13:$K$16,2,FALSE))</f>
        <v>3</v>
      </c>
      <c r="IC154">
        <f>IF(IY154="","Unknown",VLOOKUP(IY154,'Vlookup tables'!$L$13:$M$16,2,FALSE))</f>
        <v>3</v>
      </c>
      <c r="ID154">
        <f>IF(IZ154="","Unknown",VLOOKUP(IZ154,'Vlookup tables'!$N$13:$O$16,2,FALSE))</f>
        <v>1</v>
      </c>
      <c r="IE154">
        <f>VLOOKUP(JA154,'Vlookup tables'!$P$13:$Q$15,2,FALSE)</f>
        <v>2</v>
      </c>
      <c r="IF154" t="b">
        <f t="shared" si="213"/>
        <v>1</v>
      </c>
      <c r="IG154" t="b">
        <f t="shared" si="214"/>
        <v>1</v>
      </c>
      <c r="IH154" t="b">
        <f t="shared" si="215"/>
        <v>0</v>
      </c>
      <c r="II154" t="b">
        <f t="shared" si="179"/>
        <v>0</v>
      </c>
      <c r="IJ154">
        <f>IF(OR(IF154=FALSE,IF154="na"),"na",VLOOKUP(JF154,'Vlookup tables'!$G$2:$H$7,2,FALSE))</f>
        <v>2</v>
      </c>
      <c r="IK154">
        <f>IF(OR(IG154=FALSE,IG154="na"),"na",VLOOKUP(JG154,'Vlookup tables'!$G$2:$H$7,2,FALSE))</f>
        <v>2</v>
      </c>
      <c r="IL154" t="str">
        <f>IF(OR(IH154=FALSE,IH154="na"),"na",VLOOKUP(JH154,'Vlookup tables'!$G$2:$H$7,2,FALSE))</f>
        <v>na</v>
      </c>
      <c r="IM154">
        <f>IF(OR(IF154=FALSE,IF154="na"),"na",VLOOKUP(JL154,'Vlookup tables'!$J$2:$K$5,2,FALSE))</f>
        <v>3</v>
      </c>
      <c r="IN154">
        <f>IF(OR(IG154=FALSE,IG154="na"),"na",VLOOKUP(JM154,'Vlookup tables'!$J$2:$K$5,2,FALSE))</f>
        <v>3</v>
      </c>
      <c r="IO154" t="str">
        <f>IF(OR(IH154=FALSE,IH154="na"),"na",VLOOKUP(JN154,'Vlookup tables'!$J$2:$K$5,2,FALSE))</f>
        <v>na</v>
      </c>
      <c r="IP154" t="b">
        <f t="shared" si="216"/>
        <v>0</v>
      </c>
      <c r="IQ154" t="b">
        <f t="shared" si="217"/>
        <v>0</v>
      </c>
      <c r="IR154" t="str">
        <f t="shared" si="218"/>
        <v>na</v>
      </c>
      <c r="IS154" t="b">
        <f t="shared" si="219"/>
        <v>0</v>
      </c>
      <c r="IT154" t="s">
        <v>538</v>
      </c>
      <c r="IU154" t="s">
        <v>669</v>
      </c>
      <c r="IV154" t="s">
        <v>561</v>
      </c>
      <c r="IW154" t="s">
        <v>576</v>
      </c>
      <c r="IX154" t="s">
        <v>577</v>
      </c>
      <c r="IY154" t="s">
        <v>532</v>
      </c>
      <c r="IZ154" t="s">
        <v>562</v>
      </c>
      <c r="JA154" t="s">
        <v>578</v>
      </c>
      <c r="JB154" t="s">
        <v>636</v>
      </c>
      <c r="JF154" t="s">
        <v>531</v>
      </c>
      <c r="JG154" t="s">
        <v>531</v>
      </c>
      <c r="JL154" t="s">
        <v>532</v>
      </c>
      <c r="JM154" t="s">
        <v>532</v>
      </c>
      <c r="KN154" t="s">
        <v>552</v>
      </c>
      <c r="KQ154" t="b">
        <f t="shared" si="220"/>
        <v>0</v>
      </c>
      <c r="KR154">
        <f t="shared" si="180"/>
        <v>162</v>
      </c>
    </row>
    <row r="155" spans="1:304" ht="14.4" customHeight="1" x14ac:dyDescent="0.3">
      <c r="A155">
        <v>100</v>
      </c>
      <c r="B155">
        <v>1116</v>
      </c>
      <c r="C155" s="2">
        <v>44874.405532407407</v>
      </c>
      <c r="D155">
        <v>1</v>
      </c>
      <c r="E155" t="s">
        <v>544</v>
      </c>
      <c r="F155" t="s">
        <v>611</v>
      </c>
      <c r="G155">
        <f>VLOOKUP(F155,'Vlookup tables'!$A$2:$B$10,2,FALSE)</f>
        <v>4</v>
      </c>
      <c r="H155" t="s">
        <v>545</v>
      </c>
      <c r="J155" t="str">
        <f t="shared" si="221"/>
        <v>Engineering</v>
      </c>
      <c r="K155" t="s">
        <v>568</v>
      </c>
      <c r="L155">
        <f>VLOOKUP(K155,'Vlookup tables'!$A$2:$B$10,2,FALSE)</f>
        <v>6</v>
      </c>
      <c r="M155" t="s">
        <v>1177</v>
      </c>
      <c r="N155" t="b">
        <f t="shared" si="181"/>
        <v>0</v>
      </c>
      <c r="O155" t="b">
        <f t="shared" si="182"/>
        <v>1</v>
      </c>
      <c r="P155" t="b">
        <f t="shared" si="183"/>
        <v>0</v>
      </c>
      <c r="Q155" t="b">
        <f t="shared" si="184"/>
        <v>1</v>
      </c>
      <c r="R155" t="b">
        <f t="shared" si="185"/>
        <v>1</v>
      </c>
      <c r="S155" t="s">
        <v>547</v>
      </c>
      <c r="T155" t="b">
        <f t="shared" si="222"/>
        <v>0</v>
      </c>
      <c r="U155" t="str">
        <f t="shared" si="223"/>
        <v>na</v>
      </c>
      <c r="V155" t="b">
        <f t="shared" si="224"/>
        <v>1</v>
      </c>
      <c r="W155" t="str">
        <f t="shared" si="225"/>
        <v>na</v>
      </c>
      <c r="X155" t="str">
        <f t="shared" si="226"/>
        <v>na</v>
      </c>
      <c r="Y155" t="s">
        <v>517</v>
      </c>
      <c r="Z155">
        <f>VLOOKUP(Y155,'Vlookup tables'!$D$2:$E$6,2,FALSE)</f>
        <v>1</v>
      </c>
      <c r="AA155" t="b">
        <f t="shared" si="163"/>
        <v>1</v>
      </c>
      <c r="AB155" t="b">
        <f t="shared" si="186"/>
        <v>1</v>
      </c>
      <c r="AC155" t="b">
        <f t="shared" si="187"/>
        <v>0</v>
      </c>
      <c r="AD155" t="b">
        <f t="shared" si="188"/>
        <v>1</v>
      </c>
      <c r="AE155" t="b">
        <f t="shared" si="189"/>
        <v>0</v>
      </c>
      <c r="AF155">
        <f>IF(OR(AA155=FALSE,AA155="na"),"na",VLOOKUP(AV155,'Vlookup tables'!$G$2:$H$7,2,FALSE))</f>
        <v>5</v>
      </c>
      <c r="AG155">
        <f>IF(OR(AB155=FALSE,AB155="na"),"na",VLOOKUP(AW155,'Vlookup tables'!$G$2:$H$7,2,FALSE))</f>
        <v>4</v>
      </c>
      <c r="AH155" t="str">
        <f>IF(OR(AC155=FALSE,AC155="na"),"na",VLOOKUP(AX155,'Vlookup tables'!$G$2:$H$7,2,FALSE))</f>
        <v>na</v>
      </c>
      <c r="AI155">
        <f>IF(OR(AD155=FALSE,AD155="na"),"na",VLOOKUP(AY155,'Vlookup tables'!$G$2:$H$7,2,FALSE))</f>
        <v>2</v>
      </c>
      <c r="AJ155">
        <f>IF(OR(AA155=FALSE,AA155="na"),"na",VLOOKUP(BC155,'Vlookup tables'!$J$2:$K$5,2,FALSE))</f>
        <v>3</v>
      </c>
      <c r="AK155">
        <f>IF(OR(AB155=FALSE,AB155="na"),"na",VLOOKUP(BD155,'Vlookup tables'!$J$2:$K$5,2,FALSE))</f>
        <v>3</v>
      </c>
      <c r="AL155" t="str">
        <f>IF(OR(AC155=FALSE,AC155="na"),"na",VLOOKUP(BE155,'Vlookup tables'!$J$2:$K$5,2,FALSE))</f>
        <v>na</v>
      </c>
      <c r="AM155">
        <f>IF(OR(AD155=FALSE,AD155="na"),"na",VLOOKUP(BF155,'Vlookup tables'!$J$2:$K$5,2,FALSE))</f>
        <v>3</v>
      </c>
      <c r="AN155" t="b">
        <f t="shared" si="190"/>
        <v>1</v>
      </c>
      <c r="AO155" t="b">
        <f t="shared" si="191"/>
        <v>0</v>
      </c>
      <c r="AP155" t="str">
        <f t="shared" si="192"/>
        <v>na</v>
      </c>
      <c r="AQ155" t="b">
        <f t="shared" si="193"/>
        <v>0</v>
      </c>
      <c r="AR155" t="s">
        <v>615</v>
      </c>
      <c r="AV155" t="s">
        <v>551</v>
      </c>
      <c r="AW155" t="s">
        <v>573</v>
      </c>
      <c r="AY155" t="s">
        <v>531</v>
      </c>
      <c r="BC155" t="s">
        <v>532</v>
      </c>
      <c r="BD155" t="s">
        <v>532</v>
      </c>
      <c r="BF155" t="s">
        <v>532</v>
      </c>
      <c r="BJ155" t="s">
        <v>1178</v>
      </c>
      <c r="BQ155" t="str">
        <f t="shared" si="194"/>
        <v>No</v>
      </c>
      <c r="BR155" t="str">
        <f t="shared" si="195"/>
        <v>na</v>
      </c>
      <c r="BS155" t="str">
        <f t="shared" si="196"/>
        <v>na</v>
      </c>
      <c r="BT155" t="str">
        <f t="shared" si="197"/>
        <v>na</v>
      </c>
      <c r="BU155" t="str">
        <f t="shared" si="198"/>
        <v>na</v>
      </c>
      <c r="BV155" t="str">
        <f t="shared" si="199"/>
        <v>na</v>
      </c>
      <c r="BW155" t="str">
        <f>IF(OR(BR155=FALSE,BR155="na"),"na",VLOOKUP(CN155,'Vlookup tables'!$G$2:$H$7,2,FALSE))</f>
        <v>na</v>
      </c>
      <c r="BX155" t="str">
        <f>IF(OR(BS155=FALSE,BS155="na"),"na",VLOOKUP(CO155,'Vlookup tables'!$G$2:$H$7,2,FALSE))</f>
        <v>na</v>
      </c>
      <c r="BY155" t="str">
        <f>IF(OR(BT155=FALSE,BT155="na"),"na",VLOOKUP(CP155,'Vlookup tables'!$G$2:$H$7,2,FALSE))</f>
        <v>na</v>
      </c>
      <c r="BZ155" t="str">
        <f>IF(OR(BU155=FALSE,BU155="na"),"na",VLOOKUP(CQ155,'Vlookup tables'!$G$2:$H$7,2,FALSE))</f>
        <v>na</v>
      </c>
      <c r="CA155" t="str">
        <f>IF(OR(BR155=FALSE,BR155="na"),"na",VLOOKUP(CU155,'Vlookup tables'!$J$2:$K$5,2,FALSE))</f>
        <v>na</v>
      </c>
      <c r="CB155" t="str">
        <f>IF(OR(BS155=FALSE,BS155="na"),"na",VLOOKUP(CV155,'Vlookup tables'!$J$2:$K$5,2,FALSE))</f>
        <v>na</v>
      </c>
      <c r="CC155" t="str">
        <f>IF(OR(BT155=FALSE,BT155="na"),"na",VLOOKUP(CW155,'Vlookup tables'!$J$2:$K$5,2,FALSE))</f>
        <v>na</v>
      </c>
      <c r="CD155" t="str">
        <f>IF(OR(BU155=FALSE,BU155="na"),"na",VLOOKUP(CX155,'Vlookup tables'!$J$2:$K$5,2,FALSE))</f>
        <v>na</v>
      </c>
      <c r="CE155" t="str">
        <f t="shared" si="200"/>
        <v>na</v>
      </c>
      <c r="CF155" t="str">
        <f t="shared" si="201"/>
        <v>na</v>
      </c>
      <c r="CG155" t="str">
        <f t="shared" si="202"/>
        <v>na</v>
      </c>
      <c r="CH155" t="str">
        <f t="shared" si="203"/>
        <v>na</v>
      </c>
      <c r="CI155" t="s">
        <v>617</v>
      </c>
      <c r="DI155" t="b">
        <f t="shared" si="204"/>
        <v>1</v>
      </c>
      <c r="DJ155" t="s">
        <v>1179</v>
      </c>
      <c r="DK155" t="s">
        <v>649</v>
      </c>
      <c r="EQ155" t="b">
        <f t="shared" si="205"/>
        <v>1</v>
      </c>
      <c r="ER155" t="b">
        <f t="shared" si="206"/>
        <v>1</v>
      </c>
      <c r="ES155" t="b">
        <f t="shared" si="207"/>
        <v>0</v>
      </c>
      <c r="ET155" t="b">
        <f t="shared" si="208"/>
        <v>0</v>
      </c>
      <c r="EU155" t="b">
        <f t="shared" si="209"/>
        <v>1</v>
      </c>
      <c r="EV155" t="b">
        <f t="shared" si="210"/>
        <v>0</v>
      </c>
      <c r="EW155">
        <f t="shared" si="164"/>
        <v>3</v>
      </c>
      <c r="EX155" t="str">
        <f t="shared" si="165"/>
        <v>na</v>
      </c>
      <c r="EY155" t="str">
        <f t="shared" si="166"/>
        <v>na</v>
      </c>
      <c r="EZ155">
        <f t="shared" si="167"/>
        <v>1</v>
      </c>
      <c r="FA155" t="b">
        <f t="shared" si="168"/>
        <v>1</v>
      </c>
      <c r="FB155" t="b">
        <f t="shared" si="169"/>
        <v>0</v>
      </c>
      <c r="FC155" t="b">
        <f t="shared" si="211"/>
        <v>0</v>
      </c>
      <c r="FD155" t="b">
        <f t="shared" si="170"/>
        <v>0</v>
      </c>
      <c r="FE155" t="b">
        <f t="shared" si="171"/>
        <v>0</v>
      </c>
      <c r="FF155" t="b">
        <f t="shared" si="172"/>
        <v>1</v>
      </c>
      <c r="FG155" t="b">
        <f t="shared" si="173"/>
        <v>0</v>
      </c>
      <c r="FH155" t="b">
        <f t="shared" si="212"/>
        <v>0</v>
      </c>
      <c r="FI155" t="str">
        <f>IF(OR(FD155=FALSE,FD155="na"),"na",VLOOKUP(GH155,'Vlookup tables'!$G$2:$H$7,2,FALSE))</f>
        <v>na</v>
      </c>
      <c r="FJ155" t="str">
        <f>IF(OR(FE155=FALSE,FE155="na"),"na",VLOOKUP(GI155,'Vlookup tables'!$G$2:$H$7,2,FALSE))</f>
        <v>na</v>
      </c>
      <c r="FK155">
        <f>IF(OR(FF155=FALSE,FF155="na"),"na",VLOOKUP(GJ155,'Vlookup tables'!$G$2:$H$7,2,FALSE))</f>
        <v>3</v>
      </c>
      <c r="FL155" t="str">
        <f>IF(OR(FG155=FALSE,FG155="na"),"na",VLOOKUP(GK155,'Vlookup tables'!$G$2:$H$7,2,FALSE))</f>
        <v>na</v>
      </c>
      <c r="FM155" t="str">
        <f>IF(OR(FD155=FALSE,FD155="na"),"na",VLOOKUP(GO155,'Vlookup tables'!$J$2:$K$5,2,FALSE))</f>
        <v>na</v>
      </c>
      <c r="FN155" t="str">
        <f>IF(OR(FE155=FALSE,FE155="na"),"na",VLOOKUP(GP155,'Vlookup tables'!$J$2:$K$5,2,FALSE))</f>
        <v>na</v>
      </c>
      <c r="FO155">
        <f>IF(OR(FF155=FALSE,FF155="na"),"na",VLOOKUP(GQ155,'Vlookup tables'!$J$2:$K$5,2,FALSE))</f>
        <v>2</v>
      </c>
      <c r="FP155" t="str">
        <f>IF(OR(FG155=FALSE,FG155="na"),"na",VLOOKUP(GR155,'Vlookup tables'!$J$2:$K$5,2,FALSE))</f>
        <v>na</v>
      </c>
      <c r="FQ155" t="str">
        <f t="shared" si="174"/>
        <v>na</v>
      </c>
      <c r="FR155" t="str">
        <f t="shared" si="175"/>
        <v>na</v>
      </c>
      <c r="FS155" t="b">
        <f t="shared" si="176"/>
        <v>0</v>
      </c>
      <c r="FT155" t="str">
        <f t="shared" si="177"/>
        <v>na</v>
      </c>
      <c r="FU155" t="b">
        <f t="shared" si="178"/>
        <v>0</v>
      </c>
      <c r="FV155" t="s">
        <v>594</v>
      </c>
      <c r="FX155" t="s">
        <v>554</v>
      </c>
      <c r="GA155" t="s">
        <v>555</v>
      </c>
      <c r="GB155" t="s">
        <v>741</v>
      </c>
      <c r="GF155" t="s">
        <v>596</v>
      </c>
      <c r="GJ155" t="s">
        <v>527</v>
      </c>
      <c r="GQ155" t="s">
        <v>528</v>
      </c>
      <c r="HD155" t="s">
        <v>552</v>
      </c>
      <c r="HX155">
        <f>IF(IT155="","Unknown",VLOOKUP(IT155,'Vlookup tables'!$B$13:$C$16,2,FALSE))</f>
        <v>2</v>
      </c>
      <c r="HY155">
        <f>IF(IU155="","Unknown",VLOOKUP(IU155,'Vlookup tables'!$D$13:$E$16,2,FALSE))</f>
        <v>3</v>
      </c>
      <c r="HZ155">
        <f>IF(IV155="","Unknown",VLOOKUP(IV155,'Vlookup tables'!$F$13:$G$16,2,FALSE))</f>
        <v>2</v>
      </c>
      <c r="IA155">
        <f>IF(IW155="","Unknown",VLOOKUP(IW155,'Vlookup tables'!$H$13:$I$16,2,FALSE))</f>
        <v>2</v>
      </c>
      <c r="IB155">
        <f>IF(IX155="","Unknown",VLOOKUP(IX155,'Vlookup tables'!$J$13:$K$16,2,FALSE))</f>
        <v>3</v>
      </c>
      <c r="IC155">
        <f>IF(IY155="","Unknown",VLOOKUP(IY155,'Vlookup tables'!$L$13:$M$16,2,FALSE))</f>
        <v>3</v>
      </c>
      <c r="ID155">
        <f>IF(IZ155="","Unknown",VLOOKUP(IZ155,'Vlookup tables'!$N$13:$O$16,2,FALSE))</f>
        <v>1</v>
      </c>
      <c r="IE155">
        <f>VLOOKUP(JA155,'Vlookup tables'!$P$13:$Q$15,2,FALSE)</f>
        <v>1</v>
      </c>
      <c r="IF155" t="str">
        <f t="shared" si="213"/>
        <v>na</v>
      </c>
      <c r="IG155" t="str">
        <f t="shared" si="214"/>
        <v>na</v>
      </c>
      <c r="IH155" t="str">
        <f t="shared" si="215"/>
        <v>na</v>
      </c>
      <c r="II155" t="str">
        <f t="shared" si="179"/>
        <v>na</v>
      </c>
      <c r="IJ155" t="str">
        <f>IF(OR(IF155=FALSE,IF155="na"),"na",VLOOKUP(JF155,'Vlookup tables'!$G$2:$H$7,2,FALSE))</f>
        <v>na</v>
      </c>
      <c r="IK155" t="str">
        <f>IF(OR(IG155=FALSE,IG155="na"),"na",VLOOKUP(JG155,'Vlookup tables'!$G$2:$H$7,2,FALSE))</f>
        <v>na</v>
      </c>
      <c r="IL155" t="str">
        <f>IF(OR(IH155=FALSE,IH155="na"),"na",VLOOKUP(JH155,'Vlookup tables'!$G$2:$H$7,2,FALSE))</f>
        <v>na</v>
      </c>
      <c r="IM155" t="str">
        <f>IF(OR(IF155=FALSE,IF155="na"),"na",VLOOKUP(JL155,'Vlookup tables'!$J$2:$K$5,2,FALSE))</f>
        <v>na</v>
      </c>
      <c r="IN155" t="str">
        <f>IF(OR(IG155=FALSE,IG155="na"),"na",VLOOKUP(JM155,'Vlookup tables'!$J$2:$K$5,2,FALSE))</f>
        <v>na</v>
      </c>
      <c r="IO155" t="str">
        <f>IF(OR(IH155=FALSE,IH155="na"),"na",VLOOKUP(JN155,'Vlookup tables'!$J$2:$K$5,2,FALSE))</f>
        <v>na</v>
      </c>
      <c r="IP155" t="str">
        <f t="shared" si="216"/>
        <v>na</v>
      </c>
      <c r="IQ155" t="str">
        <f t="shared" si="217"/>
        <v>na</v>
      </c>
      <c r="IR155" t="str">
        <f t="shared" si="218"/>
        <v>na</v>
      </c>
      <c r="IS155" t="b">
        <f t="shared" si="219"/>
        <v>0</v>
      </c>
      <c r="IT155" t="s">
        <v>559</v>
      </c>
      <c r="IU155" t="s">
        <v>539</v>
      </c>
      <c r="IV155" t="s">
        <v>561</v>
      </c>
      <c r="IW155" t="s">
        <v>562</v>
      </c>
      <c r="IX155" t="s">
        <v>577</v>
      </c>
      <c r="IY155" t="s">
        <v>532</v>
      </c>
      <c r="IZ155" t="s">
        <v>562</v>
      </c>
      <c r="JA155" t="s">
        <v>541</v>
      </c>
      <c r="JX155" t="s">
        <v>579</v>
      </c>
      <c r="JY155" t="s">
        <v>1180</v>
      </c>
      <c r="KQ155" t="b">
        <f t="shared" si="220"/>
        <v>0</v>
      </c>
      <c r="KR155">
        <f t="shared" si="180"/>
        <v>143</v>
      </c>
    </row>
    <row r="156" spans="1:304" ht="14.4" customHeight="1" x14ac:dyDescent="0.3">
      <c r="A156">
        <v>100</v>
      </c>
      <c r="B156">
        <v>383</v>
      </c>
      <c r="C156" s="2">
        <v>44874.408252314817</v>
      </c>
      <c r="D156">
        <v>0.89999997615814198</v>
      </c>
      <c r="E156" t="s">
        <v>1181</v>
      </c>
      <c r="F156" t="s">
        <v>566</v>
      </c>
      <c r="G156">
        <f>VLOOKUP(F156,'Vlookup tables'!$A$2:$B$10,2,FALSE)</f>
        <v>3</v>
      </c>
      <c r="H156" t="s">
        <v>567</v>
      </c>
      <c r="J156" t="str">
        <f t="shared" si="221"/>
        <v>Administration</v>
      </c>
      <c r="K156" t="s">
        <v>568</v>
      </c>
      <c r="L156">
        <f>VLOOKUP(K156,'Vlookup tables'!$A$2:$B$10,2,FALSE)</f>
        <v>6</v>
      </c>
      <c r="M156" t="s">
        <v>583</v>
      </c>
      <c r="N156" t="b">
        <f t="shared" si="181"/>
        <v>1</v>
      </c>
      <c r="O156" t="b">
        <f t="shared" si="182"/>
        <v>0</v>
      </c>
      <c r="P156" t="b">
        <f t="shared" si="183"/>
        <v>0</v>
      </c>
      <c r="Q156" t="b">
        <f t="shared" si="184"/>
        <v>0</v>
      </c>
      <c r="R156" t="b">
        <f t="shared" si="185"/>
        <v>0</v>
      </c>
      <c r="S156" t="s">
        <v>547</v>
      </c>
      <c r="T156" t="str">
        <f t="shared" si="222"/>
        <v>na</v>
      </c>
      <c r="U156" t="b">
        <f t="shared" si="223"/>
        <v>0</v>
      </c>
      <c r="V156" t="b">
        <f t="shared" si="224"/>
        <v>1</v>
      </c>
      <c r="W156" t="b">
        <f t="shared" si="225"/>
        <v>0</v>
      </c>
      <c r="X156" t="b">
        <f t="shared" si="226"/>
        <v>0</v>
      </c>
      <c r="Y156" t="s">
        <v>584</v>
      </c>
      <c r="Z156">
        <f>VLOOKUP(Y156,'Vlookup tables'!$D$2:$E$6,2,FALSE)</f>
        <v>2</v>
      </c>
      <c r="AA156" t="str">
        <f t="shared" si="163"/>
        <v>na</v>
      </c>
      <c r="AB156" t="str">
        <f t="shared" si="186"/>
        <v>na</v>
      </c>
      <c r="AC156" t="str">
        <f t="shared" si="187"/>
        <v>na</v>
      </c>
      <c r="AD156" t="str">
        <f t="shared" si="188"/>
        <v>na</v>
      </c>
      <c r="AE156" t="str">
        <f t="shared" si="189"/>
        <v>na</v>
      </c>
      <c r="AF156" t="str">
        <f>IF(OR(AA156=FALSE,AA156="na"),"na",VLOOKUP(AV156,'Vlookup tables'!$G$2:$H$7,2,FALSE))</f>
        <v>na</v>
      </c>
      <c r="AG156" t="str">
        <f>IF(OR(AB156=FALSE,AB156="na"),"na",VLOOKUP(AW156,'Vlookup tables'!$G$2:$H$7,2,FALSE))</f>
        <v>na</v>
      </c>
      <c r="AH156" t="str">
        <f>IF(OR(AC156=FALSE,AC156="na"),"na",VLOOKUP(AX156,'Vlookup tables'!$G$2:$H$7,2,FALSE))</f>
        <v>na</v>
      </c>
      <c r="AI156" t="str">
        <f>IF(OR(AD156=FALSE,AD156="na"),"na",VLOOKUP(AY156,'Vlookup tables'!$G$2:$H$7,2,FALSE))</f>
        <v>na</v>
      </c>
      <c r="AJ156" t="str">
        <f>IF(OR(AA156=FALSE,AA156="na"),"na",VLOOKUP(BC156,'Vlookup tables'!$J$2:$K$5,2,FALSE))</f>
        <v>na</v>
      </c>
      <c r="AK156" t="str">
        <f>IF(OR(AB156=FALSE,AB156="na"),"na",VLOOKUP(BD156,'Vlookup tables'!$J$2:$K$5,2,FALSE))</f>
        <v>na</v>
      </c>
      <c r="AL156" t="str">
        <f>IF(OR(AC156=FALSE,AC156="na"),"na",VLOOKUP(BE156,'Vlookup tables'!$J$2:$K$5,2,FALSE))</f>
        <v>na</v>
      </c>
      <c r="AM156" t="str">
        <f>IF(OR(AD156=FALSE,AD156="na"),"na",VLOOKUP(BF156,'Vlookup tables'!$J$2:$K$5,2,FALSE))</f>
        <v>na</v>
      </c>
      <c r="AN156" t="str">
        <f t="shared" si="190"/>
        <v>na</v>
      </c>
      <c r="AO156" t="str">
        <f t="shared" si="191"/>
        <v>na</v>
      </c>
      <c r="AP156" t="str">
        <f t="shared" si="192"/>
        <v>na</v>
      </c>
      <c r="AQ156" t="str">
        <f t="shared" si="193"/>
        <v>na</v>
      </c>
      <c r="BQ156" t="str">
        <f t="shared" si="194"/>
        <v>na</v>
      </c>
      <c r="BR156" t="b">
        <f t="shared" si="195"/>
        <v>1</v>
      </c>
      <c r="BS156" t="b">
        <f t="shared" si="196"/>
        <v>1</v>
      </c>
      <c r="BT156" t="b">
        <f t="shared" si="197"/>
        <v>1</v>
      </c>
      <c r="BU156" t="b">
        <f t="shared" si="198"/>
        <v>0</v>
      </c>
      <c r="BV156" t="b">
        <f t="shared" si="199"/>
        <v>0</v>
      </c>
      <c r="BW156">
        <f>IF(OR(BR156=FALSE,BR156="na"),"na",VLOOKUP(CN156,'Vlookup tables'!$G$2:$H$7,2,FALSE))</f>
        <v>1</v>
      </c>
      <c r="BX156">
        <f>IF(OR(BS156=FALSE,BS156="na"),"na",VLOOKUP(CO156,'Vlookup tables'!$G$2:$H$7,2,FALSE))</f>
        <v>1</v>
      </c>
      <c r="BY156">
        <f>IF(OR(BT156=FALSE,BT156="na"),"na",VLOOKUP(CP156,'Vlookup tables'!$G$2:$H$7,2,FALSE))</f>
        <v>1</v>
      </c>
      <c r="BZ156" t="str">
        <f>IF(OR(BU156=FALSE,BU156="na"),"na",VLOOKUP(CQ156,'Vlookup tables'!$G$2:$H$7,2,FALSE))</f>
        <v>na</v>
      </c>
      <c r="CA156">
        <f>IF(OR(BR156=FALSE,BR156="na"),"na",VLOOKUP(CU156,'Vlookup tables'!$J$2:$K$5,2,FALSE))</f>
        <v>2</v>
      </c>
      <c r="CB156">
        <f>IF(OR(BS156=FALSE,BS156="na"),"na",VLOOKUP(CV156,'Vlookup tables'!$J$2:$K$5,2,FALSE))</f>
        <v>2</v>
      </c>
      <c r="CC156">
        <f>IF(OR(BT156=FALSE,BT156="na"),"na",VLOOKUP(CW156,'Vlookup tables'!$J$2:$K$5,2,FALSE))</f>
        <v>2</v>
      </c>
      <c r="CD156" t="str">
        <f>IF(OR(BU156=FALSE,BU156="na"),"na",VLOOKUP(CX156,'Vlookup tables'!$J$2:$K$5,2,FALSE))</f>
        <v>na</v>
      </c>
      <c r="CE156" t="b">
        <f t="shared" si="200"/>
        <v>1</v>
      </c>
      <c r="CF156" t="b">
        <f t="shared" si="201"/>
        <v>1</v>
      </c>
      <c r="CG156" t="b">
        <f t="shared" si="202"/>
        <v>1</v>
      </c>
      <c r="CH156" t="str">
        <f t="shared" si="203"/>
        <v>na</v>
      </c>
      <c r="CJ156" t="s">
        <v>593</v>
      </c>
      <c r="CN156" t="s">
        <v>530</v>
      </c>
      <c r="CO156" t="s">
        <v>530</v>
      </c>
      <c r="CP156" t="s">
        <v>530</v>
      </c>
      <c r="CU156" t="s">
        <v>528</v>
      </c>
      <c r="CV156" t="s">
        <v>528</v>
      </c>
      <c r="CW156" t="s">
        <v>528</v>
      </c>
      <c r="DB156" t="s">
        <v>1182</v>
      </c>
      <c r="DC156" t="s">
        <v>1182</v>
      </c>
      <c r="DD156" t="s">
        <v>1182</v>
      </c>
      <c r="DI156" t="b">
        <f t="shared" si="204"/>
        <v>0</v>
      </c>
      <c r="DJ156" t="s">
        <v>629</v>
      </c>
      <c r="DK156" t="s">
        <v>552</v>
      </c>
      <c r="EQ156" t="b">
        <f t="shared" si="205"/>
        <v>0</v>
      </c>
      <c r="ER156" t="b">
        <f t="shared" si="206"/>
        <v>0</v>
      </c>
      <c r="ES156" t="b">
        <f t="shared" si="207"/>
        <v>0</v>
      </c>
      <c r="ET156" t="b">
        <f t="shared" si="208"/>
        <v>0</v>
      </c>
      <c r="EU156" t="b">
        <f t="shared" si="209"/>
        <v>0</v>
      </c>
      <c r="EV156" t="b">
        <f t="shared" si="210"/>
        <v>0</v>
      </c>
      <c r="EW156" t="str">
        <f t="shared" si="164"/>
        <v>na</v>
      </c>
      <c r="EX156" t="str">
        <f t="shared" si="165"/>
        <v>na</v>
      </c>
      <c r="EY156" t="str">
        <f t="shared" si="166"/>
        <v>na</v>
      </c>
      <c r="EZ156" t="str">
        <f t="shared" si="167"/>
        <v>na</v>
      </c>
      <c r="FA156" t="str">
        <f t="shared" si="168"/>
        <v>na</v>
      </c>
      <c r="FB156" t="str">
        <f t="shared" si="169"/>
        <v>na</v>
      </c>
      <c r="FC156" t="str">
        <f t="shared" si="211"/>
        <v>na</v>
      </c>
      <c r="FD156" t="str">
        <f t="shared" si="170"/>
        <v>na</v>
      </c>
      <c r="FE156" t="str">
        <f t="shared" si="171"/>
        <v>na</v>
      </c>
      <c r="FF156" t="str">
        <f t="shared" si="172"/>
        <v>na</v>
      </c>
      <c r="FG156" t="str">
        <f t="shared" si="173"/>
        <v>na</v>
      </c>
      <c r="FH156" t="str">
        <f t="shared" si="212"/>
        <v>na</v>
      </c>
      <c r="FI156" t="str">
        <f>IF(OR(FD156=FALSE,FD156="na"),"na",VLOOKUP(GH156,'Vlookup tables'!$G$2:$H$7,2,FALSE))</f>
        <v>na</v>
      </c>
      <c r="FJ156" t="str">
        <f>IF(OR(FE156=FALSE,FE156="na"),"na",VLOOKUP(GI156,'Vlookup tables'!$G$2:$H$7,2,FALSE))</f>
        <v>na</v>
      </c>
      <c r="FK156" t="str">
        <f>IF(OR(FF156=FALSE,FF156="na"),"na",VLOOKUP(GJ156,'Vlookup tables'!$G$2:$H$7,2,FALSE))</f>
        <v>na</v>
      </c>
      <c r="FL156" t="str">
        <f>IF(OR(FG156=FALSE,FG156="na"),"na",VLOOKUP(GK156,'Vlookup tables'!$G$2:$H$7,2,FALSE))</f>
        <v>na</v>
      </c>
      <c r="FM156" t="str">
        <f>IF(OR(FD156=FALSE,FD156="na"),"na",VLOOKUP(GO156,'Vlookup tables'!$J$2:$K$5,2,FALSE))</f>
        <v>na</v>
      </c>
      <c r="FN156" t="str">
        <f>IF(OR(FE156=FALSE,FE156="na"),"na",VLOOKUP(GP156,'Vlookup tables'!$J$2:$K$5,2,FALSE))</f>
        <v>na</v>
      </c>
      <c r="FO156" t="str">
        <f>IF(OR(FF156=FALSE,FF156="na"),"na",VLOOKUP(GQ156,'Vlookup tables'!$J$2:$K$5,2,FALSE))</f>
        <v>na</v>
      </c>
      <c r="FP156" t="str">
        <f>IF(OR(FG156=FALSE,FG156="na"),"na",VLOOKUP(GR156,'Vlookup tables'!$J$2:$K$5,2,FALSE))</f>
        <v>na</v>
      </c>
      <c r="FQ156" t="str">
        <f t="shared" si="174"/>
        <v>na</v>
      </c>
      <c r="FR156" t="str">
        <f t="shared" si="175"/>
        <v>na</v>
      </c>
      <c r="FS156" t="str">
        <f t="shared" si="176"/>
        <v>na</v>
      </c>
      <c r="FT156" t="str">
        <f t="shared" si="177"/>
        <v>na</v>
      </c>
      <c r="FU156" t="str">
        <f t="shared" si="178"/>
        <v>na</v>
      </c>
      <c r="FV156" t="s">
        <v>574</v>
      </c>
      <c r="HF156" t="s">
        <v>575</v>
      </c>
      <c r="HX156">
        <f>IF(IT156="","Unknown",VLOOKUP(IT156,'Vlookup tables'!$B$13:$C$16,2,FALSE))</f>
        <v>3</v>
      </c>
      <c r="HY156">
        <f>IF(IU156="","Unknown",VLOOKUP(IU156,'Vlookup tables'!$D$13:$E$16,2,FALSE))</f>
        <v>3</v>
      </c>
      <c r="HZ156">
        <f>IF(IV156="","Unknown",VLOOKUP(IV156,'Vlookup tables'!$F$13:$G$16,2,FALSE))</f>
        <v>3</v>
      </c>
      <c r="IA156">
        <f>IF(IW156="","Unknown",VLOOKUP(IW156,'Vlookup tables'!$H$13:$I$16,2,FALSE))</f>
        <v>3</v>
      </c>
      <c r="IB156">
        <f>IF(IX156="","Unknown",VLOOKUP(IX156,'Vlookup tables'!$J$13:$K$16,2,FALSE))</f>
        <v>3</v>
      </c>
      <c r="IC156">
        <f>IF(IY156="","Unknown",VLOOKUP(IY156,'Vlookup tables'!$L$13:$M$16,2,FALSE))</f>
        <v>3</v>
      </c>
      <c r="ID156">
        <f>IF(IZ156="","Unknown",VLOOKUP(IZ156,'Vlookup tables'!$N$13:$O$16,2,FALSE))</f>
        <v>1</v>
      </c>
      <c r="IE156">
        <f>VLOOKUP(JA156,'Vlookup tables'!$P$13:$Q$15,2,FALSE)</f>
        <v>1</v>
      </c>
      <c r="IF156" t="str">
        <f t="shared" si="213"/>
        <v>na</v>
      </c>
      <c r="IG156" t="str">
        <f t="shared" si="214"/>
        <v>na</v>
      </c>
      <c r="IH156" t="str">
        <f t="shared" si="215"/>
        <v>na</v>
      </c>
      <c r="II156" t="str">
        <f t="shared" si="179"/>
        <v>na</v>
      </c>
      <c r="IJ156" t="str">
        <f>IF(OR(IF156=FALSE,IF156="na"),"na",VLOOKUP(JF156,'Vlookup tables'!$G$2:$H$7,2,FALSE))</f>
        <v>na</v>
      </c>
      <c r="IK156" t="str">
        <f>IF(OR(IG156=FALSE,IG156="na"),"na",VLOOKUP(JG156,'Vlookup tables'!$G$2:$H$7,2,FALSE))</f>
        <v>na</v>
      </c>
      <c r="IL156" t="str">
        <f>IF(OR(IH156=FALSE,IH156="na"),"na",VLOOKUP(JH156,'Vlookup tables'!$G$2:$H$7,2,FALSE))</f>
        <v>na</v>
      </c>
      <c r="IM156" t="str">
        <f>IF(OR(IF156=FALSE,IF156="na"),"na",VLOOKUP(JL156,'Vlookup tables'!$J$2:$K$5,2,FALSE))</f>
        <v>na</v>
      </c>
      <c r="IN156" t="str">
        <f>IF(OR(IG156=FALSE,IG156="na"),"na",VLOOKUP(JM156,'Vlookup tables'!$J$2:$K$5,2,FALSE))</f>
        <v>na</v>
      </c>
      <c r="IO156" t="str">
        <f>IF(OR(IH156=FALSE,IH156="na"),"na",VLOOKUP(JN156,'Vlookup tables'!$J$2:$K$5,2,FALSE))</f>
        <v>na</v>
      </c>
      <c r="IP156" t="str">
        <f t="shared" si="216"/>
        <v>na</v>
      </c>
      <c r="IQ156" t="str">
        <f t="shared" si="217"/>
        <v>na</v>
      </c>
      <c r="IR156" t="str">
        <f t="shared" si="218"/>
        <v>na</v>
      </c>
      <c r="IS156" t="b">
        <f t="shared" si="219"/>
        <v>0</v>
      </c>
      <c r="IT156" t="s">
        <v>538</v>
      </c>
      <c r="IU156" t="s">
        <v>539</v>
      </c>
      <c r="IV156" t="s">
        <v>540</v>
      </c>
      <c r="IW156" t="s">
        <v>576</v>
      </c>
      <c r="IX156" t="s">
        <v>577</v>
      </c>
      <c r="IY156" t="s">
        <v>532</v>
      </c>
      <c r="IZ156" t="s">
        <v>562</v>
      </c>
      <c r="JA156" t="s">
        <v>541</v>
      </c>
      <c r="JX156" t="s">
        <v>565</v>
      </c>
      <c r="KQ156" t="b">
        <f t="shared" si="220"/>
        <v>0</v>
      </c>
      <c r="KR156">
        <f t="shared" si="180"/>
        <v>137</v>
      </c>
    </row>
    <row r="157" spans="1:304" ht="14.4" customHeight="1" x14ac:dyDescent="0.3">
      <c r="A157">
        <v>100</v>
      </c>
      <c r="B157">
        <v>962</v>
      </c>
      <c r="C157" s="2">
        <v>44874.40829861111</v>
      </c>
      <c r="D157">
        <v>1</v>
      </c>
      <c r="E157" t="s">
        <v>581</v>
      </c>
      <c r="F157" t="s">
        <v>611</v>
      </c>
      <c r="G157">
        <f>VLOOKUP(F157,'Vlookup tables'!$A$2:$B$10,2,FALSE)</f>
        <v>4</v>
      </c>
      <c r="H157" t="s">
        <v>545</v>
      </c>
      <c r="J157" t="str">
        <f t="shared" si="221"/>
        <v>Engineering</v>
      </c>
      <c r="K157" t="s">
        <v>611</v>
      </c>
      <c r="L157">
        <f>VLOOKUP(K157,'Vlookup tables'!$A$2:$B$10,2,FALSE)</f>
        <v>4</v>
      </c>
      <c r="M157" t="s">
        <v>583</v>
      </c>
      <c r="N157" t="b">
        <f t="shared" si="181"/>
        <v>1</v>
      </c>
      <c r="O157" t="b">
        <f t="shared" si="182"/>
        <v>0</v>
      </c>
      <c r="P157" t="b">
        <f t="shared" si="183"/>
        <v>0</v>
      </c>
      <c r="Q157" t="b">
        <f t="shared" si="184"/>
        <v>0</v>
      </c>
      <c r="R157" t="b">
        <f t="shared" si="185"/>
        <v>0</v>
      </c>
      <c r="T157" t="str">
        <f t="shared" si="222"/>
        <v>na</v>
      </c>
      <c r="U157" t="str">
        <f t="shared" si="223"/>
        <v>Unknown</v>
      </c>
      <c r="V157" t="str">
        <f t="shared" si="224"/>
        <v>Unknown</v>
      </c>
      <c r="W157" t="str">
        <f t="shared" si="225"/>
        <v>Unknown</v>
      </c>
      <c r="X157" t="str">
        <f t="shared" si="226"/>
        <v>Unknown</v>
      </c>
      <c r="Y157" t="s">
        <v>621</v>
      </c>
      <c r="Z157">
        <f>VLOOKUP(Y157,'Vlookup tables'!$D$2:$E$6,2,FALSE)</f>
        <v>3</v>
      </c>
      <c r="AA157" t="str">
        <f t="shared" si="163"/>
        <v>na</v>
      </c>
      <c r="AB157" t="str">
        <f t="shared" si="186"/>
        <v>na</v>
      </c>
      <c r="AC157" t="str">
        <f t="shared" si="187"/>
        <v>na</v>
      </c>
      <c r="AD157" t="str">
        <f t="shared" si="188"/>
        <v>na</v>
      </c>
      <c r="AE157" t="str">
        <f t="shared" si="189"/>
        <v>na</v>
      </c>
      <c r="AF157" t="str">
        <f>IF(OR(AA157=FALSE,AA157="na"),"na",VLOOKUP(AV157,'Vlookup tables'!$G$2:$H$7,2,FALSE))</f>
        <v>na</v>
      </c>
      <c r="AG157" t="str">
        <f>IF(OR(AB157=FALSE,AB157="na"),"na",VLOOKUP(AW157,'Vlookup tables'!$G$2:$H$7,2,FALSE))</f>
        <v>na</v>
      </c>
      <c r="AH157" t="str">
        <f>IF(OR(AC157=FALSE,AC157="na"),"na",VLOOKUP(AX157,'Vlookup tables'!$G$2:$H$7,2,FALSE))</f>
        <v>na</v>
      </c>
      <c r="AI157" t="str">
        <f>IF(OR(AD157=FALSE,AD157="na"),"na",VLOOKUP(AY157,'Vlookup tables'!$G$2:$H$7,2,FALSE))</f>
        <v>na</v>
      </c>
      <c r="AJ157" t="str">
        <f>IF(OR(AA157=FALSE,AA157="na"),"na",VLOOKUP(BC157,'Vlookup tables'!$J$2:$K$5,2,FALSE))</f>
        <v>na</v>
      </c>
      <c r="AK157" t="str">
        <f>IF(OR(AB157=FALSE,AB157="na"),"na",VLOOKUP(BD157,'Vlookup tables'!$J$2:$K$5,2,FALSE))</f>
        <v>na</v>
      </c>
      <c r="AL157" t="str">
        <f>IF(OR(AC157=FALSE,AC157="na"),"na",VLOOKUP(BE157,'Vlookup tables'!$J$2:$K$5,2,FALSE))</f>
        <v>na</v>
      </c>
      <c r="AM157" t="str">
        <f>IF(OR(AD157=FALSE,AD157="na"),"na",VLOOKUP(BF157,'Vlookup tables'!$J$2:$K$5,2,FALSE))</f>
        <v>na</v>
      </c>
      <c r="AN157" t="str">
        <f t="shared" si="190"/>
        <v>na</v>
      </c>
      <c r="AO157" t="str">
        <f t="shared" si="191"/>
        <v>na</v>
      </c>
      <c r="AP157" t="str">
        <f t="shared" si="192"/>
        <v>na</v>
      </c>
      <c r="AQ157" t="str">
        <f t="shared" si="193"/>
        <v>na</v>
      </c>
      <c r="BQ157" t="str">
        <f t="shared" si="194"/>
        <v>na</v>
      </c>
      <c r="BR157" t="str">
        <f t="shared" si="195"/>
        <v>na</v>
      </c>
      <c r="BS157" t="str">
        <f t="shared" si="196"/>
        <v>na</v>
      </c>
      <c r="BT157" t="str">
        <f t="shared" si="197"/>
        <v>na</v>
      </c>
      <c r="BU157" t="str">
        <f t="shared" si="198"/>
        <v>na</v>
      </c>
      <c r="BV157" t="str">
        <f t="shared" si="199"/>
        <v>na</v>
      </c>
      <c r="BW157" t="str">
        <f>IF(OR(BR157=FALSE,BR157="na"),"na",VLOOKUP(CN157,'Vlookup tables'!$G$2:$H$7,2,FALSE))</f>
        <v>na</v>
      </c>
      <c r="BX157" t="str">
        <f>IF(OR(BS157=FALSE,BS157="na"),"na",VLOOKUP(CO157,'Vlookup tables'!$G$2:$H$7,2,FALSE))</f>
        <v>na</v>
      </c>
      <c r="BY157" t="str">
        <f>IF(OR(BT157=FALSE,BT157="na"),"na",VLOOKUP(CP157,'Vlookup tables'!$G$2:$H$7,2,FALSE))</f>
        <v>na</v>
      </c>
      <c r="BZ157" t="str">
        <f>IF(OR(BU157=FALSE,BU157="na"),"na",VLOOKUP(CQ157,'Vlookup tables'!$G$2:$H$7,2,FALSE))</f>
        <v>na</v>
      </c>
      <c r="CA157" t="str">
        <f>IF(OR(BR157=FALSE,BR157="na"),"na",VLOOKUP(CU157,'Vlookup tables'!$J$2:$K$5,2,FALSE))</f>
        <v>na</v>
      </c>
      <c r="CB157" t="str">
        <f>IF(OR(BS157=FALSE,BS157="na"),"na",VLOOKUP(CV157,'Vlookup tables'!$J$2:$K$5,2,FALSE))</f>
        <v>na</v>
      </c>
      <c r="CC157" t="str">
        <f>IF(OR(BT157=FALSE,BT157="na"),"na",VLOOKUP(CW157,'Vlookup tables'!$J$2:$K$5,2,FALSE))</f>
        <v>na</v>
      </c>
      <c r="CD157" t="str">
        <f>IF(OR(BU157=FALSE,BU157="na"),"na",VLOOKUP(CX157,'Vlookup tables'!$J$2:$K$5,2,FALSE))</f>
        <v>na</v>
      </c>
      <c r="CE157" t="str">
        <f t="shared" si="200"/>
        <v>na</v>
      </c>
      <c r="CF157" t="str">
        <f t="shared" si="201"/>
        <v>na</v>
      </c>
      <c r="CG157" t="str">
        <f t="shared" si="202"/>
        <v>na</v>
      </c>
      <c r="CH157" t="str">
        <f t="shared" si="203"/>
        <v>na</v>
      </c>
      <c r="DI157" t="str">
        <f t="shared" si="204"/>
        <v>na</v>
      </c>
      <c r="DM157" s="5" t="s">
        <v>534</v>
      </c>
      <c r="EQ157" t="b">
        <f t="shared" si="205"/>
        <v>0</v>
      </c>
      <c r="ER157" t="b">
        <f t="shared" si="206"/>
        <v>0</v>
      </c>
      <c r="ES157" t="b">
        <f t="shared" si="207"/>
        <v>0</v>
      </c>
      <c r="ET157" t="b">
        <f t="shared" si="208"/>
        <v>0</v>
      </c>
      <c r="EU157" t="b">
        <f t="shared" si="209"/>
        <v>0</v>
      </c>
      <c r="EV157" t="b">
        <f t="shared" si="210"/>
        <v>0</v>
      </c>
      <c r="EW157" t="str">
        <f t="shared" si="164"/>
        <v>na</v>
      </c>
      <c r="EX157" t="str">
        <f t="shared" si="165"/>
        <v>na</v>
      </c>
      <c r="EY157" t="str">
        <f t="shared" si="166"/>
        <v>na</v>
      </c>
      <c r="EZ157" t="str">
        <f t="shared" si="167"/>
        <v>na</v>
      </c>
      <c r="FA157" t="str">
        <f t="shared" si="168"/>
        <v>na</v>
      </c>
      <c r="FB157" t="str">
        <f t="shared" si="169"/>
        <v>na</v>
      </c>
      <c r="FC157" t="str">
        <f t="shared" si="211"/>
        <v>na</v>
      </c>
      <c r="FD157" t="str">
        <f t="shared" si="170"/>
        <v>na</v>
      </c>
      <c r="FE157" t="str">
        <f t="shared" si="171"/>
        <v>na</v>
      </c>
      <c r="FF157" t="str">
        <f t="shared" si="172"/>
        <v>na</v>
      </c>
      <c r="FG157" t="str">
        <f t="shared" si="173"/>
        <v>na</v>
      </c>
      <c r="FH157" t="str">
        <f t="shared" si="212"/>
        <v>na</v>
      </c>
      <c r="FI157" t="str">
        <f>IF(OR(FD157=FALSE,FD157="na"),"na",VLOOKUP(GH157,'Vlookup tables'!$G$2:$H$7,2,FALSE))</f>
        <v>na</v>
      </c>
      <c r="FJ157" t="str">
        <f>IF(OR(FE157=FALSE,FE157="na"),"na",VLOOKUP(GI157,'Vlookup tables'!$G$2:$H$7,2,FALSE))</f>
        <v>na</v>
      </c>
      <c r="FK157" t="str">
        <f>IF(OR(FF157=FALSE,FF157="na"),"na",VLOOKUP(GJ157,'Vlookup tables'!$G$2:$H$7,2,FALSE))</f>
        <v>na</v>
      </c>
      <c r="FL157" t="str">
        <f>IF(OR(FG157=FALSE,FG157="na"),"na",VLOOKUP(GK157,'Vlookup tables'!$G$2:$H$7,2,FALSE))</f>
        <v>na</v>
      </c>
      <c r="FM157" t="str">
        <f>IF(OR(FD157=FALSE,FD157="na"),"na",VLOOKUP(GO157,'Vlookup tables'!$J$2:$K$5,2,FALSE))</f>
        <v>na</v>
      </c>
      <c r="FN157" t="str">
        <f>IF(OR(FE157=FALSE,FE157="na"),"na",VLOOKUP(GP157,'Vlookup tables'!$J$2:$K$5,2,FALSE))</f>
        <v>na</v>
      </c>
      <c r="FO157" t="str">
        <f>IF(OR(FF157=FALSE,FF157="na"),"na",VLOOKUP(GQ157,'Vlookup tables'!$J$2:$K$5,2,FALSE))</f>
        <v>na</v>
      </c>
      <c r="FP157" t="str">
        <f>IF(OR(FG157=FALSE,FG157="na"),"na",VLOOKUP(GR157,'Vlookup tables'!$J$2:$K$5,2,FALSE))</f>
        <v>na</v>
      </c>
      <c r="FQ157" t="str">
        <f t="shared" si="174"/>
        <v>na</v>
      </c>
      <c r="FR157" t="str">
        <f t="shared" si="175"/>
        <v>na</v>
      </c>
      <c r="FS157" t="str">
        <f t="shared" si="176"/>
        <v>na</v>
      </c>
      <c r="FT157" t="str">
        <f t="shared" si="177"/>
        <v>na</v>
      </c>
      <c r="FU157" t="str">
        <f t="shared" si="178"/>
        <v>na</v>
      </c>
      <c r="FV157" t="s">
        <v>574</v>
      </c>
      <c r="HF157" t="s">
        <v>534</v>
      </c>
      <c r="HX157">
        <f>IF(IT157="","Unknown",VLOOKUP(IT157,'Vlookup tables'!$B$13:$C$16,2,FALSE))</f>
        <v>3</v>
      </c>
      <c r="HY157">
        <f>IF(IU157="","Unknown",VLOOKUP(IU157,'Vlookup tables'!$D$13:$E$16,2,FALSE))</f>
        <v>1</v>
      </c>
      <c r="HZ157">
        <f>IF(IV157="","Unknown",VLOOKUP(IV157,'Vlookup tables'!$F$13:$G$16,2,FALSE))</f>
        <v>3</v>
      </c>
      <c r="IA157">
        <f>IF(IW157="","Unknown",VLOOKUP(IW157,'Vlookup tables'!$H$13:$I$16,2,FALSE))</f>
        <v>2</v>
      </c>
      <c r="IB157">
        <f>IF(IX157="","Unknown",VLOOKUP(IX157,'Vlookup tables'!$J$13:$K$16,2,FALSE))</f>
        <v>3</v>
      </c>
      <c r="IC157">
        <f>IF(IY157="","Unknown",VLOOKUP(IY157,'Vlookup tables'!$L$13:$M$16,2,FALSE))</f>
        <v>3</v>
      </c>
      <c r="ID157">
        <f>IF(IZ157="","Unknown",VLOOKUP(IZ157,'Vlookup tables'!$N$13:$O$16,2,FALSE))</f>
        <v>1</v>
      </c>
      <c r="IE157">
        <f>VLOOKUP(JA157,'Vlookup tables'!$P$13:$Q$15,2,FALSE)</f>
        <v>2</v>
      </c>
      <c r="IF157" t="b">
        <f t="shared" si="213"/>
        <v>0</v>
      </c>
      <c r="IG157" t="b">
        <f t="shared" si="214"/>
        <v>1</v>
      </c>
      <c r="IH157" t="b">
        <f t="shared" si="215"/>
        <v>0</v>
      </c>
      <c r="II157" t="b">
        <f t="shared" si="179"/>
        <v>1</v>
      </c>
      <c r="IJ157" t="str">
        <f>IF(OR(IF157=FALSE,IF157="na"),"na",VLOOKUP(JF157,'Vlookup tables'!$G$2:$H$7,2,FALSE))</f>
        <v>na</v>
      </c>
      <c r="IK157">
        <f>IF(OR(IG157=FALSE,IG157="na"),"na",VLOOKUP(JG157,'Vlookup tables'!$G$2:$H$7,2,FALSE))</f>
        <v>1</v>
      </c>
      <c r="IL157" t="str">
        <f>IF(OR(IH157=FALSE,IH157="na"),"na",VLOOKUP(JH157,'Vlookup tables'!$G$2:$H$7,2,FALSE))</f>
        <v>na</v>
      </c>
      <c r="IM157" t="str">
        <f>IF(OR(IF157=FALSE,IF157="na"),"na",VLOOKUP(JL157,'Vlookup tables'!$J$2:$K$5,2,FALSE))</f>
        <v>na</v>
      </c>
      <c r="IN157">
        <f>IF(OR(IG157=FALSE,IG157="na"),"na",VLOOKUP(JM157,'Vlookup tables'!$J$2:$K$5,2,FALSE))</f>
        <v>3</v>
      </c>
      <c r="IO157" t="str">
        <f>IF(OR(IH157=FALSE,IH157="na"),"na",VLOOKUP(JN157,'Vlookup tables'!$J$2:$K$5,2,FALSE))</f>
        <v>na</v>
      </c>
      <c r="IP157" t="str">
        <f t="shared" si="216"/>
        <v>na</v>
      </c>
      <c r="IQ157" t="b">
        <f t="shared" si="217"/>
        <v>0</v>
      </c>
      <c r="IR157" t="str">
        <f t="shared" si="218"/>
        <v>na</v>
      </c>
      <c r="IS157" t="b">
        <f t="shared" si="219"/>
        <v>0</v>
      </c>
      <c r="IT157" t="s">
        <v>538</v>
      </c>
      <c r="IU157" t="s">
        <v>669</v>
      </c>
      <c r="IV157" t="s">
        <v>540</v>
      </c>
      <c r="IW157" t="s">
        <v>562</v>
      </c>
      <c r="IX157" t="s">
        <v>577</v>
      </c>
      <c r="IY157" t="s">
        <v>532</v>
      </c>
      <c r="IZ157" t="s">
        <v>562</v>
      </c>
      <c r="JA157" t="s">
        <v>578</v>
      </c>
      <c r="JB157" t="s">
        <v>878</v>
      </c>
      <c r="JC157" t="s">
        <v>1183</v>
      </c>
      <c r="JG157" t="s">
        <v>530</v>
      </c>
      <c r="JI157" t="s">
        <v>530</v>
      </c>
      <c r="JM157" t="s">
        <v>532</v>
      </c>
      <c r="JO157" t="s">
        <v>532</v>
      </c>
      <c r="JU157" t="s">
        <v>1184</v>
      </c>
      <c r="KN157" t="s">
        <v>552</v>
      </c>
      <c r="KQ157" t="b">
        <f t="shared" si="220"/>
        <v>0</v>
      </c>
      <c r="KR157">
        <f t="shared" si="180"/>
        <v>132</v>
      </c>
    </row>
    <row r="158" spans="1:304" ht="14.4" customHeight="1" x14ac:dyDescent="0.3">
      <c r="A158">
        <v>100</v>
      </c>
      <c r="B158">
        <v>310</v>
      </c>
      <c r="C158" s="2">
        <v>44874.410671296297</v>
      </c>
      <c r="D158">
        <v>1</v>
      </c>
      <c r="E158" t="s">
        <v>581</v>
      </c>
      <c r="F158" t="s">
        <v>680</v>
      </c>
      <c r="G158">
        <f>VLOOKUP(F158,'Vlookup tables'!$A$2:$B$10,2,FALSE)</f>
        <v>2</v>
      </c>
      <c r="H158" t="s">
        <v>545</v>
      </c>
      <c r="J158" t="str">
        <f t="shared" si="221"/>
        <v>Engineering</v>
      </c>
      <c r="K158" t="s">
        <v>566</v>
      </c>
      <c r="L158">
        <f>VLOOKUP(K158,'Vlookup tables'!$A$2:$B$10,2,FALSE)</f>
        <v>3</v>
      </c>
      <c r="M158" t="s">
        <v>583</v>
      </c>
      <c r="N158" t="b">
        <f t="shared" si="181"/>
        <v>1</v>
      </c>
      <c r="O158" t="b">
        <f t="shared" si="182"/>
        <v>0</v>
      </c>
      <c r="P158" t="b">
        <f t="shared" si="183"/>
        <v>0</v>
      </c>
      <c r="Q158" t="b">
        <f t="shared" si="184"/>
        <v>0</v>
      </c>
      <c r="R158" t="b">
        <f t="shared" si="185"/>
        <v>0</v>
      </c>
      <c r="S158" t="s">
        <v>592</v>
      </c>
      <c r="T158" t="str">
        <f t="shared" si="222"/>
        <v>na</v>
      </c>
      <c r="U158" t="b">
        <f t="shared" si="223"/>
        <v>1</v>
      </c>
      <c r="V158" t="b">
        <f t="shared" si="224"/>
        <v>0</v>
      </c>
      <c r="W158" t="b">
        <f t="shared" si="225"/>
        <v>0</v>
      </c>
      <c r="X158" t="b">
        <f t="shared" si="226"/>
        <v>0</v>
      </c>
      <c r="Y158" t="s">
        <v>517</v>
      </c>
      <c r="Z158">
        <f>VLOOKUP(Y158,'Vlookup tables'!$D$2:$E$6,2,FALSE)</f>
        <v>1</v>
      </c>
      <c r="AA158" t="b">
        <f t="shared" si="163"/>
        <v>0</v>
      </c>
      <c r="AB158" t="b">
        <f t="shared" si="186"/>
        <v>1</v>
      </c>
      <c r="AC158" t="b">
        <f t="shared" si="187"/>
        <v>0</v>
      </c>
      <c r="AD158" t="b">
        <f t="shared" si="188"/>
        <v>1</v>
      </c>
      <c r="AE158" t="b">
        <f t="shared" si="189"/>
        <v>0</v>
      </c>
      <c r="AF158" t="str">
        <f>IF(OR(AA158=FALSE,AA158="na"),"na",VLOOKUP(AV158,'Vlookup tables'!$G$2:$H$7,2,FALSE))</f>
        <v>na</v>
      </c>
      <c r="AG158">
        <f>IF(OR(AB158=FALSE,AB158="na"),"na",VLOOKUP(AW158,'Vlookup tables'!$G$2:$H$7,2,FALSE))</f>
        <v>1</v>
      </c>
      <c r="AH158" t="str">
        <f>IF(OR(AC158=FALSE,AC158="na"),"na",VLOOKUP(AX158,'Vlookup tables'!$G$2:$H$7,2,FALSE))</f>
        <v>na</v>
      </c>
      <c r="AI158">
        <f>IF(OR(AD158=FALSE,AD158="na"),"na",VLOOKUP(AY158,'Vlookup tables'!$G$2:$H$7,2,FALSE))</f>
        <v>2</v>
      </c>
      <c r="AJ158" t="str">
        <f>IF(OR(AA158=FALSE,AA158="na"),"na",VLOOKUP(BC158,'Vlookup tables'!$J$2:$K$5,2,FALSE))</f>
        <v>na</v>
      </c>
      <c r="AK158">
        <f>IF(OR(AB158=FALSE,AB158="na"),"na",VLOOKUP(BD158,'Vlookup tables'!$J$2:$K$5,2,FALSE))</f>
        <v>3</v>
      </c>
      <c r="AL158" t="str">
        <f>IF(OR(AC158=FALSE,AC158="na"),"na",VLOOKUP(BE158,'Vlookup tables'!$J$2:$K$5,2,FALSE))</f>
        <v>na</v>
      </c>
      <c r="AM158">
        <f>IF(OR(AD158=FALSE,AD158="na"),"na",VLOOKUP(BF158,'Vlookup tables'!$J$2:$K$5,2,FALSE))</f>
        <v>3</v>
      </c>
      <c r="AN158" t="str">
        <f t="shared" si="190"/>
        <v>na</v>
      </c>
      <c r="AO158" t="b">
        <f t="shared" si="191"/>
        <v>0</v>
      </c>
      <c r="AP158" t="str">
        <f t="shared" si="192"/>
        <v>na</v>
      </c>
      <c r="AQ158" t="b">
        <f t="shared" si="193"/>
        <v>0</v>
      </c>
      <c r="AR158" t="s">
        <v>1130</v>
      </c>
      <c r="AW158" t="s">
        <v>530</v>
      </c>
      <c r="AY158" t="s">
        <v>531</v>
      </c>
      <c r="BD158" t="s">
        <v>532</v>
      </c>
      <c r="BF158" t="s">
        <v>532</v>
      </c>
      <c r="BQ158" t="str">
        <f t="shared" si="194"/>
        <v>Yes</v>
      </c>
      <c r="BR158" t="b">
        <f t="shared" si="195"/>
        <v>0</v>
      </c>
      <c r="BS158" t="b">
        <f t="shared" si="196"/>
        <v>1</v>
      </c>
      <c r="BT158" t="b">
        <f t="shared" si="197"/>
        <v>0</v>
      </c>
      <c r="BU158" t="b">
        <f t="shared" si="198"/>
        <v>0</v>
      </c>
      <c r="BV158" t="b">
        <f t="shared" si="199"/>
        <v>0</v>
      </c>
      <c r="BW158" t="str">
        <f>IF(OR(BR158=FALSE,BR158="na"),"na",VLOOKUP(CN158,'Vlookup tables'!$G$2:$H$7,2,FALSE))</f>
        <v>na</v>
      </c>
      <c r="BX158">
        <f>IF(OR(BS158=FALSE,BS158="na"),"na",VLOOKUP(CO158,'Vlookup tables'!$G$2:$H$7,2,FALSE))</f>
        <v>1</v>
      </c>
      <c r="BY158" t="str">
        <f>IF(OR(BT158=FALSE,BT158="na"),"na",VLOOKUP(CP158,'Vlookup tables'!$G$2:$H$7,2,FALSE))</f>
        <v>na</v>
      </c>
      <c r="BZ158" t="str">
        <f>IF(OR(BU158=FALSE,BU158="na"),"na",VLOOKUP(CQ158,'Vlookup tables'!$G$2:$H$7,2,FALSE))</f>
        <v>na</v>
      </c>
      <c r="CA158" t="str">
        <f>IF(OR(BR158=FALSE,BR158="na"),"na",VLOOKUP(CU158,'Vlookup tables'!$J$2:$K$5,2,FALSE))</f>
        <v>na</v>
      </c>
      <c r="CB158">
        <f>IF(OR(BS158=FALSE,BS158="na"),"na",VLOOKUP(CV158,'Vlookup tables'!$J$2:$K$5,2,FALSE))</f>
        <v>3</v>
      </c>
      <c r="CC158" t="str">
        <f>IF(OR(BT158=FALSE,BT158="na"),"na",VLOOKUP(CW158,'Vlookup tables'!$J$2:$K$5,2,FALSE))</f>
        <v>na</v>
      </c>
      <c r="CD158" t="str">
        <f>IF(OR(BU158=FALSE,BU158="na"),"na",VLOOKUP(CX158,'Vlookup tables'!$J$2:$K$5,2,FALSE))</f>
        <v>na</v>
      </c>
      <c r="CE158" t="str">
        <f t="shared" si="200"/>
        <v>na</v>
      </c>
      <c r="CF158" t="b">
        <f t="shared" si="201"/>
        <v>0</v>
      </c>
      <c r="CG158" t="str">
        <f t="shared" si="202"/>
        <v>na</v>
      </c>
      <c r="CH158" t="str">
        <f t="shared" si="203"/>
        <v>na</v>
      </c>
      <c r="CI158" t="s">
        <v>519</v>
      </c>
      <c r="CJ158" t="s">
        <v>805</v>
      </c>
      <c r="CO158" t="s">
        <v>530</v>
      </c>
      <c r="CV158" t="s">
        <v>532</v>
      </c>
      <c r="DI158" t="b">
        <f t="shared" si="204"/>
        <v>0</v>
      </c>
      <c r="DK158" t="s">
        <v>552</v>
      </c>
      <c r="EQ158" t="b">
        <f t="shared" si="205"/>
        <v>1</v>
      </c>
      <c r="ER158" t="b">
        <f t="shared" si="206"/>
        <v>1</v>
      </c>
      <c r="ES158" t="b">
        <f t="shared" si="207"/>
        <v>0</v>
      </c>
      <c r="ET158" t="b">
        <f t="shared" si="208"/>
        <v>0</v>
      </c>
      <c r="EU158" t="b">
        <f t="shared" si="209"/>
        <v>0</v>
      </c>
      <c r="EV158" t="b">
        <f t="shared" si="210"/>
        <v>0</v>
      </c>
      <c r="EW158">
        <f t="shared" si="164"/>
        <v>2</v>
      </c>
      <c r="EX158" t="str">
        <f t="shared" si="165"/>
        <v>na</v>
      </c>
      <c r="EY158" t="str">
        <f t="shared" si="166"/>
        <v>na</v>
      </c>
      <c r="EZ158" t="str">
        <f t="shared" si="167"/>
        <v>na</v>
      </c>
      <c r="FA158" t="b">
        <f t="shared" si="168"/>
        <v>0</v>
      </c>
      <c r="FB158" t="b">
        <f t="shared" si="169"/>
        <v>1</v>
      </c>
      <c r="FC158" t="b">
        <f t="shared" si="211"/>
        <v>0</v>
      </c>
      <c r="FD158" t="b">
        <f t="shared" si="170"/>
        <v>0</v>
      </c>
      <c r="FE158" t="b">
        <f t="shared" si="171"/>
        <v>0</v>
      </c>
      <c r="FF158" t="b">
        <f t="shared" si="172"/>
        <v>1</v>
      </c>
      <c r="FG158" t="b">
        <f t="shared" si="173"/>
        <v>0</v>
      </c>
      <c r="FH158" t="b">
        <f t="shared" si="212"/>
        <v>0</v>
      </c>
      <c r="FI158" t="str">
        <f>IF(OR(FD158=FALSE,FD158="na"),"na",VLOOKUP(GH158,'Vlookup tables'!$G$2:$H$7,2,FALSE))</f>
        <v>na</v>
      </c>
      <c r="FJ158" t="str">
        <f>IF(OR(FE158=FALSE,FE158="na"),"na",VLOOKUP(GI158,'Vlookup tables'!$G$2:$H$7,2,FALSE))</f>
        <v>na</v>
      </c>
      <c r="FK158">
        <f>IF(OR(FF158=FALSE,FF158="na"),"na",VLOOKUP(GJ158,'Vlookup tables'!$G$2:$H$7,2,FALSE))</f>
        <v>1</v>
      </c>
      <c r="FL158" t="str">
        <f>IF(OR(FG158=FALSE,FG158="na"),"na",VLOOKUP(GK158,'Vlookup tables'!$G$2:$H$7,2,FALSE))</f>
        <v>na</v>
      </c>
      <c r="FM158" t="str">
        <f>IF(OR(FD158=FALSE,FD158="na"),"na",VLOOKUP(GO158,'Vlookup tables'!$J$2:$K$5,2,FALSE))</f>
        <v>na</v>
      </c>
      <c r="FN158" t="str">
        <f>IF(OR(FE158=FALSE,FE158="na"),"na",VLOOKUP(GP158,'Vlookup tables'!$J$2:$K$5,2,FALSE))</f>
        <v>na</v>
      </c>
      <c r="FO158">
        <f>IF(OR(FF158=FALSE,FF158="na"),"na",VLOOKUP(GQ158,'Vlookup tables'!$J$2:$K$5,2,FALSE))</f>
        <v>3</v>
      </c>
      <c r="FP158" t="str">
        <f>IF(OR(FG158=FALSE,FG158="na"),"na",VLOOKUP(GR158,'Vlookup tables'!$J$2:$K$5,2,FALSE))</f>
        <v>na</v>
      </c>
      <c r="FQ158" t="str">
        <f t="shared" si="174"/>
        <v>na</v>
      </c>
      <c r="FR158" t="str">
        <f t="shared" si="175"/>
        <v>na</v>
      </c>
      <c r="FS158" t="b">
        <f t="shared" si="176"/>
        <v>0</v>
      </c>
      <c r="FT158" t="str">
        <f t="shared" si="177"/>
        <v>na</v>
      </c>
      <c r="FU158" t="b">
        <f t="shared" si="178"/>
        <v>0</v>
      </c>
      <c r="FV158" t="s">
        <v>601</v>
      </c>
      <c r="FX158" t="s">
        <v>556</v>
      </c>
      <c r="GB158" t="s">
        <v>741</v>
      </c>
      <c r="GF158" t="s">
        <v>558</v>
      </c>
      <c r="GJ158" t="s">
        <v>530</v>
      </c>
      <c r="GQ158" t="s">
        <v>532</v>
      </c>
      <c r="HD158" t="s">
        <v>552</v>
      </c>
      <c r="HX158">
        <f>IF(IT158="","Unknown",VLOOKUP(IT158,'Vlookup tables'!$B$13:$C$16,2,FALSE))</f>
        <v>2</v>
      </c>
      <c r="HY158">
        <f>IF(IU158="","Unknown",VLOOKUP(IU158,'Vlookup tables'!$D$13:$E$16,2,FALSE))</f>
        <v>1</v>
      </c>
      <c r="HZ158">
        <f>IF(IV158="","Unknown",VLOOKUP(IV158,'Vlookup tables'!$F$13:$G$16,2,FALSE))</f>
        <v>2</v>
      </c>
      <c r="IA158">
        <f>IF(IW158="","Unknown",VLOOKUP(IW158,'Vlookup tables'!$H$13:$I$16,2,FALSE))</f>
        <v>3</v>
      </c>
      <c r="IB158">
        <f>IF(IX158="","Unknown",VLOOKUP(IX158,'Vlookup tables'!$J$13:$K$16,2,FALSE))</f>
        <v>3</v>
      </c>
      <c r="IC158">
        <f>IF(IY158="","Unknown",VLOOKUP(IY158,'Vlookup tables'!$L$13:$M$16,2,FALSE))</f>
        <v>3</v>
      </c>
      <c r="ID158">
        <f>IF(IZ158="","Unknown",VLOOKUP(IZ158,'Vlookup tables'!$N$13:$O$16,2,FALSE))</f>
        <v>1</v>
      </c>
      <c r="IE158">
        <f>VLOOKUP(JA158,'Vlookup tables'!$P$13:$Q$15,2,FALSE)</f>
        <v>2</v>
      </c>
      <c r="IF158" t="b">
        <f t="shared" si="213"/>
        <v>1</v>
      </c>
      <c r="IG158" t="b">
        <f t="shared" si="214"/>
        <v>0</v>
      </c>
      <c r="IH158" t="b">
        <f t="shared" si="215"/>
        <v>0</v>
      </c>
      <c r="II158" t="b">
        <f t="shared" si="179"/>
        <v>0</v>
      </c>
      <c r="IJ158">
        <f>IF(OR(IF158=FALSE,IF158="na"),"na",VLOOKUP(JF158,'Vlookup tables'!$G$2:$H$7,2,FALSE))</f>
        <v>2</v>
      </c>
      <c r="IK158" t="str">
        <f>IF(OR(IG158=FALSE,IG158="na"),"na",VLOOKUP(JG158,'Vlookup tables'!$G$2:$H$7,2,FALSE))</f>
        <v>na</v>
      </c>
      <c r="IL158" t="str">
        <f>IF(OR(IH158=FALSE,IH158="na"),"na",VLOOKUP(JH158,'Vlookup tables'!$G$2:$H$7,2,FALSE))</f>
        <v>na</v>
      </c>
      <c r="IM158">
        <f>IF(OR(IF158=FALSE,IF158="na"),"na",VLOOKUP(JL158,'Vlookup tables'!$J$2:$K$5,2,FALSE))</f>
        <v>3</v>
      </c>
      <c r="IN158" t="str">
        <f>IF(OR(IG158=FALSE,IG158="na"),"na",VLOOKUP(JM158,'Vlookup tables'!$J$2:$K$5,2,FALSE))</f>
        <v>na</v>
      </c>
      <c r="IO158" t="str">
        <f>IF(OR(IH158=FALSE,IH158="na"),"na",VLOOKUP(JN158,'Vlookup tables'!$J$2:$K$5,2,FALSE))</f>
        <v>na</v>
      </c>
      <c r="IP158" t="b">
        <f t="shared" si="216"/>
        <v>0</v>
      </c>
      <c r="IQ158" t="str">
        <f t="shared" si="217"/>
        <v>na</v>
      </c>
      <c r="IR158" t="str">
        <f t="shared" si="218"/>
        <v>na</v>
      </c>
      <c r="IS158" t="b">
        <f t="shared" si="219"/>
        <v>0</v>
      </c>
      <c r="IT158" t="s">
        <v>559</v>
      </c>
      <c r="IU158" t="s">
        <v>669</v>
      </c>
      <c r="IV158" t="s">
        <v>561</v>
      </c>
      <c r="IW158" t="s">
        <v>576</v>
      </c>
      <c r="IX158" t="s">
        <v>577</v>
      </c>
      <c r="IY158" t="s">
        <v>532</v>
      </c>
      <c r="IZ158" t="s">
        <v>562</v>
      </c>
      <c r="JA158" t="s">
        <v>578</v>
      </c>
      <c r="JB158" t="s">
        <v>662</v>
      </c>
      <c r="JF158" t="s">
        <v>531</v>
      </c>
      <c r="JL158" t="s">
        <v>532</v>
      </c>
      <c r="KN158" t="s">
        <v>552</v>
      </c>
      <c r="KQ158" t="b">
        <f t="shared" si="220"/>
        <v>0</v>
      </c>
      <c r="KR158">
        <f t="shared" si="180"/>
        <v>143</v>
      </c>
    </row>
    <row r="159" spans="1:304" ht="14.4" customHeight="1" x14ac:dyDescent="0.3">
      <c r="A159">
        <v>100</v>
      </c>
      <c r="B159">
        <v>824</v>
      </c>
      <c r="C159" s="2">
        <v>44874.414351851854</v>
      </c>
      <c r="D159">
        <v>0.89999997615814198</v>
      </c>
      <c r="E159" t="s">
        <v>523</v>
      </c>
      <c r="F159" t="s">
        <v>524</v>
      </c>
      <c r="G159">
        <f>VLOOKUP(F159,'Vlookup tables'!$A$2:$B$10,2,FALSE)</f>
        <v>0</v>
      </c>
      <c r="H159" t="s">
        <v>567</v>
      </c>
      <c r="J159" t="str">
        <f t="shared" si="221"/>
        <v>Administration</v>
      </c>
      <c r="K159" t="s">
        <v>566</v>
      </c>
      <c r="L159">
        <f>VLOOKUP(K159,'Vlookup tables'!$A$2:$B$10,2,FALSE)</f>
        <v>3</v>
      </c>
      <c r="M159" t="s">
        <v>656</v>
      </c>
      <c r="N159" t="b">
        <f t="shared" si="181"/>
        <v>1</v>
      </c>
      <c r="O159" t="b">
        <f t="shared" si="182"/>
        <v>1</v>
      </c>
      <c r="P159" t="b">
        <f t="shared" si="183"/>
        <v>0</v>
      </c>
      <c r="Q159" t="b">
        <f t="shared" si="184"/>
        <v>1</v>
      </c>
      <c r="R159" t="b">
        <f t="shared" si="185"/>
        <v>1</v>
      </c>
      <c r="S159" t="s">
        <v>547</v>
      </c>
      <c r="T159" t="str">
        <f t="shared" si="222"/>
        <v>na</v>
      </c>
      <c r="U159" t="str">
        <f t="shared" si="223"/>
        <v>na</v>
      </c>
      <c r="V159" t="b">
        <f t="shared" si="224"/>
        <v>1</v>
      </c>
      <c r="W159" t="str">
        <f t="shared" si="225"/>
        <v>na</v>
      </c>
      <c r="X159" t="str">
        <f t="shared" si="226"/>
        <v>na</v>
      </c>
      <c r="Y159" t="s">
        <v>517</v>
      </c>
      <c r="Z159">
        <f>VLOOKUP(Y159,'Vlookup tables'!$D$2:$E$6,2,FALSE)</f>
        <v>1</v>
      </c>
      <c r="AA159" t="b">
        <f t="shared" si="163"/>
        <v>1</v>
      </c>
      <c r="AB159" t="b">
        <f t="shared" si="186"/>
        <v>0</v>
      </c>
      <c r="AC159" t="b">
        <f t="shared" si="187"/>
        <v>0</v>
      </c>
      <c r="AD159" t="b">
        <f t="shared" si="188"/>
        <v>1</v>
      </c>
      <c r="AE159" t="b">
        <f t="shared" si="189"/>
        <v>0</v>
      </c>
      <c r="AF159">
        <f>IF(OR(AA159=FALSE,AA159="na"),"na",VLOOKUP(AV159,'Vlookup tables'!$G$2:$H$7,2,FALSE))</f>
        <v>4</v>
      </c>
      <c r="AG159" t="str">
        <f>IF(OR(AB159=FALSE,AB159="na"),"na",VLOOKUP(AW159,'Vlookup tables'!$G$2:$H$7,2,FALSE))</f>
        <v>na</v>
      </c>
      <c r="AH159" t="str">
        <f>IF(OR(AC159=FALSE,AC159="na"),"na",VLOOKUP(AX159,'Vlookup tables'!$G$2:$H$7,2,FALSE))</f>
        <v>na</v>
      </c>
      <c r="AI159">
        <f>IF(OR(AD159=FALSE,AD159="na"),"na",VLOOKUP(AY159,'Vlookup tables'!$G$2:$H$7,2,FALSE))</f>
        <v>4</v>
      </c>
      <c r="AJ159">
        <f>IF(OR(AA159=FALSE,AA159="na"),"na",VLOOKUP(BC159,'Vlookup tables'!$J$2:$K$5,2,FALSE))</f>
        <v>3</v>
      </c>
      <c r="AK159" t="str">
        <f>IF(OR(AB159=FALSE,AB159="na"),"na",VLOOKUP(BD159,'Vlookup tables'!$J$2:$K$5,2,FALSE))</f>
        <v>na</v>
      </c>
      <c r="AL159" t="str">
        <f>IF(OR(AC159=FALSE,AC159="na"),"na",VLOOKUP(BE159,'Vlookup tables'!$J$2:$K$5,2,FALSE))</f>
        <v>na</v>
      </c>
      <c r="AM159">
        <f>IF(OR(AD159=FALSE,AD159="na"),"na",VLOOKUP(BF159,'Vlookup tables'!$J$2:$K$5,2,FALSE))</f>
        <v>3</v>
      </c>
      <c r="AN159" t="b">
        <f t="shared" si="190"/>
        <v>0</v>
      </c>
      <c r="AO159" t="str">
        <f t="shared" si="191"/>
        <v>na</v>
      </c>
      <c r="AP159" t="str">
        <f t="shared" si="192"/>
        <v>na</v>
      </c>
      <c r="AQ159" t="b">
        <f t="shared" si="193"/>
        <v>0</v>
      </c>
      <c r="AR159" t="s">
        <v>666</v>
      </c>
      <c r="AV159" t="s">
        <v>573</v>
      </c>
      <c r="AX159" t="s">
        <v>573</v>
      </c>
      <c r="AY159" t="s">
        <v>573</v>
      </c>
      <c r="BC159" t="s">
        <v>532</v>
      </c>
      <c r="BE159" t="s">
        <v>532</v>
      </c>
      <c r="BF159" t="s">
        <v>532</v>
      </c>
      <c r="BQ159" t="str">
        <f t="shared" si="194"/>
        <v>No</v>
      </c>
      <c r="BR159" t="str">
        <f t="shared" si="195"/>
        <v>na</v>
      </c>
      <c r="BS159" t="str">
        <f t="shared" si="196"/>
        <v>na</v>
      </c>
      <c r="BT159" t="str">
        <f t="shared" si="197"/>
        <v>na</v>
      </c>
      <c r="BU159" t="str">
        <f t="shared" si="198"/>
        <v>na</v>
      </c>
      <c r="BV159" t="str">
        <f t="shared" si="199"/>
        <v>na</v>
      </c>
      <c r="BW159" t="str">
        <f>IF(OR(BR159=FALSE,BR159="na"),"na",VLOOKUP(CN159,'Vlookup tables'!$G$2:$H$7,2,FALSE))</f>
        <v>na</v>
      </c>
      <c r="BX159" t="str">
        <f>IF(OR(BS159=FALSE,BS159="na"),"na",VLOOKUP(CO159,'Vlookup tables'!$G$2:$H$7,2,FALSE))</f>
        <v>na</v>
      </c>
      <c r="BY159" t="str">
        <f>IF(OR(BT159=FALSE,BT159="na"),"na",VLOOKUP(CP159,'Vlookup tables'!$G$2:$H$7,2,FALSE))</f>
        <v>na</v>
      </c>
      <c r="BZ159" t="str">
        <f>IF(OR(BU159=FALSE,BU159="na"),"na",VLOOKUP(CQ159,'Vlookup tables'!$G$2:$H$7,2,FALSE))</f>
        <v>na</v>
      </c>
      <c r="CA159" t="str">
        <f>IF(OR(BR159=FALSE,BR159="na"),"na",VLOOKUP(CU159,'Vlookup tables'!$J$2:$K$5,2,FALSE))</f>
        <v>na</v>
      </c>
      <c r="CB159" t="str">
        <f>IF(OR(BS159=FALSE,BS159="na"),"na",VLOOKUP(CV159,'Vlookup tables'!$J$2:$K$5,2,FALSE))</f>
        <v>na</v>
      </c>
      <c r="CC159" t="str">
        <f>IF(OR(BT159=FALSE,BT159="na"),"na",VLOOKUP(CW159,'Vlookup tables'!$J$2:$K$5,2,FALSE))</f>
        <v>na</v>
      </c>
      <c r="CD159" t="str">
        <f>IF(OR(BU159=FALSE,BU159="na"),"na",VLOOKUP(CX159,'Vlookup tables'!$J$2:$K$5,2,FALSE))</f>
        <v>na</v>
      </c>
      <c r="CE159" t="str">
        <f t="shared" si="200"/>
        <v>na</v>
      </c>
      <c r="CF159" t="str">
        <f t="shared" si="201"/>
        <v>na</v>
      </c>
      <c r="CG159" t="str">
        <f t="shared" si="202"/>
        <v>na</v>
      </c>
      <c r="CH159" t="str">
        <f t="shared" si="203"/>
        <v>na</v>
      </c>
      <c r="CI159" t="s">
        <v>617</v>
      </c>
      <c r="DI159" t="b">
        <f t="shared" si="204"/>
        <v>0</v>
      </c>
      <c r="DK159" t="s">
        <v>552</v>
      </c>
      <c r="EQ159" t="b">
        <f t="shared" si="205"/>
        <v>1</v>
      </c>
      <c r="ER159" t="b">
        <f t="shared" si="206"/>
        <v>1</v>
      </c>
      <c r="ES159" t="b">
        <f t="shared" si="207"/>
        <v>0</v>
      </c>
      <c r="ET159" t="b">
        <f t="shared" si="208"/>
        <v>0</v>
      </c>
      <c r="EU159" t="b">
        <f t="shared" si="209"/>
        <v>0</v>
      </c>
      <c r="EV159" t="b">
        <f t="shared" si="210"/>
        <v>0</v>
      </c>
      <c r="EW159">
        <f t="shared" si="164"/>
        <v>3</v>
      </c>
      <c r="EX159" t="str">
        <f t="shared" si="165"/>
        <v>na</v>
      </c>
      <c r="EY159" t="str">
        <f t="shared" si="166"/>
        <v>na</v>
      </c>
      <c r="EZ159" t="str">
        <f t="shared" si="167"/>
        <v>na</v>
      </c>
      <c r="FA159" t="b">
        <f t="shared" si="168"/>
        <v>1</v>
      </c>
      <c r="FB159" t="b">
        <f t="shared" si="169"/>
        <v>0</v>
      </c>
      <c r="FC159" t="b">
        <f t="shared" si="211"/>
        <v>0</v>
      </c>
      <c r="FD159" t="b">
        <f t="shared" si="170"/>
        <v>1</v>
      </c>
      <c r="FE159" t="b">
        <f t="shared" si="171"/>
        <v>1</v>
      </c>
      <c r="FF159" t="b">
        <f t="shared" si="172"/>
        <v>1</v>
      </c>
      <c r="FG159" t="b">
        <f t="shared" si="173"/>
        <v>1</v>
      </c>
      <c r="FH159" t="b">
        <f t="shared" si="212"/>
        <v>0</v>
      </c>
      <c r="FI159">
        <f>IF(OR(FD159=FALSE,FD159="na"),"na",VLOOKUP(GH159,'Vlookup tables'!$G$2:$H$7,2,FALSE))</f>
        <v>4</v>
      </c>
      <c r="FJ159">
        <f>IF(OR(FE159=FALSE,FE159="na"),"na",VLOOKUP(GI159,'Vlookup tables'!$G$2:$H$7,2,FALSE))</f>
        <v>4</v>
      </c>
      <c r="FK159">
        <f>IF(OR(FF159=FALSE,FF159="na"),"na",VLOOKUP(GJ159,'Vlookup tables'!$G$2:$H$7,2,FALSE))</f>
        <v>4</v>
      </c>
      <c r="FL159">
        <f>IF(OR(FG159=FALSE,FG159="na"),"na",VLOOKUP(GK159,'Vlookup tables'!$G$2:$H$7,2,FALSE))</f>
        <v>4</v>
      </c>
      <c r="FM159">
        <f>IF(OR(FD159=FALSE,FD159="na"),"na",VLOOKUP(GO159,'Vlookup tables'!$J$2:$K$5,2,FALSE))</f>
        <v>3</v>
      </c>
      <c r="FN159">
        <f>IF(OR(FE159=FALSE,FE159="na"),"na",VLOOKUP(GP159,'Vlookup tables'!$J$2:$K$5,2,FALSE))</f>
        <v>3</v>
      </c>
      <c r="FO159">
        <f>IF(OR(FF159=FALSE,FF159="na"),"na",VLOOKUP(GQ159,'Vlookup tables'!$J$2:$K$5,2,FALSE))</f>
        <v>3</v>
      </c>
      <c r="FP159">
        <f>IF(OR(FG159=FALSE,FG159="na"),"na",VLOOKUP(GR159,'Vlookup tables'!$J$2:$K$5,2,FALSE))</f>
        <v>3</v>
      </c>
      <c r="FQ159" t="b">
        <f t="shared" si="174"/>
        <v>0</v>
      </c>
      <c r="FR159" t="b">
        <f t="shared" si="175"/>
        <v>0</v>
      </c>
      <c r="FS159" t="b">
        <f t="shared" si="176"/>
        <v>0</v>
      </c>
      <c r="FT159" t="b">
        <f t="shared" si="177"/>
        <v>0</v>
      </c>
      <c r="FU159" t="b">
        <f t="shared" si="178"/>
        <v>0</v>
      </c>
      <c r="FV159" t="s">
        <v>601</v>
      </c>
      <c r="FX159" t="s">
        <v>554</v>
      </c>
      <c r="GB159" t="s">
        <v>893</v>
      </c>
      <c r="GF159" t="s">
        <v>596</v>
      </c>
      <c r="GH159" t="s">
        <v>573</v>
      </c>
      <c r="GI159" t="s">
        <v>573</v>
      </c>
      <c r="GJ159" t="s">
        <v>573</v>
      </c>
      <c r="GK159" t="s">
        <v>573</v>
      </c>
      <c r="GO159" t="s">
        <v>532</v>
      </c>
      <c r="GP159" t="s">
        <v>532</v>
      </c>
      <c r="GQ159" t="s">
        <v>532</v>
      </c>
      <c r="GR159" t="s">
        <v>532</v>
      </c>
      <c r="HD159" t="s">
        <v>552</v>
      </c>
      <c r="HX159">
        <f>IF(IT159="","Unknown",VLOOKUP(IT159,'Vlookup tables'!$B$13:$C$16,2,FALSE))</f>
        <v>2</v>
      </c>
      <c r="HY159">
        <f>IF(IU159="","Unknown",VLOOKUP(IU159,'Vlookup tables'!$D$13:$E$16,2,FALSE))</f>
        <v>3</v>
      </c>
      <c r="HZ159">
        <f>IF(IV159="","Unknown",VLOOKUP(IV159,'Vlookup tables'!$F$13:$G$16,2,FALSE))</f>
        <v>3</v>
      </c>
      <c r="IA159">
        <f>IF(IW159="","Unknown",VLOOKUP(IW159,'Vlookup tables'!$H$13:$I$16,2,FALSE))</f>
        <v>2</v>
      </c>
      <c r="IB159">
        <f>IF(IX159="","Unknown",VLOOKUP(IX159,'Vlookup tables'!$J$13:$K$16,2,FALSE))</f>
        <v>2</v>
      </c>
      <c r="IC159">
        <f>IF(IY159="","Unknown",VLOOKUP(IY159,'Vlookup tables'!$L$13:$M$16,2,FALSE))</f>
        <v>2</v>
      </c>
      <c r="ID159">
        <f>IF(IZ159="","Unknown",VLOOKUP(IZ159,'Vlookup tables'!$N$13:$O$16,2,FALSE))</f>
        <v>1</v>
      </c>
      <c r="IE159">
        <f>VLOOKUP(JA159,'Vlookup tables'!$P$13:$Q$15,2,FALSE)</f>
        <v>2</v>
      </c>
      <c r="IF159" t="b">
        <f t="shared" si="213"/>
        <v>1</v>
      </c>
      <c r="IG159" t="b">
        <f t="shared" si="214"/>
        <v>1</v>
      </c>
      <c r="IH159" t="b">
        <f t="shared" si="215"/>
        <v>0</v>
      </c>
      <c r="II159" t="b">
        <f t="shared" si="179"/>
        <v>0</v>
      </c>
      <c r="IJ159">
        <f>IF(OR(IF159=FALSE,IF159="na"),"na",VLOOKUP(JF159,'Vlookup tables'!$G$2:$H$7,2,FALSE))</f>
        <v>4</v>
      </c>
      <c r="IK159">
        <f>IF(OR(IG159=FALSE,IG159="na"),"na",VLOOKUP(JG159,'Vlookup tables'!$G$2:$H$7,2,FALSE))</f>
        <v>4</v>
      </c>
      <c r="IL159" t="str">
        <f>IF(OR(IH159=FALSE,IH159="na"),"na",VLOOKUP(JH159,'Vlookup tables'!$G$2:$H$7,2,FALSE))</f>
        <v>na</v>
      </c>
      <c r="IM159">
        <f>IF(OR(IF159=FALSE,IF159="na"),"na",VLOOKUP(JL159,'Vlookup tables'!$J$2:$K$5,2,FALSE))</f>
        <v>3</v>
      </c>
      <c r="IN159">
        <f>IF(OR(IG159=FALSE,IG159="na"),"na",VLOOKUP(JM159,'Vlookup tables'!$J$2:$K$5,2,FALSE))</f>
        <v>3</v>
      </c>
      <c r="IO159" t="str">
        <f>IF(OR(IH159=FALSE,IH159="na"),"na",VLOOKUP(JN159,'Vlookup tables'!$J$2:$K$5,2,FALSE))</f>
        <v>na</v>
      </c>
      <c r="IP159" t="b">
        <f t="shared" si="216"/>
        <v>0</v>
      </c>
      <c r="IQ159" t="b">
        <f t="shared" si="217"/>
        <v>0</v>
      </c>
      <c r="IR159" t="str">
        <f t="shared" si="218"/>
        <v>na</v>
      </c>
      <c r="IS159" t="b">
        <f t="shared" si="219"/>
        <v>0</v>
      </c>
      <c r="IT159" t="s">
        <v>559</v>
      </c>
      <c r="IU159" t="s">
        <v>539</v>
      </c>
      <c r="IV159" t="s">
        <v>540</v>
      </c>
      <c r="IW159" t="s">
        <v>562</v>
      </c>
      <c r="IX159" t="s">
        <v>563</v>
      </c>
      <c r="IY159" t="s">
        <v>528</v>
      </c>
      <c r="IZ159" t="s">
        <v>562</v>
      </c>
      <c r="JA159" t="s">
        <v>578</v>
      </c>
      <c r="JB159" t="s">
        <v>636</v>
      </c>
      <c r="JF159" t="s">
        <v>573</v>
      </c>
      <c r="JG159" t="s">
        <v>573</v>
      </c>
      <c r="JL159" t="s">
        <v>532</v>
      </c>
      <c r="JM159" t="s">
        <v>532</v>
      </c>
      <c r="KN159" t="s">
        <v>552</v>
      </c>
      <c r="KQ159" t="b">
        <f t="shared" si="220"/>
        <v>0</v>
      </c>
      <c r="KR159">
        <f t="shared" si="180"/>
        <v>150</v>
      </c>
    </row>
    <row r="160" spans="1:304" ht="14.4" customHeight="1" x14ac:dyDescent="0.3">
      <c r="A160">
        <v>100</v>
      </c>
      <c r="B160">
        <v>518</v>
      </c>
      <c r="C160" s="2">
        <v>44874.416076388887</v>
      </c>
      <c r="D160">
        <v>1</v>
      </c>
      <c r="E160" t="s">
        <v>544</v>
      </c>
      <c r="F160" t="s">
        <v>568</v>
      </c>
      <c r="G160">
        <f>VLOOKUP(F160,'Vlookup tables'!$A$2:$B$10,2,FALSE)</f>
        <v>6</v>
      </c>
      <c r="H160" t="s">
        <v>631</v>
      </c>
      <c r="J160" t="str">
        <f t="shared" si="221"/>
        <v>Maintenance</v>
      </c>
      <c r="K160" t="s">
        <v>568</v>
      </c>
      <c r="L160">
        <f>VLOOKUP(K160,'Vlookup tables'!$A$2:$B$10,2,FALSE)</f>
        <v>6</v>
      </c>
      <c r="M160" t="s">
        <v>569</v>
      </c>
      <c r="N160" t="b">
        <f t="shared" si="181"/>
        <v>1</v>
      </c>
      <c r="O160" t="b">
        <f t="shared" si="182"/>
        <v>1</v>
      </c>
      <c r="P160" t="b">
        <f t="shared" si="183"/>
        <v>0</v>
      </c>
      <c r="Q160" t="b">
        <f t="shared" si="184"/>
        <v>0</v>
      </c>
      <c r="R160" t="b">
        <f t="shared" si="185"/>
        <v>0</v>
      </c>
      <c r="S160" t="s">
        <v>754</v>
      </c>
      <c r="T160" t="str">
        <f t="shared" si="222"/>
        <v>na</v>
      </c>
      <c r="U160" t="str">
        <f t="shared" si="223"/>
        <v>na</v>
      </c>
      <c r="V160" t="b">
        <f t="shared" si="224"/>
        <v>1</v>
      </c>
      <c r="W160" t="b">
        <f t="shared" si="225"/>
        <v>1</v>
      </c>
      <c r="X160" t="b">
        <f t="shared" si="226"/>
        <v>0</v>
      </c>
      <c r="Y160" t="s">
        <v>517</v>
      </c>
      <c r="Z160">
        <f>VLOOKUP(Y160,'Vlookup tables'!$D$2:$E$6,2,FALSE)</f>
        <v>1</v>
      </c>
      <c r="AA160" t="b">
        <f t="shared" si="163"/>
        <v>0</v>
      </c>
      <c r="AB160" t="b">
        <f t="shared" si="186"/>
        <v>0</v>
      </c>
      <c r="AC160" t="b">
        <f t="shared" si="187"/>
        <v>0</v>
      </c>
      <c r="AD160" t="b">
        <f t="shared" si="188"/>
        <v>0</v>
      </c>
      <c r="AE160" t="b">
        <f t="shared" si="189"/>
        <v>0</v>
      </c>
      <c r="AF160" t="str">
        <f>IF(OR(AA160=FALSE,AA160="na"),"na",VLOOKUP(AV160,'Vlookup tables'!$G$2:$H$7,2,FALSE))</f>
        <v>na</v>
      </c>
      <c r="AG160" t="str">
        <f>IF(OR(AB160=FALSE,AB160="na"),"na",VLOOKUP(AW160,'Vlookup tables'!$G$2:$H$7,2,FALSE))</f>
        <v>na</v>
      </c>
      <c r="AH160" t="str">
        <f>IF(OR(AC160=FALSE,AC160="na"),"na",VLOOKUP(AX160,'Vlookup tables'!$G$2:$H$7,2,FALSE))</f>
        <v>na</v>
      </c>
      <c r="AI160" t="str">
        <f>IF(OR(AD160=FALSE,AD160="na"),"na",VLOOKUP(AY160,'Vlookup tables'!$G$2:$H$7,2,FALSE))</f>
        <v>na</v>
      </c>
      <c r="AJ160" t="str">
        <f>IF(OR(AA160=FALSE,AA160="na"),"na",VLOOKUP(BC160,'Vlookup tables'!$J$2:$K$5,2,FALSE))</f>
        <v>na</v>
      </c>
      <c r="AK160" t="str">
        <f>IF(OR(AB160=FALSE,AB160="na"),"na",VLOOKUP(BD160,'Vlookup tables'!$J$2:$K$5,2,FALSE))</f>
        <v>na</v>
      </c>
      <c r="AL160" t="str">
        <f>IF(OR(AC160=FALSE,AC160="na"),"na",VLOOKUP(BE160,'Vlookup tables'!$J$2:$K$5,2,FALSE))</f>
        <v>na</v>
      </c>
      <c r="AM160" t="str">
        <f>IF(OR(AD160=FALSE,AD160="na"),"na",VLOOKUP(BF160,'Vlookup tables'!$J$2:$K$5,2,FALSE))</f>
        <v>na</v>
      </c>
      <c r="AN160" t="str">
        <f t="shared" si="190"/>
        <v>na</v>
      </c>
      <c r="AO160" t="str">
        <f t="shared" si="191"/>
        <v>na</v>
      </c>
      <c r="AP160" t="str">
        <f t="shared" si="192"/>
        <v>na</v>
      </c>
      <c r="AQ160" t="str">
        <f t="shared" si="193"/>
        <v>na</v>
      </c>
      <c r="AR160" t="s">
        <v>632</v>
      </c>
      <c r="AX160" t="s">
        <v>551</v>
      </c>
      <c r="BE160" t="s">
        <v>532</v>
      </c>
      <c r="BL160" t="s">
        <v>1185</v>
      </c>
      <c r="BQ160" t="str">
        <f t="shared" si="194"/>
        <v>Yes</v>
      </c>
      <c r="BR160" t="b">
        <f t="shared" si="195"/>
        <v>0</v>
      </c>
      <c r="BS160" t="b">
        <f t="shared" si="196"/>
        <v>1</v>
      </c>
      <c r="BT160" t="b">
        <f t="shared" si="197"/>
        <v>0</v>
      </c>
      <c r="BU160" t="b">
        <f t="shared" si="198"/>
        <v>0</v>
      </c>
      <c r="BV160" t="b">
        <f t="shared" si="199"/>
        <v>0</v>
      </c>
      <c r="BW160" t="str">
        <f>IF(OR(BR160=FALSE,BR160="na"),"na",VLOOKUP(CN160,'Vlookup tables'!$G$2:$H$7,2,FALSE))</f>
        <v>na</v>
      </c>
      <c r="BX160">
        <f>IF(OR(BS160=FALSE,BS160="na"),"na",VLOOKUP(CO160,'Vlookup tables'!$G$2:$H$7,2,FALSE))</f>
        <v>1</v>
      </c>
      <c r="BY160" t="str">
        <f>IF(OR(BT160=FALSE,BT160="na"),"na",VLOOKUP(CP160,'Vlookup tables'!$G$2:$H$7,2,FALSE))</f>
        <v>na</v>
      </c>
      <c r="BZ160" t="str">
        <f>IF(OR(BU160=FALSE,BU160="na"),"na",VLOOKUP(CQ160,'Vlookup tables'!$G$2:$H$7,2,FALSE))</f>
        <v>na</v>
      </c>
      <c r="CA160" t="str">
        <f>IF(OR(BR160=FALSE,BR160="na"),"na",VLOOKUP(CU160,'Vlookup tables'!$J$2:$K$5,2,FALSE))</f>
        <v>na</v>
      </c>
      <c r="CB160">
        <f>IF(OR(BS160=FALSE,BS160="na"),"na",VLOOKUP(CV160,'Vlookup tables'!$J$2:$K$5,2,FALSE))</f>
        <v>2</v>
      </c>
      <c r="CC160" t="str">
        <f>IF(OR(BT160=FALSE,BT160="na"),"na",VLOOKUP(CW160,'Vlookup tables'!$J$2:$K$5,2,FALSE))</f>
        <v>na</v>
      </c>
      <c r="CD160" t="str">
        <f>IF(OR(BU160=FALSE,BU160="na"),"na",VLOOKUP(CX160,'Vlookup tables'!$J$2:$K$5,2,FALSE))</f>
        <v>na</v>
      </c>
      <c r="CE160" t="str">
        <f t="shared" si="200"/>
        <v>na</v>
      </c>
      <c r="CF160" t="b">
        <f t="shared" si="201"/>
        <v>0</v>
      </c>
      <c r="CG160" t="str">
        <f t="shared" si="202"/>
        <v>na</v>
      </c>
      <c r="CH160" t="str">
        <f t="shared" si="203"/>
        <v>na</v>
      </c>
      <c r="CI160" t="s">
        <v>519</v>
      </c>
      <c r="CJ160" t="s">
        <v>805</v>
      </c>
      <c r="CO160" t="s">
        <v>530</v>
      </c>
      <c r="CV160" t="s">
        <v>528</v>
      </c>
      <c r="DI160" t="b">
        <f t="shared" si="204"/>
        <v>1</v>
      </c>
      <c r="DJ160" t="s">
        <v>1186</v>
      </c>
      <c r="DK160" t="s">
        <v>533</v>
      </c>
      <c r="EQ160" t="b">
        <f t="shared" si="205"/>
        <v>1</v>
      </c>
      <c r="ER160" t="b">
        <f t="shared" si="206"/>
        <v>0</v>
      </c>
      <c r="ES160" t="b">
        <f t="shared" si="207"/>
        <v>1</v>
      </c>
      <c r="ET160" t="b">
        <f t="shared" si="208"/>
        <v>0</v>
      </c>
      <c r="EU160" t="b">
        <f t="shared" si="209"/>
        <v>0</v>
      </c>
      <c r="EV160" t="b">
        <f t="shared" si="210"/>
        <v>0</v>
      </c>
      <c r="EW160" t="str">
        <f t="shared" si="164"/>
        <v>na</v>
      </c>
      <c r="EX160">
        <f t="shared" si="165"/>
        <v>2</v>
      </c>
      <c r="EY160" t="str">
        <f t="shared" si="166"/>
        <v>na</v>
      </c>
      <c r="EZ160" t="str">
        <f t="shared" si="167"/>
        <v>na</v>
      </c>
      <c r="FA160" t="b">
        <f t="shared" si="168"/>
        <v>1</v>
      </c>
      <c r="FB160" t="b">
        <f t="shared" si="169"/>
        <v>0</v>
      </c>
      <c r="FC160" t="b">
        <f t="shared" si="211"/>
        <v>0</v>
      </c>
      <c r="FD160" t="b">
        <f t="shared" si="170"/>
        <v>0</v>
      </c>
      <c r="FE160" t="b">
        <f t="shared" si="171"/>
        <v>0</v>
      </c>
      <c r="FF160" t="b">
        <f t="shared" si="172"/>
        <v>1</v>
      </c>
      <c r="FG160" t="b">
        <f t="shared" si="173"/>
        <v>0</v>
      </c>
      <c r="FH160" t="b">
        <f t="shared" si="212"/>
        <v>0</v>
      </c>
      <c r="FI160" t="str">
        <f>IF(OR(FD160=FALSE,FD160="na"),"na",VLOOKUP(GH160,'Vlookup tables'!$G$2:$H$7,2,FALSE))</f>
        <v>na</v>
      </c>
      <c r="FJ160" t="str">
        <f>IF(OR(FE160=FALSE,FE160="na"),"na",VLOOKUP(GI160,'Vlookup tables'!$G$2:$H$7,2,FALSE))</f>
        <v>na</v>
      </c>
      <c r="FK160">
        <f>IF(OR(FF160=FALSE,FF160="na"),"na",VLOOKUP(GJ160,'Vlookup tables'!$G$2:$H$7,2,FALSE))</f>
        <v>4</v>
      </c>
      <c r="FL160" t="str">
        <f>IF(OR(FG160=FALSE,FG160="na"),"na",VLOOKUP(GK160,'Vlookup tables'!$G$2:$H$7,2,FALSE))</f>
        <v>na</v>
      </c>
      <c r="FM160" t="str">
        <f>IF(OR(FD160=FALSE,FD160="na"),"na",VLOOKUP(GO160,'Vlookup tables'!$J$2:$K$5,2,FALSE))</f>
        <v>na</v>
      </c>
      <c r="FN160" t="str">
        <f>IF(OR(FE160=FALSE,FE160="na"),"na",VLOOKUP(GP160,'Vlookup tables'!$J$2:$K$5,2,FALSE))</f>
        <v>na</v>
      </c>
      <c r="FO160">
        <f>IF(OR(FF160=FALSE,FF160="na"),"na",VLOOKUP(GQ160,'Vlookup tables'!$J$2:$K$5,2,FALSE))</f>
        <v>2</v>
      </c>
      <c r="FP160" t="str">
        <f>IF(OR(FG160=FALSE,FG160="na"),"na",VLOOKUP(GR160,'Vlookup tables'!$J$2:$K$5,2,FALSE))</f>
        <v>na</v>
      </c>
      <c r="FQ160" t="str">
        <f t="shared" si="174"/>
        <v>na</v>
      </c>
      <c r="FR160" t="str">
        <f t="shared" si="175"/>
        <v>na</v>
      </c>
      <c r="FS160" t="b">
        <f t="shared" si="176"/>
        <v>0</v>
      </c>
      <c r="FT160" t="str">
        <f t="shared" si="177"/>
        <v>na</v>
      </c>
      <c r="FU160" t="b">
        <f t="shared" si="178"/>
        <v>0</v>
      </c>
      <c r="FV160" t="s">
        <v>788</v>
      </c>
      <c r="FY160" t="s">
        <v>556</v>
      </c>
      <c r="GB160" t="s">
        <v>741</v>
      </c>
      <c r="GF160" t="s">
        <v>596</v>
      </c>
      <c r="GJ160" t="s">
        <v>573</v>
      </c>
      <c r="GQ160" t="s">
        <v>528</v>
      </c>
      <c r="HD160" t="s">
        <v>552</v>
      </c>
      <c r="HX160">
        <f>IF(IT160="","Unknown",VLOOKUP(IT160,'Vlookup tables'!$B$13:$C$16,2,FALSE))</f>
        <v>1</v>
      </c>
      <c r="HY160">
        <f>IF(IU160="","Unknown",VLOOKUP(IU160,'Vlookup tables'!$D$13:$E$16,2,FALSE))</f>
        <v>1</v>
      </c>
      <c r="HZ160">
        <f>IF(IV160="","Unknown",VLOOKUP(IV160,'Vlookup tables'!$F$13:$G$16,2,FALSE))</f>
        <v>2</v>
      </c>
      <c r="IA160">
        <f>IF(IW160="","Unknown",VLOOKUP(IW160,'Vlookup tables'!$H$13:$I$16,2,FALSE))</f>
        <v>2</v>
      </c>
      <c r="IB160">
        <f>IF(IX160="","Unknown",VLOOKUP(IX160,'Vlookup tables'!$J$13:$K$16,2,FALSE))</f>
        <v>1</v>
      </c>
      <c r="IC160">
        <f>IF(IY160="","Unknown",VLOOKUP(IY160,'Vlookup tables'!$L$13:$M$16,2,FALSE))</f>
        <v>2</v>
      </c>
      <c r="ID160">
        <f>IF(IZ160="","Unknown",VLOOKUP(IZ160,'Vlookup tables'!$N$13:$O$16,2,FALSE))</f>
        <v>3</v>
      </c>
      <c r="IE160">
        <f>VLOOKUP(JA160,'Vlookup tables'!$P$13:$Q$15,2,FALSE)</f>
        <v>1</v>
      </c>
      <c r="IF160" t="str">
        <f t="shared" si="213"/>
        <v>na</v>
      </c>
      <c r="IG160" t="str">
        <f t="shared" si="214"/>
        <v>na</v>
      </c>
      <c r="IH160" t="str">
        <f t="shared" si="215"/>
        <v>na</v>
      </c>
      <c r="II160" t="str">
        <f t="shared" si="179"/>
        <v>na</v>
      </c>
      <c r="IJ160" t="str">
        <f>IF(OR(IF160=FALSE,IF160="na"),"na",VLOOKUP(JF160,'Vlookup tables'!$G$2:$H$7,2,FALSE))</f>
        <v>na</v>
      </c>
      <c r="IK160" t="str">
        <f>IF(OR(IG160=FALSE,IG160="na"),"na",VLOOKUP(JG160,'Vlookup tables'!$G$2:$H$7,2,FALSE))</f>
        <v>na</v>
      </c>
      <c r="IL160" t="str">
        <f>IF(OR(IH160=FALSE,IH160="na"),"na",VLOOKUP(JH160,'Vlookup tables'!$G$2:$H$7,2,FALSE))</f>
        <v>na</v>
      </c>
      <c r="IM160" t="str">
        <f>IF(OR(IF160=FALSE,IF160="na"),"na",VLOOKUP(JL160,'Vlookup tables'!$J$2:$K$5,2,FALSE))</f>
        <v>na</v>
      </c>
      <c r="IN160" t="str">
        <f>IF(OR(IG160=FALSE,IG160="na"),"na",VLOOKUP(JM160,'Vlookup tables'!$J$2:$K$5,2,FALSE))</f>
        <v>na</v>
      </c>
      <c r="IO160" t="str">
        <f>IF(OR(IH160=FALSE,IH160="na"),"na",VLOOKUP(JN160,'Vlookup tables'!$J$2:$K$5,2,FALSE))</f>
        <v>na</v>
      </c>
      <c r="IP160" t="str">
        <f t="shared" si="216"/>
        <v>na</v>
      </c>
      <c r="IQ160" t="str">
        <f t="shared" si="217"/>
        <v>na</v>
      </c>
      <c r="IR160" t="str">
        <f t="shared" si="218"/>
        <v>na</v>
      </c>
      <c r="IS160" t="b">
        <f t="shared" si="219"/>
        <v>0</v>
      </c>
      <c r="IT160" t="s">
        <v>704</v>
      </c>
      <c r="IU160" t="s">
        <v>669</v>
      </c>
      <c r="IV160" t="s">
        <v>561</v>
      </c>
      <c r="IW160" t="s">
        <v>562</v>
      </c>
      <c r="IX160" t="s">
        <v>1067</v>
      </c>
      <c r="IY160" t="s">
        <v>528</v>
      </c>
      <c r="IZ160" t="s">
        <v>587</v>
      </c>
      <c r="JA160" t="s">
        <v>541</v>
      </c>
      <c r="JX160" t="s">
        <v>565</v>
      </c>
      <c r="KQ160" t="b">
        <f t="shared" si="220"/>
        <v>0</v>
      </c>
      <c r="KR160">
        <f t="shared" si="180"/>
        <v>140</v>
      </c>
    </row>
    <row r="161" spans="1:304" ht="14.4" customHeight="1" x14ac:dyDescent="0.3">
      <c r="A161">
        <v>100</v>
      </c>
      <c r="B161">
        <v>338</v>
      </c>
      <c r="C161" s="2">
        <v>44874.419062499997</v>
      </c>
      <c r="D161">
        <v>1</v>
      </c>
      <c r="E161" t="s">
        <v>590</v>
      </c>
      <c r="F161" t="s">
        <v>566</v>
      </c>
      <c r="G161">
        <f>VLOOKUP(F161,'Vlookup tables'!$A$2:$B$10,2,FALSE)</f>
        <v>3</v>
      </c>
      <c r="H161" t="s">
        <v>545</v>
      </c>
      <c r="J161" t="str">
        <f t="shared" si="221"/>
        <v>Engineering</v>
      </c>
      <c r="K161" t="s">
        <v>566</v>
      </c>
      <c r="L161">
        <f>VLOOKUP(K161,'Vlookup tables'!$A$2:$B$10,2,FALSE)</f>
        <v>3</v>
      </c>
      <c r="M161" t="s">
        <v>583</v>
      </c>
      <c r="N161" t="b">
        <f t="shared" si="181"/>
        <v>1</v>
      </c>
      <c r="O161" t="b">
        <f t="shared" si="182"/>
        <v>0</v>
      </c>
      <c r="P161" t="b">
        <f t="shared" si="183"/>
        <v>0</v>
      </c>
      <c r="Q161" t="b">
        <f t="shared" si="184"/>
        <v>0</v>
      </c>
      <c r="R161" t="b">
        <f t="shared" si="185"/>
        <v>0</v>
      </c>
      <c r="S161" t="s">
        <v>592</v>
      </c>
      <c r="T161" t="str">
        <f t="shared" si="222"/>
        <v>na</v>
      </c>
      <c r="U161" t="b">
        <f t="shared" si="223"/>
        <v>1</v>
      </c>
      <c r="V161" t="b">
        <f t="shared" si="224"/>
        <v>0</v>
      </c>
      <c r="W161" t="b">
        <f t="shared" si="225"/>
        <v>0</v>
      </c>
      <c r="X161" t="b">
        <f t="shared" si="226"/>
        <v>0</v>
      </c>
      <c r="Y161" t="s">
        <v>517</v>
      </c>
      <c r="Z161">
        <f>VLOOKUP(Y161,'Vlookup tables'!$D$2:$E$6,2,FALSE)</f>
        <v>1</v>
      </c>
      <c r="AA161" t="b">
        <f t="shared" si="163"/>
        <v>0</v>
      </c>
      <c r="AB161" t="b">
        <f t="shared" si="186"/>
        <v>1</v>
      </c>
      <c r="AC161" t="b">
        <f t="shared" si="187"/>
        <v>0</v>
      </c>
      <c r="AD161" t="b">
        <f t="shared" si="188"/>
        <v>0</v>
      </c>
      <c r="AE161" t="b">
        <f t="shared" si="189"/>
        <v>0</v>
      </c>
      <c r="AF161" t="str">
        <f>IF(OR(AA161=FALSE,AA161="na"),"na",VLOOKUP(AV161,'Vlookup tables'!$G$2:$H$7,2,FALSE))</f>
        <v>na</v>
      </c>
      <c r="AG161">
        <f>IF(OR(AB161=FALSE,AB161="na"),"na",VLOOKUP(AW161,'Vlookup tables'!$G$2:$H$7,2,FALSE))</f>
        <v>1</v>
      </c>
      <c r="AH161" t="str">
        <f>IF(OR(AC161=FALSE,AC161="na"),"na",VLOOKUP(AX161,'Vlookup tables'!$G$2:$H$7,2,FALSE))</f>
        <v>na</v>
      </c>
      <c r="AI161" t="str">
        <f>IF(OR(AD161=FALSE,AD161="na"),"na",VLOOKUP(AY161,'Vlookup tables'!$G$2:$H$7,2,FALSE))</f>
        <v>na</v>
      </c>
      <c r="AJ161" t="str">
        <f>IF(OR(AA161=FALSE,AA161="na"),"na",VLOOKUP(BC161,'Vlookup tables'!$J$2:$K$5,2,FALSE))</f>
        <v>na</v>
      </c>
      <c r="AK161">
        <f>IF(OR(AB161=FALSE,AB161="na"),"na",VLOOKUP(BD161,'Vlookup tables'!$J$2:$K$5,2,FALSE))</f>
        <v>3</v>
      </c>
      <c r="AL161" t="str">
        <f>IF(OR(AC161=FALSE,AC161="na"),"na",VLOOKUP(BE161,'Vlookup tables'!$J$2:$K$5,2,FALSE))</f>
        <v>na</v>
      </c>
      <c r="AM161" t="str">
        <f>IF(OR(AD161=FALSE,AD161="na"),"na",VLOOKUP(BF161,'Vlookup tables'!$J$2:$K$5,2,FALSE))</f>
        <v>na</v>
      </c>
      <c r="AN161" t="str">
        <f t="shared" si="190"/>
        <v>na</v>
      </c>
      <c r="AO161" t="b">
        <f t="shared" si="191"/>
        <v>0</v>
      </c>
      <c r="AP161" t="str">
        <f t="shared" si="192"/>
        <v>na</v>
      </c>
      <c r="AQ161" t="str">
        <f t="shared" si="193"/>
        <v>na</v>
      </c>
      <c r="AR161" t="s">
        <v>627</v>
      </c>
      <c r="AW161" t="s">
        <v>530</v>
      </c>
      <c r="BD161" t="s">
        <v>532</v>
      </c>
      <c r="BQ161" t="str">
        <f t="shared" si="194"/>
        <v>Yes</v>
      </c>
      <c r="BR161" t="b">
        <f t="shared" si="195"/>
        <v>1</v>
      </c>
      <c r="BS161" t="b">
        <f t="shared" si="196"/>
        <v>1</v>
      </c>
      <c r="BT161" t="b">
        <f t="shared" si="197"/>
        <v>1</v>
      </c>
      <c r="BU161" t="b">
        <f t="shared" si="198"/>
        <v>1</v>
      </c>
      <c r="BV161" t="b">
        <f t="shared" si="199"/>
        <v>0</v>
      </c>
      <c r="BW161">
        <f>IF(OR(BR161=FALSE,BR161="na"),"na",VLOOKUP(CN161,'Vlookup tables'!$G$2:$H$7,2,FALSE))</f>
        <v>1</v>
      </c>
      <c r="BX161">
        <f>IF(OR(BS161=FALSE,BS161="na"),"na",VLOOKUP(CO161,'Vlookup tables'!$G$2:$H$7,2,FALSE))</f>
        <v>2</v>
      </c>
      <c r="BY161">
        <f>IF(OR(BT161=FALSE,BT161="na"),"na",VLOOKUP(CP161,'Vlookup tables'!$G$2:$H$7,2,FALSE))</f>
        <v>1</v>
      </c>
      <c r="BZ161">
        <f>IF(OR(BU161=FALSE,BU161="na"),"na",VLOOKUP(CQ161,'Vlookup tables'!$G$2:$H$7,2,FALSE))</f>
        <v>1</v>
      </c>
      <c r="CA161">
        <f>IF(OR(BR161=FALSE,BR161="na"),"na",VLOOKUP(CU161,'Vlookup tables'!$J$2:$K$5,2,FALSE))</f>
        <v>3</v>
      </c>
      <c r="CB161">
        <f>IF(OR(BS161=FALSE,BS161="na"),"na",VLOOKUP(CV161,'Vlookup tables'!$J$2:$K$5,2,FALSE))</f>
        <v>3</v>
      </c>
      <c r="CC161">
        <f>IF(OR(BT161=FALSE,BT161="na"),"na",VLOOKUP(CW161,'Vlookup tables'!$J$2:$K$5,2,FALSE))</f>
        <v>1</v>
      </c>
      <c r="CD161">
        <f>IF(OR(BU161=FALSE,BU161="na"),"na",VLOOKUP(CX161,'Vlookup tables'!$J$2:$K$5,2,FALSE))</f>
        <v>2</v>
      </c>
      <c r="CE161" t="b">
        <f t="shared" si="200"/>
        <v>0</v>
      </c>
      <c r="CF161" t="b">
        <f t="shared" si="201"/>
        <v>0</v>
      </c>
      <c r="CG161" t="b">
        <f t="shared" si="202"/>
        <v>0</v>
      </c>
      <c r="CH161" t="b">
        <f t="shared" si="203"/>
        <v>0</v>
      </c>
      <c r="CI161" t="s">
        <v>519</v>
      </c>
      <c r="CJ161" t="s">
        <v>550</v>
      </c>
      <c r="CN161" t="s">
        <v>530</v>
      </c>
      <c r="CO161" t="s">
        <v>531</v>
      </c>
      <c r="CP161" t="s">
        <v>530</v>
      </c>
      <c r="CQ161" t="s">
        <v>530</v>
      </c>
      <c r="CU161" t="s">
        <v>532</v>
      </c>
      <c r="CV161" t="s">
        <v>532</v>
      </c>
      <c r="CW161" t="s">
        <v>564</v>
      </c>
      <c r="CX161" t="s">
        <v>528</v>
      </c>
      <c r="DI161" t="b">
        <f t="shared" si="204"/>
        <v>0</v>
      </c>
      <c r="DK161" t="s">
        <v>552</v>
      </c>
      <c r="EQ161" t="b">
        <f t="shared" si="205"/>
        <v>1</v>
      </c>
      <c r="ER161" t="b">
        <f t="shared" si="206"/>
        <v>1</v>
      </c>
      <c r="ES161" t="b">
        <f t="shared" si="207"/>
        <v>0</v>
      </c>
      <c r="ET161" t="b">
        <f t="shared" si="208"/>
        <v>0</v>
      </c>
      <c r="EU161" t="b">
        <f t="shared" si="209"/>
        <v>0</v>
      </c>
      <c r="EV161" t="b">
        <f t="shared" si="210"/>
        <v>0</v>
      </c>
      <c r="EW161">
        <f t="shared" si="164"/>
        <v>3</v>
      </c>
      <c r="EX161" t="str">
        <f t="shared" si="165"/>
        <v>na</v>
      </c>
      <c r="EY161" t="str">
        <f t="shared" si="166"/>
        <v>na</v>
      </c>
      <c r="EZ161" t="str">
        <f t="shared" si="167"/>
        <v>na</v>
      </c>
      <c r="FA161" t="b">
        <f t="shared" si="168"/>
        <v>1</v>
      </c>
      <c r="FB161" t="b">
        <f t="shared" si="169"/>
        <v>1</v>
      </c>
      <c r="FC161" t="b">
        <f t="shared" si="211"/>
        <v>0</v>
      </c>
      <c r="FD161" t="b">
        <f t="shared" si="170"/>
        <v>1</v>
      </c>
      <c r="FE161" t="b">
        <f t="shared" si="171"/>
        <v>0</v>
      </c>
      <c r="FF161" t="b">
        <f t="shared" si="172"/>
        <v>1</v>
      </c>
      <c r="FG161" t="b">
        <f t="shared" si="173"/>
        <v>0</v>
      </c>
      <c r="FH161" t="b">
        <f t="shared" si="212"/>
        <v>0</v>
      </c>
      <c r="FI161">
        <f>IF(OR(FD161=FALSE,FD161="na"),"na",VLOOKUP(GH161,'Vlookup tables'!$G$2:$H$7,2,FALSE))</f>
        <v>2</v>
      </c>
      <c r="FJ161" t="str">
        <f>IF(OR(FE161=FALSE,FE161="na"),"na",VLOOKUP(GI161,'Vlookup tables'!$G$2:$H$7,2,FALSE))</f>
        <v>na</v>
      </c>
      <c r="FK161">
        <f>IF(OR(FF161=FALSE,FF161="na"),"na",VLOOKUP(GJ161,'Vlookup tables'!$G$2:$H$7,2,FALSE))</f>
        <v>1</v>
      </c>
      <c r="FL161" t="str">
        <f>IF(OR(FG161=FALSE,FG161="na"),"na",VLOOKUP(GK161,'Vlookup tables'!$G$2:$H$7,2,FALSE))</f>
        <v>na</v>
      </c>
      <c r="FM161">
        <f>IF(OR(FD161=FALSE,FD161="na"),"na",VLOOKUP(GO161,'Vlookup tables'!$J$2:$K$5,2,FALSE))</f>
        <v>3</v>
      </c>
      <c r="FN161" t="str">
        <f>IF(OR(FE161=FALSE,FE161="na"),"na",VLOOKUP(GP161,'Vlookup tables'!$J$2:$K$5,2,FALSE))</f>
        <v>na</v>
      </c>
      <c r="FO161">
        <f>IF(OR(FF161=FALSE,FF161="na"),"na",VLOOKUP(GQ161,'Vlookup tables'!$J$2:$K$5,2,FALSE))</f>
        <v>2</v>
      </c>
      <c r="FP161" t="str">
        <f>IF(OR(FG161=FALSE,FG161="na"),"na",VLOOKUP(GR161,'Vlookup tables'!$J$2:$K$5,2,FALSE))</f>
        <v>na</v>
      </c>
      <c r="FQ161" t="b">
        <f t="shared" si="174"/>
        <v>0</v>
      </c>
      <c r="FR161" t="str">
        <f t="shared" si="175"/>
        <v>na</v>
      </c>
      <c r="FS161" t="b">
        <f t="shared" si="176"/>
        <v>0</v>
      </c>
      <c r="FT161" t="str">
        <f t="shared" si="177"/>
        <v>na</v>
      </c>
      <c r="FU161" t="b">
        <f t="shared" si="178"/>
        <v>0</v>
      </c>
      <c r="FV161" t="s">
        <v>601</v>
      </c>
      <c r="FX161" t="s">
        <v>554</v>
      </c>
      <c r="GB161" t="s">
        <v>630</v>
      </c>
      <c r="GF161" t="s">
        <v>609</v>
      </c>
      <c r="GH161" t="s">
        <v>531</v>
      </c>
      <c r="GJ161" t="s">
        <v>530</v>
      </c>
      <c r="GO161" t="s">
        <v>532</v>
      </c>
      <c r="GQ161" t="s">
        <v>528</v>
      </c>
      <c r="HD161" t="s">
        <v>552</v>
      </c>
      <c r="HX161">
        <f>IF(IT161="","Unknown",VLOOKUP(IT161,'Vlookup tables'!$B$13:$C$16,2,FALSE))</f>
        <v>2</v>
      </c>
      <c r="HY161">
        <f>IF(IU161="","Unknown",VLOOKUP(IU161,'Vlookup tables'!$D$13:$E$16,2,FALSE))</f>
        <v>3</v>
      </c>
      <c r="HZ161">
        <f>IF(IV161="","Unknown",VLOOKUP(IV161,'Vlookup tables'!$F$13:$G$16,2,FALSE))</f>
        <v>3</v>
      </c>
      <c r="IA161">
        <f>IF(IW161="","Unknown",VLOOKUP(IW161,'Vlookup tables'!$H$13:$I$16,2,FALSE))</f>
        <v>2</v>
      </c>
      <c r="IB161">
        <f>IF(IX161="","Unknown",VLOOKUP(IX161,'Vlookup tables'!$J$13:$K$16,2,FALSE))</f>
        <v>3</v>
      </c>
      <c r="IC161">
        <f>IF(IY161="","Unknown",VLOOKUP(IY161,'Vlookup tables'!$L$13:$M$16,2,FALSE))</f>
        <v>2</v>
      </c>
      <c r="ID161">
        <f>IF(IZ161="","Unknown",VLOOKUP(IZ161,'Vlookup tables'!$N$13:$O$16,2,FALSE))</f>
        <v>1</v>
      </c>
      <c r="IE161">
        <f>VLOOKUP(JA161,'Vlookup tables'!$P$13:$Q$15,2,FALSE)</f>
        <v>2</v>
      </c>
      <c r="IF161" t="b">
        <f t="shared" si="213"/>
        <v>0</v>
      </c>
      <c r="IG161" t="b">
        <f t="shared" si="214"/>
        <v>0</v>
      </c>
      <c r="IH161" t="b">
        <f t="shared" si="215"/>
        <v>0</v>
      </c>
      <c r="II161" t="b">
        <f t="shared" si="179"/>
        <v>1</v>
      </c>
      <c r="IJ161" t="str">
        <f>IF(OR(IF161=FALSE,IF161="na"),"na",VLOOKUP(JF161,'Vlookup tables'!$G$2:$H$7,2,FALSE))</f>
        <v>na</v>
      </c>
      <c r="IK161" t="str">
        <f>IF(OR(IG161=FALSE,IG161="na"),"na",VLOOKUP(JG161,'Vlookup tables'!$G$2:$H$7,2,FALSE))</f>
        <v>na</v>
      </c>
      <c r="IL161" t="str">
        <f>IF(OR(IH161=FALSE,IH161="na"),"na",VLOOKUP(JH161,'Vlookup tables'!$G$2:$H$7,2,FALSE))</f>
        <v>na</v>
      </c>
      <c r="IM161" t="str">
        <f>IF(OR(IF161=FALSE,IF161="na"),"na",VLOOKUP(JL161,'Vlookup tables'!$J$2:$K$5,2,FALSE))</f>
        <v>na</v>
      </c>
      <c r="IN161" t="str">
        <f>IF(OR(IG161=FALSE,IG161="na"),"na",VLOOKUP(JM161,'Vlookup tables'!$J$2:$K$5,2,FALSE))</f>
        <v>na</v>
      </c>
      <c r="IO161" t="str">
        <f>IF(OR(IH161=FALSE,IH161="na"),"na",VLOOKUP(JN161,'Vlookup tables'!$J$2:$K$5,2,FALSE))</f>
        <v>na</v>
      </c>
      <c r="IP161" t="str">
        <f t="shared" si="216"/>
        <v>na</v>
      </c>
      <c r="IQ161" t="str">
        <f t="shared" si="217"/>
        <v>na</v>
      </c>
      <c r="IR161" t="str">
        <f t="shared" si="218"/>
        <v>na</v>
      </c>
      <c r="IS161" t="b">
        <f t="shared" si="219"/>
        <v>0</v>
      </c>
      <c r="IT161" t="s">
        <v>559</v>
      </c>
      <c r="IU161" t="s">
        <v>539</v>
      </c>
      <c r="IV161" t="s">
        <v>540</v>
      </c>
      <c r="IW161" t="s">
        <v>562</v>
      </c>
      <c r="IX161" t="s">
        <v>577</v>
      </c>
      <c r="IY161" t="s">
        <v>528</v>
      </c>
      <c r="IZ161" t="s">
        <v>562</v>
      </c>
      <c r="JA161" t="s">
        <v>578</v>
      </c>
      <c r="JB161" t="s">
        <v>579</v>
      </c>
      <c r="JC161" t="s">
        <v>1187</v>
      </c>
      <c r="JI161" t="s">
        <v>530</v>
      </c>
      <c r="JO161" t="s">
        <v>532</v>
      </c>
      <c r="KN161" t="s">
        <v>552</v>
      </c>
      <c r="KQ161" t="b">
        <f t="shared" si="220"/>
        <v>0</v>
      </c>
      <c r="KR161">
        <f t="shared" si="180"/>
        <v>150</v>
      </c>
    </row>
    <row r="162" spans="1:304" ht="14.4" customHeight="1" x14ac:dyDescent="0.3">
      <c r="A162">
        <v>100</v>
      </c>
      <c r="B162">
        <v>590</v>
      </c>
      <c r="C162" s="2">
        <v>44874.419942129629</v>
      </c>
      <c r="D162">
        <v>1</v>
      </c>
      <c r="E162" t="s">
        <v>590</v>
      </c>
      <c r="F162" t="s">
        <v>611</v>
      </c>
      <c r="G162">
        <f>VLOOKUP(F162,'Vlookup tables'!$A$2:$B$10,2,FALSE)</f>
        <v>4</v>
      </c>
      <c r="H162" t="s">
        <v>545</v>
      </c>
      <c r="J162" t="str">
        <f t="shared" si="221"/>
        <v>Engineering</v>
      </c>
      <c r="K162" t="s">
        <v>568</v>
      </c>
      <c r="L162">
        <f>VLOOKUP(K162,'Vlookup tables'!$A$2:$B$10,2,FALSE)</f>
        <v>6</v>
      </c>
      <c r="M162" t="s">
        <v>583</v>
      </c>
      <c r="N162" t="b">
        <f t="shared" si="181"/>
        <v>1</v>
      </c>
      <c r="O162" t="b">
        <f t="shared" si="182"/>
        <v>0</v>
      </c>
      <c r="P162" t="b">
        <f t="shared" si="183"/>
        <v>0</v>
      </c>
      <c r="Q162" t="b">
        <f t="shared" si="184"/>
        <v>0</v>
      </c>
      <c r="R162" t="b">
        <f t="shared" si="185"/>
        <v>0</v>
      </c>
      <c r="S162" t="s">
        <v>1188</v>
      </c>
      <c r="T162" t="str">
        <f t="shared" si="222"/>
        <v>na</v>
      </c>
      <c r="U162" t="b">
        <f t="shared" si="223"/>
        <v>0</v>
      </c>
      <c r="V162" t="b">
        <f t="shared" si="224"/>
        <v>1</v>
      </c>
      <c r="W162" t="b">
        <f t="shared" si="225"/>
        <v>1</v>
      </c>
      <c r="X162" t="b">
        <f t="shared" si="226"/>
        <v>1</v>
      </c>
      <c r="Y162" t="s">
        <v>584</v>
      </c>
      <c r="Z162">
        <f>VLOOKUP(Y162,'Vlookup tables'!$D$2:$E$6,2,FALSE)</f>
        <v>2</v>
      </c>
      <c r="AA162" t="str">
        <f t="shared" si="163"/>
        <v>na</v>
      </c>
      <c r="AB162" t="str">
        <f t="shared" si="186"/>
        <v>na</v>
      </c>
      <c r="AC162" t="str">
        <f t="shared" si="187"/>
        <v>na</v>
      </c>
      <c r="AD162" t="str">
        <f t="shared" si="188"/>
        <v>na</v>
      </c>
      <c r="AE162" t="str">
        <f t="shared" si="189"/>
        <v>na</v>
      </c>
      <c r="AF162" t="str">
        <f>IF(OR(AA162=FALSE,AA162="na"),"na",VLOOKUP(AV162,'Vlookup tables'!$G$2:$H$7,2,FALSE))</f>
        <v>na</v>
      </c>
      <c r="AG162" t="str">
        <f>IF(OR(AB162=FALSE,AB162="na"),"na",VLOOKUP(AW162,'Vlookup tables'!$G$2:$H$7,2,FALSE))</f>
        <v>na</v>
      </c>
      <c r="AH162" t="str">
        <f>IF(OR(AC162=FALSE,AC162="na"),"na",VLOOKUP(AX162,'Vlookup tables'!$G$2:$H$7,2,FALSE))</f>
        <v>na</v>
      </c>
      <c r="AI162" t="str">
        <f>IF(OR(AD162=FALSE,AD162="na"),"na",VLOOKUP(AY162,'Vlookup tables'!$G$2:$H$7,2,FALSE))</f>
        <v>na</v>
      </c>
      <c r="AJ162" t="str">
        <f>IF(OR(AA162=FALSE,AA162="na"),"na",VLOOKUP(BC162,'Vlookup tables'!$J$2:$K$5,2,FALSE))</f>
        <v>na</v>
      </c>
      <c r="AK162" t="str">
        <f>IF(OR(AB162=FALSE,AB162="na"),"na",VLOOKUP(BD162,'Vlookup tables'!$J$2:$K$5,2,FALSE))</f>
        <v>na</v>
      </c>
      <c r="AL162" t="str">
        <f>IF(OR(AC162=FALSE,AC162="na"),"na",VLOOKUP(BE162,'Vlookup tables'!$J$2:$K$5,2,FALSE))</f>
        <v>na</v>
      </c>
      <c r="AM162" t="str">
        <f>IF(OR(AD162=FALSE,AD162="na"),"na",VLOOKUP(BF162,'Vlookup tables'!$J$2:$K$5,2,FALSE))</f>
        <v>na</v>
      </c>
      <c r="AN162" t="str">
        <f t="shared" si="190"/>
        <v>na</v>
      </c>
      <c r="AO162" t="str">
        <f t="shared" si="191"/>
        <v>na</v>
      </c>
      <c r="AP162" t="str">
        <f t="shared" si="192"/>
        <v>na</v>
      </c>
      <c r="AQ162" t="str">
        <f t="shared" si="193"/>
        <v>na</v>
      </c>
      <c r="BQ162" t="str">
        <f t="shared" si="194"/>
        <v>na</v>
      </c>
      <c r="BR162" t="b">
        <f t="shared" si="195"/>
        <v>1</v>
      </c>
      <c r="BS162" t="b">
        <f t="shared" si="196"/>
        <v>1</v>
      </c>
      <c r="BT162" t="b">
        <f t="shared" si="197"/>
        <v>1</v>
      </c>
      <c r="BU162" t="b">
        <f t="shared" si="198"/>
        <v>1</v>
      </c>
      <c r="BV162" t="b">
        <f t="shared" si="199"/>
        <v>0</v>
      </c>
      <c r="BW162">
        <f>IF(OR(BR162=FALSE,BR162="na"),"na",VLOOKUP(CN162,'Vlookup tables'!$G$2:$H$7,2,FALSE))</f>
        <v>1</v>
      </c>
      <c r="BX162">
        <f>IF(OR(BS162=FALSE,BS162="na"),"na",VLOOKUP(CO162,'Vlookup tables'!$G$2:$H$7,2,FALSE))</f>
        <v>1</v>
      </c>
      <c r="BY162">
        <f>IF(OR(BT162=FALSE,BT162="na"),"na",VLOOKUP(CP162,'Vlookup tables'!$G$2:$H$7,2,FALSE))</f>
        <v>1</v>
      </c>
      <c r="BZ162">
        <f>IF(OR(BU162=FALSE,BU162="na"),"na",VLOOKUP(CQ162,'Vlookup tables'!$G$2:$H$7,2,FALSE))</f>
        <v>1</v>
      </c>
      <c r="CA162">
        <f>IF(OR(BR162=FALSE,BR162="na"),"na",VLOOKUP(CU162,'Vlookup tables'!$J$2:$K$5,2,FALSE))</f>
        <v>3</v>
      </c>
      <c r="CB162">
        <f>IF(OR(BS162=FALSE,BS162="na"),"na",VLOOKUP(CV162,'Vlookup tables'!$J$2:$K$5,2,FALSE))</f>
        <v>3</v>
      </c>
      <c r="CC162">
        <f>IF(OR(BT162=FALSE,BT162="na"),"na",VLOOKUP(CW162,'Vlookup tables'!$J$2:$K$5,2,FALSE))</f>
        <v>2</v>
      </c>
      <c r="CD162">
        <f>IF(OR(BU162=FALSE,BU162="na"),"na",VLOOKUP(CX162,'Vlookup tables'!$J$2:$K$5,2,FALSE))</f>
        <v>2</v>
      </c>
      <c r="CE162" t="b">
        <f t="shared" si="200"/>
        <v>0</v>
      </c>
      <c r="CF162" t="b">
        <f t="shared" si="201"/>
        <v>0</v>
      </c>
      <c r="CG162" t="b">
        <f t="shared" si="202"/>
        <v>0</v>
      </c>
      <c r="CH162" t="b">
        <f t="shared" si="203"/>
        <v>0</v>
      </c>
      <c r="CJ162" t="s">
        <v>550</v>
      </c>
      <c r="CN162" t="s">
        <v>530</v>
      </c>
      <c r="CO162" t="s">
        <v>530</v>
      </c>
      <c r="CP162" t="s">
        <v>530</v>
      </c>
      <c r="CQ162" t="s">
        <v>530</v>
      </c>
      <c r="CU162" t="s">
        <v>532</v>
      </c>
      <c r="CV162" t="s">
        <v>532</v>
      </c>
      <c r="CW162" t="s">
        <v>528</v>
      </c>
      <c r="CX162" t="s">
        <v>528</v>
      </c>
      <c r="DI162" t="b">
        <f t="shared" si="204"/>
        <v>0</v>
      </c>
      <c r="DK162" t="s">
        <v>552</v>
      </c>
      <c r="EQ162" t="b">
        <f t="shared" si="205"/>
        <v>1</v>
      </c>
      <c r="ER162" t="b">
        <f t="shared" si="206"/>
        <v>1</v>
      </c>
      <c r="ES162" t="b">
        <f t="shared" si="207"/>
        <v>0</v>
      </c>
      <c r="ET162" t="b">
        <f t="shared" si="208"/>
        <v>0</v>
      </c>
      <c r="EU162" t="b">
        <f t="shared" si="209"/>
        <v>0</v>
      </c>
      <c r="EV162" t="b">
        <f t="shared" si="210"/>
        <v>0</v>
      </c>
      <c r="EW162">
        <f t="shared" si="164"/>
        <v>1</v>
      </c>
      <c r="EX162" t="str">
        <f t="shared" si="165"/>
        <v>na</v>
      </c>
      <c r="EY162" t="str">
        <f t="shared" si="166"/>
        <v>na</v>
      </c>
      <c r="EZ162" t="str">
        <f t="shared" si="167"/>
        <v>na</v>
      </c>
      <c r="FA162" t="b">
        <f t="shared" si="168"/>
        <v>1</v>
      </c>
      <c r="FB162" t="b">
        <f t="shared" si="169"/>
        <v>0</v>
      </c>
      <c r="FC162" t="b">
        <f t="shared" si="211"/>
        <v>0</v>
      </c>
      <c r="FD162" t="b">
        <f t="shared" si="170"/>
        <v>1</v>
      </c>
      <c r="FE162" t="str">
        <f t="shared" si="171"/>
        <v>na</v>
      </c>
      <c r="FF162" t="b">
        <f t="shared" si="172"/>
        <v>0</v>
      </c>
      <c r="FG162" t="b">
        <f t="shared" si="173"/>
        <v>0</v>
      </c>
      <c r="FH162" t="b">
        <f t="shared" si="212"/>
        <v>0</v>
      </c>
      <c r="FI162">
        <f>IF(OR(FD162=FALSE,FD162="na"),"na",VLOOKUP(GH162,'Vlookup tables'!$G$2:$H$7,2,FALSE))</f>
        <v>3</v>
      </c>
      <c r="FJ162" t="str">
        <f>IF(OR(FE162=FALSE,FE162="na"),"na",VLOOKUP(GI162,'Vlookup tables'!$G$2:$H$7,2,FALSE))</f>
        <v>na</v>
      </c>
      <c r="FK162" t="str">
        <f>IF(OR(FF162=FALSE,FF162="na"),"na",VLOOKUP(GJ162,'Vlookup tables'!$G$2:$H$7,2,FALSE))</f>
        <v>na</v>
      </c>
      <c r="FL162" t="str">
        <f>IF(OR(FG162=FALSE,FG162="na"),"na",VLOOKUP(GK162,'Vlookup tables'!$G$2:$H$7,2,FALSE))</f>
        <v>na</v>
      </c>
      <c r="FM162">
        <f>IF(OR(FD162=FALSE,FD162="na"),"na",VLOOKUP(GO162,'Vlookup tables'!$J$2:$K$5,2,FALSE))</f>
        <v>3</v>
      </c>
      <c r="FN162" t="str">
        <f>IF(OR(FE162=FALSE,FE162="na"),"na",VLOOKUP(GP162,'Vlookup tables'!$J$2:$K$5,2,FALSE))</f>
        <v>na</v>
      </c>
      <c r="FO162" t="str">
        <f>IF(OR(FF162=FALSE,FF162="na"),"na",VLOOKUP(GQ162,'Vlookup tables'!$J$2:$K$5,2,FALSE))</f>
        <v>na</v>
      </c>
      <c r="FP162" t="str">
        <f>IF(OR(FG162=FALSE,FG162="na"),"na",VLOOKUP(GR162,'Vlookup tables'!$J$2:$K$5,2,FALSE))</f>
        <v>na</v>
      </c>
      <c r="FQ162" t="b">
        <f t="shared" si="174"/>
        <v>0</v>
      </c>
      <c r="FR162" t="str">
        <f t="shared" si="175"/>
        <v>na</v>
      </c>
      <c r="FS162" t="str">
        <f t="shared" si="176"/>
        <v>na</v>
      </c>
      <c r="FT162" t="str">
        <f t="shared" si="177"/>
        <v>na</v>
      </c>
      <c r="FU162" t="b">
        <f t="shared" si="178"/>
        <v>0</v>
      </c>
      <c r="FV162" t="s">
        <v>601</v>
      </c>
      <c r="FX162" t="s">
        <v>555</v>
      </c>
      <c r="GB162" t="s">
        <v>661</v>
      </c>
      <c r="GF162" t="s">
        <v>596</v>
      </c>
      <c r="GH162" t="s">
        <v>527</v>
      </c>
      <c r="GO162" t="s">
        <v>532</v>
      </c>
      <c r="HD162" t="s">
        <v>552</v>
      </c>
      <c r="HX162">
        <f>IF(IT162="","Unknown",VLOOKUP(IT162,'Vlookup tables'!$B$13:$C$16,2,FALSE))</f>
        <v>2</v>
      </c>
      <c r="HY162">
        <f>IF(IU162="","Unknown",VLOOKUP(IU162,'Vlookup tables'!$D$13:$E$16,2,FALSE))</f>
        <v>2</v>
      </c>
      <c r="HZ162">
        <f>IF(IV162="","Unknown",VLOOKUP(IV162,'Vlookup tables'!$F$13:$G$16,2,FALSE))</f>
        <v>3</v>
      </c>
      <c r="IA162">
        <f>IF(IW162="","Unknown",VLOOKUP(IW162,'Vlookup tables'!$H$13:$I$16,2,FALSE))</f>
        <v>3</v>
      </c>
      <c r="IB162">
        <f>IF(IX162="","Unknown",VLOOKUP(IX162,'Vlookup tables'!$J$13:$K$16,2,FALSE))</f>
        <v>3</v>
      </c>
      <c r="IC162">
        <f>IF(IY162="","Unknown",VLOOKUP(IY162,'Vlookup tables'!$L$13:$M$16,2,FALSE))</f>
        <v>3</v>
      </c>
      <c r="ID162">
        <f>IF(IZ162="","Unknown",VLOOKUP(IZ162,'Vlookup tables'!$N$13:$O$16,2,FALSE))</f>
        <v>1</v>
      </c>
      <c r="IE162">
        <f>VLOOKUP(JA162,'Vlookup tables'!$P$13:$Q$15,2,FALSE)</f>
        <v>2</v>
      </c>
      <c r="IF162" t="b">
        <f t="shared" si="213"/>
        <v>0</v>
      </c>
      <c r="IG162" t="b">
        <f t="shared" si="214"/>
        <v>0</v>
      </c>
      <c r="IH162" t="b">
        <f t="shared" si="215"/>
        <v>0</v>
      </c>
      <c r="II162" t="b">
        <f t="shared" si="179"/>
        <v>1</v>
      </c>
      <c r="IJ162" t="str">
        <f>IF(OR(IF162=FALSE,IF162="na"),"na",VLOOKUP(JF162,'Vlookup tables'!$G$2:$H$7,2,FALSE))</f>
        <v>na</v>
      </c>
      <c r="IK162" t="str">
        <f>IF(OR(IG162=FALSE,IG162="na"),"na",VLOOKUP(JG162,'Vlookup tables'!$G$2:$H$7,2,FALSE))</f>
        <v>na</v>
      </c>
      <c r="IL162" t="str">
        <f>IF(OR(IH162=FALSE,IH162="na"),"na",VLOOKUP(JH162,'Vlookup tables'!$G$2:$H$7,2,FALSE))</f>
        <v>na</v>
      </c>
      <c r="IM162" t="str">
        <f>IF(OR(IF162=FALSE,IF162="na"),"na",VLOOKUP(JL162,'Vlookup tables'!$J$2:$K$5,2,FALSE))</f>
        <v>na</v>
      </c>
      <c r="IN162" t="str">
        <f>IF(OR(IG162=FALSE,IG162="na"),"na",VLOOKUP(JM162,'Vlookup tables'!$J$2:$K$5,2,FALSE))</f>
        <v>na</v>
      </c>
      <c r="IO162" t="str">
        <f>IF(OR(IH162=FALSE,IH162="na"),"na",VLOOKUP(JN162,'Vlookup tables'!$J$2:$K$5,2,FALSE))</f>
        <v>na</v>
      </c>
      <c r="IP162" t="str">
        <f t="shared" si="216"/>
        <v>na</v>
      </c>
      <c r="IQ162" t="str">
        <f t="shared" si="217"/>
        <v>na</v>
      </c>
      <c r="IR162" t="str">
        <f t="shared" si="218"/>
        <v>na</v>
      </c>
      <c r="IS162" t="b">
        <f t="shared" si="219"/>
        <v>0</v>
      </c>
      <c r="IT162" t="s">
        <v>559</v>
      </c>
      <c r="IU162" t="s">
        <v>560</v>
      </c>
      <c r="IV162" t="s">
        <v>540</v>
      </c>
      <c r="IW162" t="s">
        <v>576</v>
      </c>
      <c r="IX162" t="s">
        <v>577</v>
      </c>
      <c r="IY162" t="s">
        <v>532</v>
      </c>
      <c r="IZ162" t="s">
        <v>562</v>
      </c>
      <c r="JA162" t="s">
        <v>578</v>
      </c>
      <c r="JB162" t="s">
        <v>579</v>
      </c>
      <c r="JC162" t="s">
        <v>1189</v>
      </c>
      <c r="JI162" t="s">
        <v>531</v>
      </c>
      <c r="JO162" t="s">
        <v>528</v>
      </c>
      <c r="KN162" t="s">
        <v>552</v>
      </c>
      <c r="KQ162" t="b">
        <f t="shared" si="220"/>
        <v>0</v>
      </c>
      <c r="KR162">
        <f t="shared" si="180"/>
        <v>144</v>
      </c>
    </row>
    <row r="163" spans="1:304" ht="14.4" customHeight="1" x14ac:dyDescent="0.3">
      <c r="A163">
        <v>100</v>
      </c>
      <c r="B163">
        <v>305</v>
      </c>
      <c r="C163" s="2">
        <v>44874.420787037037</v>
      </c>
      <c r="D163">
        <v>1</v>
      </c>
      <c r="E163" t="s">
        <v>775</v>
      </c>
      <c r="F163" t="s">
        <v>568</v>
      </c>
      <c r="G163">
        <f>VLOOKUP(F163,'Vlookup tables'!$A$2:$B$10,2,FALSE)</f>
        <v>6</v>
      </c>
      <c r="H163" t="s">
        <v>579</v>
      </c>
      <c r="I163" t="s">
        <v>1190</v>
      </c>
      <c r="J163" t="str">
        <f t="shared" si="221"/>
        <v>Business Software</v>
      </c>
      <c r="K163" t="s">
        <v>568</v>
      </c>
      <c r="L163">
        <f>VLOOKUP(K163,'Vlookup tables'!$A$2:$B$10,2,FALSE)</f>
        <v>6</v>
      </c>
      <c r="M163" t="s">
        <v>583</v>
      </c>
      <c r="N163" t="b">
        <f t="shared" si="181"/>
        <v>1</v>
      </c>
      <c r="O163" t="b">
        <f t="shared" si="182"/>
        <v>0</v>
      </c>
      <c r="P163" t="b">
        <f t="shared" si="183"/>
        <v>0</v>
      </c>
      <c r="Q163" t="b">
        <f t="shared" si="184"/>
        <v>0</v>
      </c>
      <c r="R163" t="b">
        <f t="shared" si="185"/>
        <v>0</v>
      </c>
      <c r="S163" t="s">
        <v>592</v>
      </c>
      <c r="T163" t="str">
        <f t="shared" si="222"/>
        <v>na</v>
      </c>
      <c r="U163" t="b">
        <f t="shared" si="223"/>
        <v>1</v>
      </c>
      <c r="V163" t="b">
        <f t="shared" si="224"/>
        <v>0</v>
      </c>
      <c r="W163" t="b">
        <f t="shared" si="225"/>
        <v>0</v>
      </c>
      <c r="X163" t="b">
        <f t="shared" si="226"/>
        <v>0</v>
      </c>
      <c r="Y163" t="s">
        <v>517</v>
      </c>
      <c r="Z163">
        <f>VLOOKUP(Y163,'Vlookup tables'!$D$2:$E$6,2,FALSE)</f>
        <v>1</v>
      </c>
      <c r="AA163" t="b">
        <f t="shared" si="163"/>
        <v>1</v>
      </c>
      <c r="AB163" t="b">
        <f t="shared" si="186"/>
        <v>0</v>
      </c>
      <c r="AC163" t="b">
        <f t="shared" si="187"/>
        <v>0</v>
      </c>
      <c r="AD163" t="b">
        <f t="shared" si="188"/>
        <v>0</v>
      </c>
      <c r="AE163" t="b">
        <f t="shared" si="189"/>
        <v>0</v>
      </c>
      <c r="AF163">
        <f>IF(OR(AA163=FALSE,AA163="na"),"na",VLOOKUP(AV163,'Vlookup tables'!$G$2:$H$7,2,FALSE))</f>
        <v>4</v>
      </c>
      <c r="AG163" t="str">
        <f>IF(OR(AB163=FALSE,AB163="na"),"na",VLOOKUP(AW163,'Vlookup tables'!$G$2:$H$7,2,FALSE))</f>
        <v>na</v>
      </c>
      <c r="AH163" t="str">
        <f>IF(OR(AC163=FALSE,AC163="na"),"na",VLOOKUP(AX163,'Vlookup tables'!$G$2:$H$7,2,FALSE))</f>
        <v>na</v>
      </c>
      <c r="AI163" t="str">
        <f>IF(OR(AD163=FALSE,AD163="na"),"na",VLOOKUP(AY163,'Vlookup tables'!$G$2:$H$7,2,FALSE))</f>
        <v>na</v>
      </c>
      <c r="AJ163">
        <f>IF(OR(AA163=FALSE,AA163="na"),"na",VLOOKUP(BC163,'Vlookup tables'!$J$2:$K$5,2,FALSE))</f>
        <v>2</v>
      </c>
      <c r="AK163" t="str">
        <f>IF(OR(AB163=FALSE,AB163="na"),"na",VLOOKUP(BD163,'Vlookup tables'!$J$2:$K$5,2,FALSE))</f>
        <v>na</v>
      </c>
      <c r="AL163" t="str">
        <f>IF(OR(AC163=FALSE,AC163="na"),"na",VLOOKUP(BE163,'Vlookup tables'!$J$2:$K$5,2,FALSE))</f>
        <v>na</v>
      </c>
      <c r="AM163" t="str">
        <f>IF(OR(AD163=FALSE,AD163="na"),"na",VLOOKUP(BF163,'Vlookup tables'!$J$2:$K$5,2,FALSE))</f>
        <v>na</v>
      </c>
      <c r="AN163" t="b">
        <f t="shared" si="190"/>
        <v>0</v>
      </c>
      <c r="AO163" t="str">
        <f t="shared" si="191"/>
        <v>na</v>
      </c>
      <c r="AP163" t="str">
        <f t="shared" si="192"/>
        <v>na</v>
      </c>
      <c r="AQ163" t="str">
        <f t="shared" si="193"/>
        <v>na</v>
      </c>
      <c r="AR163" t="s">
        <v>571</v>
      </c>
      <c r="AV163" t="s">
        <v>573</v>
      </c>
      <c r="BC163" t="s">
        <v>528</v>
      </c>
      <c r="BQ163" t="str">
        <f t="shared" si="194"/>
        <v>Yes</v>
      </c>
      <c r="BR163" t="b">
        <f t="shared" si="195"/>
        <v>1</v>
      </c>
      <c r="BS163" t="b">
        <f t="shared" si="196"/>
        <v>1</v>
      </c>
      <c r="BT163" t="b">
        <f t="shared" si="197"/>
        <v>1</v>
      </c>
      <c r="BU163" t="b">
        <f t="shared" si="198"/>
        <v>0</v>
      </c>
      <c r="BV163" t="b">
        <f t="shared" si="199"/>
        <v>0</v>
      </c>
      <c r="BW163">
        <f>IF(OR(BR163=FALSE,BR163="na"),"na",VLOOKUP(CN163,'Vlookup tables'!$G$2:$H$7,2,FALSE))</f>
        <v>4</v>
      </c>
      <c r="BX163">
        <f>IF(OR(BS163=FALSE,BS163="na"),"na",VLOOKUP(CO163,'Vlookup tables'!$G$2:$H$7,2,FALSE))</f>
        <v>4</v>
      </c>
      <c r="BY163">
        <f>IF(OR(BT163=FALSE,BT163="na"),"na",VLOOKUP(CP163,'Vlookup tables'!$G$2:$H$7,2,FALSE))</f>
        <v>1</v>
      </c>
      <c r="BZ163" t="str">
        <f>IF(OR(BU163=FALSE,BU163="na"),"na",VLOOKUP(CQ163,'Vlookup tables'!$G$2:$H$7,2,FALSE))</f>
        <v>na</v>
      </c>
      <c r="CA163">
        <f>IF(OR(BR163=FALSE,BR163="na"),"na",VLOOKUP(CU163,'Vlookup tables'!$J$2:$K$5,2,FALSE))</f>
        <v>2</v>
      </c>
      <c r="CB163">
        <f>IF(OR(BS163=FALSE,BS163="na"),"na",VLOOKUP(CV163,'Vlookup tables'!$J$2:$K$5,2,FALSE))</f>
        <v>2</v>
      </c>
      <c r="CC163">
        <f>IF(OR(BT163=FALSE,BT163="na"),"na",VLOOKUP(CW163,'Vlookup tables'!$J$2:$K$5,2,FALSE))</f>
        <v>3</v>
      </c>
      <c r="CD163" t="str">
        <f>IF(OR(BU163=FALSE,BU163="na"),"na",VLOOKUP(CX163,'Vlookup tables'!$J$2:$K$5,2,FALSE))</f>
        <v>na</v>
      </c>
      <c r="CE163" t="b">
        <f t="shared" si="200"/>
        <v>0</v>
      </c>
      <c r="CF163" t="b">
        <f t="shared" si="201"/>
        <v>0</v>
      </c>
      <c r="CG163" t="b">
        <f t="shared" si="202"/>
        <v>0</v>
      </c>
      <c r="CH163" t="str">
        <f t="shared" si="203"/>
        <v>na</v>
      </c>
      <c r="CI163" t="s">
        <v>519</v>
      </c>
      <c r="CJ163" t="s">
        <v>593</v>
      </c>
      <c r="CN163" t="s">
        <v>573</v>
      </c>
      <c r="CO163" t="s">
        <v>573</v>
      </c>
      <c r="CP163" t="s">
        <v>530</v>
      </c>
      <c r="CU163" t="s">
        <v>528</v>
      </c>
      <c r="CV163" t="s">
        <v>528</v>
      </c>
      <c r="CW163" t="s">
        <v>532</v>
      </c>
      <c r="DI163" t="b">
        <f t="shared" si="204"/>
        <v>0</v>
      </c>
      <c r="DK163" t="s">
        <v>543</v>
      </c>
      <c r="EQ163" t="b">
        <f t="shared" si="205"/>
        <v>1</v>
      </c>
      <c r="ER163" t="b">
        <f t="shared" si="206"/>
        <v>1</v>
      </c>
      <c r="ES163" t="b">
        <f t="shared" si="207"/>
        <v>0</v>
      </c>
      <c r="ET163" t="b">
        <f t="shared" si="208"/>
        <v>0</v>
      </c>
      <c r="EU163" t="b">
        <f t="shared" si="209"/>
        <v>0</v>
      </c>
      <c r="EV163" t="b">
        <f t="shared" si="210"/>
        <v>0</v>
      </c>
      <c r="EW163">
        <f t="shared" si="164"/>
        <v>1</v>
      </c>
      <c r="EX163" t="str">
        <f t="shared" si="165"/>
        <v>na</v>
      </c>
      <c r="EY163" t="str">
        <f t="shared" si="166"/>
        <v>na</v>
      </c>
      <c r="EZ163" t="str">
        <f t="shared" si="167"/>
        <v>na</v>
      </c>
      <c r="FA163" t="str">
        <f t="shared" si="168"/>
        <v>Unknown</v>
      </c>
      <c r="FB163" t="str">
        <f t="shared" si="169"/>
        <v>Unknown</v>
      </c>
      <c r="FC163" t="str">
        <f t="shared" si="211"/>
        <v>Unknown</v>
      </c>
      <c r="FD163" t="b">
        <f t="shared" si="170"/>
        <v>1</v>
      </c>
      <c r="FE163" t="str">
        <f t="shared" si="171"/>
        <v>na</v>
      </c>
      <c r="FF163" t="b">
        <f t="shared" si="172"/>
        <v>1</v>
      </c>
      <c r="FG163" t="b">
        <f t="shared" si="173"/>
        <v>0</v>
      </c>
      <c r="FH163" t="b">
        <f t="shared" si="212"/>
        <v>0</v>
      </c>
      <c r="FI163">
        <f>IF(OR(FD163=FALSE,FD163="na"),"na",VLOOKUP(GH163,'Vlookup tables'!$G$2:$H$7,2,FALSE))</f>
        <v>1</v>
      </c>
      <c r="FJ163" t="str">
        <f>IF(OR(FE163=FALSE,FE163="na"),"na",VLOOKUP(GI163,'Vlookup tables'!$G$2:$H$7,2,FALSE))</f>
        <v>na</v>
      </c>
      <c r="FK163">
        <f>IF(OR(FF163=FALSE,FF163="na"),"na",VLOOKUP(GJ163,'Vlookup tables'!$G$2:$H$7,2,FALSE))</f>
        <v>1</v>
      </c>
      <c r="FL163" t="str">
        <f>IF(OR(FG163=FALSE,FG163="na"),"na",VLOOKUP(GK163,'Vlookup tables'!$G$2:$H$7,2,FALSE))</f>
        <v>na</v>
      </c>
      <c r="FM163">
        <f>IF(OR(FD163=FALSE,FD163="na"),"na",VLOOKUP(GO163,'Vlookup tables'!$J$2:$K$5,2,FALSE))</f>
        <v>1</v>
      </c>
      <c r="FN163" t="str">
        <f>IF(OR(FE163=FALSE,FE163="na"),"na",VLOOKUP(GP163,'Vlookup tables'!$J$2:$K$5,2,FALSE))</f>
        <v>na</v>
      </c>
      <c r="FO163">
        <f>IF(OR(FF163=FALSE,FF163="na"),"na",VLOOKUP(GQ163,'Vlookup tables'!$J$2:$K$5,2,FALSE))</f>
        <v>1</v>
      </c>
      <c r="FP163" t="str">
        <f>IF(OR(FG163=FALSE,FG163="na"),"na",VLOOKUP(GR163,'Vlookup tables'!$J$2:$K$5,2,FALSE))</f>
        <v>na</v>
      </c>
      <c r="FQ163" t="b">
        <f t="shared" si="174"/>
        <v>0</v>
      </c>
      <c r="FR163" t="str">
        <f t="shared" si="175"/>
        <v>na</v>
      </c>
      <c r="FS163" t="b">
        <f t="shared" si="176"/>
        <v>0</v>
      </c>
      <c r="FT163" t="str">
        <f t="shared" si="177"/>
        <v>na</v>
      </c>
      <c r="FU163" t="b">
        <f t="shared" si="178"/>
        <v>0</v>
      </c>
      <c r="FV163" t="s">
        <v>601</v>
      </c>
      <c r="FX163" t="s">
        <v>555</v>
      </c>
      <c r="GB163" t="s">
        <v>630</v>
      </c>
      <c r="GH163" t="s">
        <v>530</v>
      </c>
      <c r="GJ163" t="s">
        <v>530</v>
      </c>
      <c r="GO163" t="s">
        <v>564</v>
      </c>
      <c r="GQ163" t="s">
        <v>564</v>
      </c>
      <c r="HD163" t="s">
        <v>543</v>
      </c>
      <c r="HX163">
        <f>IF(IT163="","Unknown",VLOOKUP(IT163,'Vlookup tables'!$B$13:$C$16,2,FALSE))</f>
        <v>2</v>
      </c>
      <c r="HY163">
        <f>IF(IU163="","Unknown",VLOOKUP(IU163,'Vlookup tables'!$D$13:$E$16,2,FALSE))</f>
        <v>3</v>
      </c>
      <c r="HZ163">
        <f>IF(IV163="","Unknown",VLOOKUP(IV163,'Vlookup tables'!$F$13:$G$16,2,FALSE))</f>
        <v>3</v>
      </c>
      <c r="IA163">
        <f>IF(IW163="","Unknown",VLOOKUP(IW163,'Vlookup tables'!$H$13:$I$16,2,FALSE))</f>
        <v>3</v>
      </c>
      <c r="IB163">
        <f>IF(IX163="","Unknown",VLOOKUP(IX163,'Vlookup tables'!$J$13:$K$16,2,FALSE))</f>
        <v>3</v>
      </c>
      <c r="IC163">
        <f>IF(IY163="","Unknown",VLOOKUP(IY163,'Vlookup tables'!$L$13:$M$16,2,FALSE))</f>
        <v>3</v>
      </c>
      <c r="ID163">
        <f>IF(IZ163="","Unknown",VLOOKUP(IZ163,'Vlookup tables'!$N$13:$O$16,2,FALSE))</f>
        <v>1</v>
      </c>
      <c r="IE163">
        <f>VLOOKUP(JA163,'Vlookup tables'!$P$13:$Q$15,2,FALSE)</f>
        <v>1</v>
      </c>
      <c r="IF163" t="str">
        <f t="shared" si="213"/>
        <v>na</v>
      </c>
      <c r="IG163" t="str">
        <f t="shared" si="214"/>
        <v>na</v>
      </c>
      <c r="IH163" t="str">
        <f t="shared" si="215"/>
        <v>na</v>
      </c>
      <c r="II163" t="str">
        <f t="shared" si="179"/>
        <v>na</v>
      </c>
      <c r="IJ163" t="str">
        <f>IF(OR(IF163=FALSE,IF163="na"),"na",VLOOKUP(JF163,'Vlookup tables'!$G$2:$H$7,2,FALSE))</f>
        <v>na</v>
      </c>
      <c r="IK163" t="str">
        <f>IF(OR(IG163=FALSE,IG163="na"),"na",VLOOKUP(JG163,'Vlookup tables'!$G$2:$H$7,2,FALSE))</f>
        <v>na</v>
      </c>
      <c r="IL163" t="str">
        <f>IF(OR(IH163=FALSE,IH163="na"),"na",VLOOKUP(JH163,'Vlookup tables'!$G$2:$H$7,2,FALSE))</f>
        <v>na</v>
      </c>
      <c r="IM163" t="str">
        <f>IF(OR(IF163=FALSE,IF163="na"),"na",VLOOKUP(JL163,'Vlookup tables'!$J$2:$K$5,2,FALSE))</f>
        <v>na</v>
      </c>
      <c r="IN163" t="str">
        <f>IF(OR(IG163=FALSE,IG163="na"),"na",VLOOKUP(JM163,'Vlookup tables'!$J$2:$K$5,2,FALSE))</f>
        <v>na</v>
      </c>
      <c r="IO163" t="str">
        <f>IF(OR(IH163=FALSE,IH163="na"),"na",VLOOKUP(JN163,'Vlookup tables'!$J$2:$K$5,2,FALSE))</f>
        <v>na</v>
      </c>
      <c r="IP163" t="str">
        <f t="shared" si="216"/>
        <v>na</v>
      </c>
      <c r="IQ163" t="str">
        <f t="shared" si="217"/>
        <v>na</v>
      </c>
      <c r="IR163" t="str">
        <f t="shared" si="218"/>
        <v>na</v>
      </c>
      <c r="IS163" t="b">
        <f t="shared" si="219"/>
        <v>0</v>
      </c>
      <c r="IT163" t="s">
        <v>559</v>
      </c>
      <c r="IU163" t="s">
        <v>539</v>
      </c>
      <c r="IV163" t="s">
        <v>540</v>
      </c>
      <c r="IW163" t="s">
        <v>576</v>
      </c>
      <c r="IX163" t="s">
        <v>577</v>
      </c>
      <c r="IY163" t="s">
        <v>532</v>
      </c>
      <c r="IZ163" t="s">
        <v>562</v>
      </c>
      <c r="JA163" t="s">
        <v>541</v>
      </c>
      <c r="JX163" t="s">
        <v>534</v>
      </c>
      <c r="KN163" t="s">
        <v>543</v>
      </c>
      <c r="KQ163" t="b">
        <f t="shared" si="220"/>
        <v>0</v>
      </c>
      <c r="KR163">
        <f t="shared" si="180"/>
        <v>145</v>
      </c>
    </row>
    <row r="164" spans="1:304" ht="14.4" customHeight="1" x14ac:dyDescent="0.3">
      <c r="A164">
        <v>100</v>
      </c>
      <c r="B164">
        <v>359</v>
      </c>
      <c r="C164" s="2">
        <v>44874.423587962963</v>
      </c>
      <c r="D164">
        <v>1</v>
      </c>
      <c r="E164" t="s">
        <v>787</v>
      </c>
      <c r="F164" t="s">
        <v>566</v>
      </c>
      <c r="G164">
        <f>VLOOKUP(F164,'Vlookup tables'!$A$2:$B$10,2,FALSE)</f>
        <v>3</v>
      </c>
      <c r="H164" t="s">
        <v>579</v>
      </c>
      <c r="I164" t="s">
        <v>1191</v>
      </c>
      <c r="J164" t="str">
        <f t="shared" si="221"/>
        <v>Instructional Designer</v>
      </c>
      <c r="K164" t="s">
        <v>568</v>
      </c>
      <c r="L164">
        <f>VLOOKUP(K164,'Vlookup tables'!$A$2:$B$10,2,FALSE)</f>
        <v>6</v>
      </c>
      <c r="M164" t="s">
        <v>736</v>
      </c>
      <c r="N164" t="b">
        <f t="shared" si="181"/>
        <v>1</v>
      </c>
      <c r="O164" t="b">
        <f t="shared" si="182"/>
        <v>0</v>
      </c>
      <c r="P164" t="b">
        <f t="shared" si="183"/>
        <v>1</v>
      </c>
      <c r="Q164" t="b">
        <f t="shared" si="184"/>
        <v>0</v>
      </c>
      <c r="R164" t="b">
        <f t="shared" si="185"/>
        <v>0</v>
      </c>
      <c r="S164" t="s">
        <v>904</v>
      </c>
      <c r="T164" t="str">
        <f t="shared" si="222"/>
        <v>na</v>
      </c>
      <c r="U164" t="b">
        <f t="shared" si="223"/>
        <v>0</v>
      </c>
      <c r="V164" t="str">
        <f t="shared" si="224"/>
        <v>na</v>
      </c>
      <c r="W164" t="b">
        <f t="shared" si="225"/>
        <v>1</v>
      </c>
      <c r="X164" t="b">
        <f t="shared" si="226"/>
        <v>0</v>
      </c>
      <c r="Y164" t="s">
        <v>621</v>
      </c>
      <c r="Z164">
        <f>VLOOKUP(Y164,'Vlookup tables'!$D$2:$E$6,2,FALSE)</f>
        <v>3</v>
      </c>
      <c r="AA164" t="str">
        <f t="shared" si="163"/>
        <v>na</v>
      </c>
      <c r="AB164" t="str">
        <f t="shared" si="186"/>
        <v>na</v>
      </c>
      <c r="AC164" t="str">
        <f t="shared" si="187"/>
        <v>na</v>
      </c>
      <c r="AD164" t="str">
        <f t="shared" si="188"/>
        <v>na</v>
      </c>
      <c r="AE164" t="str">
        <f t="shared" si="189"/>
        <v>na</v>
      </c>
      <c r="AF164" t="str">
        <f>IF(OR(AA164=FALSE,AA164="na"),"na",VLOOKUP(AV164,'Vlookup tables'!$G$2:$H$7,2,FALSE))</f>
        <v>na</v>
      </c>
      <c r="AG164" t="str">
        <f>IF(OR(AB164=FALSE,AB164="na"),"na",VLOOKUP(AW164,'Vlookup tables'!$G$2:$H$7,2,FALSE))</f>
        <v>na</v>
      </c>
      <c r="AH164" t="str">
        <f>IF(OR(AC164=FALSE,AC164="na"),"na",VLOOKUP(AX164,'Vlookup tables'!$G$2:$H$7,2,FALSE))</f>
        <v>na</v>
      </c>
      <c r="AI164" t="str">
        <f>IF(OR(AD164=FALSE,AD164="na"),"na",VLOOKUP(AY164,'Vlookup tables'!$G$2:$H$7,2,FALSE))</f>
        <v>na</v>
      </c>
      <c r="AJ164" t="str">
        <f>IF(OR(AA164=FALSE,AA164="na"),"na",VLOOKUP(BC164,'Vlookup tables'!$J$2:$K$5,2,FALSE))</f>
        <v>na</v>
      </c>
      <c r="AK164" t="str">
        <f>IF(OR(AB164=FALSE,AB164="na"),"na",VLOOKUP(BD164,'Vlookup tables'!$J$2:$K$5,2,FALSE))</f>
        <v>na</v>
      </c>
      <c r="AL164" t="str">
        <f>IF(OR(AC164=FALSE,AC164="na"),"na",VLOOKUP(BE164,'Vlookup tables'!$J$2:$K$5,2,FALSE))</f>
        <v>na</v>
      </c>
      <c r="AM164" t="str">
        <f>IF(OR(AD164=FALSE,AD164="na"),"na",VLOOKUP(BF164,'Vlookup tables'!$J$2:$K$5,2,FALSE))</f>
        <v>na</v>
      </c>
      <c r="AN164" t="str">
        <f t="shared" si="190"/>
        <v>na</v>
      </c>
      <c r="AO164" t="str">
        <f t="shared" si="191"/>
        <v>na</v>
      </c>
      <c r="AP164" t="str">
        <f t="shared" si="192"/>
        <v>na</v>
      </c>
      <c r="AQ164" t="str">
        <f t="shared" si="193"/>
        <v>na</v>
      </c>
      <c r="BQ164" t="str">
        <f t="shared" si="194"/>
        <v>na</v>
      </c>
      <c r="BR164" t="str">
        <f t="shared" si="195"/>
        <v>na</v>
      </c>
      <c r="BS164" t="str">
        <f t="shared" si="196"/>
        <v>na</v>
      </c>
      <c r="BT164" t="str">
        <f t="shared" si="197"/>
        <v>na</v>
      </c>
      <c r="BU164" t="str">
        <f t="shared" si="198"/>
        <v>na</v>
      </c>
      <c r="BV164" t="str">
        <f t="shared" si="199"/>
        <v>na</v>
      </c>
      <c r="BW164" t="str">
        <f>IF(OR(BR164=FALSE,BR164="na"),"na",VLOOKUP(CN164,'Vlookup tables'!$G$2:$H$7,2,FALSE))</f>
        <v>na</v>
      </c>
      <c r="BX164" t="str">
        <f>IF(OR(BS164=FALSE,BS164="na"),"na",VLOOKUP(CO164,'Vlookup tables'!$G$2:$H$7,2,FALSE))</f>
        <v>na</v>
      </c>
      <c r="BY164" t="str">
        <f>IF(OR(BT164=FALSE,BT164="na"),"na",VLOOKUP(CP164,'Vlookup tables'!$G$2:$H$7,2,FALSE))</f>
        <v>na</v>
      </c>
      <c r="BZ164" t="str">
        <f>IF(OR(BU164=FALSE,BU164="na"),"na",VLOOKUP(CQ164,'Vlookup tables'!$G$2:$H$7,2,FALSE))</f>
        <v>na</v>
      </c>
      <c r="CA164" t="str">
        <f>IF(OR(BR164=FALSE,BR164="na"),"na",VLOOKUP(CU164,'Vlookup tables'!$J$2:$K$5,2,FALSE))</f>
        <v>na</v>
      </c>
      <c r="CB164" t="str">
        <f>IF(OR(BS164=FALSE,BS164="na"),"na",VLOOKUP(CV164,'Vlookup tables'!$J$2:$K$5,2,FALSE))</f>
        <v>na</v>
      </c>
      <c r="CC164" t="str">
        <f>IF(OR(BT164=FALSE,BT164="na"),"na",VLOOKUP(CW164,'Vlookup tables'!$J$2:$K$5,2,FALSE))</f>
        <v>na</v>
      </c>
      <c r="CD164" t="str">
        <f>IF(OR(BU164=FALSE,BU164="na"),"na",VLOOKUP(CX164,'Vlookup tables'!$J$2:$K$5,2,FALSE))</f>
        <v>na</v>
      </c>
      <c r="CE164" t="str">
        <f t="shared" si="200"/>
        <v>na</v>
      </c>
      <c r="CF164" t="str">
        <f t="shared" si="201"/>
        <v>na</v>
      </c>
      <c r="CG164" t="str">
        <f t="shared" si="202"/>
        <v>na</v>
      </c>
      <c r="CH164" t="str">
        <f t="shared" si="203"/>
        <v>na</v>
      </c>
      <c r="DI164" t="str">
        <f t="shared" si="204"/>
        <v>na</v>
      </c>
      <c r="DM164" s="5" t="s">
        <v>703</v>
      </c>
      <c r="EQ164" t="b">
        <f t="shared" si="205"/>
        <v>0</v>
      </c>
      <c r="ER164" t="b">
        <f t="shared" si="206"/>
        <v>0</v>
      </c>
      <c r="ES164" t="b">
        <f t="shared" si="207"/>
        <v>0</v>
      </c>
      <c r="ET164" t="b">
        <f t="shared" si="208"/>
        <v>0</v>
      </c>
      <c r="EU164" t="b">
        <f t="shared" si="209"/>
        <v>0</v>
      </c>
      <c r="EV164" t="b">
        <f t="shared" si="210"/>
        <v>0</v>
      </c>
      <c r="EW164" t="str">
        <f t="shared" si="164"/>
        <v>na</v>
      </c>
      <c r="EX164" t="str">
        <f t="shared" si="165"/>
        <v>na</v>
      </c>
      <c r="EY164" t="str">
        <f t="shared" si="166"/>
        <v>na</v>
      </c>
      <c r="EZ164" t="str">
        <f t="shared" si="167"/>
        <v>na</v>
      </c>
      <c r="FA164" t="str">
        <f t="shared" si="168"/>
        <v>na</v>
      </c>
      <c r="FB164" t="str">
        <f t="shared" si="169"/>
        <v>na</v>
      </c>
      <c r="FC164" t="str">
        <f t="shared" si="211"/>
        <v>na</v>
      </c>
      <c r="FD164" t="str">
        <f t="shared" si="170"/>
        <v>na</v>
      </c>
      <c r="FE164" t="str">
        <f t="shared" si="171"/>
        <v>na</v>
      </c>
      <c r="FF164" t="str">
        <f t="shared" si="172"/>
        <v>na</v>
      </c>
      <c r="FG164" t="str">
        <f t="shared" si="173"/>
        <v>na</v>
      </c>
      <c r="FH164" t="str">
        <f t="shared" si="212"/>
        <v>na</v>
      </c>
      <c r="FI164" t="str">
        <f>IF(OR(FD164=FALSE,FD164="na"),"na",VLOOKUP(GH164,'Vlookup tables'!$G$2:$H$7,2,FALSE))</f>
        <v>na</v>
      </c>
      <c r="FJ164" t="str">
        <f>IF(OR(FE164=FALSE,FE164="na"),"na",VLOOKUP(GI164,'Vlookup tables'!$G$2:$H$7,2,FALSE))</f>
        <v>na</v>
      </c>
      <c r="FK164" t="str">
        <f>IF(OR(FF164=FALSE,FF164="na"),"na",VLOOKUP(GJ164,'Vlookup tables'!$G$2:$H$7,2,FALSE))</f>
        <v>na</v>
      </c>
      <c r="FL164" t="str">
        <f>IF(OR(FG164=FALSE,FG164="na"),"na",VLOOKUP(GK164,'Vlookup tables'!$G$2:$H$7,2,FALSE))</f>
        <v>na</v>
      </c>
      <c r="FM164" t="str">
        <f>IF(OR(FD164=FALSE,FD164="na"),"na",VLOOKUP(GO164,'Vlookup tables'!$J$2:$K$5,2,FALSE))</f>
        <v>na</v>
      </c>
      <c r="FN164" t="str">
        <f>IF(OR(FE164=FALSE,FE164="na"),"na",VLOOKUP(GP164,'Vlookup tables'!$J$2:$K$5,2,FALSE))</f>
        <v>na</v>
      </c>
      <c r="FO164" t="str">
        <f>IF(OR(FF164=FALSE,FF164="na"),"na",VLOOKUP(GQ164,'Vlookup tables'!$J$2:$K$5,2,FALSE))</f>
        <v>na</v>
      </c>
      <c r="FP164" t="str">
        <f>IF(OR(FG164=FALSE,FG164="na"),"na",VLOOKUP(GR164,'Vlookup tables'!$J$2:$K$5,2,FALSE))</f>
        <v>na</v>
      </c>
      <c r="FQ164" t="str">
        <f t="shared" si="174"/>
        <v>na</v>
      </c>
      <c r="FR164" t="str">
        <f t="shared" si="175"/>
        <v>na</v>
      </c>
      <c r="FS164" t="str">
        <f t="shared" si="176"/>
        <v>na</v>
      </c>
      <c r="FT164" t="str">
        <f t="shared" si="177"/>
        <v>na</v>
      </c>
      <c r="FU164" t="str">
        <f t="shared" si="178"/>
        <v>na</v>
      </c>
      <c r="FV164" t="s">
        <v>574</v>
      </c>
      <c r="HF164" t="s">
        <v>534</v>
      </c>
      <c r="HH164" t="s">
        <v>1192</v>
      </c>
      <c r="HK164">
        <v>1</v>
      </c>
      <c r="HL164">
        <v>3</v>
      </c>
      <c r="HM164">
        <v>2</v>
      </c>
      <c r="HX164">
        <f>IF(IT164="","Unknown",VLOOKUP(IT164,'Vlookup tables'!$B$13:$C$16,2,FALSE))</f>
        <v>2</v>
      </c>
      <c r="HY164">
        <f>IF(IU164="","Unknown",VLOOKUP(IU164,'Vlookup tables'!$D$13:$E$16,2,FALSE))</f>
        <v>3</v>
      </c>
      <c r="HZ164">
        <f>IF(IV164="","Unknown",VLOOKUP(IV164,'Vlookup tables'!$F$13:$G$16,2,FALSE))</f>
        <v>2</v>
      </c>
      <c r="IA164">
        <f>IF(IW164="","Unknown",VLOOKUP(IW164,'Vlookup tables'!$H$13:$I$16,2,FALSE))</f>
        <v>2</v>
      </c>
      <c r="IB164">
        <f>IF(IX164="","Unknown",VLOOKUP(IX164,'Vlookup tables'!$J$13:$K$16,2,FALSE))</f>
        <v>3</v>
      </c>
      <c r="IC164">
        <f>IF(IY164="","Unknown",VLOOKUP(IY164,'Vlookup tables'!$L$13:$M$16,2,FALSE))</f>
        <v>3</v>
      </c>
      <c r="ID164">
        <f>IF(IZ164="","Unknown",VLOOKUP(IZ164,'Vlookup tables'!$N$13:$O$16,2,FALSE))</f>
        <v>1</v>
      </c>
      <c r="IE164">
        <f>VLOOKUP(JA164,'Vlookup tables'!$P$13:$Q$15,2,FALSE)</f>
        <v>1</v>
      </c>
      <c r="IF164" t="str">
        <f t="shared" si="213"/>
        <v>na</v>
      </c>
      <c r="IG164" t="str">
        <f t="shared" si="214"/>
        <v>na</v>
      </c>
      <c r="IH164" t="str">
        <f t="shared" si="215"/>
        <v>na</v>
      </c>
      <c r="II164" t="str">
        <f t="shared" si="179"/>
        <v>na</v>
      </c>
      <c r="IJ164" t="str">
        <f>IF(OR(IF164=FALSE,IF164="na"),"na",VLOOKUP(JF164,'Vlookup tables'!$G$2:$H$7,2,FALSE))</f>
        <v>na</v>
      </c>
      <c r="IK164" t="str">
        <f>IF(OR(IG164=FALSE,IG164="na"),"na",VLOOKUP(JG164,'Vlookup tables'!$G$2:$H$7,2,FALSE))</f>
        <v>na</v>
      </c>
      <c r="IL164" t="str">
        <f>IF(OR(IH164=FALSE,IH164="na"),"na",VLOOKUP(JH164,'Vlookup tables'!$G$2:$H$7,2,FALSE))</f>
        <v>na</v>
      </c>
      <c r="IM164" t="str">
        <f>IF(OR(IF164=FALSE,IF164="na"),"na",VLOOKUP(JL164,'Vlookup tables'!$J$2:$K$5,2,FALSE))</f>
        <v>na</v>
      </c>
      <c r="IN164" t="str">
        <f>IF(OR(IG164=FALSE,IG164="na"),"na",VLOOKUP(JM164,'Vlookup tables'!$J$2:$K$5,2,FALSE))</f>
        <v>na</v>
      </c>
      <c r="IO164" t="str">
        <f>IF(OR(IH164=FALSE,IH164="na"),"na",VLOOKUP(JN164,'Vlookup tables'!$J$2:$K$5,2,FALSE))</f>
        <v>na</v>
      </c>
      <c r="IP164" t="str">
        <f t="shared" si="216"/>
        <v>na</v>
      </c>
      <c r="IQ164" t="str">
        <f t="shared" si="217"/>
        <v>na</v>
      </c>
      <c r="IR164" t="str">
        <f t="shared" si="218"/>
        <v>na</v>
      </c>
      <c r="IS164" t="b">
        <f t="shared" si="219"/>
        <v>0</v>
      </c>
      <c r="IT164" t="s">
        <v>559</v>
      </c>
      <c r="IU164" t="s">
        <v>539</v>
      </c>
      <c r="IV164" t="s">
        <v>561</v>
      </c>
      <c r="IW164" t="s">
        <v>562</v>
      </c>
      <c r="IX164" t="s">
        <v>577</v>
      </c>
      <c r="IY164" t="s">
        <v>532</v>
      </c>
      <c r="IZ164" t="s">
        <v>562</v>
      </c>
      <c r="JA164" t="s">
        <v>541</v>
      </c>
      <c r="JX164" t="s">
        <v>565</v>
      </c>
      <c r="KQ164" t="b">
        <f t="shared" si="220"/>
        <v>0</v>
      </c>
      <c r="KR164">
        <f t="shared" si="180"/>
        <v>131</v>
      </c>
    </row>
    <row r="165" spans="1:304" ht="14.4" customHeight="1" x14ac:dyDescent="0.3">
      <c r="A165">
        <v>100</v>
      </c>
      <c r="B165">
        <v>890</v>
      </c>
      <c r="C165" s="2">
        <v>44874.42496527778</v>
      </c>
      <c r="D165">
        <v>1</v>
      </c>
      <c r="E165" t="s">
        <v>775</v>
      </c>
      <c r="F165" t="s">
        <v>568</v>
      </c>
      <c r="G165">
        <f>VLOOKUP(F165,'Vlookup tables'!$A$2:$B$10,2,FALSE)</f>
        <v>6</v>
      </c>
      <c r="H165" t="s">
        <v>579</v>
      </c>
      <c r="I165" t="s">
        <v>1193</v>
      </c>
      <c r="J165" t="str">
        <f t="shared" si="221"/>
        <v>Research</v>
      </c>
      <c r="K165" t="s">
        <v>568</v>
      </c>
      <c r="L165">
        <f>VLOOKUP(K165,'Vlookup tables'!$A$2:$B$10,2,FALSE)</f>
        <v>6</v>
      </c>
      <c r="M165" t="s">
        <v>583</v>
      </c>
      <c r="N165" t="b">
        <f t="shared" si="181"/>
        <v>1</v>
      </c>
      <c r="O165" t="b">
        <f t="shared" si="182"/>
        <v>0</v>
      </c>
      <c r="P165" t="b">
        <f t="shared" si="183"/>
        <v>0</v>
      </c>
      <c r="Q165" t="b">
        <f t="shared" si="184"/>
        <v>0</v>
      </c>
      <c r="R165" t="b">
        <f t="shared" si="185"/>
        <v>0</v>
      </c>
      <c r="S165" t="s">
        <v>547</v>
      </c>
      <c r="T165" t="str">
        <f t="shared" si="222"/>
        <v>na</v>
      </c>
      <c r="U165" t="b">
        <f t="shared" si="223"/>
        <v>0</v>
      </c>
      <c r="V165" t="b">
        <f t="shared" si="224"/>
        <v>1</v>
      </c>
      <c r="W165" t="b">
        <f t="shared" si="225"/>
        <v>0</v>
      </c>
      <c r="X165" t="b">
        <f t="shared" si="226"/>
        <v>0</v>
      </c>
      <c r="Y165" t="s">
        <v>584</v>
      </c>
      <c r="Z165">
        <f>VLOOKUP(Y165,'Vlookup tables'!$D$2:$E$6,2,FALSE)</f>
        <v>2</v>
      </c>
      <c r="AA165" t="str">
        <f t="shared" si="163"/>
        <v>na</v>
      </c>
      <c r="AB165" t="str">
        <f t="shared" si="186"/>
        <v>na</v>
      </c>
      <c r="AC165" t="str">
        <f t="shared" si="187"/>
        <v>na</v>
      </c>
      <c r="AD165" t="str">
        <f t="shared" si="188"/>
        <v>na</v>
      </c>
      <c r="AE165" t="str">
        <f t="shared" si="189"/>
        <v>na</v>
      </c>
      <c r="AF165" t="str">
        <f>IF(OR(AA165=FALSE,AA165="na"),"na",VLOOKUP(AV165,'Vlookup tables'!$G$2:$H$7,2,FALSE))</f>
        <v>na</v>
      </c>
      <c r="AG165" t="str">
        <f>IF(OR(AB165=FALSE,AB165="na"),"na",VLOOKUP(AW165,'Vlookup tables'!$G$2:$H$7,2,FALSE))</f>
        <v>na</v>
      </c>
      <c r="AH165" t="str">
        <f>IF(OR(AC165=FALSE,AC165="na"),"na",VLOOKUP(AX165,'Vlookup tables'!$G$2:$H$7,2,FALSE))</f>
        <v>na</v>
      </c>
      <c r="AI165" t="str">
        <f>IF(OR(AD165=FALSE,AD165="na"),"na",VLOOKUP(AY165,'Vlookup tables'!$G$2:$H$7,2,FALSE))</f>
        <v>na</v>
      </c>
      <c r="AJ165" t="str">
        <f>IF(OR(AA165=FALSE,AA165="na"),"na",VLOOKUP(BC165,'Vlookup tables'!$J$2:$K$5,2,FALSE))</f>
        <v>na</v>
      </c>
      <c r="AK165" t="str">
        <f>IF(OR(AB165=FALSE,AB165="na"),"na",VLOOKUP(BD165,'Vlookup tables'!$J$2:$K$5,2,FALSE))</f>
        <v>na</v>
      </c>
      <c r="AL165" t="str">
        <f>IF(OR(AC165=FALSE,AC165="na"),"na",VLOOKUP(BE165,'Vlookup tables'!$J$2:$K$5,2,FALSE))</f>
        <v>na</v>
      </c>
      <c r="AM165" t="str">
        <f>IF(OR(AD165=FALSE,AD165="na"),"na",VLOOKUP(BF165,'Vlookup tables'!$J$2:$K$5,2,FALSE))</f>
        <v>na</v>
      </c>
      <c r="AN165" t="str">
        <f t="shared" si="190"/>
        <v>na</v>
      </c>
      <c r="AO165" t="str">
        <f t="shared" si="191"/>
        <v>na</v>
      </c>
      <c r="AP165" t="str">
        <f t="shared" si="192"/>
        <v>na</v>
      </c>
      <c r="AQ165" t="str">
        <f t="shared" si="193"/>
        <v>na</v>
      </c>
      <c r="BQ165" t="str">
        <f t="shared" si="194"/>
        <v>na</v>
      </c>
      <c r="BR165" t="b">
        <f t="shared" si="195"/>
        <v>1</v>
      </c>
      <c r="BS165" t="b">
        <f t="shared" si="196"/>
        <v>1</v>
      </c>
      <c r="BT165" t="b">
        <f t="shared" si="197"/>
        <v>0</v>
      </c>
      <c r="BU165" t="b">
        <f t="shared" si="198"/>
        <v>0</v>
      </c>
      <c r="BV165" t="b">
        <f t="shared" si="199"/>
        <v>0</v>
      </c>
      <c r="BW165">
        <f>IF(OR(BR165=FALSE,BR165="na"),"na",VLOOKUP(CN165,'Vlookup tables'!$G$2:$H$7,2,FALSE))</f>
        <v>1</v>
      </c>
      <c r="BX165">
        <f>IF(OR(BS165=FALSE,BS165="na"),"na",VLOOKUP(CO165,'Vlookup tables'!$G$2:$H$7,2,FALSE))</f>
        <v>1</v>
      </c>
      <c r="BY165" t="str">
        <f>IF(OR(BT165=FALSE,BT165="na"),"na",VLOOKUP(CP165,'Vlookup tables'!$G$2:$H$7,2,FALSE))</f>
        <v>na</v>
      </c>
      <c r="BZ165" t="str">
        <f>IF(OR(BU165=FALSE,BU165="na"),"na",VLOOKUP(CQ165,'Vlookup tables'!$G$2:$H$7,2,FALSE))</f>
        <v>na</v>
      </c>
      <c r="CA165">
        <f>IF(OR(BR165=FALSE,BR165="na"),"na",VLOOKUP(CU165,'Vlookup tables'!$J$2:$K$5,2,FALSE))</f>
        <v>3</v>
      </c>
      <c r="CB165">
        <f>IF(OR(BS165=FALSE,BS165="na"),"na",VLOOKUP(CV165,'Vlookup tables'!$J$2:$K$5,2,FALSE))</f>
        <v>3</v>
      </c>
      <c r="CC165" t="str">
        <f>IF(OR(BT165=FALSE,BT165="na"),"na",VLOOKUP(CW165,'Vlookup tables'!$J$2:$K$5,2,FALSE))</f>
        <v>na</v>
      </c>
      <c r="CD165" t="str">
        <f>IF(OR(BU165=FALSE,BU165="na"),"na",VLOOKUP(CX165,'Vlookup tables'!$J$2:$K$5,2,FALSE))</f>
        <v>na</v>
      </c>
      <c r="CE165" t="b">
        <f t="shared" si="200"/>
        <v>0</v>
      </c>
      <c r="CF165" t="b">
        <f t="shared" si="201"/>
        <v>0</v>
      </c>
      <c r="CG165" t="str">
        <f t="shared" si="202"/>
        <v>na</v>
      </c>
      <c r="CH165" t="str">
        <f t="shared" si="203"/>
        <v>na</v>
      </c>
      <c r="CJ165" t="s">
        <v>529</v>
      </c>
      <c r="CN165" t="s">
        <v>530</v>
      </c>
      <c r="CO165" t="s">
        <v>530</v>
      </c>
      <c r="CU165" t="s">
        <v>532</v>
      </c>
      <c r="CV165" t="s">
        <v>532</v>
      </c>
      <c r="DI165" t="b">
        <f t="shared" si="204"/>
        <v>0</v>
      </c>
      <c r="DK165" t="s">
        <v>552</v>
      </c>
      <c r="EQ165" t="b">
        <f t="shared" si="205"/>
        <v>1</v>
      </c>
      <c r="ER165" t="b">
        <f t="shared" si="206"/>
        <v>1</v>
      </c>
      <c r="ES165" t="b">
        <f t="shared" si="207"/>
        <v>0</v>
      </c>
      <c r="ET165" t="b">
        <f t="shared" si="208"/>
        <v>0</v>
      </c>
      <c r="EU165" t="b">
        <f t="shared" si="209"/>
        <v>0</v>
      </c>
      <c r="EV165" t="b">
        <f t="shared" si="210"/>
        <v>1</v>
      </c>
      <c r="EW165">
        <f t="shared" si="164"/>
        <v>1</v>
      </c>
      <c r="EX165" t="str">
        <f t="shared" si="165"/>
        <v>na</v>
      </c>
      <c r="EY165" t="str">
        <f t="shared" si="166"/>
        <v>na</v>
      </c>
      <c r="EZ165" t="str">
        <f t="shared" si="167"/>
        <v>na</v>
      </c>
      <c r="FA165" t="b">
        <f t="shared" si="168"/>
        <v>1</v>
      </c>
      <c r="FB165" t="b">
        <f t="shared" si="169"/>
        <v>0</v>
      </c>
      <c r="FC165" t="b">
        <f t="shared" si="211"/>
        <v>0</v>
      </c>
      <c r="FD165" t="b">
        <f t="shared" si="170"/>
        <v>1</v>
      </c>
      <c r="FE165" t="str">
        <f t="shared" si="171"/>
        <v>na</v>
      </c>
      <c r="FF165" t="b">
        <f t="shared" si="172"/>
        <v>1</v>
      </c>
      <c r="FG165" t="b">
        <f t="shared" si="173"/>
        <v>0</v>
      </c>
      <c r="FH165" t="b">
        <f t="shared" si="212"/>
        <v>0</v>
      </c>
      <c r="FI165">
        <f>IF(OR(FD165=FALSE,FD165="na"),"na",VLOOKUP(GH165,'Vlookup tables'!$G$2:$H$7,2,FALSE))</f>
        <v>2</v>
      </c>
      <c r="FJ165" t="str">
        <f>IF(OR(FE165=FALSE,FE165="na"),"na",VLOOKUP(GI165,'Vlookup tables'!$G$2:$H$7,2,FALSE))</f>
        <v>na</v>
      </c>
      <c r="FK165">
        <f>IF(OR(FF165=FALSE,FF165="na"),"na",VLOOKUP(GJ165,'Vlookup tables'!$G$2:$H$7,2,FALSE))</f>
        <v>4</v>
      </c>
      <c r="FL165" t="str">
        <f>IF(OR(FG165=FALSE,FG165="na"),"na",VLOOKUP(GK165,'Vlookup tables'!$G$2:$H$7,2,FALSE))</f>
        <v>na</v>
      </c>
      <c r="FM165">
        <f>IF(OR(FD165=FALSE,FD165="na"),"na",VLOOKUP(GO165,'Vlookup tables'!$J$2:$K$5,2,FALSE))</f>
        <v>3</v>
      </c>
      <c r="FN165" t="str">
        <f>IF(OR(FE165=FALSE,FE165="na"),"na",VLOOKUP(GP165,'Vlookup tables'!$J$2:$K$5,2,FALSE))</f>
        <v>na</v>
      </c>
      <c r="FO165">
        <f>IF(OR(FF165=FALSE,FF165="na"),"na",VLOOKUP(GQ165,'Vlookup tables'!$J$2:$K$5,2,FALSE))</f>
        <v>3</v>
      </c>
      <c r="FP165" t="str">
        <f>IF(OR(FG165=FALSE,FG165="na"),"na",VLOOKUP(GR165,'Vlookup tables'!$J$2:$K$5,2,FALSE))</f>
        <v>na</v>
      </c>
      <c r="FQ165" t="b">
        <f t="shared" si="174"/>
        <v>0</v>
      </c>
      <c r="FR165" t="str">
        <f t="shared" si="175"/>
        <v>na</v>
      </c>
      <c r="FS165" t="b">
        <f t="shared" si="176"/>
        <v>0</v>
      </c>
      <c r="FT165" t="str">
        <f t="shared" si="177"/>
        <v>na</v>
      </c>
      <c r="FU165" t="b">
        <f t="shared" si="178"/>
        <v>0</v>
      </c>
      <c r="FV165" t="s">
        <v>1022</v>
      </c>
      <c r="FW165" t="s">
        <v>1194</v>
      </c>
      <c r="FX165" t="s">
        <v>555</v>
      </c>
      <c r="GB165" t="s">
        <v>630</v>
      </c>
      <c r="GF165" t="s">
        <v>596</v>
      </c>
      <c r="GH165" t="s">
        <v>531</v>
      </c>
      <c r="GJ165" t="s">
        <v>573</v>
      </c>
      <c r="GO165" t="s">
        <v>532</v>
      </c>
      <c r="GQ165" t="s">
        <v>532</v>
      </c>
      <c r="HD165" t="s">
        <v>552</v>
      </c>
      <c r="HX165">
        <f>IF(IT165="","Unknown",VLOOKUP(IT165,'Vlookup tables'!$B$13:$C$16,2,FALSE))</f>
        <v>2</v>
      </c>
      <c r="HY165">
        <f>IF(IU165="","Unknown",VLOOKUP(IU165,'Vlookup tables'!$D$13:$E$16,2,FALSE))</f>
        <v>3</v>
      </c>
      <c r="HZ165">
        <f>IF(IV165="","Unknown",VLOOKUP(IV165,'Vlookup tables'!$F$13:$G$16,2,FALSE))</f>
        <v>1</v>
      </c>
      <c r="IA165">
        <f>IF(IW165="","Unknown",VLOOKUP(IW165,'Vlookup tables'!$H$13:$I$16,2,FALSE))</f>
        <v>2</v>
      </c>
      <c r="IB165">
        <f>IF(IX165="","Unknown",VLOOKUP(IX165,'Vlookup tables'!$J$13:$K$16,2,FALSE))</f>
        <v>3</v>
      </c>
      <c r="IC165">
        <f>IF(IY165="","Unknown",VLOOKUP(IY165,'Vlookup tables'!$L$13:$M$16,2,FALSE))</f>
        <v>3</v>
      </c>
      <c r="ID165">
        <f>IF(IZ165="","Unknown",VLOOKUP(IZ165,'Vlookup tables'!$N$13:$O$16,2,FALSE))</f>
        <v>1</v>
      </c>
      <c r="IE165">
        <f>VLOOKUP(JA165,'Vlookup tables'!$P$13:$Q$15,2,FALSE)</f>
        <v>1</v>
      </c>
      <c r="IF165" t="str">
        <f t="shared" si="213"/>
        <v>na</v>
      </c>
      <c r="IG165" t="str">
        <f t="shared" si="214"/>
        <v>na</v>
      </c>
      <c r="IH165" t="str">
        <f t="shared" si="215"/>
        <v>na</v>
      </c>
      <c r="II165" t="str">
        <f t="shared" si="179"/>
        <v>na</v>
      </c>
      <c r="IJ165" t="str">
        <f>IF(OR(IF165=FALSE,IF165="na"),"na",VLOOKUP(JF165,'Vlookup tables'!$G$2:$H$7,2,FALSE))</f>
        <v>na</v>
      </c>
      <c r="IK165" t="str">
        <f>IF(OR(IG165=FALSE,IG165="na"),"na",VLOOKUP(JG165,'Vlookup tables'!$G$2:$H$7,2,FALSE))</f>
        <v>na</v>
      </c>
      <c r="IL165" t="str">
        <f>IF(OR(IH165=FALSE,IH165="na"),"na",VLOOKUP(JH165,'Vlookup tables'!$G$2:$H$7,2,FALSE))</f>
        <v>na</v>
      </c>
      <c r="IM165" t="str">
        <f>IF(OR(IF165=FALSE,IF165="na"),"na",VLOOKUP(JL165,'Vlookup tables'!$J$2:$K$5,2,FALSE))</f>
        <v>na</v>
      </c>
      <c r="IN165" t="str">
        <f>IF(OR(IG165=FALSE,IG165="na"),"na",VLOOKUP(JM165,'Vlookup tables'!$J$2:$K$5,2,FALSE))</f>
        <v>na</v>
      </c>
      <c r="IO165" t="str">
        <f>IF(OR(IH165=FALSE,IH165="na"),"na",VLOOKUP(JN165,'Vlookup tables'!$J$2:$K$5,2,FALSE))</f>
        <v>na</v>
      </c>
      <c r="IP165" t="str">
        <f t="shared" si="216"/>
        <v>na</v>
      </c>
      <c r="IQ165" t="str">
        <f t="shared" si="217"/>
        <v>na</v>
      </c>
      <c r="IR165" t="str">
        <f t="shared" si="218"/>
        <v>na</v>
      </c>
      <c r="IS165" t="b">
        <f t="shared" si="219"/>
        <v>0</v>
      </c>
      <c r="IT165" t="s">
        <v>559</v>
      </c>
      <c r="IU165" t="s">
        <v>539</v>
      </c>
      <c r="IV165" t="s">
        <v>586</v>
      </c>
      <c r="IW165" t="s">
        <v>562</v>
      </c>
      <c r="IX165" t="s">
        <v>577</v>
      </c>
      <c r="IY165" t="s">
        <v>532</v>
      </c>
      <c r="IZ165" t="s">
        <v>562</v>
      </c>
      <c r="JA165" t="s">
        <v>541</v>
      </c>
      <c r="JX165" t="s">
        <v>534</v>
      </c>
      <c r="KN165" t="s">
        <v>552</v>
      </c>
      <c r="KQ165" t="b">
        <f t="shared" si="220"/>
        <v>0</v>
      </c>
      <c r="KR165">
        <f t="shared" si="180"/>
        <v>141</v>
      </c>
    </row>
    <row r="166" spans="1:304" ht="14.4" customHeight="1" x14ac:dyDescent="0.3">
      <c r="A166">
        <v>100</v>
      </c>
      <c r="B166">
        <v>2175</v>
      </c>
      <c r="C166" s="2">
        <v>44874.427824074075</v>
      </c>
      <c r="D166">
        <v>1</v>
      </c>
      <c r="E166" t="s">
        <v>581</v>
      </c>
      <c r="F166" t="s">
        <v>612</v>
      </c>
      <c r="G166">
        <f>VLOOKUP(F166,'Vlookup tables'!$A$2:$B$10,2,FALSE)</f>
        <v>5</v>
      </c>
      <c r="H166" t="s">
        <v>567</v>
      </c>
      <c r="J166" t="str">
        <f t="shared" si="221"/>
        <v>Administration</v>
      </c>
      <c r="K166" t="s">
        <v>568</v>
      </c>
      <c r="L166">
        <f>VLOOKUP(K166,'Vlookup tables'!$A$2:$B$10,2,FALSE)</f>
        <v>6</v>
      </c>
      <c r="M166" t="s">
        <v>592</v>
      </c>
      <c r="N166" t="b">
        <f t="shared" si="181"/>
        <v>0</v>
      </c>
      <c r="O166" t="b">
        <f t="shared" si="182"/>
        <v>1</v>
      </c>
      <c r="P166" t="b">
        <f t="shared" si="183"/>
        <v>0</v>
      </c>
      <c r="Q166" t="b">
        <f t="shared" si="184"/>
        <v>0</v>
      </c>
      <c r="R166" t="b">
        <f t="shared" si="185"/>
        <v>0</v>
      </c>
      <c r="S166" t="s">
        <v>949</v>
      </c>
      <c r="T166" t="b">
        <f t="shared" si="222"/>
        <v>0</v>
      </c>
      <c r="U166" t="str">
        <f t="shared" si="223"/>
        <v>na</v>
      </c>
      <c r="V166" t="b">
        <f t="shared" si="224"/>
        <v>0</v>
      </c>
      <c r="W166" t="b">
        <f t="shared" si="225"/>
        <v>0</v>
      </c>
      <c r="X166" t="b">
        <f t="shared" si="226"/>
        <v>1</v>
      </c>
      <c r="Y166" t="s">
        <v>517</v>
      </c>
      <c r="Z166">
        <f>VLOOKUP(Y166,'Vlookup tables'!$D$2:$E$6,2,FALSE)</f>
        <v>1</v>
      </c>
      <c r="AA166" t="b">
        <f t="shared" si="163"/>
        <v>0</v>
      </c>
      <c r="AB166" t="b">
        <f t="shared" si="186"/>
        <v>0</v>
      </c>
      <c r="AC166" t="b">
        <f t="shared" si="187"/>
        <v>0</v>
      </c>
      <c r="AD166" t="b">
        <f t="shared" si="188"/>
        <v>1</v>
      </c>
      <c r="AE166" t="b">
        <f t="shared" si="189"/>
        <v>0</v>
      </c>
      <c r="AF166" t="str">
        <f>IF(OR(AA166=FALSE,AA166="na"),"na",VLOOKUP(AV166,'Vlookup tables'!$G$2:$H$7,2,FALSE))</f>
        <v>na</v>
      </c>
      <c r="AG166" t="str">
        <f>IF(OR(AB166=FALSE,AB166="na"),"na",VLOOKUP(AW166,'Vlookup tables'!$G$2:$H$7,2,FALSE))</f>
        <v>na</v>
      </c>
      <c r="AH166" t="str">
        <f>IF(OR(AC166=FALSE,AC166="na"),"na",VLOOKUP(AX166,'Vlookup tables'!$G$2:$H$7,2,FALSE))</f>
        <v>na</v>
      </c>
      <c r="AI166">
        <f>IF(OR(AD166=FALSE,AD166="na"),"na",VLOOKUP(AY166,'Vlookup tables'!$G$2:$H$7,2,FALSE))</f>
        <v>5</v>
      </c>
      <c r="AJ166" t="str">
        <f>IF(OR(AA166=FALSE,AA166="na"),"na",VLOOKUP(BC166,'Vlookup tables'!$J$2:$K$5,2,FALSE))</f>
        <v>na</v>
      </c>
      <c r="AK166" t="str">
        <f>IF(OR(AB166=FALSE,AB166="na"),"na",VLOOKUP(BD166,'Vlookup tables'!$J$2:$K$5,2,FALSE))</f>
        <v>na</v>
      </c>
      <c r="AL166" t="str">
        <f>IF(OR(AC166=FALSE,AC166="na"),"na",VLOOKUP(BE166,'Vlookup tables'!$J$2:$K$5,2,FALSE))</f>
        <v>na</v>
      </c>
      <c r="AM166">
        <f>IF(OR(AD166=FALSE,AD166="na"),"na",VLOOKUP(BF166,'Vlookup tables'!$J$2:$K$5,2,FALSE))</f>
        <v>3</v>
      </c>
      <c r="AN166" t="str">
        <f t="shared" si="190"/>
        <v>na</v>
      </c>
      <c r="AO166" t="str">
        <f t="shared" si="191"/>
        <v>na</v>
      </c>
      <c r="AP166" t="str">
        <f t="shared" si="192"/>
        <v>na</v>
      </c>
      <c r="AQ166" t="b">
        <f t="shared" si="193"/>
        <v>1</v>
      </c>
      <c r="AR166" t="s">
        <v>766</v>
      </c>
      <c r="AY166" t="s">
        <v>551</v>
      </c>
      <c r="BF166" t="s">
        <v>532</v>
      </c>
      <c r="BM166" t="s">
        <v>1195</v>
      </c>
      <c r="BQ166" t="str">
        <f t="shared" si="194"/>
        <v>Yes</v>
      </c>
      <c r="BR166" t="b">
        <f t="shared" si="195"/>
        <v>1</v>
      </c>
      <c r="BS166" t="b">
        <f t="shared" si="196"/>
        <v>1</v>
      </c>
      <c r="BT166" t="b">
        <f t="shared" si="197"/>
        <v>1</v>
      </c>
      <c r="BU166" t="b">
        <f t="shared" si="198"/>
        <v>1</v>
      </c>
      <c r="BV166" t="b">
        <f t="shared" si="199"/>
        <v>0</v>
      </c>
      <c r="BW166">
        <f>IF(OR(BR166=FALSE,BR166="na"),"na",VLOOKUP(CN166,'Vlookup tables'!$G$2:$H$7,2,FALSE))</f>
        <v>2</v>
      </c>
      <c r="BX166">
        <f>IF(OR(BS166=FALSE,BS166="na"),"na",VLOOKUP(CO166,'Vlookup tables'!$G$2:$H$7,2,FALSE))</f>
        <v>4</v>
      </c>
      <c r="BY166">
        <f>IF(OR(BT166=FALSE,BT166="na"),"na",VLOOKUP(CP166,'Vlookup tables'!$G$2:$H$7,2,FALSE))</f>
        <v>1</v>
      </c>
      <c r="BZ166">
        <f>IF(OR(BU166=FALSE,BU166="na"),"na",VLOOKUP(CQ166,'Vlookup tables'!$G$2:$H$7,2,FALSE))</f>
        <v>2</v>
      </c>
      <c r="CA166">
        <f>IF(OR(BR166=FALSE,BR166="na"),"na",VLOOKUP(CU166,'Vlookup tables'!$J$2:$K$5,2,FALSE))</f>
        <v>3</v>
      </c>
      <c r="CB166">
        <f>IF(OR(BS166=FALSE,BS166="na"),"na",VLOOKUP(CV166,'Vlookup tables'!$J$2:$K$5,2,FALSE))</f>
        <v>3</v>
      </c>
      <c r="CC166">
        <f>IF(OR(BT166=FALSE,BT166="na"),"na",VLOOKUP(CW166,'Vlookup tables'!$J$2:$K$5,2,FALSE))</f>
        <v>3</v>
      </c>
      <c r="CD166">
        <f>IF(OR(BU166=FALSE,BU166="na"),"na",VLOOKUP(CX166,'Vlookup tables'!$J$2:$K$5,2,FALSE))</f>
        <v>3</v>
      </c>
      <c r="CE166" t="b">
        <f t="shared" si="200"/>
        <v>1</v>
      </c>
      <c r="CF166" t="b">
        <f t="shared" si="201"/>
        <v>1</v>
      </c>
      <c r="CG166" t="b">
        <f t="shared" si="202"/>
        <v>1</v>
      </c>
      <c r="CH166" t="b">
        <f t="shared" si="203"/>
        <v>1</v>
      </c>
      <c r="CI166" t="s">
        <v>519</v>
      </c>
      <c r="CJ166" t="s">
        <v>550</v>
      </c>
      <c r="CN166" t="s">
        <v>531</v>
      </c>
      <c r="CO166" t="s">
        <v>573</v>
      </c>
      <c r="CP166" t="s">
        <v>530</v>
      </c>
      <c r="CQ166" t="s">
        <v>531</v>
      </c>
      <c r="CU166" t="s">
        <v>532</v>
      </c>
      <c r="CV166" t="s">
        <v>532</v>
      </c>
      <c r="CW166" t="s">
        <v>532</v>
      </c>
      <c r="CX166" t="s">
        <v>532</v>
      </c>
      <c r="DB166" t="s">
        <v>1196</v>
      </c>
      <c r="DC166" t="s">
        <v>1196</v>
      </c>
      <c r="DD166" t="s">
        <v>1197</v>
      </c>
      <c r="DE166" t="s">
        <v>1198</v>
      </c>
      <c r="DI166" t="b">
        <f t="shared" si="204"/>
        <v>1</v>
      </c>
      <c r="DJ166" t="s">
        <v>1199</v>
      </c>
      <c r="DK166" t="s">
        <v>828</v>
      </c>
      <c r="DL166" t="s">
        <v>1200</v>
      </c>
      <c r="EQ166" t="b">
        <f t="shared" si="205"/>
        <v>1</v>
      </c>
      <c r="ER166" t="b">
        <f t="shared" si="206"/>
        <v>0</v>
      </c>
      <c r="ES166" t="b">
        <f t="shared" si="207"/>
        <v>1</v>
      </c>
      <c r="ET166" t="b">
        <f t="shared" si="208"/>
        <v>0</v>
      </c>
      <c r="EU166" t="b">
        <f t="shared" si="209"/>
        <v>0</v>
      </c>
      <c r="EV166" t="b">
        <f t="shared" si="210"/>
        <v>0</v>
      </c>
      <c r="EW166" t="str">
        <f t="shared" si="164"/>
        <v>na</v>
      </c>
      <c r="EX166">
        <f t="shared" si="165"/>
        <v>3</v>
      </c>
      <c r="EY166" t="str">
        <f t="shared" si="166"/>
        <v>na</v>
      </c>
      <c r="EZ166" t="str">
        <f t="shared" si="167"/>
        <v>na</v>
      </c>
      <c r="FA166" t="b">
        <f t="shared" si="168"/>
        <v>1</v>
      </c>
      <c r="FB166" t="b">
        <f t="shared" si="169"/>
        <v>0</v>
      </c>
      <c r="FC166" t="b">
        <f t="shared" si="211"/>
        <v>0</v>
      </c>
      <c r="FD166" t="b">
        <f t="shared" si="170"/>
        <v>1</v>
      </c>
      <c r="FE166" t="b">
        <f t="shared" si="171"/>
        <v>0</v>
      </c>
      <c r="FF166" t="b">
        <f t="shared" si="172"/>
        <v>1</v>
      </c>
      <c r="FG166" t="b">
        <f t="shared" si="173"/>
        <v>0</v>
      </c>
      <c r="FH166" t="b">
        <f t="shared" si="212"/>
        <v>0</v>
      </c>
      <c r="FI166">
        <f>IF(OR(FD166=FALSE,FD166="na"),"na",VLOOKUP(GH166,'Vlookup tables'!$G$2:$H$7,2,FALSE))</f>
        <v>5</v>
      </c>
      <c r="FJ166" t="str">
        <f>IF(OR(FE166=FALSE,FE166="na"),"na",VLOOKUP(GI166,'Vlookup tables'!$G$2:$H$7,2,FALSE))</f>
        <v>na</v>
      </c>
      <c r="FK166">
        <f>IF(OR(FF166=FALSE,FF166="na"),"na",VLOOKUP(GJ166,'Vlookup tables'!$G$2:$H$7,2,FALSE))</f>
        <v>5</v>
      </c>
      <c r="FL166" t="str">
        <f>IF(OR(FG166=FALSE,FG166="na"),"na",VLOOKUP(GK166,'Vlookup tables'!$G$2:$H$7,2,FALSE))</f>
        <v>na</v>
      </c>
      <c r="FM166">
        <f>IF(OR(FD166=FALSE,FD166="na"),"na",VLOOKUP(GO166,'Vlookup tables'!$J$2:$K$5,2,FALSE))</f>
        <v>3</v>
      </c>
      <c r="FN166" t="str">
        <f>IF(OR(FE166=FALSE,FE166="na"),"na",VLOOKUP(GP166,'Vlookup tables'!$J$2:$K$5,2,FALSE))</f>
        <v>na</v>
      </c>
      <c r="FO166">
        <f>IF(OR(FF166=FALSE,FF166="na"),"na",VLOOKUP(GQ166,'Vlookup tables'!$J$2:$K$5,2,FALSE))</f>
        <v>3</v>
      </c>
      <c r="FP166" t="str">
        <f>IF(OR(FG166=FALSE,FG166="na"),"na",VLOOKUP(GR166,'Vlookup tables'!$J$2:$K$5,2,FALSE))</f>
        <v>na</v>
      </c>
      <c r="FQ166" t="b">
        <f t="shared" si="174"/>
        <v>0</v>
      </c>
      <c r="FR166" t="str">
        <f t="shared" si="175"/>
        <v>na</v>
      </c>
      <c r="FS166" t="b">
        <f t="shared" si="176"/>
        <v>0</v>
      </c>
      <c r="FT166" t="str">
        <f t="shared" si="177"/>
        <v>na</v>
      </c>
      <c r="FU166" t="b">
        <f t="shared" si="178"/>
        <v>1</v>
      </c>
      <c r="FV166" t="s">
        <v>788</v>
      </c>
      <c r="FY166" t="s">
        <v>554</v>
      </c>
      <c r="GB166" t="s">
        <v>630</v>
      </c>
      <c r="GF166" t="s">
        <v>596</v>
      </c>
      <c r="GH166" t="s">
        <v>551</v>
      </c>
      <c r="GJ166" t="s">
        <v>551</v>
      </c>
      <c r="GO166" t="s">
        <v>532</v>
      </c>
      <c r="GQ166" t="s">
        <v>532</v>
      </c>
      <c r="HC166" t="s">
        <v>1201</v>
      </c>
      <c r="HD166" t="s">
        <v>533</v>
      </c>
      <c r="HX166">
        <f>IF(IT166="","Unknown",VLOOKUP(IT166,'Vlookup tables'!$B$13:$C$16,2,FALSE))</f>
        <v>3</v>
      </c>
      <c r="HY166">
        <f>IF(IU166="","Unknown",VLOOKUP(IU166,'Vlookup tables'!$D$13:$E$16,2,FALSE))</f>
        <v>2</v>
      </c>
      <c r="HZ166">
        <f>IF(IV166="","Unknown",VLOOKUP(IV166,'Vlookup tables'!$F$13:$G$16,2,FALSE))</f>
        <v>3</v>
      </c>
      <c r="IA166">
        <f>IF(IW166="","Unknown",VLOOKUP(IW166,'Vlookup tables'!$H$13:$I$16,2,FALSE))</f>
        <v>2</v>
      </c>
      <c r="IB166">
        <f>IF(IX166="","Unknown",VLOOKUP(IX166,'Vlookup tables'!$J$13:$K$16,2,FALSE))</f>
        <v>3</v>
      </c>
      <c r="IC166">
        <f>IF(IY166="","Unknown",VLOOKUP(IY166,'Vlookup tables'!$L$13:$M$16,2,FALSE))</f>
        <v>2</v>
      </c>
      <c r="ID166">
        <f>IF(IZ166="","Unknown",VLOOKUP(IZ166,'Vlookup tables'!$N$13:$O$16,2,FALSE))</f>
        <v>1</v>
      </c>
      <c r="IE166">
        <f>VLOOKUP(JA166,'Vlookup tables'!$P$13:$Q$15,2,FALSE)</f>
        <v>2</v>
      </c>
      <c r="IF166" t="b">
        <f t="shared" si="213"/>
        <v>1</v>
      </c>
      <c r="IG166" t="b">
        <f t="shared" si="214"/>
        <v>1</v>
      </c>
      <c r="IH166" t="b">
        <f t="shared" si="215"/>
        <v>0</v>
      </c>
      <c r="II166" t="b">
        <f t="shared" si="179"/>
        <v>0</v>
      </c>
      <c r="IJ166">
        <f>IF(OR(IF166=FALSE,IF166="na"),"na",VLOOKUP(JF166,'Vlookup tables'!$G$2:$H$7,2,FALSE))</f>
        <v>5</v>
      </c>
      <c r="IK166">
        <f>IF(OR(IG166=FALSE,IG166="na"),"na",VLOOKUP(JG166,'Vlookup tables'!$G$2:$H$7,2,FALSE))</f>
        <v>5</v>
      </c>
      <c r="IL166" t="str">
        <f>IF(OR(IH166=FALSE,IH166="na"),"na",VLOOKUP(JH166,'Vlookup tables'!$G$2:$H$7,2,FALSE))</f>
        <v>na</v>
      </c>
      <c r="IM166">
        <f>IF(OR(IF166=FALSE,IF166="na"),"na",VLOOKUP(JL166,'Vlookup tables'!$J$2:$K$5,2,FALSE))</f>
        <v>2</v>
      </c>
      <c r="IN166">
        <f>IF(OR(IG166=FALSE,IG166="na"),"na",VLOOKUP(JM166,'Vlookup tables'!$J$2:$K$5,2,FALSE))</f>
        <v>2</v>
      </c>
      <c r="IO166" t="str">
        <f>IF(OR(IH166=FALSE,IH166="na"),"na",VLOOKUP(JN166,'Vlookup tables'!$J$2:$K$5,2,FALSE))</f>
        <v>na</v>
      </c>
      <c r="IP166" t="b">
        <f t="shared" si="216"/>
        <v>1</v>
      </c>
      <c r="IQ166" t="b">
        <f t="shared" si="217"/>
        <v>1</v>
      </c>
      <c r="IR166" t="str">
        <f t="shared" si="218"/>
        <v>na</v>
      </c>
      <c r="IS166" t="b">
        <f t="shared" si="219"/>
        <v>1</v>
      </c>
      <c r="IT166" t="s">
        <v>538</v>
      </c>
      <c r="IU166" t="s">
        <v>560</v>
      </c>
      <c r="IV166" t="s">
        <v>540</v>
      </c>
      <c r="IW166" t="s">
        <v>562</v>
      </c>
      <c r="IX166" t="s">
        <v>577</v>
      </c>
      <c r="IY166" t="s">
        <v>528</v>
      </c>
      <c r="IZ166" t="s">
        <v>562</v>
      </c>
      <c r="JA166" t="s">
        <v>578</v>
      </c>
      <c r="JB166" t="s">
        <v>636</v>
      </c>
      <c r="JF166" t="s">
        <v>551</v>
      </c>
      <c r="JG166" t="s">
        <v>551</v>
      </c>
      <c r="JL166" t="s">
        <v>528</v>
      </c>
      <c r="JM166" t="s">
        <v>528</v>
      </c>
      <c r="JR166" t="s">
        <v>1202</v>
      </c>
      <c r="JS166" t="s">
        <v>1203</v>
      </c>
      <c r="KM166" t="s">
        <v>1204</v>
      </c>
      <c r="KN166" t="s">
        <v>807</v>
      </c>
      <c r="KQ166" t="b">
        <f t="shared" si="220"/>
        <v>0</v>
      </c>
      <c r="KR166">
        <f t="shared" si="180"/>
        <v>162</v>
      </c>
    </row>
    <row r="167" spans="1:304" ht="14.4" customHeight="1" x14ac:dyDescent="0.3">
      <c r="A167">
        <v>100</v>
      </c>
      <c r="B167">
        <v>2529</v>
      </c>
      <c r="C167" s="2">
        <v>44874.438148148147</v>
      </c>
      <c r="D167">
        <v>0.89999997615814198</v>
      </c>
      <c r="E167" t="s">
        <v>544</v>
      </c>
      <c r="F167" t="s">
        <v>566</v>
      </c>
      <c r="G167">
        <f>VLOOKUP(F167,'Vlookup tables'!$A$2:$B$10,2,FALSE)</f>
        <v>3</v>
      </c>
      <c r="H167" t="s">
        <v>579</v>
      </c>
      <c r="I167" t="s">
        <v>1205</v>
      </c>
      <c r="J167" t="str">
        <f t="shared" si="221"/>
        <v>Port Supervisor</v>
      </c>
      <c r="K167" t="s">
        <v>568</v>
      </c>
      <c r="L167">
        <f>VLOOKUP(K167,'Vlookup tables'!$A$2:$B$10,2,FALSE)</f>
        <v>6</v>
      </c>
      <c r="M167" t="s">
        <v>583</v>
      </c>
      <c r="N167" t="b">
        <f t="shared" si="181"/>
        <v>1</v>
      </c>
      <c r="O167" t="b">
        <f t="shared" si="182"/>
        <v>0</v>
      </c>
      <c r="P167" t="b">
        <f t="shared" si="183"/>
        <v>0</v>
      </c>
      <c r="Q167" t="b">
        <f t="shared" si="184"/>
        <v>0</v>
      </c>
      <c r="R167" t="b">
        <f t="shared" si="185"/>
        <v>0</v>
      </c>
      <c r="S167" t="s">
        <v>592</v>
      </c>
      <c r="T167" t="str">
        <f t="shared" si="222"/>
        <v>na</v>
      </c>
      <c r="U167" t="b">
        <f t="shared" si="223"/>
        <v>1</v>
      </c>
      <c r="V167" t="b">
        <f t="shared" si="224"/>
        <v>0</v>
      </c>
      <c r="W167" t="b">
        <f t="shared" si="225"/>
        <v>0</v>
      </c>
      <c r="X167" t="b">
        <f t="shared" si="226"/>
        <v>0</v>
      </c>
      <c r="Y167" t="s">
        <v>517</v>
      </c>
      <c r="Z167">
        <f>VLOOKUP(Y167,'Vlookup tables'!$D$2:$E$6,2,FALSE)</f>
        <v>1</v>
      </c>
      <c r="AA167" t="b">
        <f t="shared" si="163"/>
        <v>0</v>
      </c>
      <c r="AB167" t="b">
        <f t="shared" si="186"/>
        <v>0</v>
      </c>
      <c r="AC167" t="b">
        <f t="shared" si="187"/>
        <v>0</v>
      </c>
      <c r="AD167" t="b">
        <f t="shared" si="188"/>
        <v>1</v>
      </c>
      <c r="AE167" t="b">
        <f t="shared" si="189"/>
        <v>1</v>
      </c>
      <c r="AF167" t="str">
        <f>IF(OR(AA167=FALSE,AA167="na"),"na",VLOOKUP(AV167,'Vlookup tables'!$G$2:$H$7,2,FALSE))</f>
        <v>na</v>
      </c>
      <c r="AG167" t="str">
        <f>IF(OR(AB167=FALSE,AB167="na"),"na",VLOOKUP(AW167,'Vlookup tables'!$G$2:$H$7,2,FALSE))</f>
        <v>na</v>
      </c>
      <c r="AH167" t="str">
        <f>IF(OR(AC167=FALSE,AC167="na"),"na",VLOOKUP(AX167,'Vlookup tables'!$G$2:$H$7,2,FALSE))</f>
        <v>na</v>
      </c>
      <c r="AI167">
        <f>IF(OR(AD167=FALSE,AD167="na"),"na",VLOOKUP(AY167,'Vlookup tables'!$G$2:$H$7,2,FALSE))</f>
        <v>4</v>
      </c>
      <c r="AJ167" t="str">
        <f>IF(OR(AA167=FALSE,AA167="na"),"na",VLOOKUP(BC167,'Vlookup tables'!$J$2:$K$5,2,FALSE))</f>
        <v>na</v>
      </c>
      <c r="AK167" t="str">
        <f>IF(OR(AB167=FALSE,AB167="na"),"na",VLOOKUP(BD167,'Vlookup tables'!$J$2:$K$5,2,FALSE))</f>
        <v>na</v>
      </c>
      <c r="AL167" t="str">
        <f>IF(OR(AC167=FALSE,AC167="na"),"na",VLOOKUP(BE167,'Vlookup tables'!$J$2:$K$5,2,FALSE))</f>
        <v>na</v>
      </c>
      <c r="AM167">
        <f>IF(OR(AD167=FALSE,AD167="na"),"na",VLOOKUP(BF167,'Vlookup tables'!$J$2:$K$5,2,FALSE))</f>
        <v>3</v>
      </c>
      <c r="AN167" t="str">
        <f t="shared" si="190"/>
        <v>na</v>
      </c>
      <c r="AO167" t="str">
        <f t="shared" si="191"/>
        <v>na</v>
      </c>
      <c r="AP167" t="str">
        <f t="shared" si="192"/>
        <v>na</v>
      </c>
      <c r="AQ167" t="b">
        <f t="shared" si="193"/>
        <v>1</v>
      </c>
      <c r="AR167" t="s">
        <v>909</v>
      </c>
      <c r="AS167" t="s">
        <v>1206</v>
      </c>
      <c r="AY167" t="s">
        <v>573</v>
      </c>
      <c r="AZ167" t="s">
        <v>551</v>
      </c>
      <c r="BF167" t="s">
        <v>532</v>
      </c>
      <c r="BG167" t="s">
        <v>532</v>
      </c>
      <c r="BM167" t="s">
        <v>1207</v>
      </c>
      <c r="BN167" t="s">
        <v>1208</v>
      </c>
      <c r="BQ167" t="str">
        <f t="shared" si="194"/>
        <v>Yes</v>
      </c>
      <c r="BR167" t="b">
        <f t="shared" si="195"/>
        <v>1</v>
      </c>
      <c r="BS167" t="b">
        <f t="shared" si="196"/>
        <v>1</v>
      </c>
      <c r="BT167" t="b">
        <f t="shared" si="197"/>
        <v>0</v>
      </c>
      <c r="BU167" t="b">
        <f t="shared" si="198"/>
        <v>0</v>
      </c>
      <c r="BV167" t="b">
        <f t="shared" si="199"/>
        <v>0</v>
      </c>
      <c r="BW167">
        <f>IF(OR(BR167=FALSE,BR167="na"),"na",VLOOKUP(CN167,'Vlookup tables'!$G$2:$H$7,2,FALSE))</f>
        <v>4</v>
      </c>
      <c r="BX167">
        <f>IF(OR(BS167=FALSE,BS167="na"),"na",VLOOKUP(CO167,'Vlookup tables'!$G$2:$H$7,2,FALSE))</f>
        <v>4</v>
      </c>
      <c r="BY167" t="str">
        <f>IF(OR(BT167=FALSE,BT167="na"),"na",VLOOKUP(CP167,'Vlookup tables'!$G$2:$H$7,2,FALSE))</f>
        <v>na</v>
      </c>
      <c r="BZ167" t="str">
        <f>IF(OR(BU167=FALSE,BU167="na"),"na",VLOOKUP(CQ167,'Vlookup tables'!$G$2:$H$7,2,FALSE))</f>
        <v>na</v>
      </c>
      <c r="CA167">
        <f>IF(OR(BR167=FALSE,BR167="na"),"na",VLOOKUP(CU167,'Vlookup tables'!$J$2:$K$5,2,FALSE))</f>
        <v>3</v>
      </c>
      <c r="CB167">
        <f>IF(OR(BS167=FALSE,BS167="na"),"na",VLOOKUP(CV167,'Vlookup tables'!$J$2:$K$5,2,FALSE))</f>
        <v>3</v>
      </c>
      <c r="CC167" t="str">
        <f>IF(OR(BT167=FALSE,BT167="na"),"na",VLOOKUP(CW167,'Vlookup tables'!$J$2:$K$5,2,FALSE))</f>
        <v>na</v>
      </c>
      <c r="CD167" t="str">
        <f>IF(OR(BU167=FALSE,BU167="na"),"na",VLOOKUP(CX167,'Vlookup tables'!$J$2:$K$5,2,FALSE))</f>
        <v>na</v>
      </c>
      <c r="CE167" t="b">
        <f t="shared" si="200"/>
        <v>0</v>
      </c>
      <c r="CF167" t="b">
        <f t="shared" si="201"/>
        <v>0</v>
      </c>
      <c r="CG167" t="str">
        <f t="shared" si="202"/>
        <v>na</v>
      </c>
      <c r="CH167" t="str">
        <f t="shared" si="203"/>
        <v>na</v>
      </c>
      <c r="CI167" t="s">
        <v>519</v>
      </c>
      <c r="CJ167" t="s">
        <v>529</v>
      </c>
      <c r="CN167" t="s">
        <v>573</v>
      </c>
      <c r="CO167" t="s">
        <v>573</v>
      </c>
      <c r="CR167" t="s">
        <v>573</v>
      </c>
      <c r="CU167" t="s">
        <v>532</v>
      </c>
      <c r="CV167" t="s">
        <v>532</v>
      </c>
      <c r="CY167" t="s">
        <v>532</v>
      </c>
      <c r="DI167" t="b">
        <f t="shared" si="204"/>
        <v>1</v>
      </c>
      <c r="DJ167" t="s">
        <v>1209</v>
      </c>
      <c r="DK167" t="s">
        <v>533</v>
      </c>
      <c r="EQ167" t="b">
        <f t="shared" si="205"/>
        <v>1</v>
      </c>
      <c r="ER167" t="b">
        <f t="shared" si="206"/>
        <v>1</v>
      </c>
      <c r="ES167" t="b">
        <f t="shared" si="207"/>
        <v>0</v>
      </c>
      <c r="ET167" t="b">
        <f t="shared" si="208"/>
        <v>0</v>
      </c>
      <c r="EU167" t="b">
        <f t="shared" si="209"/>
        <v>0</v>
      </c>
      <c r="EV167" t="b">
        <f t="shared" si="210"/>
        <v>0</v>
      </c>
      <c r="EW167">
        <f t="shared" si="164"/>
        <v>3</v>
      </c>
      <c r="EX167" t="str">
        <f t="shared" si="165"/>
        <v>na</v>
      </c>
      <c r="EY167" t="str">
        <f t="shared" si="166"/>
        <v>na</v>
      </c>
      <c r="EZ167" t="str">
        <f t="shared" si="167"/>
        <v>na</v>
      </c>
      <c r="FA167" t="b">
        <f t="shared" si="168"/>
        <v>1</v>
      </c>
      <c r="FB167" t="b">
        <f t="shared" si="169"/>
        <v>1</v>
      </c>
      <c r="FC167" t="b">
        <f t="shared" si="211"/>
        <v>0</v>
      </c>
      <c r="FD167" t="b">
        <f t="shared" si="170"/>
        <v>1</v>
      </c>
      <c r="FE167" t="b">
        <f t="shared" si="171"/>
        <v>1</v>
      </c>
      <c r="FF167" t="b">
        <f t="shared" si="172"/>
        <v>1</v>
      </c>
      <c r="FG167" t="b">
        <f t="shared" si="173"/>
        <v>1</v>
      </c>
      <c r="FH167" t="b">
        <f t="shared" si="212"/>
        <v>0</v>
      </c>
      <c r="FI167">
        <f>IF(OR(FD167=FALSE,FD167="na"),"na",VLOOKUP(GH167,'Vlookup tables'!$G$2:$H$7,2,FALSE))</f>
        <v>5</v>
      </c>
      <c r="FJ167">
        <f>IF(OR(FE167=FALSE,FE167="na"),"na",VLOOKUP(GI167,'Vlookup tables'!$G$2:$H$7,2,FALSE))</f>
        <v>5</v>
      </c>
      <c r="FK167">
        <f>IF(OR(FF167=FALSE,FF167="na"),"na",VLOOKUP(GJ167,'Vlookup tables'!$G$2:$H$7,2,FALSE))</f>
        <v>5</v>
      </c>
      <c r="FL167">
        <f>IF(OR(FG167=FALSE,FG167="na"),"na",VLOOKUP(GK167,'Vlookup tables'!$G$2:$H$7,2,FALSE))</f>
        <v>5</v>
      </c>
      <c r="FM167">
        <f>IF(OR(FD167=FALSE,FD167="na"),"na",VLOOKUP(GO167,'Vlookup tables'!$J$2:$K$5,2,FALSE))</f>
        <v>3</v>
      </c>
      <c r="FN167">
        <f>IF(OR(FE167=FALSE,FE167="na"),"na",VLOOKUP(GP167,'Vlookup tables'!$J$2:$K$5,2,FALSE))</f>
        <v>3</v>
      </c>
      <c r="FO167">
        <f>IF(OR(FF167=FALSE,FF167="na"),"na",VLOOKUP(GQ167,'Vlookup tables'!$J$2:$K$5,2,FALSE))</f>
        <v>3</v>
      </c>
      <c r="FP167">
        <f>IF(OR(FG167=FALSE,FG167="na"),"na",VLOOKUP(GR167,'Vlookup tables'!$J$2:$K$5,2,FALSE))</f>
        <v>3</v>
      </c>
      <c r="FQ167" t="b">
        <f t="shared" si="174"/>
        <v>0</v>
      </c>
      <c r="FR167" t="b">
        <f t="shared" si="175"/>
        <v>0</v>
      </c>
      <c r="FS167" t="b">
        <f t="shared" si="176"/>
        <v>0</v>
      </c>
      <c r="FT167" t="b">
        <f t="shared" si="177"/>
        <v>0</v>
      </c>
      <c r="FU167" t="b">
        <f t="shared" si="178"/>
        <v>0</v>
      </c>
      <c r="FV167" t="s">
        <v>601</v>
      </c>
      <c r="FX167" t="s">
        <v>554</v>
      </c>
      <c r="GB167" t="s">
        <v>893</v>
      </c>
      <c r="GF167" t="s">
        <v>609</v>
      </c>
      <c r="GH167" t="s">
        <v>551</v>
      </c>
      <c r="GI167" t="s">
        <v>551</v>
      </c>
      <c r="GJ167" t="s">
        <v>551</v>
      </c>
      <c r="GK167" t="s">
        <v>551</v>
      </c>
      <c r="GO167" t="s">
        <v>532</v>
      </c>
      <c r="GP167" t="s">
        <v>532</v>
      </c>
      <c r="GQ167" t="s">
        <v>532</v>
      </c>
      <c r="GR167" t="s">
        <v>532</v>
      </c>
      <c r="HD167" t="s">
        <v>552</v>
      </c>
      <c r="HX167">
        <f>IF(IT167="","Unknown",VLOOKUP(IT167,'Vlookup tables'!$B$13:$C$16,2,FALSE))</f>
        <v>3</v>
      </c>
      <c r="HY167">
        <f>IF(IU167="","Unknown",VLOOKUP(IU167,'Vlookup tables'!$D$13:$E$16,2,FALSE))</f>
        <v>3</v>
      </c>
      <c r="HZ167">
        <f>IF(IV167="","Unknown",VLOOKUP(IV167,'Vlookup tables'!$F$13:$G$16,2,FALSE))</f>
        <v>3</v>
      </c>
      <c r="IA167">
        <f>IF(IW167="","Unknown",VLOOKUP(IW167,'Vlookup tables'!$H$13:$I$16,2,FALSE))</f>
        <v>2</v>
      </c>
      <c r="IB167">
        <f>IF(IX167="","Unknown",VLOOKUP(IX167,'Vlookup tables'!$J$13:$K$16,2,FALSE))</f>
        <v>2</v>
      </c>
      <c r="IC167">
        <f>IF(IY167="","Unknown",VLOOKUP(IY167,'Vlookup tables'!$L$13:$M$16,2,FALSE))</f>
        <v>2</v>
      </c>
      <c r="ID167">
        <f>IF(IZ167="","Unknown",VLOOKUP(IZ167,'Vlookup tables'!$N$13:$O$16,2,FALSE))</f>
        <v>3</v>
      </c>
      <c r="IE167">
        <f>VLOOKUP(JA167,'Vlookup tables'!$P$13:$Q$15,2,FALSE)</f>
        <v>2</v>
      </c>
      <c r="IF167" t="b">
        <f t="shared" si="213"/>
        <v>0</v>
      </c>
      <c r="IG167" t="b">
        <f t="shared" si="214"/>
        <v>0</v>
      </c>
      <c r="IH167" t="b">
        <f t="shared" si="215"/>
        <v>0</v>
      </c>
      <c r="II167" t="b">
        <f t="shared" si="179"/>
        <v>1</v>
      </c>
      <c r="IJ167" t="str">
        <f>IF(OR(IF167=FALSE,IF167="na"),"na",VLOOKUP(JF167,'Vlookup tables'!$G$2:$H$7,2,FALSE))</f>
        <v>na</v>
      </c>
      <c r="IK167" t="str">
        <f>IF(OR(IG167=FALSE,IG167="na"),"na",VLOOKUP(JG167,'Vlookup tables'!$G$2:$H$7,2,FALSE))</f>
        <v>na</v>
      </c>
      <c r="IL167" t="str">
        <f>IF(OR(IH167=FALSE,IH167="na"),"na",VLOOKUP(JH167,'Vlookup tables'!$G$2:$H$7,2,FALSE))</f>
        <v>na</v>
      </c>
      <c r="IM167" t="str">
        <f>IF(OR(IF167=FALSE,IF167="na"),"na",VLOOKUP(JL167,'Vlookup tables'!$J$2:$K$5,2,FALSE))</f>
        <v>na</v>
      </c>
      <c r="IN167" t="str">
        <f>IF(OR(IG167=FALSE,IG167="na"),"na",VLOOKUP(JM167,'Vlookup tables'!$J$2:$K$5,2,FALSE))</f>
        <v>na</v>
      </c>
      <c r="IO167" t="str">
        <f>IF(OR(IH167=FALSE,IH167="na"),"na",VLOOKUP(JN167,'Vlookup tables'!$J$2:$K$5,2,FALSE))</f>
        <v>na</v>
      </c>
      <c r="IP167" t="str">
        <f t="shared" si="216"/>
        <v>na</v>
      </c>
      <c r="IQ167" t="str">
        <f t="shared" si="217"/>
        <v>na</v>
      </c>
      <c r="IR167" t="str">
        <f t="shared" si="218"/>
        <v>na</v>
      </c>
      <c r="IS167" t="b">
        <f t="shared" si="219"/>
        <v>0</v>
      </c>
      <c r="IT167" t="s">
        <v>538</v>
      </c>
      <c r="IU167" t="s">
        <v>539</v>
      </c>
      <c r="IV167" t="s">
        <v>540</v>
      </c>
      <c r="IW167" t="s">
        <v>562</v>
      </c>
      <c r="IX167" t="s">
        <v>563</v>
      </c>
      <c r="IY167" t="s">
        <v>528</v>
      </c>
      <c r="IZ167" t="s">
        <v>587</v>
      </c>
      <c r="JA167" t="s">
        <v>578</v>
      </c>
      <c r="JB167" t="s">
        <v>579</v>
      </c>
      <c r="JC167" t="s">
        <v>1065</v>
      </c>
      <c r="JI167" t="s">
        <v>551</v>
      </c>
      <c r="JO167" t="s">
        <v>532</v>
      </c>
      <c r="KN167" t="s">
        <v>552</v>
      </c>
      <c r="KQ167" t="b">
        <f t="shared" si="220"/>
        <v>0</v>
      </c>
      <c r="KR167">
        <f t="shared" si="180"/>
        <v>159</v>
      </c>
    </row>
    <row r="168" spans="1:304" ht="14.4" customHeight="1" x14ac:dyDescent="0.3">
      <c r="A168">
        <v>100</v>
      </c>
      <c r="B168">
        <v>333</v>
      </c>
      <c r="C168" s="2">
        <v>44874.438761574071</v>
      </c>
      <c r="D168">
        <v>1</v>
      </c>
      <c r="E168" t="s">
        <v>544</v>
      </c>
      <c r="F168" t="s">
        <v>566</v>
      </c>
      <c r="G168">
        <f>VLOOKUP(F168,'Vlookup tables'!$A$2:$B$10,2,FALSE)</f>
        <v>3</v>
      </c>
      <c r="H168" t="s">
        <v>545</v>
      </c>
      <c r="J168" t="str">
        <f t="shared" si="221"/>
        <v>Engineering</v>
      </c>
      <c r="K168" t="s">
        <v>566</v>
      </c>
      <c r="L168">
        <f>VLOOKUP(K168,'Vlookup tables'!$A$2:$B$10,2,FALSE)</f>
        <v>3</v>
      </c>
      <c r="M168" t="s">
        <v>583</v>
      </c>
      <c r="N168" t="b">
        <f t="shared" si="181"/>
        <v>1</v>
      </c>
      <c r="O168" t="b">
        <f t="shared" si="182"/>
        <v>0</v>
      </c>
      <c r="P168" t="b">
        <f t="shared" si="183"/>
        <v>0</v>
      </c>
      <c r="Q168" t="b">
        <f t="shared" si="184"/>
        <v>0</v>
      </c>
      <c r="R168" t="b">
        <f t="shared" si="185"/>
        <v>0</v>
      </c>
      <c r="S168" t="s">
        <v>547</v>
      </c>
      <c r="T168" t="str">
        <f t="shared" si="222"/>
        <v>na</v>
      </c>
      <c r="U168" t="b">
        <f t="shared" si="223"/>
        <v>0</v>
      </c>
      <c r="V168" t="b">
        <f t="shared" si="224"/>
        <v>1</v>
      </c>
      <c r="W168" t="b">
        <f t="shared" si="225"/>
        <v>0</v>
      </c>
      <c r="X168" t="b">
        <f t="shared" si="226"/>
        <v>0</v>
      </c>
      <c r="Y168" t="s">
        <v>584</v>
      </c>
      <c r="Z168">
        <f>VLOOKUP(Y168,'Vlookup tables'!$D$2:$E$6,2,FALSE)</f>
        <v>2</v>
      </c>
      <c r="AA168" t="str">
        <f t="shared" si="163"/>
        <v>na</v>
      </c>
      <c r="AB168" t="str">
        <f t="shared" si="186"/>
        <v>na</v>
      </c>
      <c r="AC168" t="str">
        <f t="shared" si="187"/>
        <v>na</v>
      </c>
      <c r="AD168" t="str">
        <f t="shared" si="188"/>
        <v>na</v>
      </c>
      <c r="AE168" t="str">
        <f t="shared" si="189"/>
        <v>na</v>
      </c>
      <c r="AF168" t="str">
        <f>IF(OR(AA168=FALSE,AA168="na"),"na",VLOOKUP(AV168,'Vlookup tables'!$G$2:$H$7,2,FALSE))</f>
        <v>na</v>
      </c>
      <c r="AG168" t="str">
        <f>IF(OR(AB168=FALSE,AB168="na"),"na",VLOOKUP(AW168,'Vlookup tables'!$G$2:$H$7,2,FALSE))</f>
        <v>na</v>
      </c>
      <c r="AH168" t="str">
        <f>IF(OR(AC168=FALSE,AC168="na"),"na",VLOOKUP(AX168,'Vlookup tables'!$G$2:$H$7,2,FALSE))</f>
        <v>na</v>
      </c>
      <c r="AI168" t="str">
        <f>IF(OR(AD168=FALSE,AD168="na"),"na",VLOOKUP(AY168,'Vlookup tables'!$G$2:$H$7,2,FALSE))</f>
        <v>na</v>
      </c>
      <c r="AJ168" t="str">
        <f>IF(OR(AA168=FALSE,AA168="na"),"na",VLOOKUP(BC168,'Vlookup tables'!$J$2:$K$5,2,FALSE))</f>
        <v>na</v>
      </c>
      <c r="AK168" t="str">
        <f>IF(OR(AB168=FALSE,AB168="na"),"na",VLOOKUP(BD168,'Vlookup tables'!$J$2:$K$5,2,FALSE))</f>
        <v>na</v>
      </c>
      <c r="AL168" t="str">
        <f>IF(OR(AC168=FALSE,AC168="na"),"na",VLOOKUP(BE168,'Vlookup tables'!$J$2:$K$5,2,FALSE))</f>
        <v>na</v>
      </c>
      <c r="AM168" t="str">
        <f>IF(OR(AD168=FALSE,AD168="na"),"na",VLOOKUP(BF168,'Vlookup tables'!$J$2:$K$5,2,FALSE))</f>
        <v>na</v>
      </c>
      <c r="AN168" t="str">
        <f t="shared" si="190"/>
        <v>na</v>
      </c>
      <c r="AO168" t="str">
        <f t="shared" si="191"/>
        <v>na</v>
      </c>
      <c r="AP168" t="str">
        <f t="shared" si="192"/>
        <v>na</v>
      </c>
      <c r="AQ168" t="str">
        <f t="shared" si="193"/>
        <v>na</v>
      </c>
      <c r="BQ168" t="str">
        <f t="shared" si="194"/>
        <v>na</v>
      </c>
      <c r="BR168" t="b">
        <f t="shared" si="195"/>
        <v>1</v>
      </c>
      <c r="BS168" t="b">
        <f t="shared" si="196"/>
        <v>1</v>
      </c>
      <c r="BT168" t="b">
        <f t="shared" si="197"/>
        <v>1</v>
      </c>
      <c r="BU168" t="b">
        <f t="shared" si="198"/>
        <v>1</v>
      </c>
      <c r="BV168" t="b">
        <f t="shared" si="199"/>
        <v>0</v>
      </c>
      <c r="BW168">
        <f>IF(OR(BR168=FALSE,BR168="na"),"na",VLOOKUP(CN168,'Vlookup tables'!$G$2:$H$7,2,FALSE))</f>
        <v>2</v>
      </c>
      <c r="BX168">
        <f>IF(OR(BS168=FALSE,BS168="na"),"na",VLOOKUP(CO168,'Vlookup tables'!$G$2:$H$7,2,FALSE))</f>
        <v>2</v>
      </c>
      <c r="BY168">
        <f>IF(OR(BT168=FALSE,BT168="na"),"na",VLOOKUP(CP168,'Vlookup tables'!$G$2:$H$7,2,FALSE))</f>
        <v>3</v>
      </c>
      <c r="BZ168">
        <f>IF(OR(BU168=FALSE,BU168="na"),"na",VLOOKUP(CQ168,'Vlookup tables'!$G$2:$H$7,2,FALSE))</f>
        <v>2</v>
      </c>
      <c r="CA168">
        <f>IF(OR(BR168=FALSE,BR168="na"),"na",VLOOKUP(CU168,'Vlookup tables'!$J$2:$K$5,2,FALSE))</f>
        <v>1</v>
      </c>
      <c r="CB168">
        <f>IF(OR(BS168=FALSE,BS168="na"),"na",VLOOKUP(CV168,'Vlookup tables'!$J$2:$K$5,2,FALSE))</f>
        <v>2</v>
      </c>
      <c r="CC168">
        <f>IF(OR(BT168=FALSE,BT168="na"),"na",VLOOKUP(CW168,'Vlookup tables'!$J$2:$K$5,2,FALSE))</f>
        <v>2</v>
      </c>
      <c r="CD168">
        <f>IF(OR(BU168=FALSE,BU168="na"),"na",VLOOKUP(CX168,'Vlookup tables'!$J$2:$K$5,2,FALSE))</f>
        <v>3</v>
      </c>
      <c r="CE168" t="b">
        <f t="shared" si="200"/>
        <v>1</v>
      </c>
      <c r="CF168" t="b">
        <f t="shared" si="201"/>
        <v>1</v>
      </c>
      <c r="CG168" t="b">
        <f t="shared" si="202"/>
        <v>1</v>
      </c>
      <c r="CH168" t="b">
        <f t="shared" si="203"/>
        <v>1</v>
      </c>
      <c r="CJ168" t="s">
        <v>550</v>
      </c>
      <c r="CN168" t="s">
        <v>531</v>
      </c>
      <c r="CO168" t="s">
        <v>531</v>
      </c>
      <c r="CP168" t="s">
        <v>527</v>
      </c>
      <c r="CQ168" t="s">
        <v>531</v>
      </c>
      <c r="CU168" t="s">
        <v>564</v>
      </c>
      <c r="CV168" t="s">
        <v>528</v>
      </c>
      <c r="CW168" t="s">
        <v>528</v>
      </c>
      <c r="CX168" t="s">
        <v>532</v>
      </c>
      <c r="DB168" t="s">
        <v>1210</v>
      </c>
      <c r="DC168" t="s">
        <v>1211</v>
      </c>
      <c r="DD168" t="s">
        <v>1212</v>
      </c>
      <c r="DE168" t="s">
        <v>1213</v>
      </c>
      <c r="DI168" t="b">
        <f t="shared" si="204"/>
        <v>0</v>
      </c>
      <c r="DK168" t="s">
        <v>552</v>
      </c>
      <c r="EQ168" t="b">
        <f t="shared" si="205"/>
        <v>0</v>
      </c>
      <c r="ER168" t="b">
        <f t="shared" si="206"/>
        <v>0</v>
      </c>
      <c r="ES168" t="b">
        <f t="shared" si="207"/>
        <v>0</v>
      </c>
      <c r="ET168" t="b">
        <f t="shared" si="208"/>
        <v>0</v>
      </c>
      <c r="EU168" t="b">
        <f t="shared" si="209"/>
        <v>0</v>
      </c>
      <c r="EV168" t="b">
        <f t="shared" si="210"/>
        <v>0</v>
      </c>
      <c r="EW168" t="str">
        <f t="shared" si="164"/>
        <v>na</v>
      </c>
      <c r="EX168" t="str">
        <f t="shared" si="165"/>
        <v>na</v>
      </c>
      <c r="EY168" t="str">
        <f t="shared" si="166"/>
        <v>na</v>
      </c>
      <c r="EZ168" t="str">
        <f t="shared" si="167"/>
        <v>na</v>
      </c>
      <c r="FA168" t="str">
        <f t="shared" si="168"/>
        <v>na</v>
      </c>
      <c r="FB168" t="str">
        <f t="shared" si="169"/>
        <v>na</v>
      </c>
      <c r="FC168" t="str">
        <f t="shared" si="211"/>
        <v>na</v>
      </c>
      <c r="FD168" t="str">
        <f t="shared" si="170"/>
        <v>na</v>
      </c>
      <c r="FE168" t="str">
        <f t="shared" si="171"/>
        <v>na</v>
      </c>
      <c r="FF168" t="str">
        <f t="shared" si="172"/>
        <v>na</v>
      </c>
      <c r="FG168" t="str">
        <f t="shared" si="173"/>
        <v>na</v>
      </c>
      <c r="FH168" t="str">
        <f t="shared" si="212"/>
        <v>na</v>
      </c>
      <c r="FI168" t="str">
        <f>IF(OR(FD168=FALSE,FD168="na"),"na",VLOOKUP(GH168,'Vlookup tables'!$G$2:$H$7,2,FALSE))</f>
        <v>na</v>
      </c>
      <c r="FJ168" t="str">
        <f>IF(OR(FE168=FALSE,FE168="na"),"na",VLOOKUP(GI168,'Vlookup tables'!$G$2:$H$7,2,FALSE))</f>
        <v>na</v>
      </c>
      <c r="FK168" t="str">
        <f>IF(OR(FF168=FALSE,FF168="na"),"na",VLOOKUP(GJ168,'Vlookup tables'!$G$2:$H$7,2,FALSE))</f>
        <v>na</v>
      </c>
      <c r="FL168" t="str">
        <f>IF(OR(FG168=FALSE,FG168="na"),"na",VLOOKUP(GK168,'Vlookup tables'!$G$2:$H$7,2,FALSE))</f>
        <v>na</v>
      </c>
      <c r="FM168" t="str">
        <f>IF(OR(FD168=FALSE,FD168="na"),"na",VLOOKUP(GO168,'Vlookup tables'!$J$2:$K$5,2,FALSE))</f>
        <v>na</v>
      </c>
      <c r="FN168" t="str">
        <f>IF(OR(FE168=FALSE,FE168="na"),"na",VLOOKUP(GP168,'Vlookup tables'!$J$2:$K$5,2,FALSE))</f>
        <v>na</v>
      </c>
      <c r="FO168" t="str">
        <f>IF(OR(FF168=FALSE,FF168="na"),"na",VLOOKUP(GQ168,'Vlookup tables'!$J$2:$K$5,2,FALSE))</f>
        <v>na</v>
      </c>
      <c r="FP168" t="str">
        <f>IF(OR(FG168=FALSE,FG168="na"),"na",VLOOKUP(GR168,'Vlookup tables'!$J$2:$K$5,2,FALSE))</f>
        <v>na</v>
      </c>
      <c r="FQ168" t="str">
        <f t="shared" si="174"/>
        <v>na</v>
      </c>
      <c r="FR168" t="str">
        <f t="shared" si="175"/>
        <v>na</v>
      </c>
      <c r="FS168" t="str">
        <f t="shared" si="176"/>
        <v>na</v>
      </c>
      <c r="FT168" t="str">
        <f t="shared" si="177"/>
        <v>na</v>
      </c>
      <c r="FU168" t="str">
        <f t="shared" si="178"/>
        <v>na</v>
      </c>
      <c r="FV168" t="s">
        <v>574</v>
      </c>
      <c r="HF168" t="s">
        <v>575</v>
      </c>
      <c r="HX168">
        <f>IF(IT168="","Unknown",VLOOKUP(IT168,'Vlookup tables'!$B$13:$C$16,2,FALSE))</f>
        <v>3</v>
      </c>
      <c r="HY168">
        <f>IF(IU168="","Unknown",VLOOKUP(IU168,'Vlookup tables'!$D$13:$E$16,2,FALSE))</f>
        <v>2</v>
      </c>
      <c r="HZ168">
        <f>IF(IV168="","Unknown",VLOOKUP(IV168,'Vlookup tables'!$F$13:$G$16,2,FALSE))</f>
        <v>3</v>
      </c>
      <c r="IA168">
        <f>IF(IW168="","Unknown",VLOOKUP(IW168,'Vlookup tables'!$H$13:$I$16,2,FALSE))</f>
        <v>2</v>
      </c>
      <c r="IB168">
        <f>IF(IX168="","Unknown",VLOOKUP(IX168,'Vlookup tables'!$J$13:$K$16,2,FALSE))</f>
        <v>3</v>
      </c>
      <c r="IC168">
        <f>IF(IY168="","Unknown",VLOOKUP(IY168,'Vlookup tables'!$L$13:$M$16,2,FALSE))</f>
        <v>3</v>
      </c>
      <c r="ID168">
        <f>IF(IZ168="","Unknown",VLOOKUP(IZ168,'Vlookup tables'!$N$13:$O$16,2,FALSE))</f>
        <v>1</v>
      </c>
      <c r="IE168">
        <f>VLOOKUP(JA168,'Vlookup tables'!$P$13:$Q$15,2,FALSE)</f>
        <v>1</v>
      </c>
      <c r="IF168" t="str">
        <f t="shared" si="213"/>
        <v>na</v>
      </c>
      <c r="IG168" t="str">
        <f t="shared" si="214"/>
        <v>na</v>
      </c>
      <c r="IH168" t="str">
        <f t="shared" si="215"/>
        <v>na</v>
      </c>
      <c r="II168" t="str">
        <f t="shared" si="179"/>
        <v>na</v>
      </c>
      <c r="IJ168" t="str">
        <f>IF(OR(IF168=FALSE,IF168="na"),"na",VLOOKUP(JF168,'Vlookup tables'!$G$2:$H$7,2,FALSE))</f>
        <v>na</v>
      </c>
      <c r="IK168" t="str">
        <f>IF(OR(IG168=FALSE,IG168="na"),"na",VLOOKUP(JG168,'Vlookup tables'!$G$2:$H$7,2,FALSE))</f>
        <v>na</v>
      </c>
      <c r="IL168" t="str">
        <f>IF(OR(IH168=FALSE,IH168="na"),"na",VLOOKUP(JH168,'Vlookup tables'!$G$2:$H$7,2,FALSE))</f>
        <v>na</v>
      </c>
      <c r="IM168" t="str">
        <f>IF(OR(IF168=FALSE,IF168="na"),"na",VLOOKUP(JL168,'Vlookup tables'!$J$2:$K$5,2,FALSE))</f>
        <v>na</v>
      </c>
      <c r="IN168" t="str">
        <f>IF(OR(IG168=FALSE,IG168="na"),"na",VLOOKUP(JM168,'Vlookup tables'!$J$2:$K$5,2,FALSE))</f>
        <v>na</v>
      </c>
      <c r="IO168" t="str">
        <f>IF(OR(IH168=FALSE,IH168="na"),"na",VLOOKUP(JN168,'Vlookup tables'!$J$2:$K$5,2,FALSE))</f>
        <v>na</v>
      </c>
      <c r="IP168" t="str">
        <f t="shared" si="216"/>
        <v>na</v>
      </c>
      <c r="IQ168" t="str">
        <f t="shared" si="217"/>
        <v>na</v>
      </c>
      <c r="IR168" t="str">
        <f t="shared" si="218"/>
        <v>na</v>
      </c>
      <c r="IS168" t="b">
        <f t="shared" si="219"/>
        <v>0</v>
      </c>
      <c r="IT168" t="s">
        <v>538</v>
      </c>
      <c r="IU168" t="s">
        <v>560</v>
      </c>
      <c r="IV168" t="s">
        <v>540</v>
      </c>
      <c r="IW168" t="s">
        <v>562</v>
      </c>
      <c r="IX168" t="s">
        <v>577</v>
      </c>
      <c r="IY168" t="s">
        <v>532</v>
      </c>
      <c r="IZ168" t="s">
        <v>562</v>
      </c>
      <c r="JA168" t="s">
        <v>541</v>
      </c>
      <c r="JX168" t="s">
        <v>534</v>
      </c>
      <c r="JZ168" t="s">
        <v>1214</v>
      </c>
      <c r="KC168">
        <v>2</v>
      </c>
      <c r="KD168">
        <v>3</v>
      </c>
      <c r="KE168">
        <v>1</v>
      </c>
      <c r="KN168" t="s">
        <v>552</v>
      </c>
      <c r="KQ168" t="b">
        <f t="shared" si="220"/>
        <v>0</v>
      </c>
      <c r="KR168">
        <f t="shared" si="180"/>
        <v>144</v>
      </c>
    </row>
    <row r="169" spans="1:304" ht="14.4" customHeight="1" x14ac:dyDescent="0.3">
      <c r="A169">
        <v>100</v>
      </c>
      <c r="B169">
        <v>260</v>
      </c>
      <c r="C169" s="2">
        <v>44874.448530092595</v>
      </c>
      <c r="D169">
        <v>1</v>
      </c>
      <c r="E169" t="s">
        <v>523</v>
      </c>
      <c r="F169" t="s">
        <v>582</v>
      </c>
      <c r="G169">
        <f>VLOOKUP(F169,'Vlookup tables'!$A$2:$B$10,2,FALSE)</f>
        <v>1</v>
      </c>
      <c r="H169" t="s">
        <v>567</v>
      </c>
      <c r="J169" t="str">
        <f t="shared" si="221"/>
        <v>Administration</v>
      </c>
      <c r="K169" t="s">
        <v>680</v>
      </c>
      <c r="L169">
        <f>VLOOKUP(K169,'Vlookup tables'!$A$2:$B$10,2,FALSE)</f>
        <v>2</v>
      </c>
      <c r="M169" t="s">
        <v>570</v>
      </c>
      <c r="N169" t="b">
        <f t="shared" si="181"/>
        <v>0</v>
      </c>
      <c r="O169" t="b">
        <f t="shared" si="182"/>
        <v>1</v>
      </c>
      <c r="P169" t="b">
        <f t="shared" si="183"/>
        <v>1</v>
      </c>
      <c r="Q169" t="b">
        <f t="shared" si="184"/>
        <v>0</v>
      </c>
      <c r="R169" t="b">
        <f t="shared" si="185"/>
        <v>0</v>
      </c>
      <c r="T169" t="str">
        <f t="shared" si="222"/>
        <v>Unknown</v>
      </c>
      <c r="U169" t="str">
        <f t="shared" si="223"/>
        <v>na</v>
      </c>
      <c r="V169" t="str">
        <f t="shared" si="224"/>
        <v>na</v>
      </c>
      <c r="W169" t="str">
        <f t="shared" si="225"/>
        <v>Unknown</v>
      </c>
      <c r="X169" t="str">
        <f t="shared" si="226"/>
        <v>Unknown</v>
      </c>
      <c r="Y169" t="s">
        <v>517</v>
      </c>
      <c r="Z169">
        <f>VLOOKUP(Y169,'Vlookup tables'!$D$2:$E$6,2,FALSE)</f>
        <v>1</v>
      </c>
      <c r="AA169" t="b">
        <f t="shared" si="163"/>
        <v>1</v>
      </c>
      <c r="AB169" t="b">
        <f t="shared" si="186"/>
        <v>0</v>
      </c>
      <c r="AC169" t="b">
        <f t="shared" si="187"/>
        <v>0</v>
      </c>
      <c r="AD169" t="b">
        <f t="shared" si="188"/>
        <v>0</v>
      </c>
      <c r="AE169" t="b">
        <f t="shared" si="189"/>
        <v>0</v>
      </c>
      <c r="AF169">
        <f>IF(OR(AA169=FALSE,AA169="na"),"na",VLOOKUP(AV169,'Vlookup tables'!$G$2:$H$7,2,FALSE))</f>
        <v>2</v>
      </c>
      <c r="AG169" t="str">
        <f>IF(OR(AB169=FALSE,AB169="na"),"na",VLOOKUP(AW169,'Vlookup tables'!$G$2:$H$7,2,FALSE))</f>
        <v>na</v>
      </c>
      <c r="AH169" t="str">
        <f>IF(OR(AC169=FALSE,AC169="na"),"na",VLOOKUP(AX169,'Vlookup tables'!$G$2:$H$7,2,FALSE))</f>
        <v>na</v>
      </c>
      <c r="AI169" t="str">
        <f>IF(OR(AD169=FALSE,AD169="na"),"na",VLOOKUP(AY169,'Vlookup tables'!$G$2:$H$7,2,FALSE))</f>
        <v>na</v>
      </c>
      <c r="AJ169">
        <f>IF(OR(AA169=FALSE,AA169="na"),"na",VLOOKUP(BC169,'Vlookup tables'!$J$2:$K$5,2,FALSE))</f>
        <v>2</v>
      </c>
      <c r="AK169" t="str">
        <f>IF(OR(AB169=FALSE,AB169="na"),"na",VLOOKUP(BD169,'Vlookup tables'!$J$2:$K$5,2,FALSE))</f>
        <v>na</v>
      </c>
      <c r="AL169" t="str">
        <f>IF(OR(AC169=FALSE,AC169="na"),"na",VLOOKUP(BE169,'Vlookup tables'!$J$2:$K$5,2,FALSE))</f>
        <v>na</v>
      </c>
      <c r="AM169" t="str">
        <f>IF(OR(AD169=FALSE,AD169="na"),"na",VLOOKUP(BF169,'Vlookup tables'!$J$2:$K$5,2,FALSE))</f>
        <v>na</v>
      </c>
      <c r="AN169" t="b">
        <f t="shared" si="190"/>
        <v>0</v>
      </c>
      <c r="AO169" t="str">
        <f t="shared" si="191"/>
        <v>na</v>
      </c>
      <c r="AP169" t="str">
        <f t="shared" si="192"/>
        <v>na</v>
      </c>
      <c r="AQ169" t="str">
        <f t="shared" si="193"/>
        <v>na</v>
      </c>
      <c r="AR169" t="s">
        <v>747</v>
      </c>
      <c r="AV169" t="s">
        <v>531</v>
      </c>
      <c r="AX169" t="s">
        <v>531</v>
      </c>
      <c r="BC169" t="s">
        <v>528</v>
      </c>
      <c r="BE169" t="s">
        <v>528</v>
      </c>
      <c r="BQ169" t="str">
        <f t="shared" si="194"/>
        <v>Yes</v>
      </c>
      <c r="BR169" t="b">
        <f t="shared" si="195"/>
        <v>1</v>
      </c>
      <c r="BS169" t="b">
        <f t="shared" si="196"/>
        <v>1</v>
      </c>
      <c r="BT169" t="b">
        <f t="shared" si="197"/>
        <v>1</v>
      </c>
      <c r="BU169" t="b">
        <f t="shared" si="198"/>
        <v>0</v>
      </c>
      <c r="BV169" t="b">
        <f t="shared" si="199"/>
        <v>0</v>
      </c>
      <c r="BW169">
        <f>IF(OR(BR169=FALSE,BR169="na"),"na",VLOOKUP(CN169,'Vlookup tables'!$G$2:$H$7,2,FALSE))</f>
        <v>2</v>
      </c>
      <c r="BX169">
        <f>IF(OR(BS169=FALSE,BS169="na"),"na",VLOOKUP(CO169,'Vlookup tables'!$G$2:$H$7,2,FALSE))</f>
        <v>2</v>
      </c>
      <c r="BY169">
        <f>IF(OR(BT169=FALSE,BT169="na"),"na",VLOOKUP(CP169,'Vlookup tables'!$G$2:$H$7,2,FALSE))</f>
        <v>2</v>
      </c>
      <c r="BZ169" t="str">
        <f>IF(OR(BU169=FALSE,BU169="na"),"na",VLOOKUP(CQ169,'Vlookup tables'!$G$2:$H$7,2,FALSE))</f>
        <v>na</v>
      </c>
      <c r="CA169">
        <f>IF(OR(BR169=FALSE,BR169="na"),"na",VLOOKUP(CU169,'Vlookup tables'!$J$2:$K$5,2,FALSE))</f>
        <v>2</v>
      </c>
      <c r="CB169">
        <f>IF(OR(BS169=FALSE,BS169="na"),"na",VLOOKUP(CV169,'Vlookup tables'!$J$2:$K$5,2,FALSE))</f>
        <v>2</v>
      </c>
      <c r="CC169">
        <f>IF(OR(BT169=FALSE,BT169="na"),"na",VLOOKUP(CW169,'Vlookup tables'!$J$2:$K$5,2,FALSE))</f>
        <v>2</v>
      </c>
      <c r="CD169" t="str">
        <f>IF(OR(BU169=FALSE,BU169="na"),"na",VLOOKUP(CX169,'Vlookup tables'!$J$2:$K$5,2,FALSE))</f>
        <v>na</v>
      </c>
      <c r="CE169" t="b">
        <f t="shared" si="200"/>
        <v>0</v>
      </c>
      <c r="CF169" t="b">
        <f t="shared" si="201"/>
        <v>0</v>
      </c>
      <c r="CG169" t="b">
        <f t="shared" si="202"/>
        <v>0</v>
      </c>
      <c r="CH169" t="str">
        <f t="shared" si="203"/>
        <v>na</v>
      </c>
      <c r="CI169" t="s">
        <v>519</v>
      </c>
      <c r="CJ169" t="s">
        <v>593</v>
      </c>
      <c r="CN169" t="s">
        <v>531</v>
      </c>
      <c r="CO169" t="s">
        <v>531</v>
      </c>
      <c r="CP169" t="s">
        <v>531</v>
      </c>
      <c r="CU169" t="s">
        <v>528</v>
      </c>
      <c r="CV169" t="s">
        <v>528</v>
      </c>
      <c r="CW169" t="s">
        <v>528</v>
      </c>
      <c r="DI169" t="b">
        <f t="shared" si="204"/>
        <v>0</v>
      </c>
      <c r="DK169" t="s">
        <v>543</v>
      </c>
      <c r="EQ169" t="b">
        <f t="shared" si="205"/>
        <v>1</v>
      </c>
      <c r="ER169" t="b">
        <f t="shared" si="206"/>
        <v>1</v>
      </c>
      <c r="ES169" t="b">
        <f t="shared" si="207"/>
        <v>0</v>
      </c>
      <c r="ET169" t="b">
        <f t="shared" si="208"/>
        <v>0</v>
      </c>
      <c r="EU169" t="b">
        <f t="shared" si="209"/>
        <v>0</v>
      </c>
      <c r="EV169" t="b">
        <f t="shared" si="210"/>
        <v>0</v>
      </c>
      <c r="EW169">
        <f t="shared" si="164"/>
        <v>3</v>
      </c>
      <c r="EX169" t="str">
        <f t="shared" si="165"/>
        <v>na</v>
      </c>
      <c r="EY169" t="str">
        <f t="shared" si="166"/>
        <v>na</v>
      </c>
      <c r="EZ169" t="str">
        <f t="shared" si="167"/>
        <v>na</v>
      </c>
      <c r="FA169" t="b">
        <f t="shared" si="168"/>
        <v>1</v>
      </c>
      <c r="FB169" t="b">
        <f t="shared" si="169"/>
        <v>0</v>
      </c>
      <c r="FC169" t="b">
        <f t="shared" si="211"/>
        <v>0</v>
      </c>
      <c r="FD169" t="b">
        <f t="shared" si="170"/>
        <v>0</v>
      </c>
      <c r="FE169" t="b">
        <f t="shared" si="171"/>
        <v>1</v>
      </c>
      <c r="FF169" t="b">
        <f t="shared" si="172"/>
        <v>1</v>
      </c>
      <c r="FG169" t="b">
        <f t="shared" si="173"/>
        <v>0</v>
      </c>
      <c r="FH169" t="b">
        <f t="shared" si="212"/>
        <v>0</v>
      </c>
      <c r="FI169" t="str">
        <f>IF(OR(FD169=FALSE,FD169="na"),"na",VLOOKUP(GH169,'Vlookup tables'!$G$2:$H$7,2,FALSE))</f>
        <v>na</v>
      </c>
      <c r="FJ169">
        <f>IF(OR(FE169=FALSE,FE169="na"),"na",VLOOKUP(GI169,'Vlookup tables'!$G$2:$H$7,2,FALSE))</f>
        <v>2</v>
      </c>
      <c r="FK169">
        <f>IF(OR(FF169=FALSE,FF169="na"),"na",VLOOKUP(GJ169,'Vlookup tables'!$G$2:$H$7,2,FALSE))</f>
        <v>2</v>
      </c>
      <c r="FL169" t="str">
        <f>IF(OR(FG169=FALSE,FG169="na"),"na",VLOOKUP(GK169,'Vlookup tables'!$G$2:$H$7,2,FALSE))</f>
        <v>na</v>
      </c>
      <c r="FM169" t="str">
        <f>IF(OR(FD169=FALSE,FD169="na"),"na",VLOOKUP(GO169,'Vlookup tables'!$J$2:$K$5,2,FALSE))</f>
        <v>na</v>
      </c>
      <c r="FN169">
        <f>IF(OR(FE169=FALSE,FE169="na"),"na",VLOOKUP(GP169,'Vlookup tables'!$J$2:$K$5,2,FALSE))</f>
        <v>2</v>
      </c>
      <c r="FO169">
        <f>IF(OR(FF169=FALSE,FF169="na"),"na",VLOOKUP(GQ169,'Vlookup tables'!$J$2:$K$5,2,FALSE))</f>
        <v>2</v>
      </c>
      <c r="FP169" t="str">
        <f>IF(OR(FG169=FALSE,FG169="na"),"na",VLOOKUP(GR169,'Vlookup tables'!$J$2:$K$5,2,FALSE))</f>
        <v>na</v>
      </c>
      <c r="FQ169" t="str">
        <f t="shared" si="174"/>
        <v>na</v>
      </c>
      <c r="FR169" t="b">
        <f t="shared" si="175"/>
        <v>0</v>
      </c>
      <c r="FS169" t="b">
        <f t="shared" si="176"/>
        <v>0</v>
      </c>
      <c r="FT169" t="str">
        <f t="shared" si="177"/>
        <v>na</v>
      </c>
      <c r="FU169" t="b">
        <f t="shared" si="178"/>
        <v>0</v>
      </c>
      <c r="FV169" t="s">
        <v>601</v>
      </c>
      <c r="FX169" t="s">
        <v>554</v>
      </c>
      <c r="GB169" t="s">
        <v>944</v>
      </c>
      <c r="GF169" t="s">
        <v>596</v>
      </c>
      <c r="GI169" t="s">
        <v>531</v>
      </c>
      <c r="GJ169" t="s">
        <v>531</v>
      </c>
      <c r="GP169" t="s">
        <v>528</v>
      </c>
      <c r="GQ169" t="s">
        <v>528</v>
      </c>
      <c r="HD169" t="s">
        <v>543</v>
      </c>
      <c r="HX169">
        <f>IF(IT169="","Unknown",VLOOKUP(IT169,'Vlookup tables'!$B$13:$C$16,2,FALSE))</f>
        <v>2</v>
      </c>
      <c r="HY169">
        <f>IF(IU169="","Unknown",VLOOKUP(IU169,'Vlookup tables'!$D$13:$E$16,2,FALSE))</f>
        <v>2</v>
      </c>
      <c r="HZ169">
        <f>IF(IV169="","Unknown",VLOOKUP(IV169,'Vlookup tables'!$F$13:$G$16,2,FALSE))</f>
        <v>3</v>
      </c>
      <c r="IA169">
        <f>IF(IW169="","Unknown",VLOOKUP(IW169,'Vlookup tables'!$H$13:$I$16,2,FALSE))</f>
        <v>3</v>
      </c>
      <c r="IB169">
        <f>IF(IX169="","Unknown",VLOOKUP(IX169,'Vlookup tables'!$J$13:$K$16,2,FALSE))</f>
        <v>2</v>
      </c>
      <c r="IC169">
        <f>IF(IY169="","Unknown",VLOOKUP(IY169,'Vlookup tables'!$L$13:$M$16,2,FALSE))</f>
        <v>3</v>
      </c>
      <c r="ID169">
        <f>IF(IZ169="","Unknown",VLOOKUP(IZ169,'Vlookup tables'!$N$13:$O$16,2,FALSE))</f>
        <v>1</v>
      </c>
      <c r="IE169">
        <f>VLOOKUP(JA169,'Vlookup tables'!$P$13:$Q$15,2,FALSE)</f>
        <v>1</v>
      </c>
      <c r="IF169" t="str">
        <f t="shared" si="213"/>
        <v>na</v>
      </c>
      <c r="IG169" t="str">
        <f t="shared" si="214"/>
        <v>na</v>
      </c>
      <c r="IH169" t="str">
        <f t="shared" si="215"/>
        <v>na</v>
      </c>
      <c r="II169" t="str">
        <f t="shared" si="179"/>
        <v>na</v>
      </c>
      <c r="IJ169" t="str">
        <f>IF(OR(IF169=FALSE,IF169="na"),"na",VLOOKUP(JF169,'Vlookup tables'!$G$2:$H$7,2,FALSE))</f>
        <v>na</v>
      </c>
      <c r="IK169" t="str">
        <f>IF(OR(IG169=FALSE,IG169="na"),"na",VLOOKUP(JG169,'Vlookup tables'!$G$2:$H$7,2,FALSE))</f>
        <v>na</v>
      </c>
      <c r="IL169" t="str">
        <f>IF(OR(IH169=FALSE,IH169="na"),"na",VLOOKUP(JH169,'Vlookup tables'!$G$2:$H$7,2,FALSE))</f>
        <v>na</v>
      </c>
      <c r="IM169" t="str">
        <f>IF(OR(IF169=FALSE,IF169="na"),"na",VLOOKUP(JL169,'Vlookup tables'!$J$2:$K$5,2,FALSE))</f>
        <v>na</v>
      </c>
      <c r="IN169" t="str">
        <f>IF(OR(IG169=FALSE,IG169="na"),"na",VLOOKUP(JM169,'Vlookup tables'!$J$2:$K$5,2,FALSE))</f>
        <v>na</v>
      </c>
      <c r="IO169" t="str">
        <f>IF(OR(IH169=FALSE,IH169="na"),"na",VLOOKUP(JN169,'Vlookup tables'!$J$2:$K$5,2,FALSE))</f>
        <v>na</v>
      </c>
      <c r="IP169" t="str">
        <f t="shared" si="216"/>
        <v>na</v>
      </c>
      <c r="IQ169" t="str">
        <f t="shared" si="217"/>
        <v>na</v>
      </c>
      <c r="IR169" t="str">
        <f t="shared" si="218"/>
        <v>na</v>
      </c>
      <c r="IS169" t="b">
        <f t="shared" si="219"/>
        <v>0</v>
      </c>
      <c r="IT169" t="s">
        <v>559</v>
      </c>
      <c r="IU169" t="s">
        <v>560</v>
      </c>
      <c r="IV169" t="s">
        <v>540</v>
      </c>
      <c r="IW169" t="s">
        <v>576</v>
      </c>
      <c r="IX169" t="s">
        <v>563</v>
      </c>
      <c r="IY169" t="s">
        <v>532</v>
      </c>
      <c r="IZ169" t="s">
        <v>562</v>
      </c>
      <c r="JA169" t="s">
        <v>541</v>
      </c>
      <c r="JX169" t="s">
        <v>534</v>
      </c>
      <c r="JZ169" t="s">
        <v>901</v>
      </c>
      <c r="KA169" t="s">
        <v>589</v>
      </c>
      <c r="KC169">
        <v>2</v>
      </c>
      <c r="KD169">
        <v>1</v>
      </c>
      <c r="KH169">
        <v>1</v>
      </c>
      <c r="KN169" t="s">
        <v>543</v>
      </c>
      <c r="KQ169" t="b">
        <f t="shared" si="220"/>
        <v>0</v>
      </c>
      <c r="KR169">
        <f t="shared" si="180"/>
        <v>151</v>
      </c>
    </row>
    <row r="170" spans="1:304" ht="14.4" customHeight="1" x14ac:dyDescent="0.3">
      <c r="A170">
        <v>100</v>
      </c>
      <c r="B170">
        <v>720</v>
      </c>
      <c r="C170" s="2">
        <v>44874.449814814812</v>
      </c>
      <c r="D170">
        <v>1</v>
      </c>
      <c r="E170" t="s">
        <v>590</v>
      </c>
      <c r="F170" t="s">
        <v>612</v>
      </c>
      <c r="G170">
        <f>VLOOKUP(F170,'Vlookup tables'!$A$2:$B$10,2,FALSE)</f>
        <v>5</v>
      </c>
      <c r="H170" t="s">
        <v>692</v>
      </c>
      <c r="J170" t="str">
        <f t="shared" si="221"/>
        <v>Engineering Technician</v>
      </c>
      <c r="K170" t="s">
        <v>612</v>
      </c>
      <c r="L170">
        <f>VLOOKUP(K170,'Vlookup tables'!$A$2:$B$10,2,FALSE)</f>
        <v>5</v>
      </c>
      <c r="M170" t="s">
        <v>736</v>
      </c>
      <c r="N170" t="b">
        <f t="shared" si="181"/>
        <v>1</v>
      </c>
      <c r="O170" t="b">
        <f t="shared" si="182"/>
        <v>0</v>
      </c>
      <c r="P170" t="b">
        <f t="shared" si="183"/>
        <v>1</v>
      </c>
      <c r="Q170" t="b">
        <f t="shared" si="184"/>
        <v>0</v>
      </c>
      <c r="R170" t="b">
        <f t="shared" si="185"/>
        <v>0</v>
      </c>
      <c r="S170" t="s">
        <v>904</v>
      </c>
      <c r="T170" t="str">
        <f t="shared" si="222"/>
        <v>na</v>
      </c>
      <c r="U170" t="b">
        <f t="shared" si="223"/>
        <v>0</v>
      </c>
      <c r="V170" t="str">
        <f t="shared" si="224"/>
        <v>na</v>
      </c>
      <c r="W170" t="b">
        <f t="shared" si="225"/>
        <v>1</v>
      </c>
      <c r="X170" t="b">
        <f t="shared" si="226"/>
        <v>0</v>
      </c>
      <c r="Y170" t="s">
        <v>517</v>
      </c>
      <c r="Z170">
        <f>VLOOKUP(Y170,'Vlookup tables'!$D$2:$E$6,2,FALSE)</f>
        <v>1</v>
      </c>
      <c r="AA170" t="b">
        <f t="shared" si="163"/>
        <v>1</v>
      </c>
      <c r="AB170" t="b">
        <f t="shared" si="186"/>
        <v>0</v>
      </c>
      <c r="AC170" t="b">
        <f t="shared" si="187"/>
        <v>0</v>
      </c>
      <c r="AD170" t="b">
        <f t="shared" si="188"/>
        <v>0</v>
      </c>
      <c r="AE170" t="b">
        <f t="shared" si="189"/>
        <v>0</v>
      </c>
      <c r="AF170">
        <f>IF(OR(AA170=FALSE,AA170="na"),"na",VLOOKUP(AV170,'Vlookup tables'!$G$2:$H$7,2,FALSE))</f>
        <v>4</v>
      </c>
      <c r="AG170" t="str">
        <f>IF(OR(AB170=FALSE,AB170="na"),"na",VLOOKUP(AW170,'Vlookup tables'!$G$2:$H$7,2,FALSE))</f>
        <v>na</v>
      </c>
      <c r="AH170" t="str">
        <f>IF(OR(AC170=FALSE,AC170="na"),"na",VLOOKUP(AX170,'Vlookup tables'!$G$2:$H$7,2,FALSE))</f>
        <v>na</v>
      </c>
      <c r="AI170" t="str">
        <f>IF(OR(AD170=FALSE,AD170="na"),"na",VLOOKUP(AY170,'Vlookup tables'!$G$2:$H$7,2,FALSE))</f>
        <v>na</v>
      </c>
      <c r="AJ170">
        <f>IF(OR(AA170=FALSE,AA170="na"),"na",VLOOKUP(BC170,'Vlookup tables'!$J$2:$K$5,2,FALSE))</f>
        <v>2</v>
      </c>
      <c r="AK170" t="str">
        <f>IF(OR(AB170=FALSE,AB170="na"),"na",VLOOKUP(BD170,'Vlookup tables'!$J$2:$K$5,2,FALSE))</f>
        <v>na</v>
      </c>
      <c r="AL170" t="str">
        <f>IF(OR(AC170=FALSE,AC170="na"),"na",VLOOKUP(BE170,'Vlookup tables'!$J$2:$K$5,2,FALSE))</f>
        <v>na</v>
      </c>
      <c r="AM170" t="str">
        <f>IF(OR(AD170=FALSE,AD170="na"),"na",VLOOKUP(BF170,'Vlookup tables'!$J$2:$K$5,2,FALSE))</f>
        <v>na</v>
      </c>
      <c r="AN170" t="b">
        <f t="shared" si="190"/>
        <v>0</v>
      </c>
      <c r="AO170" t="str">
        <f t="shared" si="191"/>
        <v>na</v>
      </c>
      <c r="AP170" t="str">
        <f t="shared" si="192"/>
        <v>na</v>
      </c>
      <c r="AQ170" t="str">
        <f t="shared" si="193"/>
        <v>na</v>
      </c>
      <c r="AR170" t="s">
        <v>571</v>
      </c>
      <c r="AV170" t="s">
        <v>573</v>
      </c>
      <c r="BC170" t="s">
        <v>528</v>
      </c>
      <c r="BQ170" t="str">
        <f t="shared" si="194"/>
        <v>Yes</v>
      </c>
      <c r="BR170" t="b">
        <f t="shared" si="195"/>
        <v>1</v>
      </c>
      <c r="BS170" t="b">
        <f t="shared" si="196"/>
        <v>1</v>
      </c>
      <c r="BT170" t="b">
        <f t="shared" si="197"/>
        <v>0</v>
      </c>
      <c r="BU170" t="b">
        <f t="shared" si="198"/>
        <v>0</v>
      </c>
      <c r="BV170" t="b">
        <f t="shared" si="199"/>
        <v>0</v>
      </c>
      <c r="BW170">
        <f>IF(OR(BR170=FALSE,BR170="na"),"na",VLOOKUP(CN170,'Vlookup tables'!$G$2:$H$7,2,FALSE))</f>
        <v>2</v>
      </c>
      <c r="BX170">
        <f>IF(OR(BS170=FALSE,BS170="na"),"na",VLOOKUP(CO170,'Vlookup tables'!$G$2:$H$7,2,FALSE))</f>
        <v>2</v>
      </c>
      <c r="BY170" t="str">
        <f>IF(OR(BT170=FALSE,BT170="na"),"na",VLOOKUP(CP170,'Vlookup tables'!$G$2:$H$7,2,FALSE))</f>
        <v>na</v>
      </c>
      <c r="BZ170" t="str">
        <f>IF(OR(BU170=FALSE,BU170="na"),"na",VLOOKUP(CQ170,'Vlookup tables'!$G$2:$H$7,2,FALSE))</f>
        <v>na</v>
      </c>
      <c r="CA170">
        <f>IF(OR(BR170=FALSE,BR170="na"),"na",VLOOKUP(CU170,'Vlookup tables'!$J$2:$K$5,2,FALSE))</f>
        <v>2</v>
      </c>
      <c r="CB170">
        <f>IF(OR(BS170=FALSE,BS170="na"),"na",VLOOKUP(CV170,'Vlookup tables'!$J$2:$K$5,2,FALSE))</f>
        <v>2</v>
      </c>
      <c r="CC170" t="str">
        <f>IF(OR(BT170=FALSE,BT170="na"),"na",VLOOKUP(CW170,'Vlookup tables'!$J$2:$K$5,2,FALSE))</f>
        <v>na</v>
      </c>
      <c r="CD170" t="str">
        <f>IF(OR(BU170=FALSE,BU170="na"),"na",VLOOKUP(CX170,'Vlookup tables'!$J$2:$K$5,2,FALSE))</f>
        <v>na</v>
      </c>
      <c r="CE170" t="b">
        <f t="shared" si="200"/>
        <v>0</v>
      </c>
      <c r="CF170" t="b">
        <f t="shared" si="201"/>
        <v>0</v>
      </c>
      <c r="CG170" t="str">
        <f t="shared" si="202"/>
        <v>na</v>
      </c>
      <c r="CH170" t="str">
        <f t="shared" si="203"/>
        <v>na</v>
      </c>
      <c r="CI170" t="s">
        <v>519</v>
      </c>
      <c r="CJ170" t="s">
        <v>529</v>
      </c>
      <c r="CN170" t="s">
        <v>531</v>
      </c>
      <c r="CO170" t="s">
        <v>531</v>
      </c>
      <c r="CU170" t="s">
        <v>528</v>
      </c>
      <c r="CV170" t="s">
        <v>528</v>
      </c>
      <c r="DI170" t="b">
        <f t="shared" si="204"/>
        <v>0</v>
      </c>
      <c r="DK170" t="s">
        <v>552</v>
      </c>
      <c r="EQ170" t="b">
        <f t="shared" si="205"/>
        <v>1</v>
      </c>
      <c r="ER170" t="b">
        <f t="shared" si="206"/>
        <v>1</v>
      </c>
      <c r="ES170" t="b">
        <f t="shared" si="207"/>
        <v>0</v>
      </c>
      <c r="ET170" t="b">
        <f t="shared" si="208"/>
        <v>0</v>
      </c>
      <c r="EU170" t="b">
        <f t="shared" si="209"/>
        <v>0</v>
      </c>
      <c r="EV170" t="b">
        <f t="shared" si="210"/>
        <v>0</v>
      </c>
      <c r="EW170">
        <f t="shared" si="164"/>
        <v>3</v>
      </c>
      <c r="EX170" t="str">
        <f t="shared" si="165"/>
        <v>na</v>
      </c>
      <c r="EY170" t="str">
        <f t="shared" si="166"/>
        <v>na</v>
      </c>
      <c r="EZ170" t="str">
        <f t="shared" si="167"/>
        <v>na</v>
      </c>
      <c r="FA170" t="b">
        <f t="shared" si="168"/>
        <v>1</v>
      </c>
      <c r="FB170" t="b">
        <f t="shared" si="169"/>
        <v>0</v>
      </c>
      <c r="FC170" t="b">
        <f t="shared" si="211"/>
        <v>0</v>
      </c>
      <c r="FD170" t="b">
        <f t="shared" si="170"/>
        <v>1</v>
      </c>
      <c r="FE170" t="b">
        <f t="shared" si="171"/>
        <v>0</v>
      </c>
      <c r="FF170" t="b">
        <f t="shared" si="172"/>
        <v>1</v>
      </c>
      <c r="FG170" t="b">
        <f t="shared" si="173"/>
        <v>1</v>
      </c>
      <c r="FH170" t="b">
        <f t="shared" si="212"/>
        <v>0</v>
      </c>
      <c r="FI170">
        <f>IF(OR(FD170=FALSE,FD170="na"),"na",VLOOKUP(GH170,'Vlookup tables'!$G$2:$H$7,2,FALSE))</f>
        <v>4</v>
      </c>
      <c r="FJ170" t="str">
        <f>IF(OR(FE170=FALSE,FE170="na"),"na",VLOOKUP(GI170,'Vlookup tables'!$G$2:$H$7,2,FALSE))</f>
        <v>na</v>
      </c>
      <c r="FK170">
        <f>IF(OR(FF170=FALSE,FF170="na"),"na",VLOOKUP(GJ170,'Vlookup tables'!$G$2:$H$7,2,FALSE))</f>
        <v>2</v>
      </c>
      <c r="FL170">
        <f>IF(OR(FG170=FALSE,FG170="na"),"na",VLOOKUP(GK170,'Vlookup tables'!$G$2:$H$7,2,FALSE))</f>
        <v>2</v>
      </c>
      <c r="FM170">
        <f>IF(OR(FD170=FALSE,FD170="na"),"na",VLOOKUP(GO170,'Vlookup tables'!$J$2:$K$5,2,FALSE))</f>
        <v>2</v>
      </c>
      <c r="FN170" t="str">
        <f>IF(OR(FE170=FALSE,FE170="na"),"na",VLOOKUP(GP170,'Vlookup tables'!$J$2:$K$5,2,FALSE))</f>
        <v>na</v>
      </c>
      <c r="FO170">
        <f>IF(OR(FF170=FALSE,FF170="na"),"na",VLOOKUP(GQ170,'Vlookup tables'!$J$2:$K$5,2,FALSE))</f>
        <v>2</v>
      </c>
      <c r="FP170">
        <f>IF(OR(FG170=FALSE,FG170="na"),"na",VLOOKUP(GR170,'Vlookup tables'!$J$2:$K$5,2,FALSE))</f>
        <v>3</v>
      </c>
      <c r="FQ170" t="b">
        <f t="shared" si="174"/>
        <v>0</v>
      </c>
      <c r="FR170" t="str">
        <f t="shared" si="175"/>
        <v>na</v>
      </c>
      <c r="FS170" t="b">
        <f t="shared" si="176"/>
        <v>0</v>
      </c>
      <c r="FT170" t="b">
        <f t="shared" si="177"/>
        <v>0</v>
      </c>
      <c r="FU170" t="b">
        <f t="shared" si="178"/>
        <v>0</v>
      </c>
      <c r="FV170" t="s">
        <v>601</v>
      </c>
      <c r="FX170" t="s">
        <v>554</v>
      </c>
      <c r="GB170" t="s">
        <v>618</v>
      </c>
      <c r="GF170" t="s">
        <v>596</v>
      </c>
      <c r="GH170" t="s">
        <v>573</v>
      </c>
      <c r="GJ170" t="s">
        <v>531</v>
      </c>
      <c r="GK170" t="s">
        <v>531</v>
      </c>
      <c r="GO170" t="s">
        <v>528</v>
      </c>
      <c r="GQ170" t="s">
        <v>528</v>
      </c>
      <c r="GR170" t="s">
        <v>532</v>
      </c>
      <c r="HD170" t="s">
        <v>552</v>
      </c>
      <c r="HX170">
        <f>IF(IT170="","Unknown",VLOOKUP(IT170,'Vlookup tables'!$B$13:$C$16,2,FALSE))</f>
        <v>2</v>
      </c>
      <c r="HY170">
        <f>IF(IU170="","Unknown",VLOOKUP(IU170,'Vlookup tables'!$D$13:$E$16,2,FALSE))</f>
        <v>1</v>
      </c>
      <c r="HZ170">
        <f>IF(IV170="","Unknown",VLOOKUP(IV170,'Vlookup tables'!$F$13:$G$16,2,FALSE))</f>
        <v>2</v>
      </c>
      <c r="IA170">
        <f>IF(IW170="","Unknown",VLOOKUP(IW170,'Vlookup tables'!$H$13:$I$16,2,FALSE))</f>
        <v>2</v>
      </c>
      <c r="IB170">
        <f>IF(IX170="","Unknown",VLOOKUP(IX170,'Vlookup tables'!$J$13:$K$16,2,FALSE))</f>
        <v>2</v>
      </c>
      <c r="IC170">
        <f>IF(IY170="","Unknown",VLOOKUP(IY170,'Vlookup tables'!$L$13:$M$16,2,FALSE))</f>
        <v>2</v>
      </c>
      <c r="ID170">
        <f>IF(IZ170="","Unknown",VLOOKUP(IZ170,'Vlookup tables'!$N$13:$O$16,2,FALSE))</f>
        <v>3</v>
      </c>
      <c r="IE170">
        <f>VLOOKUP(JA170,'Vlookup tables'!$P$13:$Q$15,2,FALSE)</f>
        <v>1</v>
      </c>
      <c r="IF170" t="str">
        <f t="shared" si="213"/>
        <v>na</v>
      </c>
      <c r="IG170" t="str">
        <f t="shared" si="214"/>
        <v>na</v>
      </c>
      <c r="IH170" t="str">
        <f t="shared" si="215"/>
        <v>na</v>
      </c>
      <c r="II170" t="str">
        <f t="shared" si="179"/>
        <v>na</v>
      </c>
      <c r="IJ170" t="str">
        <f>IF(OR(IF170=FALSE,IF170="na"),"na",VLOOKUP(JF170,'Vlookup tables'!$G$2:$H$7,2,FALSE))</f>
        <v>na</v>
      </c>
      <c r="IK170" t="str">
        <f>IF(OR(IG170=FALSE,IG170="na"),"na",VLOOKUP(JG170,'Vlookup tables'!$G$2:$H$7,2,FALSE))</f>
        <v>na</v>
      </c>
      <c r="IL170" t="str">
        <f>IF(OR(IH170=FALSE,IH170="na"),"na",VLOOKUP(JH170,'Vlookup tables'!$G$2:$H$7,2,FALSE))</f>
        <v>na</v>
      </c>
      <c r="IM170" t="str">
        <f>IF(OR(IF170=FALSE,IF170="na"),"na",VLOOKUP(JL170,'Vlookup tables'!$J$2:$K$5,2,FALSE))</f>
        <v>na</v>
      </c>
      <c r="IN170" t="str">
        <f>IF(OR(IG170=FALSE,IG170="na"),"na",VLOOKUP(JM170,'Vlookup tables'!$J$2:$K$5,2,FALSE))</f>
        <v>na</v>
      </c>
      <c r="IO170" t="str">
        <f>IF(OR(IH170=FALSE,IH170="na"),"na",VLOOKUP(JN170,'Vlookup tables'!$J$2:$K$5,2,FALSE))</f>
        <v>na</v>
      </c>
      <c r="IP170" t="str">
        <f t="shared" si="216"/>
        <v>na</v>
      </c>
      <c r="IQ170" t="str">
        <f t="shared" si="217"/>
        <v>na</v>
      </c>
      <c r="IR170" t="str">
        <f t="shared" si="218"/>
        <v>na</v>
      </c>
      <c r="IS170" t="b">
        <f t="shared" si="219"/>
        <v>0</v>
      </c>
      <c r="IT170" t="s">
        <v>559</v>
      </c>
      <c r="IU170" t="s">
        <v>669</v>
      </c>
      <c r="IV170" t="s">
        <v>561</v>
      </c>
      <c r="IW170" t="s">
        <v>562</v>
      </c>
      <c r="IX170" t="s">
        <v>563</v>
      </c>
      <c r="IY170" t="s">
        <v>528</v>
      </c>
      <c r="IZ170" t="s">
        <v>587</v>
      </c>
      <c r="JA170" t="s">
        <v>541</v>
      </c>
      <c r="JX170" t="s">
        <v>534</v>
      </c>
      <c r="KN170" t="s">
        <v>552</v>
      </c>
      <c r="KQ170" t="b">
        <f t="shared" si="220"/>
        <v>0</v>
      </c>
      <c r="KR170">
        <f t="shared" si="180"/>
        <v>145</v>
      </c>
    </row>
    <row r="171" spans="1:304" ht="14.4" customHeight="1" x14ac:dyDescent="0.3">
      <c r="A171">
        <v>100</v>
      </c>
      <c r="B171">
        <v>1067</v>
      </c>
      <c r="C171" s="2">
        <v>44874.46125</v>
      </c>
      <c r="D171">
        <v>1</v>
      </c>
      <c r="E171" t="s">
        <v>544</v>
      </c>
      <c r="F171" t="s">
        <v>568</v>
      </c>
      <c r="G171">
        <f>VLOOKUP(F171,'Vlookup tables'!$A$2:$B$10,2,FALSE)</f>
        <v>6</v>
      </c>
      <c r="H171" t="s">
        <v>631</v>
      </c>
      <c r="J171" t="str">
        <f t="shared" si="221"/>
        <v>Maintenance</v>
      </c>
      <c r="K171" t="s">
        <v>568</v>
      </c>
      <c r="L171">
        <f>VLOOKUP(K171,'Vlookup tables'!$A$2:$B$10,2,FALSE)</f>
        <v>6</v>
      </c>
      <c r="M171" t="s">
        <v>973</v>
      </c>
      <c r="N171" t="b">
        <f t="shared" si="181"/>
        <v>0</v>
      </c>
      <c r="O171" t="b">
        <f t="shared" si="182"/>
        <v>0</v>
      </c>
      <c r="P171" t="b">
        <f t="shared" si="183"/>
        <v>0</v>
      </c>
      <c r="Q171" t="b">
        <f t="shared" si="184"/>
        <v>1</v>
      </c>
      <c r="R171" t="b">
        <f t="shared" si="185"/>
        <v>0</v>
      </c>
      <c r="S171" t="s">
        <v>949</v>
      </c>
      <c r="T171" t="b">
        <f t="shared" si="222"/>
        <v>0</v>
      </c>
      <c r="U171" t="b">
        <f t="shared" si="223"/>
        <v>0</v>
      </c>
      <c r="V171" t="b">
        <f t="shared" si="224"/>
        <v>0</v>
      </c>
      <c r="W171" t="str">
        <f t="shared" si="225"/>
        <v>na</v>
      </c>
      <c r="X171" t="b">
        <f t="shared" si="226"/>
        <v>1</v>
      </c>
      <c r="Y171" t="s">
        <v>584</v>
      </c>
      <c r="Z171">
        <f>VLOOKUP(Y171,'Vlookup tables'!$D$2:$E$6,2,FALSE)</f>
        <v>2</v>
      </c>
      <c r="AA171" t="str">
        <f t="shared" si="163"/>
        <v>na</v>
      </c>
      <c r="AB171" t="str">
        <f t="shared" si="186"/>
        <v>na</v>
      </c>
      <c r="AC171" t="str">
        <f t="shared" si="187"/>
        <v>na</v>
      </c>
      <c r="AD171" t="str">
        <f t="shared" si="188"/>
        <v>na</v>
      </c>
      <c r="AE171" t="str">
        <f t="shared" si="189"/>
        <v>na</v>
      </c>
      <c r="AF171" t="str">
        <f>IF(OR(AA171=FALSE,AA171="na"),"na",VLOOKUP(AV171,'Vlookup tables'!$G$2:$H$7,2,FALSE))</f>
        <v>na</v>
      </c>
      <c r="AG171" t="str">
        <f>IF(OR(AB171=FALSE,AB171="na"),"na",VLOOKUP(AW171,'Vlookup tables'!$G$2:$H$7,2,FALSE))</f>
        <v>na</v>
      </c>
      <c r="AH171" t="str">
        <f>IF(OR(AC171=FALSE,AC171="na"),"na",VLOOKUP(AX171,'Vlookup tables'!$G$2:$H$7,2,FALSE))</f>
        <v>na</v>
      </c>
      <c r="AI171" t="str">
        <f>IF(OR(AD171=FALSE,AD171="na"),"na",VLOOKUP(AY171,'Vlookup tables'!$G$2:$H$7,2,FALSE))</f>
        <v>na</v>
      </c>
      <c r="AJ171" t="str">
        <f>IF(OR(AA171=FALSE,AA171="na"),"na",VLOOKUP(BC171,'Vlookup tables'!$J$2:$K$5,2,FALSE))</f>
        <v>na</v>
      </c>
      <c r="AK171" t="str">
        <f>IF(OR(AB171=FALSE,AB171="na"),"na",VLOOKUP(BD171,'Vlookup tables'!$J$2:$K$5,2,FALSE))</f>
        <v>na</v>
      </c>
      <c r="AL171" t="str">
        <f>IF(OR(AC171=FALSE,AC171="na"),"na",VLOOKUP(BE171,'Vlookup tables'!$J$2:$K$5,2,FALSE))</f>
        <v>na</v>
      </c>
      <c r="AM171" t="str">
        <f>IF(OR(AD171=FALSE,AD171="na"),"na",VLOOKUP(BF171,'Vlookup tables'!$J$2:$K$5,2,FALSE))</f>
        <v>na</v>
      </c>
      <c r="AN171" t="str">
        <f t="shared" si="190"/>
        <v>na</v>
      </c>
      <c r="AO171" t="str">
        <f t="shared" si="191"/>
        <v>na</v>
      </c>
      <c r="AP171" t="str">
        <f t="shared" si="192"/>
        <v>na</v>
      </c>
      <c r="AQ171" t="str">
        <f t="shared" si="193"/>
        <v>na</v>
      </c>
      <c r="BQ171" t="str">
        <f t="shared" si="194"/>
        <v>na</v>
      </c>
      <c r="BR171" t="b">
        <f t="shared" si="195"/>
        <v>1</v>
      </c>
      <c r="BS171" t="b">
        <f t="shared" si="196"/>
        <v>1</v>
      </c>
      <c r="BT171" t="b">
        <f t="shared" si="197"/>
        <v>1</v>
      </c>
      <c r="BU171" t="b">
        <f t="shared" si="198"/>
        <v>1</v>
      </c>
      <c r="BV171" t="b">
        <f t="shared" si="199"/>
        <v>0</v>
      </c>
      <c r="BW171">
        <f>IF(OR(BR171=FALSE,BR171="na"),"na",VLOOKUP(CN171,'Vlookup tables'!$G$2:$H$7,2,FALSE))</f>
        <v>5</v>
      </c>
      <c r="BX171">
        <f>IF(OR(BS171=FALSE,BS171="na"),"na",VLOOKUP(CO171,'Vlookup tables'!$G$2:$H$7,2,FALSE))</f>
        <v>4</v>
      </c>
      <c r="BY171">
        <f>IF(OR(BT171=FALSE,BT171="na"),"na",VLOOKUP(CP171,'Vlookup tables'!$G$2:$H$7,2,FALSE))</f>
        <v>1</v>
      </c>
      <c r="BZ171">
        <f>IF(OR(BU171=FALSE,BU171="na"),"na",VLOOKUP(CQ171,'Vlookup tables'!$G$2:$H$7,2,FALSE))</f>
        <v>4</v>
      </c>
      <c r="CA171">
        <f>IF(OR(BR171=FALSE,BR171="na"),"na",VLOOKUP(CU171,'Vlookup tables'!$J$2:$K$5,2,FALSE))</f>
        <v>3</v>
      </c>
      <c r="CB171">
        <f>IF(OR(BS171=FALSE,BS171="na"),"na",VLOOKUP(CV171,'Vlookup tables'!$J$2:$K$5,2,FALSE))</f>
        <v>3</v>
      </c>
      <c r="CC171">
        <f>IF(OR(BT171=FALSE,BT171="na"),"na",VLOOKUP(CW171,'Vlookup tables'!$J$2:$K$5,2,FALSE))</f>
        <v>2</v>
      </c>
      <c r="CD171">
        <f>IF(OR(BU171=FALSE,BU171="na"),"na",VLOOKUP(CX171,'Vlookup tables'!$J$2:$K$5,2,FALSE))</f>
        <v>2</v>
      </c>
      <c r="CE171" t="b">
        <f t="shared" si="200"/>
        <v>0</v>
      </c>
      <c r="CF171" t="b">
        <f t="shared" si="201"/>
        <v>0</v>
      </c>
      <c r="CG171" t="b">
        <f t="shared" si="202"/>
        <v>0</v>
      </c>
      <c r="CH171" t="b">
        <f t="shared" si="203"/>
        <v>0</v>
      </c>
      <c r="CJ171" t="s">
        <v>550</v>
      </c>
      <c r="CN171" t="s">
        <v>551</v>
      </c>
      <c r="CO171" t="s">
        <v>573</v>
      </c>
      <c r="CP171" t="s">
        <v>530</v>
      </c>
      <c r="CQ171" t="s">
        <v>573</v>
      </c>
      <c r="CU171" t="s">
        <v>532</v>
      </c>
      <c r="CV171" t="s">
        <v>532</v>
      </c>
      <c r="CW171" t="s">
        <v>528</v>
      </c>
      <c r="CX171" t="s">
        <v>528</v>
      </c>
      <c r="DI171" t="b">
        <f t="shared" si="204"/>
        <v>1</v>
      </c>
      <c r="DJ171" t="s">
        <v>1215</v>
      </c>
      <c r="DK171" t="s">
        <v>649</v>
      </c>
      <c r="EQ171" t="b">
        <f t="shared" si="205"/>
        <v>0</v>
      </c>
      <c r="ER171" t="b">
        <f t="shared" si="206"/>
        <v>0</v>
      </c>
      <c r="ES171" t="b">
        <f t="shared" si="207"/>
        <v>0</v>
      </c>
      <c r="ET171" t="b">
        <f t="shared" si="208"/>
        <v>0</v>
      </c>
      <c r="EU171" t="b">
        <f t="shared" si="209"/>
        <v>0</v>
      </c>
      <c r="EV171" t="b">
        <f t="shared" si="210"/>
        <v>0</v>
      </c>
      <c r="EW171" t="str">
        <f t="shared" si="164"/>
        <v>na</v>
      </c>
      <c r="EX171" t="str">
        <f t="shared" si="165"/>
        <v>na</v>
      </c>
      <c r="EY171" t="str">
        <f t="shared" si="166"/>
        <v>na</v>
      </c>
      <c r="EZ171" t="str">
        <f t="shared" si="167"/>
        <v>na</v>
      </c>
      <c r="FA171" t="str">
        <f t="shared" si="168"/>
        <v>na</v>
      </c>
      <c r="FB171" t="str">
        <f t="shared" si="169"/>
        <v>na</v>
      </c>
      <c r="FC171" t="str">
        <f t="shared" si="211"/>
        <v>na</v>
      </c>
      <c r="FD171" t="str">
        <f t="shared" si="170"/>
        <v>na</v>
      </c>
      <c r="FE171" t="str">
        <f t="shared" si="171"/>
        <v>na</v>
      </c>
      <c r="FF171" t="str">
        <f t="shared" si="172"/>
        <v>na</v>
      </c>
      <c r="FG171" t="str">
        <f t="shared" si="173"/>
        <v>na</v>
      </c>
      <c r="FH171" t="str">
        <f t="shared" si="212"/>
        <v>na</v>
      </c>
      <c r="FI171" t="str">
        <f>IF(OR(FD171=FALSE,FD171="na"),"na",VLOOKUP(GH171,'Vlookup tables'!$G$2:$H$7,2,FALSE))</f>
        <v>na</v>
      </c>
      <c r="FJ171" t="str">
        <f>IF(OR(FE171=FALSE,FE171="na"),"na",VLOOKUP(GI171,'Vlookup tables'!$G$2:$H$7,2,FALSE))</f>
        <v>na</v>
      </c>
      <c r="FK171" t="str">
        <f>IF(OR(FF171=FALSE,FF171="na"),"na",VLOOKUP(GJ171,'Vlookup tables'!$G$2:$H$7,2,FALSE))</f>
        <v>na</v>
      </c>
      <c r="FL171" t="str">
        <f>IF(OR(FG171=FALSE,FG171="na"),"na",VLOOKUP(GK171,'Vlookup tables'!$G$2:$H$7,2,FALSE))</f>
        <v>na</v>
      </c>
      <c r="FM171" t="str">
        <f>IF(OR(FD171=FALSE,FD171="na"),"na",VLOOKUP(GO171,'Vlookup tables'!$J$2:$K$5,2,FALSE))</f>
        <v>na</v>
      </c>
      <c r="FN171" t="str">
        <f>IF(OR(FE171=FALSE,FE171="na"),"na",VLOOKUP(GP171,'Vlookup tables'!$J$2:$K$5,2,FALSE))</f>
        <v>na</v>
      </c>
      <c r="FO171" t="str">
        <f>IF(OR(FF171=FALSE,FF171="na"),"na",VLOOKUP(GQ171,'Vlookup tables'!$J$2:$K$5,2,FALSE))</f>
        <v>na</v>
      </c>
      <c r="FP171" t="str">
        <f>IF(OR(FG171=FALSE,FG171="na"),"na",VLOOKUP(GR171,'Vlookup tables'!$J$2:$K$5,2,FALSE))</f>
        <v>na</v>
      </c>
      <c r="FQ171" t="str">
        <f t="shared" si="174"/>
        <v>na</v>
      </c>
      <c r="FR171" t="str">
        <f t="shared" si="175"/>
        <v>na</v>
      </c>
      <c r="FS171" t="str">
        <f t="shared" si="176"/>
        <v>na</v>
      </c>
      <c r="FT171" t="str">
        <f t="shared" si="177"/>
        <v>na</v>
      </c>
      <c r="FU171" t="str">
        <f t="shared" si="178"/>
        <v>na</v>
      </c>
      <c r="FV171" t="s">
        <v>574</v>
      </c>
      <c r="HF171" t="s">
        <v>1009</v>
      </c>
      <c r="HX171">
        <f>IF(IT171="","Unknown",VLOOKUP(IT171,'Vlookup tables'!$B$13:$C$16,2,FALSE))</f>
        <v>2</v>
      </c>
      <c r="HY171">
        <f>IF(IU171="","Unknown",VLOOKUP(IU171,'Vlookup tables'!$D$13:$E$16,2,FALSE))</f>
        <v>3</v>
      </c>
      <c r="HZ171">
        <f>IF(IV171="","Unknown",VLOOKUP(IV171,'Vlookup tables'!$F$13:$G$16,2,FALSE))</f>
        <v>3</v>
      </c>
      <c r="IA171">
        <f>IF(IW171="","Unknown",VLOOKUP(IW171,'Vlookup tables'!$H$13:$I$16,2,FALSE))</f>
        <v>2</v>
      </c>
      <c r="IB171">
        <f>IF(IX171="","Unknown",VLOOKUP(IX171,'Vlookup tables'!$J$13:$K$16,2,FALSE))</f>
        <v>3</v>
      </c>
      <c r="IC171">
        <f>IF(IY171="","Unknown",VLOOKUP(IY171,'Vlookup tables'!$L$13:$M$16,2,FALSE))</f>
        <v>3</v>
      </c>
      <c r="ID171">
        <f>IF(IZ171="","Unknown",VLOOKUP(IZ171,'Vlookup tables'!$N$13:$O$16,2,FALSE))</f>
        <v>3</v>
      </c>
      <c r="IE171">
        <f>VLOOKUP(JA171,'Vlookup tables'!$P$13:$Q$15,2,FALSE)</f>
        <v>1</v>
      </c>
      <c r="IF171" t="str">
        <f t="shared" si="213"/>
        <v>na</v>
      </c>
      <c r="IG171" t="str">
        <f t="shared" si="214"/>
        <v>na</v>
      </c>
      <c r="IH171" t="str">
        <f t="shared" si="215"/>
        <v>na</v>
      </c>
      <c r="II171" t="str">
        <f t="shared" si="179"/>
        <v>na</v>
      </c>
      <c r="IJ171" t="str">
        <f>IF(OR(IF171=FALSE,IF171="na"),"na",VLOOKUP(JF171,'Vlookup tables'!$G$2:$H$7,2,FALSE))</f>
        <v>na</v>
      </c>
      <c r="IK171" t="str">
        <f>IF(OR(IG171=FALSE,IG171="na"),"na",VLOOKUP(JG171,'Vlookup tables'!$G$2:$H$7,2,FALSE))</f>
        <v>na</v>
      </c>
      <c r="IL171" t="str">
        <f>IF(OR(IH171=FALSE,IH171="na"),"na",VLOOKUP(JH171,'Vlookup tables'!$G$2:$H$7,2,FALSE))</f>
        <v>na</v>
      </c>
      <c r="IM171" t="str">
        <f>IF(OR(IF171=FALSE,IF171="na"),"na",VLOOKUP(JL171,'Vlookup tables'!$J$2:$K$5,2,FALSE))</f>
        <v>na</v>
      </c>
      <c r="IN171" t="str">
        <f>IF(OR(IG171=FALSE,IG171="na"),"na",VLOOKUP(JM171,'Vlookup tables'!$J$2:$K$5,2,FALSE))</f>
        <v>na</v>
      </c>
      <c r="IO171" t="str">
        <f>IF(OR(IH171=FALSE,IH171="na"),"na",VLOOKUP(JN171,'Vlookup tables'!$J$2:$K$5,2,FALSE))</f>
        <v>na</v>
      </c>
      <c r="IP171" t="str">
        <f t="shared" si="216"/>
        <v>na</v>
      </c>
      <c r="IQ171" t="str">
        <f t="shared" si="217"/>
        <v>na</v>
      </c>
      <c r="IR171" t="str">
        <f t="shared" si="218"/>
        <v>na</v>
      </c>
      <c r="IS171" t="b">
        <f t="shared" si="219"/>
        <v>0</v>
      </c>
      <c r="IT171" t="s">
        <v>559</v>
      </c>
      <c r="IU171" t="s">
        <v>539</v>
      </c>
      <c r="IV171" t="s">
        <v>540</v>
      </c>
      <c r="IW171" t="s">
        <v>562</v>
      </c>
      <c r="IX171" t="s">
        <v>577</v>
      </c>
      <c r="IY171" t="s">
        <v>532</v>
      </c>
      <c r="IZ171" t="s">
        <v>587</v>
      </c>
      <c r="JA171" t="s">
        <v>541</v>
      </c>
      <c r="JX171" t="s">
        <v>534</v>
      </c>
      <c r="KM171" s="1" t="s">
        <v>1216</v>
      </c>
      <c r="KN171" t="s">
        <v>552</v>
      </c>
      <c r="KQ171" t="b">
        <f t="shared" si="220"/>
        <v>0</v>
      </c>
      <c r="KR171">
        <f t="shared" si="180"/>
        <v>138</v>
      </c>
    </row>
    <row r="172" spans="1:304" ht="14.4" customHeight="1" x14ac:dyDescent="0.3">
      <c r="A172">
        <v>100</v>
      </c>
      <c r="B172">
        <v>842</v>
      </c>
      <c r="C172" s="2">
        <v>44874.463530092595</v>
      </c>
      <c r="D172">
        <v>1</v>
      </c>
      <c r="E172" t="s">
        <v>581</v>
      </c>
      <c r="F172" t="s">
        <v>568</v>
      </c>
      <c r="G172">
        <f>VLOOKUP(F172,'Vlookup tables'!$A$2:$B$10,2,FALSE)</f>
        <v>6</v>
      </c>
      <c r="H172" t="s">
        <v>545</v>
      </c>
      <c r="J172" t="str">
        <f t="shared" si="221"/>
        <v>Engineering</v>
      </c>
      <c r="K172" t="s">
        <v>568</v>
      </c>
      <c r="L172">
        <f>VLOOKUP(K172,'Vlookup tables'!$A$2:$B$10,2,FALSE)</f>
        <v>6</v>
      </c>
      <c r="M172" t="s">
        <v>953</v>
      </c>
      <c r="N172" t="b">
        <f t="shared" si="181"/>
        <v>0</v>
      </c>
      <c r="O172" t="b">
        <f t="shared" si="182"/>
        <v>1</v>
      </c>
      <c r="P172" t="b">
        <f t="shared" si="183"/>
        <v>1</v>
      </c>
      <c r="Q172" t="b">
        <f t="shared" si="184"/>
        <v>1</v>
      </c>
      <c r="R172" t="b">
        <f t="shared" si="185"/>
        <v>0</v>
      </c>
      <c r="T172" t="str">
        <f t="shared" si="222"/>
        <v>Unknown</v>
      </c>
      <c r="U172" t="str">
        <f t="shared" si="223"/>
        <v>na</v>
      </c>
      <c r="V172" t="str">
        <f t="shared" si="224"/>
        <v>na</v>
      </c>
      <c r="W172" t="str">
        <f t="shared" si="225"/>
        <v>na</v>
      </c>
      <c r="X172" t="str">
        <f t="shared" si="226"/>
        <v>Unknown</v>
      </c>
      <c r="Y172" t="s">
        <v>517</v>
      </c>
      <c r="Z172">
        <f>VLOOKUP(Y172,'Vlookup tables'!$D$2:$E$6,2,FALSE)</f>
        <v>1</v>
      </c>
      <c r="AA172" t="b">
        <f t="shared" si="163"/>
        <v>1</v>
      </c>
      <c r="AB172" t="b">
        <f t="shared" si="186"/>
        <v>0</v>
      </c>
      <c r="AC172" t="b">
        <f t="shared" si="187"/>
        <v>0</v>
      </c>
      <c r="AD172" t="b">
        <f t="shared" si="188"/>
        <v>0</v>
      </c>
      <c r="AE172" t="b">
        <f t="shared" si="189"/>
        <v>0</v>
      </c>
      <c r="AF172">
        <f>IF(OR(AA172=FALSE,AA172="na"),"na",VLOOKUP(AV172,'Vlookup tables'!$G$2:$H$7,2,FALSE))</f>
        <v>2</v>
      </c>
      <c r="AG172" t="str">
        <f>IF(OR(AB172=FALSE,AB172="na"),"na",VLOOKUP(AW172,'Vlookup tables'!$G$2:$H$7,2,FALSE))</f>
        <v>na</v>
      </c>
      <c r="AH172" t="str">
        <f>IF(OR(AC172=FALSE,AC172="na"),"na",VLOOKUP(AX172,'Vlookup tables'!$G$2:$H$7,2,FALSE))</f>
        <v>na</v>
      </c>
      <c r="AI172" t="str">
        <f>IF(OR(AD172=FALSE,AD172="na"),"na",VLOOKUP(AY172,'Vlookup tables'!$G$2:$H$7,2,FALSE))</f>
        <v>na</v>
      </c>
      <c r="AJ172">
        <f>IF(OR(AA172=FALSE,AA172="na"),"na",VLOOKUP(BC172,'Vlookup tables'!$J$2:$K$5,2,FALSE))</f>
        <v>3</v>
      </c>
      <c r="AK172" t="str">
        <f>IF(OR(AB172=FALSE,AB172="na"),"na",VLOOKUP(BD172,'Vlookup tables'!$J$2:$K$5,2,FALSE))</f>
        <v>na</v>
      </c>
      <c r="AL172" t="str">
        <f>IF(OR(AC172=FALSE,AC172="na"),"na",VLOOKUP(BE172,'Vlookup tables'!$J$2:$K$5,2,FALSE))</f>
        <v>na</v>
      </c>
      <c r="AM172" t="str">
        <f>IF(OR(AD172=FALSE,AD172="na"),"na",VLOOKUP(BF172,'Vlookup tables'!$J$2:$K$5,2,FALSE))</f>
        <v>na</v>
      </c>
      <c r="AN172" t="b">
        <f t="shared" si="190"/>
        <v>1</v>
      </c>
      <c r="AO172" t="str">
        <f t="shared" si="191"/>
        <v>na</v>
      </c>
      <c r="AP172" t="str">
        <f t="shared" si="192"/>
        <v>na</v>
      </c>
      <c r="AQ172" t="str">
        <f t="shared" si="193"/>
        <v>na</v>
      </c>
      <c r="AR172" t="s">
        <v>747</v>
      </c>
      <c r="AV172" t="s">
        <v>531</v>
      </c>
      <c r="AX172" t="s">
        <v>531</v>
      </c>
      <c r="BC172" t="s">
        <v>532</v>
      </c>
      <c r="BE172" t="s">
        <v>532</v>
      </c>
      <c r="BJ172" t="s">
        <v>966</v>
      </c>
      <c r="BL172" t="s">
        <v>966</v>
      </c>
      <c r="BQ172" t="str">
        <f t="shared" si="194"/>
        <v>Yes</v>
      </c>
      <c r="BR172" t="b">
        <f t="shared" si="195"/>
        <v>1</v>
      </c>
      <c r="BS172" t="b">
        <f t="shared" si="196"/>
        <v>1</v>
      </c>
      <c r="BT172" t="b">
        <f t="shared" si="197"/>
        <v>1</v>
      </c>
      <c r="BU172" t="b">
        <f t="shared" si="198"/>
        <v>1</v>
      </c>
      <c r="BV172" t="b">
        <f t="shared" si="199"/>
        <v>0</v>
      </c>
      <c r="BW172">
        <f>IF(OR(BR172=FALSE,BR172="na"),"na",VLOOKUP(CN172,'Vlookup tables'!$G$2:$H$7,2,FALSE))</f>
        <v>2</v>
      </c>
      <c r="BX172">
        <f>IF(OR(BS172=FALSE,BS172="na"),"na",VLOOKUP(CO172,'Vlookup tables'!$G$2:$H$7,2,FALSE))</f>
        <v>2</v>
      </c>
      <c r="BY172">
        <f>IF(OR(BT172=FALSE,BT172="na"),"na",VLOOKUP(CP172,'Vlookup tables'!$G$2:$H$7,2,FALSE))</f>
        <v>2</v>
      </c>
      <c r="BZ172">
        <f>IF(OR(BU172=FALSE,BU172="na"),"na",VLOOKUP(CQ172,'Vlookup tables'!$G$2:$H$7,2,FALSE))</f>
        <v>2</v>
      </c>
      <c r="CA172">
        <f>IF(OR(BR172=FALSE,BR172="na"),"na",VLOOKUP(CU172,'Vlookup tables'!$J$2:$K$5,2,FALSE))</f>
        <v>3</v>
      </c>
      <c r="CB172">
        <f>IF(OR(BS172=FALSE,BS172="na"),"na",VLOOKUP(CV172,'Vlookup tables'!$J$2:$K$5,2,FALSE))</f>
        <v>3</v>
      </c>
      <c r="CC172">
        <f>IF(OR(BT172=FALSE,BT172="na"),"na",VLOOKUP(CW172,'Vlookup tables'!$J$2:$K$5,2,FALSE))</f>
        <v>3</v>
      </c>
      <c r="CD172">
        <f>IF(OR(BU172=FALSE,BU172="na"),"na",VLOOKUP(CX172,'Vlookup tables'!$J$2:$K$5,2,FALSE))</f>
        <v>3</v>
      </c>
      <c r="CE172" t="b">
        <f t="shared" si="200"/>
        <v>1</v>
      </c>
      <c r="CF172" t="b">
        <f t="shared" si="201"/>
        <v>1</v>
      </c>
      <c r="CG172" t="b">
        <f t="shared" si="202"/>
        <v>1</v>
      </c>
      <c r="CH172" t="b">
        <f t="shared" si="203"/>
        <v>1</v>
      </c>
      <c r="CI172" t="s">
        <v>519</v>
      </c>
      <c r="CJ172" t="s">
        <v>550</v>
      </c>
      <c r="CN172" t="s">
        <v>531</v>
      </c>
      <c r="CO172" t="s">
        <v>531</v>
      </c>
      <c r="CP172" t="s">
        <v>531</v>
      </c>
      <c r="CQ172" t="s">
        <v>531</v>
      </c>
      <c r="CU172" t="s">
        <v>532</v>
      </c>
      <c r="CV172" t="s">
        <v>532</v>
      </c>
      <c r="CW172" t="s">
        <v>532</v>
      </c>
      <c r="CX172" t="s">
        <v>532</v>
      </c>
      <c r="DB172" t="s">
        <v>966</v>
      </c>
      <c r="DC172" t="s">
        <v>966</v>
      </c>
      <c r="DD172" t="s">
        <v>966</v>
      </c>
      <c r="DE172" t="s">
        <v>966</v>
      </c>
      <c r="DI172" t="b">
        <f t="shared" si="204"/>
        <v>0</v>
      </c>
      <c r="DJ172" t="s">
        <v>1217</v>
      </c>
      <c r="DK172" t="s">
        <v>1218</v>
      </c>
      <c r="EQ172" t="b">
        <f t="shared" si="205"/>
        <v>1</v>
      </c>
      <c r="ER172" t="b">
        <f t="shared" si="206"/>
        <v>1</v>
      </c>
      <c r="ES172" t="b">
        <f t="shared" si="207"/>
        <v>0</v>
      </c>
      <c r="ET172" t="b">
        <f t="shared" si="208"/>
        <v>0</v>
      </c>
      <c r="EU172" t="b">
        <f t="shared" si="209"/>
        <v>0</v>
      </c>
      <c r="EV172" t="b">
        <f t="shared" si="210"/>
        <v>0</v>
      </c>
      <c r="EW172">
        <f t="shared" si="164"/>
        <v>2</v>
      </c>
      <c r="EX172" t="str">
        <f t="shared" si="165"/>
        <v>na</v>
      </c>
      <c r="EY172" t="str">
        <f t="shared" si="166"/>
        <v>na</v>
      </c>
      <c r="EZ172" t="str">
        <f t="shared" si="167"/>
        <v>na</v>
      </c>
      <c r="FA172" t="b">
        <f t="shared" si="168"/>
        <v>1</v>
      </c>
      <c r="FB172" t="b">
        <f t="shared" si="169"/>
        <v>1</v>
      </c>
      <c r="FC172" t="b">
        <f t="shared" si="211"/>
        <v>0</v>
      </c>
      <c r="FD172" t="b">
        <f t="shared" si="170"/>
        <v>0</v>
      </c>
      <c r="FE172" t="b">
        <f t="shared" si="171"/>
        <v>0</v>
      </c>
      <c r="FF172" t="b">
        <f t="shared" si="172"/>
        <v>1</v>
      </c>
      <c r="FG172" t="b">
        <f t="shared" si="173"/>
        <v>1</v>
      </c>
      <c r="FH172" t="b">
        <f t="shared" si="212"/>
        <v>0</v>
      </c>
      <c r="FI172" t="str">
        <f>IF(OR(FD172=FALSE,FD172="na"),"na",VLOOKUP(GH172,'Vlookup tables'!$G$2:$H$7,2,FALSE))</f>
        <v>na</v>
      </c>
      <c r="FJ172" t="str">
        <f>IF(OR(FE172=FALSE,FE172="na"),"na",VLOOKUP(GI172,'Vlookup tables'!$G$2:$H$7,2,FALSE))</f>
        <v>na</v>
      </c>
      <c r="FK172">
        <f>IF(OR(FF172=FALSE,FF172="na"),"na",VLOOKUP(GJ172,'Vlookup tables'!$G$2:$H$7,2,FALSE))</f>
        <v>2</v>
      </c>
      <c r="FL172">
        <f>IF(OR(FG172=FALSE,FG172="na"),"na",VLOOKUP(GK172,'Vlookup tables'!$G$2:$H$7,2,FALSE))</f>
        <v>2</v>
      </c>
      <c r="FM172" t="str">
        <f>IF(OR(FD172=FALSE,FD172="na"),"na",VLOOKUP(GO172,'Vlookup tables'!$J$2:$K$5,2,FALSE))</f>
        <v>na</v>
      </c>
      <c r="FN172" t="str">
        <f>IF(OR(FE172=FALSE,FE172="na"),"na",VLOOKUP(GP172,'Vlookup tables'!$J$2:$K$5,2,FALSE))</f>
        <v>na</v>
      </c>
      <c r="FO172">
        <f>IF(OR(FF172=FALSE,FF172="na"),"na",VLOOKUP(GQ172,'Vlookup tables'!$J$2:$K$5,2,FALSE))</f>
        <v>3</v>
      </c>
      <c r="FP172">
        <f>IF(OR(FG172=FALSE,FG172="na"),"na",VLOOKUP(GR172,'Vlookup tables'!$J$2:$K$5,2,FALSE))</f>
        <v>3</v>
      </c>
      <c r="FQ172" t="str">
        <f t="shared" si="174"/>
        <v>na</v>
      </c>
      <c r="FR172" t="str">
        <f t="shared" si="175"/>
        <v>na</v>
      </c>
      <c r="FS172" t="b">
        <f t="shared" si="176"/>
        <v>1</v>
      </c>
      <c r="FT172" t="b">
        <f t="shared" si="177"/>
        <v>1</v>
      </c>
      <c r="FU172" t="b">
        <f t="shared" si="178"/>
        <v>0</v>
      </c>
      <c r="FV172" t="s">
        <v>601</v>
      </c>
      <c r="FX172" t="s">
        <v>556</v>
      </c>
      <c r="GB172" t="s">
        <v>886</v>
      </c>
      <c r="GF172" t="s">
        <v>609</v>
      </c>
      <c r="GJ172" t="s">
        <v>531</v>
      </c>
      <c r="GK172" t="s">
        <v>531</v>
      </c>
      <c r="GQ172" t="s">
        <v>532</v>
      </c>
      <c r="GR172" t="s">
        <v>532</v>
      </c>
      <c r="GX172" t="s">
        <v>966</v>
      </c>
      <c r="GY172" t="s">
        <v>966</v>
      </c>
      <c r="HD172" t="s">
        <v>552</v>
      </c>
      <c r="HX172">
        <f>IF(IT172="","Unknown",VLOOKUP(IT172,'Vlookup tables'!$B$13:$C$16,2,FALSE))</f>
        <v>2</v>
      </c>
      <c r="HY172">
        <f>IF(IU172="","Unknown",VLOOKUP(IU172,'Vlookup tables'!$D$13:$E$16,2,FALSE))</f>
        <v>3</v>
      </c>
      <c r="HZ172">
        <f>IF(IV172="","Unknown",VLOOKUP(IV172,'Vlookup tables'!$F$13:$G$16,2,FALSE))</f>
        <v>3</v>
      </c>
      <c r="IA172">
        <f>IF(IW172="","Unknown",VLOOKUP(IW172,'Vlookup tables'!$H$13:$I$16,2,FALSE))</f>
        <v>3</v>
      </c>
      <c r="IB172">
        <f>IF(IX172="","Unknown",VLOOKUP(IX172,'Vlookup tables'!$J$13:$K$16,2,FALSE))</f>
        <v>3</v>
      </c>
      <c r="IC172">
        <f>IF(IY172="","Unknown",VLOOKUP(IY172,'Vlookup tables'!$L$13:$M$16,2,FALSE))</f>
        <v>3</v>
      </c>
      <c r="ID172">
        <f>IF(IZ172="","Unknown",VLOOKUP(IZ172,'Vlookup tables'!$N$13:$O$16,2,FALSE))</f>
        <v>1</v>
      </c>
      <c r="IE172">
        <f>VLOOKUP(JA172,'Vlookup tables'!$P$13:$Q$15,2,FALSE)</f>
        <v>2</v>
      </c>
      <c r="IF172" t="b">
        <f t="shared" si="213"/>
        <v>1</v>
      </c>
      <c r="IG172" t="b">
        <f t="shared" si="214"/>
        <v>1</v>
      </c>
      <c r="IH172" t="b">
        <f t="shared" si="215"/>
        <v>0</v>
      </c>
      <c r="II172" t="b">
        <f t="shared" si="179"/>
        <v>0</v>
      </c>
      <c r="IJ172">
        <f>IF(OR(IF172=FALSE,IF172="na"),"na",VLOOKUP(JF172,'Vlookup tables'!$G$2:$H$7,2,FALSE))</f>
        <v>2</v>
      </c>
      <c r="IK172">
        <f>IF(OR(IG172=FALSE,IG172="na"),"na",VLOOKUP(JG172,'Vlookup tables'!$G$2:$H$7,2,FALSE))</f>
        <v>2</v>
      </c>
      <c r="IL172" t="str">
        <f>IF(OR(IH172=FALSE,IH172="na"),"na",VLOOKUP(JH172,'Vlookup tables'!$G$2:$H$7,2,FALSE))</f>
        <v>na</v>
      </c>
      <c r="IM172">
        <f>IF(OR(IF172=FALSE,IF172="na"),"na",VLOOKUP(JL172,'Vlookup tables'!$J$2:$K$5,2,FALSE))</f>
        <v>3</v>
      </c>
      <c r="IN172">
        <f>IF(OR(IG172=FALSE,IG172="na"),"na",VLOOKUP(JM172,'Vlookup tables'!$J$2:$K$5,2,FALSE))</f>
        <v>3</v>
      </c>
      <c r="IO172" t="str">
        <f>IF(OR(IH172=FALSE,IH172="na"),"na",VLOOKUP(JN172,'Vlookup tables'!$J$2:$K$5,2,FALSE))</f>
        <v>na</v>
      </c>
      <c r="IP172" t="b">
        <f t="shared" si="216"/>
        <v>0</v>
      </c>
      <c r="IQ172" t="b">
        <f t="shared" si="217"/>
        <v>0</v>
      </c>
      <c r="IR172" t="str">
        <f t="shared" si="218"/>
        <v>na</v>
      </c>
      <c r="IS172" t="b">
        <f t="shared" si="219"/>
        <v>1</v>
      </c>
      <c r="IT172" t="s">
        <v>559</v>
      </c>
      <c r="IU172" t="s">
        <v>539</v>
      </c>
      <c r="IV172" t="s">
        <v>540</v>
      </c>
      <c r="IW172" t="s">
        <v>576</v>
      </c>
      <c r="IX172" t="s">
        <v>577</v>
      </c>
      <c r="IY172" t="s">
        <v>532</v>
      </c>
      <c r="IZ172" t="s">
        <v>562</v>
      </c>
      <c r="JA172" t="s">
        <v>578</v>
      </c>
      <c r="JB172" t="s">
        <v>636</v>
      </c>
      <c r="JF172" t="s">
        <v>531</v>
      </c>
      <c r="JG172" t="s">
        <v>531</v>
      </c>
      <c r="JL172" t="s">
        <v>532</v>
      </c>
      <c r="JM172" t="s">
        <v>532</v>
      </c>
      <c r="KM172" t="s">
        <v>1219</v>
      </c>
      <c r="KN172" t="s">
        <v>533</v>
      </c>
      <c r="KQ172" t="b">
        <f t="shared" si="220"/>
        <v>0</v>
      </c>
      <c r="KR172">
        <f t="shared" si="180"/>
        <v>162</v>
      </c>
    </row>
    <row r="173" spans="1:304" ht="14.4" customHeight="1" x14ac:dyDescent="0.3">
      <c r="A173">
        <v>100</v>
      </c>
      <c r="B173">
        <v>16938</v>
      </c>
      <c r="C173" s="2">
        <v>44874.472731481481</v>
      </c>
      <c r="D173">
        <v>1</v>
      </c>
      <c r="E173" t="s">
        <v>581</v>
      </c>
      <c r="F173" t="s">
        <v>566</v>
      </c>
      <c r="G173">
        <f>VLOOKUP(F173,'Vlookup tables'!$A$2:$B$10,2,FALSE)</f>
        <v>3</v>
      </c>
      <c r="H173" t="s">
        <v>545</v>
      </c>
      <c r="J173" t="str">
        <f t="shared" si="221"/>
        <v>Engineering</v>
      </c>
      <c r="K173" t="s">
        <v>611</v>
      </c>
      <c r="L173">
        <f>VLOOKUP(K173,'Vlookup tables'!$A$2:$B$10,2,FALSE)</f>
        <v>4</v>
      </c>
      <c r="M173" t="s">
        <v>583</v>
      </c>
      <c r="N173" t="b">
        <f t="shared" si="181"/>
        <v>1</v>
      </c>
      <c r="O173" t="b">
        <f t="shared" si="182"/>
        <v>0</v>
      </c>
      <c r="P173" t="b">
        <f t="shared" si="183"/>
        <v>0</v>
      </c>
      <c r="Q173" t="b">
        <f t="shared" si="184"/>
        <v>0</v>
      </c>
      <c r="R173" t="b">
        <f t="shared" si="185"/>
        <v>0</v>
      </c>
      <c r="S173" t="s">
        <v>592</v>
      </c>
      <c r="T173" t="str">
        <f t="shared" si="222"/>
        <v>na</v>
      </c>
      <c r="U173" t="b">
        <f t="shared" si="223"/>
        <v>1</v>
      </c>
      <c r="V173" t="b">
        <f t="shared" si="224"/>
        <v>0</v>
      </c>
      <c r="W173" t="b">
        <f t="shared" si="225"/>
        <v>0</v>
      </c>
      <c r="X173" t="b">
        <f t="shared" si="226"/>
        <v>0</v>
      </c>
      <c r="Y173" t="s">
        <v>517</v>
      </c>
      <c r="Z173">
        <f>VLOOKUP(Y173,'Vlookup tables'!$D$2:$E$6,2,FALSE)</f>
        <v>1</v>
      </c>
      <c r="AA173" t="b">
        <f t="shared" si="163"/>
        <v>1</v>
      </c>
      <c r="AB173" t="b">
        <f t="shared" si="186"/>
        <v>0</v>
      </c>
      <c r="AC173" t="b">
        <f t="shared" si="187"/>
        <v>0</v>
      </c>
      <c r="AD173" t="b">
        <f t="shared" si="188"/>
        <v>0</v>
      </c>
      <c r="AE173" t="b">
        <f t="shared" si="189"/>
        <v>0</v>
      </c>
      <c r="AF173">
        <f>IF(OR(AA173=FALSE,AA173="na"),"na",VLOOKUP(AV173,'Vlookup tables'!$G$2:$H$7,2,FALSE))</f>
        <v>1</v>
      </c>
      <c r="AG173" t="str">
        <f>IF(OR(AB173=FALSE,AB173="na"),"na",VLOOKUP(AW173,'Vlookup tables'!$G$2:$H$7,2,FALSE))</f>
        <v>na</v>
      </c>
      <c r="AH173" t="str">
        <f>IF(OR(AC173=FALSE,AC173="na"),"na",VLOOKUP(AX173,'Vlookup tables'!$G$2:$H$7,2,FALSE))</f>
        <v>na</v>
      </c>
      <c r="AI173" t="str">
        <f>IF(OR(AD173=FALSE,AD173="na"),"na",VLOOKUP(AY173,'Vlookup tables'!$G$2:$H$7,2,FALSE))</f>
        <v>na</v>
      </c>
      <c r="AJ173">
        <f>IF(OR(AA173=FALSE,AA173="na"),"na",VLOOKUP(BC173,'Vlookup tables'!$J$2:$K$5,2,FALSE))</f>
        <v>2</v>
      </c>
      <c r="AK173" t="str">
        <f>IF(OR(AB173=FALSE,AB173="na"),"na",VLOOKUP(BD173,'Vlookup tables'!$J$2:$K$5,2,FALSE))</f>
        <v>na</v>
      </c>
      <c r="AL173" t="str">
        <f>IF(OR(AC173=FALSE,AC173="na"),"na",VLOOKUP(BE173,'Vlookup tables'!$J$2:$K$5,2,FALSE))</f>
        <v>na</v>
      </c>
      <c r="AM173" t="str">
        <f>IF(OR(AD173=FALSE,AD173="na"),"na",VLOOKUP(BF173,'Vlookup tables'!$J$2:$K$5,2,FALSE))</f>
        <v>na</v>
      </c>
      <c r="AN173" t="b">
        <f t="shared" si="190"/>
        <v>1</v>
      </c>
      <c r="AO173" t="str">
        <f t="shared" si="191"/>
        <v>na</v>
      </c>
      <c r="AP173" t="str">
        <f t="shared" si="192"/>
        <v>na</v>
      </c>
      <c r="AQ173" t="str">
        <f t="shared" si="193"/>
        <v>na</v>
      </c>
      <c r="AR173" t="s">
        <v>747</v>
      </c>
      <c r="AV173" t="s">
        <v>530</v>
      </c>
      <c r="AX173" t="s">
        <v>530</v>
      </c>
      <c r="BC173" t="s">
        <v>528</v>
      </c>
      <c r="BE173" t="s">
        <v>528</v>
      </c>
      <c r="BJ173" t="s">
        <v>966</v>
      </c>
      <c r="BL173" t="s">
        <v>1220</v>
      </c>
      <c r="BQ173" t="str">
        <f t="shared" si="194"/>
        <v>Yes</v>
      </c>
      <c r="BR173" t="b">
        <f t="shared" si="195"/>
        <v>1</v>
      </c>
      <c r="BS173" t="b">
        <f t="shared" si="196"/>
        <v>0</v>
      </c>
      <c r="BT173" t="b">
        <f t="shared" si="197"/>
        <v>0</v>
      </c>
      <c r="BU173" t="b">
        <f t="shared" si="198"/>
        <v>0</v>
      </c>
      <c r="BV173" t="b">
        <f t="shared" si="199"/>
        <v>0</v>
      </c>
      <c r="BW173">
        <f>IF(OR(BR173=FALSE,BR173="na"),"na",VLOOKUP(CN173,'Vlookup tables'!$G$2:$H$7,2,FALSE))</f>
        <v>1</v>
      </c>
      <c r="BX173" t="str">
        <f>IF(OR(BS173=FALSE,BS173="na"),"na",VLOOKUP(CO173,'Vlookup tables'!$G$2:$H$7,2,FALSE))</f>
        <v>na</v>
      </c>
      <c r="BY173" t="str">
        <f>IF(OR(BT173=FALSE,BT173="na"),"na",VLOOKUP(CP173,'Vlookup tables'!$G$2:$H$7,2,FALSE))</f>
        <v>na</v>
      </c>
      <c r="BZ173" t="str">
        <f>IF(OR(BU173=FALSE,BU173="na"),"na",VLOOKUP(CQ173,'Vlookup tables'!$G$2:$H$7,2,FALSE))</f>
        <v>na</v>
      </c>
      <c r="CA173">
        <f>IF(OR(BR173=FALSE,BR173="na"),"na",VLOOKUP(CU173,'Vlookup tables'!$J$2:$K$5,2,FALSE))</f>
        <v>1</v>
      </c>
      <c r="CB173" t="str">
        <f>IF(OR(BS173=FALSE,BS173="na"),"na",VLOOKUP(CV173,'Vlookup tables'!$J$2:$K$5,2,FALSE))</f>
        <v>na</v>
      </c>
      <c r="CC173" t="str">
        <f>IF(OR(BT173=FALSE,BT173="na"),"na",VLOOKUP(CW173,'Vlookup tables'!$J$2:$K$5,2,FALSE))</f>
        <v>na</v>
      </c>
      <c r="CD173" t="str">
        <f>IF(OR(BU173=FALSE,BU173="na"),"na",VLOOKUP(CX173,'Vlookup tables'!$J$2:$K$5,2,FALSE))</f>
        <v>na</v>
      </c>
      <c r="CE173" t="b">
        <f t="shared" si="200"/>
        <v>0</v>
      </c>
      <c r="CF173" t="str">
        <f t="shared" si="201"/>
        <v>na</v>
      </c>
      <c r="CG173" t="str">
        <f t="shared" si="202"/>
        <v>na</v>
      </c>
      <c r="CH173" t="str">
        <f t="shared" si="203"/>
        <v>na</v>
      </c>
      <c r="CI173" t="s">
        <v>519</v>
      </c>
      <c r="CJ173" t="s">
        <v>753</v>
      </c>
      <c r="CN173" t="s">
        <v>530</v>
      </c>
      <c r="CU173" t="s">
        <v>564</v>
      </c>
      <c r="DI173" t="b">
        <f t="shared" si="204"/>
        <v>0</v>
      </c>
      <c r="DK173" t="s">
        <v>552</v>
      </c>
      <c r="EQ173" t="b">
        <f t="shared" si="205"/>
        <v>1</v>
      </c>
      <c r="ER173" t="b">
        <f t="shared" si="206"/>
        <v>1</v>
      </c>
      <c r="ES173" t="b">
        <f t="shared" si="207"/>
        <v>0</v>
      </c>
      <c r="ET173" t="b">
        <f t="shared" si="208"/>
        <v>0</v>
      </c>
      <c r="EU173" t="b">
        <f t="shared" si="209"/>
        <v>0</v>
      </c>
      <c r="EV173" t="b">
        <f t="shared" si="210"/>
        <v>0</v>
      </c>
      <c r="EW173">
        <f t="shared" si="164"/>
        <v>3</v>
      </c>
      <c r="EX173" t="str">
        <f t="shared" si="165"/>
        <v>na</v>
      </c>
      <c r="EY173" t="str">
        <f t="shared" si="166"/>
        <v>na</v>
      </c>
      <c r="EZ173" t="str">
        <f t="shared" si="167"/>
        <v>na</v>
      </c>
      <c r="FA173" t="b">
        <f t="shared" si="168"/>
        <v>1</v>
      </c>
      <c r="FB173" t="b">
        <f t="shared" si="169"/>
        <v>0</v>
      </c>
      <c r="FC173" t="b">
        <f t="shared" si="211"/>
        <v>0</v>
      </c>
      <c r="FD173" t="b">
        <f t="shared" si="170"/>
        <v>1</v>
      </c>
      <c r="FE173" t="b">
        <f t="shared" si="171"/>
        <v>0</v>
      </c>
      <c r="FF173" t="b">
        <f t="shared" si="172"/>
        <v>0</v>
      </c>
      <c r="FG173" t="b">
        <f t="shared" si="173"/>
        <v>0</v>
      </c>
      <c r="FH173" t="b">
        <f t="shared" si="212"/>
        <v>0</v>
      </c>
      <c r="FI173">
        <f>IF(OR(FD173=FALSE,FD173="na"),"na",VLOOKUP(GH173,'Vlookup tables'!$G$2:$H$7,2,FALSE))</f>
        <v>1</v>
      </c>
      <c r="FJ173" t="str">
        <f>IF(OR(FE173=FALSE,FE173="na"),"na",VLOOKUP(GI173,'Vlookup tables'!$G$2:$H$7,2,FALSE))</f>
        <v>na</v>
      </c>
      <c r="FK173" t="str">
        <f>IF(OR(FF173=FALSE,FF173="na"),"na",VLOOKUP(GJ173,'Vlookup tables'!$G$2:$H$7,2,FALSE))</f>
        <v>na</v>
      </c>
      <c r="FL173" t="str">
        <f>IF(OR(FG173=FALSE,FG173="na"),"na",VLOOKUP(GK173,'Vlookup tables'!$G$2:$H$7,2,FALSE))</f>
        <v>na</v>
      </c>
      <c r="FM173">
        <f>IF(OR(FD173=FALSE,FD173="na"),"na",VLOOKUP(GO173,'Vlookup tables'!$J$2:$K$5,2,FALSE))</f>
        <v>1</v>
      </c>
      <c r="FN173" t="str">
        <f>IF(OR(FE173=FALSE,FE173="na"),"na",VLOOKUP(GP173,'Vlookup tables'!$J$2:$K$5,2,FALSE))</f>
        <v>na</v>
      </c>
      <c r="FO173" t="str">
        <f>IF(OR(FF173=FALSE,FF173="na"),"na",VLOOKUP(GQ173,'Vlookup tables'!$J$2:$K$5,2,FALSE))</f>
        <v>na</v>
      </c>
      <c r="FP173" t="str">
        <f>IF(OR(FG173=FALSE,FG173="na"),"na",VLOOKUP(GR173,'Vlookup tables'!$J$2:$K$5,2,FALSE))</f>
        <v>na</v>
      </c>
      <c r="FQ173" t="b">
        <f t="shared" si="174"/>
        <v>0</v>
      </c>
      <c r="FR173" t="str">
        <f t="shared" si="175"/>
        <v>na</v>
      </c>
      <c r="FS173" t="str">
        <f t="shared" si="176"/>
        <v>na</v>
      </c>
      <c r="FT173" t="str">
        <f t="shared" si="177"/>
        <v>na</v>
      </c>
      <c r="FU173" t="b">
        <f t="shared" si="178"/>
        <v>0</v>
      </c>
      <c r="FV173" t="s">
        <v>601</v>
      </c>
      <c r="FX173" t="s">
        <v>554</v>
      </c>
      <c r="GB173" t="s">
        <v>661</v>
      </c>
      <c r="GF173" t="s">
        <v>596</v>
      </c>
      <c r="GH173" t="s">
        <v>530</v>
      </c>
      <c r="GO173" t="s">
        <v>564</v>
      </c>
      <c r="HD173" t="s">
        <v>552</v>
      </c>
      <c r="HX173">
        <f>IF(IT173="","Unknown",VLOOKUP(IT173,'Vlookup tables'!$B$13:$C$16,2,FALSE))</f>
        <v>2</v>
      </c>
      <c r="HY173">
        <f>IF(IU173="","Unknown",VLOOKUP(IU173,'Vlookup tables'!$D$13:$E$16,2,FALSE))</f>
        <v>2</v>
      </c>
      <c r="HZ173">
        <f>IF(IV173="","Unknown",VLOOKUP(IV173,'Vlookup tables'!$F$13:$G$16,2,FALSE))</f>
        <v>1</v>
      </c>
      <c r="IA173">
        <f>IF(IW173="","Unknown",VLOOKUP(IW173,'Vlookup tables'!$H$13:$I$16,2,FALSE))</f>
        <v>2</v>
      </c>
      <c r="IB173">
        <f>IF(IX173="","Unknown",VLOOKUP(IX173,'Vlookup tables'!$J$13:$K$16,2,FALSE))</f>
        <v>2</v>
      </c>
      <c r="IC173">
        <f>IF(IY173="","Unknown",VLOOKUP(IY173,'Vlookup tables'!$L$13:$M$16,2,FALSE))</f>
        <v>3</v>
      </c>
      <c r="ID173">
        <f>IF(IZ173="","Unknown",VLOOKUP(IZ173,'Vlookup tables'!$N$13:$O$16,2,FALSE))</f>
        <v>3</v>
      </c>
      <c r="IE173">
        <f>VLOOKUP(JA173,'Vlookup tables'!$P$13:$Q$15,2,FALSE)</f>
        <v>2</v>
      </c>
      <c r="IF173" t="b">
        <f t="shared" si="213"/>
        <v>0</v>
      </c>
      <c r="IG173" t="b">
        <f t="shared" si="214"/>
        <v>1</v>
      </c>
      <c r="IH173" t="b">
        <f t="shared" si="215"/>
        <v>0</v>
      </c>
      <c r="II173" t="b">
        <f t="shared" si="179"/>
        <v>0</v>
      </c>
      <c r="IJ173" t="str">
        <f>IF(OR(IF173=FALSE,IF173="na"),"na",VLOOKUP(JF173,'Vlookup tables'!$G$2:$H$7,2,FALSE))</f>
        <v>na</v>
      </c>
      <c r="IK173">
        <f>IF(OR(IG173=FALSE,IG173="na"),"na",VLOOKUP(JG173,'Vlookup tables'!$G$2:$H$7,2,FALSE))</f>
        <v>1</v>
      </c>
      <c r="IL173" t="str">
        <f>IF(OR(IH173=FALSE,IH173="na"),"na",VLOOKUP(JH173,'Vlookup tables'!$G$2:$H$7,2,FALSE))</f>
        <v>na</v>
      </c>
      <c r="IM173" t="str">
        <f>IF(OR(IF173=FALSE,IF173="na"),"na",VLOOKUP(JL173,'Vlookup tables'!$J$2:$K$5,2,FALSE))</f>
        <v>na</v>
      </c>
      <c r="IN173">
        <f>IF(OR(IG173=FALSE,IG173="na"),"na",VLOOKUP(JM173,'Vlookup tables'!$J$2:$K$5,2,FALSE))</f>
        <v>1</v>
      </c>
      <c r="IO173" t="str">
        <f>IF(OR(IH173=FALSE,IH173="na"),"na",VLOOKUP(JN173,'Vlookup tables'!$J$2:$K$5,2,FALSE))</f>
        <v>na</v>
      </c>
      <c r="IP173" t="str">
        <f t="shared" si="216"/>
        <v>na</v>
      </c>
      <c r="IQ173" t="b">
        <f t="shared" si="217"/>
        <v>0</v>
      </c>
      <c r="IR173" t="str">
        <f t="shared" si="218"/>
        <v>na</v>
      </c>
      <c r="IS173" t="b">
        <f t="shared" si="219"/>
        <v>0</v>
      </c>
      <c r="IT173" t="s">
        <v>559</v>
      </c>
      <c r="IU173" t="s">
        <v>560</v>
      </c>
      <c r="IV173" t="s">
        <v>586</v>
      </c>
      <c r="IW173" t="s">
        <v>562</v>
      </c>
      <c r="IX173" t="s">
        <v>563</v>
      </c>
      <c r="IY173" t="s">
        <v>532</v>
      </c>
      <c r="IZ173" t="s">
        <v>587</v>
      </c>
      <c r="JA173" t="s">
        <v>578</v>
      </c>
      <c r="JB173" t="s">
        <v>619</v>
      </c>
      <c r="JG173" t="s">
        <v>530</v>
      </c>
      <c r="JM173" t="s">
        <v>564</v>
      </c>
      <c r="KN173" t="s">
        <v>552</v>
      </c>
      <c r="KQ173" t="b">
        <f t="shared" si="220"/>
        <v>0</v>
      </c>
      <c r="KR173">
        <f t="shared" si="180"/>
        <v>145</v>
      </c>
    </row>
    <row r="174" spans="1:304" ht="14.4" customHeight="1" x14ac:dyDescent="0.3">
      <c r="A174">
        <v>100</v>
      </c>
      <c r="B174">
        <v>1122</v>
      </c>
      <c r="C174" s="2">
        <v>44874.474699074075</v>
      </c>
      <c r="D174">
        <v>1</v>
      </c>
      <c r="E174" t="s">
        <v>544</v>
      </c>
      <c r="F174" t="s">
        <v>611</v>
      </c>
      <c r="G174">
        <f>VLOOKUP(F174,'Vlookup tables'!$A$2:$B$10,2,FALSE)</f>
        <v>4</v>
      </c>
      <c r="H174" t="s">
        <v>631</v>
      </c>
      <c r="J174" t="str">
        <f t="shared" si="221"/>
        <v>Maintenance</v>
      </c>
      <c r="K174" t="s">
        <v>612</v>
      </c>
      <c r="L174">
        <f>VLOOKUP(K174,'Vlookup tables'!$A$2:$B$10,2,FALSE)</f>
        <v>5</v>
      </c>
      <c r="M174" t="s">
        <v>569</v>
      </c>
      <c r="N174" t="b">
        <f t="shared" si="181"/>
        <v>1</v>
      </c>
      <c r="O174" t="b">
        <f t="shared" si="182"/>
        <v>1</v>
      </c>
      <c r="P174" t="b">
        <f t="shared" si="183"/>
        <v>0</v>
      </c>
      <c r="Q174" t="b">
        <f t="shared" si="184"/>
        <v>0</v>
      </c>
      <c r="R174" t="b">
        <f t="shared" si="185"/>
        <v>0</v>
      </c>
      <c r="S174" t="s">
        <v>614</v>
      </c>
      <c r="T174" t="str">
        <f t="shared" si="222"/>
        <v>na</v>
      </c>
      <c r="U174" t="str">
        <f t="shared" si="223"/>
        <v>na</v>
      </c>
      <c r="V174" t="b">
        <f t="shared" si="224"/>
        <v>1</v>
      </c>
      <c r="W174" t="b">
        <f t="shared" si="225"/>
        <v>1</v>
      </c>
      <c r="X174" t="b">
        <f t="shared" si="226"/>
        <v>0</v>
      </c>
      <c r="Y174" t="s">
        <v>517</v>
      </c>
      <c r="Z174">
        <f>VLOOKUP(Y174,'Vlookup tables'!$D$2:$E$6,2,FALSE)</f>
        <v>1</v>
      </c>
      <c r="AA174" t="b">
        <f t="shared" si="163"/>
        <v>0</v>
      </c>
      <c r="AB174" t="b">
        <f t="shared" si="186"/>
        <v>0</v>
      </c>
      <c r="AC174" t="b">
        <f t="shared" si="187"/>
        <v>0</v>
      </c>
      <c r="AD174" t="b">
        <f t="shared" si="188"/>
        <v>0</v>
      </c>
      <c r="AE174" t="b">
        <f t="shared" si="189"/>
        <v>0</v>
      </c>
      <c r="AF174" t="str">
        <f>IF(OR(AA174=FALSE,AA174="na"),"na",VLOOKUP(AV174,'Vlookup tables'!$G$2:$H$7,2,FALSE))</f>
        <v>na</v>
      </c>
      <c r="AG174" t="str">
        <f>IF(OR(AB174=FALSE,AB174="na"),"na",VLOOKUP(AW174,'Vlookup tables'!$G$2:$H$7,2,FALSE))</f>
        <v>na</v>
      </c>
      <c r="AH174" t="str">
        <f>IF(OR(AC174=FALSE,AC174="na"),"na",VLOOKUP(AX174,'Vlookup tables'!$G$2:$H$7,2,FALSE))</f>
        <v>na</v>
      </c>
      <c r="AI174" t="str">
        <f>IF(OR(AD174=FALSE,AD174="na"),"na",VLOOKUP(AY174,'Vlookup tables'!$G$2:$H$7,2,FALSE))</f>
        <v>na</v>
      </c>
      <c r="AJ174" t="str">
        <f>IF(OR(AA174=FALSE,AA174="na"),"na",VLOOKUP(BC174,'Vlookup tables'!$J$2:$K$5,2,FALSE))</f>
        <v>na</v>
      </c>
      <c r="AK174" t="str">
        <f>IF(OR(AB174=FALSE,AB174="na"),"na",VLOOKUP(BD174,'Vlookup tables'!$J$2:$K$5,2,FALSE))</f>
        <v>na</v>
      </c>
      <c r="AL174" t="str">
        <f>IF(OR(AC174=FALSE,AC174="na"),"na",VLOOKUP(BE174,'Vlookup tables'!$J$2:$K$5,2,FALSE))</f>
        <v>na</v>
      </c>
      <c r="AM174" t="str">
        <f>IF(OR(AD174=FALSE,AD174="na"),"na",VLOOKUP(BF174,'Vlookup tables'!$J$2:$K$5,2,FALSE))</f>
        <v>na</v>
      </c>
      <c r="AN174" t="str">
        <f t="shared" si="190"/>
        <v>na</v>
      </c>
      <c r="AO174" t="str">
        <f t="shared" si="191"/>
        <v>na</v>
      </c>
      <c r="AP174" t="str">
        <f t="shared" si="192"/>
        <v>na</v>
      </c>
      <c r="AQ174" t="str">
        <f t="shared" si="193"/>
        <v>na</v>
      </c>
      <c r="AR174" t="s">
        <v>632</v>
      </c>
      <c r="AX174" t="s">
        <v>551</v>
      </c>
      <c r="BE174" t="s">
        <v>532</v>
      </c>
      <c r="BL174" t="s">
        <v>1221</v>
      </c>
      <c r="BQ174" t="str">
        <f t="shared" si="194"/>
        <v>Yes</v>
      </c>
      <c r="BR174" t="b">
        <f t="shared" si="195"/>
        <v>1</v>
      </c>
      <c r="BS174" t="b">
        <f t="shared" si="196"/>
        <v>1</v>
      </c>
      <c r="BT174" t="b">
        <f t="shared" si="197"/>
        <v>0</v>
      </c>
      <c r="BU174" t="b">
        <f t="shared" si="198"/>
        <v>0</v>
      </c>
      <c r="BV174" t="b">
        <f t="shared" si="199"/>
        <v>0</v>
      </c>
      <c r="BW174">
        <f>IF(OR(BR174=FALSE,BR174="na"),"na",VLOOKUP(CN174,'Vlookup tables'!$G$2:$H$7,2,FALSE))</f>
        <v>4</v>
      </c>
      <c r="BX174">
        <f>IF(OR(BS174=FALSE,BS174="na"),"na",VLOOKUP(CO174,'Vlookup tables'!$G$2:$H$7,2,FALSE))</f>
        <v>4</v>
      </c>
      <c r="BY174" t="str">
        <f>IF(OR(BT174=FALSE,BT174="na"),"na",VLOOKUP(CP174,'Vlookup tables'!$G$2:$H$7,2,FALSE))</f>
        <v>na</v>
      </c>
      <c r="BZ174" t="str">
        <f>IF(OR(BU174=FALSE,BU174="na"),"na",VLOOKUP(CQ174,'Vlookup tables'!$G$2:$H$7,2,FALSE))</f>
        <v>na</v>
      </c>
      <c r="CA174">
        <f>IF(OR(BR174=FALSE,BR174="na"),"na",VLOOKUP(CU174,'Vlookup tables'!$J$2:$K$5,2,FALSE))</f>
        <v>3</v>
      </c>
      <c r="CB174">
        <f>IF(OR(BS174=FALSE,BS174="na"),"na",VLOOKUP(CV174,'Vlookup tables'!$J$2:$K$5,2,FALSE))</f>
        <v>3</v>
      </c>
      <c r="CC174" t="str">
        <f>IF(OR(BT174=FALSE,BT174="na"),"na",VLOOKUP(CW174,'Vlookup tables'!$J$2:$K$5,2,FALSE))</f>
        <v>na</v>
      </c>
      <c r="CD174" t="str">
        <f>IF(OR(BU174=FALSE,BU174="na"),"na",VLOOKUP(CX174,'Vlookup tables'!$J$2:$K$5,2,FALSE))</f>
        <v>na</v>
      </c>
      <c r="CE174" t="b">
        <f t="shared" si="200"/>
        <v>0</v>
      </c>
      <c r="CF174" t="b">
        <f t="shared" si="201"/>
        <v>0</v>
      </c>
      <c r="CG174" t="str">
        <f t="shared" si="202"/>
        <v>na</v>
      </c>
      <c r="CH174" t="str">
        <f t="shared" si="203"/>
        <v>na</v>
      </c>
      <c r="CI174" t="s">
        <v>519</v>
      </c>
      <c r="CJ174" t="s">
        <v>529</v>
      </c>
      <c r="CN174" t="s">
        <v>573</v>
      </c>
      <c r="CO174" t="s">
        <v>573</v>
      </c>
      <c r="CU174" t="s">
        <v>532</v>
      </c>
      <c r="CV174" t="s">
        <v>532</v>
      </c>
      <c r="DI174" t="b">
        <f t="shared" si="204"/>
        <v>1</v>
      </c>
      <c r="DJ174" t="s">
        <v>1222</v>
      </c>
      <c r="DK174" t="s">
        <v>533</v>
      </c>
      <c r="EQ174" t="b">
        <f t="shared" si="205"/>
        <v>1</v>
      </c>
      <c r="ER174" t="b">
        <f t="shared" si="206"/>
        <v>1</v>
      </c>
      <c r="ES174" t="b">
        <f t="shared" si="207"/>
        <v>1</v>
      </c>
      <c r="ET174" t="b">
        <f t="shared" si="208"/>
        <v>1</v>
      </c>
      <c r="EU174" t="b">
        <f t="shared" si="209"/>
        <v>1</v>
      </c>
      <c r="EV174" t="b">
        <f t="shared" si="210"/>
        <v>0</v>
      </c>
      <c r="EW174">
        <f t="shared" si="164"/>
        <v>3</v>
      </c>
      <c r="EX174">
        <f t="shared" si="165"/>
        <v>2</v>
      </c>
      <c r="EY174">
        <f t="shared" si="166"/>
        <v>2</v>
      </c>
      <c r="EZ174">
        <f t="shared" si="167"/>
        <v>3</v>
      </c>
      <c r="FA174" t="b">
        <f t="shared" si="168"/>
        <v>1</v>
      </c>
      <c r="FB174" t="b">
        <f t="shared" si="169"/>
        <v>0</v>
      </c>
      <c r="FC174" t="b">
        <f t="shared" si="211"/>
        <v>0</v>
      </c>
      <c r="FD174" t="b">
        <f t="shared" si="170"/>
        <v>1</v>
      </c>
      <c r="FE174" t="b">
        <f t="shared" si="171"/>
        <v>0</v>
      </c>
      <c r="FF174" t="b">
        <f t="shared" si="172"/>
        <v>0</v>
      </c>
      <c r="FG174" t="b">
        <f t="shared" si="173"/>
        <v>0</v>
      </c>
      <c r="FH174" t="b">
        <f t="shared" si="212"/>
        <v>0</v>
      </c>
      <c r="FI174">
        <f>IF(OR(FD174=FALSE,FD174="na"),"na",VLOOKUP(GH174,'Vlookup tables'!$G$2:$H$7,2,FALSE))</f>
        <v>5</v>
      </c>
      <c r="FJ174" t="str">
        <f>IF(OR(FE174=FALSE,FE174="na"),"na",VLOOKUP(GI174,'Vlookup tables'!$G$2:$H$7,2,FALSE))</f>
        <v>na</v>
      </c>
      <c r="FK174" t="str">
        <f>IF(OR(FF174=FALSE,FF174="na"),"na",VLOOKUP(GJ174,'Vlookup tables'!$G$2:$H$7,2,FALSE))</f>
        <v>na</v>
      </c>
      <c r="FL174" t="str">
        <f>IF(OR(FG174=FALSE,FG174="na"),"na",VLOOKUP(GK174,'Vlookup tables'!$G$2:$H$7,2,FALSE))</f>
        <v>na</v>
      </c>
      <c r="FM174">
        <f>IF(OR(FD174=FALSE,FD174="na"),"na",VLOOKUP(GO174,'Vlookup tables'!$J$2:$K$5,2,FALSE))</f>
        <v>3</v>
      </c>
      <c r="FN174" t="str">
        <f>IF(OR(FE174=FALSE,FE174="na"),"na",VLOOKUP(GP174,'Vlookup tables'!$J$2:$K$5,2,FALSE))</f>
        <v>na</v>
      </c>
      <c r="FO174" t="str">
        <f>IF(OR(FF174=FALSE,FF174="na"),"na",VLOOKUP(GQ174,'Vlookup tables'!$J$2:$K$5,2,FALSE))</f>
        <v>na</v>
      </c>
      <c r="FP174" t="str">
        <f>IF(OR(FG174=FALSE,FG174="na"),"na",VLOOKUP(GR174,'Vlookup tables'!$J$2:$K$5,2,FALSE))</f>
        <v>na</v>
      </c>
      <c r="FQ174" t="b">
        <f t="shared" si="174"/>
        <v>0</v>
      </c>
      <c r="FR174" t="str">
        <f t="shared" si="175"/>
        <v>na</v>
      </c>
      <c r="FS174" t="str">
        <f t="shared" si="176"/>
        <v>na</v>
      </c>
      <c r="FT174" t="str">
        <f t="shared" si="177"/>
        <v>na</v>
      </c>
      <c r="FU174" t="b">
        <f t="shared" si="178"/>
        <v>0</v>
      </c>
      <c r="FV174" t="s">
        <v>725</v>
      </c>
      <c r="FX174" t="s">
        <v>554</v>
      </c>
      <c r="FY174" t="s">
        <v>556</v>
      </c>
      <c r="FZ174" t="s">
        <v>556</v>
      </c>
      <c r="GA174" t="s">
        <v>554</v>
      </c>
      <c r="GB174" t="s">
        <v>661</v>
      </c>
      <c r="GF174" t="s">
        <v>596</v>
      </c>
      <c r="GH174" t="s">
        <v>551</v>
      </c>
      <c r="GO174" t="s">
        <v>532</v>
      </c>
      <c r="HD174" t="s">
        <v>552</v>
      </c>
      <c r="HX174">
        <f>IF(IT174="","Unknown",VLOOKUP(IT174,'Vlookup tables'!$B$13:$C$16,2,FALSE))</f>
        <v>3</v>
      </c>
      <c r="HY174">
        <f>IF(IU174="","Unknown",VLOOKUP(IU174,'Vlookup tables'!$D$13:$E$16,2,FALSE))</f>
        <v>3</v>
      </c>
      <c r="HZ174">
        <f>IF(IV174="","Unknown",VLOOKUP(IV174,'Vlookup tables'!$F$13:$G$16,2,FALSE))</f>
        <v>2</v>
      </c>
      <c r="IA174">
        <f>IF(IW174="","Unknown",VLOOKUP(IW174,'Vlookup tables'!$H$13:$I$16,2,FALSE))</f>
        <v>2</v>
      </c>
      <c r="IB174">
        <f>IF(IX174="","Unknown",VLOOKUP(IX174,'Vlookup tables'!$J$13:$K$16,2,FALSE))</f>
        <v>2</v>
      </c>
      <c r="IC174">
        <f>IF(IY174="","Unknown",VLOOKUP(IY174,'Vlookup tables'!$L$13:$M$16,2,FALSE))</f>
        <v>2</v>
      </c>
      <c r="ID174">
        <f>IF(IZ174="","Unknown",VLOOKUP(IZ174,'Vlookup tables'!$N$13:$O$16,2,FALSE))</f>
        <v>1</v>
      </c>
      <c r="IE174">
        <f>VLOOKUP(JA174,'Vlookup tables'!$P$13:$Q$15,2,FALSE)</f>
        <v>2</v>
      </c>
      <c r="IF174" t="b">
        <f t="shared" si="213"/>
        <v>1</v>
      </c>
      <c r="IG174" t="b">
        <f t="shared" si="214"/>
        <v>0</v>
      </c>
      <c r="IH174" t="b">
        <f t="shared" si="215"/>
        <v>0</v>
      </c>
      <c r="II174" t="b">
        <f t="shared" si="179"/>
        <v>0</v>
      </c>
      <c r="IJ174">
        <f>IF(OR(IF174=FALSE,IF174="na"),"na",VLOOKUP(JF174,'Vlookup tables'!$G$2:$H$7,2,FALSE))</f>
        <v>1</v>
      </c>
      <c r="IK174" t="str">
        <f>IF(OR(IG174=FALSE,IG174="na"),"na",VLOOKUP(JG174,'Vlookup tables'!$G$2:$H$7,2,FALSE))</f>
        <v>na</v>
      </c>
      <c r="IL174" t="str">
        <f>IF(OR(IH174=FALSE,IH174="na"),"na",VLOOKUP(JH174,'Vlookup tables'!$G$2:$H$7,2,FALSE))</f>
        <v>na</v>
      </c>
      <c r="IM174">
        <f>IF(OR(IF174=FALSE,IF174="na"),"na",VLOOKUP(JL174,'Vlookup tables'!$J$2:$K$5,2,FALSE))</f>
        <v>3</v>
      </c>
      <c r="IN174" t="str">
        <f>IF(OR(IG174=FALSE,IG174="na"),"na",VLOOKUP(JM174,'Vlookup tables'!$J$2:$K$5,2,FALSE))</f>
        <v>na</v>
      </c>
      <c r="IO174" t="str">
        <f>IF(OR(IH174=FALSE,IH174="na"),"na",VLOOKUP(JN174,'Vlookup tables'!$J$2:$K$5,2,FALSE))</f>
        <v>na</v>
      </c>
      <c r="IP174" t="b">
        <f t="shared" si="216"/>
        <v>0</v>
      </c>
      <c r="IQ174" t="str">
        <f t="shared" si="217"/>
        <v>na</v>
      </c>
      <c r="IR174" t="str">
        <f t="shared" si="218"/>
        <v>na</v>
      </c>
      <c r="IS174" t="b">
        <f t="shared" si="219"/>
        <v>0</v>
      </c>
      <c r="IT174" t="s">
        <v>538</v>
      </c>
      <c r="IU174" t="s">
        <v>539</v>
      </c>
      <c r="IV174" t="s">
        <v>561</v>
      </c>
      <c r="IW174" t="s">
        <v>562</v>
      </c>
      <c r="IX174" t="s">
        <v>563</v>
      </c>
      <c r="IY174" t="s">
        <v>528</v>
      </c>
      <c r="IZ174" t="s">
        <v>562</v>
      </c>
      <c r="JA174" t="s">
        <v>578</v>
      </c>
      <c r="JB174" t="s">
        <v>662</v>
      </c>
      <c r="JF174" t="s">
        <v>530</v>
      </c>
      <c r="JL174" t="s">
        <v>532</v>
      </c>
      <c r="KN174" t="s">
        <v>552</v>
      </c>
      <c r="KQ174" t="b">
        <f t="shared" si="220"/>
        <v>0</v>
      </c>
      <c r="KR174">
        <f t="shared" si="180"/>
        <v>148</v>
      </c>
    </row>
    <row r="175" spans="1:304" ht="14.4" customHeight="1" x14ac:dyDescent="0.3">
      <c r="A175">
        <v>100</v>
      </c>
      <c r="B175">
        <v>632</v>
      </c>
      <c r="C175" s="2">
        <v>44874.479074074072</v>
      </c>
      <c r="D175">
        <v>1</v>
      </c>
      <c r="E175" t="s">
        <v>581</v>
      </c>
      <c r="F175" t="s">
        <v>566</v>
      </c>
      <c r="G175">
        <f>VLOOKUP(F175,'Vlookup tables'!$A$2:$B$10,2,FALSE)</f>
        <v>3</v>
      </c>
      <c r="H175" t="s">
        <v>545</v>
      </c>
      <c r="J175" t="str">
        <f t="shared" si="221"/>
        <v>Engineering</v>
      </c>
      <c r="K175" t="s">
        <v>566</v>
      </c>
      <c r="L175">
        <f>VLOOKUP(K175,'Vlookup tables'!$A$2:$B$10,2,FALSE)</f>
        <v>3</v>
      </c>
      <c r="M175" t="s">
        <v>583</v>
      </c>
      <c r="N175" t="b">
        <f t="shared" si="181"/>
        <v>1</v>
      </c>
      <c r="O175" t="b">
        <f t="shared" si="182"/>
        <v>0</v>
      </c>
      <c r="P175" t="b">
        <f t="shared" si="183"/>
        <v>0</v>
      </c>
      <c r="Q175" t="b">
        <f t="shared" si="184"/>
        <v>0</v>
      </c>
      <c r="R175" t="b">
        <f t="shared" si="185"/>
        <v>0</v>
      </c>
      <c r="S175" t="s">
        <v>592</v>
      </c>
      <c r="T175" t="str">
        <f t="shared" si="222"/>
        <v>na</v>
      </c>
      <c r="U175" t="b">
        <f t="shared" si="223"/>
        <v>1</v>
      </c>
      <c r="V175" t="b">
        <f t="shared" si="224"/>
        <v>0</v>
      </c>
      <c r="W175" t="b">
        <f t="shared" si="225"/>
        <v>0</v>
      </c>
      <c r="X175" t="b">
        <f t="shared" si="226"/>
        <v>0</v>
      </c>
      <c r="Y175" t="s">
        <v>517</v>
      </c>
      <c r="Z175">
        <f>VLOOKUP(Y175,'Vlookup tables'!$D$2:$E$6,2,FALSE)</f>
        <v>1</v>
      </c>
      <c r="AA175" t="b">
        <f t="shared" si="163"/>
        <v>1</v>
      </c>
      <c r="AB175" t="b">
        <f t="shared" si="186"/>
        <v>0</v>
      </c>
      <c r="AC175" t="b">
        <f t="shared" si="187"/>
        <v>0</v>
      </c>
      <c r="AD175" t="b">
        <f t="shared" si="188"/>
        <v>1</v>
      </c>
      <c r="AE175" t="b">
        <f t="shared" si="189"/>
        <v>0</v>
      </c>
      <c r="AF175">
        <f>IF(OR(AA175=FALSE,AA175="na"),"na",VLOOKUP(AV175,'Vlookup tables'!$G$2:$H$7,2,FALSE))</f>
        <v>2</v>
      </c>
      <c r="AG175" t="str">
        <f>IF(OR(AB175=FALSE,AB175="na"),"na",VLOOKUP(AW175,'Vlookup tables'!$G$2:$H$7,2,FALSE))</f>
        <v>na</v>
      </c>
      <c r="AH175" t="str">
        <f>IF(OR(AC175=FALSE,AC175="na"),"na",VLOOKUP(AX175,'Vlookup tables'!$G$2:$H$7,2,FALSE))</f>
        <v>na</v>
      </c>
      <c r="AI175">
        <f>IF(OR(AD175=FALSE,AD175="na"),"na",VLOOKUP(AY175,'Vlookup tables'!$G$2:$H$7,2,FALSE))</f>
        <v>3</v>
      </c>
      <c r="AJ175">
        <f>IF(OR(AA175=FALSE,AA175="na"),"na",VLOOKUP(BC175,'Vlookup tables'!$J$2:$K$5,2,FALSE))</f>
        <v>2</v>
      </c>
      <c r="AK175" t="str">
        <f>IF(OR(AB175=FALSE,AB175="na"),"na",VLOOKUP(BD175,'Vlookup tables'!$J$2:$K$5,2,FALSE))</f>
        <v>na</v>
      </c>
      <c r="AL175" t="str">
        <f>IF(OR(AC175=FALSE,AC175="na"),"na",VLOOKUP(BE175,'Vlookup tables'!$J$2:$K$5,2,FALSE))</f>
        <v>na</v>
      </c>
      <c r="AM175">
        <f>IF(OR(AD175=FALSE,AD175="na"),"na",VLOOKUP(BF175,'Vlookup tables'!$J$2:$K$5,2,FALSE))</f>
        <v>2</v>
      </c>
      <c r="AN175" t="b">
        <f t="shared" si="190"/>
        <v>0</v>
      </c>
      <c r="AO175" t="str">
        <f t="shared" si="191"/>
        <v>na</v>
      </c>
      <c r="AP175" t="str">
        <f t="shared" si="192"/>
        <v>na</v>
      </c>
      <c r="AQ175" t="b">
        <f t="shared" si="193"/>
        <v>0</v>
      </c>
      <c r="AR175" t="s">
        <v>666</v>
      </c>
      <c r="AV175" t="s">
        <v>531</v>
      </c>
      <c r="AX175" t="s">
        <v>527</v>
      </c>
      <c r="AY175" t="s">
        <v>527</v>
      </c>
      <c r="BC175" t="s">
        <v>528</v>
      </c>
      <c r="BE175" t="s">
        <v>532</v>
      </c>
      <c r="BF175" t="s">
        <v>528</v>
      </c>
      <c r="BQ175" t="str">
        <f t="shared" si="194"/>
        <v>Yes</v>
      </c>
      <c r="BR175" t="b">
        <f t="shared" si="195"/>
        <v>1</v>
      </c>
      <c r="BS175" t="b">
        <f t="shared" si="196"/>
        <v>1</v>
      </c>
      <c r="BT175" t="b">
        <f t="shared" si="197"/>
        <v>1</v>
      </c>
      <c r="BU175" t="b">
        <f t="shared" si="198"/>
        <v>0</v>
      </c>
      <c r="BV175" t="b">
        <f t="shared" si="199"/>
        <v>0</v>
      </c>
      <c r="BW175">
        <f>IF(OR(BR175=FALSE,BR175="na"),"na",VLOOKUP(CN175,'Vlookup tables'!$G$2:$H$7,2,FALSE))</f>
        <v>2</v>
      </c>
      <c r="BX175">
        <f>IF(OR(BS175=FALSE,BS175="na"),"na",VLOOKUP(CO175,'Vlookup tables'!$G$2:$H$7,2,FALSE))</f>
        <v>2</v>
      </c>
      <c r="BY175">
        <f>IF(OR(BT175=FALSE,BT175="na"),"na",VLOOKUP(CP175,'Vlookup tables'!$G$2:$H$7,2,FALSE))</f>
        <v>2</v>
      </c>
      <c r="BZ175" t="str">
        <f>IF(OR(BU175=FALSE,BU175="na"),"na",VLOOKUP(CQ175,'Vlookup tables'!$G$2:$H$7,2,FALSE))</f>
        <v>na</v>
      </c>
      <c r="CA175">
        <f>IF(OR(BR175=FALSE,BR175="na"),"na",VLOOKUP(CU175,'Vlookup tables'!$J$2:$K$5,2,FALSE))</f>
        <v>3</v>
      </c>
      <c r="CB175">
        <f>IF(OR(BS175=FALSE,BS175="na"),"na",VLOOKUP(CV175,'Vlookup tables'!$J$2:$K$5,2,FALSE))</f>
        <v>3</v>
      </c>
      <c r="CC175">
        <f>IF(OR(BT175=FALSE,BT175="na"),"na",VLOOKUP(CW175,'Vlookup tables'!$J$2:$K$5,2,FALSE))</f>
        <v>3</v>
      </c>
      <c r="CD175" t="str">
        <f>IF(OR(BU175=FALSE,BU175="na"),"na",VLOOKUP(CX175,'Vlookup tables'!$J$2:$K$5,2,FALSE))</f>
        <v>na</v>
      </c>
      <c r="CE175" t="b">
        <f t="shared" si="200"/>
        <v>0</v>
      </c>
      <c r="CF175" t="b">
        <f t="shared" si="201"/>
        <v>0</v>
      </c>
      <c r="CG175" t="b">
        <f t="shared" si="202"/>
        <v>0</v>
      </c>
      <c r="CH175" t="str">
        <f t="shared" si="203"/>
        <v>na</v>
      </c>
      <c r="CI175" t="s">
        <v>519</v>
      </c>
      <c r="CJ175" t="s">
        <v>593</v>
      </c>
      <c r="CN175" t="s">
        <v>531</v>
      </c>
      <c r="CO175" t="s">
        <v>531</v>
      </c>
      <c r="CP175" t="s">
        <v>531</v>
      </c>
      <c r="CU175" t="s">
        <v>532</v>
      </c>
      <c r="CV175" t="s">
        <v>532</v>
      </c>
      <c r="CW175" t="s">
        <v>532</v>
      </c>
      <c r="DI175" t="b">
        <f t="shared" si="204"/>
        <v>0</v>
      </c>
      <c r="DK175" t="s">
        <v>552</v>
      </c>
      <c r="EQ175" t="b">
        <f t="shared" si="205"/>
        <v>0</v>
      </c>
      <c r="ER175" t="b">
        <f t="shared" si="206"/>
        <v>0</v>
      </c>
      <c r="ES175" t="b">
        <f t="shared" si="207"/>
        <v>0</v>
      </c>
      <c r="ET175" t="b">
        <f t="shared" si="208"/>
        <v>0</v>
      </c>
      <c r="EU175" t="b">
        <f t="shared" si="209"/>
        <v>0</v>
      </c>
      <c r="EV175" t="b">
        <f t="shared" si="210"/>
        <v>0</v>
      </c>
      <c r="EW175" t="str">
        <f t="shared" si="164"/>
        <v>na</v>
      </c>
      <c r="EX175" t="str">
        <f t="shared" si="165"/>
        <v>na</v>
      </c>
      <c r="EY175" t="str">
        <f t="shared" si="166"/>
        <v>na</v>
      </c>
      <c r="EZ175" t="str">
        <f t="shared" si="167"/>
        <v>na</v>
      </c>
      <c r="FA175" t="str">
        <f t="shared" si="168"/>
        <v>na</v>
      </c>
      <c r="FB175" t="str">
        <f t="shared" si="169"/>
        <v>na</v>
      </c>
      <c r="FC175" t="str">
        <f t="shared" si="211"/>
        <v>na</v>
      </c>
      <c r="FD175" t="str">
        <f t="shared" si="170"/>
        <v>na</v>
      </c>
      <c r="FE175" t="str">
        <f t="shared" si="171"/>
        <v>na</v>
      </c>
      <c r="FF175" t="str">
        <f t="shared" si="172"/>
        <v>na</v>
      </c>
      <c r="FG175" t="str">
        <f t="shared" si="173"/>
        <v>na</v>
      </c>
      <c r="FH175" t="str">
        <f t="shared" si="212"/>
        <v>na</v>
      </c>
      <c r="FI175" t="str">
        <f>IF(OR(FD175=FALSE,FD175="na"),"na",VLOOKUP(GH175,'Vlookup tables'!$G$2:$H$7,2,FALSE))</f>
        <v>na</v>
      </c>
      <c r="FJ175" t="str">
        <f>IF(OR(FE175=FALSE,FE175="na"),"na",VLOOKUP(GI175,'Vlookup tables'!$G$2:$H$7,2,FALSE))</f>
        <v>na</v>
      </c>
      <c r="FK175" t="str">
        <f>IF(OR(FF175=FALSE,FF175="na"),"na",VLOOKUP(GJ175,'Vlookup tables'!$G$2:$H$7,2,FALSE))</f>
        <v>na</v>
      </c>
      <c r="FL175" t="str">
        <f>IF(OR(FG175=FALSE,FG175="na"),"na",VLOOKUP(GK175,'Vlookup tables'!$G$2:$H$7,2,FALSE))</f>
        <v>na</v>
      </c>
      <c r="FM175" t="str">
        <f>IF(OR(FD175=FALSE,FD175="na"),"na",VLOOKUP(GO175,'Vlookup tables'!$J$2:$K$5,2,FALSE))</f>
        <v>na</v>
      </c>
      <c r="FN175" t="str">
        <f>IF(OR(FE175=FALSE,FE175="na"),"na",VLOOKUP(GP175,'Vlookup tables'!$J$2:$K$5,2,FALSE))</f>
        <v>na</v>
      </c>
      <c r="FO175" t="str">
        <f>IF(OR(FF175=FALSE,FF175="na"),"na",VLOOKUP(GQ175,'Vlookup tables'!$J$2:$K$5,2,FALSE))</f>
        <v>na</v>
      </c>
      <c r="FP175" t="str">
        <f>IF(OR(FG175=FALSE,FG175="na"),"na",VLOOKUP(GR175,'Vlookup tables'!$J$2:$K$5,2,FALSE))</f>
        <v>na</v>
      </c>
      <c r="FQ175" t="str">
        <f t="shared" si="174"/>
        <v>na</v>
      </c>
      <c r="FR175" t="str">
        <f t="shared" si="175"/>
        <v>na</v>
      </c>
      <c r="FS175" t="str">
        <f t="shared" si="176"/>
        <v>na</v>
      </c>
      <c r="FT175" t="str">
        <f t="shared" si="177"/>
        <v>na</v>
      </c>
      <c r="FU175" t="str">
        <f t="shared" si="178"/>
        <v>na</v>
      </c>
      <c r="FV175" t="s">
        <v>574</v>
      </c>
      <c r="HF175" t="s">
        <v>534</v>
      </c>
      <c r="HH175" t="s">
        <v>1223</v>
      </c>
      <c r="HI175" t="s">
        <v>1224</v>
      </c>
      <c r="HM175">
        <v>1</v>
      </c>
      <c r="HO175">
        <v>1</v>
      </c>
      <c r="HP175">
        <v>3</v>
      </c>
      <c r="HR175">
        <v>2</v>
      </c>
      <c r="HX175">
        <f>IF(IT175="","Unknown",VLOOKUP(IT175,'Vlookup tables'!$B$13:$C$16,2,FALSE))</f>
        <v>1</v>
      </c>
      <c r="HY175">
        <f>IF(IU175="","Unknown",VLOOKUP(IU175,'Vlookup tables'!$D$13:$E$16,2,FALSE))</f>
        <v>2</v>
      </c>
      <c r="HZ175">
        <f>IF(IV175="","Unknown",VLOOKUP(IV175,'Vlookup tables'!$F$13:$G$16,2,FALSE))</f>
        <v>1</v>
      </c>
      <c r="IA175">
        <f>IF(IW175="","Unknown",VLOOKUP(IW175,'Vlookup tables'!$H$13:$I$16,2,FALSE))</f>
        <v>2</v>
      </c>
      <c r="IB175">
        <f>IF(IX175="","Unknown",VLOOKUP(IX175,'Vlookup tables'!$J$13:$K$16,2,FALSE))</f>
        <v>2</v>
      </c>
      <c r="IC175">
        <f>IF(IY175="","Unknown",VLOOKUP(IY175,'Vlookup tables'!$L$13:$M$16,2,FALSE))</f>
        <v>2</v>
      </c>
      <c r="ID175">
        <f>IF(IZ175="","Unknown",VLOOKUP(IZ175,'Vlookup tables'!$N$13:$O$16,2,FALSE))</f>
        <v>2</v>
      </c>
      <c r="IE175">
        <f>VLOOKUP(JA175,'Vlookup tables'!$P$13:$Q$15,2,FALSE)</f>
        <v>2</v>
      </c>
      <c r="IF175" t="b">
        <f t="shared" si="213"/>
        <v>0</v>
      </c>
      <c r="IG175" t="b">
        <f t="shared" si="214"/>
        <v>0</v>
      </c>
      <c r="IH175" t="b">
        <f t="shared" si="215"/>
        <v>0</v>
      </c>
      <c r="II175" t="b">
        <f t="shared" si="179"/>
        <v>1</v>
      </c>
      <c r="IJ175" t="str">
        <f>IF(OR(IF175=FALSE,IF175="na"),"na",VLOOKUP(JF175,'Vlookup tables'!$G$2:$H$7,2,FALSE))</f>
        <v>na</v>
      </c>
      <c r="IK175" t="str">
        <f>IF(OR(IG175=FALSE,IG175="na"),"na",VLOOKUP(JG175,'Vlookup tables'!$G$2:$H$7,2,FALSE))</f>
        <v>na</v>
      </c>
      <c r="IL175" t="str">
        <f>IF(OR(IH175=FALSE,IH175="na"),"na",VLOOKUP(JH175,'Vlookup tables'!$G$2:$H$7,2,FALSE))</f>
        <v>na</v>
      </c>
      <c r="IM175" t="str">
        <f>IF(OR(IF175=FALSE,IF175="na"),"na",VLOOKUP(JL175,'Vlookup tables'!$J$2:$K$5,2,FALSE))</f>
        <v>na</v>
      </c>
      <c r="IN175" t="str">
        <f>IF(OR(IG175=FALSE,IG175="na"),"na",VLOOKUP(JM175,'Vlookup tables'!$J$2:$K$5,2,FALSE))</f>
        <v>na</v>
      </c>
      <c r="IO175" t="str">
        <f>IF(OR(IH175=FALSE,IH175="na"),"na",VLOOKUP(JN175,'Vlookup tables'!$J$2:$K$5,2,FALSE))</f>
        <v>na</v>
      </c>
      <c r="IP175" t="str">
        <f t="shared" si="216"/>
        <v>na</v>
      </c>
      <c r="IQ175" t="str">
        <f t="shared" si="217"/>
        <v>na</v>
      </c>
      <c r="IR175" t="str">
        <f t="shared" si="218"/>
        <v>na</v>
      </c>
      <c r="IS175" t="b">
        <f t="shared" si="219"/>
        <v>0</v>
      </c>
      <c r="IT175" t="s">
        <v>704</v>
      </c>
      <c r="IU175" t="s">
        <v>560</v>
      </c>
      <c r="IV175" t="s">
        <v>586</v>
      </c>
      <c r="IW175" t="s">
        <v>562</v>
      </c>
      <c r="IX175" t="s">
        <v>563</v>
      </c>
      <c r="IY175" t="s">
        <v>528</v>
      </c>
      <c r="IZ175" t="s">
        <v>576</v>
      </c>
      <c r="JA175" t="s">
        <v>578</v>
      </c>
      <c r="JB175" t="s">
        <v>579</v>
      </c>
      <c r="JC175" t="s">
        <v>1225</v>
      </c>
      <c r="JI175" t="s">
        <v>530</v>
      </c>
      <c r="JO175" t="s">
        <v>532</v>
      </c>
      <c r="JU175" t="s">
        <v>1226</v>
      </c>
      <c r="KN175" t="s">
        <v>552</v>
      </c>
      <c r="KQ175" t="b">
        <f t="shared" si="220"/>
        <v>0</v>
      </c>
      <c r="KR175">
        <f t="shared" si="180"/>
        <v>152</v>
      </c>
    </row>
    <row r="176" spans="1:304" ht="14.4" customHeight="1" x14ac:dyDescent="0.3">
      <c r="A176">
        <v>100</v>
      </c>
      <c r="B176">
        <v>566</v>
      </c>
      <c r="C176" s="2">
        <v>44874.482754629629</v>
      </c>
      <c r="D176">
        <v>1</v>
      </c>
      <c r="E176" t="s">
        <v>544</v>
      </c>
      <c r="F176" t="s">
        <v>680</v>
      </c>
      <c r="G176">
        <f>VLOOKUP(F176,'Vlookup tables'!$A$2:$B$10,2,FALSE)</f>
        <v>2</v>
      </c>
      <c r="H176" t="s">
        <v>631</v>
      </c>
      <c r="J176" t="str">
        <f t="shared" si="221"/>
        <v>Maintenance</v>
      </c>
      <c r="K176" t="s">
        <v>568</v>
      </c>
      <c r="L176">
        <f>VLOOKUP(K176,'Vlookup tables'!$A$2:$B$10,2,FALSE)</f>
        <v>6</v>
      </c>
      <c r="M176" t="s">
        <v>626</v>
      </c>
      <c r="N176" t="b">
        <f t="shared" si="181"/>
        <v>1</v>
      </c>
      <c r="O176" t="b">
        <f t="shared" si="182"/>
        <v>1</v>
      </c>
      <c r="P176" t="b">
        <f t="shared" si="183"/>
        <v>1</v>
      </c>
      <c r="Q176" t="b">
        <f t="shared" si="184"/>
        <v>0</v>
      </c>
      <c r="R176" t="b">
        <f t="shared" si="185"/>
        <v>0</v>
      </c>
      <c r="S176" t="s">
        <v>570</v>
      </c>
      <c r="T176" t="str">
        <f t="shared" si="222"/>
        <v>na</v>
      </c>
      <c r="U176" t="str">
        <f t="shared" si="223"/>
        <v>na</v>
      </c>
      <c r="V176" t="str">
        <f t="shared" si="224"/>
        <v>na</v>
      </c>
      <c r="W176" t="b">
        <f t="shared" si="225"/>
        <v>0</v>
      </c>
      <c r="X176" t="b">
        <f t="shared" si="226"/>
        <v>0</v>
      </c>
      <c r="Y176" t="s">
        <v>517</v>
      </c>
      <c r="Z176">
        <f>VLOOKUP(Y176,'Vlookup tables'!$D$2:$E$6,2,FALSE)</f>
        <v>1</v>
      </c>
      <c r="AA176" t="b">
        <f t="shared" si="163"/>
        <v>0</v>
      </c>
      <c r="AB176" t="b">
        <f t="shared" si="186"/>
        <v>0</v>
      </c>
      <c r="AC176" t="b">
        <f t="shared" si="187"/>
        <v>0</v>
      </c>
      <c r="AD176" t="b">
        <f t="shared" si="188"/>
        <v>0</v>
      </c>
      <c r="AE176" t="b">
        <f t="shared" si="189"/>
        <v>0</v>
      </c>
      <c r="AF176" t="str">
        <f>IF(OR(AA176=FALSE,AA176="na"),"na",VLOOKUP(AV176,'Vlookup tables'!$G$2:$H$7,2,FALSE))</f>
        <v>na</v>
      </c>
      <c r="AG176" t="str">
        <f>IF(OR(AB176=FALSE,AB176="na"),"na",VLOOKUP(AW176,'Vlookup tables'!$G$2:$H$7,2,FALSE))</f>
        <v>na</v>
      </c>
      <c r="AH176" t="str">
        <f>IF(OR(AC176=FALSE,AC176="na"),"na",VLOOKUP(AX176,'Vlookup tables'!$G$2:$H$7,2,FALSE))</f>
        <v>na</v>
      </c>
      <c r="AI176" t="str">
        <f>IF(OR(AD176=FALSE,AD176="na"),"na",VLOOKUP(AY176,'Vlookup tables'!$G$2:$H$7,2,FALSE))</f>
        <v>na</v>
      </c>
      <c r="AJ176" t="str">
        <f>IF(OR(AA176=FALSE,AA176="na"),"na",VLOOKUP(BC176,'Vlookup tables'!$J$2:$K$5,2,FALSE))</f>
        <v>na</v>
      </c>
      <c r="AK176" t="str">
        <f>IF(OR(AB176=FALSE,AB176="na"),"na",VLOOKUP(BD176,'Vlookup tables'!$J$2:$K$5,2,FALSE))</f>
        <v>na</v>
      </c>
      <c r="AL176" t="str">
        <f>IF(OR(AC176=FALSE,AC176="na"),"na",VLOOKUP(BE176,'Vlookup tables'!$J$2:$K$5,2,FALSE))</f>
        <v>na</v>
      </c>
      <c r="AM176" t="str">
        <f>IF(OR(AD176=FALSE,AD176="na"),"na",VLOOKUP(BF176,'Vlookup tables'!$J$2:$K$5,2,FALSE))</f>
        <v>na</v>
      </c>
      <c r="AN176" t="str">
        <f t="shared" si="190"/>
        <v>na</v>
      </c>
      <c r="AO176" t="str">
        <f t="shared" si="191"/>
        <v>na</v>
      </c>
      <c r="AP176" t="str">
        <f t="shared" si="192"/>
        <v>na</v>
      </c>
      <c r="AQ176" t="str">
        <f t="shared" si="193"/>
        <v>na</v>
      </c>
      <c r="AR176" t="s">
        <v>632</v>
      </c>
      <c r="AX176" t="s">
        <v>551</v>
      </c>
      <c r="BE176" t="s">
        <v>532</v>
      </c>
      <c r="BQ176" t="str">
        <f t="shared" si="194"/>
        <v>Yes</v>
      </c>
      <c r="BR176" t="b">
        <f t="shared" si="195"/>
        <v>1</v>
      </c>
      <c r="BS176" t="b">
        <f t="shared" si="196"/>
        <v>1</v>
      </c>
      <c r="BT176" t="b">
        <f t="shared" si="197"/>
        <v>1</v>
      </c>
      <c r="BU176" t="b">
        <f t="shared" si="198"/>
        <v>1</v>
      </c>
      <c r="BV176" t="b">
        <f t="shared" si="199"/>
        <v>0</v>
      </c>
      <c r="BW176">
        <f>IF(OR(BR176=FALSE,BR176="na"),"na",VLOOKUP(CN176,'Vlookup tables'!$G$2:$H$7,2,FALSE))</f>
        <v>5</v>
      </c>
      <c r="BX176">
        <f>IF(OR(BS176=FALSE,BS176="na"),"na",VLOOKUP(CO176,'Vlookup tables'!$G$2:$H$7,2,FALSE))</f>
        <v>3</v>
      </c>
      <c r="BY176">
        <f>IF(OR(BT176=FALSE,BT176="na"),"na",VLOOKUP(CP176,'Vlookup tables'!$G$2:$H$7,2,FALSE))</f>
        <v>3</v>
      </c>
      <c r="BZ176">
        <f>IF(OR(BU176=FALSE,BU176="na"),"na",VLOOKUP(CQ176,'Vlookup tables'!$G$2:$H$7,2,FALSE))</f>
        <v>3</v>
      </c>
      <c r="CA176">
        <f>IF(OR(BR176=FALSE,BR176="na"),"na",VLOOKUP(CU176,'Vlookup tables'!$J$2:$K$5,2,FALSE))</f>
        <v>3</v>
      </c>
      <c r="CB176">
        <f>IF(OR(BS176=FALSE,BS176="na"),"na",VLOOKUP(CV176,'Vlookup tables'!$J$2:$K$5,2,FALSE))</f>
        <v>3</v>
      </c>
      <c r="CC176">
        <f>IF(OR(BT176=FALSE,BT176="na"),"na",VLOOKUP(CW176,'Vlookup tables'!$J$2:$K$5,2,FALSE))</f>
        <v>3</v>
      </c>
      <c r="CD176">
        <f>IF(OR(BU176=FALSE,BU176="na"),"na",VLOOKUP(CX176,'Vlookup tables'!$J$2:$K$5,2,FALSE))</f>
        <v>3</v>
      </c>
      <c r="CE176" t="b">
        <f t="shared" si="200"/>
        <v>0</v>
      </c>
      <c r="CF176" t="b">
        <f t="shared" si="201"/>
        <v>0</v>
      </c>
      <c r="CG176" t="b">
        <f t="shared" si="202"/>
        <v>0</v>
      </c>
      <c r="CH176" t="b">
        <f t="shared" si="203"/>
        <v>0</v>
      </c>
      <c r="CI176" t="s">
        <v>519</v>
      </c>
      <c r="CJ176" t="s">
        <v>550</v>
      </c>
      <c r="CN176" t="s">
        <v>551</v>
      </c>
      <c r="CO176" t="s">
        <v>527</v>
      </c>
      <c r="CP176" t="s">
        <v>527</v>
      </c>
      <c r="CQ176" t="s">
        <v>527</v>
      </c>
      <c r="CU176" t="s">
        <v>532</v>
      </c>
      <c r="CV176" t="s">
        <v>532</v>
      </c>
      <c r="CW176" t="s">
        <v>532</v>
      </c>
      <c r="CX176" t="s">
        <v>532</v>
      </c>
      <c r="DI176" t="b">
        <f t="shared" si="204"/>
        <v>1</v>
      </c>
      <c r="DJ176" t="s">
        <v>1227</v>
      </c>
      <c r="DK176" t="s">
        <v>649</v>
      </c>
      <c r="EQ176" t="b">
        <f t="shared" si="205"/>
        <v>1</v>
      </c>
      <c r="ER176" t="b">
        <f t="shared" si="206"/>
        <v>1</v>
      </c>
      <c r="ES176" t="b">
        <f t="shared" si="207"/>
        <v>0</v>
      </c>
      <c r="ET176" t="b">
        <f t="shared" si="208"/>
        <v>0</v>
      </c>
      <c r="EU176" t="b">
        <f t="shared" si="209"/>
        <v>0</v>
      </c>
      <c r="EV176" t="b">
        <f t="shared" si="210"/>
        <v>0</v>
      </c>
      <c r="EW176">
        <f t="shared" si="164"/>
        <v>2</v>
      </c>
      <c r="EX176" t="str">
        <f t="shared" si="165"/>
        <v>na</v>
      </c>
      <c r="EY176" t="str">
        <f t="shared" si="166"/>
        <v>na</v>
      </c>
      <c r="EZ176" t="str">
        <f t="shared" si="167"/>
        <v>na</v>
      </c>
      <c r="FA176" t="str">
        <f t="shared" si="168"/>
        <v>Unknown</v>
      </c>
      <c r="FB176" t="str">
        <f t="shared" si="169"/>
        <v>Unknown</v>
      </c>
      <c r="FC176" t="str">
        <f t="shared" si="211"/>
        <v>Unknown</v>
      </c>
      <c r="FD176" t="b">
        <f t="shared" si="170"/>
        <v>1</v>
      </c>
      <c r="FE176" t="b">
        <f t="shared" si="171"/>
        <v>1</v>
      </c>
      <c r="FF176" t="b">
        <f t="shared" si="172"/>
        <v>1</v>
      </c>
      <c r="FG176" t="b">
        <f t="shared" si="173"/>
        <v>1</v>
      </c>
      <c r="FH176" t="b">
        <f t="shared" si="212"/>
        <v>0</v>
      </c>
      <c r="FI176">
        <f>IF(OR(FD176=FALSE,FD176="na"),"na",VLOOKUP(GH176,'Vlookup tables'!$G$2:$H$7,2,FALSE))</f>
        <v>3</v>
      </c>
      <c r="FJ176">
        <f>IF(OR(FE176=FALSE,FE176="na"),"na",VLOOKUP(GI176,'Vlookup tables'!$G$2:$H$7,2,FALSE))</f>
        <v>3</v>
      </c>
      <c r="FK176">
        <f>IF(OR(FF176=FALSE,FF176="na"),"na",VLOOKUP(GJ176,'Vlookup tables'!$G$2:$H$7,2,FALSE))</f>
        <v>3</v>
      </c>
      <c r="FL176">
        <f>IF(OR(FG176=FALSE,FG176="na"),"na",VLOOKUP(GK176,'Vlookup tables'!$G$2:$H$7,2,FALSE))</f>
        <v>3</v>
      </c>
      <c r="FM176">
        <f>IF(OR(FD176=FALSE,FD176="na"),"na",VLOOKUP(GO176,'Vlookup tables'!$J$2:$K$5,2,FALSE))</f>
        <v>2</v>
      </c>
      <c r="FN176">
        <f>IF(OR(FE176=FALSE,FE176="na"),"na",VLOOKUP(GP176,'Vlookup tables'!$J$2:$K$5,2,FALSE))</f>
        <v>2</v>
      </c>
      <c r="FO176">
        <f>IF(OR(FF176=FALSE,FF176="na"),"na",VLOOKUP(GQ176,'Vlookup tables'!$J$2:$K$5,2,FALSE))</f>
        <v>2</v>
      </c>
      <c r="FP176">
        <f>IF(OR(FG176=FALSE,FG176="na"),"na",VLOOKUP(GR176,'Vlookup tables'!$J$2:$K$5,2,FALSE))</f>
        <v>2</v>
      </c>
      <c r="FQ176" t="b">
        <f t="shared" si="174"/>
        <v>0</v>
      </c>
      <c r="FR176" t="b">
        <f t="shared" si="175"/>
        <v>0</v>
      </c>
      <c r="FS176" t="b">
        <f t="shared" si="176"/>
        <v>0</v>
      </c>
      <c r="FT176" t="b">
        <f t="shared" si="177"/>
        <v>0</v>
      </c>
      <c r="FU176" t="b">
        <f t="shared" si="178"/>
        <v>0</v>
      </c>
      <c r="FV176" t="s">
        <v>601</v>
      </c>
      <c r="FX176" t="s">
        <v>556</v>
      </c>
      <c r="GB176" t="s">
        <v>893</v>
      </c>
      <c r="GH176" t="s">
        <v>527</v>
      </c>
      <c r="GI176" t="s">
        <v>527</v>
      </c>
      <c r="GJ176" t="s">
        <v>527</v>
      </c>
      <c r="GK176" t="s">
        <v>527</v>
      </c>
      <c r="GO176" t="s">
        <v>528</v>
      </c>
      <c r="GP176" t="s">
        <v>528</v>
      </c>
      <c r="GQ176" t="s">
        <v>528</v>
      </c>
      <c r="GR176" t="s">
        <v>528</v>
      </c>
      <c r="HC176" t="s">
        <v>629</v>
      </c>
      <c r="HD176" t="s">
        <v>828</v>
      </c>
      <c r="HX176">
        <f>IF(IT176="","Unknown",VLOOKUP(IT176,'Vlookup tables'!$B$13:$C$16,2,FALSE))</f>
        <v>2</v>
      </c>
      <c r="HY176">
        <f>IF(IU176="","Unknown",VLOOKUP(IU176,'Vlookup tables'!$D$13:$E$16,2,FALSE))</f>
        <v>2</v>
      </c>
      <c r="HZ176">
        <f>IF(IV176="","Unknown",VLOOKUP(IV176,'Vlookup tables'!$F$13:$G$16,2,FALSE))</f>
        <v>3</v>
      </c>
      <c r="IA176">
        <f>IF(IW176="","Unknown",VLOOKUP(IW176,'Vlookup tables'!$H$13:$I$16,2,FALSE))</f>
        <v>1</v>
      </c>
      <c r="IB176">
        <f>IF(IX176="","Unknown",VLOOKUP(IX176,'Vlookup tables'!$J$13:$K$16,2,FALSE))</f>
        <v>1</v>
      </c>
      <c r="IC176">
        <f>IF(IY176="","Unknown",VLOOKUP(IY176,'Vlookup tables'!$L$13:$M$16,2,FALSE))</f>
        <v>1</v>
      </c>
      <c r="ID176">
        <f>IF(IZ176="","Unknown",VLOOKUP(IZ176,'Vlookup tables'!$N$13:$O$16,2,FALSE))</f>
        <v>3</v>
      </c>
      <c r="IE176">
        <f>VLOOKUP(JA176,'Vlookup tables'!$P$13:$Q$15,2,FALSE)</f>
        <v>1</v>
      </c>
      <c r="IF176" t="str">
        <f t="shared" si="213"/>
        <v>na</v>
      </c>
      <c r="IG176" t="str">
        <f t="shared" si="214"/>
        <v>na</v>
      </c>
      <c r="IH176" t="str">
        <f t="shared" si="215"/>
        <v>na</v>
      </c>
      <c r="II176" t="str">
        <f t="shared" si="179"/>
        <v>na</v>
      </c>
      <c r="IJ176" t="str">
        <f>IF(OR(IF176=FALSE,IF176="na"),"na",VLOOKUP(JF176,'Vlookup tables'!$G$2:$H$7,2,FALSE))</f>
        <v>na</v>
      </c>
      <c r="IK176" t="str">
        <f>IF(OR(IG176=FALSE,IG176="na"),"na",VLOOKUP(JG176,'Vlookup tables'!$G$2:$H$7,2,FALSE))</f>
        <v>na</v>
      </c>
      <c r="IL176" t="str">
        <f>IF(OR(IH176=FALSE,IH176="na"),"na",VLOOKUP(JH176,'Vlookup tables'!$G$2:$H$7,2,FALSE))</f>
        <v>na</v>
      </c>
      <c r="IM176" t="str">
        <f>IF(OR(IF176=FALSE,IF176="na"),"na",VLOOKUP(JL176,'Vlookup tables'!$J$2:$K$5,2,FALSE))</f>
        <v>na</v>
      </c>
      <c r="IN176" t="str">
        <f>IF(OR(IG176=FALSE,IG176="na"),"na",VLOOKUP(JM176,'Vlookup tables'!$J$2:$K$5,2,FALSE))</f>
        <v>na</v>
      </c>
      <c r="IO176" t="str">
        <f>IF(OR(IH176=FALSE,IH176="na"),"na",VLOOKUP(JN176,'Vlookup tables'!$J$2:$K$5,2,FALSE))</f>
        <v>na</v>
      </c>
      <c r="IP176" t="str">
        <f t="shared" si="216"/>
        <v>na</v>
      </c>
      <c r="IQ176" t="str">
        <f t="shared" si="217"/>
        <v>na</v>
      </c>
      <c r="IR176" t="str">
        <f t="shared" si="218"/>
        <v>na</v>
      </c>
      <c r="IS176" t="b">
        <f t="shared" si="219"/>
        <v>0</v>
      </c>
      <c r="IT176" t="s">
        <v>559</v>
      </c>
      <c r="IU176" t="s">
        <v>560</v>
      </c>
      <c r="IV176" t="s">
        <v>540</v>
      </c>
      <c r="IW176" t="s">
        <v>587</v>
      </c>
      <c r="IX176" t="s">
        <v>1067</v>
      </c>
      <c r="IY176" t="s">
        <v>564</v>
      </c>
      <c r="IZ176" t="s">
        <v>587</v>
      </c>
      <c r="JA176" t="s">
        <v>541</v>
      </c>
      <c r="JX176" t="s">
        <v>534</v>
      </c>
      <c r="KM176" t="s">
        <v>629</v>
      </c>
      <c r="KN176" t="s">
        <v>543</v>
      </c>
      <c r="KQ176" t="b">
        <f t="shared" si="220"/>
        <v>0</v>
      </c>
      <c r="KR176">
        <f t="shared" si="180"/>
        <v>153</v>
      </c>
    </row>
    <row r="177" spans="1:304" ht="14.4" customHeight="1" x14ac:dyDescent="0.3">
      <c r="A177">
        <v>100</v>
      </c>
      <c r="B177">
        <v>1368</v>
      </c>
      <c r="C177" s="2">
        <v>44874.487546296295</v>
      </c>
      <c r="D177">
        <v>1</v>
      </c>
      <c r="E177" t="s">
        <v>544</v>
      </c>
      <c r="F177" t="s">
        <v>568</v>
      </c>
      <c r="G177">
        <f>VLOOKUP(F177,'Vlookup tables'!$A$2:$B$10,2,FALSE)</f>
        <v>6</v>
      </c>
      <c r="H177" t="s">
        <v>567</v>
      </c>
      <c r="J177" t="str">
        <f t="shared" si="221"/>
        <v>Administration</v>
      </c>
      <c r="K177" t="s">
        <v>568</v>
      </c>
      <c r="L177">
        <f>VLOOKUP(K177,'Vlookup tables'!$A$2:$B$10,2,FALSE)</f>
        <v>6</v>
      </c>
      <c r="M177" t="s">
        <v>701</v>
      </c>
      <c r="N177" t="b">
        <f t="shared" si="181"/>
        <v>1</v>
      </c>
      <c r="O177" t="b">
        <f t="shared" si="182"/>
        <v>1</v>
      </c>
      <c r="P177" t="b">
        <f t="shared" si="183"/>
        <v>0</v>
      </c>
      <c r="Q177" t="b">
        <f t="shared" si="184"/>
        <v>1</v>
      </c>
      <c r="R177" t="b">
        <f t="shared" si="185"/>
        <v>0</v>
      </c>
      <c r="S177" t="s">
        <v>547</v>
      </c>
      <c r="T177" t="str">
        <f t="shared" si="222"/>
        <v>na</v>
      </c>
      <c r="U177" t="str">
        <f t="shared" si="223"/>
        <v>na</v>
      </c>
      <c r="V177" t="b">
        <f t="shared" si="224"/>
        <v>1</v>
      </c>
      <c r="W177" t="str">
        <f t="shared" si="225"/>
        <v>na</v>
      </c>
      <c r="X177" t="b">
        <f t="shared" si="226"/>
        <v>0</v>
      </c>
      <c r="Y177" t="s">
        <v>517</v>
      </c>
      <c r="Z177">
        <f>VLOOKUP(Y177,'Vlookup tables'!$D$2:$E$6,2,FALSE)</f>
        <v>1</v>
      </c>
      <c r="AA177" t="b">
        <f t="shared" si="163"/>
        <v>0</v>
      </c>
      <c r="AB177" t="b">
        <f t="shared" si="186"/>
        <v>0</v>
      </c>
      <c r="AC177" t="b">
        <f t="shared" si="187"/>
        <v>0</v>
      </c>
      <c r="AD177" t="b">
        <f t="shared" si="188"/>
        <v>0</v>
      </c>
      <c r="AE177" t="b">
        <f t="shared" si="189"/>
        <v>1</v>
      </c>
      <c r="AF177" t="str">
        <f>IF(OR(AA177=FALSE,AA177="na"),"na",VLOOKUP(AV177,'Vlookup tables'!$G$2:$H$7,2,FALSE))</f>
        <v>na</v>
      </c>
      <c r="AG177" t="str">
        <f>IF(OR(AB177=FALSE,AB177="na"),"na",VLOOKUP(AW177,'Vlookup tables'!$G$2:$H$7,2,FALSE))</f>
        <v>na</v>
      </c>
      <c r="AH177" t="str">
        <f>IF(OR(AC177=FALSE,AC177="na"),"na",VLOOKUP(AX177,'Vlookup tables'!$G$2:$H$7,2,FALSE))</f>
        <v>na</v>
      </c>
      <c r="AI177" t="str">
        <f>IF(OR(AD177=FALSE,AD177="na"),"na",VLOOKUP(AY177,'Vlookup tables'!$G$2:$H$7,2,FALSE))</f>
        <v>na</v>
      </c>
      <c r="AJ177" t="str">
        <f>IF(OR(AA177=FALSE,AA177="na"),"na",VLOOKUP(BC177,'Vlookup tables'!$J$2:$K$5,2,FALSE))</f>
        <v>na</v>
      </c>
      <c r="AK177" t="str">
        <f>IF(OR(AB177=FALSE,AB177="na"),"na",VLOOKUP(BD177,'Vlookup tables'!$J$2:$K$5,2,FALSE))</f>
        <v>na</v>
      </c>
      <c r="AL177" t="str">
        <f>IF(OR(AC177=FALSE,AC177="na"),"na",VLOOKUP(BE177,'Vlookup tables'!$J$2:$K$5,2,FALSE))</f>
        <v>na</v>
      </c>
      <c r="AM177" t="str">
        <f>IF(OR(AD177=FALSE,AD177="na"),"na",VLOOKUP(BF177,'Vlookup tables'!$J$2:$K$5,2,FALSE))</f>
        <v>na</v>
      </c>
      <c r="AN177" t="str">
        <f t="shared" si="190"/>
        <v>na</v>
      </c>
      <c r="AO177" t="str">
        <f t="shared" si="191"/>
        <v>na</v>
      </c>
      <c r="AP177" t="str">
        <f t="shared" si="192"/>
        <v>na</v>
      </c>
      <c r="AQ177" t="str">
        <f t="shared" si="193"/>
        <v>na</v>
      </c>
      <c r="AR177" t="s">
        <v>604</v>
      </c>
      <c r="AS177" t="s">
        <v>1228</v>
      </c>
      <c r="AZ177" t="s">
        <v>531</v>
      </c>
      <c r="BG177" t="s">
        <v>532</v>
      </c>
      <c r="BN177" t="s">
        <v>1229</v>
      </c>
      <c r="BQ177" t="str">
        <f t="shared" si="194"/>
        <v>Yes</v>
      </c>
      <c r="BR177" t="b">
        <f t="shared" si="195"/>
        <v>1</v>
      </c>
      <c r="BS177" t="b">
        <f t="shared" si="196"/>
        <v>1</v>
      </c>
      <c r="BT177" t="b">
        <f t="shared" si="197"/>
        <v>1</v>
      </c>
      <c r="BU177" t="b">
        <f t="shared" si="198"/>
        <v>1</v>
      </c>
      <c r="BV177" t="b">
        <f t="shared" si="199"/>
        <v>0</v>
      </c>
      <c r="BW177">
        <f>IF(OR(BR177=FALSE,BR177="na"),"na",VLOOKUP(CN177,'Vlookup tables'!$G$2:$H$7,2,FALSE))</f>
        <v>4</v>
      </c>
      <c r="BX177">
        <f>IF(OR(BS177=FALSE,BS177="na"),"na",VLOOKUP(CO177,'Vlookup tables'!$G$2:$H$7,2,FALSE))</f>
        <v>2</v>
      </c>
      <c r="BY177">
        <f>IF(OR(BT177=FALSE,BT177="na"),"na",VLOOKUP(CP177,'Vlookup tables'!$G$2:$H$7,2,FALSE))</f>
        <v>2</v>
      </c>
      <c r="BZ177">
        <f>IF(OR(BU177=FALSE,BU177="na"),"na",VLOOKUP(CQ177,'Vlookup tables'!$G$2:$H$7,2,FALSE))</f>
        <v>2</v>
      </c>
      <c r="CA177">
        <f>IF(OR(BR177=FALSE,BR177="na"),"na",VLOOKUP(CU177,'Vlookup tables'!$J$2:$K$5,2,FALSE))</f>
        <v>3</v>
      </c>
      <c r="CB177">
        <f>IF(OR(BS177=FALSE,BS177="na"),"na",VLOOKUP(CV177,'Vlookup tables'!$J$2:$K$5,2,FALSE))</f>
        <v>3</v>
      </c>
      <c r="CC177">
        <f>IF(OR(BT177=FALSE,BT177="na"),"na",VLOOKUP(CW177,'Vlookup tables'!$J$2:$K$5,2,FALSE))</f>
        <v>2</v>
      </c>
      <c r="CD177">
        <f>IF(OR(BU177=FALSE,BU177="na"),"na",VLOOKUP(CX177,'Vlookup tables'!$J$2:$K$5,2,FALSE))</f>
        <v>2</v>
      </c>
      <c r="CE177" t="b">
        <f t="shared" si="200"/>
        <v>1</v>
      </c>
      <c r="CF177" t="b">
        <f t="shared" si="201"/>
        <v>1</v>
      </c>
      <c r="CG177" t="b">
        <f t="shared" si="202"/>
        <v>1</v>
      </c>
      <c r="CH177" t="b">
        <f t="shared" si="203"/>
        <v>1</v>
      </c>
      <c r="CI177" t="s">
        <v>519</v>
      </c>
      <c r="CJ177" t="s">
        <v>550</v>
      </c>
      <c r="CN177" t="s">
        <v>573</v>
      </c>
      <c r="CO177" t="s">
        <v>531</v>
      </c>
      <c r="CP177" t="s">
        <v>531</v>
      </c>
      <c r="CQ177" t="s">
        <v>531</v>
      </c>
      <c r="CR177" t="s">
        <v>531</v>
      </c>
      <c r="CU177" t="s">
        <v>532</v>
      </c>
      <c r="CV177" t="s">
        <v>532</v>
      </c>
      <c r="CW177" t="s">
        <v>528</v>
      </c>
      <c r="CX177" t="s">
        <v>528</v>
      </c>
      <c r="CY177" t="s">
        <v>528</v>
      </c>
      <c r="DB177" t="s">
        <v>1230</v>
      </c>
      <c r="DC177" t="s">
        <v>1231</v>
      </c>
      <c r="DD177" t="s">
        <v>1232</v>
      </c>
      <c r="DE177" t="s">
        <v>1232</v>
      </c>
      <c r="DI177" t="b">
        <f t="shared" si="204"/>
        <v>1</v>
      </c>
      <c r="DJ177" t="s">
        <v>1233</v>
      </c>
      <c r="DK177" t="s">
        <v>900</v>
      </c>
      <c r="EQ177" t="b">
        <f t="shared" si="205"/>
        <v>1</v>
      </c>
      <c r="ER177" t="b">
        <f t="shared" si="206"/>
        <v>1</v>
      </c>
      <c r="ES177" t="b">
        <f t="shared" si="207"/>
        <v>1</v>
      </c>
      <c r="ET177" t="b">
        <f t="shared" si="208"/>
        <v>0</v>
      </c>
      <c r="EU177" t="b">
        <f t="shared" si="209"/>
        <v>0</v>
      </c>
      <c r="EV177" t="b">
        <f t="shared" si="210"/>
        <v>0</v>
      </c>
      <c r="EW177">
        <f t="shared" si="164"/>
        <v>1</v>
      </c>
      <c r="EX177">
        <f t="shared" si="165"/>
        <v>1</v>
      </c>
      <c r="EY177" t="str">
        <f t="shared" si="166"/>
        <v>na</v>
      </c>
      <c r="EZ177" t="str">
        <f t="shared" si="167"/>
        <v>na</v>
      </c>
      <c r="FA177" t="b">
        <f t="shared" si="168"/>
        <v>1</v>
      </c>
      <c r="FB177" t="b">
        <f t="shared" si="169"/>
        <v>0</v>
      </c>
      <c r="FC177" t="b">
        <f t="shared" si="211"/>
        <v>0</v>
      </c>
      <c r="FD177" t="b">
        <f t="shared" si="170"/>
        <v>1</v>
      </c>
      <c r="FE177" t="str">
        <f t="shared" si="171"/>
        <v>na</v>
      </c>
      <c r="FF177" t="b">
        <f t="shared" si="172"/>
        <v>1</v>
      </c>
      <c r="FG177" t="b">
        <f t="shared" si="173"/>
        <v>1</v>
      </c>
      <c r="FH177" t="b">
        <f t="shared" si="212"/>
        <v>0</v>
      </c>
      <c r="FI177">
        <f>IF(OR(FD177=FALSE,FD177="na"),"na",VLOOKUP(GH177,'Vlookup tables'!$G$2:$H$7,2,FALSE))</f>
        <v>2</v>
      </c>
      <c r="FJ177" t="str">
        <f>IF(OR(FE177=FALSE,FE177="na"),"na",VLOOKUP(GI177,'Vlookup tables'!$G$2:$H$7,2,FALSE))</f>
        <v>na</v>
      </c>
      <c r="FK177">
        <f>IF(OR(FF177=FALSE,FF177="na"),"na",VLOOKUP(GJ177,'Vlookup tables'!$G$2:$H$7,2,FALSE))</f>
        <v>2</v>
      </c>
      <c r="FL177">
        <f>IF(OR(FG177=FALSE,FG177="na"),"na",VLOOKUP(GK177,'Vlookup tables'!$G$2:$H$7,2,FALSE))</f>
        <v>1</v>
      </c>
      <c r="FM177">
        <f>IF(OR(FD177=FALSE,FD177="na"),"na",VLOOKUP(GO177,'Vlookup tables'!$J$2:$K$5,2,FALSE))</f>
        <v>3</v>
      </c>
      <c r="FN177" t="str">
        <f>IF(OR(FE177=FALSE,FE177="na"),"na",VLOOKUP(GP177,'Vlookup tables'!$J$2:$K$5,2,FALSE))</f>
        <v>na</v>
      </c>
      <c r="FO177">
        <f>IF(OR(FF177=FALSE,FF177="na"),"na",VLOOKUP(GQ177,'Vlookup tables'!$J$2:$K$5,2,FALSE))</f>
        <v>2</v>
      </c>
      <c r="FP177">
        <f>IF(OR(FG177=FALSE,FG177="na"),"na",VLOOKUP(GR177,'Vlookup tables'!$J$2:$K$5,2,FALSE))</f>
        <v>2</v>
      </c>
      <c r="FQ177" t="b">
        <f t="shared" si="174"/>
        <v>1</v>
      </c>
      <c r="FR177" t="str">
        <f t="shared" si="175"/>
        <v>na</v>
      </c>
      <c r="FS177" t="b">
        <f t="shared" si="176"/>
        <v>1</v>
      </c>
      <c r="FT177" t="b">
        <f t="shared" si="177"/>
        <v>1</v>
      </c>
      <c r="FU177" t="b">
        <f t="shared" si="178"/>
        <v>0</v>
      </c>
      <c r="FV177" t="s">
        <v>634</v>
      </c>
      <c r="FX177" t="s">
        <v>555</v>
      </c>
      <c r="FY177" t="s">
        <v>555</v>
      </c>
      <c r="GB177" t="s">
        <v>618</v>
      </c>
      <c r="GF177" t="s">
        <v>596</v>
      </c>
      <c r="GH177" t="s">
        <v>531</v>
      </c>
      <c r="GJ177" t="s">
        <v>531</v>
      </c>
      <c r="GK177" t="s">
        <v>530</v>
      </c>
      <c r="GO177" t="s">
        <v>532</v>
      </c>
      <c r="GQ177" t="s">
        <v>528</v>
      </c>
      <c r="GR177" t="s">
        <v>528</v>
      </c>
      <c r="GV177" t="s">
        <v>1234</v>
      </c>
      <c r="GX177" t="s">
        <v>1234</v>
      </c>
      <c r="GY177" t="s">
        <v>1234</v>
      </c>
      <c r="HC177" t="s">
        <v>617</v>
      </c>
      <c r="HD177" t="s">
        <v>552</v>
      </c>
      <c r="HX177">
        <f>IF(IT177="","Unknown",VLOOKUP(IT177,'Vlookup tables'!$B$13:$C$16,2,FALSE))</f>
        <v>2</v>
      </c>
      <c r="HY177">
        <f>IF(IU177="","Unknown",VLOOKUP(IU177,'Vlookup tables'!$D$13:$E$16,2,FALSE))</f>
        <v>2</v>
      </c>
      <c r="HZ177">
        <f>IF(IV177="","Unknown",VLOOKUP(IV177,'Vlookup tables'!$F$13:$G$16,2,FALSE))</f>
        <v>2</v>
      </c>
      <c r="IA177">
        <f>IF(IW177="","Unknown",VLOOKUP(IW177,'Vlookup tables'!$H$13:$I$16,2,FALSE))</f>
        <v>3</v>
      </c>
      <c r="IB177">
        <f>IF(IX177="","Unknown",VLOOKUP(IX177,'Vlookup tables'!$J$13:$K$16,2,FALSE))</f>
        <v>3</v>
      </c>
      <c r="IC177">
        <f>IF(IY177="","Unknown",VLOOKUP(IY177,'Vlookup tables'!$L$13:$M$16,2,FALSE))</f>
        <v>2</v>
      </c>
      <c r="ID177">
        <f>IF(IZ177="","Unknown",VLOOKUP(IZ177,'Vlookup tables'!$N$13:$O$16,2,FALSE))</f>
        <v>1</v>
      </c>
      <c r="IE177">
        <f>VLOOKUP(JA177,'Vlookup tables'!$P$13:$Q$15,2,FALSE)</f>
        <v>2</v>
      </c>
      <c r="IF177" t="b">
        <f t="shared" si="213"/>
        <v>0</v>
      </c>
      <c r="IG177" t="b">
        <f t="shared" si="214"/>
        <v>0</v>
      </c>
      <c r="IH177" t="b">
        <f t="shared" si="215"/>
        <v>0</v>
      </c>
      <c r="II177" t="b">
        <f t="shared" si="179"/>
        <v>1</v>
      </c>
      <c r="IJ177" t="str">
        <f>IF(OR(IF177=FALSE,IF177="na"),"na",VLOOKUP(JF177,'Vlookup tables'!$G$2:$H$7,2,FALSE))</f>
        <v>na</v>
      </c>
      <c r="IK177" t="str">
        <f>IF(OR(IG177=FALSE,IG177="na"),"na",VLOOKUP(JG177,'Vlookup tables'!$G$2:$H$7,2,FALSE))</f>
        <v>na</v>
      </c>
      <c r="IL177" t="str">
        <f>IF(OR(IH177=FALSE,IH177="na"),"na",VLOOKUP(JH177,'Vlookup tables'!$G$2:$H$7,2,FALSE))</f>
        <v>na</v>
      </c>
      <c r="IM177" t="str">
        <f>IF(OR(IF177=FALSE,IF177="na"),"na",VLOOKUP(JL177,'Vlookup tables'!$J$2:$K$5,2,FALSE))</f>
        <v>na</v>
      </c>
      <c r="IN177" t="str">
        <f>IF(OR(IG177=FALSE,IG177="na"),"na",VLOOKUP(JM177,'Vlookup tables'!$J$2:$K$5,2,FALSE))</f>
        <v>na</v>
      </c>
      <c r="IO177" t="str">
        <f>IF(OR(IH177=FALSE,IH177="na"),"na",VLOOKUP(JN177,'Vlookup tables'!$J$2:$K$5,2,FALSE))</f>
        <v>na</v>
      </c>
      <c r="IP177" t="str">
        <f t="shared" si="216"/>
        <v>na</v>
      </c>
      <c r="IQ177" t="str">
        <f t="shared" si="217"/>
        <v>na</v>
      </c>
      <c r="IR177" t="str">
        <f t="shared" si="218"/>
        <v>na</v>
      </c>
      <c r="IS177" t="b">
        <f t="shared" si="219"/>
        <v>0</v>
      </c>
      <c r="IT177" t="s">
        <v>559</v>
      </c>
      <c r="IU177" t="s">
        <v>560</v>
      </c>
      <c r="IV177" t="s">
        <v>561</v>
      </c>
      <c r="IW177" t="s">
        <v>576</v>
      </c>
      <c r="IX177" t="s">
        <v>577</v>
      </c>
      <c r="IY177" t="s">
        <v>528</v>
      </c>
      <c r="IZ177" t="s">
        <v>562</v>
      </c>
      <c r="JA177" t="s">
        <v>578</v>
      </c>
      <c r="JB177" t="s">
        <v>579</v>
      </c>
      <c r="JC177" t="s">
        <v>1235</v>
      </c>
      <c r="JI177" t="s">
        <v>530</v>
      </c>
      <c r="JO177" t="s">
        <v>528</v>
      </c>
      <c r="JU177" t="s">
        <v>1236</v>
      </c>
      <c r="KM177" t="s">
        <v>617</v>
      </c>
      <c r="KN177" t="s">
        <v>552</v>
      </c>
      <c r="KQ177" t="b">
        <f t="shared" si="220"/>
        <v>0</v>
      </c>
      <c r="KR177">
        <f t="shared" si="180"/>
        <v>168</v>
      </c>
    </row>
    <row r="178" spans="1:304" ht="14.4" customHeight="1" x14ac:dyDescent="0.3">
      <c r="A178">
        <v>100</v>
      </c>
      <c r="B178">
        <v>372</v>
      </c>
      <c r="C178" s="2">
        <v>44874.490682870368</v>
      </c>
      <c r="D178">
        <v>0.89999997615814198</v>
      </c>
      <c r="E178" t="s">
        <v>775</v>
      </c>
      <c r="F178" t="s">
        <v>582</v>
      </c>
      <c r="G178">
        <f>VLOOKUP(F178,'Vlookup tables'!$A$2:$B$10,2,FALSE)</f>
        <v>1</v>
      </c>
      <c r="H178" t="s">
        <v>579</v>
      </c>
      <c r="J178" t="str">
        <f t="shared" si="221"/>
        <v>Unknown</v>
      </c>
      <c r="K178" t="s">
        <v>582</v>
      </c>
      <c r="L178">
        <f>VLOOKUP(K178,'Vlookup tables'!$A$2:$B$10,2,FALSE)</f>
        <v>1</v>
      </c>
      <c r="M178" t="s">
        <v>736</v>
      </c>
      <c r="N178" t="b">
        <f t="shared" si="181"/>
        <v>1</v>
      </c>
      <c r="O178" t="b">
        <f t="shared" si="182"/>
        <v>0</v>
      </c>
      <c r="P178" t="b">
        <f t="shared" si="183"/>
        <v>1</v>
      </c>
      <c r="Q178" t="b">
        <f t="shared" si="184"/>
        <v>0</v>
      </c>
      <c r="R178" t="b">
        <f t="shared" si="185"/>
        <v>0</v>
      </c>
      <c r="S178" t="s">
        <v>547</v>
      </c>
      <c r="T178" t="str">
        <f t="shared" si="222"/>
        <v>na</v>
      </c>
      <c r="U178" t="b">
        <f t="shared" si="223"/>
        <v>0</v>
      </c>
      <c r="V178" t="str">
        <f t="shared" si="224"/>
        <v>na</v>
      </c>
      <c r="W178" t="b">
        <f t="shared" si="225"/>
        <v>0</v>
      </c>
      <c r="X178" t="b">
        <f t="shared" si="226"/>
        <v>0</v>
      </c>
      <c r="Y178" t="s">
        <v>584</v>
      </c>
      <c r="Z178">
        <f>VLOOKUP(Y178,'Vlookup tables'!$D$2:$E$6,2,FALSE)</f>
        <v>2</v>
      </c>
      <c r="AA178" t="str">
        <f t="shared" si="163"/>
        <v>na</v>
      </c>
      <c r="AB178" t="str">
        <f t="shared" si="186"/>
        <v>na</v>
      </c>
      <c r="AC178" t="str">
        <f t="shared" si="187"/>
        <v>na</v>
      </c>
      <c r="AD178" t="str">
        <f t="shared" si="188"/>
        <v>na</v>
      </c>
      <c r="AE178" t="str">
        <f t="shared" si="189"/>
        <v>na</v>
      </c>
      <c r="AF178" t="str">
        <f>IF(OR(AA178=FALSE,AA178="na"),"na",VLOOKUP(AV178,'Vlookup tables'!$G$2:$H$7,2,FALSE))</f>
        <v>na</v>
      </c>
      <c r="AG178" t="str">
        <f>IF(OR(AB178=FALSE,AB178="na"),"na",VLOOKUP(AW178,'Vlookup tables'!$G$2:$H$7,2,FALSE))</f>
        <v>na</v>
      </c>
      <c r="AH178" t="str">
        <f>IF(OR(AC178=FALSE,AC178="na"),"na",VLOOKUP(AX178,'Vlookup tables'!$G$2:$H$7,2,FALSE))</f>
        <v>na</v>
      </c>
      <c r="AI178" t="str">
        <f>IF(OR(AD178=FALSE,AD178="na"),"na",VLOOKUP(AY178,'Vlookup tables'!$G$2:$H$7,2,FALSE))</f>
        <v>na</v>
      </c>
      <c r="AJ178" t="str">
        <f>IF(OR(AA178=FALSE,AA178="na"),"na",VLOOKUP(BC178,'Vlookup tables'!$J$2:$K$5,2,FALSE))</f>
        <v>na</v>
      </c>
      <c r="AK178" t="str">
        <f>IF(OR(AB178=FALSE,AB178="na"),"na",VLOOKUP(BD178,'Vlookup tables'!$J$2:$K$5,2,FALSE))</f>
        <v>na</v>
      </c>
      <c r="AL178" t="str">
        <f>IF(OR(AC178=FALSE,AC178="na"),"na",VLOOKUP(BE178,'Vlookup tables'!$J$2:$K$5,2,FALSE))</f>
        <v>na</v>
      </c>
      <c r="AM178" t="str">
        <f>IF(OR(AD178=FALSE,AD178="na"),"na",VLOOKUP(BF178,'Vlookup tables'!$J$2:$K$5,2,FALSE))</f>
        <v>na</v>
      </c>
      <c r="AN178" t="str">
        <f t="shared" si="190"/>
        <v>na</v>
      </c>
      <c r="AO178" t="str">
        <f t="shared" si="191"/>
        <v>na</v>
      </c>
      <c r="AP178" t="str">
        <f t="shared" si="192"/>
        <v>na</v>
      </c>
      <c r="AQ178" t="str">
        <f t="shared" si="193"/>
        <v>na</v>
      </c>
      <c r="BQ178" t="str">
        <f t="shared" si="194"/>
        <v>na</v>
      </c>
      <c r="BR178" t="b">
        <f t="shared" si="195"/>
        <v>0</v>
      </c>
      <c r="BS178" t="b">
        <f t="shared" si="196"/>
        <v>1</v>
      </c>
      <c r="BT178" t="b">
        <f t="shared" si="197"/>
        <v>0</v>
      </c>
      <c r="BU178" t="b">
        <f t="shared" si="198"/>
        <v>0</v>
      </c>
      <c r="BV178" t="b">
        <f t="shared" si="199"/>
        <v>0</v>
      </c>
      <c r="BW178" t="str">
        <f>IF(OR(BR178=FALSE,BR178="na"),"na",VLOOKUP(CN178,'Vlookup tables'!$G$2:$H$7,2,FALSE))</f>
        <v>na</v>
      </c>
      <c r="BX178">
        <f>IF(OR(BS178=FALSE,BS178="na"),"na",VLOOKUP(CO178,'Vlookup tables'!$G$2:$H$7,2,FALSE))</f>
        <v>1</v>
      </c>
      <c r="BY178" t="str">
        <f>IF(OR(BT178=FALSE,BT178="na"),"na",VLOOKUP(CP178,'Vlookup tables'!$G$2:$H$7,2,FALSE))</f>
        <v>na</v>
      </c>
      <c r="BZ178" t="str">
        <f>IF(OR(BU178=FALSE,BU178="na"),"na",VLOOKUP(CQ178,'Vlookup tables'!$G$2:$H$7,2,FALSE))</f>
        <v>na</v>
      </c>
      <c r="CA178" t="str">
        <f>IF(OR(BR178=FALSE,BR178="na"),"na",VLOOKUP(CU178,'Vlookup tables'!$J$2:$K$5,2,FALSE))</f>
        <v>na</v>
      </c>
      <c r="CB178">
        <f>IF(OR(BS178=FALSE,BS178="na"),"na",VLOOKUP(CV178,'Vlookup tables'!$J$2:$K$5,2,FALSE))</f>
        <v>3</v>
      </c>
      <c r="CC178" t="str">
        <f>IF(OR(BT178=FALSE,BT178="na"),"na",VLOOKUP(CW178,'Vlookup tables'!$J$2:$K$5,2,FALSE))</f>
        <v>na</v>
      </c>
      <c r="CD178" t="str">
        <f>IF(OR(BU178=FALSE,BU178="na"),"na",VLOOKUP(CX178,'Vlookup tables'!$J$2:$K$5,2,FALSE))</f>
        <v>na</v>
      </c>
      <c r="CE178" t="str">
        <f t="shared" si="200"/>
        <v>na</v>
      </c>
      <c r="CF178" t="b">
        <f t="shared" si="201"/>
        <v>1</v>
      </c>
      <c r="CG178" t="str">
        <f t="shared" si="202"/>
        <v>na</v>
      </c>
      <c r="CH178" t="str">
        <f t="shared" si="203"/>
        <v>na</v>
      </c>
      <c r="CJ178" t="s">
        <v>805</v>
      </c>
      <c r="CO178" t="s">
        <v>530</v>
      </c>
      <c r="CV178" t="s">
        <v>532</v>
      </c>
      <c r="DC178" t="s">
        <v>1237</v>
      </c>
      <c r="DI178" t="b">
        <f t="shared" si="204"/>
        <v>0</v>
      </c>
      <c r="DK178" t="s">
        <v>552</v>
      </c>
      <c r="EQ178" t="b">
        <f t="shared" si="205"/>
        <v>0</v>
      </c>
      <c r="ER178" t="b">
        <f t="shared" si="206"/>
        <v>0</v>
      </c>
      <c r="ES178" t="b">
        <f t="shared" si="207"/>
        <v>0</v>
      </c>
      <c r="ET178" t="b">
        <f t="shared" si="208"/>
        <v>0</v>
      </c>
      <c r="EU178" t="b">
        <f t="shared" si="209"/>
        <v>0</v>
      </c>
      <c r="EV178" t="b">
        <f t="shared" si="210"/>
        <v>0</v>
      </c>
      <c r="EW178" t="str">
        <f t="shared" si="164"/>
        <v>na</v>
      </c>
      <c r="EX178" t="str">
        <f t="shared" si="165"/>
        <v>na</v>
      </c>
      <c r="EY178" t="str">
        <f t="shared" si="166"/>
        <v>na</v>
      </c>
      <c r="EZ178" t="str">
        <f t="shared" si="167"/>
        <v>na</v>
      </c>
      <c r="FA178" t="str">
        <f t="shared" si="168"/>
        <v>na</v>
      </c>
      <c r="FB178" t="str">
        <f t="shared" si="169"/>
        <v>na</v>
      </c>
      <c r="FC178" t="str">
        <f t="shared" si="211"/>
        <v>na</v>
      </c>
      <c r="FD178" t="str">
        <f t="shared" si="170"/>
        <v>na</v>
      </c>
      <c r="FE178" t="str">
        <f t="shared" si="171"/>
        <v>na</v>
      </c>
      <c r="FF178" t="str">
        <f t="shared" si="172"/>
        <v>na</v>
      </c>
      <c r="FG178" t="str">
        <f t="shared" si="173"/>
        <v>na</v>
      </c>
      <c r="FH178" t="str">
        <f t="shared" si="212"/>
        <v>na</v>
      </c>
      <c r="FI178" t="str">
        <f>IF(OR(FD178=FALSE,FD178="na"),"na",VLOOKUP(GH178,'Vlookup tables'!$G$2:$H$7,2,FALSE))</f>
        <v>na</v>
      </c>
      <c r="FJ178" t="str">
        <f>IF(OR(FE178=FALSE,FE178="na"),"na",VLOOKUP(GI178,'Vlookup tables'!$G$2:$H$7,2,FALSE))</f>
        <v>na</v>
      </c>
      <c r="FK178" t="str">
        <f>IF(OR(FF178=FALSE,FF178="na"),"na",VLOOKUP(GJ178,'Vlookup tables'!$G$2:$H$7,2,FALSE))</f>
        <v>na</v>
      </c>
      <c r="FL178" t="str">
        <f>IF(OR(FG178=FALSE,FG178="na"),"na",VLOOKUP(GK178,'Vlookup tables'!$G$2:$H$7,2,FALSE))</f>
        <v>na</v>
      </c>
      <c r="FM178" t="str">
        <f>IF(OR(FD178=FALSE,FD178="na"),"na",VLOOKUP(GO178,'Vlookup tables'!$J$2:$K$5,2,FALSE))</f>
        <v>na</v>
      </c>
      <c r="FN178" t="str">
        <f>IF(OR(FE178=FALSE,FE178="na"),"na",VLOOKUP(GP178,'Vlookup tables'!$J$2:$K$5,2,FALSE))</f>
        <v>na</v>
      </c>
      <c r="FO178" t="str">
        <f>IF(OR(FF178=FALSE,FF178="na"),"na",VLOOKUP(GQ178,'Vlookup tables'!$J$2:$K$5,2,FALSE))</f>
        <v>na</v>
      </c>
      <c r="FP178" t="str">
        <f>IF(OR(FG178=FALSE,FG178="na"),"na",VLOOKUP(GR178,'Vlookup tables'!$J$2:$K$5,2,FALSE))</f>
        <v>na</v>
      </c>
      <c r="FQ178" t="str">
        <f t="shared" si="174"/>
        <v>na</v>
      </c>
      <c r="FR178" t="str">
        <f t="shared" si="175"/>
        <v>na</v>
      </c>
      <c r="FS178" t="str">
        <f t="shared" si="176"/>
        <v>na</v>
      </c>
      <c r="FT178" t="str">
        <f t="shared" si="177"/>
        <v>na</v>
      </c>
      <c r="FU178" t="str">
        <f t="shared" si="178"/>
        <v>na</v>
      </c>
      <c r="FV178" t="s">
        <v>574</v>
      </c>
      <c r="HF178" t="s">
        <v>534</v>
      </c>
      <c r="HH178" t="s">
        <v>1164</v>
      </c>
      <c r="HI178" t="s">
        <v>1223</v>
      </c>
      <c r="HJ178" t="s">
        <v>917</v>
      </c>
      <c r="HK178">
        <v>1</v>
      </c>
      <c r="HL178">
        <v>2</v>
      </c>
      <c r="HQ178">
        <v>1</v>
      </c>
      <c r="HV178">
        <v>1</v>
      </c>
      <c r="HX178">
        <f>IF(IT178="","Unknown",VLOOKUP(IT178,'Vlookup tables'!$B$13:$C$16,2,FALSE))</f>
        <v>2</v>
      </c>
      <c r="HY178">
        <f>IF(IU178="","Unknown",VLOOKUP(IU178,'Vlookup tables'!$D$13:$E$16,2,FALSE))</f>
        <v>2</v>
      </c>
      <c r="HZ178">
        <f>IF(IV178="","Unknown",VLOOKUP(IV178,'Vlookup tables'!$F$13:$G$16,2,FALSE))</f>
        <v>1</v>
      </c>
      <c r="IA178">
        <f>IF(IW178="","Unknown",VLOOKUP(IW178,'Vlookup tables'!$H$13:$I$16,2,FALSE))</f>
        <v>3</v>
      </c>
      <c r="IB178">
        <f>IF(IX178="","Unknown",VLOOKUP(IX178,'Vlookup tables'!$J$13:$K$16,2,FALSE))</f>
        <v>3</v>
      </c>
      <c r="IC178">
        <f>IF(IY178="","Unknown",VLOOKUP(IY178,'Vlookup tables'!$L$13:$M$16,2,FALSE))</f>
        <v>3</v>
      </c>
      <c r="ID178">
        <f>IF(IZ178="","Unknown",VLOOKUP(IZ178,'Vlookup tables'!$N$13:$O$16,2,FALSE))</f>
        <v>3</v>
      </c>
      <c r="IE178">
        <f>VLOOKUP(JA178,'Vlookup tables'!$P$13:$Q$15,2,FALSE)</f>
        <v>1</v>
      </c>
      <c r="IF178" t="str">
        <f t="shared" si="213"/>
        <v>na</v>
      </c>
      <c r="IG178" t="str">
        <f t="shared" si="214"/>
        <v>na</v>
      </c>
      <c r="IH178" t="str">
        <f t="shared" si="215"/>
        <v>na</v>
      </c>
      <c r="II178" t="str">
        <f t="shared" si="179"/>
        <v>na</v>
      </c>
      <c r="IJ178" t="str">
        <f>IF(OR(IF178=FALSE,IF178="na"),"na",VLOOKUP(JF178,'Vlookup tables'!$G$2:$H$7,2,FALSE))</f>
        <v>na</v>
      </c>
      <c r="IK178" t="str">
        <f>IF(OR(IG178=FALSE,IG178="na"),"na",VLOOKUP(JG178,'Vlookup tables'!$G$2:$H$7,2,FALSE))</f>
        <v>na</v>
      </c>
      <c r="IL178" t="str">
        <f>IF(OR(IH178=FALSE,IH178="na"),"na",VLOOKUP(JH178,'Vlookup tables'!$G$2:$H$7,2,FALSE))</f>
        <v>na</v>
      </c>
      <c r="IM178" t="str">
        <f>IF(OR(IF178=FALSE,IF178="na"),"na",VLOOKUP(JL178,'Vlookup tables'!$J$2:$K$5,2,FALSE))</f>
        <v>na</v>
      </c>
      <c r="IN178" t="str">
        <f>IF(OR(IG178=FALSE,IG178="na"),"na",VLOOKUP(JM178,'Vlookup tables'!$J$2:$K$5,2,FALSE))</f>
        <v>na</v>
      </c>
      <c r="IO178" t="str">
        <f>IF(OR(IH178=FALSE,IH178="na"),"na",VLOOKUP(JN178,'Vlookup tables'!$J$2:$K$5,2,FALSE))</f>
        <v>na</v>
      </c>
      <c r="IP178" t="str">
        <f t="shared" si="216"/>
        <v>na</v>
      </c>
      <c r="IQ178" t="str">
        <f t="shared" si="217"/>
        <v>na</v>
      </c>
      <c r="IR178" t="str">
        <f t="shared" si="218"/>
        <v>na</v>
      </c>
      <c r="IS178" t="b">
        <f t="shared" si="219"/>
        <v>0</v>
      </c>
      <c r="IT178" t="s">
        <v>559</v>
      </c>
      <c r="IU178" t="s">
        <v>560</v>
      </c>
      <c r="IV178" t="s">
        <v>586</v>
      </c>
      <c r="IW178" t="s">
        <v>576</v>
      </c>
      <c r="IX178" t="s">
        <v>577</v>
      </c>
      <c r="IY178" t="s">
        <v>532</v>
      </c>
      <c r="IZ178" t="s">
        <v>587</v>
      </c>
      <c r="JA178" t="s">
        <v>541</v>
      </c>
      <c r="JX178" t="s">
        <v>534</v>
      </c>
      <c r="JZ178" t="s">
        <v>588</v>
      </c>
      <c r="KB178" t="s">
        <v>589</v>
      </c>
      <c r="KC178">
        <v>1</v>
      </c>
      <c r="KD178">
        <v>2</v>
      </c>
      <c r="KK178">
        <v>1</v>
      </c>
      <c r="KN178" t="s">
        <v>552</v>
      </c>
      <c r="KQ178" t="b">
        <f t="shared" si="220"/>
        <v>0</v>
      </c>
      <c r="KR178">
        <f t="shared" si="180"/>
        <v>143</v>
      </c>
    </row>
    <row r="179" spans="1:304" ht="14.4" customHeight="1" x14ac:dyDescent="0.3">
      <c r="A179">
        <v>100</v>
      </c>
      <c r="B179">
        <v>1954</v>
      </c>
      <c r="C179" s="2">
        <v>44874.493726851855</v>
      </c>
      <c r="D179">
        <v>0.89999997615814198</v>
      </c>
      <c r="E179" t="s">
        <v>590</v>
      </c>
      <c r="F179" t="s">
        <v>680</v>
      </c>
      <c r="G179">
        <f>VLOOKUP(F179,'Vlookup tables'!$A$2:$B$10,2,FALSE)</f>
        <v>2</v>
      </c>
      <c r="H179" t="s">
        <v>579</v>
      </c>
      <c r="I179" t="s">
        <v>1238</v>
      </c>
      <c r="J179" t="str">
        <f t="shared" si="221"/>
        <v>Contracting Services</v>
      </c>
      <c r="K179" t="s">
        <v>611</v>
      </c>
      <c r="L179">
        <f>VLOOKUP(K179,'Vlookup tables'!$A$2:$B$10,2,FALSE)</f>
        <v>4</v>
      </c>
      <c r="M179" t="s">
        <v>583</v>
      </c>
      <c r="N179" t="b">
        <f t="shared" si="181"/>
        <v>1</v>
      </c>
      <c r="O179" t="b">
        <f t="shared" si="182"/>
        <v>0</v>
      </c>
      <c r="P179" t="b">
        <f t="shared" si="183"/>
        <v>0</v>
      </c>
      <c r="Q179" t="b">
        <f t="shared" si="184"/>
        <v>0</v>
      </c>
      <c r="R179" t="b">
        <f t="shared" si="185"/>
        <v>0</v>
      </c>
      <c r="S179" t="s">
        <v>614</v>
      </c>
      <c r="T179" t="str">
        <f t="shared" si="222"/>
        <v>na</v>
      </c>
      <c r="U179" t="b">
        <f t="shared" si="223"/>
        <v>1</v>
      </c>
      <c r="V179" t="b">
        <f t="shared" si="224"/>
        <v>1</v>
      </c>
      <c r="W179" t="b">
        <f t="shared" si="225"/>
        <v>1</v>
      </c>
      <c r="X179" t="b">
        <f t="shared" si="226"/>
        <v>0</v>
      </c>
      <c r="Y179" t="s">
        <v>517</v>
      </c>
      <c r="Z179">
        <f>VLOOKUP(Y179,'Vlookup tables'!$D$2:$E$6,2,FALSE)</f>
        <v>1</v>
      </c>
      <c r="AA179" t="b">
        <f t="shared" si="163"/>
        <v>0</v>
      </c>
      <c r="AB179" t="b">
        <f t="shared" si="186"/>
        <v>0</v>
      </c>
      <c r="AC179" t="b">
        <f t="shared" si="187"/>
        <v>0</v>
      </c>
      <c r="AD179" t="b">
        <f t="shared" si="188"/>
        <v>0</v>
      </c>
      <c r="AE179" t="b">
        <f t="shared" si="189"/>
        <v>1</v>
      </c>
      <c r="AF179" t="str">
        <f>IF(OR(AA179=FALSE,AA179="na"),"na",VLOOKUP(AV179,'Vlookup tables'!$G$2:$H$7,2,FALSE))</f>
        <v>na</v>
      </c>
      <c r="AG179" t="str">
        <f>IF(OR(AB179=FALSE,AB179="na"),"na",VLOOKUP(AW179,'Vlookup tables'!$G$2:$H$7,2,FALSE))</f>
        <v>na</v>
      </c>
      <c r="AH179" t="str">
        <f>IF(OR(AC179=FALSE,AC179="na"),"na",VLOOKUP(AX179,'Vlookup tables'!$G$2:$H$7,2,FALSE))</f>
        <v>na</v>
      </c>
      <c r="AI179" t="str">
        <f>IF(OR(AD179=FALSE,AD179="na"),"na",VLOOKUP(AY179,'Vlookup tables'!$G$2:$H$7,2,FALSE))</f>
        <v>na</v>
      </c>
      <c r="AJ179" t="str">
        <f>IF(OR(AA179=FALSE,AA179="na"),"na",VLOOKUP(BC179,'Vlookup tables'!$J$2:$K$5,2,FALSE))</f>
        <v>na</v>
      </c>
      <c r="AK179" t="str">
        <f>IF(OR(AB179=FALSE,AB179="na"),"na",VLOOKUP(BD179,'Vlookup tables'!$J$2:$K$5,2,FALSE))</f>
        <v>na</v>
      </c>
      <c r="AL179" t="str">
        <f>IF(OR(AC179=FALSE,AC179="na"),"na",VLOOKUP(BE179,'Vlookup tables'!$J$2:$K$5,2,FALSE))</f>
        <v>na</v>
      </c>
      <c r="AM179" t="str">
        <f>IF(OR(AD179=FALSE,AD179="na"),"na",VLOOKUP(BF179,'Vlookup tables'!$J$2:$K$5,2,FALSE))</f>
        <v>na</v>
      </c>
      <c r="AN179" t="str">
        <f t="shared" si="190"/>
        <v>na</v>
      </c>
      <c r="AO179" t="str">
        <f t="shared" si="191"/>
        <v>na</v>
      </c>
      <c r="AP179" t="str">
        <f t="shared" si="192"/>
        <v>na</v>
      </c>
      <c r="AQ179" t="str">
        <f t="shared" si="193"/>
        <v>na</v>
      </c>
      <c r="AR179" t="s">
        <v>604</v>
      </c>
      <c r="AS179" t="s">
        <v>1239</v>
      </c>
      <c r="AZ179" t="s">
        <v>530</v>
      </c>
      <c r="BG179" t="s">
        <v>528</v>
      </c>
      <c r="BN179" t="s">
        <v>1240</v>
      </c>
      <c r="BQ179" t="str">
        <f t="shared" si="194"/>
        <v>Yes</v>
      </c>
      <c r="BR179" t="b">
        <f t="shared" si="195"/>
        <v>1</v>
      </c>
      <c r="BS179" t="b">
        <f t="shared" si="196"/>
        <v>1</v>
      </c>
      <c r="BT179" t="b">
        <f t="shared" si="197"/>
        <v>0</v>
      </c>
      <c r="BU179" t="b">
        <f t="shared" si="198"/>
        <v>1</v>
      </c>
      <c r="BV179" t="b">
        <f t="shared" si="199"/>
        <v>0</v>
      </c>
      <c r="BW179">
        <f>IF(OR(BR179=FALSE,BR179="na"),"na",VLOOKUP(CN179,'Vlookup tables'!$G$2:$H$7,2,FALSE))</f>
        <v>2</v>
      </c>
      <c r="BX179">
        <f>IF(OR(BS179=FALSE,BS179="na"),"na",VLOOKUP(CO179,'Vlookup tables'!$G$2:$H$7,2,FALSE))</f>
        <v>2</v>
      </c>
      <c r="BY179" t="str">
        <f>IF(OR(BT179=FALSE,BT179="na"),"na",VLOOKUP(CP179,'Vlookup tables'!$G$2:$H$7,2,FALSE))</f>
        <v>na</v>
      </c>
      <c r="BZ179">
        <f>IF(OR(BU179=FALSE,BU179="na"),"na",VLOOKUP(CQ179,'Vlookup tables'!$G$2:$H$7,2,FALSE))</f>
        <v>2</v>
      </c>
      <c r="CA179">
        <f>IF(OR(BR179=FALSE,BR179="na"),"na",VLOOKUP(CU179,'Vlookup tables'!$J$2:$K$5,2,FALSE))</f>
        <v>2</v>
      </c>
      <c r="CB179">
        <f>IF(OR(BS179=FALSE,BS179="na"),"na",VLOOKUP(CV179,'Vlookup tables'!$J$2:$K$5,2,FALSE))</f>
        <v>2</v>
      </c>
      <c r="CC179" t="str">
        <f>IF(OR(BT179=FALSE,BT179="na"),"na",VLOOKUP(CW179,'Vlookup tables'!$J$2:$K$5,2,FALSE))</f>
        <v>na</v>
      </c>
      <c r="CD179">
        <f>IF(OR(BU179=FALSE,BU179="na"),"na",VLOOKUP(CX179,'Vlookup tables'!$J$2:$K$5,2,FALSE))</f>
        <v>2</v>
      </c>
      <c r="CE179" t="b">
        <f t="shared" si="200"/>
        <v>1</v>
      </c>
      <c r="CF179" t="b">
        <f t="shared" si="201"/>
        <v>1</v>
      </c>
      <c r="CG179" t="str">
        <f t="shared" si="202"/>
        <v>na</v>
      </c>
      <c r="CH179" t="b">
        <f t="shared" si="203"/>
        <v>1</v>
      </c>
      <c r="CI179" t="s">
        <v>519</v>
      </c>
      <c r="CJ179" t="s">
        <v>667</v>
      </c>
      <c r="CN179" t="s">
        <v>531</v>
      </c>
      <c r="CO179" t="s">
        <v>531</v>
      </c>
      <c r="CQ179" t="s">
        <v>531</v>
      </c>
      <c r="CR179" t="s">
        <v>530</v>
      </c>
      <c r="CU179" t="s">
        <v>528</v>
      </c>
      <c r="CV179" t="s">
        <v>528</v>
      </c>
      <c r="CX179" t="s">
        <v>528</v>
      </c>
      <c r="CY179" t="s">
        <v>564</v>
      </c>
      <c r="DB179" t="s">
        <v>1241</v>
      </c>
      <c r="DC179" t="s">
        <v>1241</v>
      </c>
      <c r="DE179" t="s">
        <v>1241</v>
      </c>
      <c r="DI179" t="b">
        <f t="shared" si="204"/>
        <v>1</v>
      </c>
      <c r="DJ179" t="s">
        <v>1242</v>
      </c>
      <c r="DK179" t="s">
        <v>1243</v>
      </c>
      <c r="DL179" t="s">
        <v>1244</v>
      </c>
      <c r="EQ179" t="b">
        <f t="shared" si="205"/>
        <v>1</v>
      </c>
      <c r="ER179" t="b">
        <f t="shared" si="206"/>
        <v>1</v>
      </c>
      <c r="ES179" t="b">
        <f t="shared" si="207"/>
        <v>0</v>
      </c>
      <c r="ET179" t="b">
        <f t="shared" si="208"/>
        <v>0</v>
      </c>
      <c r="EU179" t="b">
        <f t="shared" si="209"/>
        <v>1</v>
      </c>
      <c r="EV179" t="b">
        <f t="shared" si="210"/>
        <v>0</v>
      </c>
      <c r="EW179">
        <f t="shared" si="164"/>
        <v>1</v>
      </c>
      <c r="EX179" t="str">
        <f t="shared" si="165"/>
        <v>na</v>
      </c>
      <c r="EY179" t="str">
        <f t="shared" si="166"/>
        <v>na</v>
      </c>
      <c r="EZ179">
        <f t="shared" si="167"/>
        <v>3</v>
      </c>
      <c r="FA179" t="b">
        <f t="shared" si="168"/>
        <v>1</v>
      </c>
      <c r="FB179" t="b">
        <f t="shared" si="169"/>
        <v>1</v>
      </c>
      <c r="FC179" t="b">
        <f t="shared" si="211"/>
        <v>0</v>
      </c>
      <c r="FD179" t="b">
        <f t="shared" si="170"/>
        <v>1</v>
      </c>
      <c r="FE179" t="b">
        <f t="shared" si="171"/>
        <v>1</v>
      </c>
      <c r="FF179" t="b">
        <f t="shared" si="172"/>
        <v>1</v>
      </c>
      <c r="FG179" t="b">
        <f t="shared" si="173"/>
        <v>1</v>
      </c>
      <c r="FH179" t="b">
        <f t="shared" si="212"/>
        <v>0</v>
      </c>
      <c r="FI179">
        <f>IF(OR(FD179=FALSE,FD179="na"),"na",VLOOKUP(GH179,'Vlookup tables'!$G$2:$H$7,2,FALSE))</f>
        <v>4</v>
      </c>
      <c r="FJ179">
        <f>IF(OR(FE179=FALSE,FE179="na"),"na",VLOOKUP(GI179,'Vlookup tables'!$G$2:$H$7,2,FALSE))</f>
        <v>4</v>
      </c>
      <c r="FK179">
        <f>IF(OR(FF179=FALSE,FF179="na"),"na",VLOOKUP(GJ179,'Vlookup tables'!$G$2:$H$7,2,FALSE))</f>
        <v>4</v>
      </c>
      <c r="FL179">
        <f>IF(OR(FG179=FALSE,FG179="na"),"na",VLOOKUP(GK179,'Vlookup tables'!$G$2:$H$7,2,FALSE))</f>
        <v>4</v>
      </c>
      <c r="FM179">
        <f>IF(OR(FD179=FALSE,FD179="na"),"na",VLOOKUP(GO179,'Vlookup tables'!$J$2:$K$5,2,FALSE))</f>
        <v>2</v>
      </c>
      <c r="FN179">
        <f>IF(OR(FE179=FALSE,FE179="na"),"na",VLOOKUP(GP179,'Vlookup tables'!$J$2:$K$5,2,FALSE))</f>
        <v>2</v>
      </c>
      <c r="FO179">
        <f>IF(OR(FF179=FALSE,FF179="na"),"na",VLOOKUP(GQ179,'Vlookup tables'!$J$2:$K$5,2,FALSE))</f>
        <v>2</v>
      </c>
      <c r="FP179">
        <f>IF(OR(FG179=FALSE,FG179="na"),"na",VLOOKUP(GR179,'Vlookup tables'!$J$2:$K$5,2,FALSE))</f>
        <v>2</v>
      </c>
      <c r="FQ179" t="b">
        <f t="shared" si="174"/>
        <v>0</v>
      </c>
      <c r="FR179" t="b">
        <f t="shared" si="175"/>
        <v>0</v>
      </c>
      <c r="FS179" t="b">
        <f t="shared" si="176"/>
        <v>0</v>
      </c>
      <c r="FT179" t="b">
        <f t="shared" si="177"/>
        <v>0</v>
      </c>
      <c r="FU179" t="b">
        <f t="shared" si="178"/>
        <v>0</v>
      </c>
      <c r="FV179" t="s">
        <v>594</v>
      </c>
      <c r="FX179" t="s">
        <v>555</v>
      </c>
      <c r="GA179" t="s">
        <v>554</v>
      </c>
      <c r="GB179" t="s">
        <v>893</v>
      </c>
      <c r="GF179" t="s">
        <v>609</v>
      </c>
      <c r="GH179" t="s">
        <v>573</v>
      </c>
      <c r="GI179" t="s">
        <v>573</v>
      </c>
      <c r="GJ179" t="s">
        <v>573</v>
      </c>
      <c r="GK179" t="s">
        <v>573</v>
      </c>
      <c r="GO179" t="s">
        <v>528</v>
      </c>
      <c r="GP179" t="s">
        <v>528</v>
      </c>
      <c r="GQ179" t="s">
        <v>528</v>
      </c>
      <c r="GR179" t="s">
        <v>528</v>
      </c>
      <c r="HD179" t="s">
        <v>552</v>
      </c>
      <c r="HX179">
        <f>IF(IT179="","Unknown",VLOOKUP(IT179,'Vlookup tables'!$B$13:$C$16,2,FALSE))</f>
        <v>3</v>
      </c>
      <c r="HY179">
        <f>IF(IU179="","Unknown",VLOOKUP(IU179,'Vlookup tables'!$D$13:$E$16,2,FALSE))</f>
        <v>2</v>
      </c>
      <c r="HZ179">
        <f>IF(IV179="","Unknown",VLOOKUP(IV179,'Vlookup tables'!$F$13:$G$16,2,FALSE))</f>
        <v>3</v>
      </c>
      <c r="IA179">
        <f>IF(IW179="","Unknown",VLOOKUP(IW179,'Vlookup tables'!$H$13:$I$16,2,FALSE))</f>
        <v>2</v>
      </c>
      <c r="IB179">
        <f>IF(IX179="","Unknown",VLOOKUP(IX179,'Vlookup tables'!$J$13:$K$16,2,FALSE))</f>
        <v>2</v>
      </c>
      <c r="IC179">
        <f>IF(IY179="","Unknown",VLOOKUP(IY179,'Vlookup tables'!$L$13:$M$16,2,FALSE))</f>
        <v>2</v>
      </c>
      <c r="ID179">
        <f>IF(IZ179="","Unknown",VLOOKUP(IZ179,'Vlookup tables'!$N$13:$O$16,2,FALSE))</f>
        <v>1</v>
      </c>
      <c r="IE179">
        <f>VLOOKUP(JA179,'Vlookup tables'!$P$13:$Q$15,2,FALSE)</f>
        <v>2</v>
      </c>
      <c r="IF179" t="b">
        <f t="shared" si="213"/>
        <v>0</v>
      </c>
      <c r="IG179" t="b">
        <f t="shared" si="214"/>
        <v>1</v>
      </c>
      <c r="IH179" t="b">
        <f t="shared" si="215"/>
        <v>0</v>
      </c>
      <c r="II179" t="b">
        <f t="shared" si="179"/>
        <v>0</v>
      </c>
      <c r="IJ179" t="str">
        <f>IF(OR(IF179=FALSE,IF179="na"),"na",VLOOKUP(JF179,'Vlookup tables'!$G$2:$H$7,2,FALSE))</f>
        <v>na</v>
      </c>
      <c r="IK179">
        <f>IF(OR(IG179=FALSE,IG179="na"),"na",VLOOKUP(JG179,'Vlookup tables'!$G$2:$H$7,2,FALSE))</f>
        <v>2</v>
      </c>
      <c r="IL179" t="str">
        <f>IF(OR(IH179=FALSE,IH179="na"),"na",VLOOKUP(JH179,'Vlookup tables'!$G$2:$H$7,2,FALSE))</f>
        <v>na</v>
      </c>
      <c r="IM179" t="str">
        <f>IF(OR(IF179=FALSE,IF179="na"),"na",VLOOKUP(JL179,'Vlookup tables'!$J$2:$K$5,2,FALSE))</f>
        <v>na</v>
      </c>
      <c r="IN179">
        <f>IF(OR(IG179=FALSE,IG179="na"),"na",VLOOKUP(JM179,'Vlookup tables'!$J$2:$K$5,2,FALSE))</f>
        <v>2</v>
      </c>
      <c r="IO179" t="str">
        <f>IF(OR(IH179=FALSE,IH179="na"),"na",VLOOKUP(JN179,'Vlookup tables'!$J$2:$K$5,2,FALSE))</f>
        <v>na</v>
      </c>
      <c r="IP179" t="str">
        <f t="shared" si="216"/>
        <v>na</v>
      </c>
      <c r="IQ179" t="b">
        <f t="shared" si="217"/>
        <v>1</v>
      </c>
      <c r="IR179" t="str">
        <f t="shared" si="218"/>
        <v>na</v>
      </c>
      <c r="IS179" t="b">
        <f t="shared" si="219"/>
        <v>1</v>
      </c>
      <c r="IT179" t="s">
        <v>538</v>
      </c>
      <c r="IU179" t="s">
        <v>560</v>
      </c>
      <c r="IV179" t="s">
        <v>540</v>
      </c>
      <c r="IW179" t="s">
        <v>562</v>
      </c>
      <c r="IX179" t="s">
        <v>563</v>
      </c>
      <c r="IY179" t="s">
        <v>528</v>
      </c>
      <c r="IZ179" t="s">
        <v>562</v>
      </c>
      <c r="JA179" t="s">
        <v>578</v>
      </c>
      <c r="JB179" t="s">
        <v>619</v>
      </c>
      <c r="JG179" t="s">
        <v>531</v>
      </c>
      <c r="JM179" t="s">
        <v>528</v>
      </c>
      <c r="JS179" t="s">
        <v>1245</v>
      </c>
      <c r="KM179" t="s">
        <v>1246</v>
      </c>
      <c r="KN179" t="s">
        <v>642</v>
      </c>
      <c r="KQ179" t="b">
        <f t="shared" si="220"/>
        <v>0</v>
      </c>
      <c r="KR179">
        <f t="shared" si="180"/>
        <v>164</v>
      </c>
    </row>
    <row r="180" spans="1:304" ht="14.4" customHeight="1" x14ac:dyDescent="0.3">
      <c r="A180">
        <v>100</v>
      </c>
      <c r="B180">
        <v>610</v>
      </c>
      <c r="C180" s="2">
        <v>44874.495555555557</v>
      </c>
      <c r="D180">
        <v>1</v>
      </c>
      <c r="E180" t="s">
        <v>544</v>
      </c>
      <c r="F180" t="s">
        <v>568</v>
      </c>
      <c r="G180">
        <f>VLOOKUP(F180,'Vlookup tables'!$A$2:$B$10,2,FALSE)</f>
        <v>6</v>
      </c>
      <c r="H180" t="s">
        <v>545</v>
      </c>
      <c r="J180" t="str">
        <f t="shared" si="221"/>
        <v>Engineering</v>
      </c>
      <c r="K180" t="s">
        <v>568</v>
      </c>
      <c r="L180">
        <f>VLOOKUP(K180,'Vlookup tables'!$A$2:$B$10,2,FALSE)</f>
        <v>6</v>
      </c>
      <c r="M180" t="s">
        <v>583</v>
      </c>
      <c r="N180" t="b">
        <f t="shared" si="181"/>
        <v>1</v>
      </c>
      <c r="O180" t="b">
        <f t="shared" si="182"/>
        <v>0</v>
      </c>
      <c r="P180" t="b">
        <f t="shared" si="183"/>
        <v>0</v>
      </c>
      <c r="Q180" t="b">
        <f t="shared" si="184"/>
        <v>0</v>
      </c>
      <c r="R180" t="b">
        <f t="shared" si="185"/>
        <v>0</v>
      </c>
      <c r="T180" t="str">
        <f t="shared" si="222"/>
        <v>na</v>
      </c>
      <c r="U180" t="str">
        <f t="shared" si="223"/>
        <v>Unknown</v>
      </c>
      <c r="V180" t="str">
        <f t="shared" si="224"/>
        <v>Unknown</v>
      </c>
      <c r="W180" t="str">
        <f t="shared" si="225"/>
        <v>Unknown</v>
      </c>
      <c r="X180" t="str">
        <f t="shared" si="226"/>
        <v>Unknown</v>
      </c>
      <c r="Y180" t="s">
        <v>517</v>
      </c>
      <c r="Z180">
        <f>VLOOKUP(Y180,'Vlookup tables'!$D$2:$E$6,2,FALSE)</f>
        <v>1</v>
      </c>
      <c r="AA180" t="b">
        <f t="shared" si="163"/>
        <v>0</v>
      </c>
      <c r="AB180" t="b">
        <f t="shared" si="186"/>
        <v>1</v>
      </c>
      <c r="AC180" t="b">
        <f t="shared" si="187"/>
        <v>0</v>
      </c>
      <c r="AD180" t="b">
        <f t="shared" si="188"/>
        <v>0</v>
      </c>
      <c r="AE180" t="b">
        <f t="shared" si="189"/>
        <v>0</v>
      </c>
      <c r="AF180" t="str">
        <f>IF(OR(AA180=FALSE,AA180="na"),"na",VLOOKUP(AV180,'Vlookup tables'!$G$2:$H$7,2,FALSE))</f>
        <v>na</v>
      </c>
      <c r="AG180">
        <f>IF(OR(AB180=FALSE,AB180="na"),"na",VLOOKUP(AW180,'Vlookup tables'!$G$2:$H$7,2,FALSE))</f>
        <v>1</v>
      </c>
      <c r="AH180" t="str">
        <f>IF(OR(AC180=FALSE,AC180="na"),"na",VLOOKUP(AX180,'Vlookup tables'!$G$2:$H$7,2,FALSE))</f>
        <v>na</v>
      </c>
      <c r="AI180" t="str">
        <f>IF(OR(AD180=FALSE,AD180="na"),"na",VLOOKUP(AY180,'Vlookup tables'!$G$2:$H$7,2,FALSE))</f>
        <v>na</v>
      </c>
      <c r="AJ180" t="str">
        <f>IF(OR(AA180=FALSE,AA180="na"),"na",VLOOKUP(BC180,'Vlookup tables'!$J$2:$K$5,2,FALSE))</f>
        <v>na</v>
      </c>
      <c r="AK180">
        <f>IF(OR(AB180=FALSE,AB180="na"),"na",VLOOKUP(BD180,'Vlookup tables'!$J$2:$K$5,2,FALSE))</f>
        <v>2</v>
      </c>
      <c r="AL180" t="str">
        <f>IF(OR(AC180=FALSE,AC180="na"),"na",VLOOKUP(BE180,'Vlookup tables'!$J$2:$K$5,2,FALSE))</f>
        <v>na</v>
      </c>
      <c r="AM180" t="str">
        <f>IF(OR(AD180=FALSE,AD180="na"),"na",VLOOKUP(BF180,'Vlookup tables'!$J$2:$K$5,2,FALSE))</f>
        <v>na</v>
      </c>
      <c r="AN180" t="str">
        <f t="shared" si="190"/>
        <v>na</v>
      </c>
      <c r="AO180" t="b">
        <f t="shared" si="191"/>
        <v>1</v>
      </c>
      <c r="AP180" t="str">
        <f t="shared" si="192"/>
        <v>na</v>
      </c>
      <c r="AQ180" t="str">
        <f t="shared" si="193"/>
        <v>na</v>
      </c>
      <c r="AR180" t="s">
        <v>627</v>
      </c>
      <c r="AW180" t="s">
        <v>530</v>
      </c>
      <c r="BD180" t="s">
        <v>528</v>
      </c>
      <c r="BK180" t="s">
        <v>1247</v>
      </c>
      <c r="BQ180" t="str">
        <f t="shared" si="194"/>
        <v>Yes</v>
      </c>
      <c r="BR180" t="b">
        <f t="shared" si="195"/>
        <v>1</v>
      </c>
      <c r="BS180" t="b">
        <f t="shared" si="196"/>
        <v>1</v>
      </c>
      <c r="BT180" t="b">
        <f t="shared" si="197"/>
        <v>1</v>
      </c>
      <c r="BU180" t="b">
        <f t="shared" si="198"/>
        <v>0</v>
      </c>
      <c r="BV180" t="b">
        <f t="shared" si="199"/>
        <v>0</v>
      </c>
      <c r="BW180">
        <f>IF(OR(BR180=FALSE,BR180="na"),"na",VLOOKUP(CN180,'Vlookup tables'!$G$2:$H$7,2,FALSE))</f>
        <v>2</v>
      </c>
      <c r="BX180">
        <f>IF(OR(BS180=FALSE,BS180="na"),"na",VLOOKUP(CO180,'Vlookup tables'!$G$2:$H$7,2,FALSE))</f>
        <v>1</v>
      </c>
      <c r="BY180">
        <f>IF(OR(BT180=FALSE,BT180="na"),"na",VLOOKUP(CP180,'Vlookup tables'!$G$2:$H$7,2,FALSE))</f>
        <v>2</v>
      </c>
      <c r="BZ180" t="str">
        <f>IF(OR(BU180=FALSE,BU180="na"),"na",VLOOKUP(CQ180,'Vlookup tables'!$G$2:$H$7,2,FALSE))</f>
        <v>na</v>
      </c>
      <c r="CA180">
        <f>IF(OR(BR180=FALSE,BR180="na"),"na",VLOOKUP(CU180,'Vlookup tables'!$J$2:$K$5,2,FALSE))</f>
        <v>2</v>
      </c>
      <c r="CB180">
        <f>IF(OR(BS180=FALSE,BS180="na"),"na",VLOOKUP(CV180,'Vlookup tables'!$J$2:$K$5,2,FALSE))</f>
        <v>2</v>
      </c>
      <c r="CC180">
        <f>IF(OR(BT180=FALSE,BT180="na"),"na",VLOOKUP(CW180,'Vlookup tables'!$J$2:$K$5,2,FALSE))</f>
        <v>2</v>
      </c>
      <c r="CD180" t="str">
        <f>IF(OR(BU180=FALSE,BU180="na"),"na",VLOOKUP(CX180,'Vlookup tables'!$J$2:$K$5,2,FALSE))</f>
        <v>na</v>
      </c>
      <c r="CE180" t="b">
        <f t="shared" si="200"/>
        <v>1</v>
      </c>
      <c r="CF180" t="b">
        <f t="shared" si="201"/>
        <v>0</v>
      </c>
      <c r="CG180" t="b">
        <f t="shared" si="202"/>
        <v>1</v>
      </c>
      <c r="CH180" t="str">
        <f t="shared" si="203"/>
        <v>na</v>
      </c>
      <c r="CI180" t="s">
        <v>519</v>
      </c>
      <c r="CJ180" t="s">
        <v>593</v>
      </c>
      <c r="CN180" t="s">
        <v>531</v>
      </c>
      <c r="CO180" t="s">
        <v>530</v>
      </c>
      <c r="CP180" t="s">
        <v>531</v>
      </c>
      <c r="CU180" t="s">
        <v>528</v>
      </c>
      <c r="CV180" t="s">
        <v>528</v>
      </c>
      <c r="CW180" t="s">
        <v>528</v>
      </c>
      <c r="DB180" t="s">
        <v>1248</v>
      </c>
      <c r="DD180" t="s">
        <v>1248</v>
      </c>
      <c r="DI180" t="b">
        <f t="shared" si="204"/>
        <v>0</v>
      </c>
      <c r="DJ180" t="s">
        <v>617</v>
      </c>
      <c r="DK180" t="s">
        <v>552</v>
      </c>
      <c r="EQ180" t="b">
        <f t="shared" si="205"/>
        <v>1</v>
      </c>
      <c r="ER180" t="b">
        <f t="shared" si="206"/>
        <v>1</v>
      </c>
      <c r="ES180" t="b">
        <f t="shared" si="207"/>
        <v>0</v>
      </c>
      <c r="ET180" t="b">
        <f t="shared" si="208"/>
        <v>0</v>
      </c>
      <c r="EU180" t="b">
        <f t="shared" si="209"/>
        <v>0</v>
      </c>
      <c r="EV180" t="b">
        <f t="shared" si="210"/>
        <v>0</v>
      </c>
      <c r="EW180">
        <f t="shared" si="164"/>
        <v>1</v>
      </c>
      <c r="EX180" t="str">
        <f t="shared" si="165"/>
        <v>na</v>
      </c>
      <c r="EY180" t="str">
        <f t="shared" si="166"/>
        <v>na</v>
      </c>
      <c r="EZ180" t="str">
        <f t="shared" si="167"/>
        <v>na</v>
      </c>
      <c r="FA180" t="b">
        <f t="shared" si="168"/>
        <v>1</v>
      </c>
      <c r="FB180" t="b">
        <f t="shared" si="169"/>
        <v>0</v>
      </c>
      <c r="FC180" t="b">
        <f t="shared" si="211"/>
        <v>0</v>
      </c>
      <c r="FD180" t="b">
        <f t="shared" si="170"/>
        <v>1</v>
      </c>
      <c r="FE180" t="str">
        <f t="shared" si="171"/>
        <v>na</v>
      </c>
      <c r="FF180" t="b">
        <f t="shared" si="172"/>
        <v>0</v>
      </c>
      <c r="FG180" t="b">
        <f t="shared" si="173"/>
        <v>0</v>
      </c>
      <c r="FH180" t="b">
        <f t="shared" si="212"/>
        <v>0</v>
      </c>
      <c r="FI180">
        <f>IF(OR(FD180=FALSE,FD180="na"),"na",VLOOKUP(GH180,'Vlookup tables'!$G$2:$H$7,2,FALSE))</f>
        <v>1</v>
      </c>
      <c r="FJ180" t="str">
        <f>IF(OR(FE180=FALSE,FE180="na"),"na",VLOOKUP(GI180,'Vlookup tables'!$G$2:$H$7,2,FALSE))</f>
        <v>na</v>
      </c>
      <c r="FK180" t="str">
        <f>IF(OR(FF180=FALSE,FF180="na"),"na",VLOOKUP(GJ180,'Vlookup tables'!$G$2:$H$7,2,FALSE))</f>
        <v>na</v>
      </c>
      <c r="FL180" t="str">
        <f>IF(OR(FG180=FALSE,FG180="na"),"na",VLOOKUP(GK180,'Vlookup tables'!$G$2:$H$7,2,FALSE))</f>
        <v>na</v>
      </c>
      <c r="FM180">
        <f>IF(OR(FD180=FALSE,FD180="na"),"na",VLOOKUP(GO180,'Vlookup tables'!$J$2:$K$5,2,FALSE))</f>
        <v>2</v>
      </c>
      <c r="FN180" t="str">
        <f>IF(OR(FE180=FALSE,FE180="na"),"na",VLOOKUP(GP180,'Vlookup tables'!$J$2:$K$5,2,FALSE))</f>
        <v>na</v>
      </c>
      <c r="FO180" t="str">
        <f>IF(OR(FF180=FALSE,FF180="na"),"na",VLOOKUP(GQ180,'Vlookup tables'!$J$2:$K$5,2,FALSE))</f>
        <v>na</v>
      </c>
      <c r="FP180" t="str">
        <f>IF(OR(FG180=FALSE,FG180="na"),"na",VLOOKUP(GR180,'Vlookup tables'!$J$2:$K$5,2,FALSE))</f>
        <v>na</v>
      </c>
      <c r="FQ180" t="b">
        <f t="shared" si="174"/>
        <v>0</v>
      </c>
      <c r="FR180" t="str">
        <f t="shared" si="175"/>
        <v>na</v>
      </c>
      <c r="FS180" t="str">
        <f t="shared" si="176"/>
        <v>na</v>
      </c>
      <c r="FT180" t="str">
        <f t="shared" si="177"/>
        <v>na</v>
      </c>
      <c r="FU180" t="b">
        <f t="shared" si="178"/>
        <v>0</v>
      </c>
      <c r="FV180" t="s">
        <v>601</v>
      </c>
      <c r="FX180" t="s">
        <v>555</v>
      </c>
      <c r="GB180" t="s">
        <v>661</v>
      </c>
      <c r="GF180" t="s">
        <v>596</v>
      </c>
      <c r="GH180" t="s">
        <v>530</v>
      </c>
      <c r="GO180" t="s">
        <v>528</v>
      </c>
      <c r="HD180" t="s">
        <v>552</v>
      </c>
      <c r="HX180">
        <f>IF(IT180="","Unknown",VLOOKUP(IT180,'Vlookup tables'!$B$13:$C$16,2,FALSE))</f>
        <v>3</v>
      </c>
      <c r="HY180">
        <f>IF(IU180="","Unknown",VLOOKUP(IU180,'Vlookup tables'!$D$13:$E$16,2,FALSE))</f>
        <v>3</v>
      </c>
      <c r="HZ180">
        <f>IF(IV180="","Unknown",VLOOKUP(IV180,'Vlookup tables'!$F$13:$G$16,2,FALSE))</f>
        <v>3</v>
      </c>
      <c r="IA180">
        <f>IF(IW180="","Unknown",VLOOKUP(IW180,'Vlookup tables'!$H$13:$I$16,2,FALSE))</f>
        <v>2</v>
      </c>
      <c r="IB180">
        <f>IF(IX180="","Unknown",VLOOKUP(IX180,'Vlookup tables'!$J$13:$K$16,2,FALSE))</f>
        <v>2</v>
      </c>
      <c r="IC180">
        <f>IF(IY180="","Unknown",VLOOKUP(IY180,'Vlookup tables'!$L$13:$M$16,2,FALSE))</f>
        <v>3</v>
      </c>
      <c r="ID180">
        <f>IF(IZ180="","Unknown",VLOOKUP(IZ180,'Vlookup tables'!$N$13:$O$16,2,FALSE))</f>
        <v>1</v>
      </c>
      <c r="IE180">
        <f>VLOOKUP(JA180,'Vlookup tables'!$P$13:$Q$15,2,FALSE)</f>
        <v>1</v>
      </c>
      <c r="IF180" t="str">
        <f t="shared" si="213"/>
        <v>na</v>
      </c>
      <c r="IG180" t="str">
        <f t="shared" si="214"/>
        <v>na</v>
      </c>
      <c r="IH180" t="str">
        <f t="shared" si="215"/>
        <v>na</v>
      </c>
      <c r="II180" t="str">
        <f t="shared" si="179"/>
        <v>na</v>
      </c>
      <c r="IJ180" t="str">
        <f>IF(OR(IF180=FALSE,IF180="na"),"na",VLOOKUP(JF180,'Vlookup tables'!$G$2:$H$7,2,FALSE))</f>
        <v>na</v>
      </c>
      <c r="IK180" t="str">
        <f>IF(OR(IG180=FALSE,IG180="na"),"na",VLOOKUP(JG180,'Vlookup tables'!$G$2:$H$7,2,FALSE))</f>
        <v>na</v>
      </c>
      <c r="IL180" t="str">
        <f>IF(OR(IH180=FALSE,IH180="na"),"na",VLOOKUP(JH180,'Vlookup tables'!$G$2:$H$7,2,FALSE))</f>
        <v>na</v>
      </c>
      <c r="IM180" t="str">
        <f>IF(OR(IF180=FALSE,IF180="na"),"na",VLOOKUP(JL180,'Vlookup tables'!$J$2:$K$5,2,FALSE))</f>
        <v>na</v>
      </c>
      <c r="IN180" t="str">
        <f>IF(OR(IG180=FALSE,IG180="na"),"na",VLOOKUP(JM180,'Vlookup tables'!$J$2:$K$5,2,FALSE))</f>
        <v>na</v>
      </c>
      <c r="IO180" t="str">
        <f>IF(OR(IH180=FALSE,IH180="na"),"na",VLOOKUP(JN180,'Vlookup tables'!$J$2:$K$5,2,FALSE))</f>
        <v>na</v>
      </c>
      <c r="IP180" t="str">
        <f t="shared" si="216"/>
        <v>na</v>
      </c>
      <c r="IQ180" t="str">
        <f t="shared" si="217"/>
        <v>na</v>
      </c>
      <c r="IR180" t="str">
        <f t="shared" si="218"/>
        <v>na</v>
      </c>
      <c r="IS180" t="b">
        <f t="shared" si="219"/>
        <v>1</v>
      </c>
      <c r="IT180" t="s">
        <v>538</v>
      </c>
      <c r="IU180" t="s">
        <v>539</v>
      </c>
      <c r="IV180" t="s">
        <v>540</v>
      </c>
      <c r="IW180" t="s">
        <v>562</v>
      </c>
      <c r="IX180" t="s">
        <v>563</v>
      </c>
      <c r="IY180" t="s">
        <v>532</v>
      </c>
      <c r="IZ180" t="s">
        <v>562</v>
      </c>
      <c r="JA180" t="s">
        <v>541</v>
      </c>
      <c r="JX180" t="s">
        <v>534</v>
      </c>
      <c r="KM180" t="s">
        <v>1249</v>
      </c>
      <c r="KN180" t="s">
        <v>543</v>
      </c>
      <c r="KQ180" t="b">
        <f t="shared" si="220"/>
        <v>0</v>
      </c>
      <c r="KR180">
        <f t="shared" si="180"/>
        <v>147</v>
      </c>
    </row>
    <row r="181" spans="1:304" ht="14.4" customHeight="1" x14ac:dyDescent="0.3">
      <c r="A181">
        <v>100</v>
      </c>
      <c r="B181">
        <v>790</v>
      </c>
      <c r="C181" s="2">
        <v>44874.499907407408</v>
      </c>
      <c r="D181">
        <v>1</v>
      </c>
      <c r="E181" t="s">
        <v>544</v>
      </c>
      <c r="F181" t="s">
        <v>566</v>
      </c>
      <c r="G181">
        <f>VLOOKUP(F181,'Vlookup tables'!$A$2:$B$10,2,FALSE)</f>
        <v>3</v>
      </c>
      <c r="H181" t="s">
        <v>545</v>
      </c>
      <c r="J181" t="str">
        <f t="shared" si="221"/>
        <v>Engineering</v>
      </c>
      <c r="K181" t="s">
        <v>566</v>
      </c>
      <c r="L181">
        <f>VLOOKUP(K181,'Vlookup tables'!$A$2:$B$10,2,FALSE)</f>
        <v>3</v>
      </c>
      <c r="M181" t="s">
        <v>569</v>
      </c>
      <c r="N181" t="b">
        <f t="shared" si="181"/>
        <v>1</v>
      </c>
      <c r="O181" t="b">
        <f t="shared" si="182"/>
        <v>1</v>
      </c>
      <c r="P181" t="b">
        <f t="shared" si="183"/>
        <v>0</v>
      </c>
      <c r="Q181" t="b">
        <f t="shared" si="184"/>
        <v>0</v>
      </c>
      <c r="R181" t="b">
        <f t="shared" si="185"/>
        <v>0</v>
      </c>
      <c r="S181" t="s">
        <v>711</v>
      </c>
      <c r="T181" t="str">
        <f t="shared" si="222"/>
        <v>na</v>
      </c>
      <c r="U181" t="str">
        <f t="shared" si="223"/>
        <v>na</v>
      </c>
      <c r="V181" t="b">
        <f t="shared" si="224"/>
        <v>0</v>
      </c>
      <c r="W181" t="b">
        <f t="shared" si="225"/>
        <v>1</v>
      </c>
      <c r="X181" t="b">
        <f t="shared" si="226"/>
        <v>1</v>
      </c>
      <c r="Y181" t="s">
        <v>584</v>
      </c>
      <c r="Z181">
        <f>VLOOKUP(Y181,'Vlookup tables'!$D$2:$E$6,2,FALSE)</f>
        <v>2</v>
      </c>
      <c r="AA181" t="str">
        <f t="shared" si="163"/>
        <v>na</v>
      </c>
      <c r="AB181" t="str">
        <f t="shared" si="186"/>
        <v>na</v>
      </c>
      <c r="AC181" t="str">
        <f t="shared" si="187"/>
        <v>na</v>
      </c>
      <c r="AD181" t="str">
        <f t="shared" si="188"/>
        <v>na</v>
      </c>
      <c r="AE181" t="str">
        <f t="shared" si="189"/>
        <v>na</v>
      </c>
      <c r="AF181" t="str">
        <f>IF(OR(AA181=FALSE,AA181="na"),"na",VLOOKUP(AV181,'Vlookup tables'!$G$2:$H$7,2,FALSE))</f>
        <v>na</v>
      </c>
      <c r="AG181" t="str">
        <f>IF(OR(AB181=FALSE,AB181="na"),"na",VLOOKUP(AW181,'Vlookup tables'!$G$2:$H$7,2,FALSE))</f>
        <v>na</v>
      </c>
      <c r="AH181" t="str">
        <f>IF(OR(AC181=FALSE,AC181="na"),"na",VLOOKUP(AX181,'Vlookup tables'!$G$2:$H$7,2,FALSE))</f>
        <v>na</v>
      </c>
      <c r="AI181" t="str">
        <f>IF(OR(AD181=FALSE,AD181="na"),"na",VLOOKUP(AY181,'Vlookup tables'!$G$2:$H$7,2,FALSE))</f>
        <v>na</v>
      </c>
      <c r="AJ181" t="str">
        <f>IF(OR(AA181=FALSE,AA181="na"),"na",VLOOKUP(BC181,'Vlookup tables'!$J$2:$K$5,2,FALSE))</f>
        <v>na</v>
      </c>
      <c r="AK181" t="str">
        <f>IF(OR(AB181=FALSE,AB181="na"),"na",VLOOKUP(BD181,'Vlookup tables'!$J$2:$K$5,2,FALSE))</f>
        <v>na</v>
      </c>
      <c r="AL181" t="str">
        <f>IF(OR(AC181=FALSE,AC181="na"),"na",VLOOKUP(BE181,'Vlookup tables'!$J$2:$K$5,2,FALSE))</f>
        <v>na</v>
      </c>
      <c r="AM181" t="str">
        <f>IF(OR(AD181=FALSE,AD181="na"),"na",VLOOKUP(BF181,'Vlookup tables'!$J$2:$K$5,2,FALSE))</f>
        <v>na</v>
      </c>
      <c r="AN181" t="str">
        <f t="shared" si="190"/>
        <v>na</v>
      </c>
      <c r="AO181" t="str">
        <f t="shared" si="191"/>
        <v>na</v>
      </c>
      <c r="AP181" t="str">
        <f t="shared" si="192"/>
        <v>na</v>
      </c>
      <c r="AQ181" t="str">
        <f t="shared" si="193"/>
        <v>na</v>
      </c>
      <c r="BQ181" t="str">
        <f t="shared" si="194"/>
        <v>na</v>
      </c>
      <c r="BR181" t="b">
        <f t="shared" si="195"/>
        <v>1</v>
      </c>
      <c r="BS181" t="b">
        <f t="shared" si="196"/>
        <v>1</v>
      </c>
      <c r="BT181" t="b">
        <f t="shared" si="197"/>
        <v>1</v>
      </c>
      <c r="BU181" t="b">
        <f t="shared" si="198"/>
        <v>0</v>
      </c>
      <c r="BV181" t="b">
        <f t="shared" si="199"/>
        <v>0</v>
      </c>
      <c r="BW181">
        <f>IF(OR(BR181=FALSE,BR181="na"),"na",VLOOKUP(CN181,'Vlookup tables'!$G$2:$H$7,2,FALSE))</f>
        <v>1</v>
      </c>
      <c r="BX181">
        <f>IF(OR(BS181=FALSE,BS181="na"),"na",VLOOKUP(CO181,'Vlookup tables'!$G$2:$H$7,2,FALSE))</f>
        <v>3</v>
      </c>
      <c r="BY181">
        <f>IF(OR(BT181=FALSE,BT181="na"),"na",VLOOKUP(CP181,'Vlookup tables'!$G$2:$H$7,2,FALSE))</f>
        <v>1</v>
      </c>
      <c r="BZ181" t="str">
        <f>IF(OR(BU181=FALSE,BU181="na"),"na",VLOOKUP(CQ181,'Vlookup tables'!$G$2:$H$7,2,FALSE))</f>
        <v>na</v>
      </c>
      <c r="CA181">
        <f>IF(OR(BR181=FALSE,BR181="na"),"na",VLOOKUP(CU181,'Vlookup tables'!$J$2:$K$5,2,FALSE))</f>
        <v>1</v>
      </c>
      <c r="CB181">
        <f>IF(OR(BS181=FALSE,BS181="na"),"na",VLOOKUP(CV181,'Vlookup tables'!$J$2:$K$5,2,FALSE))</f>
        <v>2</v>
      </c>
      <c r="CC181">
        <f>IF(OR(BT181=FALSE,BT181="na"),"na",VLOOKUP(CW181,'Vlookup tables'!$J$2:$K$5,2,FALSE))</f>
        <v>1</v>
      </c>
      <c r="CD181" t="str">
        <f>IF(OR(BU181=FALSE,BU181="na"),"na",VLOOKUP(CX181,'Vlookup tables'!$J$2:$K$5,2,FALSE))</f>
        <v>na</v>
      </c>
      <c r="CE181" t="b">
        <f t="shared" si="200"/>
        <v>1</v>
      </c>
      <c r="CF181" t="b">
        <f t="shared" si="201"/>
        <v>1</v>
      </c>
      <c r="CG181" t="b">
        <f t="shared" si="202"/>
        <v>1</v>
      </c>
      <c r="CH181" t="str">
        <f t="shared" si="203"/>
        <v>na</v>
      </c>
      <c r="CJ181" t="s">
        <v>593</v>
      </c>
      <c r="CN181" t="s">
        <v>530</v>
      </c>
      <c r="CO181" t="s">
        <v>527</v>
      </c>
      <c r="CP181" t="s">
        <v>530</v>
      </c>
      <c r="CU181" t="s">
        <v>564</v>
      </c>
      <c r="CV181" t="s">
        <v>528</v>
      </c>
      <c r="CW181" t="s">
        <v>564</v>
      </c>
      <c r="DB181" t="s">
        <v>1250</v>
      </c>
      <c r="DC181" t="s">
        <v>1251</v>
      </c>
      <c r="DD181" t="s">
        <v>1252</v>
      </c>
      <c r="DI181" t="b">
        <f t="shared" si="204"/>
        <v>0</v>
      </c>
      <c r="DK181" t="s">
        <v>552</v>
      </c>
      <c r="EQ181" t="b">
        <f t="shared" si="205"/>
        <v>0</v>
      </c>
      <c r="ER181" t="b">
        <f t="shared" si="206"/>
        <v>0</v>
      </c>
      <c r="ES181" t="b">
        <f t="shared" si="207"/>
        <v>0</v>
      </c>
      <c r="ET181" t="b">
        <f t="shared" si="208"/>
        <v>0</v>
      </c>
      <c r="EU181" t="b">
        <f t="shared" si="209"/>
        <v>0</v>
      </c>
      <c r="EV181" t="b">
        <f t="shared" si="210"/>
        <v>1</v>
      </c>
      <c r="EW181" t="str">
        <f t="shared" si="164"/>
        <v>na</v>
      </c>
      <c r="EX181" t="str">
        <f t="shared" si="165"/>
        <v>na</v>
      </c>
      <c r="EY181" t="str">
        <f t="shared" si="166"/>
        <v>na</v>
      </c>
      <c r="EZ181" t="str">
        <f t="shared" si="167"/>
        <v>na</v>
      </c>
      <c r="FA181" t="str">
        <f t="shared" si="168"/>
        <v>na</v>
      </c>
      <c r="FB181" t="str">
        <f t="shared" si="169"/>
        <v>na</v>
      </c>
      <c r="FC181" t="str">
        <f t="shared" si="211"/>
        <v>na</v>
      </c>
      <c r="FD181" t="str">
        <f t="shared" si="170"/>
        <v>na</v>
      </c>
      <c r="FE181" t="str">
        <f t="shared" si="171"/>
        <v>na</v>
      </c>
      <c r="FF181" t="str">
        <f t="shared" si="172"/>
        <v>na</v>
      </c>
      <c r="FG181" t="str">
        <f t="shared" si="173"/>
        <v>na</v>
      </c>
      <c r="FH181" t="str">
        <f t="shared" si="212"/>
        <v>na</v>
      </c>
      <c r="FI181" t="str">
        <f>IF(OR(FD181=FALSE,FD181="na"),"na",VLOOKUP(GH181,'Vlookup tables'!$G$2:$H$7,2,FALSE))</f>
        <v>na</v>
      </c>
      <c r="FJ181" t="str">
        <f>IF(OR(FE181=FALSE,FE181="na"),"na",VLOOKUP(GI181,'Vlookup tables'!$G$2:$H$7,2,FALSE))</f>
        <v>na</v>
      </c>
      <c r="FK181" t="str">
        <f>IF(OR(FF181=FALSE,FF181="na"),"na",VLOOKUP(GJ181,'Vlookup tables'!$G$2:$H$7,2,FALSE))</f>
        <v>na</v>
      </c>
      <c r="FL181" t="str">
        <f>IF(OR(FG181=FALSE,FG181="na"),"na",VLOOKUP(GK181,'Vlookup tables'!$G$2:$H$7,2,FALSE))</f>
        <v>na</v>
      </c>
      <c r="FM181" t="str">
        <f>IF(OR(FD181=FALSE,FD181="na"),"na",VLOOKUP(GO181,'Vlookup tables'!$J$2:$K$5,2,FALSE))</f>
        <v>na</v>
      </c>
      <c r="FN181" t="str">
        <f>IF(OR(FE181=FALSE,FE181="na"),"na",VLOOKUP(GP181,'Vlookup tables'!$J$2:$K$5,2,FALSE))</f>
        <v>na</v>
      </c>
      <c r="FO181" t="str">
        <f>IF(OR(FF181=FALSE,FF181="na"),"na",VLOOKUP(GQ181,'Vlookup tables'!$J$2:$K$5,2,FALSE))</f>
        <v>na</v>
      </c>
      <c r="FP181" t="str">
        <f>IF(OR(FG181=FALSE,FG181="na"),"na",VLOOKUP(GR181,'Vlookup tables'!$J$2:$K$5,2,FALSE))</f>
        <v>na</v>
      </c>
      <c r="FQ181" t="str">
        <f t="shared" si="174"/>
        <v>na</v>
      </c>
      <c r="FR181" t="str">
        <f t="shared" si="175"/>
        <v>na</v>
      </c>
      <c r="FS181" t="str">
        <f t="shared" si="176"/>
        <v>na</v>
      </c>
      <c r="FT181" t="str">
        <f t="shared" si="177"/>
        <v>na</v>
      </c>
      <c r="FU181" t="str">
        <f t="shared" si="178"/>
        <v>na</v>
      </c>
      <c r="FV181" t="s">
        <v>1253</v>
      </c>
      <c r="FW181" t="s">
        <v>1254</v>
      </c>
      <c r="HF181" t="s">
        <v>1009</v>
      </c>
      <c r="HW181" t="s">
        <v>1255</v>
      </c>
      <c r="HX181">
        <f>IF(IT181="","Unknown",VLOOKUP(IT181,'Vlookup tables'!$B$13:$C$16,2,FALSE))</f>
        <v>2</v>
      </c>
      <c r="HY181">
        <f>IF(IU181="","Unknown",VLOOKUP(IU181,'Vlookup tables'!$D$13:$E$16,2,FALSE))</f>
        <v>2</v>
      </c>
      <c r="HZ181">
        <f>IF(IV181="","Unknown",VLOOKUP(IV181,'Vlookup tables'!$F$13:$G$16,2,FALSE))</f>
        <v>1</v>
      </c>
      <c r="IA181">
        <f>IF(IW181="","Unknown",VLOOKUP(IW181,'Vlookup tables'!$H$13:$I$16,2,FALSE))</f>
        <v>2</v>
      </c>
      <c r="IB181">
        <f>IF(IX181="","Unknown",VLOOKUP(IX181,'Vlookup tables'!$J$13:$K$16,2,FALSE))</f>
        <v>3</v>
      </c>
      <c r="IC181">
        <f>IF(IY181="","Unknown",VLOOKUP(IY181,'Vlookup tables'!$L$13:$M$16,2,FALSE))</f>
        <v>2</v>
      </c>
      <c r="ID181">
        <f>IF(IZ181="","Unknown",VLOOKUP(IZ181,'Vlookup tables'!$N$13:$O$16,2,FALSE))</f>
        <v>3</v>
      </c>
      <c r="IE181">
        <f>VLOOKUP(JA181,'Vlookup tables'!$P$13:$Q$15,2,FALSE)</f>
        <v>1</v>
      </c>
      <c r="IF181" t="str">
        <f t="shared" si="213"/>
        <v>na</v>
      </c>
      <c r="IG181" t="str">
        <f t="shared" si="214"/>
        <v>na</v>
      </c>
      <c r="IH181" t="str">
        <f t="shared" si="215"/>
        <v>na</v>
      </c>
      <c r="II181" t="str">
        <f t="shared" si="179"/>
        <v>na</v>
      </c>
      <c r="IJ181" t="str">
        <f>IF(OR(IF181=FALSE,IF181="na"),"na",VLOOKUP(JF181,'Vlookup tables'!$G$2:$H$7,2,FALSE))</f>
        <v>na</v>
      </c>
      <c r="IK181" t="str">
        <f>IF(OR(IG181=FALSE,IG181="na"),"na",VLOOKUP(JG181,'Vlookup tables'!$G$2:$H$7,2,FALSE))</f>
        <v>na</v>
      </c>
      <c r="IL181" t="str">
        <f>IF(OR(IH181=FALSE,IH181="na"),"na",VLOOKUP(JH181,'Vlookup tables'!$G$2:$H$7,2,FALSE))</f>
        <v>na</v>
      </c>
      <c r="IM181" t="str">
        <f>IF(OR(IF181=FALSE,IF181="na"),"na",VLOOKUP(JL181,'Vlookup tables'!$J$2:$K$5,2,FALSE))</f>
        <v>na</v>
      </c>
      <c r="IN181" t="str">
        <f>IF(OR(IG181=FALSE,IG181="na"),"na",VLOOKUP(JM181,'Vlookup tables'!$J$2:$K$5,2,FALSE))</f>
        <v>na</v>
      </c>
      <c r="IO181" t="str">
        <f>IF(OR(IH181=FALSE,IH181="na"),"na",VLOOKUP(JN181,'Vlookup tables'!$J$2:$K$5,2,FALSE))</f>
        <v>na</v>
      </c>
      <c r="IP181" t="str">
        <f t="shared" si="216"/>
        <v>na</v>
      </c>
      <c r="IQ181" t="str">
        <f t="shared" si="217"/>
        <v>na</v>
      </c>
      <c r="IR181" t="str">
        <f t="shared" si="218"/>
        <v>na</v>
      </c>
      <c r="IS181" t="b">
        <f t="shared" si="219"/>
        <v>0</v>
      </c>
      <c r="IT181" t="s">
        <v>559</v>
      </c>
      <c r="IU181" t="s">
        <v>560</v>
      </c>
      <c r="IV181" t="s">
        <v>586</v>
      </c>
      <c r="IW181" t="s">
        <v>562</v>
      </c>
      <c r="IX181" t="s">
        <v>577</v>
      </c>
      <c r="IY181" t="s">
        <v>528</v>
      </c>
      <c r="IZ181" t="s">
        <v>587</v>
      </c>
      <c r="JA181" t="s">
        <v>541</v>
      </c>
      <c r="JX181" t="s">
        <v>579</v>
      </c>
      <c r="JY181" t="s">
        <v>1256</v>
      </c>
      <c r="KP181" t="s">
        <v>1257</v>
      </c>
      <c r="KQ181" t="b">
        <f t="shared" si="220"/>
        <v>1</v>
      </c>
      <c r="KR181">
        <f t="shared" si="180"/>
        <v>140</v>
      </c>
    </row>
    <row r="182" spans="1:304" ht="14.4" customHeight="1" x14ac:dyDescent="0.3">
      <c r="A182">
        <v>100</v>
      </c>
      <c r="B182">
        <v>1116</v>
      </c>
      <c r="C182" s="2">
        <v>44874.519606481481</v>
      </c>
      <c r="D182">
        <v>1</v>
      </c>
      <c r="E182" t="s">
        <v>853</v>
      </c>
      <c r="F182" t="s">
        <v>680</v>
      </c>
      <c r="G182">
        <f>VLOOKUP(F182,'Vlookup tables'!$A$2:$B$10,2,FALSE)</f>
        <v>2</v>
      </c>
      <c r="H182" t="s">
        <v>579</v>
      </c>
      <c r="I182" t="s">
        <v>591</v>
      </c>
      <c r="J182" t="str">
        <f t="shared" si="221"/>
        <v>Planning</v>
      </c>
      <c r="K182" t="s">
        <v>568</v>
      </c>
      <c r="L182">
        <f>VLOOKUP(K182,'Vlookup tables'!$A$2:$B$10,2,FALSE)</f>
        <v>6</v>
      </c>
      <c r="M182" t="s">
        <v>583</v>
      </c>
      <c r="N182" t="b">
        <f t="shared" si="181"/>
        <v>1</v>
      </c>
      <c r="O182" t="b">
        <f t="shared" si="182"/>
        <v>0</v>
      </c>
      <c r="P182" t="b">
        <f t="shared" si="183"/>
        <v>0</v>
      </c>
      <c r="Q182" t="b">
        <f t="shared" si="184"/>
        <v>0</v>
      </c>
      <c r="R182" t="b">
        <f t="shared" si="185"/>
        <v>0</v>
      </c>
      <c r="S182" t="s">
        <v>547</v>
      </c>
      <c r="T182" t="str">
        <f t="shared" si="222"/>
        <v>na</v>
      </c>
      <c r="U182" t="b">
        <f t="shared" si="223"/>
        <v>0</v>
      </c>
      <c r="V182" t="b">
        <f t="shared" si="224"/>
        <v>1</v>
      </c>
      <c r="W182" t="b">
        <f t="shared" si="225"/>
        <v>0</v>
      </c>
      <c r="X182" t="b">
        <f t="shared" si="226"/>
        <v>0</v>
      </c>
      <c r="Y182" t="s">
        <v>584</v>
      </c>
      <c r="Z182">
        <f>VLOOKUP(Y182,'Vlookup tables'!$D$2:$E$6,2,FALSE)</f>
        <v>2</v>
      </c>
      <c r="AA182" t="str">
        <f t="shared" si="163"/>
        <v>na</v>
      </c>
      <c r="AB182" t="str">
        <f t="shared" si="186"/>
        <v>na</v>
      </c>
      <c r="AC182" t="str">
        <f t="shared" si="187"/>
        <v>na</v>
      </c>
      <c r="AD182" t="str">
        <f t="shared" si="188"/>
        <v>na</v>
      </c>
      <c r="AE182" t="str">
        <f t="shared" si="189"/>
        <v>na</v>
      </c>
      <c r="AF182" t="str">
        <f>IF(OR(AA182=FALSE,AA182="na"),"na",VLOOKUP(AV182,'Vlookup tables'!$G$2:$H$7,2,FALSE))</f>
        <v>na</v>
      </c>
      <c r="AG182" t="str">
        <f>IF(OR(AB182=FALSE,AB182="na"),"na",VLOOKUP(AW182,'Vlookup tables'!$G$2:$H$7,2,FALSE))</f>
        <v>na</v>
      </c>
      <c r="AH182" t="str">
        <f>IF(OR(AC182=FALSE,AC182="na"),"na",VLOOKUP(AX182,'Vlookup tables'!$G$2:$H$7,2,FALSE))</f>
        <v>na</v>
      </c>
      <c r="AI182" t="str">
        <f>IF(OR(AD182=FALSE,AD182="na"),"na",VLOOKUP(AY182,'Vlookup tables'!$G$2:$H$7,2,FALSE))</f>
        <v>na</v>
      </c>
      <c r="AJ182" t="str">
        <f>IF(OR(AA182=FALSE,AA182="na"),"na",VLOOKUP(BC182,'Vlookup tables'!$J$2:$K$5,2,FALSE))</f>
        <v>na</v>
      </c>
      <c r="AK182" t="str">
        <f>IF(OR(AB182=FALSE,AB182="na"),"na",VLOOKUP(BD182,'Vlookup tables'!$J$2:$K$5,2,FALSE))</f>
        <v>na</v>
      </c>
      <c r="AL182" t="str">
        <f>IF(OR(AC182=FALSE,AC182="na"),"na",VLOOKUP(BE182,'Vlookup tables'!$J$2:$K$5,2,FALSE))</f>
        <v>na</v>
      </c>
      <c r="AM182" t="str">
        <f>IF(OR(AD182=FALSE,AD182="na"),"na",VLOOKUP(BF182,'Vlookup tables'!$J$2:$K$5,2,FALSE))</f>
        <v>na</v>
      </c>
      <c r="AN182" t="str">
        <f t="shared" si="190"/>
        <v>na</v>
      </c>
      <c r="AO182" t="str">
        <f t="shared" si="191"/>
        <v>na</v>
      </c>
      <c r="AP182" t="str">
        <f t="shared" si="192"/>
        <v>na</v>
      </c>
      <c r="AQ182" t="str">
        <f t="shared" si="193"/>
        <v>na</v>
      </c>
      <c r="BQ182" t="str">
        <f t="shared" si="194"/>
        <v>na</v>
      </c>
      <c r="BR182" t="b">
        <f t="shared" si="195"/>
        <v>1</v>
      </c>
      <c r="BS182" t="b">
        <f t="shared" si="196"/>
        <v>1</v>
      </c>
      <c r="BT182" t="b">
        <f t="shared" si="197"/>
        <v>0</v>
      </c>
      <c r="BU182" t="b">
        <f t="shared" si="198"/>
        <v>0</v>
      </c>
      <c r="BV182" t="b">
        <f t="shared" si="199"/>
        <v>0</v>
      </c>
      <c r="BW182">
        <f>IF(OR(BR182=FALSE,BR182="na"),"na",VLOOKUP(CN182,'Vlookup tables'!$G$2:$H$7,2,FALSE))</f>
        <v>2</v>
      </c>
      <c r="BX182">
        <f>IF(OR(BS182=FALSE,BS182="na"),"na",VLOOKUP(CO182,'Vlookup tables'!$G$2:$H$7,2,FALSE))</f>
        <v>1</v>
      </c>
      <c r="BY182" t="str">
        <f>IF(OR(BT182=FALSE,BT182="na"),"na",VLOOKUP(CP182,'Vlookup tables'!$G$2:$H$7,2,FALSE))</f>
        <v>na</v>
      </c>
      <c r="BZ182" t="str">
        <f>IF(OR(BU182=FALSE,BU182="na"),"na",VLOOKUP(CQ182,'Vlookup tables'!$G$2:$H$7,2,FALSE))</f>
        <v>na</v>
      </c>
      <c r="CA182">
        <f>IF(OR(BR182=FALSE,BR182="na"),"na",VLOOKUP(CU182,'Vlookup tables'!$J$2:$K$5,2,FALSE))</f>
        <v>2</v>
      </c>
      <c r="CB182">
        <f>IF(OR(BS182=FALSE,BS182="na"),"na",VLOOKUP(CV182,'Vlookup tables'!$J$2:$K$5,2,FALSE))</f>
        <v>2</v>
      </c>
      <c r="CC182" t="str">
        <f>IF(OR(BT182=FALSE,BT182="na"),"na",VLOOKUP(CW182,'Vlookup tables'!$J$2:$K$5,2,FALSE))</f>
        <v>na</v>
      </c>
      <c r="CD182" t="str">
        <f>IF(OR(BU182=FALSE,BU182="na"),"na",VLOOKUP(CX182,'Vlookup tables'!$J$2:$K$5,2,FALSE))</f>
        <v>na</v>
      </c>
      <c r="CE182" t="b">
        <f t="shared" si="200"/>
        <v>1</v>
      </c>
      <c r="CF182" t="b">
        <f t="shared" si="201"/>
        <v>1</v>
      </c>
      <c r="CG182" t="str">
        <f t="shared" si="202"/>
        <v>na</v>
      </c>
      <c r="CH182" t="str">
        <f t="shared" si="203"/>
        <v>na</v>
      </c>
      <c r="CJ182" t="s">
        <v>529</v>
      </c>
      <c r="CN182" t="s">
        <v>531</v>
      </c>
      <c r="CO182" t="s">
        <v>530</v>
      </c>
      <c r="CU182" t="s">
        <v>528</v>
      </c>
      <c r="CV182" t="s">
        <v>528</v>
      </c>
      <c r="DB182" t="s">
        <v>1258</v>
      </c>
      <c r="DC182" t="s">
        <v>1259</v>
      </c>
      <c r="DI182" t="b">
        <f t="shared" si="204"/>
        <v>0</v>
      </c>
      <c r="DK182" t="s">
        <v>552</v>
      </c>
      <c r="EQ182" t="b">
        <f t="shared" si="205"/>
        <v>0</v>
      </c>
      <c r="ER182" t="b">
        <f t="shared" si="206"/>
        <v>0</v>
      </c>
      <c r="ES182" t="b">
        <f t="shared" si="207"/>
        <v>0</v>
      </c>
      <c r="ET182" t="b">
        <f t="shared" si="208"/>
        <v>0</v>
      </c>
      <c r="EU182" t="b">
        <f t="shared" si="209"/>
        <v>0</v>
      </c>
      <c r="EV182" t="b">
        <f t="shared" si="210"/>
        <v>0</v>
      </c>
      <c r="EW182" t="str">
        <f t="shared" si="164"/>
        <v>na</v>
      </c>
      <c r="EX182" t="str">
        <f t="shared" si="165"/>
        <v>na</v>
      </c>
      <c r="EY182" t="str">
        <f t="shared" si="166"/>
        <v>na</v>
      </c>
      <c r="EZ182" t="str">
        <f t="shared" si="167"/>
        <v>na</v>
      </c>
      <c r="FA182" t="str">
        <f t="shared" si="168"/>
        <v>na</v>
      </c>
      <c r="FB182" t="str">
        <f t="shared" si="169"/>
        <v>na</v>
      </c>
      <c r="FC182" t="str">
        <f t="shared" si="211"/>
        <v>na</v>
      </c>
      <c r="FD182" t="str">
        <f t="shared" si="170"/>
        <v>na</v>
      </c>
      <c r="FE182" t="str">
        <f t="shared" si="171"/>
        <v>na</v>
      </c>
      <c r="FF182" t="str">
        <f t="shared" si="172"/>
        <v>na</v>
      </c>
      <c r="FG182" t="str">
        <f t="shared" si="173"/>
        <v>na</v>
      </c>
      <c r="FH182" t="str">
        <f t="shared" si="212"/>
        <v>na</v>
      </c>
      <c r="FI182" t="str">
        <f>IF(OR(FD182=FALSE,FD182="na"),"na",VLOOKUP(GH182,'Vlookup tables'!$G$2:$H$7,2,FALSE))</f>
        <v>na</v>
      </c>
      <c r="FJ182" t="str">
        <f>IF(OR(FE182=FALSE,FE182="na"),"na",VLOOKUP(GI182,'Vlookup tables'!$G$2:$H$7,2,FALSE))</f>
        <v>na</v>
      </c>
      <c r="FK182" t="str">
        <f>IF(OR(FF182=FALSE,FF182="na"),"na",VLOOKUP(GJ182,'Vlookup tables'!$G$2:$H$7,2,FALSE))</f>
        <v>na</v>
      </c>
      <c r="FL182" t="str">
        <f>IF(OR(FG182=FALSE,FG182="na"),"na",VLOOKUP(GK182,'Vlookup tables'!$G$2:$H$7,2,FALSE))</f>
        <v>na</v>
      </c>
      <c r="FM182" t="str">
        <f>IF(OR(FD182=FALSE,FD182="na"),"na",VLOOKUP(GO182,'Vlookup tables'!$J$2:$K$5,2,FALSE))</f>
        <v>na</v>
      </c>
      <c r="FN182" t="str">
        <f>IF(OR(FE182=FALSE,FE182="na"),"na",VLOOKUP(GP182,'Vlookup tables'!$J$2:$K$5,2,FALSE))</f>
        <v>na</v>
      </c>
      <c r="FO182" t="str">
        <f>IF(OR(FF182=FALSE,FF182="na"),"na",VLOOKUP(GQ182,'Vlookup tables'!$J$2:$K$5,2,FALSE))</f>
        <v>na</v>
      </c>
      <c r="FP182" t="str">
        <f>IF(OR(FG182=FALSE,FG182="na"),"na",VLOOKUP(GR182,'Vlookup tables'!$J$2:$K$5,2,FALSE))</f>
        <v>na</v>
      </c>
      <c r="FQ182" t="str">
        <f t="shared" si="174"/>
        <v>na</v>
      </c>
      <c r="FR182" t="str">
        <f t="shared" si="175"/>
        <v>na</v>
      </c>
      <c r="FS182" t="str">
        <f t="shared" si="176"/>
        <v>na</v>
      </c>
      <c r="FT182" t="str">
        <f t="shared" si="177"/>
        <v>na</v>
      </c>
      <c r="FU182" t="str">
        <f t="shared" si="178"/>
        <v>na</v>
      </c>
      <c r="FV182" t="s">
        <v>574</v>
      </c>
      <c r="HF182" t="s">
        <v>534</v>
      </c>
      <c r="HH182" t="s">
        <v>1260</v>
      </c>
      <c r="HJ182" t="s">
        <v>1261</v>
      </c>
      <c r="HK182">
        <v>1</v>
      </c>
      <c r="HT182">
        <v>2</v>
      </c>
      <c r="HU182">
        <v>3</v>
      </c>
      <c r="HV182">
        <v>1</v>
      </c>
      <c r="HX182">
        <f>IF(IT182="","Unknown",VLOOKUP(IT182,'Vlookup tables'!$B$13:$C$16,2,FALSE))</f>
        <v>2</v>
      </c>
      <c r="HY182">
        <f>IF(IU182="","Unknown",VLOOKUP(IU182,'Vlookup tables'!$D$13:$E$16,2,FALSE))</f>
        <v>3</v>
      </c>
      <c r="HZ182">
        <f>IF(IV182="","Unknown",VLOOKUP(IV182,'Vlookup tables'!$F$13:$G$16,2,FALSE))</f>
        <v>3</v>
      </c>
      <c r="IA182">
        <f>IF(IW182="","Unknown",VLOOKUP(IW182,'Vlookup tables'!$H$13:$I$16,2,FALSE))</f>
        <v>3</v>
      </c>
      <c r="IB182">
        <f>IF(IX182="","Unknown",VLOOKUP(IX182,'Vlookup tables'!$J$13:$K$16,2,FALSE))</f>
        <v>3</v>
      </c>
      <c r="IC182">
        <f>IF(IY182="","Unknown",VLOOKUP(IY182,'Vlookup tables'!$L$13:$M$16,2,FALSE))</f>
        <v>3</v>
      </c>
      <c r="ID182">
        <f>IF(IZ182="","Unknown",VLOOKUP(IZ182,'Vlookup tables'!$N$13:$O$16,2,FALSE))</f>
        <v>1</v>
      </c>
      <c r="IE182">
        <f>VLOOKUP(JA182,'Vlookup tables'!$P$13:$Q$15,2,FALSE)</f>
        <v>1</v>
      </c>
      <c r="IF182" t="str">
        <f t="shared" si="213"/>
        <v>na</v>
      </c>
      <c r="IG182" t="str">
        <f t="shared" si="214"/>
        <v>na</v>
      </c>
      <c r="IH182" t="str">
        <f t="shared" si="215"/>
        <v>na</v>
      </c>
      <c r="II182" t="str">
        <f t="shared" si="179"/>
        <v>na</v>
      </c>
      <c r="IJ182" t="str">
        <f>IF(OR(IF182=FALSE,IF182="na"),"na",VLOOKUP(JF182,'Vlookup tables'!$G$2:$H$7,2,FALSE))</f>
        <v>na</v>
      </c>
      <c r="IK182" t="str">
        <f>IF(OR(IG182=FALSE,IG182="na"),"na",VLOOKUP(JG182,'Vlookup tables'!$G$2:$H$7,2,FALSE))</f>
        <v>na</v>
      </c>
      <c r="IL182" t="str">
        <f>IF(OR(IH182=FALSE,IH182="na"),"na",VLOOKUP(JH182,'Vlookup tables'!$G$2:$H$7,2,FALSE))</f>
        <v>na</v>
      </c>
      <c r="IM182" t="str">
        <f>IF(OR(IF182=FALSE,IF182="na"),"na",VLOOKUP(JL182,'Vlookup tables'!$J$2:$K$5,2,FALSE))</f>
        <v>na</v>
      </c>
      <c r="IN182" t="str">
        <f>IF(OR(IG182=FALSE,IG182="na"),"na",VLOOKUP(JM182,'Vlookup tables'!$J$2:$K$5,2,FALSE))</f>
        <v>na</v>
      </c>
      <c r="IO182" t="str">
        <f>IF(OR(IH182=FALSE,IH182="na"),"na",VLOOKUP(JN182,'Vlookup tables'!$J$2:$K$5,2,FALSE))</f>
        <v>na</v>
      </c>
      <c r="IP182" t="str">
        <f t="shared" si="216"/>
        <v>na</v>
      </c>
      <c r="IQ182" t="str">
        <f t="shared" si="217"/>
        <v>na</v>
      </c>
      <c r="IR182" t="str">
        <f t="shared" si="218"/>
        <v>na</v>
      </c>
      <c r="IS182" t="b">
        <f t="shared" si="219"/>
        <v>0</v>
      </c>
      <c r="IT182" t="s">
        <v>559</v>
      </c>
      <c r="IU182" t="s">
        <v>539</v>
      </c>
      <c r="IV182" t="s">
        <v>540</v>
      </c>
      <c r="IW182" t="s">
        <v>576</v>
      </c>
      <c r="IX182" t="s">
        <v>577</v>
      </c>
      <c r="IY182" t="s">
        <v>532</v>
      </c>
      <c r="IZ182" t="s">
        <v>562</v>
      </c>
      <c r="JA182" t="s">
        <v>541</v>
      </c>
      <c r="JX182" t="s">
        <v>534</v>
      </c>
      <c r="JZ182" t="s">
        <v>1068</v>
      </c>
      <c r="KB182" t="s">
        <v>868</v>
      </c>
      <c r="KD182">
        <v>2</v>
      </c>
      <c r="KE182">
        <v>1</v>
      </c>
      <c r="KI182">
        <v>1</v>
      </c>
      <c r="KN182" t="s">
        <v>552</v>
      </c>
      <c r="KQ182" t="b">
        <f t="shared" si="220"/>
        <v>0</v>
      </c>
      <c r="KR182">
        <f t="shared" si="180"/>
        <v>146</v>
      </c>
    </row>
    <row r="183" spans="1:304" ht="14.4" customHeight="1" x14ac:dyDescent="0.3">
      <c r="A183">
        <v>100</v>
      </c>
      <c r="B183">
        <v>1875</v>
      </c>
      <c r="C183" s="2">
        <v>44874.522303240738</v>
      </c>
      <c r="D183">
        <v>1</v>
      </c>
      <c r="E183" t="s">
        <v>581</v>
      </c>
      <c r="F183" t="s">
        <v>680</v>
      </c>
      <c r="G183">
        <f>VLOOKUP(F183,'Vlookup tables'!$A$2:$B$10,2,FALSE)</f>
        <v>2</v>
      </c>
      <c r="H183" t="s">
        <v>545</v>
      </c>
      <c r="J183" t="str">
        <f t="shared" si="221"/>
        <v>Engineering</v>
      </c>
      <c r="K183" t="s">
        <v>680</v>
      </c>
      <c r="L183">
        <f>VLOOKUP(K183,'Vlookup tables'!$A$2:$B$10,2,FALSE)</f>
        <v>2</v>
      </c>
      <c r="M183" t="s">
        <v>583</v>
      </c>
      <c r="N183" t="b">
        <f t="shared" si="181"/>
        <v>1</v>
      </c>
      <c r="O183" t="b">
        <f t="shared" si="182"/>
        <v>0</v>
      </c>
      <c r="P183" t="b">
        <f t="shared" si="183"/>
        <v>0</v>
      </c>
      <c r="Q183" t="b">
        <f t="shared" si="184"/>
        <v>0</v>
      </c>
      <c r="R183" t="b">
        <f t="shared" si="185"/>
        <v>0</v>
      </c>
      <c r="S183" t="s">
        <v>673</v>
      </c>
      <c r="T183" t="str">
        <f t="shared" si="222"/>
        <v>na</v>
      </c>
      <c r="U183" t="b">
        <f t="shared" si="223"/>
        <v>1</v>
      </c>
      <c r="V183" t="b">
        <f t="shared" si="224"/>
        <v>0</v>
      </c>
      <c r="W183" t="b">
        <f t="shared" si="225"/>
        <v>1</v>
      </c>
      <c r="X183" t="b">
        <f t="shared" si="226"/>
        <v>0</v>
      </c>
      <c r="Y183" t="s">
        <v>517</v>
      </c>
      <c r="Z183">
        <f>VLOOKUP(Y183,'Vlookup tables'!$D$2:$E$6,2,FALSE)</f>
        <v>1</v>
      </c>
      <c r="AA183" t="b">
        <f t="shared" si="163"/>
        <v>1</v>
      </c>
      <c r="AB183" t="b">
        <f t="shared" si="186"/>
        <v>1</v>
      </c>
      <c r="AC183" t="b">
        <f t="shared" si="187"/>
        <v>0</v>
      </c>
      <c r="AD183" t="b">
        <f t="shared" si="188"/>
        <v>1</v>
      </c>
      <c r="AE183" t="b">
        <f t="shared" si="189"/>
        <v>0</v>
      </c>
      <c r="AF183">
        <f>IF(OR(AA183=FALSE,AA183="na"),"na",VLOOKUP(AV183,'Vlookup tables'!$G$2:$H$7,2,FALSE))</f>
        <v>1</v>
      </c>
      <c r="AG183">
        <f>IF(OR(AB183=FALSE,AB183="na"),"na",VLOOKUP(AW183,'Vlookup tables'!$G$2:$H$7,2,FALSE))</f>
        <v>1</v>
      </c>
      <c r="AH183" t="str">
        <f>IF(OR(AC183=FALSE,AC183="na"),"na",VLOOKUP(AX183,'Vlookup tables'!$G$2:$H$7,2,FALSE))</f>
        <v>na</v>
      </c>
      <c r="AI183">
        <f>IF(OR(AD183=FALSE,AD183="na"),"na",VLOOKUP(AY183,'Vlookup tables'!$G$2:$H$7,2,FALSE))</f>
        <v>1</v>
      </c>
      <c r="AJ183">
        <f>IF(OR(AA183=FALSE,AA183="na"),"na",VLOOKUP(BC183,'Vlookup tables'!$J$2:$K$5,2,FALSE))</f>
        <v>3</v>
      </c>
      <c r="AK183">
        <f>IF(OR(AB183=FALSE,AB183="na"),"na",VLOOKUP(BD183,'Vlookup tables'!$J$2:$K$5,2,FALSE))</f>
        <v>3</v>
      </c>
      <c r="AL183" t="str">
        <f>IF(OR(AC183=FALSE,AC183="na"),"na",VLOOKUP(BE183,'Vlookup tables'!$J$2:$K$5,2,FALSE))</f>
        <v>na</v>
      </c>
      <c r="AM183">
        <f>IF(OR(AD183=FALSE,AD183="na"),"na",VLOOKUP(BF183,'Vlookup tables'!$J$2:$K$5,2,FALSE))</f>
        <v>3</v>
      </c>
      <c r="AN183" t="b">
        <f t="shared" si="190"/>
        <v>1</v>
      </c>
      <c r="AO183" t="b">
        <f t="shared" si="191"/>
        <v>1</v>
      </c>
      <c r="AP183" t="str">
        <f t="shared" si="192"/>
        <v>na</v>
      </c>
      <c r="AQ183" t="b">
        <f t="shared" si="193"/>
        <v>1</v>
      </c>
      <c r="AR183" t="s">
        <v>771</v>
      </c>
      <c r="AV183" t="s">
        <v>530</v>
      </c>
      <c r="AW183" t="s">
        <v>530</v>
      </c>
      <c r="AX183" t="s">
        <v>530</v>
      </c>
      <c r="AY183" t="s">
        <v>530</v>
      </c>
      <c r="BC183" t="s">
        <v>532</v>
      </c>
      <c r="BD183" t="s">
        <v>532</v>
      </c>
      <c r="BE183" t="s">
        <v>528</v>
      </c>
      <c r="BF183" t="s">
        <v>532</v>
      </c>
      <c r="BJ183" t="s">
        <v>1262</v>
      </c>
      <c r="BK183" t="s">
        <v>1262</v>
      </c>
      <c r="BL183" t="s">
        <v>1263</v>
      </c>
      <c r="BM183" t="s">
        <v>1262</v>
      </c>
      <c r="BQ183" t="str">
        <f t="shared" si="194"/>
        <v>No</v>
      </c>
      <c r="BR183" t="str">
        <f t="shared" si="195"/>
        <v>na</v>
      </c>
      <c r="BS183" t="str">
        <f t="shared" si="196"/>
        <v>na</v>
      </c>
      <c r="BT183" t="str">
        <f t="shared" si="197"/>
        <v>na</v>
      </c>
      <c r="BU183" t="str">
        <f t="shared" si="198"/>
        <v>na</v>
      </c>
      <c r="BV183" t="str">
        <f t="shared" si="199"/>
        <v>na</v>
      </c>
      <c r="BW183" t="str">
        <f>IF(OR(BR183=FALSE,BR183="na"),"na",VLOOKUP(CN183,'Vlookup tables'!$G$2:$H$7,2,FALSE))</f>
        <v>na</v>
      </c>
      <c r="BX183" t="str">
        <f>IF(OR(BS183=FALSE,BS183="na"),"na",VLOOKUP(CO183,'Vlookup tables'!$G$2:$H$7,2,FALSE))</f>
        <v>na</v>
      </c>
      <c r="BY183" t="str">
        <f>IF(OR(BT183=FALSE,BT183="na"),"na",VLOOKUP(CP183,'Vlookup tables'!$G$2:$H$7,2,FALSE))</f>
        <v>na</v>
      </c>
      <c r="BZ183" t="str">
        <f>IF(OR(BU183=FALSE,BU183="na"),"na",VLOOKUP(CQ183,'Vlookup tables'!$G$2:$H$7,2,FALSE))</f>
        <v>na</v>
      </c>
      <c r="CA183" t="str">
        <f>IF(OR(BR183=FALSE,BR183="na"),"na",VLOOKUP(CU183,'Vlookup tables'!$J$2:$K$5,2,FALSE))</f>
        <v>na</v>
      </c>
      <c r="CB183" t="str">
        <f>IF(OR(BS183=FALSE,BS183="na"),"na",VLOOKUP(CV183,'Vlookup tables'!$J$2:$K$5,2,FALSE))</f>
        <v>na</v>
      </c>
      <c r="CC183" t="str">
        <f>IF(OR(BT183=FALSE,BT183="na"),"na",VLOOKUP(CW183,'Vlookup tables'!$J$2:$K$5,2,FALSE))</f>
        <v>na</v>
      </c>
      <c r="CD183" t="str">
        <f>IF(OR(BU183=FALSE,BU183="na"),"na",VLOOKUP(CX183,'Vlookup tables'!$J$2:$K$5,2,FALSE))</f>
        <v>na</v>
      </c>
      <c r="CE183" t="str">
        <f t="shared" si="200"/>
        <v>na</v>
      </c>
      <c r="CF183" t="str">
        <f t="shared" si="201"/>
        <v>na</v>
      </c>
      <c r="CG183" t="str">
        <f t="shared" si="202"/>
        <v>na</v>
      </c>
      <c r="CH183" t="str">
        <f t="shared" si="203"/>
        <v>na</v>
      </c>
      <c r="CI183" t="s">
        <v>617</v>
      </c>
      <c r="DI183" t="b">
        <f t="shared" si="204"/>
        <v>0</v>
      </c>
      <c r="DK183" t="s">
        <v>552</v>
      </c>
      <c r="EQ183" t="b">
        <f t="shared" si="205"/>
        <v>0</v>
      </c>
      <c r="ER183" t="b">
        <f t="shared" si="206"/>
        <v>0</v>
      </c>
      <c r="ES183" t="b">
        <f t="shared" si="207"/>
        <v>0</v>
      </c>
      <c r="ET183" t="b">
        <f t="shared" si="208"/>
        <v>0</v>
      </c>
      <c r="EU183" t="b">
        <f t="shared" si="209"/>
        <v>0</v>
      </c>
      <c r="EV183" t="b">
        <f t="shared" si="210"/>
        <v>0</v>
      </c>
      <c r="EW183" t="str">
        <f t="shared" si="164"/>
        <v>na</v>
      </c>
      <c r="EX183" t="str">
        <f t="shared" si="165"/>
        <v>na</v>
      </c>
      <c r="EY183" t="str">
        <f t="shared" si="166"/>
        <v>na</v>
      </c>
      <c r="EZ183" t="str">
        <f t="shared" si="167"/>
        <v>na</v>
      </c>
      <c r="FA183" t="str">
        <f t="shared" si="168"/>
        <v>na</v>
      </c>
      <c r="FB183" t="str">
        <f t="shared" si="169"/>
        <v>na</v>
      </c>
      <c r="FC183" t="str">
        <f t="shared" si="211"/>
        <v>na</v>
      </c>
      <c r="FD183" t="str">
        <f t="shared" si="170"/>
        <v>na</v>
      </c>
      <c r="FE183" t="str">
        <f t="shared" si="171"/>
        <v>na</v>
      </c>
      <c r="FF183" t="str">
        <f t="shared" si="172"/>
        <v>na</v>
      </c>
      <c r="FG183" t="str">
        <f t="shared" si="173"/>
        <v>na</v>
      </c>
      <c r="FH183" t="str">
        <f t="shared" si="212"/>
        <v>na</v>
      </c>
      <c r="FI183" t="str">
        <f>IF(OR(FD183=FALSE,FD183="na"),"na",VLOOKUP(GH183,'Vlookup tables'!$G$2:$H$7,2,FALSE))</f>
        <v>na</v>
      </c>
      <c r="FJ183" t="str">
        <f>IF(OR(FE183=FALSE,FE183="na"),"na",VLOOKUP(GI183,'Vlookup tables'!$G$2:$H$7,2,FALSE))</f>
        <v>na</v>
      </c>
      <c r="FK183" t="str">
        <f>IF(OR(FF183=FALSE,FF183="na"),"na",VLOOKUP(GJ183,'Vlookup tables'!$G$2:$H$7,2,FALSE))</f>
        <v>na</v>
      </c>
      <c r="FL183" t="str">
        <f>IF(OR(FG183=FALSE,FG183="na"),"na",VLOOKUP(GK183,'Vlookup tables'!$G$2:$H$7,2,FALSE))</f>
        <v>na</v>
      </c>
      <c r="FM183" t="str">
        <f>IF(OR(FD183=FALSE,FD183="na"),"na",VLOOKUP(GO183,'Vlookup tables'!$J$2:$K$5,2,FALSE))</f>
        <v>na</v>
      </c>
      <c r="FN183" t="str">
        <f>IF(OR(FE183=FALSE,FE183="na"),"na",VLOOKUP(GP183,'Vlookup tables'!$J$2:$K$5,2,FALSE))</f>
        <v>na</v>
      </c>
      <c r="FO183" t="str">
        <f>IF(OR(FF183=FALSE,FF183="na"),"na",VLOOKUP(GQ183,'Vlookup tables'!$J$2:$K$5,2,FALSE))</f>
        <v>na</v>
      </c>
      <c r="FP183" t="str">
        <f>IF(OR(FG183=FALSE,FG183="na"),"na",VLOOKUP(GR183,'Vlookup tables'!$J$2:$K$5,2,FALSE))</f>
        <v>na</v>
      </c>
      <c r="FQ183" t="str">
        <f t="shared" si="174"/>
        <v>na</v>
      </c>
      <c r="FR183" t="str">
        <f t="shared" si="175"/>
        <v>na</v>
      </c>
      <c r="FS183" t="str">
        <f t="shared" si="176"/>
        <v>na</v>
      </c>
      <c r="FT183" t="str">
        <f t="shared" si="177"/>
        <v>na</v>
      </c>
      <c r="FU183" t="str">
        <f t="shared" si="178"/>
        <v>na</v>
      </c>
      <c r="FV183" t="s">
        <v>574</v>
      </c>
      <c r="HF183" t="s">
        <v>534</v>
      </c>
      <c r="HI183" t="s">
        <v>1264</v>
      </c>
      <c r="HO183">
        <v>1</v>
      </c>
      <c r="HP183">
        <v>3</v>
      </c>
      <c r="HQ183">
        <v>2</v>
      </c>
      <c r="HR183">
        <v>4</v>
      </c>
      <c r="HX183">
        <f>IF(IT183="","Unknown",VLOOKUP(IT183,'Vlookup tables'!$B$13:$C$16,2,FALSE))</f>
        <v>2</v>
      </c>
      <c r="HY183">
        <f>IF(IU183="","Unknown",VLOOKUP(IU183,'Vlookup tables'!$D$13:$E$16,2,FALSE))</f>
        <v>3</v>
      </c>
      <c r="HZ183">
        <f>IF(IV183="","Unknown",VLOOKUP(IV183,'Vlookup tables'!$F$13:$G$16,2,FALSE))</f>
        <v>3</v>
      </c>
      <c r="IA183">
        <f>IF(IW183="","Unknown",VLOOKUP(IW183,'Vlookup tables'!$H$13:$I$16,2,FALSE))</f>
        <v>2</v>
      </c>
      <c r="IB183">
        <f>IF(IX183="","Unknown",VLOOKUP(IX183,'Vlookup tables'!$J$13:$K$16,2,FALSE))</f>
        <v>3</v>
      </c>
      <c r="IC183">
        <f>IF(IY183="","Unknown",VLOOKUP(IY183,'Vlookup tables'!$L$13:$M$16,2,FALSE))</f>
        <v>2</v>
      </c>
      <c r="ID183">
        <f>IF(IZ183="","Unknown",VLOOKUP(IZ183,'Vlookup tables'!$N$13:$O$16,2,FALSE))</f>
        <v>3</v>
      </c>
      <c r="IE183">
        <f>VLOOKUP(JA183,'Vlookup tables'!$P$13:$Q$15,2,FALSE)</f>
        <v>1</v>
      </c>
      <c r="IF183" t="str">
        <f t="shared" si="213"/>
        <v>na</v>
      </c>
      <c r="IG183" t="str">
        <f t="shared" si="214"/>
        <v>na</v>
      </c>
      <c r="IH183" t="str">
        <f t="shared" si="215"/>
        <v>na</v>
      </c>
      <c r="II183" t="str">
        <f t="shared" si="179"/>
        <v>na</v>
      </c>
      <c r="IJ183" t="str">
        <f>IF(OR(IF183=FALSE,IF183="na"),"na",VLOOKUP(JF183,'Vlookup tables'!$G$2:$H$7,2,FALSE))</f>
        <v>na</v>
      </c>
      <c r="IK183" t="str">
        <f>IF(OR(IG183=FALSE,IG183="na"),"na",VLOOKUP(JG183,'Vlookup tables'!$G$2:$H$7,2,FALSE))</f>
        <v>na</v>
      </c>
      <c r="IL183" t="str">
        <f>IF(OR(IH183=FALSE,IH183="na"),"na",VLOOKUP(JH183,'Vlookup tables'!$G$2:$H$7,2,FALSE))</f>
        <v>na</v>
      </c>
      <c r="IM183" t="str">
        <f>IF(OR(IF183=FALSE,IF183="na"),"na",VLOOKUP(JL183,'Vlookup tables'!$J$2:$K$5,2,FALSE))</f>
        <v>na</v>
      </c>
      <c r="IN183" t="str">
        <f>IF(OR(IG183=FALSE,IG183="na"),"na",VLOOKUP(JM183,'Vlookup tables'!$J$2:$K$5,2,FALSE))</f>
        <v>na</v>
      </c>
      <c r="IO183" t="str">
        <f>IF(OR(IH183=FALSE,IH183="na"),"na",VLOOKUP(JN183,'Vlookup tables'!$J$2:$K$5,2,FALSE))</f>
        <v>na</v>
      </c>
      <c r="IP183" t="str">
        <f t="shared" si="216"/>
        <v>na</v>
      </c>
      <c r="IQ183" t="str">
        <f t="shared" si="217"/>
        <v>na</v>
      </c>
      <c r="IR183" t="str">
        <f t="shared" si="218"/>
        <v>na</v>
      </c>
      <c r="IS183" t="b">
        <f t="shared" si="219"/>
        <v>0</v>
      </c>
      <c r="IT183" t="s">
        <v>559</v>
      </c>
      <c r="IU183" t="s">
        <v>539</v>
      </c>
      <c r="IV183" t="s">
        <v>540</v>
      </c>
      <c r="IW183" t="s">
        <v>562</v>
      </c>
      <c r="IX183" t="s">
        <v>577</v>
      </c>
      <c r="IY183" t="s">
        <v>528</v>
      </c>
      <c r="IZ183" t="s">
        <v>587</v>
      </c>
      <c r="JA183" t="s">
        <v>541</v>
      </c>
      <c r="JX183" t="s">
        <v>534</v>
      </c>
      <c r="KA183" t="s">
        <v>687</v>
      </c>
      <c r="KF183">
        <v>1</v>
      </c>
      <c r="KG183">
        <v>2</v>
      </c>
      <c r="KH183">
        <v>3</v>
      </c>
      <c r="KN183" t="s">
        <v>552</v>
      </c>
      <c r="KQ183" t="b">
        <f t="shared" si="220"/>
        <v>0</v>
      </c>
      <c r="KR183">
        <f t="shared" si="180"/>
        <v>150</v>
      </c>
    </row>
    <row r="184" spans="1:304" ht="14.4" customHeight="1" x14ac:dyDescent="0.3">
      <c r="A184">
        <v>100</v>
      </c>
      <c r="B184">
        <v>552</v>
      </c>
      <c r="C184" s="2">
        <v>44874.523530092592</v>
      </c>
      <c r="D184">
        <v>1</v>
      </c>
      <c r="E184" t="s">
        <v>590</v>
      </c>
      <c r="F184" t="s">
        <v>566</v>
      </c>
      <c r="G184">
        <f>VLOOKUP(F184,'Vlookup tables'!$A$2:$B$10,2,FALSE)</f>
        <v>3</v>
      </c>
      <c r="H184" t="s">
        <v>567</v>
      </c>
      <c r="J184" t="str">
        <f t="shared" si="221"/>
        <v>Administration</v>
      </c>
      <c r="K184" t="s">
        <v>612</v>
      </c>
      <c r="L184">
        <f>VLOOKUP(K184,'Vlookup tables'!$A$2:$B$10,2,FALSE)</f>
        <v>5</v>
      </c>
      <c r="M184" t="s">
        <v>547</v>
      </c>
      <c r="N184" t="b">
        <f t="shared" si="181"/>
        <v>0</v>
      </c>
      <c r="O184" t="b">
        <f t="shared" si="182"/>
        <v>0</v>
      </c>
      <c r="P184" t="b">
        <f t="shared" si="183"/>
        <v>1</v>
      </c>
      <c r="Q184" t="b">
        <f t="shared" si="184"/>
        <v>0</v>
      </c>
      <c r="R184" t="b">
        <f t="shared" si="185"/>
        <v>0</v>
      </c>
      <c r="S184" t="s">
        <v>1265</v>
      </c>
      <c r="T184" t="b">
        <f t="shared" si="222"/>
        <v>0</v>
      </c>
      <c r="U184" t="b">
        <f t="shared" si="223"/>
        <v>1</v>
      </c>
      <c r="V184" t="str">
        <f t="shared" si="224"/>
        <v>na</v>
      </c>
      <c r="W184" t="b">
        <f t="shared" si="225"/>
        <v>0</v>
      </c>
      <c r="X184" t="b">
        <f t="shared" si="226"/>
        <v>1</v>
      </c>
      <c r="Y184" t="s">
        <v>584</v>
      </c>
      <c r="Z184">
        <f>VLOOKUP(Y184,'Vlookup tables'!$D$2:$E$6,2,FALSE)</f>
        <v>2</v>
      </c>
      <c r="AA184" t="str">
        <f t="shared" si="163"/>
        <v>na</v>
      </c>
      <c r="AB184" t="str">
        <f t="shared" si="186"/>
        <v>na</v>
      </c>
      <c r="AC184" t="str">
        <f t="shared" si="187"/>
        <v>na</v>
      </c>
      <c r="AD184" t="str">
        <f t="shared" si="188"/>
        <v>na</v>
      </c>
      <c r="AE184" t="str">
        <f t="shared" si="189"/>
        <v>na</v>
      </c>
      <c r="AF184" t="str">
        <f>IF(OR(AA184=FALSE,AA184="na"),"na",VLOOKUP(AV184,'Vlookup tables'!$G$2:$H$7,2,FALSE))</f>
        <v>na</v>
      </c>
      <c r="AG184" t="str">
        <f>IF(OR(AB184=FALSE,AB184="na"),"na",VLOOKUP(AW184,'Vlookup tables'!$G$2:$H$7,2,FALSE))</f>
        <v>na</v>
      </c>
      <c r="AH184" t="str">
        <f>IF(OR(AC184=FALSE,AC184="na"),"na",VLOOKUP(AX184,'Vlookup tables'!$G$2:$H$7,2,FALSE))</f>
        <v>na</v>
      </c>
      <c r="AI184" t="str">
        <f>IF(OR(AD184=FALSE,AD184="na"),"na",VLOOKUP(AY184,'Vlookup tables'!$G$2:$H$7,2,FALSE))</f>
        <v>na</v>
      </c>
      <c r="AJ184" t="str">
        <f>IF(OR(AA184=FALSE,AA184="na"),"na",VLOOKUP(BC184,'Vlookup tables'!$J$2:$K$5,2,FALSE))</f>
        <v>na</v>
      </c>
      <c r="AK184" t="str">
        <f>IF(OR(AB184=FALSE,AB184="na"),"na",VLOOKUP(BD184,'Vlookup tables'!$J$2:$K$5,2,FALSE))</f>
        <v>na</v>
      </c>
      <c r="AL184" t="str">
        <f>IF(OR(AC184=FALSE,AC184="na"),"na",VLOOKUP(BE184,'Vlookup tables'!$J$2:$K$5,2,FALSE))</f>
        <v>na</v>
      </c>
      <c r="AM184" t="str">
        <f>IF(OR(AD184=FALSE,AD184="na"),"na",VLOOKUP(BF184,'Vlookup tables'!$J$2:$K$5,2,FALSE))</f>
        <v>na</v>
      </c>
      <c r="AN184" t="str">
        <f t="shared" si="190"/>
        <v>na</v>
      </c>
      <c r="AO184" t="str">
        <f t="shared" si="191"/>
        <v>na</v>
      </c>
      <c r="AP184" t="str">
        <f t="shared" si="192"/>
        <v>na</v>
      </c>
      <c r="AQ184" t="str">
        <f t="shared" si="193"/>
        <v>na</v>
      </c>
      <c r="BQ184" t="str">
        <f t="shared" si="194"/>
        <v>na</v>
      </c>
      <c r="BR184" t="b">
        <f t="shared" si="195"/>
        <v>1</v>
      </c>
      <c r="BS184" t="b">
        <f t="shared" si="196"/>
        <v>1</v>
      </c>
      <c r="BT184" t="b">
        <f t="shared" si="197"/>
        <v>1</v>
      </c>
      <c r="BU184" t="b">
        <f t="shared" si="198"/>
        <v>1</v>
      </c>
      <c r="BV184" t="b">
        <f t="shared" si="199"/>
        <v>0</v>
      </c>
      <c r="BW184">
        <f>IF(OR(BR184=FALSE,BR184="na"),"na",VLOOKUP(CN184,'Vlookup tables'!$G$2:$H$7,2,FALSE))</f>
        <v>1</v>
      </c>
      <c r="BX184">
        <f>IF(OR(BS184=FALSE,BS184="na"),"na",VLOOKUP(CO184,'Vlookup tables'!$G$2:$H$7,2,FALSE))</f>
        <v>1</v>
      </c>
      <c r="BY184">
        <f>IF(OR(BT184=FALSE,BT184="na"),"na",VLOOKUP(CP184,'Vlookup tables'!$G$2:$H$7,2,FALSE))</f>
        <v>2</v>
      </c>
      <c r="BZ184">
        <f>IF(OR(BU184=FALSE,BU184="na"),"na",VLOOKUP(CQ184,'Vlookup tables'!$G$2:$H$7,2,FALSE))</f>
        <v>1</v>
      </c>
      <c r="CA184">
        <f>IF(OR(BR184=FALSE,BR184="na"),"na",VLOOKUP(CU184,'Vlookup tables'!$J$2:$K$5,2,FALSE))</f>
        <v>3</v>
      </c>
      <c r="CB184">
        <f>IF(OR(BS184=FALSE,BS184="na"),"na",VLOOKUP(CV184,'Vlookup tables'!$J$2:$K$5,2,FALSE))</f>
        <v>3</v>
      </c>
      <c r="CC184">
        <f>IF(OR(BT184=FALSE,BT184="na"),"na",VLOOKUP(CW184,'Vlookup tables'!$J$2:$K$5,2,FALSE))</f>
        <v>2</v>
      </c>
      <c r="CD184">
        <f>IF(OR(BU184=FALSE,BU184="na"),"na",VLOOKUP(CX184,'Vlookup tables'!$J$2:$K$5,2,FALSE))</f>
        <v>2</v>
      </c>
      <c r="CE184" t="b">
        <f t="shared" si="200"/>
        <v>1</v>
      </c>
      <c r="CF184" t="b">
        <f t="shared" si="201"/>
        <v>1</v>
      </c>
      <c r="CG184" t="b">
        <f t="shared" si="202"/>
        <v>1</v>
      </c>
      <c r="CH184" t="b">
        <f t="shared" si="203"/>
        <v>1</v>
      </c>
      <c r="CJ184" t="s">
        <v>550</v>
      </c>
      <c r="CN184" t="s">
        <v>530</v>
      </c>
      <c r="CO184" t="s">
        <v>530</v>
      </c>
      <c r="CP184" t="s">
        <v>531</v>
      </c>
      <c r="CQ184" t="s">
        <v>530</v>
      </c>
      <c r="CU184" t="s">
        <v>532</v>
      </c>
      <c r="CV184" t="s">
        <v>532</v>
      </c>
      <c r="CW184" t="s">
        <v>528</v>
      </c>
      <c r="CX184" t="s">
        <v>528</v>
      </c>
      <c r="DB184" t="s">
        <v>1266</v>
      </c>
      <c r="DC184" t="s">
        <v>1266</v>
      </c>
      <c r="DD184" t="s">
        <v>1266</v>
      </c>
      <c r="DE184" t="s">
        <v>1266</v>
      </c>
      <c r="DI184" t="b">
        <f t="shared" si="204"/>
        <v>0</v>
      </c>
      <c r="DK184" t="s">
        <v>1267</v>
      </c>
      <c r="EQ184" t="b">
        <f t="shared" si="205"/>
        <v>1</v>
      </c>
      <c r="ER184" t="b">
        <f t="shared" si="206"/>
        <v>1</v>
      </c>
      <c r="ES184" t="b">
        <f t="shared" si="207"/>
        <v>0</v>
      </c>
      <c r="ET184" t="b">
        <f t="shared" si="208"/>
        <v>0</v>
      </c>
      <c r="EU184" t="b">
        <f t="shared" si="209"/>
        <v>0</v>
      </c>
      <c r="EV184" t="b">
        <f t="shared" si="210"/>
        <v>0</v>
      </c>
      <c r="EW184">
        <f t="shared" si="164"/>
        <v>1</v>
      </c>
      <c r="EX184" t="str">
        <f t="shared" si="165"/>
        <v>na</v>
      </c>
      <c r="EY184" t="str">
        <f t="shared" si="166"/>
        <v>na</v>
      </c>
      <c r="EZ184" t="str">
        <f t="shared" si="167"/>
        <v>na</v>
      </c>
      <c r="FA184" t="b">
        <f t="shared" si="168"/>
        <v>1</v>
      </c>
      <c r="FB184" t="b">
        <f t="shared" si="169"/>
        <v>0</v>
      </c>
      <c r="FC184" t="b">
        <f t="shared" si="211"/>
        <v>0</v>
      </c>
      <c r="FD184" t="b">
        <f t="shared" si="170"/>
        <v>1</v>
      </c>
      <c r="FE184" t="str">
        <f t="shared" si="171"/>
        <v>na</v>
      </c>
      <c r="FF184" t="b">
        <f t="shared" si="172"/>
        <v>0</v>
      </c>
      <c r="FG184" t="b">
        <f t="shared" si="173"/>
        <v>1</v>
      </c>
      <c r="FH184" t="b">
        <f t="shared" si="212"/>
        <v>0</v>
      </c>
      <c r="FI184">
        <f>IF(OR(FD184=FALSE,FD184="na"),"na",VLOOKUP(GH184,'Vlookup tables'!$G$2:$H$7,2,FALSE))</f>
        <v>1</v>
      </c>
      <c r="FJ184" t="str">
        <f>IF(OR(FE184=FALSE,FE184="na"),"na",VLOOKUP(GI184,'Vlookup tables'!$G$2:$H$7,2,FALSE))</f>
        <v>na</v>
      </c>
      <c r="FK184" t="str">
        <f>IF(OR(FF184=FALSE,FF184="na"),"na",VLOOKUP(GJ184,'Vlookup tables'!$G$2:$H$7,2,FALSE))</f>
        <v>na</v>
      </c>
      <c r="FL184">
        <f>IF(OR(FG184=FALSE,FG184="na"),"na",VLOOKUP(GK184,'Vlookup tables'!$G$2:$H$7,2,FALSE))</f>
        <v>1</v>
      </c>
      <c r="FM184">
        <f>IF(OR(FD184=FALSE,FD184="na"),"na",VLOOKUP(GO184,'Vlookup tables'!$J$2:$K$5,2,FALSE))</f>
        <v>3</v>
      </c>
      <c r="FN184" t="str">
        <f>IF(OR(FE184=FALSE,FE184="na"),"na",VLOOKUP(GP184,'Vlookup tables'!$J$2:$K$5,2,FALSE))</f>
        <v>na</v>
      </c>
      <c r="FO184" t="str">
        <f>IF(OR(FF184=FALSE,FF184="na"),"na",VLOOKUP(GQ184,'Vlookup tables'!$J$2:$K$5,2,FALSE))</f>
        <v>na</v>
      </c>
      <c r="FP184">
        <f>IF(OR(FG184=FALSE,FG184="na"),"na",VLOOKUP(GR184,'Vlookup tables'!$J$2:$K$5,2,FALSE))</f>
        <v>3</v>
      </c>
      <c r="FQ184" t="b">
        <f t="shared" si="174"/>
        <v>1</v>
      </c>
      <c r="FR184" t="str">
        <f t="shared" si="175"/>
        <v>na</v>
      </c>
      <c r="FS184" t="str">
        <f t="shared" si="176"/>
        <v>na</v>
      </c>
      <c r="FT184" t="b">
        <f t="shared" si="177"/>
        <v>0</v>
      </c>
      <c r="FU184" t="b">
        <f t="shared" si="178"/>
        <v>0</v>
      </c>
      <c r="FV184" t="s">
        <v>601</v>
      </c>
      <c r="FX184" t="s">
        <v>555</v>
      </c>
      <c r="GB184" t="s">
        <v>595</v>
      </c>
      <c r="GF184" t="s">
        <v>596</v>
      </c>
      <c r="GH184" t="s">
        <v>530</v>
      </c>
      <c r="GK184" t="s">
        <v>530</v>
      </c>
      <c r="GO184" t="s">
        <v>532</v>
      </c>
      <c r="GR184" t="s">
        <v>532</v>
      </c>
      <c r="GV184" t="s">
        <v>1268</v>
      </c>
      <c r="GX184" t="s">
        <v>1268</v>
      </c>
      <c r="HD184" t="s">
        <v>1267</v>
      </c>
      <c r="HX184">
        <f>IF(IT184="","Unknown",VLOOKUP(IT184,'Vlookup tables'!$B$13:$C$16,2,FALSE))</f>
        <v>2</v>
      </c>
      <c r="HY184">
        <f>IF(IU184="","Unknown",VLOOKUP(IU184,'Vlookup tables'!$D$13:$E$16,2,FALSE))</f>
        <v>3</v>
      </c>
      <c r="HZ184">
        <f>IF(IV184="","Unknown",VLOOKUP(IV184,'Vlookup tables'!$F$13:$G$16,2,FALSE))</f>
        <v>1</v>
      </c>
      <c r="IA184">
        <f>IF(IW184="","Unknown",VLOOKUP(IW184,'Vlookup tables'!$H$13:$I$16,2,FALSE))</f>
        <v>2</v>
      </c>
      <c r="IB184">
        <f>IF(IX184="","Unknown",VLOOKUP(IX184,'Vlookup tables'!$J$13:$K$16,2,FALSE))</f>
        <v>2</v>
      </c>
      <c r="IC184">
        <f>IF(IY184="","Unknown",VLOOKUP(IY184,'Vlookup tables'!$L$13:$M$16,2,FALSE))</f>
        <v>2</v>
      </c>
      <c r="ID184">
        <f>IF(IZ184="","Unknown",VLOOKUP(IZ184,'Vlookup tables'!$N$13:$O$16,2,FALSE))</f>
        <v>1</v>
      </c>
      <c r="IE184">
        <f>VLOOKUP(JA184,'Vlookup tables'!$P$13:$Q$15,2,FALSE)</f>
        <v>1</v>
      </c>
      <c r="IF184" t="str">
        <f t="shared" si="213"/>
        <v>na</v>
      </c>
      <c r="IG184" t="str">
        <f t="shared" si="214"/>
        <v>na</v>
      </c>
      <c r="IH184" t="str">
        <f t="shared" si="215"/>
        <v>na</v>
      </c>
      <c r="II184" t="str">
        <f t="shared" si="179"/>
        <v>na</v>
      </c>
      <c r="IJ184" t="str">
        <f>IF(OR(IF184=FALSE,IF184="na"),"na",VLOOKUP(JF184,'Vlookup tables'!$G$2:$H$7,2,FALSE))</f>
        <v>na</v>
      </c>
      <c r="IK184" t="str">
        <f>IF(OR(IG184=FALSE,IG184="na"),"na",VLOOKUP(JG184,'Vlookup tables'!$G$2:$H$7,2,FALSE))</f>
        <v>na</v>
      </c>
      <c r="IL184" t="str">
        <f>IF(OR(IH184=FALSE,IH184="na"),"na",VLOOKUP(JH184,'Vlookup tables'!$G$2:$H$7,2,FALSE))</f>
        <v>na</v>
      </c>
      <c r="IM184" t="str">
        <f>IF(OR(IF184=FALSE,IF184="na"),"na",VLOOKUP(JL184,'Vlookup tables'!$J$2:$K$5,2,FALSE))</f>
        <v>na</v>
      </c>
      <c r="IN184" t="str">
        <f>IF(OR(IG184=FALSE,IG184="na"),"na",VLOOKUP(JM184,'Vlookup tables'!$J$2:$K$5,2,FALSE))</f>
        <v>na</v>
      </c>
      <c r="IO184" t="str">
        <f>IF(OR(IH184=FALSE,IH184="na"),"na",VLOOKUP(JN184,'Vlookup tables'!$J$2:$K$5,2,FALSE))</f>
        <v>na</v>
      </c>
      <c r="IP184" t="str">
        <f t="shared" si="216"/>
        <v>na</v>
      </c>
      <c r="IQ184" t="str">
        <f t="shared" si="217"/>
        <v>na</v>
      </c>
      <c r="IR184" t="str">
        <f t="shared" si="218"/>
        <v>na</v>
      </c>
      <c r="IS184" t="b">
        <f t="shared" si="219"/>
        <v>0</v>
      </c>
      <c r="IT184" t="s">
        <v>559</v>
      </c>
      <c r="IU184" t="s">
        <v>539</v>
      </c>
      <c r="IV184" t="s">
        <v>586</v>
      </c>
      <c r="IW184" t="s">
        <v>562</v>
      </c>
      <c r="IX184" t="s">
        <v>563</v>
      </c>
      <c r="IY184" t="s">
        <v>528</v>
      </c>
      <c r="IZ184" t="s">
        <v>562</v>
      </c>
      <c r="JA184" t="s">
        <v>541</v>
      </c>
      <c r="JX184" t="s">
        <v>534</v>
      </c>
      <c r="JZ184" t="s">
        <v>687</v>
      </c>
      <c r="KC184">
        <v>1</v>
      </c>
      <c r="KD184">
        <v>2</v>
      </c>
      <c r="KE184">
        <v>3</v>
      </c>
      <c r="KN184" t="s">
        <v>1267</v>
      </c>
      <c r="KQ184" t="b">
        <f t="shared" si="220"/>
        <v>0</v>
      </c>
      <c r="KR184">
        <f t="shared" si="180"/>
        <v>153</v>
      </c>
    </row>
    <row r="185" spans="1:304" ht="14.4" customHeight="1" x14ac:dyDescent="0.3">
      <c r="A185">
        <v>100</v>
      </c>
      <c r="B185">
        <v>1081</v>
      </c>
      <c r="C185" s="2">
        <v>44874.524062500001</v>
      </c>
      <c r="D185">
        <v>1</v>
      </c>
      <c r="E185" t="s">
        <v>544</v>
      </c>
      <c r="F185" t="s">
        <v>680</v>
      </c>
      <c r="G185">
        <f>VLOOKUP(F185,'Vlookup tables'!$A$2:$B$10,2,FALSE)</f>
        <v>2</v>
      </c>
      <c r="H185" t="s">
        <v>545</v>
      </c>
      <c r="J185" t="str">
        <f t="shared" si="221"/>
        <v>Engineering</v>
      </c>
      <c r="K185" t="s">
        <v>611</v>
      </c>
      <c r="L185">
        <f>VLOOKUP(K185,'Vlookup tables'!$A$2:$B$10,2,FALSE)</f>
        <v>4</v>
      </c>
      <c r="M185" t="s">
        <v>592</v>
      </c>
      <c r="N185" t="b">
        <f t="shared" si="181"/>
        <v>0</v>
      </c>
      <c r="O185" t="b">
        <f t="shared" si="182"/>
        <v>1</v>
      </c>
      <c r="P185" t="b">
        <f t="shared" si="183"/>
        <v>0</v>
      </c>
      <c r="Q185" t="b">
        <f t="shared" si="184"/>
        <v>0</v>
      </c>
      <c r="R185" t="b">
        <f t="shared" si="185"/>
        <v>0</v>
      </c>
      <c r="S185" t="s">
        <v>681</v>
      </c>
      <c r="T185" t="b">
        <f t="shared" si="222"/>
        <v>0</v>
      </c>
      <c r="U185" t="str">
        <f t="shared" si="223"/>
        <v>na</v>
      </c>
      <c r="V185" t="b">
        <f t="shared" si="224"/>
        <v>1</v>
      </c>
      <c r="W185" t="b">
        <f t="shared" si="225"/>
        <v>0</v>
      </c>
      <c r="X185" t="b">
        <f t="shared" si="226"/>
        <v>1</v>
      </c>
      <c r="Y185" t="s">
        <v>517</v>
      </c>
      <c r="Z185">
        <f>VLOOKUP(Y185,'Vlookup tables'!$D$2:$E$6,2,FALSE)</f>
        <v>1</v>
      </c>
      <c r="AA185" t="b">
        <f t="shared" si="163"/>
        <v>0</v>
      </c>
      <c r="AB185" t="b">
        <f t="shared" si="186"/>
        <v>1</v>
      </c>
      <c r="AC185" t="b">
        <f t="shared" si="187"/>
        <v>0</v>
      </c>
      <c r="AD185" t="b">
        <f t="shared" si="188"/>
        <v>0</v>
      </c>
      <c r="AE185" t="b">
        <f t="shared" si="189"/>
        <v>0</v>
      </c>
      <c r="AF185" t="str">
        <f>IF(OR(AA185=FALSE,AA185="na"),"na",VLOOKUP(AV185,'Vlookup tables'!$G$2:$H$7,2,FALSE))</f>
        <v>na</v>
      </c>
      <c r="AG185">
        <f>IF(OR(AB185=FALSE,AB185="na"),"na",VLOOKUP(AW185,'Vlookup tables'!$G$2:$H$7,2,FALSE))</f>
        <v>2</v>
      </c>
      <c r="AH185" t="str">
        <f>IF(OR(AC185=FALSE,AC185="na"),"na",VLOOKUP(AX185,'Vlookup tables'!$G$2:$H$7,2,FALSE))</f>
        <v>na</v>
      </c>
      <c r="AI185" t="str">
        <f>IF(OR(AD185=FALSE,AD185="na"),"na",VLOOKUP(AY185,'Vlookup tables'!$G$2:$H$7,2,FALSE))</f>
        <v>na</v>
      </c>
      <c r="AJ185" t="str">
        <f>IF(OR(AA185=FALSE,AA185="na"),"na",VLOOKUP(BC185,'Vlookup tables'!$J$2:$K$5,2,FALSE))</f>
        <v>na</v>
      </c>
      <c r="AK185">
        <f>IF(OR(AB185=FALSE,AB185="na"),"na",VLOOKUP(BD185,'Vlookup tables'!$J$2:$K$5,2,FALSE))</f>
        <v>3</v>
      </c>
      <c r="AL185" t="str">
        <f>IF(OR(AC185=FALSE,AC185="na"),"na",VLOOKUP(BE185,'Vlookup tables'!$J$2:$K$5,2,FALSE))</f>
        <v>na</v>
      </c>
      <c r="AM185" t="str">
        <f>IF(OR(AD185=FALSE,AD185="na"),"na",VLOOKUP(BF185,'Vlookup tables'!$J$2:$K$5,2,FALSE))</f>
        <v>na</v>
      </c>
      <c r="AN185" t="str">
        <f t="shared" si="190"/>
        <v>na</v>
      </c>
      <c r="AO185" t="b">
        <f t="shared" si="191"/>
        <v>0</v>
      </c>
      <c r="AP185" t="str">
        <f t="shared" si="192"/>
        <v>na</v>
      </c>
      <c r="AQ185" t="str">
        <f t="shared" si="193"/>
        <v>na</v>
      </c>
      <c r="AR185" t="s">
        <v>627</v>
      </c>
      <c r="AW185" t="s">
        <v>531</v>
      </c>
      <c r="BD185" t="s">
        <v>532</v>
      </c>
      <c r="BQ185" t="str">
        <f t="shared" si="194"/>
        <v>Yes</v>
      </c>
      <c r="BR185" t="b">
        <f t="shared" si="195"/>
        <v>1</v>
      </c>
      <c r="BS185" t="b">
        <f t="shared" si="196"/>
        <v>1</v>
      </c>
      <c r="BT185" t="b">
        <f t="shared" si="197"/>
        <v>1</v>
      </c>
      <c r="BU185" t="b">
        <f t="shared" si="198"/>
        <v>1</v>
      </c>
      <c r="BV185" t="b">
        <f t="shared" si="199"/>
        <v>0</v>
      </c>
      <c r="BW185">
        <f>IF(OR(BR185=FALSE,BR185="na"),"na",VLOOKUP(CN185,'Vlookup tables'!$G$2:$H$7,2,FALSE))</f>
        <v>2</v>
      </c>
      <c r="BX185">
        <f>IF(OR(BS185=FALSE,BS185="na"),"na",VLOOKUP(CO185,'Vlookup tables'!$G$2:$H$7,2,FALSE))</f>
        <v>2</v>
      </c>
      <c r="BY185">
        <f>IF(OR(BT185=FALSE,BT185="na"),"na",VLOOKUP(CP185,'Vlookup tables'!$G$2:$H$7,2,FALSE))</f>
        <v>2</v>
      </c>
      <c r="BZ185">
        <f>IF(OR(BU185=FALSE,BU185="na"),"na",VLOOKUP(CQ185,'Vlookup tables'!$G$2:$H$7,2,FALSE))</f>
        <v>2</v>
      </c>
      <c r="CA185">
        <f>IF(OR(BR185=FALSE,BR185="na"),"na",VLOOKUP(CU185,'Vlookup tables'!$J$2:$K$5,2,FALSE))</f>
        <v>2</v>
      </c>
      <c r="CB185">
        <f>IF(OR(BS185=FALSE,BS185="na"),"na",VLOOKUP(CV185,'Vlookup tables'!$J$2:$K$5,2,FALSE))</f>
        <v>3</v>
      </c>
      <c r="CC185">
        <f>IF(OR(BT185=FALSE,BT185="na"),"na",VLOOKUP(CW185,'Vlookup tables'!$J$2:$K$5,2,FALSE))</f>
        <v>2</v>
      </c>
      <c r="CD185">
        <f>IF(OR(BU185=FALSE,BU185="na"),"na",VLOOKUP(CX185,'Vlookup tables'!$J$2:$K$5,2,FALSE))</f>
        <v>2</v>
      </c>
      <c r="CE185" t="b">
        <f t="shared" si="200"/>
        <v>0</v>
      </c>
      <c r="CF185" t="b">
        <f t="shared" si="201"/>
        <v>0</v>
      </c>
      <c r="CG185" t="b">
        <f t="shared" si="202"/>
        <v>0</v>
      </c>
      <c r="CH185" t="b">
        <f t="shared" si="203"/>
        <v>0</v>
      </c>
      <c r="CI185" t="s">
        <v>519</v>
      </c>
      <c r="CJ185" t="s">
        <v>550</v>
      </c>
      <c r="CN185" t="s">
        <v>531</v>
      </c>
      <c r="CO185" t="s">
        <v>531</v>
      </c>
      <c r="CP185" t="s">
        <v>531</v>
      </c>
      <c r="CQ185" t="s">
        <v>531</v>
      </c>
      <c r="CU185" t="s">
        <v>528</v>
      </c>
      <c r="CV185" t="s">
        <v>532</v>
      </c>
      <c r="CW185" t="s">
        <v>528</v>
      </c>
      <c r="CX185" t="s">
        <v>528</v>
      </c>
      <c r="DI185" t="b">
        <f t="shared" si="204"/>
        <v>0</v>
      </c>
      <c r="DK185" t="s">
        <v>552</v>
      </c>
      <c r="EQ185" t="b">
        <f t="shared" si="205"/>
        <v>1</v>
      </c>
      <c r="ER185" t="b">
        <f t="shared" si="206"/>
        <v>1</v>
      </c>
      <c r="ES185" t="b">
        <f t="shared" si="207"/>
        <v>0</v>
      </c>
      <c r="ET185" t="b">
        <f t="shared" si="208"/>
        <v>0</v>
      </c>
      <c r="EU185" t="b">
        <f t="shared" si="209"/>
        <v>0</v>
      </c>
      <c r="EV185" t="b">
        <f t="shared" si="210"/>
        <v>0</v>
      </c>
      <c r="EW185">
        <f t="shared" si="164"/>
        <v>3</v>
      </c>
      <c r="EX185" t="str">
        <f t="shared" si="165"/>
        <v>na</v>
      </c>
      <c r="EY185" t="str">
        <f t="shared" si="166"/>
        <v>na</v>
      </c>
      <c r="EZ185" t="str">
        <f t="shared" si="167"/>
        <v>na</v>
      </c>
      <c r="FA185" t="b">
        <f t="shared" si="168"/>
        <v>1</v>
      </c>
      <c r="FB185" t="b">
        <f t="shared" si="169"/>
        <v>0</v>
      </c>
      <c r="FC185" t="b">
        <f t="shared" si="211"/>
        <v>0</v>
      </c>
      <c r="FD185" t="b">
        <f t="shared" si="170"/>
        <v>1</v>
      </c>
      <c r="FE185" t="b">
        <f t="shared" si="171"/>
        <v>0</v>
      </c>
      <c r="FF185" t="b">
        <f t="shared" si="172"/>
        <v>1</v>
      </c>
      <c r="FG185" t="b">
        <f t="shared" si="173"/>
        <v>0</v>
      </c>
      <c r="FH185" t="b">
        <f t="shared" si="212"/>
        <v>0</v>
      </c>
      <c r="FI185">
        <f>IF(OR(FD185=FALSE,FD185="na"),"na",VLOOKUP(GH185,'Vlookup tables'!$G$2:$H$7,2,FALSE))</f>
        <v>2</v>
      </c>
      <c r="FJ185" t="str">
        <f>IF(OR(FE185=FALSE,FE185="na"),"na",VLOOKUP(GI185,'Vlookup tables'!$G$2:$H$7,2,FALSE))</f>
        <v>na</v>
      </c>
      <c r="FK185">
        <f>IF(OR(FF185=FALSE,FF185="na"),"na",VLOOKUP(GJ185,'Vlookup tables'!$G$2:$H$7,2,FALSE))</f>
        <v>2</v>
      </c>
      <c r="FL185" t="str">
        <f>IF(OR(FG185=FALSE,FG185="na"),"na",VLOOKUP(GK185,'Vlookup tables'!$G$2:$H$7,2,FALSE))</f>
        <v>na</v>
      </c>
      <c r="FM185">
        <f>IF(OR(FD185=FALSE,FD185="na"),"na",VLOOKUP(GO185,'Vlookup tables'!$J$2:$K$5,2,FALSE))</f>
        <v>3</v>
      </c>
      <c r="FN185" t="str">
        <f>IF(OR(FE185=FALSE,FE185="na"),"na",VLOOKUP(GP185,'Vlookup tables'!$J$2:$K$5,2,FALSE))</f>
        <v>na</v>
      </c>
      <c r="FO185">
        <f>IF(OR(FF185=FALSE,FF185="na"),"na",VLOOKUP(GQ185,'Vlookup tables'!$J$2:$K$5,2,FALSE))</f>
        <v>3</v>
      </c>
      <c r="FP185" t="str">
        <f>IF(OR(FG185=FALSE,FG185="na"),"na",VLOOKUP(GR185,'Vlookup tables'!$J$2:$K$5,2,FALSE))</f>
        <v>na</v>
      </c>
      <c r="FQ185" t="b">
        <f t="shared" si="174"/>
        <v>0</v>
      </c>
      <c r="FR185" t="str">
        <f t="shared" si="175"/>
        <v>na</v>
      </c>
      <c r="FS185" t="b">
        <f t="shared" si="176"/>
        <v>0</v>
      </c>
      <c r="FT185" t="str">
        <f t="shared" si="177"/>
        <v>na</v>
      </c>
      <c r="FU185" t="b">
        <f t="shared" si="178"/>
        <v>0</v>
      </c>
      <c r="FV185" t="s">
        <v>601</v>
      </c>
      <c r="FX185" t="s">
        <v>554</v>
      </c>
      <c r="GB185" t="s">
        <v>630</v>
      </c>
      <c r="GF185" t="s">
        <v>596</v>
      </c>
      <c r="GH185" t="s">
        <v>531</v>
      </c>
      <c r="GJ185" t="s">
        <v>531</v>
      </c>
      <c r="GO185" t="s">
        <v>532</v>
      </c>
      <c r="GQ185" t="s">
        <v>532</v>
      </c>
      <c r="HD185" t="s">
        <v>552</v>
      </c>
      <c r="HX185">
        <f>IF(IT185="","Unknown",VLOOKUP(IT185,'Vlookup tables'!$B$13:$C$16,2,FALSE))</f>
        <v>3</v>
      </c>
      <c r="HY185">
        <f>IF(IU185="","Unknown",VLOOKUP(IU185,'Vlookup tables'!$D$13:$E$16,2,FALSE))</f>
        <v>3</v>
      </c>
      <c r="HZ185">
        <f>IF(IV185="","Unknown",VLOOKUP(IV185,'Vlookup tables'!$F$13:$G$16,2,FALSE))</f>
        <v>2</v>
      </c>
      <c r="IA185">
        <f>IF(IW185="","Unknown",VLOOKUP(IW185,'Vlookup tables'!$H$13:$I$16,2,FALSE))</f>
        <v>2</v>
      </c>
      <c r="IB185">
        <f>IF(IX185="","Unknown",VLOOKUP(IX185,'Vlookup tables'!$J$13:$K$16,2,FALSE))</f>
        <v>2</v>
      </c>
      <c r="IC185">
        <f>IF(IY185="","Unknown",VLOOKUP(IY185,'Vlookup tables'!$L$13:$M$16,2,FALSE))</f>
        <v>2</v>
      </c>
      <c r="ID185">
        <f>IF(IZ185="","Unknown",VLOOKUP(IZ185,'Vlookup tables'!$N$13:$O$16,2,FALSE))</f>
        <v>3</v>
      </c>
      <c r="IE185">
        <f>VLOOKUP(JA185,'Vlookup tables'!$P$13:$Q$15,2,FALSE)</f>
        <v>2</v>
      </c>
      <c r="IF185" t="b">
        <f t="shared" si="213"/>
        <v>0</v>
      </c>
      <c r="IG185" t="b">
        <f t="shared" si="214"/>
        <v>1</v>
      </c>
      <c r="IH185" t="b">
        <f t="shared" si="215"/>
        <v>0</v>
      </c>
      <c r="II185" t="b">
        <f t="shared" si="179"/>
        <v>0</v>
      </c>
      <c r="IJ185" t="str">
        <f>IF(OR(IF185=FALSE,IF185="na"),"na",VLOOKUP(JF185,'Vlookup tables'!$G$2:$H$7,2,FALSE))</f>
        <v>na</v>
      </c>
      <c r="IK185">
        <f>IF(OR(IG185=FALSE,IG185="na"),"na",VLOOKUP(JG185,'Vlookup tables'!$G$2:$H$7,2,FALSE))</f>
        <v>1</v>
      </c>
      <c r="IL185" t="str">
        <f>IF(OR(IH185=FALSE,IH185="na"),"na",VLOOKUP(JH185,'Vlookup tables'!$G$2:$H$7,2,FALSE))</f>
        <v>na</v>
      </c>
      <c r="IM185" t="str">
        <f>IF(OR(IF185=FALSE,IF185="na"),"na",VLOOKUP(JL185,'Vlookup tables'!$J$2:$K$5,2,FALSE))</f>
        <v>na</v>
      </c>
      <c r="IN185">
        <f>IF(OR(IG185=FALSE,IG185="na"),"na",VLOOKUP(JM185,'Vlookup tables'!$J$2:$K$5,2,FALSE))</f>
        <v>2</v>
      </c>
      <c r="IO185" t="str">
        <f>IF(OR(IH185=FALSE,IH185="na"),"na",VLOOKUP(JN185,'Vlookup tables'!$J$2:$K$5,2,FALSE))</f>
        <v>na</v>
      </c>
      <c r="IP185" t="str">
        <f t="shared" si="216"/>
        <v>na</v>
      </c>
      <c r="IQ185" t="b">
        <f t="shared" si="217"/>
        <v>0</v>
      </c>
      <c r="IR185" t="str">
        <f t="shared" si="218"/>
        <v>na</v>
      </c>
      <c r="IS185" t="b">
        <f t="shared" si="219"/>
        <v>0</v>
      </c>
      <c r="IT185" t="s">
        <v>538</v>
      </c>
      <c r="IU185" t="s">
        <v>539</v>
      </c>
      <c r="IV185" t="s">
        <v>561</v>
      </c>
      <c r="IW185" t="s">
        <v>562</v>
      </c>
      <c r="IX185" t="s">
        <v>563</v>
      </c>
      <c r="IY185" t="s">
        <v>528</v>
      </c>
      <c r="IZ185" t="s">
        <v>587</v>
      </c>
      <c r="JA185" t="s">
        <v>578</v>
      </c>
      <c r="JB185" t="s">
        <v>619</v>
      </c>
      <c r="JG185" t="s">
        <v>530</v>
      </c>
      <c r="JM185" t="s">
        <v>528</v>
      </c>
      <c r="KN185" t="s">
        <v>552</v>
      </c>
      <c r="KQ185" t="b">
        <f t="shared" si="220"/>
        <v>0</v>
      </c>
      <c r="KR185">
        <f t="shared" si="180"/>
        <v>149</v>
      </c>
    </row>
    <row r="186" spans="1:304" ht="14.4" customHeight="1" x14ac:dyDescent="0.3">
      <c r="A186">
        <v>100</v>
      </c>
      <c r="B186">
        <v>1453</v>
      </c>
      <c r="C186" s="2">
        <v>44874.52857638889</v>
      </c>
      <c r="D186">
        <v>1</v>
      </c>
      <c r="E186" t="s">
        <v>581</v>
      </c>
      <c r="F186" t="s">
        <v>524</v>
      </c>
      <c r="G186">
        <f>VLOOKUP(F186,'Vlookup tables'!$A$2:$B$10,2,FALSE)</f>
        <v>0</v>
      </c>
      <c r="H186" t="s">
        <v>545</v>
      </c>
      <c r="J186" t="str">
        <f t="shared" si="221"/>
        <v>Engineering</v>
      </c>
      <c r="K186" t="s">
        <v>566</v>
      </c>
      <c r="L186">
        <f>VLOOKUP(K186,'Vlookup tables'!$A$2:$B$10,2,FALSE)</f>
        <v>3</v>
      </c>
      <c r="M186" t="s">
        <v>569</v>
      </c>
      <c r="N186" t="b">
        <f t="shared" si="181"/>
        <v>1</v>
      </c>
      <c r="O186" t="b">
        <f t="shared" si="182"/>
        <v>1</v>
      </c>
      <c r="P186" t="b">
        <f t="shared" si="183"/>
        <v>0</v>
      </c>
      <c r="Q186" t="b">
        <f t="shared" si="184"/>
        <v>0</v>
      </c>
      <c r="R186" t="b">
        <f t="shared" si="185"/>
        <v>0</v>
      </c>
      <c r="S186" t="s">
        <v>904</v>
      </c>
      <c r="T186" t="str">
        <f t="shared" si="222"/>
        <v>na</v>
      </c>
      <c r="U186" t="str">
        <f t="shared" si="223"/>
        <v>na</v>
      </c>
      <c r="V186" t="b">
        <f t="shared" si="224"/>
        <v>0</v>
      </c>
      <c r="W186" t="b">
        <f t="shared" si="225"/>
        <v>1</v>
      </c>
      <c r="X186" t="b">
        <f t="shared" si="226"/>
        <v>0</v>
      </c>
      <c r="Y186" t="s">
        <v>584</v>
      </c>
      <c r="Z186">
        <f>VLOOKUP(Y186,'Vlookup tables'!$D$2:$E$6,2,FALSE)</f>
        <v>2</v>
      </c>
      <c r="AA186" t="str">
        <f t="shared" si="163"/>
        <v>na</v>
      </c>
      <c r="AB186" t="str">
        <f t="shared" si="186"/>
        <v>na</v>
      </c>
      <c r="AC186" t="str">
        <f t="shared" si="187"/>
        <v>na</v>
      </c>
      <c r="AD186" t="str">
        <f t="shared" si="188"/>
        <v>na</v>
      </c>
      <c r="AE186" t="str">
        <f t="shared" si="189"/>
        <v>na</v>
      </c>
      <c r="AF186" t="str">
        <f>IF(OR(AA186=FALSE,AA186="na"),"na",VLOOKUP(AV186,'Vlookup tables'!$G$2:$H$7,2,FALSE))</f>
        <v>na</v>
      </c>
      <c r="AG186" t="str">
        <f>IF(OR(AB186=FALSE,AB186="na"),"na",VLOOKUP(AW186,'Vlookup tables'!$G$2:$H$7,2,FALSE))</f>
        <v>na</v>
      </c>
      <c r="AH186" t="str">
        <f>IF(OR(AC186=FALSE,AC186="na"),"na",VLOOKUP(AX186,'Vlookup tables'!$G$2:$H$7,2,FALSE))</f>
        <v>na</v>
      </c>
      <c r="AI186" t="str">
        <f>IF(OR(AD186=FALSE,AD186="na"),"na",VLOOKUP(AY186,'Vlookup tables'!$G$2:$H$7,2,FALSE))</f>
        <v>na</v>
      </c>
      <c r="AJ186" t="str">
        <f>IF(OR(AA186=FALSE,AA186="na"),"na",VLOOKUP(BC186,'Vlookup tables'!$J$2:$K$5,2,FALSE))</f>
        <v>na</v>
      </c>
      <c r="AK186" t="str">
        <f>IF(OR(AB186=FALSE,AB186="na"),"na",VLOOKUP(BD186,'Vlookup tables'!$J$2:$K$5,2,FALSE))</f>
        <v>na</v>
      </c>
      <c r="AL186" t="str">
        <f>IF(OR(AC186=FALSE,AC186="na"),"na",VLOOKUP(BE186,'Vlookup tables'!$J$2:$K$5,2,FALSE))</f>
        <v>na</v>
      </c>
      <c r="AM186" t="str">
        <f>IF(OR(AD186=FALSE,AD186="na"),"na",VLOOKUP(BF186,'Vlookup tables'!$J$2:$K$5,2,FALSE))</f>
        <v>na</v>
      </c>
      <c r="AN186" t="str">
        <f t="shared" si="190"/>
        <v>na</v>
      </c>
      <c r="AO186" t="str">
        <f t="shared" si="191"/>
        <v>na</v>
      </c>
      <c r="AP186" t="str">
        <f t="shared" si="192"/>
        <v>na</v>
      </c>
      <c r="AQ186" t="str">
        <f t="shared" si="193"/>
        <v>na</v>
      </c>
      <c r="BQ186" t="str">
        <f t="shared" si="194"/>
        <v>na</v>
      </c>
      <c r="BR186" t="b">
        <f t="shared" si="195"/>
        <v>1</v>
      </c>
      <c r="BS186" t="b">
        <f t="shared" si="196"/>
        <v>1</v>
      </c>
      <c r="BT186" t="b">
        <f t="shared" si="197"/>
        <v>0</v>
      </c>
      <c r="BU186" t="b">
        <f t="shared" si="198"/>
        <v>0</v>
      </c>
      <c r="BV186" t="b">
        <f t="shared" si="199"/>
        <v>0</v>
      </c>
      <c r="BW186">
        <f>IF(OR(BR186=FALSE,BR186="na"),"na",VLOOKUP(CN186,'Vlookup tables'!$G$2:$H$7,2,FALSE))</f>
        <v>1</v>
      </c>
      <c r="BX186">
        <f>IF(OR(BS186=FALSE,BS186="na"),"na",VLOOKUP(CO186,'Vlookup tables'!$G$2:$H$7,2,FALSE))</f>
        <v>1</v>
      </c>
      <c r="BY186" t="str">
        <f>IF(OR(BT186=FALSE,BT186="na"),"na",VLOOKUP(CP186,'Vlookup tables'!$G$2:$H$7,2,FALSE))</f>
        <v>na</v>
      </c>
      <c r="BZ186" t="str">
        <f>IF(OR(BU186=FALSE,BU186="na"),"na",VLOOKUP(CQ186,'Vlookup tables'!$G$2:$H$7,2,FALSE))</f>
        <v>na</v>
      </c>
      <c r="CA186">
        <f>IF(OR(BR186=FALSE,BR186="na"),"na",VLOOKUP(CU186,'Vlookup tables'!$J$2:$K$5,2,FALSE))</f>
        <v>2</v>
      </c>
      <c r="CB186">
        <f>IF(OR(BS186=FALSE,BS186="na"),"na",VLOOKUP(CV186,'Vlookup tables'!$J$2:$K$5,2,FALSE))</f>
        <v>3</v>
      </c>
      <c r="CC186" t="str">
        <f>IF(OR(BT186=FALSE,BT186="na"),"na",VLOOKUP(CW186,'Vlookup tables'!$J$2:$K$5,2,FALSE))</f>
        <v>na</v>
      </c>
      <c r="CD186" t="str">
        <f>IF(OR(BU186=FALSE,BU186="na"),"na",VLOOKUP(CX186,'Vlookup tables'!$J$2:$K$5,2,FALSE))</f>
        <v>na</v>
      </c>
      <c r="CE186" t="b">
        <f t="shared" si="200"/>
        <v>1</v>
      </c>
      <c r="CF186" t="b">
        <f t="shared" si="201"/>
        <v>0</v>
      </c>
      <c r="CG186" t="str">
        <f t="shared" si="202"/>
        <v>na</v>
      </c>
      <c r="CH186" t="str">
        <f t="shared" si="203"/>
        <v>na</v>
      </c>
      <c r="CJ186" t="s">
        <v>529</v>
      </c>
      <c r="CN186" t="s">
        <v>530</v>
      </c>
      <c r="CO186" t="s">
        <v>530</v>
      </c>
      <c r="CU186" t="s">
        <v>528</v>
      </c>
      <c r="CV186" t="s">
        <v>532</v>
      </c>
      <c r="DB186" t="s">
        <v>1269</v>
      </c>
      <c r="DI186" t="b">
        <f t="shared" si="204"/>
        <v>0</v>
      </c>
      <c r="DK186" t="s">
        <v>552</v>
      </c>
      <c r="EQ186" t="b">
        <f t="shared" si="205"/>
        <v>1</v>
      </c>
      <c r="ER186" t="b">
        <f t="shared" si="206"/>
        <v>1</v>
      </c>
      <c r="ES186" t="b">
        <f t="shared" si="207"/>
        <v>0</v>
      </c>
      <c r="ET186" t="b">
        <f t="shared" si="208"/>
        <v>0</v>
      </c>
      <c r="EU186" t="b">
        <f t="shared" si="209"/>
        <v>0</v>
      </c>
      <c r="EV186" t="b">
        <f t="shared" si="210"/>
        <v>0</v>
      </c>
      <c r="EW186">
        <f t="shared" si="164"/>
        <v>1</v>
      </c>
      <c r="EX186" t="str">
        <f t="shared" si="165"/>
        <v>na</v>
      </c>
      <c r="EY186" t="str">
        <f t="shared" si="166"/>
        <v>na</v>
      </c>
      <c r="EZ186" t="str">
        <f t="shared" si="167"/>
        <v>na</v>
      </c>
      <c r="FA186" t="b">
        <f t="shared" si="168"/>
        <v>1</v>
      </c>
      <c r="FB186" t="b">
        <f t="shared" si="169"/>
        <v>0</v>
      </c>
      <c r="FC186" t="b">
        <f t="shared" si="211"/>
        <v>0</v>
      </c>
      <c r="FD186" t="b">
        <f t="shared" si="170"/>
        <v>1</v>
      </c>
      <c r="FE186" t="str">
        <f t="shared" si="171"/>
        <v>na</v>
      </c>
      <c r="FF186" t="b">
        <f t="shared" si="172"/>
        <v>1</v>
      </c>
      <c r="FG186" t="b">
        <f t="shared" si="173"/>
        <v>1</v>
      </c>
      <c r="FH186" t="b">
        <f t="shared" si="212"/>
        <v>0</v>
      </c>
      <c r="FI186">
        <f>IF(OR(FD186=FALSE,FD186="na"),"na",VLOOKUP(GH186,'Vlookup tables'!$G$2:$H$7,2,FALSE))</f>
        <v>1</v>
      </c>
      <c r="FJ186" t="str">
        <f>IF(OR(FE186=FALSE,FE186="na"),"na",VLOOKUP(GI186,'Vlookup tables'!$G$2:$H$7,2,FALSE))</f>
        <v>na</v>
      </c>
      <c r="FK186">
        <f>IF(OR(FF186=FALSE,FF186="na"),"na",VLOOKUP(GJ186,'Vlookup tables'!$G$2:$H$7,2,FALSE))</f>
        <v>1</v>
      </c>
      <c r="FL186">
        <f>IF(OR(FG186=FALSE,FG186="na"),"na",VLOOKUP(GK186,'Vlookup tables'!$G$2:$H$7,2,FALSE))</f>
        <v>1</v>
      </c>
      <c r="FM186">
        <f>IF(OR(FD186=FALSE,FD186="na"),"na",VLOOKUP(GO186,'Vlookup tables'!$J$2:$K$5,2,FALSE))</f>
        <v>2</v>
      </c>
      <c r="FN186" t="str">
        <f>IF(OR(FE186=FALSE,FE186="na"),"na",VLOOKUP(GP186,'Vlookup tables'!$J$2:$K$5,2,FALSE))</f>
        <v>na</v>
      </c>
      <c r="FO186">
        <f>IF(OR(FF186=FALSE,FF186="na"),"na",VLOOKUP(GQ186,'Vlookup tables'!$J$2:$K$5,2,FALSE))</f>
        <v>2</v>
      </c>
      <c r="FP186">
        <f>IF(OR(FG186=FALSE,FG186="na"),"na",VLOOKUP(GR186,'Vlookup tables'!$J$2:$K$5,2,FALSE))</f>
        <v>2</v>
      </c>
      <c r="FQ186" t="b">
        <f t="shared" si="174"/>
        <v>0</v>
      </c>
      <c r="FR186" t="str">
        <f t="shared" si="175"/>
        <v>na</v>
      </c>
      <c r="FS186" t="b">
        <f t="shared" si="176"/>
        <v>0</v>
      </c>
      <c r="FT186" t="b">
        <f t="shared" si="177"/>
        <v>0</v>
      </c>
      <c r="FU186" t="b">
        <f t="shared" si="178"/>
        <v>0</v>
      </c>
      <c r="FV186" t="s">
        <v>601</v>
      </c>
      <c r="FX186" t="s">
        <v>555</v>
      </c>
      <c r="GB186" t="s">
        <v>618</v>
      </c>
      <c r="GF186" t="s">
        <v>596</v>
      </c>
      <c r="GH186" t="s">
        <v>530</v>
      </c>
      <c r="GJ186" t="s">
        <v>530</v>
      </c>
      <c r="GK186" t="s">
        <v>530</v>
      </c>
      <c r="GO186" t="s">
        <v>528</v>
      </c>
      <c r="GQ186" t="s">
        <v>528</v>
      </c>
      <c r="GR186" t="s">
        <v>528</v>
      </c>
      <c r="HD186" t="s">
        <v>552</v>
      </c>
      <c r="HX186">
        <f>IF(IT186="","Unknown",VLOOKUP(IT186,'Vlookup tables'!$B$13:$C$16,2,FALSE))</f>
        <v>2</v>
      </c>
      <c r="HY186">
        <f>IF(IU186="","Unknown",VLOOKUP(IU186,'Vlookup tables'!$D$13:$E$16,2,FALSE))</f>
        <v>3</v>
      </c>
      <c r="HZ186">
        <f>IF(IV186="","Unknown",VLOOKUP(IV186,'Vlookup tables'!$F$13:$G$16,2,FALSE))</f>
        <v>1</v>
      </c>
      <c r="IA186">
        <f>IF(IW186="","Unknown",VLOOKUP(IW186,'Vlookup tables'!$H$13:$I$16,2,FALSE))</f>
        <v>3</v>
      </c>
      <c r="IB186">
        <f>IF(IX186="","Unknown",VLOOKUP(IX186,'Vlookup tables'!$J$13:$K$16,2,FALSE))</f>
        <v>3</v>
      </c>
      <c r="IC186">
        <f>IF(IY186="","Unknown",VLOOKUP(IY186,'Vlookup tables'!$L$13:$M$16,2,FALSE))</f>
        <v>2</v>
      </c>
      <c r="ID186">
        <f>IF(IZ186="","Unknown",VLOOKUP(IZ186,'Vlookup tables'!$N$13:$O$16,2,FALSE))</f>
        <v>3</v>
      </c>
      <c r="IE186">
        <f>VLOOKUP(JA186,'Vlookup tables'!$P$13:$Q$15,2,FALSE)</f>
        <v>2</v>
      </c>
      <c r="IF186" t="b">
        <f t="shared" si="213"/>
        <v>1</v>
      </c>
      <c r="IG186" t="b">
        <f t="shared" si="214"/>
        <v>1</v>
      </c>
      <c r="IH186" t="b">
        <f t="shared" si="215"/>
        <v>0</v>
      </c>
      <c r="II186" t="b">
        <f t="shared" si="179"/>
        <v>0</v>
      </c>
      <c r="IJ186">
        <f>IF(OR(IF186=FALSE,IF186="na"),"na",VLOOKUP(JF186,'Vlookup tables'!$G$2:$H$7,2,FALSE))</f>
        <v>3</v>
      </c>
      <c r="IK186">
        <f>IF(OR(IG186=FALSE,IG186="na"),"na",VLOOKUP(JG186,'Vlookup tables'!$G$2:$H$7,2,FALSE))</f>
        <v>3</v>
      </c>
      <c r="IL186" t="str">
        <f>IF(OR(IH186=FALSE,IH186="na"),"na",VLOOKUP(JH186,'Vlookup tables'!$G$2:$H$7,2,FALSE))</f>
        <v>na</v>
      </c>
      <c r="IM186">
        <f>IF(OR(IF186=FALSE,IF186="na"),"na",VLOOKUP(JL186,'Vlookup tables'!$J$2:$K$5,2,FALSE))</f>
        <v>2</v>
      </c>
      <c r="IN186">
        <f>IF(OR(IG186=FALSE,IG186="na"),"na",VLOOKUP(JM186,'Vlookup tables'!$J$2:$K$5,2,FALSE))</f>
        <v>2</v>
      </c>
      <c r="IO186" t="str">
        <f>IF(OR(IH186=FALSE,IH186="na"),"na",VLOOKUP(JN186,'Vlookup tables'!$J$2:$K$5,2,FALSE))</f>
        <v>na</v>
      </c>
      <c r="IP186" t="b">
        <f t="shared" si="216"/>
        <v>0</v>
      </c>
      <c r="IQ186" t="b">
        <f t="shared" si="217"/>
        <v>0</v>
      </c>
      <c r="IR186" t="str">
        <f t="shared" si="218"/>
        <v>na</v>
      </c>
      <c r="IS186" t="b">
        <f t="shared" si="219"/>
        <v>0</v>
      </c>
      <c r="IT186" t="s">
        <v>559</v>
      </c>
      <c r="IU186" t="s">
        <v>539</v>
      </c>
      <c r="IV186" t="s">
        <v>586</v>
      </c>
      <c r="IW186" t="s">
        <v>576</v>
      </c>
      <c r="IX186" t="s">
        <v>577</v>
      </c>
      <c r="IY186" t="s">
        <v>528</v>
      </c>
      <c r="IZ186" t="s">
        <v>587</v>
      </c>
      <c r="JA186" t="s">
        <v>578</v>
      </c>
      <c r="JB186" t="s">
        <v>636</v>
      </c>
      <c r="JF186" t="s">
        <v>527</v>
      </c>
      <c r="JG186" t="s">
        <v>527</v>
      </c>
      <c r="JL186" t="s">
        <v>528</v>
      </c>
      <c r="JM186" t="s">
        <v>528</v>
      </c>
      <c r="KN186" t="s">
        <v>552</v>
      </c>
      <c r="KP186" t="s">
        <v>1270</v>
      </c>
      <c r="KQ186" t="b">
        <f t="shared" si="220"/>
        <v>1</v>
      </c>
      <c r="KR186">
        <f t="shared" si="180"/>
        <v>147</v>
      </c>
    </row>
    <row r="187" spans="1:304" ht="14.4" customHeight="1" x14ac:dyDescent="0.3">
      <c r="A187">
        <v>100</v>
      </c>
      <c r="B187">
        <v>2033</v>
      </c>
      <c r="C187" s="2">
        <v>44874.530069444445</v>
      </c>
      <c r="D187">
        <v>1</v>
      </c>
      <c r="E187" t="s">
        <v>544</v>
      </c>
      <c r="F187" t="s">
        <v>582</v>
      </c>
      <c r="G187">
        <f>VLOOKUP(F187,'Vlookup tables'!$A$2:$B$10,2,FALSE)</f>
        <v>1</v>
      </c>
      <c r="H187" t="s">
        <v>579</v>
      </c>
      <c r="I187" t="s">
        <v>1271</v>
      </c>
      <c r="J187" t="str">
        <f t="shared" si="221"/>
        <v>Contractor</v>
      </c>
      <c r="K187" t="s">
        <v>524</v>
      </c>
      <c r="L187">
        <f>VLOOKUP(K187,'Vlookup tables'!$A$2:$B$10,2,FALSE)</f>
        <v>0</v>
      </c>
      <c r="M187" t="s">
        <v>1272</v>
      </c>
      <c r="N187" t="b">
        <f t="shared" si="181"/>
        <v>0</v>
      </c>
      <c r="O187" t="b">
        <f t="shared" si="182"/>
        <v>1</v>
      </c>
      <c r="P187" t="b">
        <f t="shared" si="183"/>
        <v>1</v>
      </c>
      <c r="Q187" t="b">
        <f t="shared" si="184"/>
        <v>1</v>
      </c>
      <c r="R187" t="b">
        <f t="shared" si="185"/>
        <v>1</v>
      </c>
      <c r="T187" t="str">
        <f t="shared" si="222"/>
        <v>Unknown</v>
      </c>
      <c r="U187" t="str">
        <f t="shared" si="223"/>
        <v>na</v>
      </c>
      <c r="V187" t="str">
        <f t="shared" si="224"/>
        <v>na</v>
      </c>
      <c r="W187" t="str">
        <f t="shared" si="225"/>
        <v>na</v>
      </c>
      <c r="X187" t="str">
        <f t="shared" si="226"/>
        <v>na</v>
      </c>
      <c r="Y187" t="s">
        <v>517</v>
      </c>
      <c r="Z187">
        <f>VLOOKUP(Y187,'Vlookup tables'!$D$2:$E$6,2,FALSE)</f>
        <v>1</v>
      </c>
      <c r="AA187" t="b">
        <f t="shared" si="163"/>
        <v>1</v>
      </c>
      <c r="AB187" t="b">
        <f t="shared" si="186"/>
        <v>0</v>
      </c>
      <c r="AC187" t="b">
        <f t="shared" si="187"/>
        <v>0</v>
      </c>
      <c r="AD187" t="b">
        <f t="shared" si="188"/>
        <v>1</v>
      </c>
      <c r="AE187" t="b">
        <f t="shared" si="189"/>
        <v>0</v>
      </c>
      <c r="AF187">
        <f>IF(OR(AA187=FALSE,AA187="na"),"na",VLOOKUP(AV187,'Vlookup tables'!$G$2:$H$7,2,FALSE))</f>
        <v>4</v>
      </c>
      <c r="AG187" t="str">
        <f>IF(OR(AB187=FALSE,AB187="na"),"na",VLOOKUP(AW187,'Vlookup tables'!$G$2:$H$7,2,FALSE))</f>
        <v>na</v>
      </c>
      <c r="AH187" t="str">
        <f>IF(OR(AC187=FALSE,AC187="na"),"na",VLOOKUP(AX187,'Vlookup tables'!$G$2:$H$7,2,FALSE))</f>
        <v>na</v>
      </c>
      <c r="AI187">
        <f>IF(OR(AD187=FALSE,AD187="na"),"na",VLOOKUP(AY187,'Vlookup tables'!$G$2:$H$7,2,FALSE))</f>
        <v>4</v>
      </c>
      <c r="AJ187">
        <f>IF(OR(AA187=FALSE,AA187="na"),"na",VLOOKUP(BC187,'Vlookup tables'!$J$2:$K$5,2,FALSE))</f>
        <v>3</v>
      </c>
      <c r="AK187" t="str">
        <f>IF(OR(AB187=FALSE,AB187="na"),"na",VLOOKUP(BD187,'Vlookup tables'!$J$2:$K$5,2,FALSE))</f>
        <v>na</v>
      </c>
      <c r="AL187" t="str">
        <f>IF(OR(AC187=FALSE,AC187="na"),"na",VLOOKUP(BE187,'Vlookup tables'!$J$2:$K$5,2,FALSE))</f>
        <v>na</v>
      </c>
      <c r="AM187">
        <f>IF(OR(AD187=FALSE,AD187="na"),"na",VLOOKUP(BF187,'Vlookup tables'!$J$2:$K$5,2,FALSE))</f>
        <v>3</v>
      </c>
      <c r="AN187" t="b">
        <f t="shared" si="190"/>
        <v>1</v>
      </c>
      <c r="AO187" t="str">
        <f t="shared" si="191"/>
        <v>na</v>
      </c>
      <c r="AP187" t="str">
        <f t="shared" si="192"/>
        <v>na</v>
      </c>
      <c r="AQ187" t="b">
        <f t="shared" si="193"/>
        <v>1</v>
      </c>
      <c r="AR187" t="s">
        <v>666</v>
      </c>
      <c r="AV187" t="s">
        <v>573</v>
      </c>
      <c r="AX187" t="s">
        <v>531</v>
      </c>
      <c r="AY187" t="s">
        <v>573</v>
      </c>
      <c r="BC187" t="s">
        <v>532</v>
      </c>
      <c r="BE187" t="s">
        <v>532</v>
      </c>
      <c r="BF187" t="s">
        <v>532</v>
      </c>
      <c r="BJ187" t="s">
        <v>1273</v>
      </c>
      <c r="BL187" t="s">
        <v>1274</v>
      </c>
      <c r="BM187" t="s">
        <v>1274</v>
      </c>
      <c r="BQ187" t="str">
        <f t="shared" si="194"/>
        <v>No</v>
      </c>
      <c r="BR187" t="str">
        <f t="shared" si="195"/>
        <v>na</v>
      </c>
      <c r="BS187" t="str">
        <f t="shared" si="196"/>
        <v>na</v>
      </c>
      <c r="BT187" t="str">
        <f t="shared" si="197"/>
        <v>na</v>
      </c>
      <c r="BU187" t="str">
        <f t="shared" si="198"/>
        <v>na</v>
      </c>
      <c r="BV187" t="str">
        <f t="shared" si="199"/>
        <v>na</v>
      </c>
      <c r="BW187" t="str">
        <f>IF(OR(BR187=FALSE,BR187="na"),"na",VLOOKUP(CN187,'Vlookup tables'!$G$2:$H$7,2,FALSE))</f>
        <v>na</v>
      </c>
      <c r="BX187" t="str">
        <f>IF(OR(BS187=FALSE,BS187="na"),"na",VLOOKUP(CO187,'Vlookup tables'!$G$2:$H$7,2,FALSE))</f>
        <v>na</v>
      </c>
      <c r="BY187" t="str">
        <f>IF(OR(BT187=FALSE,BT187="na"),"na",VLOOKUP(CP187,'Vlookup tables'!$G$2:$H$7,2,FALSE))</f>
        <v>na</v>
      </c>
      <c r="BZ187" t="str">
        <f>IF(OR(BU187=FALSE,BU187="na"),"na",VLOOKUP(CQ187,'Vlookup tables'!$G$2:$H$7,2,FALSE))</f>
        <v>na</v>
      </c>
      <c r="CA187" t="str">
        <f>IF(OR(BR187=FALSE,BR187="na"),"na",VLOOKUP(CU187,'Vlookup tables'!$J$2:$K$5,2,FALSE))</f>
        <v>na</v>
      </c>
      <c r="CB187" t="str">
        <f>IF(OR(BS187=FALSE,BS187="na"),"na",VLOOKUP(CV187,'Vlookup tables'!$J$2:$K$5,2,FALSE))</f>
        <v>na</v>
      </c>
      <c r="CC187" t="str">
        <f>IF(OR(BT187=FALSE,BT187="na"),"na",VLOOKUP(CW187,'Vlookup tables'!$J$2:$K$5,2,FALSE))</f>
        <v>na</v>
      </c>
      <c r="CD187" t="str">
        <f>IF(OR(BU187=FALSE,BU187="na"),"na",VLOOKUP(CX187,'Vlookup tables'!$J$2:$K$5,2,FALSE))</f>
        <v>na</v>
      </c>
      <c r="CE187" t="str">
        <f t="shared" si="200"/>
        <v>na</v>
      </c>
      <c r="CF187" t="str">
        <f t="shared" si="201"/>
        <v>na</v>
      </c>
      <c r="CG187" t="str">
        <f t="shared" si="202"/>
        <v>na</v>
      </c>
      <c r="CH187" t="str">
        <f t="shared" si="203"/>
        <v>na</v>
      </c>
      <c r="CI187" t="s">
        <v>617</v>
      </c>
      <c r="DI187" t="b">
        <f t="shared" si="204"/>
        <v>0</v>
      </c>
      <c r="DK187" t="s">
        <v>552</v>
      </c>
      <c r="EQ187" t="b">
        <f t="shared" si="205"/>
        <v>0</v>
      </c>
      <c r="ER187" t="b">
        <f t="shared" si="206"/>
        <v>0</v>
      </c>
      <c r="ES187" t="b">
        <f t="shared" si="207"/>
        <v>0</v>
      </c>
      <c r="ET187" t="b">
        <f t="shared" si="208"/>
        <v>0</v>
      </c>
      <c r="EU187" t="b">
        <f t="shared" si="209"/>
        <v>0</v>
      </c>
      <c r="EV187" t="b">
        <f t="shared" si="210"/>
        <v>0</v>
      </c>
      <c r="EW187" t="str">
        <f t="shared" si="164"/>
        <v>na</v>
      </c>
      <c r="EX187" t="str">
        <f t="shared" si="165"/>
        <v>na</v>
      </c>
      <c r="EY187" t="str">
        <f t="shared" si="166"/>
        <v>na</v>
      </c>
      <c r="EZ187" t="str">
        <f t="shared" si="167"/>
        <v>na</v>
      </c>
      <c r="FA187" t="str">
        <f t="shared" si="168"/>
        <v>na</v>
      </c>
      <c r="FB187" t="str">
        <f t="shared" si="169"/>
        <v>na</v>
      </c>
      <c r="FC187" t="str">
        <f t="shared" si="211"/>
        <v>na</v>
      </c>
      <c r="FD187" t="str">
        <f t="shared" si="170"/>
        <v>na</v>
      </c>
      <c r="FE187" t="str">
        <f t="shared" si="171"/>
        <v>na</v>
      </c>
      <c r="FF187" t="str">
        <f t="shared" si="172"/>
        <v>na</v>
      </c>
      <c r="FG187" t="str">
        <f t="shared" si="173"/>
        <v>na</v>
      </c>
      <c r="FH187" t="str">
        <f t="shared" si="212"/>
        <v>na</v>
      </c>
      <c r="FI187" t="str">
        <f>IF(OR(FD187=FALSE,FD187="na"),"na",VLOOKUP(GH187,'Vlookup tables'!$G$2:$H$7,2,FALSE))</f>
        <v>na</v>
      </c>
      <c r="FJ187" t="str">
        <f>IF(OR(FE187=FALSE,FE187="na"),"na",VLOOKUP(GI187,'Vlookup tables'!$G$2:$H$7,2,FALSE))</f>
        <v>na</v>
      </c>
      <c r="FK187" t="str">
        <f>IF(OR(FF187=FALSE,FF187="na"),"na",VLOOKUP(GJ187,'Vlookup tables'!$G$2:$H$7,2,FALSE))</f>
        <v>na</v>
      </c>
      <c r="FL187" t="str">
        <f>IF(OR(FG187=FALSE,FG187="na"),"na",VLOOKUP(GK187,'Vlookup tables'!$G$2:$H$7,2,FALSE))</f>
        <v>na</v>
      </c>
      <c r="FM187" t="str">
        <f>IF(OR(FD187=FALSE,FD187="na"),"na",VLOOKUP(GO187,'Vlookup tables'!$J$2:$K$5,2,FALSE))</f>
        <v>na</v>
      </c>
      <c r="FN187" t="str">
        <f>IF(OR(FE187=FALSE,FE187="na"),"na",VLOOKUP(GP187,'Vlookup tables'!$J$2:$K$5,2,FALSE))</f>
        <v>na</v>
      </c>
      <c r="FO187" t="str">
        <f>IF(OR(FF187=FALSE,FF187="na"),"na",VLOOKUP(GQ187,'Vlookup tables'!$J$2:$K$5,2,FALSE))</f>
        <v>na</v>
      </c>
      <c r="FP187" t="str">
        <f>IF(OR(FG187=FALSE,FG187="na"),"na",VLOOKUP(GR187,'Vlookup tables'!$J$2:$K$5,2,FALSE))</f>
        <v>na</v>
      </c>
      <c r="FQ187" t="str">
        <f t="shared" si="174"/>
        <v>na</v>
      </c>
      <c r="FR187" t="str">
        <f t="shared" si="175"/>
        <v>na</v>
      </c>
      <c r="FS187" t="str">
        <f t="shared" si="176"/>
        <v>na</v>
      </c>
      <c r="FT187" t="str">
        <f t="shared" si="177"/>
        <v>na</v>
      </c>
      <c r="FU187" t="str">
        <f t="shared" si="178"/>
        <v>na</v>
      </c>
      <c r="FV187" t="s">
        <v>574</v>
      </c>
      <c r="HF187" t="s">
        <v>575</v>
      </c>
      <c r="HX187">
        <f>IF(IT187="","Unknown",VLOOKUP(IT187,'Vlookup tables'!$B$13:$C$16,2,FALSE))</f>
        <v>3</v>
      </c>
      <c r="HY187">
        <f>IF(IU187="","Unknown",VLOOKUP(IU187,'Vlookup tables'!$D$13:$E$16,2,FALSE))</f>
        <v>2</v>
      </c>
      <c r="HZ187">
        <f>IF(IV187="","Unknown",VLOOKUP(IV187,'Vlookup tables'!$F$13:$G$16,2,FALSE))</f>
        <v>3</v>
      </c>
      <c r="IA187">
        <f>IF(IW187="","Unknown",VLOOKUP(IW187,'Vlookup tables'!$H$13:$I$16,2,FALSE))</f>
        <v>3</v>
      </c>
      <c r="IB187">
        <f>IF(IX187="","Unknown",VLOOKUP(IX187,'Vlookup tables'!$J$13:$K$16,2,FALSE))</f>
        <v>3</v>
      </c>
      <c r="IC187">
        <f>IF(IY187="","Unknown",VLOOKUP(IY187,'Vlookup tables'!$L$13:$M$16,2,FALSE))</f>
        <v>3</v>
      </c>
      <c r="ID187">
        <f>IF(IZ187="","Unknown",VLOOKUP(IZ187,'Vlookup tables'!$N$13:$O$16,2,FALSE))</f>
        <v>1</v>
      </c>
      <c r="IE187">
        <f>VLOOKUP(JA187,'Vlookup tables'!$P$13:$Q$15,2,FALSE)</f>
        <v>1</v>
      </c>
      <c r="IF187" t="str">
        <f t="shared" si="213"/>
        <v>na</v>
      </c>
      <c r="IG187" t="str">
        <f t="shared" si="214"/>
        <v>na</v>
      </c>
      <c r="IH187" t="str">
        <f t="shared" si="215"/>
        <v>na</v>
      </c>
      <c r="II187" t="str">
        <f t="shared" si="179"/>
        <v>na</v>
      </c>
      <c r="IJ187" t="str">
        <f>IF(OR(IF187=FALSE,IF187="na"),"na",VLOOKUP(JF187,'Vlookup tables'!$G$2:$H$7,2,FALSE))</f>
        <v>na</v>
      </c>
      <c r="IK187" t="str">
        <f>IF(OR(IG187=FALSE,IG187="na"),"na",VLOOKUP(JG187,'Vlookup tables'!$G$2:$H$7,2,FALSE))</f>
        <v>na</v>
      </c>
      <c r="IL187" t="str">
        <f>IF(OR(IH187=FALSE,IH187="na"),"na",VLOOKUP(JH187,'Vlookup tables'!$G$2:$H$7,2,FALSE))</f>
        <v>na</v>
      </c>
      <c r="IM187" t="str">
        <f>IF(OR(IF187=FALSE,IF187="na"),"na",VLOOKUP(JL187,'Vlookup tables'!$J$2:$K$5,2,FALSE))</f>
        <v>na</v>
      </c>
      <c r="IN187" t="str">
        <f>IF(OR(IG187=FALSE,IG187="na"),"na",VLOOKUP(JM187,'Vlookup tables'!$J$2:$K$5,2,FALSE))</f>
        <v>na</v>
      </c>
      <c r="IO187" t="str">
        <f>IF(OR(IH187=FALSE,IH187="na"),"na",VLOOKUP(JN187,'Vlookup tables'!$J$2:$K$5,2,FALSE))</f>
        <v>na</v>
      </c>
      <c r="IP187" t="str">
        <f t="shared" si="216"/>
        <v>na</v>
      </c>
      <c r="IQ187" t="str">
        <f t="shared" si="217"/>
        <v>na</v>
      </c>
      <c r="IR187" t="str">
        <f t="shared" si="218"/>
        <v>na</v>
      </c>
      <c r="IS187" t="b">
        <f t="shared" si="219"/>
        <v>0</v>
      </c>
      <c r="IT187" t="s">
        <v>538</v>
      </c>
      <c r="IU187" t="s">
        <v>560</v>
      </c>
      <c r="IV187" t="s">
        <v>540</v>
      </c>
      <c r="IW187" t="s">
        <v>576</v>
      </c>
      <c r="IX187" t="s">
        <v>577</v>
      </c>
      <c r="IY187" t="s">
        <v>532</v>
      </c>
      <c r="IZ187" t="s">
        <v>562</v>
      </c>
      <c r="JA187" t="s">
        <v>541</v>
      </c>
      <c r="JX187" t="s">
        <v>534</v>
      </c>
      <c r="KN187" t="s">
        <v>552</v>
      </c>
      <c r="KQ187" t="b">
        <f t="shared" si="220"/>
        <v>0</v>
      </c>
      <c r="KR187">
        <f t="shared" si="180"/>
        <v>138</v>
      </c>
    </row>
    <row r="188" spans="1:304" ht="14.4" customHeight="1" x14ac:dyDescent="0.3">
      <c r="A188">
        <v>100</v>
      </c>
      <c r="B188">
        <v>544</v>
      </c>
      <c r="C188" s="2">
        <v>44874.538101851853</v>
      </c>
      <c r="D188">
        <v>0.89999997615814198</v>
      </c>
      <c r="E188" t="s">
        <v>853</v>
      </c>
      <c r="F188" t="s">
        <v>568</v>
      </c>
      <c r="G188">
        <f>VLOOKUP(F188,'Vlookup tables'!$A$2:$B$10,2,FALSE)</f>
        <v>6</v>
      </c>
      <c r="H188" t="s">
        <v>545</v>
      </c>
      <c r="J188" t="str">
        <f t="shared" si="221"/>
        <v>Engineering</v>
      </c>
      <c r="K188" t="s">
        <v>568</v>
      </c>
      <c r="L188">
        <f>VLOOKUP(K188,'Vlookup tables'!$A$2:$B$10,2,FALSE)</f>
        <v>6</v>
      </c>
      <c r="M188" t="s">
        <v>583</v>
      </c>
      <c r="N188" t="b">
        <f t="shared" si="181"/>
        <v>1</v>
      </c>
      <c r="O188" t="b">
        <f t="shared" si="182"/>
        <v>0</v>
      </c>
      <c r="P188" t="b">
        <f t="shared" si="183"/>
        <v>0</v>
      </c>
      <c r="Q188" t="b">
        <f t="shared" si="184"/>
        <v>0</v>
      </c>
      <c r="R188" t="b">
        <f t="shared" si="185"/>
        <v>0</v>
      </c>
      <c r="T188" t="str">
        <f t="shared" si="222"/>
        <v>na</v>
      </c>
      <c r="U188" t="str">
        <f t="shared" si="223"/>
        <v>Unknown</v>
      </c>
      <c r="V188" t="str">
        <f t="shared" si="224"/>
        <v>Unknown</v>
      </c>
      <c r="W188" t="str">
        <f t="shared" si="225"/>
        <v>Unknown</v>
      </c>
      <c r="X188" t="str">
        <f t="shared" si="226"/>
        <v>Unknown</v>
      </c>
      <c r="Y188" t="s">
        <v>584</v>
      </c>
      <c r="Z188">
        <f>VLOOKUP(Y188,'Vlookup tables'!$D$2:$E$6,2,FALSE)</f>
        <v>2</v>
      </c>
      <c r="AA188" t="str">
        <f t="shared" si="163"/>
        <v>na</v>
      </c>
      <c r="AB188" t="str">
        <f t="shared" si="186"/>
        <v>na</v>
      </c>
      <c r="AC188" t="str">
        <f t="shared" si="187"/>
        <v>na</v>
      </c>
      <c r="AD188" t="str">
        <f t="shared" si="188"/>
        <v>na</v>
      </c>
      <c r="AE188" t="str">
        <f t="shared" si="189"/>
        <v>na</v>
      </c>
      <c r="AF188" t="str">
        <f>IF(OR(AA188=FALSE,AA188="na"),"na",VLOOKUP(AV188,'Vlookup tables'!$G$2:$H$7,2,FALSE))</f>
        <v>na</v>
      </c>
      <c r="AG188" t="str">
        <f>IF(OR(AB188=FALSE,AB188="na"),"na",VLOOKUP(AW188,'Vlookup tables'!$G$2:$H$7,2,FALSE))</f>
        <v>na</v>
      </c>
      <c r="AH188" t="str">
        <f>IF(OR(AC188=FALSE,AC188="na"),"na",VLOOKUP(AX188,'Vlookup tables'!$G$2:$H$7,2,FALSE))</f>
        <v>na</v>
      </c>
      <c r="AI188" t="str">
        <f>IF(OR(AD188=FALSE,AD188="na"),"na",VLOOKUP(AY188,'Vlookup tables'!$G$2:$H$7,2,FALSE))</f>
        <v>na</v>
      </c>
      <c r="AJ188" t="str">
        <f>IF(OR(AA188=FALSE,AA188="na"),"na",VLOOKUP(BC188,'Vlookup tables'!$J$2:$K$5,2,FALSE))</f>
        <v>na</v>
      </c>
      <c r="AK188" t="str">
        <f>IF(OR(AB188=FALSE,AB188="na"),"na",VLOOKUP(BD188,'Vlookup tables'!$J$2:$K$5,2,FALSE))</f>
        <v>na</v>
      </c>
      <c r="AL188" t="str">
        <f>IF(OR(AC188=FALSE,AC188="na"),"na",VLOOKUP(BE188,'Vlookup tables'!$J$2:$K$5,2,FALSE))</f>
        <v>na</v>
      </c>
      <c r="AM188" t="str">
        <f>IF(OR(AD188=FALSE,AD188="na"),"na",VLOOKUP(BF188,'Vlookup tables'!$J$2:$K$5,2,FALSE))</f>
        <v>na</v>
      </c>
      <c r="AN188" t="str">
        <f t="shared" si="190"/>
        <v>na</v>
      </c>
      <c r="AO188" t="str">
        <f t="shared" si="191"/>
        <v>na</v>
      </c>
      <c r="AP188" t="str">
        <f t="shared" si="192"/>
        <v>na</v>
      </c>
      <c r="AQ188" t="str">
        <f t="shared" si="193"/>
        <v>na</v>
      </c>
      <c r="BQ188" t="str">
        <f t="shared" si="194"/>
        <v>na</v>
      </c>
      <c r="BR188" t="b">
        <f t="shared" si="195"/>
        <v>0</v>
      </c>
      <c r="BS188" t="b">
        <f t="shared" si="196"/>
        <v>1</v>
      </c>
      <c r="BT188" t="b">
        <f t="shared" si="197"/>
        <v>0</v>
      </c>
      <c r="BU188" t="b">
        <f t="shared" si="198"/>
        <v>0</v>
      </c>
      <c r="BV188" t="b">
        <f t="shared" si="199"/>
        <v>0</v>
      </c>
      <c r="BW188" t="str">
        <f>IF(OR(BR188=FALSE,BR188="na"),"na",VLOOKUP(CN188,'Vlookup tables'!$G$2:$H$7,2,FALSE))</f>
        <v>na</v>
      </c>
      <c r="BX188">
        <f>IF(OR(BS188=FALSE,BS188="na"),"na",VLOOKUP(CO188,'Vlookup tables'!$G$2:$H$7,2,FALSE))</f>
        <v>1</v>
      </c>
      <c r="BY188" t="str">
        <f>IF(OR(BT188=FALSE,BT188="na"),"na",VLOOKUP(CP188,'Vlookup tables'!$G$2:$H$7,2,FALSE))</f>
        <v>na</v>
      </c>
      <c r="BZ188" t="str">
        <f>IF(OR(BU188=FALSE,BU188="na"),"na",VLOOKUP(CQ188,'Vlookup tables'!$G$2:$H$7,2,FALSE))</f>
        <v>na</v>
      </c>
      <c r="CA188" t="str">
        <f>IF(OR(BR188=FALSE,BR188="na"),"na",VLOOKUP(CU188,'Vlookup tables'!$J$2:$K$5,2,FALSE))</f>
        <v>na</v>
      </c>
      <c r="CB188">
        <f>IF(OR(BS188=FALSE,BS188="na"),"na",VLOOKUP(CV188,'Vlookup tables'!$J$2:$K$5,2,FALSE))</f>
        <v>2</v>
      </c>
      <c r="CC188" t="str">
        <f>IF(OR(BT188=FALSE,BT188="na"),"na",VLOOKUP(CW188,'Vlookup tables'!$J$2:$K$5,2,FALSE))</f>
        <v>na</v>
      </c>
      <c r="CD188" t="str">
        <f>IF(OR(BU188=FALSE,BU188="na"),"na",VLOOKUP(CX188,'Vlookup tables'!$J$2:$K$5,2,FALSE))</f>
        <v>na</v>
      </c>
      <c r="CE188" t="str">
        <f t="shared" si="200"/>
        <v>na</v>
      </c>
      <c r="CF188" t="b">
        <f t="shared" si="201"/>
        <v>1</v>
      </c>
      <c r="CG188" t="str">
        <f t="shared" si="202"/>
        <v>na</v>
      </c>
      <c r="CH188" t="str">
        <f t="shared" si="203"/>
        <v>na</v>
      </c>
      <c r="CJ188" t="s">
        <v>805</v>
      </c>
      <c r="CO188" t="s">
        <v>530</v>
      </c>
      <c r="CV188" t="s">
        <v>528</v>
      </c>
      <c r="DC188" t="s">
        <v>1275</v>
      </c>
      <c r="DI188" t="b">
        <f t="shared" si="204"/>
        <v>0</v>
      </c>
      <c r="DK188" t="s">
        <v>552</v>
      </c>
      <c r="EQ188" t="b">
        <f t="shared" si="205"/>
        <v>0</v>
      </c>
      <c r="ER188" t="b">
        <f t="shared" si="206"/>
        <v>0</v>
      </c>
      <c r="ES188" t="b">
        <f t="shared" si="207"/>
        <v>0</v>
      </c>
      <c r="ET188" t="b">
        <f t="shared" si="208"/>
        <v>0</v>
      </c>
      <c r="EU188" t="b">
        <f t="shared" si="209"/>
        <v>0</v>
      </c>
      <c r="EV188" t="b">
        <f t="shared" si="210"/>
        <v>0</v>
      </c>
      <c r="EW188" t="str">
        <f t="shared" si="164"/>
        <v>na</v>
      </c>
      <c r="EX188" t="str">
        <f t="shared" si="165"/>
        <v>na</v>
      </c>
      <c r="EY188" t="str">
        <f t="shared" si="166"/>
        <v>na</v>
      </c>
      <c r="EZ188" t="str">
        <f t="shared" si="167"/>
        <v>na</v>
      </c>
      <c r="FA188" t="str">
        <f t="shared" si="168"/>
        <v>na</v>
      </c>
      <c r="FB188" t="str">
        <f t="shared" si="169"/>
        <v>na</v>
      </c>
      <c r="FC188" t="str">
        <f t="shared" si="211"/>
        <v>na</v>
      </c>
      <c r="FD188" t="str">
        <f t="shared" si="170"/>
        <v>na</v>
      </c>
      <c r="FE188" t="str">
        <f t="shared" si="171"/>
        <v>na</v>
      </c>
      <c r="FF188" t="str">
        <f t="shared" si="172"/>
        <v>na</v>
      </c>
      <c r="FG188" t="str">
        <f t="shared" si="173"/>
        <v>na</v>
      </c>
      <c r="FH188" t="str">
        <f t="shared" si="212"/>
        <v>na</v>
      </c>
      <c r="FI188" t="str">
        <f>IF(OR(FD188=FALSE,FD188="na"),"na",VLOOKUP(GH188,'Vlookup tables'!$G$2:$H$7,2,FALSE))</f>
        <v>na</v>
      </c>
      <c r="FJ188" t="str">
        <f>IF(OR(FE188=FALSE,FE188="na"),"na",VLOOKUP(GI188,'Vlookup tables'!$G$2:$H$7,2,FALSE))</f>
        <v>na</v>
      </c>
      <c r="FK188" t="str">
        <f>IF(OR(FF188=FALSE,FF188="na"),"na",VLOOKUP(GJ188,'Vlookup tables'!$G$2:$H$7,2,FALSE))</f>
        <v>na</v>
      </c>
      <c r="FL188" t="str">
        <f>IF(OR(FG188=FALSE,FG188="na"),"na",VLOOKUP(GK188,'Vlookup tables'!$G$2:$H$7,2,FALSE))</f>
        <v>na</v>
      </c>
      <c r="FM188" t="str">
        <f>IF(OR(FD188=FALSE,FD188="na"),"na",VLOOKUP(GO188,'Vlookup tables'!$J$2:$K$5,2,FALSE))</f>
        <v>na</v>
      </c>
      <c r="FN188" t="str">
        <f>IF(OR(FE188=FALSE,FE188="na"),"na",VLOOKUP(GP188,'Vlookup tables'!$J$2:$K$5,2,FALSE))</f>
        <v>na</v>
      </c>
      <c r="FO188" t="str">
        <f>IF(OR(FF188=FALSE,FF188="na"),"na",VLOOKUP(GQ188,'Vlookup tables'!$J$2:$K$5,2,FALSE))</f>
        <v>na</v>
      </c>
      <c r="FP188" t="str">
        <f>IF(OR(FG188=FALSE,FG188="na"),"na",VLOOKUP(GR188,'Vlookup tables'!$J$2:$K$5,2,FALSE))</f>
        <v>na</v>
      </c>
      <c r="FQ188" t="str">
        <f t="shared" si="174"/>
        <v>na</v>
      </c>
      <c r="FR188" t="str">
        <f t="shared" si="175"/>
        <v>na</v>
      </c>
      <c r="FS188" t="str">
        <f t="shared" si="176"/>
        <v>na</v>
      </c>
      <c r="FT188" t="str">
        <f t="shared" si="177"/>
        <v>na</v>
      </c>
      <c r="FU188" t="str">
        <f t="shared" si="178"/>
        <v>na</v>
      </c>
      <c r="FV188" t="s">
        <v>574</v>
      </c>
      <c r="HF188" t="s">
        <v>575</v>
      </c>
      <c r="HX188">
        <f>IF(IT188="","Unknown",VLOOKUP(IT188,'Vlookup tables'!$B$13:$C$16,2,FALSE))</f>
        <v>2</v>
      </c>
      <c r="HY188">
        <f>IF(IU188="","Unknown",VLOOKUP(IU188,'Vlookup tables'!$D$13:$E$16,2,FALSE))</f>
        <v>3</v>
      </c>
      <c r="HZ188">
        <f>IF(IV188="","Unknown",VLOOKUP(IV188,'Vlookup tables'!$F$13:$G$16,2,FALSE))</f>
        <v>1</v>
      </c>
      <c r="IA188">
        <f>IF(IW188="","Unknown",VLOOKUP(IW188,'Vlookup tables'!$H$13:$I$16,2,FALSE))</f>
        <v>2</v>
      </c>
      <c r="IB188">
        <f>IF(IX188="","Unknown",VLOOKUP(IX188,'Vlookup tables'!$J$13:$K$16,2,FALSE))</f>
        <v>3</v>
      </c>
      <c r="IC188">
        <f>IF(IY188="","Unknown",VLOOKUP(IY188,'Vlookup tables'!$L$13:$M$16,2,FALSE))</f>
        <v>2</v>
      </c>
      <c r="ID188">
        <f>IF(IZ188="","Unknown",VLOOKUP(IZ188,'Vlookup tables'!$N$13:$O$16,2,FALSE))</f>
        <v>1</v>
      </c>
      <c r="IE188">
        <f>VLOOKUP(JA188,'Vlookup tables'!$P$13:$Q$15,2,FALSE)</f>
        <v>1</v>
      </c>
      <c r="IF188" t="str">
        <f t="shared" si="213"/>
        <v>na</v>
      </c>
      <c r="IG188" t="str">
        <f t="shared" si="214"/>
        <v>na</v>
      </c>
      <c r="IH188" t="str">
        <f t="shared" si="215"/>
        <v>na</v>
      </c>
      <c r="II188" t="str">
        <f t="shared" si="179"/>
        <v>na</v>
      </c>
      <c r="IJ188" t="str">
        <f>IF(OR(IF188=FALSE,IF188="na"),"na",VLOOKUP(JF188,'Vlookup tables'!$G$2:$H$7,2,FALSE))</f>
        <v>na</v>
      </c>
      <c r="IK188" t="str">
        <f>IF(OR(IG188=FALSE,IG188="na"),"na",VLOOKUP(JG188,'Vlookup tables'!$G$2:$H$7,2,FALSE))</f>
        <v>na</v>
      </c>
      <c r="IL188" t="str">
        <f>IF(OR(IH188=FALSE,IH188="na"),"na",VLOOKUP(JH188,'Vlookup tables'!$G$2:$H$7,2,FALSE))</f>
        <v>na</v>
      </c>
      <c r="IM188" t="str">
        <f>IF(OR(IF188=FALSE,IF188="na"),"na",VLOOKUP(JL188,'Vlookup tables'!$J$2:$K$5,2,FALSE))</f>
        <v>na</v>
      </c>
      <c r="IN188" t="str">
        <f>IF(OR(IG188=FALSE,IG188="na"),"na",VLOOKUP(JM188,'Vlookup tables'!$J$2:$K$5,2,FALSE))</f>
        <v>na</v>
      </c>
      <c r="IO188" t="str">
        <f>IF(OR(IH188=FALSE,IH188="na"),"na",VLOOKUP(JN188,'Vlookup tables'!$J$2:$K$5,2,FALSE))</f>
        <v>na</v>
      </c>
      <c r="IP188" t="str">
        <f t="shared" si="216"/>
        <v>na</v>
      </c>
      <c r="IQ188" t="str">
        <f t="shared" si="217"/>
        <v>na</v>
      </c>
      <c r="IR188" t="str">
        <f t="shared" si="218"/>
        <v>na</v>
      </c>
      <c r="IS188" t="b">
        <f t="shared" si="219"/>
        <v>0</v>
      </c>
      <c r="IT188" t="s">
        <v>559</v>
      </c>
      <c r="IU188" t="s">
        <v>539</v>
      </c>
      <c r="IV188" t="s">
        <v>586</v>
      </c>
      <c r="IW188" t="s">
        <v>562</v>
      </c>
      <c r="IX188" t="s">
        <v>577</v>
      </c>
      <c r="IY188" t="s">
        <v>528</v>
      </c>
      <c r="IZ188" t="s">
        <v>562</v>
      </c>
      <c r="JA188" t="s">
        <v>541</v>
      </c>
      <c r="JX188" t="s">
        <v>534</v>
      </c>
      <c r="JZ188" t="s">
        <v>588</v>
      </c>
      <c r="KA188" t="s">
        <v>589</v>
      </c>
      <c r="KC188">
        <v>1</v>
      </c>
      <c r="KD188">
        <v>2</v>
      </c>
      <c r="KH188">
        <v>1</v>
      </c>
      <c r="KN188" t="s">
        <v>552</v>
      </c>
      <c r="KQ188" t="b">
        <f t="shared" si="220"/>
        <v>0</v>
      </c>
      <c r="KR188">
        <f t="shared" si="180"/>
        <v>135</v>
      </c>
    </row>
    <row r="189" spans="1:304" ht="14.4" customHeight="1" x14ac:dyDescent="0.3">
      <c r="A189">
        <v>100</v>
      </c>
      <c r="B189">
        <v>768</v>
      </c>
      <c r="C189" s="2">
        <v>44874.540925925925</v>
      </c>
      <c r="D189">
        <v>1</v>
      </c>
      <c r="E189" t="s">
        <v>544</v>
      </c>
      <c r="F189" t="s">
        <v>680</v>
      </c>
      <c r="G189">
        <f>VLOOKUP(F189,'Vlookup tables'!$A$2:$B$10,2,FALSE)</f>
        <v>2</v>
      </c>
      <c r="H189" t="s">
        <v>631</v>
      </c>
      <c r="J189" t="str">
        <f t="shared" si="221"/>
        <v>Maintenance</v>
      </c>
      <c r="K189" t="s">
        <v>680</v>
      </c>
      <c r="L189">
        <f>VLOOKUP(K189,'Vlookup tables'!$A$2:$B$10,2,FALSE)</f>
        <v>2</v>
      </c>
      <c r="M189" t="s">
        <v>592</v>
      </c>
      <c r="N189" t="b">
        <f t="shared" si="181"/>
        <v>0</v>
      </c>
      <c r="O189" t="b">
        <f t="shared" si="182"/>
        <v>1</v>
      </c>
      <c r="P189" t="b">
        <f t="shared" si="183"/>
        <v>0</v>
      </c>
      <c r="Q189" t="b">
        <f t="shared" si="184"/>
        <v>0</v>
      </c>
      <c r="R189" t="b">
        <f t="shared" si="185"/>
        <v>0</v>
      </c>
      <c r="S189" t="s">
        <v>904</v>
      </c>
      <c r="T189" t="b">
        <f t="shared" si="222"/>
        <v>0</v>
      </c>
      <c r="U189" t="str">
        <f t="shared" si="223"/>
        <v>na</v>
      </c>
      <c r="V189" t="b">
        <f t="shared" si="224"/>
        <v>0</v>
      </c>
      <c r="W189" t="b">
        <f t="shared" si="225"/>
        <v>1</v>
      </c>
      <c r="X189" t="b">
        <f t="shared" si="226"/>
        <v>0</v>
      </c>
      <c r="Y189" t="s">
        <v>517</v>
      </c>
      <c r="Z189">
        <f>VLOOKUP(Y189,'Vlookup tables'!$D$2:$E$6,2,FALSE)</f>
        <v>1</v>
      </c>
      <c r="AA189" t="b">
        <f t="shared" si="163"/>
        <v>0</v>
      </c>
      <c r="AB189" t="b">
        <f t="shared" si="186"/>
        <v>0</v>
      </c>
      <c r="AC189" t="b">
        <f t="shared" si="187"/>
        <v>0</v>
      </c>
      <c r="AD189" t="b">
        <f t="shared" si="188"/>
        <v>0</v>
      </c>
      <c r="AE189" t="b">
        <f t="shared" si="189"/>
        <v>0</v>
      </c>
      <c r="AF189" t="str">
        <f>IF(OR(AA189=FALSE,AA189="na"),"na",VLOOKUP(AV189,'Vlookup tables'!$G$2:$H$7,2,FALSE))</f>
        <v>na</v>
      </c>
      <c r="AG189" t="str">
        <f>IF(OR(AB189=FALSE,AB189="na"),"na",VLOOKUP(AW189,'Vlookup tables'!$G$2:$H$7,2,FALSE))</f>
        <v>na</v>
      </c>
      <c r="AH189" t="str">
        <f>IF(OR(AC189=FALSE,AC189="na"),"na",VLOOKUP(AX189,'Vlookup tables'!$G$2:$H$7,2,FALSE))</f>
        <v>na</v>
      </c>
      <c r="AI189" t="str">
        <f>IF(OR(AD189=FALSE,AD189="na"),"na",VLOOKUP(AY189,'Vlookup tables'!$G$2:$H$7,2,FALSE))</f>
        <v>na</v>
      </c>
      <c r="AJ189" t="str">
        <f>IF(OR(AA189=FALSE,AA189="na"),"na",VLOOKUP(BC189,'Vlookup tables'!$J$2:$K$5,2,FALSE))</f>
        <v>na</v>
      </c>
      <c r="AK189" t="str">
        <f>IF(OR(AB189=FALSE,AB189="na"),"na",VLOOKUP(BD189,'Vlookup tables'!$J$2:$K$5,2,FALSE))</f>
        <v>na</v>
      </c>
      <c r="AL189" t="str">
        <f>IF(OR(AC189=FALSE,AC189="na"),"na",VLOOKUP(BE189,'Vlookup tables'!$J$2:$K$5,2,FALSE))</f>
        <v>na</v>
      </c>
      <c r="AM189" t="str">
        <f>IF(OR(AD189=FALSE,AD189="na"),"na",VLOOKUP(BF189,'Vlookup tables'!$J$2:$K$5,2,FALSE))</f>
        <v>na</v>
      </c>
      <c r="AN189" t="str">
        <f t="shared" si="190"/>
        <v>na</v>
      </c>
      <c r="AO189" t="str">
        <f t="shared" si="191"/>
        <v>na</v>
      </c>
      <c r="AP189" t="str">
        <f t="shared" si="192"/>
        <v>na</v>
      </c>
      <c r="AQ189" t="str">
        <f t="shared" si="193"/>
        <v>na</v>
      </c>
      <c r="AR189" t="s">
        <v>632</v>
      </c>
      <c r="AX189" t="s">
        <v>551</v>
      </c>
      <c r="BE189" t="s">
        <v>532</v>
      </c>
      <c r="BL189" t="s">
        <v>1276</v>
      </c>
      <c r="BQ189" t="str">
        <f t="shared" si="194"/>
        <v>Yes</v>
      </c>
      <c r="BR189" t="b">
        <f t="shared" si="195"/>
        <v>0</v>
      </c>
      <c r="BS189" t="b">
        <f t="shared" si="196"/>
        <v>1</v>
      </c>
      <c r="BT189" t="b">
        <f t="shared" si="197"/>
        <v>0</v>
      </c>
      <c r="BU189" t="b">
        <f t="shared" si="198"/>
        <v>0</v>
      </c>
      <c r="BV189" t="b">
        <f t="shared" si="199"/>
        <v>0</v>
      </c>
      <c r="BW189" t="str">
        <f>IF(OR(BR189=FALSE,BR189="na"),"na",VLOOKUP(CN189,'Vlookup tables'!$G$2:$H$7,2,FALSE))</f>
        <v>na</v>
      </c>
      <c r="BX189">
        <f>IF(OR(BS189=FALSE,BS189="na"),"na",VLOOKUP(CO189,'Vlookup tables'!$G$2:$H$7,2,FALSE))</f>
        <v>4</v>
      </c>
      <c r="BY189" t="str">
        <f>IF(OR(BT189=FALSE,BT189="na"),"na",VLOOKUP(CP189,'Vlookup tables'!$G$2:$H$7,2,FALSE))</f>
        <v>na</v>
      </c>
      <c r="BZ189" t="str">
        <f>IF(OR(BU189=FALSE,BU189="na"),"na",VLOOKUP(CQ189,'Vlookup tables'!$G$2:$H$7,2,FALSE))</f>
        <v>na</v>
      </c>
      <c r="CA189" t="str">
        <f>IF(OR(BR189=FALSE,BR189="na"),"na",VLOOKUP(CU189,'Vlookup tables'!$J$2:$K$5,2,FALSE))</f>
        <v>na</v>
      </c>
      <c r="CB189">
        <f>IF(OR(BS189=FALSE,BS189="na"),"na",VLOOKUP(CV189,'Vlookup tables'!$J$2:$K$5,2,FALSE))</f>
        <v>3</v>
      </c>
      <c r="CC189" t="str">
        <f>IF(OR(BT189=FALSE,BT189="na"),"na",VLOOKUP(CW189,'Vlookup tables'!$J$2:$K$5,2,FALSE))</f>
        <v>na</v>
      </c>
      <c r="CD189" t="str">
        <f>IF(OR(BU189=FALSE,BU189="na"),"na",VLOOKUP(CX189,'Vlookup tables'!$J$2:$K$5,2,FALSE))</f>
        <v>na</v>
      </c>
      <c r="CE189" t="str">
        <f t="shared" si="200"/>
        <v>na</v>
      </c>
      <c r="CF189" t="b">
        <f t="shared" si="201"/>
        <v>1</v>
      </c>
      <c r="CG189" t="str">
        <f t="shared" si="202"/>
        <v>na</v>
      </c>
      <c r="CH189" t="str">
        <f t="shared" si="203"/>
        <v>na</v>
      </c>
      <c r="CI189" t="s">
        <v>519</v>
      </c>
      <c r="CJ189" t="s">
        <v>805</v>
      </c>
      <c r="CO189" t="s">
        <v>573</v>
      </c>
      <c r="CV189" t="s">
        <v>532</v>
      </c>
      <c r="DC189" t="s">
        <v>1277</v>
      </c>
      <c r="DI189" t="b">
        <f t="shared" si="204"/>
        <v>1</v>
      </c>
      <c r="DJ189" t="s">
        <v>1278</v>
      </c>
      <c r="DK189" t="s">
        <v>533</v>
      </c>
      <c r="EQ189" t="b">
        <f t="shared" si="205"/>
        <v>1</v>
      </c>
      <c r="ER189" t="b">
        <f t="shared" si="206"/>
        <v>0</v>
      </c>
      <c r="ES189" t="b">
        <f t="shared" si="207"/>
        <v>1</v>
      </c>
      <c r="ET189" t="b">
        <f t="shared" si="208"/>
        <v>0</v>
      </c>
      <c r="EU189" t="b">
        <f t="shared" si="209"/>
        <v>0</v>
      </c>
      <c r="EV189" t="b">
        <f t="shared" si="210"/>
        <v>0</v>
      </c>
      <c r="EW189" t="str">
        <f t="shared" si="164"/>
        <v>na</v>
      </c>
      <c r="EX189">
        <f t="shared" si="165"/>
        <v>2</v>
      </c>
      <c r="EY189" t="str">
        <f t="shared" si="166"/>
        <v>na</v>
      </c>
      <c r="EZ189" t="str">
        <f t="shared" si="167"/>
        <v>na</v>
      </c>
      <c r="FA189" t="b">
        <f t="shared" si="168"/>
        <v>1</v>
      </c>
      <c r="FB189" t="b">
        <f t="shared" si="169"/>
        <v>0</v>
      </c>
      <c r="FC189" t="b">
        <f t="shared" si="211"/>
        <v>0</v>
      </c>
      <c r="FD189" t="b">
        <f t="shared" si="170"/>
        <v>1</v>
      </c>
      <c r="FE189" t="b">
        <f t="shared" si="171"/>
        <v>0</v>
      </c>
      <c r="FF189" t="b">
        <f t="shared" si="172"/>
        <v>1</v>
      </c>
      <c r="FG189" t="b">
        <f t="shared" si="173"/>
        <v>0</v>
      </c>
      <c r="FH189" t="b">
        <f t="shared" si="212"/>
        <v>0</v>
      </c>
      <c r="FI189">
        <f>IF(OR(FD189=FALSE,FD189="na"),"na",VLOOKUP(GH189,'Vlookup tables'!$G$2:$H$7,2,FALSE))</f>
        <v>5</v>
      </c>
      <c r="FJ189" t="str">
        <f>IF(OR(FE189=FALSE,FE189="na"),"na",VLOOKUP(GI189,'Vlookup tables'!$G$2:$H$7,2,FALSE))</f>
        <v>na</v>
      </c>
      <c r="FK189">
        <f>IF(OR(FF189=FALSE,FF189="na"),"na",VLOOKUP(GJ189,'Vlookup tables'!$G$2:$H$7,2,FALSE))</f>
        <v>5</v>
      </c>
      <c r="FL189" t="str">
        <f>IF(OR(FG189=FALSE,FG189="na"),"na",VLOOKUP(GK189,'Vlookup tables'!$G$2:$H$7,2,FALSE))</f>
        <v>na</v>
      </c>
      <c r="FM189">
        <f>IF(OR(FD189=FALSE,FD189="na"),"na",VLOOKUP(GO189,'Vlookup tables'!$J$2:$K$5,2,FALSE))</f>
        <v>2</v>
      </c>
      <c r="FN189" t="str">
        <f>IF(OR(FE189=FALSE,FE189="na"),"na",VLOOKUP(GP189,'Vlookup tables'!$J$2:$K$5,2,FALSE))</f>
        <v>na</v>
      </c>
      <c r="FO189">
        <f>IF(OR(FF189=FALSE,FF189="na"),"na",VLOOKUP(GQ189,'Vlookup tables'!$J$2:$K$5,2,FALSE))</f>
        <v>2</v>
      </c>
      <c r="FP189" t="str">
        <f>IF(OR(FG189=FALSE,FG189="na"),"na",VLOOKUP(GR189,'Vlookup tables'!$J$2:$K$5,2,FALSE))</f>
        <v>na</v>
      </c>
      <c r="FQ189" t="b">
        <f t="shared" si="174"/>
        <v>1</v>
      </c>
      <c r="FR189" t="str">
        <f t="shared" si="175"/>
        <v>na</v>
      </c>
      <c r="FS189" t="b">
        <f t="shared" si="176"/>
        <v>0</v>
      </c>
      <c r="FT189" t="str">
        <f t="shared" si="177"/>
        <v>na</v>
      </c>
      <c r="FU189" t="b">
        <f t="shared" si="178"/>
        <v>1</v>
      </c>
      <c r="FV189" t="s">
        <v>788</v>
      </c>
      <c r="FY189" t="s">
        <v>556</v>
      </c>
      <c r="GB189" t="s">
        <v>630</v>
      </c>
      <c r="GF189" t="s">
        <v>596</v>
      </c>
      <c r="GH189" t="s">
        <v>551</v>
      </c>
      <c r="GJ189" t="s">
        <v>551</v>
      </c>
      <c r="GO189" t="s">
        <v>528</v>
      </c>
      <c r="GQ189" t="s">
        <v>528</v>
      </c>
      <c r="GV189" t="s">
        <v>1279</v>
      </c>
      <c r="GY189" t="s">
        <v>866</v>
      </c>
      <c r="HC189" t="s">
        <v>1280</v>
      </c>
      <c r="HD189" t="s">
        <v>533</v>
      </c>
      <c r="HX189">
        <f>IF(IT189="","Unknown",VLOOKUP(IT189,'Vlookup tables'!$B$13:$C$16,2,FALSE))</f>
        <v>2</v>
      </c>
      <c r="HY189">
        <f>IF(IU189="","Unknown",VLOOKUP(IU189,'Vlookup tables'!$D$13:$E$16,2,FALSE))</f>
        <v>3</v>
      </c>
      <c r="HZ189">
        <f>IF(IV189="","Unknown",VLOOKUP(IV189,'Vlookup tables'!$F$13:$G$16,2,FALSE))</f>
        <v>3</v>
      </c>
      <c r="IA189">
        <f>IF(IW189="","Unknown",VLOOKUP(IW189,'Vlookup tables'!$H$13:$I$16,2,FALSE))</f>
        <v>2</v>
      </c>
      <c r="IB189">
        <f>IF(IX189="","Unknown",VLOOKUP(IX189,'Vlookup tables'!$J$13:$K$16,2,FALSE))</f>
        <v>3</v>
      </c>
      <c r="IC189">
        <f>IF(IY189="","Unknown",VLOOKUP(IY189,'Vlookup tables'!$L$13:$M$16,2,FALSE))</f>
        <v>2</v>
      </c>
      <c r="ID189">
        <f>IF(IZ189="","Unknown",VLOOKUP(IZ189,'Vlookup tables'!$N$13:$O$16,2,FALSE))</f>
        <v>3</v>
      </c>
      <c r="IE189">
        <f>VLOOKUP(JA189,'Vlookup tables'!$P$13:$Q$15,2,FALSE)</f>
        <v>2</v>
      </c>
      <c r="IF189" t="b">
        <f t="shared" si="213"/>
        <v>0</v>
      </c>
      <c r="IG189" t="b">
        <f t="shared" si="214"/>
        <v>1</v>
      </c>
      <c r="IH189" t="b">
        <f t="shared" si="215"/>
        <v>0</v>
      </c>
      <c r="II189" t="b">
        <f t="shared" si="179"/>
        <v>0</v>
      </c>
      <c r="IJ189" t="str">
        <f>IF(OR(IF189=FALSE,IF189="na"),"na",VLOOKUP(JF189,'Vlookup tables'!$G$2:$H$7,2,FALSE))</f>
        <v>na</v>
      </c>
      <c r="IK189">
        <f>IF(OR(IG189=FALSE,IG189="na"),"na",VLOOKUP(JG189,'Vlookup tables'!$G$2:$H$7,2,FALSE))</f>
        <v>2</v>
      </c>
      <c r="IL189" t="str">
        <f>IF(OR(IH189=FALSE,IH189="na"),"na",VLOOKUP(JH189,'Vlookup tables'!$G$2:$H$7,2,FALSE))</f>
        <v>na</v>
      </c>
      <c r="IM189" t="str">
        <f>IF(OR(IF189=FALSE,IF189="na"),"na",VLOOKUP(JL189,'Vlookup tables'!$J$2:$K$5,2,FALSE))</f>
        <v>na</v>
      </c>
      <c r="IN189">
        <f>IF(OR(IG189=FALSE,IG189="na"),"na",VLOOKUP(JM189,'Vlookup tables'!$J$2:$K$5,2,FALSE))</f>
        <v>2</v>
      </c>
      <c r="IO189" t="str">
        <f>IF(OR(IH189=FALSE,IH189="na"),"na",VLOOKUP(JN189,'Vlookup tables'!$J$2:$K$5,2,FALSE))</f>
        <v>na</v>
      </c>
      <c r="IP189" t="str">
        <f t="shared" si="216"/>
        <v>na</v>
      </c>
      <c r="IQ189" t="b">
        <f t="shared" si="217"/>
        <v>0</v>
      </c>
      <c r="IR189" t="str">
        <f t="shared" si="218"/>
        <v>na</v>
      </c>
      <c r="IS189" t="b">
        <f t="shared" si="219"/>
        <v>0</v>
      </c>
      <c r="IT189" t="s">
        <v>559</v>
      </c>
      <c r="IU189" t="s">
        <v>539</v>
      </c>
      <c r="IV189" t="s">
        <v>540</v>
      </c>
      <c r="IW189" t="s">
        <v>562</v>
      </c>
      <c r="IX189" t="s">
        <v>577</v>
      </c>
      <c r="IY189" t="s">
        <v>528</v>
      </c>
      <c r="IZ189" t="s">
        <v>587</v>
      </c>
      <c r="JA189" t="s">
        <v>578</v>
      </c>
      <c r="JB189" t="s">
        <v>619</v>
      </c>
      <c r="JG189" t="s">
        <v>531</v>
      </c>
      <c r="JM189" t="s">
        <v>528</v>
      </c>
      <c r="KN189" t="s">
        <v>533</v>
      </c>
      <c r="KQ189" t="b">
        <f t="shared" si="220"/>
        <v>0</v>
      </c>
      <c r="KR189">
        <f t="shared" si="180"/>
        <v>149</v>
      </c>
    </row>
    <row r="190" spans="1:304" ht="14.4" customHeight="1" x14ac:dyDescent="0.3">
      <c r="A190">
        <v>100</v>
      </c>
      <c r="B190">
        <v>1312</v>
      </c>
      <c r="C190" s="2">
        <v>44874.544409722221</v>
      </c>
      <c r="D190">
        <v>1</v>
      </c>
      <c r="E190" t="s">
        <v>544</v>
      </c>
      <c r="F190" t="s">
        <v>680</v>
      </c>
      <c r="G190">
        <f>VLOOKUP(F190,'Vlookup tables'!$A$2:$B$10,2,FALSE)</f>
        <v>2</v>
      </c>
      <c r="H190" t="s">
        <v>545</v>
      </c>
      <c r="J190" t="str">
        <f t="shared" si="221"/>
        <v>Engineering</v>
      </c>
      <c r="K190" t="s">
        <v>680</v>
      </c>
      <c r="L190">
        <f>VLOOKUP(K190,'Vlookup tables'!$A$2:$B$10,2,FALSE)</f>
        <v>2</v>
      </c>
      <c r="M190" t="s">
        <v>837</v>
      </c>
      <c r="N190" t="b">
        <f t="shared" si="181"/>
        <v>1</v>
      </c>
      <c r="O190" t="b">
        <f t="shared" si="182"/>
        <v>1</v>
      </c>
      <c r="P190" t="b">
        <f t="shared" si="183"/>
        <v>1</v>
      </c>
      <c r="Q190" t="b">
        <f t="shared" si="184"/>
        <v>1</v>
      </c>
      <c r="R190" t="b">
        <f t="shared" si="185"/>
        <v>1</v>
      </c>
      <c r="T190" t="str">
        <f t="shared" si="222"/>
        <v>na</v>
      </c>
      <c r="U190" t="str">
        <f t="shared" si="223"/>
        <v>na</v>
      </c>
      <c r="V190" t="str">
        <f t="shared" si="224"/>
        <v>na</v>
      </c>
      <c r="W190" t="str">
        <f t="shared" si="225"/>
        <v>na</v>
      </c>
      <c r="X190" t="str">
        <f t="shared" si="226"/>
        <v>na</v>
      </c>
      <c r="Y190" t="s">
        <v>517</v>
      </c>
      <c r="Z190">
        <f>VLOOKUP(Y190,'Vlookup tables'!$D$2:$E$6,2,FALSE)</f>
        <v>1</v>
      </c>
      <c r="AA190" t="b">
        <f t="shared" si="163"/>
        <v>1</v>
      </c>
      <c r="AB190" t="b">
        <f t="shared" si="186"/>
        <v>1</v>
      </c>
      <c r="AC190" t="b">
        <f t="shared" si="187"/>
        <v>0</v>
      </c>
      <c r="AD190" t="b">
        <f t="shared" si="188"/>
        <v>0</v>
      </c>
      <c r="AE190" t="b">
        <f t="shared" si="189"/>
        <v>1</v>
      </c>
      <c r="AF190">
        <f>IF(OR(AA190=FALSE,AA190="na"),"na",VLOOKUP(AV190,'Vlookup tables'!$G$2:$H$7,2,FALSE))</f>
        <v>2</v>
      </c>
      <c r="AG190">
        <f>IF(OR(AB190=FALSE,AB190="na"),"na",VLOOKUP(AW190,'Vlookup tables'!$G$2:$H$7,2,FALSE))</f>
        <v>2</v>
      </c>
      <c r="AH190" t="str">
        <f>IF(OR(AC190=FALSE,AC190="na"),"na",VLOOKUP(AX190,'Vlookup tables'!$G$2:$H$7,2,FALSE))</f>
        <v>na</v>
      </c>
      <c r="AI190" t="str">
        <f>IF(OR(AD190=FALSE,AD190="na"),"na",VLOOKUP(AY190,'Vlookup tables'!$G$2:$H$7,2,FALSE))</f>
        <v>na</v>
      </c>
      <c r="AJ190">
        <f>IF(OR(AA190=FALSE,AA190="na"),"na",VLOOKUP(BC190,'Vlookup tables'!$J$2:$K$5,2,FALSE))</f>
        <v>3</v>
      </c>
      <c r="AK190">
        <f>IF(OR(AB190=FALSE,AB190="na"),"na",VLOOKUP(BD190,'Vlookup tables'!$J$2:$K$5,2,FALSE))</f>
        <v>3</v>
      </c>
      <c r="AL190" t="str">
        <f>IF(OR(AC190=FALSE,AC190="na"),"na",VLOOKUP(BE190,'Vlookup tables'!$J$2:$K$5,2,FALSE))</f>
        <v>na</v>
      </c>
      <c r="AM190" t="str">
        <f>IF(OR(AD190=FALSE,AD190="na"),"na",VLOOKUP(BF190,'Vlookup tables'!$J$2:$K$5,2,FALSE))</f>
        <v>na</v>
      </c>
      <c r="AN190" t="b">
        <f t="shared" si="190"/>
        <v>0</v>
      </c>
      <c r="AO190" t="b">
        <f t="shared" si="191"/>
        <v>0</v>
      </c>
      <c r="AP190" t="str">
        <f t="shared" si="192"/>
        <v>na</v>
      </c>
      <c r="AQ190" t="str">
        <f t="shared" si="193"/>
        <v>na</v>
      </c>
      <c r="AR190" t="s">
        <v>1054</v>
      </c>
      <c r="AS190" t="s">
        <v>1281</v>
      </c>
      <c r="AV190" t="s">
        <v>531</v>
      </c>
      <c r="AW190" t="s">
        <v>531</v>
      </c>
      <c r="AZ190" t="s">
        <v>573</v>
      </c>
      <c r="BC190" t="s">
        <v>532</v>
      </c>
      <c r="BD190" t="s">
        <v>532</v>
      </c>
      <c r="BG190" t="s">
        <v>532</v>
      </c>
      <c r="BN190" t="s">
        <v>1282</v>
      </c>
      <c r="BQ190" t="str">
        <f t="shared" si="194"/>
        <v>No</v>
      </c>
      <c r="BR190" t="str">
        <f t="shared" si="195"/>
        <v>na</v>
      </c>
      <c r="BS190" t="str">
        <f t="shared" si="196"/>
        <v>na</v>
      </c>
      <c r="BT190" t="str">
        <f t="shared" si="197"/>
        <v>na</v>
      </c>
      <c r="BU190" t="str">
        <f t="shared" si="198"/>
        <v>na</v>
      </c>
      <c r="BV190" t="str">
        <f t="shared" si="199"/>
        <v>na</v>
      </c>
      <c r="BW190" t="str">
        <f>IF(OR(BR190=FALSE,BR190="na"),"na",VLOOKUP(CN190,'Vlookup tables'!$G$2:$H$7,2,FALSE))</f>
        <v>na</v>
      </c>
      <c r="BX190" t="str">
        <f>IF(OR(BS190=FALSE,BS190="na"),"na",VLOOKUP(CO190,'Vlookup tables'!$G$2:$H$7,2,FALSE))</f>
        <v>na</v>
      </c>
      <c r="BY190" t="str">
        <f>IF(OR(BT190=FALSE,BT190="na"),"na",VLOOKUP(CP190,'Vlookup tables'!$G$2:$H$7,2,FALSE))</f>
        <v>na</v>
      </c>
      <c r="BZ190" t="str">
        <f>IF(OR(BU190=FALSE,BU190="na"),"na",VLOOKUP(CQ190,'Vlookup tables'!$G$2:$H$7,2,FALSE))</f>
        <v>na</v>
      </c>
      <c r="CA190" t="str">
        <f>IF(OR(BR190=FALSE,BR190="na"),"na",VLOOKUP(CU190,'Vlookup tables'!$J$2:$K$5,2,FALSE))</f>
        <v>na</v>
      </c>
      <c r="CB190" t="str">
        <f>IF(OR(BS190=FALSE,BS190="na"),"na",VLOOKUP(CV190,'Vlookup tables'!$J$2:$K$5,2,FALSE))</f>
        <v>na</v>
      </c>
      <c r="CC190" t="str">
        <f>IF(OR(BT190=FALSE,BT190="na"),"na",VLOOKUP(CW190,'Vlookup tables'!$J$2:$K$5,2,FALSE))</f>
        <v>na</v>
      </c>
      <c r="CD190" t="str">
        <f>IF(OR(BU190=FALSE,BU190="na"),"na",VLOOKUP(CX190,'Vlookup tables'!$J$2:$K$5,2,FALSE))</f>
        <v>na</v>
      </c>
      <c r="CE190" t="str">
        <f t="shared" si="200"/>
        <v>na</v>
      </c>
      <c r="CF190" t="str">
        <f t="shared" si="201"/>
        <v>na</v>
      </c>
      <c r="CG190" t="str">
        <f t="shared" si="202"/>
        <v>na</v>
      </c>
      <c r="CH190" t="str">
        <f t="shared" si="203"/>
        <v>na</v>
      </c>
      <c r="CI190" t="s">
        <v>617</v>
      </c>
      <c r="DI190" t="b">
        <f t="shared" si="204"/>
        <v>0</v>
      </c>
      <c r="DK190" t="s">
        <v>552</v>
      </c>
      <c r="EQ190" t="b">
        <f t="shared" si="205"/>
        <v>1</v>
      </c>
      <c r="ER190" t="b">
        <f t="shared" si="206"/>
        <v>1</v>
      </c>
      <c r="ES190" t="b">
        <f t="shared" si="207"/>
        <v>1</v>
      </c>
      <c r="ET190" t="b">
        <f t="shared" si="208"/>
        <v>0</v>
      </c>
      <c r="EU190" t="b">
        <f t="shared" si="209"/>
        <v>1</v>
      </c>
      <c r="EV190" t="b">
        <f t="shared" si="210"/>
        <v>0</v>
      </c>
      <c r="EW190">
        <f t="shared" si="164"/>
        <v>1</v>
      </c>
      <c r="EX190">
        <f t="shared" si="165"/>
        <v>1</v>
      </c>
      <c r="EY190" t="str">
        <f t="shared" si="166"/>
        <v>na</v>
      </c>
      <c r="EZ190">
        <f t="shared" si="167"/>
        <v>1</v>
      </c>
      <c r="FA190" t="b">
        <f t="shared" si="168"/>
        <v>1</v>
      </c>
      <c r="FB190" t="b">
        <f t="shared" si="169"/>
        <v>0</v>
      </c>
      <c r="FC190" t="b">
        <f t="shared" si="211"/>
        <v>0</v>
      </c>
      <c r="FD190" t="b">
        <f t="shared" si="170"/>
        <v>0</v>
      </c>
      <c r="FE190" t="str">
        <f t="shared" si="171"/>
        <v>na</v>
      </c>
      <c r="FF190" t="b">
        <f t="shared" si="172"/>
        <v>0</v>
      </c>
      <c r="FG190" t="b">
        <f t="shared" si="173"/>
        <v>0</v>
      </c>
      <c r="FH190" t="b">
        <f t="shared" si="212"/>
        <v>1</v>
      </c>
      <c r="FI190" t="str">
        <f>IF(OR(FD190=FALSE,FD190="na"),"na",VLOOKUP(GH190,'Vlookup tables'!$G$2:$H$7,2,FALSE))</f>
        <v>na</v>
      </c>
      <c r="FJ190" t="str">
        <f>IF(OR(FE190=FALSE,FE190="na"),"na",VLOOKUP(GI190,'Vlookup tables'!$G$2:$H$7,2,FALSE))</f>
        <v>na</v>
      </c>
      <c r="FK190" t="str">
        <f>IF(OR(FF190=FALSE,FF190="na"),"na",VLOOKUP(GJ190,'Vlookup tables'!$G$2:$H$7,2,FALSE))</f>
        <v>na</v>
      </c>
      <c r="FL190" t="str">
        <f>IF(OR(FG190=FALSE,FG190="na"),"na",VLOOKUP(GK190,'Vlookup tables'!$G$2:$H$7,2,FALSE))</f>
        <v>na</v>
      </c>
      <c r="FM190" t="str">
        <f>IF(OR(FD190=FALSE,FD190="na"),"na",VLOOKUP(GO190,'Vlookup tables'!$J$2:$K$5,2,FALSE))</f>
        <v>na</v>
      </c>
      <c r="FN190" t="str">
        <f>IF(OR(FE190=FALSE,FE190="na"),"na",VLOOKUP(GP190,'Vlookup tables'!$J$2:$K$5,2,FALSE))</f>
        <v>na</v>
      </c>
      <c r="FO190" t="str">
        <f>IF(OR(FF190=FALSE,FF190="na"),"na",VLOOKUP(GQ190,'Vlookup tables'!$J$2:$K$5,2,FALSE))</f>
        <v>na</v>
      </c>
      <c r="FP190" t="str">
        <f>IF(OR(FG190=FALSE,FG190="na"),"na",VLOOKUP(GR190,'Vlookup tables'!$J$2:$K$5,2,FALSE))</f>
        <v>na</v>
      </c>
      <c r="FQ190" t="str">
        <f t="shared" si="174"/>
        <v>na</v>
      </c>
      <c r="FR190" t="str">
        <f t="shared" si="175"/>
        <v>na</v>
      </c>
      <c r="FS190" t="str">
        <f t="shared" si="176"/>
        <v>na</v>
      </c>
      <c r="FT190" t="str">
        <f t="shared" si="177"/>
        <v>na</v>
      </c>
      <c r="FU190" t="b">
        <f t="shared" si="178"/>
        <v>0</v>
      </c>
      <c r="FV190" t="s">
        <v>668</v>
      </c>
      <c r="FX190" t="s">
        <v>555</v>
      </c>
      <c r="FY190" t="s">
        <v>555</v>
      </c>
      <c r="GA190" t="s">
        <v>555</v>
      </c>
      <c r="GB190" t="s">
        <v>579</v>
      </c>
      <c r="GC190" t="s">
        <v>555</v>
      </c>
      <c r="GF190" t="s">
        <v>596</v>
      </c>
      <c r="GL190" t="s">
        <v>573</v>
      </c>
      <c r="GS190" t="s">
        <v>532</v>
      </c>
      <c r="GZ190" t="s">
        <v>1283</v>
      </c>
      <c r="HD190" t="s">
        <v>552</v>
      </c>
      <c r="HX190">
        <f>IF(IT190="","Unknown",VLOOKUP(IT190,'Vlookup tables'!$B$13:$C$16,2,FALSE))</f>
        <v>2</v>
      </c>
      <c r="HY190">
        <f>IF(IU190="","Unknown",VLOOKUP(IU190,'Vlookup tables'!$D$13:$E$16,2,FALSE))</f>
        <v>2</v>
      </c>
      <c r="HZ190">
        <f>IF(IV190="","Unknown",VLOOKUP(IV190,'Vlookup tables'!$F$13:$G$16,2,FALSE))</f>
        <v>1</v>
      </c>
      <c r="IA190">
        <f>IF(IW190="","Unknown",VLOOKUP(IW190,'Vlookup tables'!$H$13:$I$16,2,FALSE))</f>
        <v>2</v>
      </c>
      <c r="IB190">
        <f>IF(IX190="","Unknown",VLOOKUP(IX190,'Vlookup tables'!$J$13:$K$16,2,FALSE))</f>
        <v>3</v>
      </c>
      <c r="IC190">
        <f>IF(IY190="","Unknown",VLOOKUP(IY190,'Vlookup tables'!$L$13:$M$16,2,FALSE))</f>
        <v>2</v>
      </c>
      <c r="ID190">
        <f>IF(IZ190="","Unknown",VLOOKUP(IZ190,'Vlookup tables'!$N$13:$O$16,2,FALSE))</f>
        <v>1</v>
      </c>
      <c r="IE190">
        <f>VLOOKUP(JA190,'Vlookup tables'!$P$13:$Q$15,2,FALSE)</f>
        <v>1</v>
      </c>
      <c r="IF190" t="str">
        <f t="shared" si="213"/>
        <v>na</v>
      </c>
      <c r="IG190" t="str">
        <f t="shared" si="214"/>
        <v>na</v>
      </c>
      <c r="IH190" t="str">
        <f t="shared" si="215"/>
        <v>na</v>
      </c>
      <c r="II190" t="str">
        <f t="shared" si="179"/>
        <v>na</v>
      </c>
      <c r="IJ190" t="str">
        <f>IF(OR(IF190=FALSE,IF190="na"),"na",VLOOKUP(JF190,'Vlookup tables'!$G$2:$H$7,2,FALSE))</f>
        <v>na</v>
      </c>
      <c r="IK190" t="str">
        <f>IF(OR(IG190=FALSE,IG190="na"),"na",VLOOKUP(JG190,'Vlookup tables'!$G$2:$H$7,2,FALSE))</f>
        <v>na</v>
      </c>
      <c r="IL190" t="str">
        <f>IF(OR(IH190=FALSE,IH190="na"),"na",VLOOKUP(JH190,'Vlookup tables'!$G$2:$H$7,2,FALSE))</f>
        <v>na</v>
      </c>
      <c r="IM190" t="str">
        <f>IF(OR(IF190=FALSE,IF190="na"),"na",VLOOKUP(JL190,'Vlookup tables'!$J$2:$K$5,2,FALSE))</f>
        <v>na</v>
      </c>
      <c r="IN190" t="str">
        <f>IF(OR(IG190=FALSE,IG190="na"),"na",VLOOKUP(JM190,'Vlookup tables'!$J$2:$K$5,2,FALSE))</f>
        <v>na</v>
      </c>
      <c r="IO190" t="str">
        <f>IF(OR(IH190=FALSE,IH190="na"),"na",VLOOKUP(JN190,'Vlookup tables'!$J$2:$K$5,2,FALSE))</f>
        <v>na</v>
      </c>
      <c r="IP190" t="str">
        <f t="shared" si="216"/>
        <v>na</v>
      </c>
      <c r="IQ190" t="str">
        <f t="shared" si="217"/>
        <v>na</v>
      </c>
      <c r="IR190" t="str">
        <f t="shared" si="218"/>
        <v>na</v>
      </c>
      <c r="IS190" t="b">
        <f t="shared" si="219"/>
        <v>0</v>
      </c>
      <c r="IT190" t="s">
        <v>559</v>
      </c>
      <c r="IU190" t="s">
        <v>560</v>
      </c>
      <c r="IV190" t="s">
        <v>586</v>
      </c>
      <c r="IW190" t="s">
        <v>562</v>
      </c>
      <c r="IX190" t="s">
        <v>577</v>
      </c>
      <c r="IY190" t="s">
        <v>528</v>
      </c>
      <c r="IZ190" t="s">
        <v>562</v>
      </c>
      <c r="JA190" t="s">
        <v>541</v>
      </c>
      <c r="JX190" t="s">
        <v>579</v>
      </c>
      <c r="JY190" t="s">
        <v>1284</v>
      </c>
      <c r="KP190" t="s">
        <v>1285</v>
      </c>
      <c r="KQ190" t="b">
        <f t="shared" si="220"/>
        <v>1</v>
      </c>
      <c r="KR190">
        <f t="shared" si="180"/>
        <v>146</v>
      </c>
    </row>
    <row r="191" spans="1:304" ht="14.4" customHeight="1" x14ac:dyDescent="0.3">
      <c r="A191">
        <v>100</v>
      </c>
      <c r="B191">
        <v>1012</v>
      </c>
      <c r="C191" s="2">
        <v>44874.548472222225</v>
      </c>
      <c r="D191">
        <v>1</v>
      </c>
      <c r="E191" t="s">
        <v>544</v>
      </c>
      <c r="F191" t="s">
        <v>568</v>
      </c>
      <c r="G191">
        <f>VLOOKUP(F191,'Vlookup tables'!$A$2:$B$10,2,FALSE)</f>
        <v>6</v>
      </c>
      <c r="H191" t="s">
        <v>545</v>
      </c>
      <c r="J191" t="str">
        <f t="shared" si="221"/>
        <v>Engineering</v>
      </c>
      <c r="K191" t="s">
        <v>568</v>
      </c>
      <c r="L191">
        <f>VLOOKUP(K191,'Vlookup tables'!$A$2:$B$10,2,FALSE)</f>
        <v>6</v>
      </c>
      <c r="M191" t="s">
        <v>701</v>
      </c>
      <c r="N191" t="b">
        <f t="shared" si="181"/>
        <v>1</v>
      </c>
      <c r="O191" t="b">
        <f t="shared" si="182"/>
        <v>1</v>
      </c>
      <c r="P191" t="b">
        <f t="shared" si="183"/>
        <v>0</v>
      </c>
      <c r="Q191" t="b">
        <f t="shared" si="184"/>
        <v>1</v>
      </c>
      <c r="R191" t="b">
        <f t="shared" si="185"/>
        <v>0</v>
      </c>
      <c r="S191" t="s">
        <v>754</v>
      </c>
      <c r="T191" t="str">
        <f t="shared" si="222"/>
        <v>na</v>
      </c>
      <c r="U191" t="str">
        <f t="shared" si="223"/>
        <v>na</v>
      </c>
      <c r="V191" t="b">
        <f t="shared" si="224"/>
        <v>1</v>
      </c>
      <c r="W191" t="str">
        <f t="shared" si="225"/>
        <v>na</v>
      </c>
      <c r="X191" t="b">
        <f t="shared" si="226"/>
        <v>0</v>
      </c>
      <c r="Y191" t="s">
        <v>517</v>
      </c>
      <c r="Z191">
        <f>VLOOKUP(Y191,'Vlookup tables'!$D$2:$E$6,2,FALSE)</f>
        <v>1</v>
      </c>
      <c r="AA191" t="b">
        <f t="shared" si="163"/>
        <v>1</v>
      </c>
      <c r="AB191" t="b">
        <f t="shared" si="186"/>
        <v>0</v>
      </c>
      <c r="AC191" t="b">
        <f t="shared" si="187"/>
        <v>0</v>
      </c>
      <c r="AD191" t="b">
        <f t="shared" si="188"/>
        <v>0</v>
      </c>
      <c r="AE191" t="b">
        <f t="shared" si="189"/>
        <v>0</v>
      </c>
      <c r="AF191">
        <f>IF(OR(AA191=FALSE,AA191="na"),"na",VLOOKUP(AV191,'Vlookup tables'!$G$2:$H$7,2,FALSE))</f>
        <v>2</v>
      </c>
      <c r="AG191" t="str">
        <f>IF(OR(AB191=FALSE,AB191="na"),"na",VLOOKUP(AW191,'Vlookup tables'!$G$2:$H$7,2,FALSE))</f>
        <v>na</v>
      </c>
      <c r="AH191" t="str">
        <f>IF(OR(AC191=FALSE,AC191="na"),"na",VLOOKUP(AX191,'Vlookup tables'!$G$2:$H$7,2,FALSE))</f>
        <v>na</v>
      </c>
      <c r="AI191" t="str">
        <f>IF(OR(AD191=FALSE,AD191="na"),"na",VLOOKUP(AY191,'Vlookup tables'!$G$2:$H$7,2,FALSE))</f>
        <v>na</v>
      </c>
      <c r="AJ191">
        <f>IF(OR(AA191=FALSE,AA191="na"),"na",VLOOKUP(BC191,'Vlookup tables'!$J$2:$K$5,2,FALSE))</f>
        <v>3</v>
      </c>
      <c r="AK191" t="str">
        <f>IF(OR(AB191=FALSE,AB191="na"),"na",VLOOKUP(BD191,'Vlookup tables'!$J$2:$K$5,2,FALSE))</f>
        <v>na</v>
      </c>
      <c r="AL191" t="str">
        <f>IF(OR(AC191=FALSE,AC191="na"),"na",VLOOKUP(BE191,'Vlookup tables'!$J$2:$K$5,2,FALSE))</f>
        <v>na</v>
      </c>
      <c r="AM191" t="str">
        <f>IF(OR(AD191=FALSE,AD191="na"),"na",VLOOKUP(BF191,'Vlookup tables'!$J$2:$K$5,2,FALSE))</f>
        <v>na</v>
      </c>
      <c r="AN191" t="b">
        <f t="shared" si="190"/>
        <v>0</v>
      </c>
      <c r="AO191" t="str">
        <f t="shared" si="191"/>
        <v>na</v>
      </c>
      <c r="AP191" t="str">
        <f t="shared" si="192"/>
        <v>na</v>
      </c>
      <c r="AQ191" t="str">
        <f t="shared" si="193"/>
        <v>na</v>
      </c>
      <c r="AR191" t="s">
        <v>747</v>
      </c>
      <c r="AV191" t="s">
        <v>531</v>
      </c>
      <c r="AX191" t="s">
        <v>573</v>
      </c>
      <c r="BC191" t="s">
        <v>532</v>
      </c>
      <c r="BE191" t="s">
        <v>532</v>
      </c>
      <c r="BL191" t="s">
        <v>1286</v>
      </c>
      <c r="BQ191" t="str">
        <f t="shared" si="194"/>
        <v>Yes</v>
      </c>
      <c r="BR191" t="b">
        <f t="shared" si="195"/>
        <v>1</v>
      </c>
      <c r="BS191" t="b">
        <f t="shared" si="196"/>
        <v>1</v>
      </c>
      <c r="BT191" t="b">
        <f t="shared" si="197"/>
        <v>1</v>
      </c>
      <c r="BU191" t="b">
        <f t="shared" si="198"/>
        <v>1</v>
      </c>
      <c r="BV191" t="b">
        <f t="shared" si="199"/>
        <v>0</v>
      </c>
      <c r="BW191">
        <f>IF(OR(BR191=FALSE,BR191="na"),"na",VLOOKUP(CN191,'Vlookup tables'!$G$2:$H$7,2,FALSE))</f>
        <v>3</v>
      </c>
      <c r="BX191">
        <f>IF(OR(BS191=FALSE,BS191="na"),"na",VLOOKUP(CO191,'Vlookup tables'!$G$2:$H$7,2,FALSE))</f>
        <v>3</v>
      </c>
      <c r="BY191">
        <f>IF(OR(BT191=FALSE,BT191="na"),"na",VLOOKUP(CP191,'Vlookup tables'!$G$2:$H$7,2,FALSE))</f>
        <v>1</v>
      </c>
      <c r="BZ191">
        <f>IF(OR(BU191=FALSE,BU191="na"),"na",VLOOKUP(CQ191,'Vlookup tables'!$G$2:$H$7,2,FALSE))</f>
        <v>1</v>
      </c>
      <c r="CA191">
        <f>IF(OR(BR191=FALSE,BR191="na"),"na",VLOOKUP(CU191,'Vlookup tables'!$J$2:$K$5,2,FALSE))</f>
        <v>3</v>
      </c>
      <c r="CB191">
        <f>IF(OR(BS191=FALSE,BS191="na"),"na",VLOOKUP(CV191,'Vlookup tables'!$J$2:$K$5,2,FALSE))</f>
        <v>3</v>
      </c>
      <c r="CC191">
        <f>IF(OR(BT191=FALSE,BT191="na"),"na",VLOOKUP(CW191,'Vlookup tables'!$J$2:$K$5,2,FALSE))</f>
        <v>3</v>
      </c>
      <c r="CD191">
        <f>IF(OR(BU191=FALSE,BU191="na"),"na",VLOOKUP(CX191,'Vlookup tables'!$J$2:$K$5,2,FALSE))</f>
        <v>2</v>
      </c>
      <c r="CE191" t="b">
        <f t="shared" si="200"/>
        <v>1</v>
      </c>
      <c r="CF191" t="b">
        <f t="shared" si="201"/>
        <v>0</v>
      </c>
      <c r="CG191" t="b">
        <f t="shared" si="202"/>
        <v>1</v>
      </c>
      <c r="CH191" t="b">
        <f t="shared" si="203"/>
        <v>0</v>
      </c>
      <c r="CI191" t="s">
        <v>519</v>
      </c>
      <c r="CJ191" t="s">
        <v>550</v>
      </c>
      <c r="CN191" t="s">
        <v>527</v>
      </c>
      <c r="CO191" t="s">
        <v>527</v>
      </c>
      <c r="CP191" t="s">
        <v>530</v>
      </c>
      <c r="CQ191" t="s">
        <v>530</v>
      </c>
      <c r="CU191" t="s">
        <v>532</v>
      </c>
      <c r="CV191" t="s">
        <v>532</v>
      </c>
      <c r="CW191" t="s">
        <v>532</v>
      </c>
      <c r="CX191" t="s">
        <v>528</v>
      </c>
      <c r="DB191" t="s">
        <v>1287</v>
      </c>
      <c r="DD191" t="s">
        <v>1288</v>
      </c>
      <c r="DI191" t="b">
        <f t="shared" si="204"/>
        <v>1</v>
      </c>
      <c r="DJ191" t="s">
        <v>1289</v>
      </c>
      <c r="DK191" t="s">
        <v>543</v>
      </c>
      <c r="EQ191" t="b">
        <f t="shared" si="205"/>
        <v>1</v>
      </c>
      <c r="ER191" t="b">
        <f t="shared" si="206"/>
        <v>1</v>
      </c>
      <c r="ES191" t="b">
        <f t="shared" si="207"/>
        <v>0</v>
      </c>
      <c r="ET191" t="b">
        <f t="shared" si="208"/>
        <v>0</v>
      </c>
      <c r="EU191" t="b">
        <f t="shared" si="209"/>
        <v>0</v>
      </c>
      <c r="EV191" t="b">
        <f t="shared" si="210"/>
        <v>0</v>
      </c>
      <c r="EW191">
        <f t="shared" si="164"/>
        <v>3</v>
      </c>
      <c r="EX191" t="str">
        <f t="shared" si="165"/>
        <v>na</v>
      </c>
      <c r="EY191" t="str">
        <f t="shared" si="166"/>
        <v>na</v>
      </c>
      <c r="EZ191" t="str">
        <f t="shared" si="167"/>
        <v>na</v>
      </c>
      <c r="FA191" t="b">
        <f t="shared" si="168"/>
        <v>1</v>
      </c>
      <c r="FB191" t="b">
        <f t="shared" si="169"/>
        <v>0</v>
      </c>
      <c r="FC191" t="b">
        <f t="shared" si="211"/>
        <v>0</v>
      </c>
      <c r="FD191" t="b">
        <f t="shared" si="170"/>
        <v>0</v>
      </c>
      <c r="FE191" t="b">
        <f t="shared" si="171"/>
        <v>0</v>
      </c>
      <c r="FF191" t="b">
        <f t="shared" si="172"/>
        <v>1</v>
      </c>
      <c r="FG191" t="b">
        <f t="shared" si="173"/>
        <v>0</v>
      </c>
      <c r="FH191" t="b">
        <f t="shared" si="212"/>
        <v>0</v>
      </c>
      <c r="FI191" t="str">
        <f>IF(OR(FD191=FALSE,FD191="na"),"na",VLOOKUP(GH191,'Vlookup tables'!$G$2:$H$7,2,FALSE))</f>
        <v>na</v>
      </c>
      <c r="FJ191" t="str">
        <f>IF(OR(FE191=FALSE,FE191="na"),"na",VLOOKUP(GI191,'Vlookup tables'!$G$2:$H$7,2,FALSE))</f>
        <v>na</v>
      </c>
      <c r="FK191">
        <f>IF(OR(FF191=FALSE,FF191="na"),"na",VLOOKUP(GJ191,'Vlookup tables'!$G$2:$H$7,2,FALSE))</f>
        <v>4</v>
      </c>
      <c r="FL191" t="str">
        <f>IF(OR(FG191=FALSE,FG191="na"),"na",VLOOKUP(GK191,'Vlookup tables'!$G$2:$H$7,2,FALSE))</f>
        <v>na</v>
      </c>
      <c r="FM191" t="str">
        <f>IF(OR(FD191=FALSE,FD191="na"),"na",VLOOKUP(GO191,'Vlookup tables'!$J$2:$K$5,2,FALSE))</f>
        <v>na</v>
      </c>
      <c r="FN191" t="str">
        <f>IF(OR(FE191=FALSE,FE191="na"),"na",VLOOKUP(GP191,'Vlookup tables'!$J$2:$K$5,2,FALSE))</f>
        <v>na</v>
      </c>
      <c r="FO191">
        <f>IF(OR(FF191=FALSE,FF191="na"),"na",VLOOKUP(GQ191,'Vlookup tables'!$J$2:$K$5,2,FALSE))</f>
        <v>3</v>
      </c>
      <c r="FP191" t="str">
        <f>IF(OR(FG191=FALSE,FG191="na"),"na",VLOOKUP(GR191,'Vlookup tables'!$J$2:$K$5,2,FALSE))</f>
        <v>na</v>
      </c>
      <c r="FQ191" t="str">
        <f t="shared" si="174"/>
        <v>na</v>
      </c>
      <c r="FR191" t="str">
        <f t="shared" si="175"/>
        <v>na</v>
      </c>
      <c r="FS191" t="b">
        <f t="shared" si="176"/>
        <v>0</v>
      </c>
      <c r="FT191" t="str">
        <f t="shared" si="177"/>
        <v>na</v>
      </c>
      <c r="FU191" t="b">
        <f t="shared" si="178"/>
        <v>1</v>
      </c>
      <c r="FV191" t="s">
        <v>601</v>
      </c>
      <c r="FX191" t="s">
        <v>554</v>
      </c>
      <c r="GB191" t="s">
        <v>741</v>
      </c>
      <c r="GF191" t="s">
        <v>596</v>
      </c>
      <c r="GJ191" t="s">
        <v>573</v>
      </c>
      <c r="GQ191" t="s">
        <v>532</v>
      </c>
      <c r="HC191" t="s">
        <v>1290</v>
      </c>
      <c r="HD191" t="s">
        <v>543</v>
      </c>
      <c r="HX191">
        <f>IF(IT191="","Unknown",VLOOKUP(IT191,'Vlookup tables'!$B$13:$C$16,2,FALSE))</f>
        <v>2</v>
      </c>
      <c r="HY191">
        <f>IF(IU191="","Unknown",VLOOKUP(IU191,'Vlookup tables'!$D$13:$E$16,2,FALSE))</f>
        <v>1</v>
      </c>
      <c r="HZ191">
        <f>IF(IV191="","Unknown",VLOOKUP(IV191,'Vlookup tables'!$F$13:$G$16,2,FALSE))</f>
        <v>2</v>
      </c>
      <c r="IA191">
        <f>IF(IW191="","Unknown",VLOOKUP(IW191,'Vlookup tables'!$H$13:$I$16,2,FALSE))</f>
        <v>2</v>
      </c>
      <c r="IB191">
        <f>IF(IX191="","Unknown",VLOOKUP(IX191,'Vlookup tables'!$J$13:$K$16,2,FALSE))</f>
        <v>3</v>
      </c>
      <c r="IC191">
        <f>IF(IY191="","Unknown",VLOOKUP(IY191,'Vlookup tables'!$L$13:$M$16,2,FALSE))</f>
        <v>2</v>
      </c>
      <c r="ID191">
        <f>IF(IZ191="","Unknown",VLOOKUP(IZ191,'Vlookup tables'!$N$13:$O$16,2,FALSE))</f>
        <v>1</v>
      </c>
      <c r="IE191">
        <f>VLOOKUP(JA191,'Vlookup tables'!$P$13:$Q$15,2,FALSE)</f>
        <v>2</v>
      </c>
      <c r="IF191" t="b">
        <f t="shared" si="213"/>
        <v>1</v>
      </c>
      <c r="IG191" t="b">
        <f t="shared" si="214"/>
        <v>0</v>
      </c>
      <c r="IH191" t="b">
        <f t="shared" si="215"/>
        <v>0</v>
      </c>
      <c r="II191" t="b">
        <f t="shared" si="179"/>
        <v>0</v>
      </c>
      <c r="IJ191">
        <f>IF(OR(IF191=FALSE,IF191="na"),"na",VLOOKUP(JF191,'Vlookup tables'!$G$2:$H$7,2,FALSE))</f>
        <v>2</v>
      </c>
      <c r="IK191" t="str">
        <f>IF(OR(IG191=FALSE,IG191="na"),"na",VLOOKUP(JG191,'Vlookup tables'!$G$2:$H$7,2,FALSE))</f>
        <v>na</v>
      </c>
      <c r="IL191" t="str">
        <f>IF(OR(IH191=FALSE,IH191="na"),"na",VLOOKUP(JH191,'Vlookup tables'!$G$2:$H$7,2,FALSE))</f>
        <v>na</v>
      </c>
      <c r="IM191">
        <f>IF(OR(IF191=FALSE,IF191="na"),"na",VLOOKUP(JL191,'Vlookup tables'!$J$2:$K$5,2,FALSE))</f>
        <v>3</v>
      </c>
      <c r="IN191" t="str">
        <f>IF(OR(IG191=FALSE,IG191="na"),"na",VLOOKUP(JM191,'Vlookup tables'!$J$2:$K$5,2,FALSE))</f>
        <v>na</v>
      </c>
      <c r="IO191" t="str">
        <f>IF(OR(IH191=FALSE,IH191="na"),"na",VLOOKUP(JN191,'Vlookup tables'!$J$2:$K$5,2,FALSE))</f>
        <v>na</v>
      </c>
      <c r="IP191" t="b">
        <f t="shared" si="216"/>
        <v>0</v>
      </c>
      <c r="IQ191" t="str">
        <f t="shared" si="217"/>
        <v>na</v>
      </c>
      <c r="IR191" t="str">
        <f t="shared" si="218"/>
        <v>na</v>
      </c>
      <c r="IS191" t="b">
        <f t="shared" si="219"/>
        <v>0</v>
      </c>
      <c r="IT191" t="s">
        <v>559</v>
      </c>
      <c r="IU191" t="s">
        <v>669</v>
      </c>
      <c r="IV191" t="s">
        <v>561</v>
      </c>
      <c r="IW191" t="s">
        <v>562</v>
      </c>
      <c r="IX191" t="s">
        <v>577</v>
      </c>
      <c r="IY191" t="s">
        <v>528</v>
      </c>
      <c r="IZ191" t="s">
        <v>562</v>
      </c>
      <c r="JA191" t="s">
        <v>578</v>
      </c>
      <c r="JB191" t="s">
        <v>662</v>
      </c>
      <c r="JF191" t="s">
        <v>531</v>
      </c>
      <c r="JL191" t="s">
        <v>532</v>
      </c>
      <c r="KN191" t="s">
        <v>543</v>
      </c>
      <c r="KQ191" t="b">
        <f t="shared" si="220"/>
        <v>0</v>
      </c>
      <c r="KR191">
        <f t="shared" si="180"/>
        <v>154</v>
      </c>
    </row>
    <row r="192" spans="1:304" ht="14.4" customHeight="1" x14ac:dyDescent="0.3">
      <c r="A192">
        <v>100</v>
      </c>
      <c r="B192">
        <v>706</v>
      </c>
      <c r="C192" s="2">
        <v>44874.576990740738</v>
      </c>
      <c r="D192">
        <v>1</v>
      </c>
      <c r="E192" t="s">
        <v>544</v>
      </c>
      <c r="F192" t="s">
        <v>568</v>
      </c>
      <c r="G192">
        <f>VLOOKUP(F192,'Vlookup tables'!$A$2:$B$10,2,FALSE)</f>
        <v>6</v>
      </c>
      <c r="H192" t="s">
        <v>631</v>
      </c>
      <c r="J192" t="str">
        <f t="shared" si="221"/>
        <v>Maintenance</v>
      </c>
      <c r="K192" t="s">
        <v>568</v>
      </c>
      <c r="L192">
        <f>VLOOKUP(K192,'Vlookup tables'!$A$2:$B$10,2,FALSE)</f>
        <v>6</v>
      </c>
      <c r="M192" t="s">
        <v>701</v>
      </c>
      <c r="N192" t="b">
        <f t="shared" si="181"/>
        <v>1</v>
      </c>
      <c r="O192" t="b">
        <f t="shared" si="182"/>
        <v>1</v>
      </c>
      <c r="P192" t="b">
        <f t="shared" si="183"/>
        <v>0</v>
      </c>
      <c r="Q192" t="b">
        <f t="shared" si="184"/>
        <v>1</v>
      </c>
      <c r="R192" t="b">
        <f t="shared" si="185"/>
        <v>0</v>
      </c>
      <c r="T192" t="str">
        <f t="shared" si="222"/>
        <v>na</v>
      </c>
      <c r="U192" t="str">
        <f t="shared" si="223"/>
        <v>na</v>
      </c>
      <c r="V192" t="str">
        <f t="shared" si="224"/>
        <v>Unknown</v>
      </c>
      <c r="W192" t="str">
        <f t="shared" si="225"/>
        <v>na</v>
      </c>
      <c r="X192" t="str">
        <f t="shared" si="226"/>
        <v>Unknown</v>
      </c>
      <c r="Y192" t="s">
        <v>517</v>
      </c>
      <c r="Z192">
        <f>VLOOKUP(Y192,'Vlookup tables'!$D$2:$E$6,2,FALSE)</f>
        <v>1</v>
      </c>
      <c r="AA192" t="b">
        <f t="shared" si="163"/>
        <v>0</v>
      </c>
      <c r="AB192" t="b">
        <f t="shared" si="186"/>
        <v>0</v>
      </c>
      <c r="AC192" t="b">
        <f t="shared" si="187"/>
        <v>0</v>
      </c>
      <c r="AD192" t="b">
        <f t="shared" si="188"/>
        <v>0</v>
      </c>
      <c r="AE192" t="b">
        <f t="shared" si="189"/>
        <v>1</v>
      </c>
      <c r="AF192" t="str">
        <f>IF(OR(AA192=FALSE,AA192="na"),"na",VLOOKUP(AV192,'Vlookup tables'!$G$2:$H$7,2,FALSE))</f>
        <v>na</v>
      </c>
      <c r="AG192" t="str">
        <f>IF(OR(AB192=FALSE,AB192="na"),"na",VLOOKUP(AW192,'Vlookup tables'!$G$2:$H$7,2,FALSE))</f>
        <v>na</v>
      </c>
      <c r="AH192" t="str">
        <f>IF(OR(AC192=FALSE,AC192="na"),"na",VLOOKUP(AX192,'Vlookup tables'!$G$2:$H$7,2,FALSE))</f>
        <v>na</v>
      </c>
      <c r="AI192" t="str">
        <f>IF(OR(AD192=FALSE,AD192="na"),"na",VLOOKUP(AY192,'Vlookup tables'!$G$2:$H$7,2,FALSE))</f>
        <v>na</v>
      </c>
      <c r="AJ192" t="str">
        <f>IF(OR(AA192=FALSE,AA192="na"),"na",VLOOKUP(BC192,'Vlookup tables'!$J$2:$K$5,2,FALSE))</f>
        <v>na</v>
      </c>
      <c r="AK192" t="str">
        <f>IF(OR(AB192=FALSE,AB192="na"),"na",VLOOKUP(BD192,'Vlookup tables'!$J$2:$K$5,2,FALSE))</f>
        <v>na</v>
      </c>
      <c r="AL192" t="str">
        <f>IF(OR(AC192=FALSE,AC192="na"),"na",VLOOKUP(BE192,'Vlookup tables'!$J$2:$K$5,2,FALSE))</f>
        <v>na</v>
      </c>
      <c r="AM192" t="str">
        <f>IF(OR(AD192=FALSE,AD192="na"),"na",VLOOKUP(BF192,'Vlookup tables'!$J$2:$K$5,2,FALSE))</f>
        <v>na</v>
      </c>
      <c r="AN192" t="str">
        <f t="shared" si="190"/>
        <v>na</v>
      </c>
      <c r="AO192" t="str">
        <f t="shared" si="191"/>
        <v>na</v>
      </c>
      <c r="AP192" t="str">
        <f t="shared" si="192"/>
        <v>na</v>
      </c>
      <c r="AQ192" t="str">
        <f t="shared" si="193"/>
        <v>na</v>
      </c>
      <c r="AR192" t="s">
        <v>1291</v>
      </c>
      <c r="AS192" t="s">
        <v>1292</v>
      </c>
      <c r="AT192" t="s">
        <v>1293</v>
      </c>
      <c r="AX192" t="s">
        <v>551</v>
      </c>
      <c r="AZ192" t="s">
        <v>551</v>
      </c>
      <c r="BA192" t="s">
        <v>551</v>
      </c>
      <c r="BE192" t="s">
        <v>532</v>
      </c>
      <c r="BG192" t="s">
        <v>532</v>
      </c>
      <c r="BH192" t="s">
        <v>532</v>
      </c>
      <c r="BQ192" t="str">
        <f t="shared" si="194"/>
        <v>Yes</v>
      </c>
      <c r="BR192" t="b">
        <f t="shared" si="195"/>
        <v>1</v>
      </c>
      <c r="BS192" t="b">
        <f t="shared" si="196"/>
        <v>1</v>
      </c>
      <c r="BT192" t="b">
        <f t="shared" si="197"/>
        <v>0</v>
      </c>
      <c r="BU192" t="b">
        <f t="shared" si="198"/>
        <v>1</v>
      </c>
      <c r="BV192" t="b">
        <f t="shared" si="199"/>
        <v>0</v>
      </c>
      <c r="BW192">
        <f>IF(OR(BR192=FALSE,BR192="na"),"na",VLOOKUP(CN192,'Vlookup tables'!$G$2:$H$7,2,FALSE))</f>
        <v>4</v>
      </c>
      <c r="BX192">
        <f>IF(OR(BS192=FALSE,BS192="na"),"na",VLOOKUP(CO192,'Vlookup tables'!$G$2:$H$7,2,FALSE))</f>
        <v>4</v>
      </c>
      <c r="BY192" t="str">
        <f>IF(OR(BT192=FALSE,BT192="na"),"na",VLOOKUP(CP192,'Vlookup tables'!$G$2:$H$7,2,FALSE))</f>
        <v>na</v>
      </c>
      <c r="BZ192">
        <f>IF(OR(BU192=FALSE,BU192="na"),"na",VLOOKUP(CQ192,'Vlookup tables'!$G$2:$H$7,2,FALSE))</f>
        <v>4</v>
      </c>
      <c r="CA192">
        <f>IF(OR(BR192=FALSE,BR192="na"),"na",VLOOKUP(CU192,'Vlookup tables'!$J$2:$K$5,2,FALSE))</f>
        <v>2</v>
      </c>
      <c r="CB192">
        <f>IF(OR(BS192=FALSE,BS192="na"),"na",VLOOKUP(CV192,'Vlookup tables'!$J$2:$K$5,2,FALSE))</f>
        <v>2</v>
      </c>
      <c r="CC192" t="str">
        <f>IF(OR(BT192=FALSE,BT192="na"),"na",VLOOKUP(CW192,'Vlookup tables'!$J$2:$K$5,2,FALSE))</f>
        <v>na</v>
      </c>
      <c r="CD192">
        <f>IF(OR(BU192=FALSE,BU192="na"),"na",VLOOKUP(CX192,'Vlookup tables'!$J$2:$K$5,2,FALSE))</f>
        <v>2</v>
      </c>
      <c r="CE192" t="b">
        <f t="shared" si="200"/>
        <v>0</v>
      </c>
      <c r="CF192" t="b">
        <f t="shared" si="201"/>
        <v>0</v>
      </c>
      <c r="CG192" t="str">
        <f t="shared" si="202"/>
        <v>na</v>
      </c>
      <c r="CH192" t="b">
        <f t="shared" si="203"/>
        <v>0</v>
      </c>
      <c r="CI192" t="s">
        <v>519</v>
      </c>
      <c r="CJ192" t="s">
        <v>667</v>
      </c>
      <c r="CN192" t="s">
        <v>573</v>
      </c>
      <c r="CO192" t="s">
        <v>573</v>
      </c>
      <c r="CQ192" t="s">
        <v>573</v>
      </c>
      <c r="CR192" t="s">
        <v>530</v>
      </c>
      <c r="CU192" t="s">
        <v>528</v>
      </c>
      <c r="CV192" t="s">
        <v>528</v>
      </c>
      <c r="CX192" t="s">
        <v>528</v>
      </c>
      <c r="CY192" t="s">
        <v>564</v>
      </c>
      <c r="DI192" t="b">
        <f t="shared" si="204"/>
        <v>0</v>
      </c>
      <c r="DK192" t="s">
        <v>552</v>
      </c>
      <c r="EQ192" t="b">
        <f t="shared" si="205"/>
        <v>1</v>
      </c>
      <c r="ER192" t="b">
        <f t="shared" si="206"/>
        <v>1</v>
      </c>
      <c r="ES192" t="b">
        <f t="shared" si="207"/>
        <v>1</v>
      </c>
      <c r="ET192" t="b">
        <f t="shared" si="208"/>
        <v>0</v>
      </c>
      <c r="EU192" t="b">
        <f t="shared" si="209"/>
        <v>0</v>
      </c>
      <c r="EV192" t="b">
        <f t="shared" si="210"/>
        <v>0</v>
      </c>
      <c r="EW192">
        <f t="shared" si="164"/>
        <v>2</v>
      </c>
      <c r="EX192">
        <f t="shared" si="165"/>
        <v>2</v>
      </c>
      <c r="EY192" t="str">
        <f t="shared" si="166"/>
        <v>na</v>
      </c>
      <c r="EZ192" t="str">
        <f t="shared" si="167"/>
        <v>na</v>
      </c>
      <c r="FA192" t="b">
        <f t="shared" si="168"/>
        <v>1</v>
      </c>
      <c r="FB192" t="b">
        <f t="shared" si="169"/>
        <v>0</v>
      </c>
      <c r="FC192" t="b">
        <f t="shared" si="211"/>
        <v>0</v>
      </c>
      <c r="FD192" t="b">
        <f t="shared" si="170"/>
        <v>1</v>
      </c>
      <c r="FE192" t="b">
        <f t="shared" si="171"/>
        <v>0</v>
      </c>
      <c r="FF192" t="b">
        <f t="shared" si="172"/>
        <v>1</v>
      </c>
      <c r="FG192" t="b">
        <f t="shared" si="173"/>
        <v>0</v>
      </c>
      <c r="FH192" t="b">
        <f t="shared" si="212"/>
        <v>0</v>
      </c>
      <c r="FI192">
        <f>IF(OR(FD192=FALSE,FD192="na"),"na",VLOOKUP(GH192,'Vlookup tables'!$G$2:$H$7,2,FALSE))</f>
        <v>3</v>
      </c>
      <c r="FJ192" t="str">
        <f>IF(OR(FE192=FALSE,FE192="na"),"na",VLOOKUP(GI192,'Vlookup tables'!$G$2:$H$7,2,FALSE))</f>
        <v>na</v>
      </c>
      <c r="FK192">
        <f>IF(OR(FF192=FALSE,FF192="na"),"na",VLOOKUP(GJ192,'Vlookup tables'!$G$2:$H$7,2,FALSE))</f>
        <v>3</v>
      </c>
      <c r="FL192" t="str">
        <f>IF(OR(FG192=FALSE,FG192="na"),"na",VLOOKUP(GK192,'Vlookup tables'!$G$2:$H$7,2,FALSE))</f>
        <v>na</v>
      </c>
      <c r="FM192">
        <f>IF(OR(FD192=FALSE,FD192="na"),"na",VLOOKUP(GO192,'Vlookup tables'!$J$2:$K$5,2,FALSE))</f>
        <v>3</v>
      </c>
      <c r="FN192" t="str">
        <f>IF(OR(FE192=FALSE,FE192="na"),"na",VLOOKUP(GP192,'Vlookup tables'!$J$2:$K$5,2,FALSE))</f>
        <v>na</v>
      </c>
      <c r="FO192">
        <f>IF(OR(FF192=FALSE,FF192="na"),"na",VLOOKUP(GQ192,'Vlookup tables'!$J$2:$K$5,2,FALSE))</f>
        <v>3</v>
      </c>
      <c r="FP192" t="str">
        <f>IF(OR(FG192=FALSE,FG192="na"),"na",VLOOKUP(GR192,'Vlookup tables'!$J$2:$K$5,2,FALSE))</f>
        <v>na</v>
      </c>
      <c r="FQ192" t="b">
        <f t="shared" si="174"/>
        <v>0</v>
      </c>
      <c r="FR192" t="str">
        <f t="shared" si="175"/>
        <v>na</v>
      </c>
      <c r="FS192" t="b">
        <f t="shared" si="176"/>
        <v>0</v>
      </c>
      <c r="FT192" t="str">
        <f t="shared" si="177"/>
        <v>na</v>
      </c>
      <c r="FU192" t="b">
        <f t="shared" si="178"/>
        <v>0</v>
      </c>
      <c r="FV192" t="s">
        <v>634</v>
      </c>
      <c r="FX192" t="s">
        <v>556</v>
      </c>
      <c r="FY192" t="s">
        <v>556</v>
      </c>
      <c r="GB192" t="s">
        <v>630</v>
      </c>
      <c r="GF192" t="s">
        <v>596</v>
      </c>
      <c r="GH192" t="s">
        <v>527</v>
      </c>
      <c r="GJ192" t="s">
        <v>527</v>
      </c>
      <c r="GO192" t="s">
        <v>532</v>
      </c>
      <c r="GQ192" t="s">
        <v>532</v>
      </c>
      <c r="HD192" t="s">
        <v>552</v>
      </c>
      <c r="HX192">
        <f>IF(IT192="","Unknown",VLOOKUP(IT192,'Vlookup tables'!$B$13:$C$16,2,FALSE))</f>
        <v>2</v>
      </c>
      <c r="HY192">
        <f>IF(IU192="","Unknown",VLOOKUP(IU192,'Vlookup tables'!$D$13:$E$16,2,FALSE))</f>
        <v>2</v>
      </c>
      <c r="HZ192" t="str">
        <f>IF(IV192="","Unknown",VLOOKUP(IV192,'Vlookup tables'!$F$13:$G$16,2,FALSE))</f>
        <v>Unknown</v>
      </c>
      <c r="IA192">
        <f>IF(IW192="","Unknown",VLOOKUP(IW192,'Vlookup tables'!$H$13:$I$16,2,FALSE))</f>
        <v>2</v>
      </c>
      <c r="IB192">
        <f>IF(IX192="","Unknown",VLOOKUP(IX192,'Vlookup tables'!$J$13:$K$16,2,FALSE))</f>
        <v>3</v>
      </c>
      <c r="IC192">
        <f>IF(IY192="","Unknown",VLOOKUP(IY192,'Vlookup tables'!$L$13:$M$16,2,FALSE))</f>
        <v>2</v>
      </c>
      <c r="ID192">
        <f>IF(IZ192="","Unknown",VLOOKUP(IZ192,'Vlookup tables'!$N$13:$O$16,2,FALSE))</f>
        <v>3</v>
      </c>
      <c r="IE192">
        <f>VLOOKUP(JA192,'Vlookup tables'!$P$13:$Q$15,2,FALSE)</f>
        <v>2</v>
      </c>
      <c r="IF192" t="b">
        <f t="shared" si="213"/>
        <v>1</v>
      </c>
      <c r="IG192" t="b">
        <f t="shared" si="214"/>
        <v>0</v>
      </c>
      <c r="IH192" t="b">
        <f t="shared" si="215"/>
        <v>0</v>
      </c>
      <c r="II192" t="b">
        <f t="shared" si="179"/>
        <v>0</v>
      </c>
      <c r="IJ192">
        <f>IF(OR(IF192=FALSE,IF192="na"),"na",VLOOKUP(JF192,'Vlookup tables'!$G$2:$H$7,2,FALSE))</f>
        <v>5</v>
      </c>
      <c r="IK192" t="str">
        <f>IF(OR(IG192=FALSE,IG192="na"),"na",VLOOKUP(JG192,'Vlookup tables'!$G$2:$H$7,2,FALSE))</f>
        <v>na</v>
      </c>
      <c r="IL192" t="str">
        <f>IF(OR(IH192=FALSE,IH192="na"),"na",VLOOKUP(JH192,'Vlookup tables'!$G$2:$H$7,2,FALSE))</f>
        <v>na</v>
      </c>
      <c r="IM192">
        <f>IF(OR(IF192=FALSE,IF192="na"),"na",VLOOKUP(JL192,'Vlookup tables'!$J$2:$K$5,2,FALSE))</f>
        <v>2</v>
      </c>
      <c r="IN192" t="str">
        <f>IF(OR(IG192=FALSE,IG192="na"),"na",VLOOKUP(JM192,'Vlookup tables'!$J$2:$K$5,2,FALSE))</f>
        <v>na</v>
      </c>
      <c r="IO192" t="str">
        <f>IF(OR(IH192=FALSE,IH192="na"),"na",VLOOKUP(JN192,'Vlookup tables'!$J$2:$K$5,2,FALSE))</f>
        <v>na</v>
      </c>
      <c r="IP192" t="b">
        <f t="shared" si="216"/>
        <v>0</v>
      </c>
      <c r="IQ192" t="str">
        <f t="shared" si="217"/>
        <v>na</v>
      </c>
      <c r="IR192" t="str">
        <f t="shared" si="218"/>
        <v>na</v>
      </c>
      <c r="IS192" t="b">
        <f t="shared" si="219"/>
        <v>0</v>
      </c>
      <c r="IT192" t="s">
        <v>559</v>
      </c>
      <c r="IU192" t="s">
        <v>560</v>
      </c>
      <c r="IW192" t="s">
        <v>562</v>
      </c>
      <c r="IX192" t="s">
        <v>577</v>
      </c>
      <c r="IY192" t="s">
        <v>528</v>
      </c>
      <c r="IZ192" t="s">
        <v>587</v>
      </c>
      <c r="JA192" t="s">
        <v>578</v>
      </c>
      <c r="JB192" t="s">
        <v>662</v>
      </c>
      <c r="JF192" t="s">
        <v>551</v>
      </c>
      <c r="JL192" t="s">
        <v>528</v>
      </c>
      <c r="KN192" t="s">
        <v>552</v>
      </c>
      <c r="KQ192" t="b">
        <f t="shared" si="220"/>
        <v>0</v>
      </c>
      <c r="KR192">
        <f t="shared" si="180"/>
        <v>154</v>
      </c>
    </row>
    <row r="193" spans="1:304" ht="14.4" customHeight="1" x14ac:dyDescent="0.3">
      <c r="A193">
        <v>100</v>
      </c>
      <c r="B193">
        <v>1118</v>
      </c>
      <c r="C193" s="2">
        <v>44874.584178240744</v>
      </c>
      <c r="D193">
        <v>1</v>
      </c>
      <c r="E193" t="s">
        <v>544</v>
      </c>
      <c r="F193" t="s">
        <v>680</v>
      </c>
      <c r="G193">
        <f>VLOOKUP(F193,'Vlookup tables'!$A$2:$B$10,2,FALSE)</f>
        <v>2</v>
      </c>
      <c r="H193" t="s">
        <v>545</v>
      </c>
      <c r="J193" t="str">
        <f t="shared" si="221"/>
        <v>Engineering</v>
      </c>
      <c r="K193" t="s">
        <v>680</v>
      </c>
      <c r="L193">
        <f>VLOOKUP(K193,'Vlookup tables'!$A$2:$B$10,2,FALSE)</f>
        <v>2</v>
      </c>
      <c r="M193" t="s">
        <v>837</v>
      </c>
      <c r="N193" t="b">
        <f t="shared" si="181"/>
        <v>1</v>
      </c>
      <c r="O193" t="b">
        <f t="shared" si="182"/>
        <v>1</v>
      </c>
      <c r="P193" t="b">
        <f t="shared" si="183"/>
        <v>1</v>
      </c>
      <c r="Q193" t="b">
        <f t="shared" si="184"/>
        <v>1</v>
      </c>
      <c r="R193" t="b">
        <f t="shared" si="185"/>
        <v>1</v>
      </c>
      <c r="T193" t="str">
        <f t="shared" si="222"/>
        <v>na</v>
      </c>
      <c r="U193" t="str">
        <f t="shared" si="223"/>
        <v>na</v>
      </c>
      <c r="V193" t="str">
        <f t="shared" si="224"/>
        <v>na</v>
      </c>
      <c r="W193" t="str">
        <f t="shared" si="225"/>
        <v>na</v>
      </c>
      <c r="X193" t="str">
        <f t="shared" si="226"/>
        <v>na</v>
      </c>
      <c r="Y193" t="s">
        <v>517</v>
      </c>
      <c r="Z193">
        <f>VLOOKUP(Y193,'Vlookup tables'!$D$2:$E$6,2,FALSE)</f>
        <v>1</v>
      </c>
      <c r="AA193" t="b">
        <f t="shared" si="163"/>
        <v>1</v>
      </c>
      <c r="AB193" t="b">
        <f t="shared" si="186"/>
        <v>1</v>
      </c>
      <c r="AC193" t="b">
        <f t="shared" si="187"/>
        <v>0</v>
      </c>
      <c r="AD193" t="b">
        <f t="shared" si="188"/>
        <v>1</v>
      </c>
      <c r="AE193" t="b">
        <f t="shared" si="189"/>
        <v>0</v>
      </c>
      <c r="AF193">
        <f>IF(OR(AA193=FALSE,AA193="na"),"na",VLOOKUP(AV193,'Vlookup tables'!$G$2:$H$7,2,FALSE))</f>
        <v>5</v>
      </c>
      <c r="AG193">
        <f>IF(OR(AB193=FALSE,AB193="na"),"na",VLOOKUP(AW193,'Vlookup tables'!$G$2:$H$7,2,FALSE))</f>
        <v>5</v>
      </c>
      <c r="AH193" t="str">
        <f>IF(OR(AC193=FALSE,AC193="na"),"na",VLOOKUP(AX193,'Vlookup tables'!$G$2:$H$7,2,FALSE))</f>
        <v>na</v>
      </c>
      <c r="AI193">
        <f>IF(OR(AD193=FALSE,AD193="na"),"na",VLOOKUP(AY193,'Vlookup tables'!$G$2:$H$7,2,FALSE))</f>
        <v>4</v>
      </c>
      <c r="AJ193">
        <f>IF(OR(AA193=FALSE,AA193="na"),"na",VLOOKUP(BC193,'Vlookup tables'!$J$2:$K$5,2,FALSE))</f>
        <v>3</v>
      </c>
      <c r="AK193">
        <f>IF(OR(AB193=FALSE,AB193="na"),"na",VLOOKUP(BD193,'Vlookup tables'!$J$2:$K$5,2,FALSE))</f>
        <v>3</v>
      </c>
      <c r="AL193" t="str">
        <f>IF(OR(AC193=FALSE,AC193="na"),"na",VLOOKUP(BE193,'Vlookup tables'!$J$2:$K$5,2,FALSE))</f>
        <v>na</v>
      </c>
      <c r="AM193">
        <f>IF(OR(AD193=FALSE,AD193="na"),"na",VLOOKUP(BF193,'Vlookup tables'!$J$2:$K$5,2,FALSE))</f>
        <v>3</v>
      </c>
      <c r="AN193" t="b">
        <f t="shared" si="190"/>
        <v>1</v>
      </c>
      <c r="AO193" t="b">
        <f t="shared" si="191"/>
        <v>1</v>
      </c>
      <c r="AP193" t="str">
        <f t="shared" si="192"/>
        <v>na</v>
      </c>
      <c r="AQ193" t="b">
        <f t="shared" si="193"/>
        <v>1</v>
      </c>
      <c r="AR193" t="s">
        <v>771</v>
      </c>
      <c r="AV193" t="s">
        <v>551</v>
      </c>
      <c r="AW193" t="s">
        <v>551</v>
      </c>
      <c r="AX193" t="s">
        <v>551</v>
      </c>
      <c r="AY193" t="s">
        <v>573</v>
      </c>
      <c r="BC193" t="s">
        <v>532</v>
      </c>
      <c r="BD193" t="s">
        <v>532</v>
      </c>
      <c r="BE193" t="s">
        <v>532</v>
      </c>
      <c r="BF193" t="s">
        <v>532</v>
      </c>
      <c r="BJ193" t="s">
        <v>1294</v>
      </c>
      <c r="BK193" t="s">
        <v>1294</v>
      </c>
      <c r="BL193" t="s">
        <v>1294</v>
      </c>
      <c r="BM193" t="s">
        <v>1294</v>
      </c>
      <c r="BQ193" t="str">
        <f t="shared" si="194"/>
        <v>Yes</v>
      </c>
      <c r="BR193" t="b">
        <f t="shared" si="195"/>
        <v>1</v>
      </c>
      <c r="BS193" t="b">
        <f t="shared" si="196"/>
        <v>0</v>
      </c>
      <c r="BT193" t="b">
        <f t="shared" si="197"/>
        <v>0</v>
      </c>
      <c r="BU193" t="b">
        <f t="shared" si="198"/>
        <v>0</v>
      </c>
      <c r="BV193" t="b">
        <f t="shared" si="199"/>
        <v>0</v>
      </c>
      <c r="BW193">
        <f>IF(OR(BR193=FALSE,BR193="na"),"na",VLOOKUP(CN193,'Vlookup tables'!$G$2:$H$7,2,FALSE))</f>
        <v>1</v>
      </c>
      <c r="BX193" t="str">
        <f>IF(OR(BS193=FALSE,BS193="na"),"na",VLOOKUP(CO193,'Vlookup tables'!$G$2:$H$7,2,FALSE))</f>
        <v>na</v>
      </c>
      <c r="BY193" t="str">
        <f>IF(OR(BT193=FALSE,BT193="na"),"na",VLOOKUP(CP193,'Vlookup tables'!$G$2:$H$7,2,FALSE))</f>
        <v>na</v>
      </c>
      <c r="BZ193" t="str">
        <f>IF(OR(BU193=FALSE,BU193="na"),"na",VLOOKUP(CQ193,'Vlookup tables'!$G$2:$H$7,2,FALSE))</f>
        <v>na</v>
      </c>
      <c r="CA193">
        <f>IF(OR(BR193=FALSE,BR193="na"),"na",VLOOKUP(CU193,'Vlookup tables'!$J$2:$K$5,2,FALSE))</f>
        <v>2</v>
      </c>
      <c r="CB193" t="str">
        <f>IF(OR(BS193=FALSE,BS193="na"),"na",VLOOKUP(CV193,'Vlookup tables'!$J$2:$K$5,2,FALSE))</f>
        <v>na</v>
      </c>
      <c r="CC193" t="str">
        <f>IF(OR(BT193=FALSE,BT193="na"),"na",VLOOKUP(CW193,'Vlookup tables'!$J$2:$K$5,2,FALSE))</f>
        <v>na</v>
      </c>
      <c r="CD193" t="str">
        <f>IF(OR(BU193=FALSE,BU193="na"),"na",VLOOKUP(CX193,'Vlookup tables'!$J$2:$K$5,2,FALSE))</f>
        <v>na</v>
      </c>
      <c r="CE193" t="b">
        <f t="shared" si="200"/>
        <v>0</v>
      </c>
      <c r="CF193" t="str">
        <f t="shared" si="201"/>
        <v>na</v>
      </c>
      <c r="CG193" t="str">
        <f t="shared" si="202"/>
        <v>na</v>
      </c>
      <c r="CH193" t="str">
        <f t="shared" si="203"/>
        <v>na</v>
      </c>
      <c r="CI193" t="s">
        <v>519</v>
      </c>
      <c r="CJ193" t="s">
        <v>753</v>
      </c>
      <c r="CN193" t="s">
        <v>530</v>
      </c>
      <c r="CU193" t="s">
        <v>528</v>
      </c>
      <c r="DI193" t="b">
        <f t="shared" si="204"/>
        <v>1</v>
      </c>
      <c r="DJ193" t="s">
        <v>1295</v>
      </c>
      <c r="DK193" t="s">
        <v>533</v>
      </c>
      <c r="EQ193" t="b">
        <f t="shared" si="205"/>
        <v>0</v>
      </c>
      <c r="ER193" t="b">
        <f t="shared" si="206"/>
        <v>0</v>
      </c>
      <c r="ES193" t="b">
        <f t="shared" si="207"/>
        <v>0</v>
      </c>
      <c r="ET193" t="b">
        <f t="shared" si="208"/>
        <v>0</v>
      </c>
      <c r="EU193" t="b">
        <f t="shared" si="209"/>
        <v>0</v>
      </c>
      <c r="EV193" t="b">
        <f t="shared" si="210"/>
        <v>0</v>
      </c>
      <c r="EW193" t="str">
        <f t="shared" si="164"/>
        <v>na</v>
      </c>
      <c r="EX193" t="str">
        <f t="shared" si="165"/>
        <v>na</v>
      </c>
      <c r="EY193" t="str">
        <f t="shared" si="166"/>
        <v>na</v>
      </c>
      <c r="EZ193" t="str">
        <f t="shared" si="167"/>
        <v>na</v>
      </c>
      <c r="FA193" t="str">
        <f t="shared" si="168"/>
        <v>na</v>
      </c>
      <c r="FB193" t="str">
        <f t="shared" si="169"/>
        <v>na</v>
      </c>
      <c r="FC193" t="str">
        <f t="shared" si="211"/>
        <v>na</v>
      </c>
      <c r="FD193" t="str">
        <f t="shared" si="170"/>
        <v>na</v>
      </c>
      <c r="FE193" t="str">
        <f t="shared" si="171"/>
        <v>na</v>
      </c>
      <c r="FF193" t="str">
        <f t="shared" si="172"/>
        <v>na</v>
      </c>
      <c r="FG193" t="str">
        <f t="shared" si="173"/>
        <v>na</v>
      </c>
      <c r="FH193" t="str">
        <f t="shared" si="212"/>
        <v>na</v>
      </c>
      <c r="FI193" t="str">
        <f>IF(OR(FD193=FALSE,FD193="na"),"na",VLOOKUP(GH193,'Vlookup tables'!$G$2:$H$7,2,FALSE))</f>
        <v>na</v>
      </c>
      <c r="FJ193" t="str">
        <f>IF(OR(FE193=FALSE,FE193="na"),"na",VLOOKUP(GI193,'Vlookup tables'!$G$2:$H$7,2,FALSE))</f>
        <v>na</v>
      </c>
      <c r="FK193" t="str">
        <f>IF(OR(FF193=FALSE,FF193="na"),"na",VLOOKUP(GJ193,'Vlookup tables'!$G$2:$H$7,2,FALSE))</f>
        <v>na</v>
      </c>
      <c r="FL193" t="str">
        <f>IF(OR(FG193=FALSE,FG193="na"),"na",VLOOKUP(GK193,'Vlookup tables'!$G$2:$H$7,2,FALSE))</f>
        <v>na</v>
      </c>
      <c r="FM193" t="str">
        <f>IF(OR(FD193=FALSE,FD193="na"),"na",VLOOKUP(GO193,'Vlookup tables'!$J$2:$K$5,2,FALSE))</f>
        <v>na</v>
      </c>
      <c r="FN193" t="str">
        <f>IF(OR(FE193=FALSE,FE193="na"),"na",VLOOKUP(GP193,'Vlookup tables'!$J$2:$K$5,2,FALSE))</f>
        <v>na</v>
      </c>
      <c r="FO193" t="str">
        <f>IF(OR(FF193=FALSE,FF193="na"),"na",VLOOKUP(GQ193,'Vlookup tables'!$J$2:$K$5,2,FALSE))</f>
        <v>na</v>
      </c>
      <c r="FP193" t="str">
        <f>IF(OR(FG193=FALSE,FG193="na"),"na",VLOOKUP(GR193,'Vlookup tables'!$J$2:$K$5,2,FALSE))</f>
        <v>na</v>
      </c>
      <c r="FQ193" t="str">
        <f t="shared" si="174"/>
        <v>na</v>
      </c>
      <c r="FR193" t="str">
        <f t="shared" si="175"/>
        <v>na</v>
      </c>
      <c r="FS193" t="str">
        <f t="shared" si="176"/>
        <v>na</v>
      </c>
      <c r="FT193" t="str">
        <f t="shared" si="177"/>
        <v>na</v>
      </c>
      <c r="FU193" t="str">
        <f t="shared" si="178"/>
        <v>na</v>
      </c>
      <c r="FV193" t="s">
        <v>574</v>
      </c>
      <c r="HF193" t="s">
        <v>534</v>
      </c>
      <c r="HI193" t="s">
        <v>917</v>
      </c>
      <c r="HR193">
        <v>1</v>
      </c>
      <c r="HX193">
        <f>IF(IT193="","Unknown",VLOOKUP(IT193,'Vlookup tables'!$B$13:$C$16,2,FALSE))</f>
        <v>2</v>
      </c>
      <c r="HY193">
        <f>IF(IU193="","Unknown",VLOOKUP(IU193,'Vlookup tables'!$D$13:$E$16,2,FALSE))</f>
        <v>2</v>
      </c>
      <c r="HZ193">
        <f>IF(IV193="","Unknown",VLOOKUP(IV193,'Vlookup tables'!$F$13:$G$16,2,FALSE))</f>
        <v>3</v>
      </c>
      <c r="IA193">
        <f>IF(IW193="","Unknown",VLOOKUP(IW193,'Vlookup tables'!$H$13:$I$16,2,FALSE))</f>
        <v>3</v>
      </c>
      <c r="IB193">
        <f>IF(IX193="","Unknown",VLOOKUP(IX193,'Vlookup tables'!$J$13:$K$16,2,FALSE))</f>
        <v>2</v>
      </c>
      <c r="IC193">
        <f>IF(IY193="","Unknown",VLOOKUP(IY193,'Vlookup tables'!$L$13:$M$16,2,FALSE))</f>
        <v>3</v>
      </c>
      <c r="ID193">
        <f>IF(IZ193="","Unknown",VLOOKUP(IZ193,'Vlookup tables'!$N$13:$O$16,2,FALSE))</f>
        <v>1</v>
      </c>
      <c r="IE193">
        <f>VLOOKUP(JA193,'Vlookup tables'!$P$13:$Q$15,2,FALSE)</f>
        <v>1</v>
      </c>
      <c r="IF193" t="str">
        <f t="shared" si="213"/>
        <v>na</v>
      </c>
      <c r="IG193" t="str">
        <f t="shared" si="214"/>
        <v>na</v>
      </c>
      <c r="IH193" t="str">
        <f t="shared" si="215"/>
        <v>na</v>
      </c>
      <c r="II193" t="str">
        <f t="shared" si="179"/>
        <v>na</v>
      </c>
      <c r="IJ193" t="str">
        <f>IF(OR(IF193=FALSE,IF193="na"),"na",VLOOKUP(JF193,'Vlookup tables'!$G$2:$H$7,2,FALSE))</f>
        <v>na</v>
      </c>
      <c r="IK193" t="str">
        <f>IF(OR(IG193=FALSE,IG193="na"),"na",VLOOKUP(JG193,'Vlookup tables'!$G$2:$H$7,2,FALSE))</f>
        <v>na</v>
      </c>
      <c r="IL193" t="str">
        <f>IF(OR(IH193=FALSE,IH193="na"),"na",VLOOKUP(JH193,'Vlookup tables'!$G$2:$H$7,2,FALSE))</f>
        <v>na</v>
      </c>
      <c r="IM193" t="str">
        <f>IF(OR(IF193=FALSE,IF193="na"),"na",VLOOKUP(JL193,'Vlookup tables'!$J$2:$K$5,2,FALSE))</f>
        <v>na</v>
      </c>
      <c r="IN193" t="str">
        <f>IF(OR(IG193=FALSE,IG193="na"),"na",VLOOKUP(JM193,'Vlookup tables'!$J$2:$K$5,2,FALSE))</f>
        <v>na</v>
      </c>
      <c r="IO193" t="str">
        <f>IF(OR(IH193=FALSE,IH193="na"),"na",VLOOKUP(JN193,'Vlookup tables'!$J$2:$K$5,2,FALSE))</f>
        <v>na</v>
      </c>
      <c r="IP193" t="str">
        <f t="shared" si="216"/>
        <v>na</v>
      </c>
      <c r="IQ193" t="str">
        <f t="shared" si="217"/>
        <v>na</v>
      </c>
      <c r="IR193" t="str">
        <f t="shared" si="218"/>
        <v>na</v>
      </c>
      <c r="IS193" t="b">
        <f t="shared" si="219"/>
        <v>0</v>
      </c>
      <c r="IT193" t="s">
        <v>559</v>
      </c>
      <c r="IU193" t="s">
        <v>560</v>
      </c>
      <c r="IV193" t="s">
        <v>540</v>
      </c>
      <c r="IW193" t="s">
        <v>576</v>
      </c>
      <c r="IX193" t="s">
        <v>563</v>
      </c>
      <c r="IY193" t="s">
        <v>532</v>
      </c>
      <c r="IZ193" t="s">
        <v>562</v>
      </c>
      <c r="JA193" t="s">
        <v>541</v>
      </c>
      <c r="JX193" t="s">
        <v>565</v>
      </c>
      <c r="KQ193" t="b">
        <f t="shared" si="220"/>
        <v>0</v>
      </c>
      <c r="KR193">
        <f t="shared" si="180"/>
        <v>145</v>
      </c>
    </row>
    <row r="194" spans="1:304" ht="14.4" customHeight="1" x14ac:dyDescent="0.3">
      <c r="A194">
        <v>100</v>
      </c>
      <c r="B194">
        <v>11674</v>
      </c>
      <c r="C194" s="2">
        <v>44874.591215277775</v>
      </c>
      <c r="D194">
        <v>1</v>
      </c>
      <c r="E194" t="s">
        <v>544</v>
      </c>
      <c r="F194" t="s">
        <v>566</v>
      </c>
      <c r="G194">
        <f>VLOOKUP(F194,'Vlookup tables'!$A$2:$B$10,2,FALSE)</f>
        <v>3</v>
      </c>
      <c r="H194" t="s">
        <v>545</v>
      </c>
      <c r="J194" t="str">
        <f t="shared" si="221"/>
        <v>Engineering</v>
      </c>
      <c r="K194" t="s">
        <v>566</v>
      </c>
      <c r="L194">
        <f>VLOOKUP(K194,'Vlookup tables'!$A$2:$B$10,2,FALSE)</f>
        <v>3</v>
      </c>
      <c r="M194" t="s">
        <v>583</v>
      </c>
      <c r="N194" t="b">
        <f t="shared" si="181"/>
        <v>1</v>
      </c>
      <c r="O194" t="b">
        <f t="shared" si="182"/>
        <v>0</v>
      </c>
      <c r="P194" t="b">
        <f t="shared" si="183"/>
        <v>0</v>
      </c>
      <c r="Q194" t="b">
        <f t="shared" si="184"/>
        <v>0</v>
      </c>
      <c r="R194" t="b">
        <f t="shared" si="185"/>
        <v>0</v>
      </c>
      <c r="S194" t="s">
        <v>592</v>
      </c>
      <c r="T194" t="str">
        <f t="shared" si="222"/>
        <v>na</v>
      </c>
      <c r="U194" t="b">
        <f t="shared" si="223"/>
        <v>1</v>
      </c>
      <c r="V194" t="b">
        <f t="shared" si="224"/>
        <v>0</v>
      </c>
      <c r="W194" t="b">
        <f t="shared" si="225"/>
        <v>0</v>
      </c>
      <c r="X194" t="b">
        <f t="shared" si="226"/>
        <v>0</v>
      </c>
      <c r="Y194" t="s">
        <v>517</v>
      </c>
      <c r="Z194">
        <f>VLOOKUP(Y194,'Vlookup tables'!$D$2:$E$6,2,FALSE)</f>
        <v>1</v>
      </c>
      <c r="AA194" t="b">
        <f t="shared" si="163"/>
        <v>0</v>
      </c>
      <c r="AB194" t="b">
        <f t="shared" si="186"/>
        <v>0</v>
      </c>
      <c r="AC194" t="b">
        <f t="shared" si="187"/>
        <v>0</v>
      </c>
      <c r="AD194" t="b">
        <f t="shared" si="188"/>
        <v>1</v>
      </c>
      <c r="AE194" t="b">
        <f t="shared" si="189"/>
        <v>0</v>
      </c>
      <c r="AF194" t="str">
        <f>IF(OR(AA194=FALSE,AA194="na"),"na",VLOOKUP(AV194,'Vlookup tables'!$G$2:$H$7,2,FALSE))</f>
        <v>na</v>
      </c>
      <c r="AG194" t="str">
        <f>IF(OR(AB194=FALSE,AB194="na"),"na",VLOOKUP(AW194,'Vlookup tables'!$G$2:$H$7,2,FALSE))</f>
        <v>na</v>
      </c>
      <c r="AH194" t="str">
        <f>IF(OR(AC194=FALSE,AC194="na"),"na",VLOOKUP(AX194,'Vlookup tables'!$G$2:$H$7,2,FALSE))</f>
        <v>na</v>
      </c>
      <c r="AI194">
        <f>IF(OR(AD194=FALSE,AD194="na"),"na",VLOOKUP(AY194,'Vlookup tables'!$G$2:$H$7,2,FALSE))</f>
        <v>2</v>
      </c>
      <c r="AJ194" t="str">
        <f>IF(OR(AA194=FALSE,AA194="na"),"na",VLOOKUP(BC194,'Vlookup tables'!$J$2:$K$5,2,FALSE))</f>
        <v>na</v>
      </c>
      <c r="AK194" t="str">
        <f>IF(OR(AB194=FALSE,AB194="na"),"na",VLOOKUP(BD194,'Vlookup tables'!$J$2:$K$5,2,FALSE))</f>
        <v>na</v>
      </c>
      <c r="AL194" t="str">
        <f>IF(OR(AC194=FALSE,AC194="na"),"na",VLOOKUP(BE194,'Vlookup tables'!$J$2:$K$5,2,FALSE))</f>
        <v>na</v>
      </c>
      <c r="AM194">
        <f>IF(OR(AD194=FALSE,AD194="na"),"na",VLOOKUP(BF194,'Vlookup tables'!$J$2:$K$5,2,FALSE))</f>
        <v>3</v>
      </c>
      <c r="AN194" t="str">
        <f t="shared" si="190"/>
        <v>na</v>
      </c>
      <c r="AO194" t="str">
        <f t="shared" si="191"/>
        <v>na</v>
      </c>
      <c r="AP194" t="str">
        <f t="shared" si="192"/>
        <v>na</v>
      </c>
      <c r="AQ194" t="b">
        <f t="shared" si="193"/>
        <v>1</v>
      </c>
      <c r="AR194" t="s">
        <v>766</v>
      </c>
      <c r="AY194" t="s">
        <v>531</v>
      </c>
      <c r="BF194" t="s">
        <v>532</v>
      </c>
      <c r="BM194" t="s">
        <v>1296</v>
      </c>
      <c r="BQ194" t="str">
        <f t="shared" si="194"/>
        <v>Yes</v>
      </c>
      <c r="BR194" t="b">
        <f t="shared" si="195"/>
        <v>0</v>
      </c>
      <c r="BS194" t="b">
        <f t="shared" si="196"/>
        <v>1</v>
      </c>
      <c r="BT194" t="b">
        <f t="shared" si="197"/>
        <v>0</v>
      </c>
      <c r="BU194" t="b">
        <f t="shared" si="198"/>
        <v>0</v>
      </c>
      <c r="BV194" t="b">
        <f t="shared" si="199"/>
        <v>0</v>
      </c>
      <c r="BW194" t="str">
        <f>IF(OR(BR194=FALSE,BR194="na"),"na",VLOOKUP(CN194,'Vlookup tables'!$G$2:$H$7,2,FALSE))</f>
        <v>na</v>
      </c>
      <c r="BX194">
        <f>IF(OR(BS194=FALSE,BS194="na"),"na",VLOOKUP(CO194,'Vlookup tables'!$G$2:$H$7,2,FALSE))</f>
        <v>1</v>
      </c>
      <c r="BY194" t="str">
        <f>IF(OR(BT194=FALSE,BT194="na"),"na",VLOOKUP(CP194,'Vlookup tables'!$G$2:$H$7,2,FALSE))</f>
        <v>na</v>
      </c>
      <c r="BZ194" t="str">
        <f>IF(OR(BU194=FALSE,BU194="na"),"na",VLOOKUP(CQ194,'Vlookup tables'!$G$2:$H$7,2,FALSE))</f>
        <v>na</v>
      </c>
      <c r="CA194" t="str">
        <f>IF(OR(BR194=FALSE,BR194="na"),"na",VLOOKUP(CU194,'Vlookup tables'!$J$2:$K$5,2,FALSE))</f>
        <v>na</v>
      </c>
      <c r="CB194">
        <f>IF(OR(BS194=FALSE,BS194="na"),"na",VLOOKUP(CV194,'Vlookup tables'!$J$2:$K$5,2,FALSE))</f>
        <v>3</v>
      </c>
      <c r="CC194" t="str">
        <f>IF(OR(BT194=FALSE,BT194="na"),"na",VLOOKUP(CW194,'Vlookup tables'!$J$2:$K$5,2,FALSE))</f>
        <v>na</v>
      </c>
      <c r="CD194" t="str">
        <f>IF(OR(BU194=FALSE,BU194="na"),"na",VLOOKUP(CX194,'Vlookup tables'!$J$2:$K$5,2,FALSE))</f>
        <v>na</v>
      </c>
      <c r="CE194" t="str">
        <f t="shared" si="200"/>
        <v>na</v>
      </c>
      <c r="CF194" t="b">
        <f t="shared" si="201"/>
        <v>1</v>
      </c>
      <c r="CG194" t="str">
        <f t="shared" si="202"/>
        <v>na</v>
      </c>
      <c r="CH194" t="str">
        <f t="shared" si="203"/>
        <v>na</v>
      </c>
      <c r="CI194" t="s">
        <v>519</v>
      </c>
      <c r="CJ194" t="s">
        <v>805</v>
      </c>
      <c r="CO194" t="s">
        <v>530</v>
      </c>
      <c r="CV194" t="s">
        <v>532</v>
      </c>
      <c r="DC194" t="s">
        <v>1297</v>
      </c>
      <c r="DI194" t="b">
        <f t="shared" si="204"/>
        <v>0</v>
      </c>
      <c r="DK194" t="s">
        <v>552</v>
      </c>
      <c r="EQ194" t="b">
        <f t="shared" si="205"/>
        <v>1</v>
      </c>
      <c r="ER194" t="b">
        <f t="shared" si="206"/>
        <v>1</v>
      </c>
      <c r="ES194" t="b">
        <f t="shared" si="207"/>
        <v>0</v>
      </c>
      <c r="ET194" t="b">
        <f t="shared" si="208"/>
        <v>0</v>
      </c>
      <c r="EU194" t="b">
        <f t="shared" si="209"/>
        <v>0</v>
      </c>
      <c r="EV194" t="b">
        <f t="shared" si="210"/>
        <v>0</v>
      </c>
      <c r="EW194">
        <f t="shared" si="164"/>
        <v>3</v>
      </c>
      <c r="EX194" t="str">
        <f t="shared" si="165"/>
        <v>na</v>
      </c>
      <c r="EY194" t="str">
        <f t="shared" si="166"/>
        <v>na</v>
      </c>
      <c r="EZ194" t="str">
        <f t="shared" si="167"/>
        <v>na</v>
      </c>
      <c r="FA194" t="b">
        <f t="shared" si="168"/>
        <v>1</v>
      </c>
      <c r="FB194" t="b">
        <f t="shared" si="169"/>
        <v>0</v>
      </c>
      <c r="FC194" t="b">
        <f t="shared" si="211"/>
        <v>0</v>
      </c>
      <c r="FD194" t="b">
        <f t="shared" si="170"/>
        <v>1</v>
      </c>
      <c r="FE194" t="b">
        <f t="shared" si="171"/>
        <v>0</v>
      </c>
      <c r="FF194" t="b">
        <f t="shared" si="172"/>
        <v>1</v>
      </c>
      <c r="FG194" t="b">
        <f t="shared" si="173"/>
        <v>0</v>
      </c>
      <c r="FH194" t="b">
        <f t="shared" si="212"/>
        <v>0</v>
      </c>
      <c r="FI194">
        <f>IF(OR(FD194=FALSE,FD194="na"),"na",VLOOKUP(GH194,'Vlookup tables'!$G$2:$H$7,2,FALSE))</f>
        <v>2</v>
      </c>
      <c r="FJ194" t="str">
        <f>IF(OR(FE194=FALSE,FE194="na"),"na",VLOOKUP(GI194,'Vlookup tables'!$G$2:$H$7,2,FALSE))</f>
        <v>na</v>
      </c>
      <c r="FK194">
        <f>IF(OR(FF194=FALSE,FF194="na"),"na",VLOOKUP(GJ194,'Vlookup tables'!$G$2:$H$7,2,FALSE))</f>
        <v>2</v>
      </c>
      <c r="FL194" t="str">
        <f>IF(OR(FG194=FALSE,FG194="na"),"na",VLOOKUP(GK194,'Vlookup tables'!$G$2:$H$7,2,FALSE))</f>
        <v>na</v>
      </c>
      <c r="FM194">
        <f>IF(OR(FD194=FALSE,FD194="na"),"na",VLOOKUP(GO194,'Vlookup tables'!$J$2:$K$5,2,FALSE))</f>
        <v>3</v>
      </c>
      <c r="FN194" t="str">
        <f>IF(OR(FE194=FALSE,FE194="na"),"na",VLOOKUP(GP194,'Vlookup tables'!$J$2:$K$5,2,FALSE))</f>
        <v>na</v>
      </c>
      <c r="FO194">
        <f>IF(OR(FF194=FALSE,FF194="na"),"na",VLOOKUP(GQ194,'Vlookup tables'!$J$2:$K$5,2,FALSE))</f>
        <v>3</v>
      </c>
      <c r="FP194" t="str">
        <f>IF(OR(FG194=FALSE,FG194="na"),"na",VLOOKUP(GR194,'Vlookup tables'!$J$2:$K$5,2,FALSE))</f>
        <v>na</v>
      </c>
      <c r="FQ194" t="b">
        <f t="shared" si="174"/>
        <v>0</v>
      </c>
      <c r="FR194" t="str">
        <f t="shared" si="175"/>
        <v>na</v>
      </c>
      <c r="FS194" t="b">
        <f t="shared" si="176"/>
        <v>0</v>
      </c>
      <c r="FT194" t="str">
        <f t="shared" si="177"/>
        <v>na</v>
      </c>
      <c r="FU194" t="b">
        <f t="shared" si="178"/>
        <v>0</v>
      </c>
      <c r="FV194" t="s">
        <v>601</v>
      </c>
      <c r="FX194" t="s">
        <v>554</v>
      </c>
      <c r="GB194" t="s">
        <v>630</v>
      </c>
      <c r="GF194" t="s">
        <v>596</v>
      </c>
      <c r="GH194" t="s">
        <v>531</v>
      </c>
      <c r="GJ194" t="s">
        <v>531</v>
      </c>
      <c r="GO194" t="s">
        <v>532</v>
      </c>
      <c r="GQ194" t="s">
        <v>532</v>
      </c>
      <c r="HD194" t="s">
        <v>552</v>
      </c>
      <c r="HX194">
        <f>IF(IT194="","Unknown",VLOOKUP(IT194,'Vlookup tables'!$B$13:$C$16,2,FALSE))</f>
        <v>3</v>
      </c>
      <c r="HY194">
        <f>IF(IU194="","Unknown",VLOOKUP(IU194,'Vlookup tables'!$D$13:$E$16,2,FALSE))</f>
        <v>1</v>
      </c>
      <c r="HZ194">
        <f>IF(IV194="","Unknown",VLOOKUP(IV194,'Vlookup tables'!$F$13:$G$16,2,FALSE))</f>
        <v>3</v>
      </c>
      <c r="IA194">
        <f>IF(IW194="","Unknown",VLOOKUP(IW194,'Vlookup tables'!$H$13:$I$16,2,FALSE))</f>
        <v>2</v>
      </c>
      <c r="IB194">
        <f>IF(IX194="","Unknown",VLOOKUP(IX194,'Vlookup tables'!$J$13:$K$16,2,FALSE))</f>
        <v>3</v>
      </c>
      <c r="IC194">
        <f>IF(IY194="","Unknown",VLOOKUP(IY194,'Vlookup tables'!$L$13:$M$16,2,FALSE))</f>
        <v>2</v>
      </c>
      <c r="ID194">
        <f>IF(IZ194="","Unknown",VLOOKUP(IZ194,'Vlookup tables'!$N$13:$O$16,2,FALSE))</f>
        <v>1</v>
      </c>
      <c r="IE194">
        <f>VLOOKUP(JA194,'Vlookup tables'!$P$13:$Q$15,2,FALSE)</f>
        <v>2</v>
      </c>
      <c r="IF194" t="b">
        <f t="shared" si="213"/>
        <v>0</v>
      </c>
      <c r="IG194" t="b">
        <f t="shared" si="214"/>
        <v>0</v>
      </c>
      <c r="IH194" t="b">
        <f t="shared" si="215"/>
        <v>0</v>
      </c>
      <c r="II194" t="b">
        <f t="shared" si="179"/>
        <v>1</v>
      </c>
      <c r="IJ194" t="str">
        <f>IF(OR(IF194=FALSE,IF194="na"),"na",VLOOKUP(JF194,'Vlookup tables'!$G$2:$H$7,2,FALSE))</f>
        <v>na</v>
      </c>
      <c r="IK194" t="str">
        <f>IF(OR(IG194=FALSE,IG194="na"),"na",VLOOKUP(JG194,'Vlookup tables'!$G$2:$H$7,2,FALSE))</f>
        <v>na</v>
      </c>
      <c r="IL194" t="str">
        <f>IF(OR(IH194=FALSE,IH194="na"),"na",VLOOKUP(JH194,'Vlookup tables'!$G$2:$H$7,2,FALSE))</f>
        <v>na</v>
      </c>
      <c r="IM194" t="str">
        <f>IF(OR(IF194=FALSE,IF194="na"),"na",VLOOKUP(JL194,'Vlookup tables'!$J$2:$K$5,2,FALSE))</f>
        <v>na</v>
      </c>
      <c r="IN194" t="str">
        <f>IF(OR(IG194=FALSE,IG194="na"),"na",VLOOKUP(JM194,'Vlookup tables'!$J$2:$K$5,2,FALSE))</f>
        <v>na</v>
      </c>
      <c r="IO194" t="str">
        <f>IF(OR(IH194=FALSE,IH194="na"),"na",VLOOKUP(JN194,'Vlookup tables'!$J$2:$K$5,2,FALSE))</f>
        <v>na</v>
      </c>
      <c r="IP194" t="str">
        <f t="shared" si="216"/>
        <v>na</v>
      </c>
      <c r="IQ194" t="str">
        <f t="shared" si="217"/>
        <v>na</v>
      </c>
      <c r="IR194" t="str">
        <f t="shared" si="218"/>
        <v>na</v>
      </c>
      <c r="IS194" t="b">
        <f t="shared" si="219"/>
        <v>0</v>
      </c>
      <c r="IT194" t="s">
        <v>538</v>
      </c>
      <c r="IU194" t="s">
        <v>669</v>
      </c>
      <c r="IV194" t="s">
        <v>540</v>
      </c>
      <c r="IW194" t="s">
        <v>562</v>
      </c>
      <c r="IX194" t="s">
        <v>577</v>
      </c>
      <c r="IY194" t="s">
        <v>528</v>
      </c>
      <c r="IZ194" t="s">
        <v>562</v>
      </c>
      <c r="JA194" t="s">
        <v>578</v>
      </c>
      <c r="JB194" t="s">
        <v>579</v>
      </c>
      <c r="JC194" t="s">
        <v>1298</v>
      </c>
      <c r="JI194" t="s">
        <v>530</v>
      </c>
      <c r="JO194" t="s">
        <v>532</v>
      </c>
      <c r="KN194" t="s">
        <v>552</v>
      </c>
      <c r="KQ194" t="b">
        <f t="shared" si="220"/>
        <v>0</v>
      </c>
      <c r="KR194">
        <f t="shared" si="180"/>
        <v>146</v>
      </c>
    </row>
    <row r="195" spans="1:304" ht="14.4" customHeight="1" x14ac:dyDescent="0.3">
      <c r="A195">
        <v>100</v>
      </c>
      <c r="B195">
        <v>20815</v>
      </c>
      <c r="C195" s="2">
        <v>44874.597349537034</v>
      </c>
      <c r="D195">
        <v>1</v>
      </c>
      <c r="E195" t="s">
        <v>544</v>
      </c>
      <c r="F195" t="s">
        <v>680</v>
      </c>
      <c r="G195">
        <f>VLOOKUP(F195,'Vlookup tables'!$A$2:$B$10,2,FALSE)</f>
        <v>2</v>
      </c>
      <c r="H195" t="s">
        <v>545</v>
      </c>
      <c r="J195" t="str">
        <f t="shared" si="221"/>
        <v>Engineering</v>
      </c>
      <c r="K195" t="s">
        <v>611</v>
      </c>
      <c r="L195">
        <f>VLOOKUP(K195,'Vlookup tables'!$A$2:$B$10,2,FALSE)</f>
        <v>4</v>
      </c>
      <c r="M195" t="s">
        <v>546</v>
      </c>
      <c r="N195" t="b">
        <f t="shared" si="181"/>
        <v>1</v>
      </c>
      <c r="O195" t="b">
        <f t="shared" si="182"/>
        <v>1</v>
      </c>
      <c r="P195" t="b">
        <f t="shared" si="183"/>
        <v>1</v>
      </c>
      <c r="Q195" t="b">
        <f t="shared" si="184"/>
        <v>1</v>
      </c>
      <c r="R195" t="b">
        <f t="shared" si="185"/>
        <v>0</v>
      </c>
      <c r="S195" t="s">
        <v>603</v>
      </c>
      <c r="T195" t="str">
        <f t="shared" si="222"/>
        <v>na</v>
      </c>
      <c r="U195" t="str">
        <f t="shared" si="223"/>
        <v>na</v>
      </c>
      <c r="V195" t="str">
        <f t="shared" si="224"/>
        <v>na</v>
      </c>
      <c r="W195" t="str">
        <f t="shared" si="225"/>
        <v>na</v>
      </c>
      <c r="X195" t="b">
        <f t="shared" si="226"/>
        <v>1</v>
      </c>
      <c r="Y195" t="s">
        <v>517</v>
      </c>
      <c r="Z195">
        <f>VLOOKUP(Y195,'Vlookup tables'!$D$2:$E$6,2,FALSE)</f>
        <v>1</v>
      </c>
      <c r="AA195" t="b">
        <f t="shared" si="163"/>
        <v>1</v>
      </c>
      <c r="AB195" t="b">
        <f t="shared" si="186"/>
        <v>1</v>
      </c>
      <c r="AC195" t="b">
        <f t="shared" si="187"/>
        <v>0</v>
      </c>
      <c r="AD195" t="b">
        <f t="shared" si="188"/>
        <v>0</v>
      </c>
      <c r="AE195" t="b">
        <f t="shared" si="189"/>
        <v>0</v>
      </c>
      <c r="AF195">
        <f>IF(OR(AA195=FALSE,AA195="na"),"na",VLOOKUP(AV195,'Vlookup tables'!$G$2:$H$7,2,FALSE))</f>
        <v>1</v>
      </c>
      <c r="AG195">
        <f>IF(OR(AB195=FALSE,AB195="na"),"na",VLOOKUP(AW195,'Vlookup tables'!$G$2:$H$7,2,FALSE))</f>
        <v>1</v>
      </c>
      <c r="AH195" t="str">
        <f>IF(OR(AC195=FALSE,AC195="na"),"na",VLOOKUP(AX195,'Vlookup tables'!$G$2:$H$7,2,FALSE))</f>
        <v>na</v>
      </c>
      <c r="AI195" t="str">
        <f>IF(OR(AD195=FALSE,AD195="na"),"na",VLOOKUP(AY195,'Vlookup tables'!$G$2:$H$7,2,FALSE))</f>
        <v>na</v>
      </c>
      <c r="AJ195">
        <f>IF(OR(AA195=FALSE,AA195="na"),"na",VLOOKUP(BC195,'Vlookup tables'!$J$2:$K$5,2,FALSE))</f>
        <v>3</v>
      </c>
      <c r="AK195">
        <f>IF(OR(AB195=FALSE,AB195="na"),"na",VLOOKUP(BD195,'Vlookup tables'!$J$2:$K$5,2,FALSE))</f>
        <v>2</v>
      </c>
      <c r="AL195" t="str">
        <f>IF(OR(AC195=FALSE,AC195="na"),"na",VLOOKUP(BE195,'Vlookup tables'!$J$2:$K$5,2,FALSE))</f>
        <v>na</v>
      </c>
      <c r="AM195" t="str">
        <f>IF(OR(AD195=FALSE,AD195="na"),"na",VLOOKUP(BF195,'Vlookup tables'!$J$2:$K$5,2,FALSE))</f>
        <v>na</v>
      </c>
      <c r="AN195" t="b">
        <f t="shared" si="190"/>
        <v>1</v>
      </c>
      <c r="AO195" t="b">
        <f t="shared" si="191"/>
        <v>1</v>
      </c>
      <c r="AP195" t="str">
        <f t="shared" si="192"/>
        <v>na</v>
      </c>
      <c r="AQ195" t="str">
        <f t="shared" si="193"/>
        <v>na</v>
      </c>
      <c r="AR195" t="s">
        <v>682</v>
      </c>
      <c r="AV195" t="s">
        <v>530</v>
      </c>
      <c r="AW195" t="s">
        <v>530</v>
      </c>
      <c r="AX195" t="s">
        <v>530</v>
      </c>
      <c r="BC195" t="s">
        <v>532</v>
      </c>
      <c r="BD195" t="s">
        <v>528</v>
      </c>
      <c r="BE195" t="s">
        <v>528</v>
      </c>
      <c r="BJ195" t="s">
        <v>1299</v>
      </c>
      <c r="BK195" t="s">
        <v>1300</v>
      </c>
      <c r="BL195" t="s">
        <v>1300</v>
      </c>
      <c r="BQ195" t="str">
        <f t="shared" si="194"/>
        <v>Yes</v>
      </c>
      <c r="BR195" t="b">
        <f t="shared" si="195"/>
        <v>0</v>
      </c>
      <c r="BS195" t="b">
        <f t="shared" si="196"/>
        <v>0</v>
      </c>
      <c r="BT195" t="b">
        <f t="shared" si="197"/>
        <v>0</v>
      </c>
      <c r="BU195" t="b">
        <f t="shared" si="198"/>
        <v>0</v>
      </c>
      <c r="BV195" t="b">
        <f t="shared" si="199"/>
        <v>1</v>
      </c>
      <c r="BW195" t="str">
        <f>IF(OR(BR195=FALSE,BR195="na"),"na",VLOOKUP(CN195,'Vlookup tables'!$G$2:$H$7,2,FALSE))</f>
        <v>na</v>
      </c>
      <c r="BX195" t="str">
        <f>IF(OR(BS195=FALSE,BS195="na"),"na",VLOOKUP(CO195,'Vlookup tables'!$G$2:$H$7,2,FALSE))</f>
        <v>na</v>
      </c>
      <c r="BY195" t="str">
        <f>IF(OR(BT195=FALSE,BT195="na"),"na",VLOOKUP(CP195,'Vlookup tables'!$G$2:$H$7,2,FALSE))</f>
        <v>na</v>
      </c>
      <c r="BZ195" t="str">
        <f>IF(OR(BU195=FALSE,BU195="na"),"na",VLOOKUP(CQ195,'Vlookup tables'!$G$2:$H$7,2,FALSE))</f>
        <v>na</v>
      </c>
      <c r="CA195" t="str">
        <f>IF(OR(BR195=FALSE,BR195="na"),"na",VLOOKUP(CU195,'Vlookup tables'!$J$2:$K$5,2,FALSE))</f>
        <v>na</v>
      </c>
      <c r="CB195" t="str">
        <f>IF(OR(BS195=FALSE,BS195="na"),"na",VLOOKUP(CV195,'Vlookup tables'!$J$2:$K$5,2,FALSE))</f>
        <v>na</v>
      </c>
      <c r="CC195" t="str">
        <f>IF(OR(BT195=FALSE,BT195="na"),"na",VLOOKUP(CW195,'Vlookup tables'!$J$2:$K$5,2,FALSE))</f>
        <v>na</v>
      </c>
      <c r="CD195" t="str">
        <f>IF(OR(BU195=FALSE,BU195="na"),"na",VLOOKUP(CX195,'Vlookup tables'!$J$2:$K$5,2,FALSE))</f>
        <v>na</v>
      </c>
      <c r="CE195" t="str">
        <f t="shared" si="200"/>
        <v>na</v>
      </c>
      <c r="CF195" t="str">
        <f t="shared" si="201"/>
        <v>na</v>
      </c>
      <c r="CG195" t="str">
        <f t="shared" si="202"/>
        <v>na</v>
      </c>
      <c r="CH195" t="str">
        <f t="shared" si="203"/>
        <v>na</v>
      </c>
      <c r="CI195" t="s">
        <v>519</v>
      </c>
      <c r="CJ195" t="s">
        <v>579</v>
      </c>
      <c r="CK195" t="s">
        <v>1301</v>
      </c>
      <c r="DF195" t="s">
        <v>1302</v>
      </c>
      <c r="DI195" t="b">
        <f t="shared" si="204"/>
        <v>1</v>
      </c>
      <c r="DJ195" t="s">
        <v>1303</v>
      </c>
      <c r="DK195" t="s">
        <v>579</v>
      </c>
      <c r="DL195" t="s">
        <v>1304</v>
      </c>
      <c r="EQ195" t="b">
        <f t="shared" si="205"/>
        <v>0</v>
      </c>
      <c r="ER195" t="b">
        <f t="shared" si="206"/>
        <v>0</v>
      </c>
      <c r="ES195" t="b">
        <f t="shared" si="207"/>
        <v>0</v>
      </c>
      <c r="ET195" t="b">
        <f t="shared" si="208"/>
        <v>0</v>
      </c>
      <c r="EU195" t="b">
        <f t="shared" si="209"/>
        <v>0</v>
      </c>
      <c r="EV195" t="b">
        <f t="shared" si="210"/>
        <v>0</v>
      </c>
      <c r="EW195" t="str">
        <f t="shared" si="164"/>
        <v>na</v>
      </c>
      <c r="EX195" t="str">
        <f t="shared" si="165"/>
        <v>na</v>
      </c>
      <c r="EY195" t="str">
        <f t="shared" si="166"/>
        <v>na</v>
      </c>
      <c r="EZ195" t="str">
        <f t="shared" si="167"/>
        <v>na</v>
      </c>
      <c r="FA195" t="str">
        <f t="shared" si="168"/>
        <v>na</v>
      </c>
      <c r="FB195" t="str">
        <f t="shared" si="169"/>
        <v>na</v>
      </c>
      <c r="FC195" t="str">
        <f t="shared" si="211"/>
        <v>na</v>
      </c>
      <c r="FD195" t="str">
        <f t="shared" si="170"/>
        <v>na</v>
      </c>
      <c r="FE195" t="str">
        <f t="shared" si="171"/>
        <v>na</v>
      </c>
      <c r="FF195" t="str">
        <f t="shared" si="172"/>
        <v>na</v>
      </c>
      <c r="FG195" t="str">
        <f t="shared" si="173"/>
        <v>na</v>
      </c>
      <c r="FH195" t="str">
        <f t="shared" si="212"/>
        <v>na</v>
      </c>
      <c r="FI195" t="str">
        <f>IF(OR(FD195=FALSE,FD195="na"),"na",VLOOKUP(GH195,'Vlookup tables'!$G$2:$H$7,2,FALSE))</f>
        <v>na</v>
      </c>
      <c r="FJ195" t="str">
        <f>IF(OR(FE195=FALSE,FE195="na"),"na",VLOOKUP(GI195,'Vlookup tables'!$G$2:$H$7,2,FALSE))</f>
        <v>na</v>
      </c>
      <c r="FK195" t="str">
        <f>IF(OR(FF195=FALSE,FF195="na"),"na",VLOOKUP(GJ195,'Vlookup tables'!$G$2:$H$7,2,FALSE))</f>
        <v>na</v>
      </c>
      <c r="FL195" t="str">
        <f>IF(OR(FG195=FALSE,FG195="na"),"na",VLOOKUP(GK195,'Vlookup tables'!$G$2:$H$7,2,FALSE))</f>
        <v>na</v>
      </c>
      <c r="FM195" t="str">
        <f>IF(OR(FD195=FALSE,FD195="na"),"na",VLOOKUP(GO195,'Vlookup tables'!$J$2:$K$5,2,FALSE))</f>
        <v>na</v>
      </c>
      <c r="FN195" t="str">
        <f>IF(OR(FE195=FALSE,FE195="na"),"na",VLOOKUP(GP195,'Vlookup tables'!$J$2:$K$5,2,FALSE))</f>
        <v>na</v>
      </c>
      <c r="FO195" t="str">
        <f>IF(OR(FF195=FALSE,FF195="na"),"na",VLOOKUP(GQ195,'Vlookup tables'!$J$2:$K$5,2,FALSE))</f>
        <v>na</v>
      </c>
      <c r="FP195" t="str">
        <f>IF(OR(FG195=FALSE,FG195="na"),"na",VLOOKUP(GR195,'Vlookup tables'!$J$2:$K$5,2,FALSE))</f>
        <v>na</v>
      </c>
      <c r="FQ195" t="str">
        <f t="shared" si="174"/>
        <v>na</v>
      </c>
      <c r="FR195" t="str">
        <f t="shared" si="175"/>
        <v>na</v>
      </c>
      <c r="FS195" t="str">
        <f t="shared" si="176"/>
        <v>na</v>
      </c>
      <c r="FT195" t="str">
        <f t="shared" si="177"/>
        <v>na</v>
      </c>
      <c r="FU195" t="str">
        <f t="shared" si="178"/>
        <v>na</v>
      </c>
      <c r="FV195" t="s">
        <v>574</v>
      </c>
      <c r="HF195" t="s">
        <v>579</v>
      </c>
      <c r="HG195" t="s">
        <v>1305</v>
      </c>
      <c r="HX195">
        <f>IF(IT195="","Unknown",VLOOKUP(IT195,'Vlookup tables'!$B$13:$C$16,2,FALSE))</f>
        <v>2</v>
      </c>
      <c r="HY195">
        <f>IF(IU195="","Unknown",VLOOKUP(IU195,'Vlookup tables'!$D$13:$E$16,2,FALSE))</f>
        <v>3</v>
      </c>
      <c r="HZ195">
        <f>IF(IV195="","Unknown",VLOOKUP(IV195,'Vlookup tables'!$F$13:$G$16,2,FALSE))</f>
        <v>1</v>
      </c>
      <c r="IA195">
        <f>IF(IW195="","Unknown",VLOOKUP(IW195,'Vlookup tables'!$H$13:$I$16,2,FALSE))</f>
        <v>2</v>
      </c>
      <c r="IB195">
        <f>IF(IX195="","Unknown",VLOOKUP(IX195,'Vlookup tables'!$J$13:$K$16,2,FALSE))</f>
        <v>3</v>
      </c>
      <c r="IC195">
        <f>IF(IY195="","Unknown",VLOOKUP(IY195,'Vlookup tables'!$L$13:$M$16,2,FALSE))</f>
        <v>2</v>
      </c>
      <c r="ID195">
        <f>IF(IZ195="","Unknown",VLOOKUP(IZ195,'Vlookup tables'!$N$13:$O$16,2,FALSE))</f>
        <v>1</v>
      </c>
      <c r="IE195">
        <f>VLOOKUP(JA195,'Vlookup tables'!$P$13:$Q$15,2,FALSE)</f>
        <v>1</v>
      </c>
      <c r="IF195" t="str">
        <f t="shared" si="213"/>
        <v>na</v>
      </c>
      <c r="IG195" t="str">
        <f t="shared" si="214"/>
        <v>na</v>
      </c>
      <c r="IH195" t="str">
        <f t="shared" si="215"/>
        <v>na</v>
      </c>
      <c r="II195" t="str">
        <f t="shared" si="179"/>
        <v>na</v>
      </c>
      <c r="IJ195" t="str">
        <f>IF(OR(IF195=FALSE,IF195="na"),"na",VLOOKUP(JF195,'Vlookup tables'!$G$2:$H$7,2,FALSE))</f>
        <v>na</v>
      </c>
      <c r="IK195" t="str">
        <f>IF(OR(IG195=FALSE,IG195="na"),"na",VLOOKUP(JG195,'Vlookup tables'!$G$2:$H$7,2,FALSE))</f>
        <v>na</v>
      </c>
      <c r="IL195" t="str">
        <f>IF(OR(IH195=FALSE,IH195="na"),"na",VLOOKUP(JH195,'Vlookup tables'!$G$2:$H$7,2,FALSE))</f>
        <v>na</v>
      </c>
      <c r="IM195" t="str">
        <f>IF(OR(IF195=FALSE,IF195="na"),"na",VLOOKUP(JL195,'Vlookup tables'!$J$2:$K$5,2,FALSE))</f>
        <v>na</v>
      </c>
      <c r="IN195" t="str">
        <f>IF(OR(IG195=FALSE,IG195="na"),"na",VLOOKUP(JM195,'Vlookup tables'!$J$2:$K$5,2,FALSE))</f>
        <v>na</v>
      </c>
      <c r="IO195" t="str">
        <f>IF(OR(IH195=FALSE,IH195="na"),"na",VLOOKUP(JN195,'Vlookup tables'!$J$2:$K$5,2,FALSE))</f>
        <v>na</v>
      </c>
      <c r="IP195" t="str">
        <f t="shared" si="216"/>
        <v>na</v>
      </c>
      <c r="IQ195" t="str">
        <f t="shared" si="217"/>
        <v>na</v>
      </c>
      <c r="IR195" t="str">
        <f t="shared" si="218"/>
        <v>na</v>
      </c>
      <c r="IS195" t="b">
        <f t="shared" si="219"/>
        <v>0</v>
      </c>
      <c r="IT195" t="s">
        <v>559</v>
      </c>
      <c r="IU195" t="s">
        <v>539</v>
      </c>
      <c r="IV195" t="s">
        <v>586</v>
      </c>
      <c r="IW195" t="s">
        <v>562</v>
      </c>
      <c r="IX195" t="s">
        <v>577</v>
      </c>
      <c r="IY195" t="s">
        <v>528</v>
      </c>
      <c r="IZ195" t="s">
        <v>562</v>
      </c>
      <c r="JA195" t="s">
        <v>541</v>
      </c>
      <c r="JX195" t="s">
        <v>534</v>
      </c>
      <c r="JZ195" t="s">
        <v>800</v>
      </c>
      <c r="KA195" t="s">
        <v>589</v>
      </c>
      <c r="KB195" t="s">
        <v>868</v>
      </c>
      <c r="KD195">
        <v>1</v>
      </c>
      <c r="KH195">
        <v>1</v>
      </c>
      <c r="KI195">
        <v>1</v>
      </c>
      <c r="KN195" t="s">
        <v>552</v>
      </c>
      <c r="KQ195" t="b">
        <f t="shared" si="220"/>
        <v>0</v>
      </c>
      <c r="KR195">
        <f t="shared" si="180"/>
        <v>150</v>
      </c>
    </row>
    <row r="196" spans="1:304" ht="14.4" customHeight="1" x14ac:dyDescent="0.3">
      <c r="A196">
        <v>100</v>
      </c>
      <c r="B196">
        <v>919</v>
      </c>
      <c r="C196" s="2">
        <v>44874.599849537037</v>
      </c>
      <c r="D196">
        <v>1</v>
      </c>
      <c r="E196" t="s">
        <v>544</v>
      </c>
      <c r="F196" t="s">
        <v>568</v>
      </c>
      <c r="G196">
        <f>VLOOKUP(F196,'Vlookup tables'!$A$2:$B$10,2,FALSE)</f>
        <v>6</v>
      </c>
      <c r="H196" t="s">
        <v>631</v>
      </c>
      <c r="J196" t="str">
        <f t="shared" si="221"/>
        <v>Maintenance</v>
      </c>
      <c r="K196" t="s">
        <v>568</v>
      </c>
      <c r="L196">
        <f>VLOOKUP(K196,'Vlookup tables'!$A$2:$B$10,2,FALSE)</f>
        <v>6</v>
      </c>
      <c r="M196" t="s">
        <v>583</v>
      </c>
      <c r="N196" t="b">
        <f t="shared" si="181"/>
        <v>1</v>
      </c>
      <c r="O196" t="b">
        <f t="shared" si="182"/>
        <v>0</v>
      </c>
      <c r="P196" t="b">
        <f t="shared" si="183"/>
        <v>0</v>
      </c>
      <c r="Q196" t="b">
        <f t="shared" si="184"/>
        <v>0</v>
      </c>
      <c r="R196" t="b">
        <f t="shared" si="185"/>
        <v>0</v>
      </c>
      <c r="S196" t="s">
        <v>547</v>
      </c>
      <c r="T196" t="str">
        <f t="shared" si="222"/>
        <v>na</v>
      </c>
      <c r="U196" t="b">
        <f t="shared" si="223"/>
        <v>0</v>
      </c>
      <c r="V196" t="b">
        <f t="shared" si="224"/>
        <v>1</v>
      </c>
      <c r="W196" t="b">
        <f t="shared" si="225"/>
        <v>0</v>
      </c>
      <c r="X196" t="b">
        <f t="shared" si="226"/>
        <v>0</v>
      </c>
      <c r="Y196" t="s">
        <v>517</v>
      </c>
      <c r="Z196">
        <f>VLOOKUP(Y196,'Vlookup tables'!$D$2:$E$6,2,FALSE)</f>
        <v>1</v>
      </c>
      <c r="AA196" t="b">
        <f t="shared" si="163"/>
        <v>0</v>
      </c>
      <c r="AB196" t="b">
        <f t="shared" si="186"/>
        <v>0</v>
      </c>
      <c r="AC196" t="b">
        <f t="shared" si="187"/>
        <v>0</v>
      </c>
      <c r="AD196" t="b">
        <f t="shared" si="188"/>
        <v>0</v>
      </c>
      <c r="AE196" t="b">
        <f t="shared" si="189"/>
        <v>0</v>
      </c>
      <c r="AF196" t="str">
        <f>IF(OR(AA196=FALSE,AA196="na"),"na",VLOOKUP(AV196,'Vlookup tables'!$G$2:$H$7,2,FALSE))</f>
        <v>na</v>
      </c>
      <c r="AG196" t="str">
        <f>IF(OR(AB196=FALSE,AB196="na"),"na",VLOOKUP(AW196,'Vlookup tables'!$G$2:$H$7,2,FALSE))</f>
        <v>na</v>
      </c>
      <c r="AH196" t="str">
        <f>IF(OR(AC196=FALSE,AC196="na"),"na",VLOOKUP(AX196,'Vlookup tables'!$G$2:$H$7,2,FALSE))</f>
        <v>na</v>
      </c>
      <c r="AI196" t="str">
        <f>IF(OR(AD196=FALSE,AD196="na"),"na",VLOOKUP(AY196,'Vlookup tables'!$G$2:$H$7,2,FALSE))</f>
        <v>na</v>
      </c>
      <c r="AJ196" t="str">
        <f>IF(OR(AA196=FALSE,AA196="na"),"na",VLOOKUP(BC196,'Vlookup tables'!$J$2:$K$5,2,FALSE))</f>
        <v>na</v>
      </c>
      <c r="AK196" t="str">
        <f>IF(OR(AB196=FALSE,AB196="na"),"na",VLOOKUP(BD196,'Vlookup tables'!$J$2:$K$5,2,FALSE))</f>
        <v>na</v>
      </c>
      <c r="AL196" t="str">
        <f>IF(OR(AC196=FALSE,AC196="na"),"na",VLOOKUP(BE196,'Vlookup tables'!$J$2:$K$5,2,FALSE))</f>
        <v>na</v>
      </c>
      <c r="AM196" t="str">
        <f>IF(OR(AD196=FALSE,AD196="na"),"na",VLOOKUP(BF196,'Vlookup tables'!$J$2:$K$5,2,FALSE))</f>
        <v>na</v>
      </c>
      <c r="AN196" t="str">
        <f t="shared" si="190"/>
        <v>na</v>
      </c>
      <c r="AO196" t="str">
        <f t="shared" si="191"/>
        <v>na</v>
      </c>
      <c r="AP196" t="str">
        <f t="shared" si="192"/>
        <v>na</v>
      </c>
      <c r="AQ196" t="str">
        <f t="shared" si="193"/>
        <v>na</v>
      </c>
      <c r="AR196" t="s">
        <v>632</v>
      </c>
      <c r="AX196" t="s">
        <v>573</v>
      </c>
      <c r="BE196" t="s">
        <v>532</v>
      </c>
      <c r="BL196" t="s">
        <v>1306</v>
      </c>
      <c r="BQ196" t="str">
        <f t="shared" si="194"/>
        <v>No</v>
      </c>
      <c r="BR196" t="str">
        <f t="shared" si="195"/>
        <v>na</v>
      </c>
      <c r="BS196" t="str">
        <f t="shared" si="196"/>
        <v>na</v>
      </c>
      <c r="BT196" t="str">
        <f t="shared" si="197"/>
        <v>na</v>
      </c>
      <c r="BU196" t="str">
        <f t="shared" si="198"/>
        <v>na</v>
      </c>
      <c r="BV196" t="str">
        <f t="shared" si="199"/>
        <v>na</v>
      </c>
      <c r="BW196" t="str">
        <f>IF(OR(BR196=FALSE,BR196="na"),"na",VLOOKUP(CN196,'Vlookup tables'!$G$2:$H$7,2,FALSE))</f>
        <v>na</v>
      </c>
      <c r="BX196" t="str">
        <f>IF(OR(BS196=FALSE,BS196="na"),"na",VLOOKUP(CO196,'Vlookup tables'!$G$2:$H$7,2,FALSE))</f>
        <v>na</v>
      </c>
      <c r="BY196" t="str">
        <f>IF(OR(BT196=FALSE,BT196="na"),"na",VLOOKUP(CP196,'Vlookup tables'!$G$2:$H$7,2,FALSE))</f>
        <v>na</v>
      </c>
      <c r="BZ196" t="str">
        <f>IF(OR(BU196=FALSE,BU196="na"),"na",VLOOKUP(CQ196,'Vlookup tables'!$G$2:$H$7,2,FALSE))</f>
        <v>na</v>
      </c>
      <c r="CA196" t="str">
        <f>IF(OR(BR196=FALSE,BR196="na"),"na",VLOOKUP(CU196,'Vlookup tables'!$J$2:$K$5,2,FALSE))</f>
        <v>na</v>
      </c>
      <c r="CB196" t="str">
        <f>IF(OR(BS196=FALSE,BS196="na"),"na",VLOOKUP(CV196,'Vlookup tables'!$J$2:$K$5,2,FALSE))</f>
        <v>na</v>
      </c>
      <c r="CC196" t="str">
        <f>IF(OR(BT196=FALSE,BT196="na"),"na",VLOOKUP(CW196,'Vlookup tables'!$J$2:$K$5,2,FALSE))</f>
        <v>na</v>
      </c>
      <c r="CD196" t="str">
        <f>IF(OR(BU196=FALSE,BU196="na"),"na",VLOOKUP(CX196,'Vlookup tables'!$J$2:$K$5,2,FALSE))</f>
        <v>na</v>
      </c>
      <c r="CE196" t="str">
        <f t="shared" si="200"/>
        <v>na</v>
      </c>
      <c r="CF196" t="str">
        <f t="shared" si="201"/>
        <v>na</v>
      </c>
      <c r="CG196" t="str">
        <f t="shared" si="202"/>
        <v>na</v>
      </c>
      <c r="CH196" t="str">
        <f t="shared" si="203"/>
        <v>na</v>
      </c>
      <c r="CI196" t="s">
        <v>617</v>
      </c>
      <c r="DI196" t="b">
        <f t="shared" si="204"/>
        <v>0</v>
      </c>
      <c r="DK196" t="s">
        <v>552</v>
      </c>
      <c r="EQ196" t="b">
        <f t="shared" si="205"/>
        <v>1</v>
      </c>
      <c r="ER196" t="b">
        <f t="shared" si="206"/>
        <v>1</v>
      </c>
      <c r="ES196" t="b">
        <f t="shared" si="207"/>
        <v>0</v>
      </c>
      <c r="ET196" t="b">
        <f t="shared" si="208"/>
        <v>0</v>
      </c>
      <c r="EU196" t="b">
        <f t="shared" si="209"/>
        <v>0</v>
      </c>
      <c r="EV196" t="b">
        <f t="shared" si="210"/>
        <v>0</v>
      </c>
      <c r="EW196">
        <f t="shared" si="164"/>
        <v>2</v>
      </c>
      <c r="EX196" t="str">
        <f t="shared" si="165"/>
        <v>na</v>
      </c>
      <c r="EY196" t="str">
        <f t="shared" si="166"/>
        <v>na</v>
      </c>
      <c r="EZ196" t="str">
        <f t="shared" si="167"/>
        <v>na</v>
      </c>
      <c r="FA196" t="b">
        <f t="shared" si="168"/>
        <v>1</v>
      </c>
      <c r="FB196" t="b">
        <f t="shared" si="169"/>
        <v>0</v>
      </c>
      <c r="FC196" t="b">
        <f t="shared" si="211"/>
        <v>0</v>
      </c>
      <c r="FD196" t="b">
        <f t="shared" si="170"/>
        <v>0</v>
      </c>
      <c r="FE196" t="b">
        <f t="shared" si="171"/>
        <v>1</v>
      </c>
      <c r="FF196" t="b">
        <f t="shared" si="172"/>
        <v>1</v>
      </c>
      <c r="FG196" t="b">
        <f t="shared" si="173"/>
        <v>0</v>
      </c>
      <c r="FH196" t="b">
        <f t="shared" si="212"/>
        <v>0</v>
      </c>
      <c r="FI196" t="str">
        <f>IF(OR(FD196=FALSE,FD196="na"),"na",VLOOKUP(GH196,'Vlookup tables'!$G$2:$H$7,2,FALSE))</f>
        <v>na</v>
      </c>
      <c r="FJ196">
        <f>IF(OR(FE196=FALSE,FE196="na"),"na",VLOOKUP(GI196,'Vlookup tables'!$G$2:$H$7,2,FALSE))</f>
        <v>1</v>
      </c>
      <c r="FK196">
        <f>IF(OR(FF196=FALSE,FF196="na"),"na",VLOOKUP(GJ196,'Vlookup tables'!$G$2:$H$7,2,FALSE))</f>
        <v>4</v>
      </c>
      <c r="FL196" t="str">
        <f>IF(OR(FG196=FALSE,FG196="na"),"na",VLOOKUP(GK196,'Vlookup tables'!$G$2:$H$7,2,FALSE))</f>
        <v>na</v>
      </c>
      <c r="FM196" t="str">
        <f>IF(OR(FD196=FALSE,FD196="na"),"na",VLOOKUP(GO196,'Vlookup tables'!$J$2:$K$5,2,FALSE))</f>
        <v>na</v>
      </c>
      <c r="FN196">
        <f>IF(OR(FE196=FALSE,FE196="na"),"na",VLOOKUP(GP196,'Vlookup tables'!$J$2:$K$5,2,FALSE))</f>
        <v>2</v>
      </c>
      <c r="FO196">
        <f>IF(OR(FF196=FALSE,FF196="na"),"na",VLOOKUP(GQ196,'Vlookup tables'!$J$2:$K$5,2,FALSE))</f>
        <v>2</v>
      </c>
      <c r="FP196" t="str">
        <f>IF(OR(FG196=FALSE,FG196="na"),"na",VLOOKUP(GR196,'Vlookup tables'!$J$2:$K$5,2,FALSE))</f>
        <v>na</v>
      </c>
      <c r="FQ196" t="str">
        <f t="shared" si="174"/>
        <v>na</v>
      </c>
      <c r="FR196" t="b">
        <f t="shared" si="175"/>
        <v>1</v>
      </c>
      <c r="FS196" t="b">
        <f t="shared" si="176"/>
        <v>0</v>
      </c>
      <c r="FT196" t="str">
        <f t="shared" si="177"/>
        <v>na</v>
      </c>
      <c r="FU196" t="b">
        <f t="shared" si="178"/>
        <v>0</v>
      </c>
      <c r="FV196" t="s">
        <v>601</v>
      </c>
      <c r="FX196" t="s">
        <v>556</v>
      </c>
      <c r="GB196" t="s">
        <v>944</v>
      </c>
      <c r="GF196" t="s">
        <v>596</v>
      </c>
      <c r="GI196" t="s">
        <v>530</v>
      </c>
      <c r="GJ196" t="s">
        <v>573</v>
      </c>
      <c r="GP196" t="s">
        <v>528</v>
      </c>
      <c r="GQ196" t="s">
        <v>528</v>
      </c>
      <c r="GW196" t="s">
        <v>1158</v>
      </c>
      <c r="GY196" t="s">
        <v>1158</v>
      </c>
      <c r="HC196" t="s">
        <v>629</v>
      </c>
      <c r="HD196" t="s">
        <v>552</v>
      </c>
      <c r="HX196">
        <f>IF(IT196="","Unknown",VLOOKUP(IT196,'Vlookup tables'!$B$13:$C$16,2,FALSE))</f>
        <v>3</v>
      </c>
      <c r="HY196">
        <f>IF(IU196="","Unknown",VLOOKUP(IU196,'Vlookup tables'!$D$13:$E$16,2,FALSE))</f>
        <v>3</v>
      </c>
      <c r="HZ196">
        <f>IF(IV196="","Unknown",VLOOKUP(IV196,'Vlookup tables'!$F$13:$G$16,2,FALSE))</f>
        <v>2</v>
      </c>
      <c r="IA196">
        <f>IF(IW196="","Unknown",VLOOKUP(IW196,'Vlookup tables'!$H$13:$I$16,2,FALSE))</f>
        <v>2</v>
      </c>
      <c r="IB196">
        <f>IF(IX196="","Unknown",VLOOKUP(IX196,'Vlookup tables'!$J$13:$K$16,2,FALSE))</f>
        <v>2</v>
      </c>
      <c r="IC196">
        <f>IF(IY196="","Unknown",VLOOKUP(IY196,'Vlookup tables'!$L$13:$M$16,2,FALSE))</f>
        <v>2</v>
      </c>
      <c r="ID196">
        <f>IF(IZ196="","Unknown",VLOOKUP(IZ196,'Vlookup tables'!$N$13:$O$16,2,FALSE))</f>
        <v>1</v>
      </c>
      <c r="IE196">
        <f>VLOOKUP(JA196,'Vlookup tables'!$P$13:$Q$15,2,FALSE)</f>
        <v>1</v>
      </c>
      <c r="IF196" t="str">
        <f t="shared" si="213"/>
        <v>na</v>
      </c>
      <c r="IG196" t="str">
        <f t="shared" si="214"/>
        <v>na</v>
      </c>
      <c r="IH196" t="str">
        <f t="shared" si="215"/>
        <v>na</v>
      </c>
      <c r="II196" t="str">
        <f t="shared" si="179"/>
        <v>na</v>
      </c>
      <c r="IJ196" t="str">
        <f>IF(OR(IF196=FALSE,IF196="na"),"na",VLOOKUP(JF196,'Vlookup tables'!$G$2:$H$7,2,FALSE))</f>
        <v>na</v>
      </c>
      <c r="IK196" t="str">
        <f>IF(OR(IG196=FALSE,IG196="na"),"na",VLOOKUP(JG196,'Vlookup tables'!$G$2:$H$7,2,FALSE))</f>
        <v>na</v>
      </c>
      <c r="IL196" t="str">
        <f>IF(OR(IH196=FALSE,IH196="na"),"na",VLOOKUP(JH196,'Vlookup tables'!$G$2:$H$7,2,FALSE))</f>
        <v>na</v>
      </c>
      <c r="IM196" t="str">
        <f>IF(OR(IF196=FALSE,IF196="na"),"na",VLOOKUP(JL196,'Vlookup tables'!$J$2:$K$5,2,FALSE))</f>
        <v>na</v>
      </c>
      <c r="IN196" t="str">
        <f>IF(OR(IG196=FALSE,IG196="na"),"na",VLOOKUP(JM196,'Vlookup tables'!$J$2:$K$5,2,FALSE))</f>
        <v>na</v>
      </c>
      <c r="IO196" t="str">
        <f>IF(OR(IH196=FALSE,IH196="na"),"na",VLOOKUP(JN196,'Vlookup tables'!$J$2:$K$5,2,FALSE))</f>
        <v>na</v>
      </c>
      <c r="IP196" t="str">
        <f t="shared" si="216"/>
        <v>na</v>
      </c>
      <c r="IQ196" t="str">
        <f t="shared" si="217"/>
        <v>na</v>
      </c>
      <c r="IR196" t="str">
        <f t="shared" si="218"/>
        <v>na</v>
      </c>
      <c r="IS196" t="b">
        <f t="shared" si="219"/>
        <v>0</v>
      </c>
      <c r="IT196" t="s">
        <v>538</v>
      </c>
      <c r="IU196" t="s">
        <v>539</v>
      </c>
      <c r="IV196" t="s">
        <v>561</v>
      </c>
      <c r="IW196" t="s">
        <v>562</v>
      </c>
      <c r="IX196" t="s">
        <v>563</v>
      </c>
      <c r="IY196" t="s">
        <v>528</v>
      </c>
      <c r="IZ196" t="s">
        <v>562</v>
      </c>
      <c r="JA196" t="s">
        <v>541</v>
      </c>
      <c r="JX196" t="s">
        <v>565</v>
      </c>
      <c r="KQ196" t="b">
        <f t="shared" si="220"/>
        <v>0</v>
      </c>
      <c r="KR196">
        <f t="shared" si="180"/>
        <v>141</v>
      </c>
    </row>
    <row r="197" spans="1:304" ht="14.4" customHeight="1" x14ac:dyDescent="0.3">
      <c r="A197">
        <v>100</v>
      </c>
      <c r="B197">
        <v>330</v>
      </c>
      <c r="C197" s="2">
        <v>44874.61146990741</v>
      </c>
      <c r="D197">
        <v>1</v>
      </c>
      <c r="E197" t="s">
        <v>581</v>
      </c>
      <c r="F197" t="s">
        <v>568</v>
      </c>
      <c r="G197">
        <f>VLOOKUP(F197,'Vlookup tables'!$A$2:$B$10,2,FALSE)</f>
        <v>6</v>
      </c>
      <c r="H197" t="s">
        <v>545</v>
      </c>
      <c r="J197" t="str">
        <f t="shared" si="221"/>
        <v>Engineering</v>
      </c>
      <c r="K197" t="s">
        <v>568</v>
      </c>
      <c r="L197">
        <f>VLOOKUP(K197,'Vlookup tables'!$A$2:$B$10,2,FALSE)</f>
        <v>6</v>
      </c>
      <c r="M197" t="s">
        <v>592</v>
      </c>
      <c r="N197" t="b">
        <f t="shared" si="181"/>
        <v>0</v>
      </c>
      <c r="O197" t="b">
        <f t="shared" si="182"/>
        <v>1</v>
      </c>
      <c r="P197" t="b">
        <f t="shared" si="183"/>
        <v>0</v>
      </c>
      <c r="Q197" t="b">
        <f t="shared" si="184"/>
        <v>0</v>
      </c>
      <c r="R197" t="b">
        <f t="shared" si="185"/>
        <v>0</v>
      </c>
      <c r="S197" t="s">
        <v>547</v>
      </c>
      <c r="T197" t="b">
        <f t="shared" si="222"/>
        <v>0</v>
      </c>
      <c r="U197" t="str">
        <f t="shared" si="223"/>
        <v>na</v>
      </c>
      <c r="V197" t="b">
        <f t="shared" si="224"/>
        <v>1</v>
      </c>
      <c r="W197" t="b">
        <f t="shared" si="225"/>
        <v>0</v>
      </c>
      <c r="X197" t="b">
        <f t="shared" si="226"/>
        <v>0</v>
      </c>
      <c r="Y197" t="s">
        <v>517</v>
      </c>
      <c r="Z197">
        <f>VLOOKUP(Y197,'Vlookup tables'!$D$2:$E$6,2,FALSE)</f>
        <v>1</v>
      </c>
      <c r="AA197" t="b">
        <f t="shared" ref="AA197:AA260" si="227">IF(OR($Z197=2,$Z197=3),"na",IF($AR197="","Unknown",ISNUMBER(SEARCH("Live",$AR197))))</f>
        <v>1</v>
      </c>
      <c r="AB197" t="b">
        <f t="shared" si="186"/>
        <v>1</v>
      </c>
      <c r="AC197" t="b">
        <f t="shared" si="187"/>
        <v>0</v>
      </c>
      <c r="AD197" t="b">
        <f t="shared" si="188"/>
        <v>0</v>
      </c>
      <c r="AE197" t="b">
        <f t="shared" si="189"/>
        <v>0</v>
      </c>
      <c r="AF197">
        <f>IF(OR(AA197=FALSE,AA197="na"),"na",VLOOKUP(AV197,'Vlookup tables'!$G$2:$H$7,2,FALSE))</f>
        <v>1</v>
      </c>
      <c r="AG197">
        <f>IF(OR(AB197=FALSE,AB197="na"),"na",VLOOKUP(AW197,'Vlookup tables'!$G$2:$H$7,2,FALSE))</f>
        <v>1</v>
      </c>
      <c r="AH197" t="str">
        <f>IF(OR(AC197=FALSE,AC197="na"),"na",VLOOKUP(AX197,'Vlookup tables'!$G$2:$H$7,2,FALSE))</f>
        <v>na</v>
      </c>
      <c r="AI197" t="str">
        <f>IF(OR(AD197=FALSE,AD197="na"),"na",VLOOKUP(AY197,'Vlookup tables'!$G$2:$H$7,2,FALSE))</f>
        <v>na</v>
      </c>
      <c r="AJ197">
        <f>IF(OR(AA197=FALSE,AA197="na"),"na",VLOOKUP(BC197,'Vlookup tables'!$J$2:$K$5,2,FALSE))</f>
        <v>2</v>
      </c>
      <c r="AK197">
        <f>IF(OR(AB197=FALSE,AB197="na"),"na",VLOOKUP(BD197,'Vlookup tables'!$J$2:$K$5,2,FALSE))</f>
        <v>2</v>
      </c>
      <c r="AL197" t="str">
        <f>IF(OR(AC197=FALSE,AC197="na"),"na",VLOOKUP(BE197,'Vlookup tables'!$J$2:$K$5,2,FALSE))</f>
        <v>na</v>
      </c>
      <c r="AM197" t="str">
        <f>IF(OR(AD197=FALSE,AD197="na"),"na",VLOOKUP(BF197,'Vlookup tables'!$J$2:$K$5,2,FALSE))</f>
        <v>na</v>
      </c>
      <c r="AN197" t="b">
        <f t="shared" si="190"/>
        <v>0</v>
      </c>
      <c r="AO197" t="b">
        <f t="shared" si="191"/>
        <v>0</v>
      </c>
      <c r="AP197" t="str">
        <f t="shared" si="192"/>
        <v>na</v>
      </c>
      <c r="AQ197" t="str">
        <f t="shared" si="193"/>
        <v>na</v>
      </c>
      <c r="AR197" t="s">
        <v>682</v>
      </c>
      <c r="AV197" t="s">
        <v>530</v>
      </c>
      <c r="AW197" t="s">
        <v>530</v>
      </c>
      <c r="AX197" t="s">
        <v>530</v>
      </c>
      <c r="BC197" t="s">
        <v>528</v>
      </c>
      <c r="BD197" t="s">
        <v>528</v>
      </c>
      <c r="BE197" t="s">
        <v>528</v>
      </c>
      <c r="BQ197" t="str">
        <f t="shared" si="194"/>
        <v>No</v>
      </c>
      <c r="BR197" t="str">
        <f t="shared" si="195"/>
        <v>na</v>
      </c>
      <c r="BS197" t="str">
        <f t="shared" si="196"/>
        <v>na</v>
      </c>
      <c r="BT197" t="str">
        <f t="shared" si="197"/>
        <v>na</v>
      </c>
      <c r="BU197" t="str">
        <f t="shared" si="198"/>
        <v>na</v>
      </c>
      <c r="BV197" t="str">
        <f t="shared" si="199"/>
        <v>na</v>
      </c>
      <c r="BW197" t="str">
        <f>IF(OR(BR197=FALSE,BR197="na"),"na",VLOOKUP(CN197,'Vlookup tables'!$G$2:$H$7,2,FALSE))</f>
        <v>na</v>
      </c>
      <c r="BX197" t="str">
        <f>IF(OR(BS197=FALSE,BS197="na"),"na",VLOOKUP(CO197,'Vlookup tables'!$G$2:$H$7,2,FALSE))</f>
        <v>na</v>
      </c>
      <c r="BY197" t="str">
        <f>IF(OR(BT197=FALSE,BT197="na"),"na",VLOOKUP(CP197,'Vlookup tables'!$G$2:$H$7,2,FALSE))</f>
        <v>na</v>
      </c>
      <c r="BZ197" t="str">
        <f>IF(OR(BU197=FALSE,BU197="na"),"na",VLOOKUP(CQ197,'Vlookup tables'!$G$2:$H$7,2,FALSE))</f>
        <v>na</v>
      </c>
      <c r="CA197" t="str">
        <f>IF(OR(BR197=FALSE,BR197="na"),"na",VLOOKUP(CU197,'Vlookup tables'!$J$2:$K$5,2,FALSE))</f>
        <v>na</v>
      </c>
      <c r="CB197" t="str">
        <f>IF(OR(BS197=FALSE,BS197="na"),"na",VLOOKUP(CV197,'Vlookup tables'!$J$2:$K$5,2,FALSE))</f>
        <v>na</v>
      </c>
      <c r="CC197" t="str">
        <f>IF(OR(BT197=FALSE,BT197="na"),"na",VLOOKUP(CW197,'Vlookup tables'!$J$2:$K$5,2,FALSE))</f>
        <v>na</v>
      </c>
      <c r="CD197" t="str">
        <f>IF(OR(BU197=FALSE,BU197="na"),"na",VLOOKUP(CX197,'Vlookup tables'!$J$2:$K$5,2,FALSE))</f>
        <v>na</v>
      </c>
      <c r="CE197" t="str">
        <f t="shared" si="200"/>
        <v>na</v>
      </c>
      <c r="CF197" t="str">
        <f t="shared" si="201"/>
        <v>na</v>
      </c>
      <c r="CG197" t="str">
        <f t="shared" si="202"/>
        <v>na</v>
      </c>
      <c r="CH197" t="str">
        <f t="shared" si="203"/>
        <v>na</v>
      </c>
      <c r="CI197" t="s">
        <v>617</v>
      </c>
      <c r="DI197" t="b">
        <f t="shared" si="204"/>
        <v>0</v>
      </c>
      <c r="DK197" t="s">
        <v>552</v>
      </c>
      <c r="EQ197" t="b">
        <f t="shared" si="205"/>
        <v>1</v>
      </c>
      <c r="ER197" t="b">
        <f t="shared" si="206"/>
        <v>1</v>
      </c>
      <c r="ES197" t="b">
        <f t="shared" si="207"/>
        <v>1</v>
      </c>
      <c r="ET197" t="b">
        <f t="shared" si="208"/>
        <v>0</v>
      </c>
      <c r="EU197" t="b">
        <f t="shared" si="209"/>
        <v>1</v>
      </c>
      <c r="EV197" t="b">
        <f t="shared" si="210"/>
        <v>0</v>
      </c>
      <c r="EW197">
        <f t="shared" ref="EW197:EW260" si="228">IF(ER197=FALSE,"na",IF(ISBLANK(FX197)=TRUE,"Unknown",IF(AND(ISNUMBER(SEARCH("UDOT",FX197)),ISNUMBER(SEARCH("Personal",FX197))),3,IF(ISNUMBER(SEARCH("UDOT",FX197)),2,1))))</f>
        <v>3</v>
      </c>
      <c r="EX197">
        <f t="shared" ref="EX197:EX260" si="229">IF(ES197=FALSE,"na",IF(ISBLANK(FY197)=TRUE,"Unknown",IF(AND(ISNUMBER(SEARCH("UDOT",FY197)),ISNUMBER(SEARCH("Personal",FY197))),3,IF(ISNUMBER(SEARCH("UDOT",FY197)),2,1))))</f>
        <v>3</v>
      </c>
      <c r="EY197" t="str">
        <f t="shared" ref="EY197:EY260" si="230">IF(ET197=FALSE,"na",IF(ISBLANK(FZ197)=TRUE,"Unknown",IF(AND(ISNUMBER(SEARCH("UDOT",FZ197)),ISNUMBER(SEARCH("Personal",FZ197))),3,IF(ISNUMBER(SEARCH("UDOT",FZ197)),2,1))))</f>
        <v>na</v>
      </c>
      <c r="EZ197">
        <f t="shared" ref="EZ197:EZ260" si="231">IF(EU197=FALSE,"na",IF(ISBLANK(GA197)=TRUE,"Unknown",IF(AND(ISNUMBER(SEARCH("UDOT",GA197)),ISNUMBER(SEARCH("Personal",GA197))),3,IF(ISNUMBER(SEARCH("UDOT",GA197)),2,1))))</f>
        <v>3</v>
      </c>
      <c r="FA197" t="b">
        <f t="shared" ref="FA197:FA260" si="232">IF(OR(EQ197=FALSE,EQ197="Unknown"),"na",IF(ISBLANK(GF197)=TRUE,"Unknown",ISNUMBER(SEARCH("Winter",GF197))))</f>
        <v>1</v>
      </c>
      <c r="FB197" t="b">
        <f t="shared" ref="FB197:FB260" si="233">IF(OR(EQ197=FALSE,EQ197="Unknown"),"na",IF(ISBLANK(GF197)=TRUE,"Unknown",ISNUMBER(SEARCH("Summer",GF197))))</f>
        <v>1</v>
      </c>
      <c r="FC197" t="b">
        <f t="shared" si="211"/>
        <v>0</v>
      </c>
      <c r="FD197" t="b">
        <f t="shared" ref="FD197:FD260" si="234">IF(OR(EQ197=FALSE,EQ197="Unknown"),"na",IF(ISBLANK(GB197)=TRUE,"Unknown",ISNUMBER(SEARCH("Winter",GB197))))</f>
        <v>1</v>
      </c>
      <c r="FE197" t="b">
        <f t="shared" ref="FE197:FE260" si="235">IF(OR(EQ197=FALSE,EQ197="Unknown"),"na",IF(ISBLANK(GB197)=TRUE,"Unknown",IF(OR(EW197=2,EX197=2,EY197=2,EZ197=2,EW197=3,EX197=3,EY197=3,EZ197=3),ISNUMBER(SEARCH("Public",GB197)),"na")))</f>
        <v>0</v>
      </c>
      <c r="FF197" t="b">
        <f t="shared" ref="FF197:FF260" si="236">IF(OR(EQ197=FALSE,EQ197="Unknown"),"na",IF(ISBLANK(GB197)=TRUE,"Unknown",ISNUMBER(SEARCH("Tracking",GB197))))</f>
        <v>1</v>
      </c>
      <c r="FG197" t="b">
        <f t="shared" ref="FG197:FG260" si="237">IF(OR(EQ197=FALSE,EQ197="Unknown"),"na",IF(ISBLANK(GB197)=TRUE,"Unknown",ISNUMBER(SEARCH("Route",GB197))))</f>
        <v>1</v>
      </c>
      <c r="FH197" t="b">
        <f t="shared" si="212"/>
        <v>0</v>
      </c>
      <c r="FI197">
        <f>IF(OR(FD197=FALSE,FD197="na"),"na",VLOOKUP(GH197,'Vlookup tables'!$G$2:$H$7,2,FALSE))</f>
        <v>1</v>
      </c>
      <c r="FJ197" t="str">
        <f>IF(OR(FE197=FALSE,FE197="na"),"na",VLOOKUP(GI197,'Vlookup tables'!$G$2:$H$7,2,FALSE))</f>
        <v>na</v>
      </c>
      <c r="FK197">
        <f>IF(OR(FF197=FALSE,FF197="na"),"na",VLOOKUP(GJ197,'Vlookup tables'!$G$2:$H$7,2,FALSE))</f>
        <v>1</v>
      </c>
      <c r="FL197">
        <f>IF(OR(FG197=FALSE,FG197="na"),"na",VLOOKUP(GK197,'Vlookup tables'!$G$2:$H$7,2,FALSE))</f>
        <v>1</v>
      </c>
      <c r="FM197">
        <f>IF(OR(FD197=FALSE,FD197="na"),"na",VLOOKUP(GO197,'Vlookup tables'!$J$2:$K$5,2,FALSE))</f>
        <v>2</v>
      </c>
      <c r="FN197" t="str">
        <f>IF(OR(FE197=FALSE,FE197="na"),"na",VLOOKUP(GP197,'Vlookup tables'!$J$2:$K$5,2,FALSE))</f>
        <v>na</v>
      </c>
      <c r="FO197">
        <f>IF(OR(FF197=FALSE,FF197="na"),"na",VLOOKUP(GQ197,'Vlookup tables'!$J$2:$K$5,2,FALSE))</f>
        <v>2</v>
      </c>
      <c r="FP197">
        <f>IF(OR(FG197=FALSE,FG197="na"),"na",VLOOKUP(GR197,'Vlookup tables'!$J$2:$K$5,2,FALSE))</f>
        <v>2</v>
      </c>
      <c r="FQ197" t="b">
        <f t="shared" ref="FQ197:FQ260" si="238">IF(OR(FD197=FALSE,FD197="na"),"na",NOT(ISBLANK(GV197)))</f>
        <v>0</v>
      </c>
      <c r="FR197" t="str">
        <f t="shared" ref="FR197:FR260" si="239">IF(OR(FE197=FALSE,FE197="na"),"na",NOT(ISBLANK(GW197)))</f>
        <v>na</v>
      </c>
      <c r="FS197" t="b">
        <f t="shared" ref="FS197:FS260" si="240">IF(OR(FF197=FALSE,FF197="na"),"na",NOT(ISBLANK(GX197)))</f>
        <v>0</v>
      </c>
      <c r="FT197" t="b">
        <f t="shared" ref="FT197:FT260" si="241">IF(OR(FG197=FALSE,FG197="na"),"na",NOT(ISBLANK(GY197)))</f>
        <v>0</v>
      </c>
      <c r="FU197" t="b">
        <f t="shared" ref="FU197:FU260" si="242">IF(OR(EQ197=FALSE,EQ197="Unknown"),"na",IF(HC197="",FALSE,IF(OR(HC197="no", HC197="No"),FALSE,NOT(ISNUMBER(SEARCH("I do not",HD197))))))</f>
        <v>0</v>
      </c>
      <c r="FV197" t="s">
        <v>668</v>
      </c>
      <c r="FX197" t="s">
        <v>554</v>
      </c>
      <c r="FY197" t="s">
        <v>554</v>
      </c>
      <c r="GA197" t="s">
        <v>554</v>
      </c>
      <c r="GB197" t="s">
        <v>618</v>
      </c>
      <c r="GF197" t="s">
        <v>609</v>
      </c>
      <c r="GH197" t="s">
        <v>530</v>
      </c>
      <c r="GJ197" t="s">
        <v>530</v>
      </c>
      <c r="GK197" t="s">
        <v>530</v>
      </c>
      <c r="GO197" t="s">
        <v>528</v>
      </c>
      <c r="GQ197" t="s">
        <v>528</v>
      </c>
      <c r="GR197" t="s">
        <v>528</v>
      </c>
      <c r="HD197" t="s">
        <v>552</v>
      </c>
      <c r="HX197">
        <f>IF(IT197="","Unknown",VLOOKUP(IT197,'Vlookup tables'!$B$13:$C$16,2,FALSE))</f>
        <v>2</v>
      </c>
      <c r="HY197">
        <f>IF(IU197="","Unknown",VLOOKUP(IU197,'Vlookup tables'!$D$13:$E$16,2,FALSE))</f>
        <v>3</v>
      </c>
      <c r="HZ197">
        <f>IF(IV197="","Unknown",VLOOKUP(IV197,'Vlookup tables'!$F$13:$G$16,2,FALSE))</f>
        <v>3</v>
      </c>
      <c r="IA197">
        <f>IF(IW197="","Unknown",VLOOKUP(IW197,'Vlookup tables'!$H$13:$I$16,2,FALSE))</f>
        <v>2</v>
      </c>
      <c r="IB197">
        <f>IF(IX197="","Unknown",VLOOKUP(IX197,'Vlookup tables'!$J$13:$K$16,2,FALSE))</f>
        <v>2</v>
      </c>
      <c r="IC197">
        <f>IF(IY197="","Unknown",VLOOKUP(IY197,'Vlookup tables'!$L$13:$M$16,2,FALSE))</f>
        <v>2</v>
      </c>
      <c r="ID197">
        <f>IF(IZ197="","Unknown",VLOOKUP(IZ197,'Vlookup tables'!$N$13:$O$16,2,FALSE))</f>
        <v>1</v>
      </c>
      <c r="IE197">
        <f>VLOOKUP(JA197,'Vlookup tables'!$P$13:$Q$15,2,FALSE)</f>
        <v>1</v>
      </c>
      <c r="IF197" t="str">
        <f t="shared" si="213"/>
        <v>na</v>
      </c>
      <c r="IG197" t="str">
        <f t="shared" si="214"/>
        <v>na</v>
      </c>
      <c r="IH197" t="str">
        <f t="shared" si="215"/>
        <v>na</v>
      </c>
      <c r="II197" t="str">
        <f t="shared" ref="II197:II260" si="243">IF(OR(IE197=1,IE197="Unknown"),"na",OR(NOT(ISBLANK(JD197)),NOT(ISBLANK(JE197)),NOT(ISBLANK(JC197))))</f>
        <v>na</v>
      </c>
      <c r="IJ197" t="str">
        <f>IF(OR(IF197=FALSE,IF197="na"),"na",VLOOKUP(JF197,'Vlookup tables'!$G$2:$H$7,2,FALSE))</f>
        <v>na</v>
      </c>
      <c r="IK197" t="str">
        <f>IF(OR(IG197=FALSE,IG197="na"),"na",VLOOKUP(JG197,'Vlookup tables'!$G$2:$H$7,2,FALSE))</f>
        <v>na</v>
      </c>
      <c r="IL197" t="str">
        <f>IF(OR(IH197=FALSE,IH197="na"),"na",VLOOKUP(JH197,'Vlookup tables'!$G$2:$H$7,2,FALSE))</f>
        <v>na</v>
      </c>
      <c r="IM197" t="str">
        <f>IF(OR(IF197=FALSE,IF197="na"),"na",VLOOKUP(JL197,'Vlookup tables'!$J$2:$K$5,2,FALSE))</f>
        <v>na</v>
      </c>
      <c r="IN197" t="str">
        <f>IF(OR(IG197=FALSE,IG197="na"),"na",VLOOKUP(JM197,'Vlookup tables'!$J$2:$K$5,2,FALSE))</f>
        <v>na</v>
      </c>
      <c r="IO197" t="str">
        <f>IF(OR(IH197=FALSE,IH197="na"),"na",VLOOKUP(JN197,'Vlookup tables'!$J$2:$K$5,2,FALSE))</f>
        <v>na</v>
      </c>
      <c r="IP197" t="str">
        <f t="shared" si="216"/>
        <v>na</v>
      </c>
      <c r="IQ197" t="str">
        <f t="shared" si="217"/>
        <v>na</v>
      </c>
      <c r="IR197" t="str">
        <f t="shared" si="218"/>
        <v>na</v>
      </c>
      <c r="IS197" t="b">
        <f t="shared" si="219"/>
        <v>0</v>
      </c>
      <c r="IT197" t="s">
        <v>559</v>
      </c>
      <c r="IU197" t="s">
        <v>539</v>
      </c>
      <c r="IV197" t="s">
        <v>540</v>
      </c>
      <c r="IW197" t="s">
        <v>562</v>
      </c>
      <c r="IX197" t="s">
        <v>563</v>
      </c>
      <c r="IY197" t="s">
        <v>528</v>
      </c>
      <c r="IZ197" t="s">
        <v>562</v>
      </c>
      <c r="JA197" t="s">
        <v>541</v>
      </c>
      <c r="JX197" t="s">
        <v>565</v>
      </c>
      <c r="KQ197" t="b">
        <f t="shared" si="220"/>
        <v>0</v>
      </c>
      <c r="KR197">
        <f t="shared" ref="KR197:KR260" si="244">COUNTA(A197:KP197)</f>
        <v>145</v>
      </c>
    </row>
    <row r="198" spans="1:304" ht="14.4" customHeight="1" x14ac:dyDescent="0.3">
      <c r="A198">
        <v>100</v>
      </c>
      <c r="B198">
        <v>10179</v>
      </c>
      <c r="C198" s="2">
        <v>44874.626481481479</v>
      </c>
      <c r="D198">
        <v>1</v>
      </c>
      <c r="E198" t="s">
        <v>581</v>
      </c>
      <c r="F198" t="s">
        <v>568</v>
      </c>
      <c r="G198">
        <f>VLOOKUP(F198,'Vlookup tables'!$A$2:$B$10,2,FALSE)</f>
        <v>6</v>
      </c>
      <c r="H198" t="s">
        <v>545</v>
      </c>
      <c r="J198" t="str">
        <f t="shared" si="221"/>
        <v>Engineering</v>
      </c>
      <c r="K198" t="s">
        <v>568</v>
      </c>
      <c r="L198">
        <f>VLOOKUP(K198,'Vlookup tables'!$A$2:$B$10,2,FALSE)</f>
        <v>6</v>
      </c>
      <c r="M198" t="s">
        <v>569</v>
      </c>
      <c r="N198" t="b">
        <f t="shared" ref="N198:N261" si="245">IF(M198="","Unknown",ISNUMBER(SEARCH("Still",$M198)))</f>
        <v>1</v>
      </c>
      <c r="O198" t="b">
        <f t="shared" ref="O198:O261" si="246">IF(M198="","Unknown",ISNUMBER(SEARCH("office",$M198)))</f>
        <v>1</v>
      </c>
      <c r="P198" t="b">
        <f t="shared" ref="P198:P261" si="247">IF(M198="","Unknown",ISNUMBER(SEARCH("device",$M198)))</f>
        <v>0</v>
      </c>
      <c r="Q198" t="b">
        <f t="shared" ref="Q198:Q261" si="248">IF(M198="","Unknown",ISNUMBER(SEARCH("camera",$M198)))</f>
        <v>0</v>
      </c>
      <c r="R198" t="b">
        <f t="shared" ref="R198:R261" si="249">IF(M198="","Unknown",ISNUMBER(SEARCH("record",$M198)))</f>
        <v>0</v>
      </c>
      <c r="S198" t="s">
        <v>570</v>
      </c>
      <c r="T198" t="str">
        <f t="shared" si="222"/>
        <v>na</v>
      </c>
      <c r="U198" t="str">
        <f t="shared" si="223"/>
        <v>na</v>
      </c>
      <c r="V198" t="b">
        <f t="shared" si="224"/>
        <v>1</v>
      </c>
      <c r="W198" t="b">
        <f t="shared" si="225"/>
        <v>0</v>
      </c>
      <c r="X198" t="b">
        <f t="shared" si="226"/>
        <v>0</v>
      </c>
      <c r="Y198" t="s">
        <v>584</v>
      </c>
      <c r="Z198">
        <f>VLOOKUP(Y198,'Vlookup tables'!$D$2:$E$6,2,FALSE)</f>
        <v>2</v>
      </c>
      <c r="AA198" t="str">
        <f t="shared" si="227"/>
        <v>na</v>
      </c>
      <c r="AB198" t="str">
        <f t="shared" ref="AB198:AB261" si="250">IF(OR($Z198=2,$Z198=3),"na",IF($AR198="","Unknown",ISNUMBER(SEARCH("Research",$AR198))))</f>
        <v>na</v>
      </c>
      <c r="AC198" t="str">
        <f t="shared" ref="AC198:AC261" si="251">IF(OR($Z198=2,$Z198=3),"na",IF($AR198="","Unknown",ISNUMBER(SEARCH("Maintanence",$AR198))))</f>
        <v>na</v>
      </c>
      <c r="AD198" t="str">
        <f t="shared" ref="AD198:AD261" si="252">IF(OR($Z198=2,$Z198=3),"na",IF($AR198="","Unknown",ISNUMBER(SEARCH("Work",$AR198))))</f>
        <v>na</v>
      </c>
      <c r="AE198" t="str">
        <f t="shared" ref="AE198:AE261" si="253">IF(OR($Z198=2,$Z198=3),"na",IF($AR198="","Unknown",OR(NOT(ISBLANK(AS198)),NOT(ISBLANK(AT198)),NOT(ISBLANK(AU198)))))</f>
        <v>na</v>
      </c>
      <c r="AF198" t="str">
        <f>IF(OR(AA198=FALSE,AA198="na"),"na",VLOOKUP(AV198,'Vlookup tables'!$G$2:$H$7,2,FALSE))</f>
        <v>na</v>
      </c>
      <c r="AG198" t="str">
        <f>IF(OR(AB198=FALSE,AB198="na"),"na",VLOOKUP(AW198,'Vlookup tables'!$G$2:$H$7,2,FALSE))</f>
        <v>na</v>
      </c>
      <c r="AH198" t="str">
        <f>IF(OR(AC198=FALSE,AC198="na"),"na",VLOOKUP(AX198,'Vlookup tables'!$G$2:$H$7,2,FALSE))</f>
        <v>na</v>
      </c>
      <c r="AI198" t="str">
        <f>IF(OR(AD198=FALSE,AD198="na"),"na",VLOOKUP(AY198,'Vlookup tables'!$G$2:$H$7,2,FALSE))</f>
        <v>na</v>
      </c>
      <c r="AJ198" t="str">
        <f>IF(OR(AA198=FALSE,AA198="na"),"na",VLOOKUP(BC198,'Vlookup tables'!$J$2:$K$5,2,FALSE))</f>
        <v>na</v>
      </c>
      <c r="AK198" t="str">
        <f>IF(OR(AB198=FALSE,AB198="na"),"na",VLOOKUP(BD198,'Vlookup tables'!$J$2:$K$5,2,FALSE))</f>
        <v>na</v>
      </c>
      <c r="AL198" t="str">
        <f>IF(OR(AC198=FALSE,AC198="na"),"na",VLOOKUP(BE198,'Vlookup tables'!$J$2:$K$5,2,FALSE))</f>
        <v>na</v>
      </c>
      <c r="AM198" t="str">
        <f>IF(OR(AD198=FALSE,AD198="na"),"na",VLOOKUP(BF198,'Vlookup tables'!$J$2:$K$5,2,FALSE))</f>
        <v>na</v>
      </c>
      <c r="AN198" t="str">
        <f t="shared" ref="AN198:AN261" si="254">IF(OR(AA198=FALSE,AA198="na"),"na",NOT(ISBLANK(BJ198)))</f>
        <v>na</v>
      </c>
      <c r="AO198" t="str">
        <f t="shared" ref="AO198:AO261" si="255">IF(OR(AB198=FALSE,AB198="na"),"na",NOT(ISBLANK(BK198)))</f>
        <v>na</v>
      </c>
      <c r="AP198" t="str">
        <f t="shared" ref="AP198:AP261" si="256">IF(OR(AC198=FALSE,AC198="na"),"na",NOT(ISBLANK(BL198)))</f>
        <v>na</v>
      </c>
      <c r="AQ198" t="str">
        <f t="shared" ref="AQ198:AQ261" si="257">IF(OR(AD198=FALSE,AD198="na"),"na",NOT(ISBLANK(BM198)))</f>
        <v>na</v>
      </c>
      <c r="BQ198" t="str">
        <f t="shared" ref="BQ198:BQ261" si="258">IF(OR($Z198=3,$Z198=2),"na",IF(CI198="","Unknown",CI198))</f>
        <v>na</v>
      </c>
      <c r="BR198" t="b">
        <f t="shared" ref="BR198:BR261" si="259">IF(OR($Z198=3, $BQ198="No"),"na", IF($CJ198="", "Unknown",ISNUMBER(SEARCH("traffic",$CJ198))))</f>
        <v>1</v>
      </c>
      <c r="BS198" t="b">
        <f t="shared" ref="BS198:BS261" si="260">IF(OR($Z198=3, $BQ198="No"),"na", IF($CJ198="", "Unknown",ISNUMBER(SEARCH("weather",$CJ198))))</f>
        <v>1</v>
      </c>
      <c r="BT198" t="b">
        <f t="shared" ref="BT198:BT261" si="261">IF(OR($Z198=3, $BQ198="No"),"na", IF($CJ198="", "Unknown",ISNUMBER(SEARCH("Trip",$CJ198))))</f>
        <v>1</v>
      </c>
      <c r="BU198" t="b">
        <f t="shared" ref="BU198:BU261" si="262">IF(OR($Z198=3, $BQ198="No"),"na", IF($CJ198="", "Unknown",ISNUMBER(SEARCH("construction",$CJ198))))</f>
        <v>1</v>
      </c>
      <c r="BV198" t="b">
        <f t="shared" ref="BV198:BV261" si="263">IF(OR($Z198=3, $BQ198="No"),"na",IF($CJ198="","Unknown",OR(NOT(ISBLANK(CK198)),NOT(ISBLANK(CL198)),NOT(ISBLANK(CM198)))))</f>
        <v>0</v>
      </c>
      <c r="BW198">
        <f>IF(OR(BR198=FALSE,BR198="na"),"na",VLOOKUP(CN198,'Vlookup tables'!$G$2:$H$7,2,FALSE))</f>
        <v>1</v>
      </c>
      <c r="BX198">
        <f>IF(OR(BS198=FALSE,BS198="na"),"na",VLOOKUP(CO198,'Vlookup tables'!$G$2:$H$7,2,FALSE))</f>
        <v>1</v>
      </c>
      <c r="BY198">
        <f>IF(OR(BT198=FALSE,BT198="na"),"na",VLOOKUP(CP198,'Vlookup tables'!$G$2:$H$7,2,FALSE))</f>
        <v>1</v>
      </c>
      <c r="BZ198">
        <f>IF(OR(BU198=FALSE,BU198="na"),"na",VLOOKUP(CQ198,'Vlookup tables'!$G$2:$H$7,2,FALSE))</f>
        <v>1</v>
      </c>
      <c r="CA198">
        <f>IF(OR(BR198=FALSE,BR198="na"),"na",VLOOKUP(CU198,'Vlookup tables'!$J$2:$K$5,2,FALSE))</f>
        <v>2</v>
      </c>
      <c r="CB198">
        <f>IF(OR(BS198=FALSE,BS198="na"),"na",VLOOKUP(CV198,'Vlookup tables'!$J$2:$K$5,2,FALSE))</f>
        <v>2</v>
      </c>
      <c r="CC198">
        <f>IF(OR(BT198=FALSE,BT198="na"),"na",VLOOKUP(CW198,'Vlookup tables'!$J$2:$K$5,2,FALSE))</f>
        <v>2</v>
      </c>
      <c r="CD198">
        <f>IF(OR(BU198=FALSE,BU198="na"),"na",VLOOKUP(CX198,'Vlookup tables'!$J$2:$K$5,2,FALSE))</f>
        <v>2</v>
      </c>
      <c r="CE198" t="b">
        <f t="shared" ref="CE198:CE261" si="264">IF(OR(BR198=FALSE,BR198="na"),"na",NOT(ISBLANK(DB198)))</f>
        <v>1</v>
      </c>
      <c r="CF198" t="b">
        <f t="shared" ref="CF198:CF261" si="265">IF(OR(BS198=FALSE,BS198="na"),"na",NOT(ISBLANK(DC198)))</f>
        <v>1</v>
      </c>
      <c r="CG198" t="b">
        <f t="shared" ref="CG198:CG261" si="266">IF(OR(BT198=FALSE,BT198="na"),"na",NOT(ISBLANK(DD198)))</f>
        <v>1</v>
      </c>
      <c r="CH198" t="b">
        <f t="shared" ref="CH198:CH261" si="267">IF(OR(BU198=FALSE,BU198="na"),"na",NOT(ISBLANK(DE198)))</f>
        <v>0</v>
      </c>
      <c r="CJ198" t="s">
        <v>550</v>
      </c>
      <c r="CN198" t="s">
        <v>530</v>
      </c>
      <c r="CO198" t="s">
        <v>530</v>
      </c>
      <c r="CP198" t="s">
        <v>530</v>
      </c>
      <c r="CQ198" t="s">
        <v>530</v>
      </c>
      <c r="CU198" t="s">
        <v>528</v>
      </c>
      <c r="CV198" t="s">
        <v>528</v>
      </c>
      <c r="CW198" t="s">
        <v>528</v>
      </c>
      <c r="CX198" t="s">
        <v>528</v>
      </c>
      <c r="DB198" t="s">
        <v>1307</v>
      </c>
      <c r="DC198" t="s">
        <v>1308</v>
      </c>
      <c r="DD198" t="s">
        <v>1309</v>
      </c>
      <c r="DI198" t="b">
        <f t="shared" ref="DI198:DI261" si="268">IF($Z198=3,"na",IF(DJ198="",FALSE,IF(OR(DJ198="no", DJ198="No"),FALSE,NOT(ISNUMBER(SEARCH("I do not",DK198))))))</f>
        <v>0</v>
      </c>
      <c r="DK198" t="s">
        <v>552</v>
      </c>
      <c r="EQ198" t="b">
        <f t="shared" ref="EQ198:EQ261" si="269">IF($FV198="","Unknown",NOT(ISNUMBER(SEARCH("None",$FV198))))</f>
        <v>1</v>
      </c>
      <c r="ER198" t="b">
        <f t="shared" ref="ER198:ER261" si="270">ISNUMBER(SEARCH("Traffic",$FV198))</f>
        <v>1</v>
      </c>
      <c r="ES198" t="b">
        <f t="shared" ref="ES198:ES261" si="271">ISNUMBER(SEARCH("State",$FV198))</f>
        <v>0</v>
      </c>
      <c r="ET198" t="b">
        <f t="shared" ref="ET198:ET261" si="272">ISNUMBER(SEARCH("Meso",$FV198))</f>
        <v>0</v>
      </c>
      <c r="EU198" t="b">
        <f t="shared" ref="EU198:EU261" si="273">ISNUMBER(SEARCH("National",$FV198))</f>
        <v>0</v>
      </c>
      <c r="EV198" t="b">
        <f t="shared" ref="EV198:EV261" si="274">NOT(ISBLANK(FW198))</f>
        <v>0</v>
      </c>
      <c r="EW198">
        <f t="shared" si="228"/>
        <v>1</v>
      </c>
      <c r="EX198" t="str">
        <f t="shared" si="229"/>
        <v>na</v>
      </c>
      <c r="EY198" t="str">
        <f t="shared" si="230"/>
        <v>na</v>
      </c>
      <c r="EZ198" t="str">
        <f t="shared" si="231"/>
        <v>na</v>
      </c>
      <c r="FA198" t="b">
        <f t="shared" si="232"/>
        <v>1</v>
      </c>
      <c r="FB198" t="b">
        <f t="shared" si="233"/>
        <v>0</v>
      </c>
      <c r="FC198" t="b">
        <f t="shared" ref="FC198:FC261" si="275">IF(OR(EQ198=FALSE,EQ198="Unknown"),"na",IF(ISBLANK(GF198)=TRUE,"Unknown",NOT(ISBLANK(GG198))))</f>
        <v>0</v>
      </c>
      <c r="FD198" t="b">
        <f t="shared" si="234"/>
        <v>1</v>
      </c>
      <c r="FE198" t="str">
        <f t="shared" si="235"/>
        <v>na</v>
      </c>
      <c r="FF198" t="b">
        <f t="shared" si="236"/>
        <v>1</v>
      </c>
      <c r="FG198" t="b">
        <f t="shared" si="237"/>
        <v>1</v>
      </c>
      <c r="FH198" t="b">
        <f t="shared" ref="FH198:FH261" si="276">IF(OR(EQ198=FALSE,EQ198="Unknown"),"na",IF(ISBLANK(GB198)=TRUE,"Unknown",OR(NOT(ISBLANK(GD198)),NOT(ISBLANK(GE198)),NOT(ISBLANK(GC198)))))</f>
        <v>0</v>
      </c>
      <c r="FI198">
        <f>IF(OR(FD198=FALSE,FD198="na"),"na",VLOOKUP(GH198,'Vlookup tables'!$G$2:$H$7,2,FALSE))</f>
        <v>1</v>
      </c>
      <c r="FJ198" t="str">
        <f>IF(OR(FE198=FALSE,FE198="na"),"na",VLOOKUP(GI198,'Vlookup tables'!$G$2:$H$7,2,FALSE))</f>
        <v>na</v>
      </c>
      <c r="FK198">
        <f>IF(OR(FF198=FALSE,FF198="na"),"na",VLOOKUP(GJ198,'Vlookup tables'!$G$2:$H$7,2,FALSE))</f>
        <v>1</v>
      </c>
      <c r="FL198">
        <f>IF(OR(FG198=FALSE,FG198="na"),"na",VLOOKUP(GK198,'Vlookup tables'!$G$2:$H$7,2,FALSE))</f>
        <v>1</v>
      </c>
      <c r="FM198">
        <f>IF(OR(FD198=FALSE,FD198="na"),"na",VLOOKUP(GO198,'Vlookup tables'!$J$2:$K$5,2,FALSE))</f>
        <v>2</v>
      </c>
      <c r="FN198" t="str">
        <f>IF(OR(FE198=FALSE,FE198="na"),"na",VLOOKUP(GP198,'Vlookup tables'!$J$2:$K$5,2,FALSE))</f>
        <v>na</v>
      </c>
      <c r="FO198">
        <f>IF(OR(FF198=FALSE,FF198="na"),"na",VLOOKUP(GQ198,'Vlookup tables'!$J$2:$K$5,2,FALSE))</f>
        <v>2</v>
      </c>
      <c r="FP198">
        <f>IF(OR(FG198=FALSE,FG198="na"),"na",VLOOKUP(GR198,'Vlookup tables'!$J$2:$K$5,2,FALSE))</f>
        <v>2</v>
      </c>
      <c r="FQ198" t="b">
        <f t="shared" si="238"/>
        <v>1</v>
      </c>
      <c r="FR198" t="str">
        <f t="shared" si="239"/>
        <v>na</v>
      </c>
      <c r="FS198" t="b">
        <f t="shared" si="240"/>
        <v>1</v>
      </c>
      <c r="FT198" t="b">
        <f t="shared" si="241"/>
        <v>1</v>
      </c>
      <c r="FU198" t="b">
        <f t="shared" si="242"/>
        <v>1</v>
      </c>
      <c r="FV198" t="s">
        <v>601</v>
      </c>
      <c r="FX198" t="s">
        <v>555</v>
      </c>
      <c r="GB198" t="s">
        <v>618</v>
      </c>
      <c r="GF198" t="s">
        <v>596</v>
      </c>
      <c r="GH198" t="s">
        <v>530</v>
      </c>
      <c r="GJ198" t="s">
        <v>530</v>
      </c>
      <c r="GK198" t="s">
        <v>530</v>
      </c>
      <c r="GO198" t="s">
        <v>528</v>
      </c>
      <c r="GQ198" t="s">
        <v>528</v>
      </c>
      <c r="GR198" t="s">
        <v>528</v>
      </c>
      <c r="GV198" t="s">
        <v>1310</v>
      </c>
      <c r="GX198" t="s">
        <v>1310</v>
      </c>
      <c r="GY198" t="s">
        <v>1310</v>
      </c>
      <c r="HC198" t="s">
        <v>1311</v>
      </c>
      <c r="HD198" t="s">
        <v>1312</v>
      </c>
      <c r="HE198" t="s">
        <v>1313</v>
      </c>
      <c r="HX198">
        <f>IF(IT198="","Unknown",VLOOKUP(IT198,'Vlookup tables'!$B$13:$C$16,2,FALSE))</f>
        <v>3</v>
      </c>
      <c r="HY198">
        <f>IF(IU198="","Unknown",VLOOKUP(IU198,'Vlookup tables'!$D$13:$E$16,2,FALSE))</f>
        <v>2</v>
      </c>
      <c r="HZ198">
        <f>IF(IV198="","Unknown",VLOOKUP(IV198,'Vlookup tables'!$F$13:$G$16,2,FALSE))</f>
        <v>3</v>
      </c>
      <c r="IA198">
        <f>IF(IW198="","Unknown",VLOOKUP(IW198,'Vlookup tables'!$H$13:$I$16,2,FALSE))</f>
        <v>2</v>
      </c>
      <c r="IB198">
        <f>IF(IX198="","Unknown",VLOOKUP(IX198,'Vlookup tables'!$J$13:$K$16,2,FALSE))</f>
        <v>2</v>
      </c>
      <c r="IC198">
        <f>IF(IY198="","Unknown",VLOOKUP(IY198,'Vlookup tables'!$L$13:$M$16,2,FALSE))</f>
        <v>2</v>
      </c>
      <c r="ID198">
        <f>IF(IZ198="","Unknown",VLOOKUP(IZ198,'Vlookup tables'!$N$13:$O$16,2,FALSE))</f>
        <v>1</v>
      </c>
      <c r="IE198">
        <f>VLOOKUP(JA198,'Vlookup tables'!$P$13:$Q$15,2,FALSE)</f>
        <v>1</v>
      </c>
      <c r="IF198" t="str">
        <f t="shared" ref="IF198:IF261" si="277">IF(OR($IE198=1,$IE198="Unknown"),"na",IF(ISBLANK($JB198)=TRUE,"Unknown",ISNUMBER(SEARCH("Incident",$JB198))))</f>
        <v>na</v>
      </c>
      <c r="IG198" t="str">
        <f t="shared" ref="IG198:IG261" si="278">IF(OR($IE198=1,$IE198="Unknown"),"na",IF(ISBLANK($JB198)=TRUE,"Unknown",ISNUMBER(SEARCH("Travel",$JB198))))</f>
        <v>na</v>
      </c>
      <c r="IH198" t="str">
        <f t="shared" ref="IH198:IH261" si="279">IF(OR($IE198=1,$IE198="Unknown"),"na",IF(ISBLANK($JB198)=TRUE,"Unknown",ISNUMBER(SEARCH("Research",$JB198))))</f>
        <v>na</v>
      </c>
      <c r="II198" t="str">
        <f t="shared" si="243"/>
        <v>na</v>
      </c>
      <c r="IJ198" t="str">
        <f>IF(OR(IF198=FALSE,IF198="na"),"na",VLOOKUP(JF198,'Vlookup tables'!$G$2:$H$7,2,FALSE))</f>
        <v>na</v>
      </c>
      <c r="IK198" t="str">
        <f>IF(OR(IG198=FALSE,IG198="na"),"na",VLOOKUP(JG198,'Vlookup tables'!$G$2:$H$7,2,FALSE))</f>
        <v>na</v>
      </c>
      <c r="IL198" t="str">
        <f>IF(OR(IH198=FALSE,IH198="na"),"na",VLOOKUP(JH198,'Vlookup tables'!$G$2:$H$7,2,FALSE))</f>
        <v>na</v>
      </c>
      <c r="IM198" t="str">
        <f>IF(OR(IF198=FALSE,IF198="na"),"na",VLOOKUP(JL198,'Vlookup tables'!$J$2:$K$5,2,FALSE))</f>
        <v>na</v>
      </c>
      <c r="IN198" t="str">
        <f>IF(OR(IG198=FALSE,IG198="na"),"na",VLOOKUP(JM198,'Vlookup tables'!$J$2:$K$5,2,FALSE))</f>
        <v>na</v>
      </c>
      <c r="IO198" t="str">
        <f>IF(OR(IH198=FALSE,IH198="na"),"na",VLOOKUP(JN198,'Vlookup tables'!$J$2:$K$5,2,FALSE))</f>
        <v>na</v>
      </c>
      <c r="IP198" t="str">
        <f t="shared" ref="IP198:IP261" si="280">IF(OR(IF198=FALSE,IF198="na"),"na",NOT(ISBLANK(JR198)))</f>
        <v>na</v>
      </c>
      <c r="IQ198" t="str">
        <f t="shared" ref="IQ198:IQ261" si="281">IF(OR(IG198=FALSE,IG198="na"),"na",NOT(ISBLANK(JS198)))</f>
        <v>na</v>
      </c>
      <c r="IR198" t="str">
        <f t="shared" ref="IR198:IR261" si="282">IF(OR(IH198=FALSE,IH198="na"),"na",NOT(ISBLANK(JT198)))</f>
        <v>na</v>
      </c>
      <c r="IS198" t="b">
        <f t="shared" ref="IS198:IS261" si="283">IF(KM198="",FALSE,IF(OR(KM198="no", KM198="No"),FALSE,NOT(ISNUMBER(SEARCH("I do not",KN198)))))</f>
        <v>0</v>
      </c>
      <c r="IT198" t="s">
        <v>538</v>
      </c>
      <c r="IU198" t="s">
        <v>560</v>
      </c>
      <c r="IV198" t="s">
        <v>540</v>
      </c>
      <c r="IW198" t="s">
        <v>562</v>
      </c>
      <c r="IX198" t="s">
        <v>563</v>
      </c>
      <c r="IY198" t="s">
        <v>528</v>
      </c>
      <c r="IZ198" t="s">
        <v>562</v>
      </c>
      <c r="JA198" t="s">
        <v>541</v>
      </c>
      <c r="JX198" t="s">
        <v>534</v>
      </c>
      <c r="JZ198" t="s">
        <v>588</v>
      </c>
      <c r="KA198" t="s">
        <v>589</v>
      </c>
      <c r="KC198">
        <v>1</v>
      </c>
      <c r="KD198">
        <v>2</v>
      </c>
      <c r="KH198">
        <v>1</v>
      </c>
      <c r="KN198" t="s">
        <v>552</v>
      </c>
      <c r="KQ198" t="b">
        <f t="shared" ref="KQ198:KQ261" si="284">IF(KP198="",FALSE,TRUE)</f>
        <v>0</v>
      </c>
      <c r="KR198">
        <f t="shared" si="244"/>
        <v>158</v>
      </c>
    </row>
    <row r="199" spans="1:304" ht="14.4" customHeight="1" x14ac:dyDescent="0.3">
      <c r="A199">
        <v>100</v>
      </c>
      <c r="B199">
        <v>567</v>
      </c>
      <c r="C199" s="2">
        <v>44874.626967592594</v>
      </c>
      <c r="D199">
        <v>0.89999997615814198</v>
      </c>
      <c r="E199" t="s">
        <v>590</v>
      </c>
      <c r="F199" t="s">
        <v>568</v>
      </c>
      <c r="G199">
        <f>VLOOKUP(F199,'Vlookup tables'!$A$2:$B$10,2,FALSE)</f>
        <v>6</v>
      </c>
      <c r="H199" t="s">
        <v>579</v>
      </c>
      <c r="I199" t="s">
        <v>1314</v>
      </c>
      <c r="J199" t="str">
        <f t="shared" ref="J199:J262" si="285">IF(H199= "Other",IF(I199= "","Unknown",I199),IF(H199= "","Unknown",H199))</f>
        <v>Technology Advancement Specialist</v>
      </c>
      <c r="K199" t="s">
        <v>568</v>
      </c>
      <c r="L199">
        <f>VLOOKUP(K199,'Vlookup tables'!$A$2:$B$10,2,FALSE)</f>
        <v>6</v>
      </c>
      <c r="M199" t="s">
        <v>592</v>
      </c>
      <c r="N199" t="b">
        <f t="shared" si="245"/>
        <v>0</v>
      </c>
      <c r="O199" t="b">
        <f t="shared" si="246"/>
        <v>1</v>
      </c>
      <c r="P199" t="b">
        <f t="shared" si="247"/>
        <v>0</v>
      </c>
      <c r="Q199" t="b">
        <f t="shared" si="248"/>
        <v>0</v>
      </c>
      <c r="R199" t="b">
        <f t="shared" si="249"/>
        <v>0</v>
      </c>
      <c r="T199" t="str">
        <f t="shared" si="222"/>
        <v>Unknown</v>
      </c>
      <c r="U199" t="str">
        <f t="shared" si="223"/>
        <v>na</v>
      </c>
      <c r="V199" t="str">
        <f t="shared" si="224"/>
        <v>Unknown</v>
      </c>
      <c r="W199" t="str">
        <f t="shared" si="225"/>
        <v>Unknown</v>
      </c>
      <c r="X199" t="str">
        <f t="shared" si="226"/>
        <v>Unknown</v>
      </c>
      <c r="Y199" t="s">
        <v>584</v>
      </c>
      <c r="Z199">
        <f>VLOOKUP(Y199,'Vlookup tables'!$D$2:$E$6,2,FALSE)</f>
        <v>2</v>
      </c>
      <c r="AA199" t="str">
        <f t="shared" si="227"/>
        <v>na</v>
      </c>
      <c r="AB199" t="str">
        <f t="shared" si="250"/>
        <v>na</v>
      </c>
      <c r="AC199" t="str">
        <f t="shared" si="251"/>
        <v>na</v>
      </c>
      <c r="AD199" t="str">
        <f t="shared" si="252"/>
        <v>na</v>
      </c>
      <c r="AE199" t="str">
        <f t="shared" si="253"/>
        <v>na</v>
      </c>
      <c r="AF199" t="str">
        <f>IF(OR(AA199=FALSE,AA199="na"),"na",VLOOKUP(AV199,'Vlookup tables'!$G$2:$H$7,2,FALSE))</f>
        <v>na</v>
      </c>
      <c r="AG199" t="str">
        <f>IF(OR(AB199=FALSE,AB199="na"),"na",VLOOKUP(AW199,'Vlookup tables'!$G$2:$H$7,2,FALSE))</f>
        <v>na</v>
      </c>
      <c r="AH199" t="str">
        <f>IF(OR(AC199=FALSE,AC199="na"),"na",VLOOKUP(AX199,'Vlookup tables'!$G$2:$H$7,2,FALSE))</f>
        <v>na</v>
      </c>
      <c r="AI199" t="str">
        <f>IF(OR(AD199=FALSE,AD199="na"),"na",VLOOKUP(AY199,'Vlookup tables'!$G$2:$H$7,2,FALSE))</f>
        <v>na</v>
      </c>
      <c r="AJ199" t="str">
        <f>IF(OR(AA199=FALSE,AA199="na"),"na",VLOOKUP(BC199,'Vlookup tables'!$J$2:$K$5,2,FALSE))</f>
        <v>na</v>
      </c>
      <c r="AK199" t="str">
        <f>IF(OR(AB199=FALSE,AB199="na"),"na",VLOOKUP(BD199,'Vlookup tables'!$J$2:$K$5,2,FALSE))</f>
        <v>na</v>
      </c>
      <c r="AL199" t="str">
        <f>IF(OR(AC199=FALSE,AC199="na"),"na",VLOOKUP(BE199,'Vlookup tables'!$J$2:$K$5,2,FALSE))</f>
        <v>na</v>
      </c>
      <c r="AM199" t="str">
        <f>IF(OR(AD199=FALSE,AD199="na"),"na",VLOOKUP(BF199,'Vlookup tables'!$J$2:$K$5,2,FALSE))</f>
        <v>na</v>
      </c>
      <c r="AN199" t="str">
        <f t="shared" si="254"/>
        <v>na</v>
      </c>
      <c r="AO199" t="str">
        <f t="shared" si="255"/>
        <v>na</v>
      </c>
      <c r="AP199" t="str">
        <f t="shared" si="256"/>
        <v>na</v>
      </c>
      <c r="AQ199" t="str">
        <f t="shared" si="257"/>
        <v>na</v>
      </c>
      <c r="BQ199" t="str">
        <f t="shared" si="258"/>
        <v>na</v>
      </c>
      <c r="BR199" t="b">
        <f t="shared" si="259"/>
        <v>1</v>
      </c>
      <c r="BS199" t="b">
        <f t="shared" si="260"/>
        <v>1</v>
      </c>
      <c r="BT199" t="b">
        <f t="shared" si="261"/>
        <v>0</v>
      </c>
      <c r="BU199" t="b">
        <f t="shared" si="262"/>
        <v>0</v>
      </c>
      <c r="BV199" t="b">
        <f t="shared" si="263"/>
        <v>0</v>
      </c>
      <c r="BW199">
        <f>IF(OR(BR199=FALSE,BR199="na"),"na",VLOOKUP(CN199,'Vlookup tables'!$G$2:$H$7,2,FALSE))</f>
        <v>1</v>
      </c>
      <c r="BX199">
        <f>IF(OR(BS199=FALSE,BS199="na"),"na",VLOOKUP(CO199,'Vlookup tables'!$G$2:$H$7,2,FALSE))</f>
        <v>1</v>
      </c>
      <c r="BY199" t="str">
        <f>IF(OR(BT199=FALSE,BT199="na"),"na",VLOOKUP(CP199,'Vlookup tables'!$G$2:$H$7,2,FALSE))</f>
        <v>na</v>
      </c>
      <c r="BZ199" t="str">
        <f>IF(OR(BU199=FALSE,BU199="na"),"na",VLOOKUP(CQ199,'Vlookup tables'!$G$2:$H$7,2,FALSE))</f>
        <v>na</v>
      </c>
      <c r="CA199">
        <f>IF(OR(BR199=FALSE,BR199="na"),"na",VLOOKUP(CU199,'Vlookup tables'!$J$2:$K$5,2,FALSE))</f>
        <v>3</v>
      </c>
      <c r="CB199">
        <f>IF(OR(BS199=FALSE,BS199="na"),"na",VLOOKUP(CV199,'Vlookup tables'!$J$2:$K$5,2,FALSE))</f>
        <v>3</v>
      </c>
      <c r="CC199" t="str">
        <f>IF(OR(BT199=FALSE,BT199="na"),"na",VLOOKUP(CW199,'Vlookup tables'!$J$2:$K$5,2,FALSE))</f>
        <v>na</v>
      </c>
      <c r="CD199" t="str">
        <f>IF(OR(BU199=FALSE,BU199="na"),"na",VLOOKUP(CX199,'Vlookup tables'!$J$2:$K$5,2,FALSE))</f>
        <v>na</v>
      </c>
      <c r="CE199" t="b">
        <f t="shared" si="264"/>
        <v>1</v>
      </c>
      <c r="CF199" t="b">
        <f t="shared" si="265"/>
        <v>1</v>
      </c>
      <c r="CG199" t="str">
        <f t="shared" si="266"/>
        <v>na</v>
      </c>
      <c r="CH199" t="str">
        <f t="shared" si="267"/>
        <v>na</v>
      </c>
      <c r="CJ199" t="s">
        <v>529</v>
      </c>
      <c r="CN199" t="s">
        <v>530</v>
      </c>
      <c r="CO199" t="s">
        <v>530</v>
      </c>
      <c r="CU199" t="s">
        <v>532</v>
      </c>
      <c r="CV199" t="s">
        <v>532</v>
      </c>
      <c r="DB199" t="s">
        <v>1315</v>
      </c>
      <c r="DC199" t="s">
        <v>1315</v>
      </c>
      <c r="DI199" t="b">
        <f t="shared" si="268"/>
        <v>0</v>
      </c>
      <c r="DK199" t="s">
        <v>552</v>
      </c>
      <c r="EQ199" t="b">
        <f t="shared" si="269"/>
        <v>0</v>
      </c>
      <c r="ER199" t="b">
        <f t="shared" si="270"/>
        <v>0</v>
      </c>
      <c r="ES199" t="b">
        <f t="shared" si="271"/>
        <v>0</v>
      </c>
      <c r="ET199" t="b">
        <f t="shared" si="272"/>
        <v>0</v>
      </c>
      <c r="EU199" t="b">
        <f t="shared" si="273"/>
        <v>0</v>
      </c>
      <c r="EV199" t="b">
        <f t="shared" si="274"/>
        <v>0</v>
      </c>
      <c r="EW199" t="str">
        <f t="shared" si="228"/>
        <v>na</v>
      </c>
      <c r="EX199" t="str">
        <f t="shared" si="229"/>
        <v>na</v>
      </c>
      <c r="EY199" t="str">
        <f t="shared" si="230"/>
        <v>na</v>
      </c>
      <c r="EZ199" t="str">
        <f t="shared" si="231"/>
        <v>na</v>
      </c>
      <c r="FA199" t="str">
        <f t="shared" si="232"/>
        <v>na</v>
      </c>
      <c r="FB199" t="str">
        <f t="shared" si="233"/>
        <v>na</v>
      </c>
      <c r="FC199" t="str">
        <f t="shared" si="275"/>
        <v>na</v>
      </c>
      <c r="FD199" t="str">
        <f t="shared" si="234"/>
        <v>na</v>
      </c>
      <c r="FE199" t="str">
        <f t="shared" si="235"/>
        <v>na</v>
      </c>
      <c r="FF199" t="str">
        <f t="shared" si="236"/>
        <v>na</v>
      </c>
      <c r="FG199" t="str">
        <f t="shared" si="237"/>
        <v>na</v>
      </c>
      <c r="FH199" t="str">
        <f t="shared" si="276"/>
        <v>na</v>
      </c>
      <c r="FI199" t="str">
        <f>IF(OR(FD199=FALSE,FD199="na"),"na",VLOOKUP(GH199,'Vlookup tables'!$G$2:$H$7,2,FALSE))</f>
        <v>na</v>
      </c>
      <c r="FJ199" t="str">
        <f>IF(OR(FE199=FALSE,FE199="na"),"na",VLOOKUP(GI199,'Vlookup tables'!$G$2:$H$7,2,FALSE))</f>
        <v>na</v>
      </c>
      <c r="FK199" t="str">
        <f>IF(OR(FF199=FALSE,FF199="na"),"na",VLOOKUP(GJ199,'Vlookup tables'!$G$2:$H$7,2,FALSE))</f>
        <v>na</v>
      </c>
      <c r="FL199" t="str">
        <f>IF(OR(FG199=FALSE,FG199="na"),"na",VLOOKUP(GK199,'Vlookup tables'!$G$2:$H$7,2,FALSE))</f>
        <v>na</v>
      </c>
      <c r="FM199" t="str">
        <f>IF(OR(FD199=FALSE,FD199="na"),"na",VLOOKUP(GO199,'Vlookup tables'!$J$2:$K$5,2,FALSE))</f>
        <v>na</v>
      </c>
      <c r="FN199" t="str">
        <f>IF(OR(FE199=FALSE,FE199="na"),"na",VLOOKUP(GP199,'Vlookup tables'!$J$2:$K$5,2,FALSE))</f>
        <v>na</v>
      </c>
      <c r="FO199" t="str">
        <f>IF(OR(FF199=FALSE,FF199="na"),"na",VLOOKUP(GQ199,'Vlookup tables'!$J$2:$K$5,2,FALSE))</f>
        <v>na</v>
      </c>
      <c r="FP199" t="str">
        <f>IF(OR(FG199=FALSE,FG199="na"),"na",VLOOKUP(GR199,'Vlookup tables'!$J$2:$K$5,2,FALSE))</f>
        <v>na</v>
      </c>
      <c r="FQ199" t="str">
        <f t="shared" si="238"/>
        <v>na</v>
      </c>
      <c r="FR199" t="str">
        <f t="shared" si="239"/>
        <v>na</v>
      </c>
      <c r="FS199" t="str">
        <f t="shared" si="240"/>
        <v>na</v>
      </c>
      <c r="FT199" t="str">
        <f t="shared" si="241"/>
        <v>na</v>
      </c>
      <c r="FU199" t="str">
        <f t="shared" si="242"/>
        <v>na</v>
      </c>
      <c r="FV199" t="s">
        <v>574</v>
      </c>
      <c r="HF199" t="s">
        <v>579</v>
      </c>
      <c r="HG199" t="s">
        <v>1316</v>
      </c>
      <c r="HX199">
        <f>IF(IT199="","Unknown",VLOOKUP(IT199,'Vlookup tables'!$B$13:$C$16,2,FALSE))</f>
        <v>2</v>
      </c>
      <c r="HY199">
        <f>IF(IU199="","Unknown",VLOOKUP(IU199,'Vlookup tables'!$D$13:$E$16,2,FALSE))</f>
        <v>3</v>
      </c>
      <c r="HZ199">
        <f>IF(IV199="","Unknown",VLOOKUP(IV199,'Vlookup tables'!$F$13:$G$16,2,FALSE))</f>
        <v>3</v>
      </c>
      <c r="IA199">
        <f>IF(IW199="","Unknown",VLOOKUP(IW199,'Vlookup tables'!$H$13:$I$16,2,FALSE))</f>
        <v>3</v>
      </c>
      <c r="IB199">
        <f>IF(IX199="","Unknown",VLOOKUP(IX199,'Vlookup tables'!$J$13:$K$16,2,FALSE))</f>
        <v>3</v>
      </c>
      <c r="IC199">
        <f>IF(IY199="","Unknown",VLOOKUP(IY199,'Vlookup tables'!$L$13:$M$16,2,FALSE))</f>
        <v>3</v>
      </c>
      <c r="ID199">
        <f>IF(IZ199="","Unknown",VLOOKUP(IZ199,'Vlookup tables'!$N$13:$O$16,2,FALSE))</f>
        <v>3</v>
      </c>
      <c r="IE199">
        <f>VLOOKUP(JA199,'Vlookup tables'!$P$13:$Q$15,2,FALSE)</f>
        <v>1</v>
      </c>
      <c r="IF199" t="str">
        <f t="shared" si="277"/>
        <v>na</v>
      </c>
      <c r="IG199" t="str">
        <f t="shared" si="278"/>
        <v>na</v>
      </c>
      <c r="IH199" t="str">
        <f t="shared" si="279"/>
        <v>na</v>
      </c>
      <c r="II199" t="str">
        <f t="shared" si="243"/>
        <v>na</v>
      </c>
      <c r="IJ199" t="str">
        <f>IF(OR(IF199=FALSE,IF199="na"),"na",VLOOKUP(JF199,'Vlookup tables'!$G$2:$H$7,2,FALSE))</f>
        <v>na</v>
      </c>
      <c r="IK199" t="str">
        <f>IF(OR(IG199=FALSE,IG199="na"),"na",VLOOKUP(JG199,'Vlookup tables'!$G$2:$H$7,2,FALSE))</f>
        <v>na</v>
      </c>
      <c r="IL199" t="str">
        <f>IF(OR(IH199=FALSE,IH199="na"),"na",VLOOKUP(JH199,'Vlookup tables'!$G$2:$H$7,2,FALSE))</f>
        <v>na</v>
      </c>
      <c r="IM199" t="str">
        <f>IF(OR(IF199=FALSE,IF199="na"),"na",VLOOKUP(JL199,'Vlookup tables'!$J$2:$K$5,2,FALSE))</f>
        <v>na</v>
      </c>
      <c r="IN199" t="str">
        <f>IF(OR(IG199=FALSE,IG199="na"),"na",VLOOKUP(JM199,'Vlookup tables'!$J$2:$K$5,2,FALSE))</f>
        <v>na</v>
      </c>
      <c r="IO199" t="str">
        <f>IF(OR(IH199=FALSE,IH199="na"),"na",VLOOKUP(JN199,'Vlookup tables'!$J$2:$K$5,2,FALSE))</f>
        <v>na</v>
      </c>
      <c r="IP199" t="str">
        <f t="shared" si="280"/>
        <v>na</v>
      </c>
      <c r="IQ199" t="str">
        <f t="shared" si="281"/>
        <v>na</v>
      </c>
      <c r="IR199" t="str">
        <f t="shared" si="282"/>
        <v>na</v>
      </c>
      <c r="IS199" t="b">
        <f t="shared" si="283"/>
        <v>0</v>
      </c>
      <c r="IT199" t="s">
        <v>559</v>
      </c>
      <c r="IU199" t="s">
        <v>539</v>
      </c>
      <c r="IV199" t="s">
        <v>540</v>
      </c>
      <c r="IW199" t="s">
        <v>576</v>
      </c>
      <c r="IX199" t="s">
        <v>577</v>
      </c>
      <c r="IY199" t="s">
        <v>532</v>
      </c>
      <c r="IZ199" t="s">
        <v>587</v>
      </c>
      <c r="JA199" t="s">
        <v>541</v>
      </c>
      <c r="JX199" t="s">
        <v>534</v>
      </c>
      <c r="JZ199" t="s">
        <v>1317</v>
      </c>
      <c r="KC199">
        <v>1</v>
      </c>
      <c r="KD199">
        <v>3</v>
      </c>
      <c r="KE199">
        <v>2</v>
      </c>
      <c r="KN199" t="s">
        <v>552</v>
      </c>
      <c r="KQ199" t="b">
        <f t="shared" si="284"/>
        <v>0</v>
      </c>
      <c r="KR199">
        <f t="shared" si="244"/>
        <v>139</v>
      </c>
    </row>
    <row r="200" spans="1:304" ht="14.4" customHeight="1" x14ac:dyDescent="0.3">
      <c r="A200">
        <v>100</v>
      </c>
      <c r="B200">
        <v>1188</v>
      </c>
      <c r="C200" s="2">
        <v>44874.630844907406</v>
      </c>
      <c r="D200">
        <v>1</v>
      </c>
      <c r="E200" t="s">
        <v>581</v>
      </c>
      <c r="F200" t="s">
        <v>680</v>
      </c>
      <c r="G200">
        <f>VLOOKUP(F200,'Vlookup tables'!$A$2:$B$10,2,FALSE)</f>
        <v>2</v>
      </c>
      <c r="H200" t="s">
        <v>545</v>
      </c>
      <c r="J200" t="str">
        <f t="shared" si="285"/>
        <v>Engineering</v>
      </c>
      <c r="K200" t="s">
        <v>680</v>
      </c>
      <c r="L200">
        <f>VLOOKUP(K200,'Vlookup tables'!$A$2:$B$10,2,FALSE)</f>
        <v>2</v>
      </c>
      <c r="M200" t="s">
        <v>583</v>
      </c>
      <c r="N200" t="b">
        <f t="shared" si="245"/>
        <v>1</v>
      </c>
      <c r="O200" t="b">
        <f t="shared" si="246"/>
        <v>0</v>
      </c>
      <c r="P200" t="b">
        <f t="shared" si="247"/>
        <v>0</v>
      </c>
      <c r="Q200" t="b">
        <f t="shared" si="248"/>
        <v>0</v>
      </c>
      <c r="R200" t="b">
        <f t="shared" si="249"/>
        <v>0</v>
      </c>
      <c r="S200" t="s">
        <v>570</v>
      </c>
      <c r="T200" t="str">
        <f t="shared" ref="T200:T263" si="286">IF(N200=TRUE,"na",IF($S200="","Unknown",ISNUMBER(SEARCH("Still",$S200))))</f>
        <v>na</v>
      </c>
      <c r="U200" t="b">
        <f t="shared" ref="U200:U263" si="287">IF(O200=TRUE,"na",IF($S200="","Unknown",ISNUMBER(SEARCH("office",$S200))))</f>
        <v>1</v>
      </c>
      <c r="V200" t="b">
        <f t="shared" ref="V200:V263" si="288">IF(P200=TRUE,"na",IF($S200="","Unknown",ISNUMBER(SEARCH("device",$S200))))</f>
        <v>1</v>
      </c>
      <c r="W200" t="b">
        <f t="shared" ref="W200:W263" si="289">IF(Q200=TRUE,"na",IF($S200="","Unknown",ISNUMBER(SEARCH("camera",$S200))))</f>
        <v>0</v>
      </c>
      <c r="X200" t="b">
        <f t="shared" ref="X200:X263" si="290">IF(R200=TRUE,"na",IF($S200="","Unknown",ISNUMBER(SEARCH("record",$S200))))</f>
        <v>0</v>
      </c>
      <c r="Y200" t="s">
        <v>517</v>
      </c>
      <c r="Z200">
        <f>VLOOKUP(Y200,'Vlookup tables'!$D$2:$E$6,2,FALSE)</f>
        <v>1</v>
      </c>
      <c r="AA200" t="b">
        <f t="shared" si="227"/>
        <v>0</v>
      </c>
      <c r="AB200" t="b">
        <f t="shared" si="250"/>
        <v>0</v>
      </c>
      <c r="AC200" t="b">
        <f t="shared" si="251"/>
        <v>0</v>
      </c>
      <c r="AD200" t="b">
        <f t="shared" si="252"/>
        <v>1</v>
      </c>
      <c r="AE200" t="b">
        <f t="shared" si="253"/>
        <v>0</v>
      </c>
      <c r="AF200" t="str">
        <f>IF(OR(AA200=FALSE,AA200="na"),"na",VLOOKUP(AV200,'Vlookup tables'!$G$2:$H$7,2,FALSE))</f>
        <v>na</v>
      </c>
      <c r="AG200" t="str">
        <f>IF(OR(AB200=FALSE,AB200="na"),"na",VLOOKUP(AW200,'Vlookup tables'!$G$2:$H$7,2,FALSE))</f>
        <v>na</v>
      </c>
      <c r="AH200" t="str">
        <f>IF(OR(AC200=FALSE,AC200="na"),"na",VLOOKUP(AX200,'Vlookup tables'!$G$2:$H$7,2,FALSE))</f>
        <v>na</v>
      </c>
      <c r="AI200">
        <f>IF(OR(AD200=FALSE,AD200="na"),"na",VLOOKUP(AY200,'Vlookup tables'!$G$2:$H$7,2,FALSE))</f>
        <v>2</v>
      </c>
      <c r="AJ200" t="str">
        <f>IF(OR(AA200=FALSE,AA200="na"),"na",VLOOKUP(BC200,'Vlookup tables'!$J$2:$K$5,2,FALSE))</f>
        <v>na</v>
      </c>
      <c r="AK200" t="str">
        <f>IF(OR(AB200=FALSE,AB200="na"),"na",VLOOKUP(BD200,'Vlookup tables'!$J$2:$K$5,2,FALSE))</f>
        <v>na</v>
      </c>
      <c r="AL200" t="str">
        <f>IF(OR(AC200=FALSE,AC200="na"),"na",VLOOKUP(BE200,'Vlookup tables'!$J$2:$K$5,2,FALSE))</f>
        <v>na</v>
      </c>
      <c r="AM200">
        <f>IF(OR(AD200=FALSE,AD200="na"),"na",VLOOKUP(BF200,'Vlookup tables'!$J$2:$K$5,2,FALSE))</f>
        <v>3</v>
      </c>
      <c r="AN200" t="str">
        <f t="shared" si="254"/>
        <v>na</v>
      </c>
      <c r="AO200" t="str">
        <f t="shared" si="255"/>
        <v>na</v>
      </c>
      <c r="AP200" t="str">
        <f t="shared" si="256"/>
        <v>na</v>
      </c>
      <c r="AQ200" t="b">
        <f t="shared" si="257"/>
        <v>0</v>
      </c>
      <c r="AR200" t="s">
        <v>766</v>
      </c>
      <c r="AY200" t="s">
        <v>531</v>
      </c>
      <c r="BF200" t="s">
        <v>532</v>
      </c>
      <c r="BQ200" t="str">
        <f t="shared" si="258"/>
        <v>Yes</v>
      </c>
      <c r="BR200" t="b">
        <f t="shared" si="259"/>
        <v>1</v>
      </c>
      <c r="BS200" t="b">
        <f t="shared" si="260"/>
        <v>1</v>
      </c>
      <c r="BT200" t="b">
        <f t="shared" si="261"/>
        <v>1</v>
      </c>
      <c r="BU200" t="b">
        <f t="shared" si="262"/>
        <v>0</v>
      </c>
      <c r="BV200" t="b">
        <f t="shared" si="263"/>
        <v>0</v>
      </c>
      <c r="BW200">
        <f>IF(OR(BR200=FALSE,BR200="na"),"na",VLOOKUP(CN200,'Vlookup tables'!$G$2:$H$7,2,FALSE))</f>
        <v>2</v>
      </c>
      <c r="BX200">
        <f>IF(OR(BS200=FALSE,BS200="na"),"na",VLOOKUP(CO200,'Vlookup tables'!$G$2:$H$7,2,FALSE))</f>
        <v>2</v>
      </c>
      <c r="BY200">
        <f>IF(OR(BT200=FALSE,BT200="na"),"na",VLOOKUP(CP200,'Vlookup tables'!$G$2:$H$7,2,FALSE))</f>
        <v>2</v>
      </c>
      <c r="BZ200" t="str">
        <f>IF(OR(BU200=FALSE,BU200="na"),"na",VLOOKUP(CQ200,'Vlookup tables'!$G$2:$H$7,2,FALSE))</f>
        <v>na</v>
      </c>
      <c r="CA200">
        <f>IF(OR(BR200=FALSE,BR200="na"),"na",VLOOKUP(CU200,'Vlookup tables'!$J$2:$K$5,2,FALSE))</f>
        <v>3</v>
      </c>
      <c r="CB200">
        <f>IF(OR(BS200=FALSE,BS200="na"),"na",VLOOKUP(CV200,'Vlookup tables'!$J$2:$K$5,2,FALSE))</f>
        <v>3</v>
      </c>
      <c r="CC200">
        <f>IF(OR(BT200=FALSE,BT200="na"),"na",VLOOKUP(CW200,'Vlookup tables'!$J$2:$K$5,2,FALSE))</f>
        <v>2</v>
      </c>
      <c r="CD200" t="str">
        <f>IF(OR(BU200=FALSE,BU200="na"),"na",VLOOKUP(CX200,'Vlookup tables'!$J$2:$K$5,2,FALSE))</f>
        <v>na</v>
      </c>
      <c r="CE200" t="b">
        <f t="shared" si="264"/>
        <v>0</v>
      </c>
      <c r="CF200" t="b">
        <f t="shared" si="265"/>
        <v>0</v>
      </c>
      <c r="CG200" t="b">
        <f t="shared" si="266"/>
        <v>0</v>
      </c>
      <c r="CH200" t="str">
        <f t="shared" si="267"/>
        <v>na</v>
      </c>
      <c r="CI200" t="s">
        <v>519</v>
      </c>
      <c r="CJ200" t="s">
        <v>593</v>
      </c>
      <c r="CN200" t="s">
        <v>531</v>
      </c>
      <c r="CO200" t="s">
        <v>531</v>
      </c>
      <c r="CP200" t="s">
        <v>531</v>
      </c>
      <c r="CU200" t="s">
        <v>532</v>
      </c>
      <c r="CV200" t="s">
        <v>532</v>
      </c>
      <c r="CW200" t="s">
        <v>528</v>
      </c>
      <c r="DI200" t="b">
        <f t="shared" si="268"/>
        <v>0</v>
      </c>
      <c r="DK200" t="s">
        <v>552</v>
      </c>
      <c r="EQ200" t="b">
        <f t="shared" si="269"/>
        <v>1</v>
      </c>
      <c r="ER200" t="b">
        <f t="shared" si="270"/>
        <v>1</v>
      </c>
      <c r="ES200" t="b">
        <f t="shared" si="271"/>
        <v>1</v>
      </c>
      <c r="ET200" t="b">
        <f t="shared" si="272"/>
        <v>0</v>
      </c>
      <c r="EU200" t="b">
        <f t="shared" si="273"/>
        <v>1</v>
      </c>
      <c r="EV200" t="b">
        <f t="shared" si="274"/>
        <v>0</v>
      </c>
      <c r="EW200">
        <f t="shared" si="228"/>
        <v>3</v>
      </c>
      <c r="EX200">
        <f t="shared" si="229"/>
        <v>3</v>
      </c>
      <c r="EY200" t="str">
        <f t="shared" si="230"/>
        <v>na</v>
      </c>
      <c r="EZ200">
        <f t="shared" si="231"/>
        <v>3</v>
      </c>
      <c r="FA200" t="b">
        <f t="shared" si="232"/>
        <v>1</v>
      </c>
      <c r="FB200" t="b">
        <f t="shared" si="233"/>
        <v>0</v>
      </c>
      <c r="FC200" t="b">
        <f t="shared" si="275"/>
        <v>0</v>
      </c>
      <c r="FD200" t="b">
        <f t="shared" si="234"/>
        <v>1</v>
      </c>
      <c r="FE200" t="b">
        <f t="shared" si="235"/>
        <v>0</v>
      </c>
      <c r="FF200" t="b">
        <f t="shared" si="236"/>
        <v>1</v>
      </c>
      <c r="FG200" t="b">
        <f t="shared" si="237"/>
        <v>0</v>
      </c>
      <c r="FH200" t="b">
        <f t="shared" si="276"/>
        <v>0</v>
      </c>
      <c r="FI200">
        <f>IF(OR(FD200=FALSE,FD200="na"),"na",VLOOKUP(GH200,'Vlookup tables'!$G$2:$H$7,2,FALSE))</f>
        <v>2</v>
      </c>
      <c r="FJ200" t="str">
        <f>IF(OR(FE200=FALSE,FE200="na"),"na",VLOOKUP(GI200,'Vlookup tables'!$G$2:$H$7,2,FALSE))</f>
        <v>na</v>
      </c>
      <c r="FK200">
        <f>IF(OR(FF200=FALSE,FF200="na"),"na",VLOOKUP(GJ200,'Vlookup tables'!$G$2:$H$7,2,FALSE))</f>
        <v>2</v>
      </c>
      <c r="FL200" t="str">
        <f>IF(OR(FG200=FALSE,FG200="na"),"na",VLOOKUP(GK200,'Vlookup tables'!$G$2:$H$7,2,FALSE))</f>
        <v>na</v>
      </c>
      <c r="FM200">
        <f>IF(OR(FD200=FALSE,FD200="na"),"na",VLOOKUP(GO200,'Vlookup tables'!$J$2:$K$5,2,FALSE))</f>
        <v>2</v>
      </c>
      <c r="FN200" t="str">
        <f>IF(OR(FE200=FALSE,FE200="na"),"na",VLOOKUP(GP200,'Vlookup tables'!$J$2:$K$5,2,FALSE))</f>
        <v>na</v>
      </c>
      <c r="FO200">
        <f>IF(OR(FF200=FALSE,FF200="na"),"na",VLOOKUP(GQ200,'Vlookup tables'!$J$2:$K$5,2,FALSE))</f>
        <v>2</v>
      </c>
      <c r="FP200" t="str">
        <f>IF(OR(FG200=FALSE,FG200="na"),"na",VLOOKUP(GR200,'Vlookup tables'!$J$2:$K$5,2,FALSE))</f>
        <v>na</v>
      </c>
      <c r="FQ200" t="b">
        <f t="shared" si="238"/>
        <v>0</v>
      </c>
      <c r="FR200" t="str">
        <f t="shared" si="239"/>
        <v>na</v>
      </c>
      <c r="FS200" t="b">
        <f t="shared" si="240"/>
        <v>0</v>
      </c>
      <c r="FT200" t="str">
        <f t="shared" si="241"/>
        <v>na</v>
      </c>
      <c r="FU200" t="b">
        <f t="shared" si="242"/>
        <v>0</v>
      </c>
      <c r="FV200" t="s">
        <v>668</v>
      </c>
      <c r="FX200" t="s">
        <v>554</v>
      </c>
      <c r="FY200" t="s">
        <v>554</v>
      </c>
      <c r="GA200" t="s">
        <v>554</v>
      </c>
      <c r="GB200" t="s">
        <v>630</v>
      </c>
      <c r="GF200" t="s">
        <v>596</v>
      </c>
      <c r="GH200" t="s">
        <v>531</v>
      </c>
      <c r="GJ200" t="s">
        <v>531</v>
      </c>
      <c r="GO200" t="s">
        <v>528</v>
      </c>
      <c r="GQ200" t="s">
        <v>528</v>
      </c>
      <c r="HD200" t="s">
        <v>552</v>
      </c>
      <c r="HX200">
        <f>IF(IT200="","Unknown",VLOOKUP(IT200,'Vlookup tables'!$B$13:$C$16,2,FALSE))</f>
        <v>3</v>
      </c>
      <c r="HY200">
        <f>IF(IU200="","Unknown",VLOOKUP(IU200,'Vlookup tables'!$D$13:$E$16,2,FALSE))</f>
        <v>2</v>
      </c>
      <c r="HZ200">
        <f>IF(IV200="","Unknown",VLOOKUP(IV200,'Vlookup tables'!$F$13:$G$16,2,FALSE))</f>
        <v>3</v>
      </c>
      <c r="IA200">
        <f>IF(IW200="","Unknown",VLOOKUP(IW200,'Vlookup tables'!$H$13:$I$16,2,FALSE))</f>
        <v>2</v>
      </c>
      <c r="IB200">
        <f>IF(IX200="","Unknown",VLOOKUP(IX200,'Vlookup tables'!$J$13:$K$16,2,FALSE))</f>
        <v>2</v>
      </c>
      <c r="IC200">
        <f>IF(IY200="","Unknown",VLOOKUP(IY200,'Vlookup tables'!$L$13:$M$16,2,FALSE))</f>
        <v>2</v>
      </c>
      <c r="ID200">
        <f>IF(IZ200="","Unknown",VLOOKUP(IZ200,'Vlookup tables'!$N$13:$O$16,2,FALSE))</f>
        <v>1</v>
      </c>
      <c r="IE200">
        <f>VLOOKUP(JA200,'Vlookup tables'!$P$13:$Q$15,2,FALSE)</f>
        <v>2</v>
      </c>
      <c r="IF200" t="b">
        <f t="shared" si="277"/>
        <v>0</v>
      </c>
      <c r="IG200" t="b">
        <f t="shared" si="278"/>
        <v>0</v>
      </c>
      <c r="IH200" t="b">
        <f t="shared" si="279"/>
        <v>0</v>
      </c>
      <c r="II200" t="b">
        <f t="shared" si="243"/>
        <v>1</v>
      </c>
      <c r="IJ200" t="str">
        <f>IF(OR(IF200=FALSE,IF200="na"),"na",VLOOKUP(JF200,'Vlookup tables'!$G$2:$H$7,2,FALSE))</f>
        <v>na</v>
      </c>
      <c r="IK200" t="str">
        <f>IF(OR(IG200=FALSE,IG200="na"),"na",VLOOKUP(JG200,'Vlookup tables'!$G$2:$H$7,2,FALSE))</f>
        <v>na</v>
      </c>
      <c r="IL200" t="str">
        <f>IF(OR(IH200=FALSE,IH200="na"),"na",VLOOKUP(JH200,'Vlookup tables'!$G$2:$H$7,2,FALSE))</f>
        <v>na</v>
      </c>
      <c r="IM200" t="str">
        <f>IF(OR(IF200=FALSE,IF200="na"),"na",VLOOKUP(JL200,'Vlookup tables'!$J$2:$K$5,2,FALSE))</f>
        <v>na</v>
      </c>
      <c r="IN200" t="str">
        <f>IF(OR(IG200=FALSE,IG200="na"),"na",VLOOKUP(JM200,'Vlookup tables'!$J$2:$K$5,2,FALSE))</f>
        <v>na</v>
      </c>
      <c r="IO200" t="str">
        <f>IF(OR(IH200=FALSE,IH200="na"),"na",VLOOKUP(JN200,'Vlookup tables'!$J$2:$K$5,2,FALSE))</f>
        <v>na</v>
      </c>
      <c r="IP200" t="str">
        <f t="shared" si="280"/>
        <v>na</v>
      </c>
      <c r="IQ200" t="str">
        <f t="shared" si="281"/>
        <v>na</v>
      </c>
      <c r="IR200" t="str">
        <f t="shared" si="282"/>
        <v>na</v>
      </c>
      <c r="IS200" t="b">
        <f t="shared" si="283"/>
        <v>0</v>
      </c>
      <c r="IT200" t="s">
        <v>538</v>
      </c>
      <c r="IU200" t="s">
        <v>560</v>
      </c>
      <c r="IV200" t="s">
        <v>540</v>
      </c>
      <c r="IW200" t="s">
        <v>562</v>
      </c>
      <c r="IX200" t="s">
        <v>563</v>
      </c>
      <c r="IY200" t="s">
        <v>528</v>
      </c>
      <c r="IZ200" t="s">
        <v>562</v>
      </c>
      <c r="JA200" t="s">
        <v>578</v>
      </c>
      <c r="JB200" t="s">
        <v>579</v>
      </c>
      <c r="JC200" t="s">
        <v>1318</v>
      </c>
      <c r="JI200" t="s">
        <v>531</v>
      </c>
      <c r="JO200" t="s">
        <v>532</v>
      </c>
      <c r="KN200" t="s">
        <v>552</v>
      </c>
      <c r="KQ200" t="b">
        <f t="shared" si="284"/>
        <v>0</v>
      </c>
      <c r="KR200">
        <f t="shared" si="244"/>
        <v>150</v>
      </c>
    </row>
    <row r="201" spans="1:304" ht="14.4" customHeight="1" x14ac:dyDescent="0.3">
      <c r="A201">
        <v>100</v>
      </c>
      <c r="B201">
        <v>1313</v>
      </c>
      <c r="C201" s="2">
        <v>44874.641331018516</v>
      </c>
      <c r="D201">
        <v>1</v>
      </c>
      <c r="E201" t="s">
        <v>590</v>
      </c>
      <c r="F201" t="s">
        <v>568</v>
      </c>
      <c r="G201">
        <f>VLOOKUP(F201,'Vlookup tables'!$A$2:$B$10,2,FALSE)</f>
        <v>6</v>
      </c>
      <c r="H201" t="s">
        <v>545</v>
      </c>
      <c r="J201" t="str">
        <f t="shared" si="285"/>
        <v>Engineering</v>
      </c>
      <c r="K201" t="s">
        <v>568</v>
      </c>
      <c r="L201">
        <f>VLOOKUP(K201,'Vlookup tables'!$A$2:$B$10,2,FALSE)</f>
        <v>6</v>
      </c>
      <c r="M201" t="s">
        <v>583</v>
      </c>
      <c r="N201" t="b">
        <f t="shared" si="245"/>
        <v>1</v>
      </c>
      <c r="O201" t="b">
        <f t="shared" si="246"/>
        <v>0</v>
      </c>
      <c r="P201" t="b">
        <f t="shared" si="247"/>
        <v>0</v>
      </c>
      <c r="Q201" t="b">
        <f t="shared" si="248"/>
        <v>0</v>
      </c>
      <c r="R201" t="b">
        <f t="shared" si="249"/>
        <v>0</v>
      </c>
      <c r="S201" t="s">
        <v>547</v>
      </c>
      <c r="T201" t="str">
        <f t="shared" si="286"/>
        <v>na</v>
      </c>
      <c r="U201" t="b">
        <f t="shared" si="287"/>
        <v>0</v>
      </c>
      <c r="V201" t="b">
        <f t="shared" si="288"/>
        <v>1</v>
      </c>
      <c r="W201" t="b">
        <f t="shared" si="289"/>
        <v>0</v>
      </c>
      <c r="X201" t="b">
        <f t="shared" si="290"/>
        <v>0</v>
      </c>
      <c r="Y201" t="s">
        <v>584</v>
      </c>
      <c r="Z201">
        <f>VLOOKUP(Y201,'Vlookup tables'!$D$2:$E$6,2,FALSE)</f>
        <v>2</v>
      </c>
      <c r="AA201" t="str">
        <f t="shared" si="227"/>
        <v>na</v>
      </c>
      <c r="AB201" t="str">
        <f t="shared" si="250"/>
        <v>na</v>
      </c>
      <c r="AC201" t="str">
        <f t="shared" si="251"/>
        <v>na</v>
      </c>
      <c r="AD201" t="str">
        <f t="shared" si="252"/>
        <v>na</v>
      </c>
      <c r="AE201" t="str">
        <f t="shared" si="253"/>
        <v>na</v>
      </c>
      <c r="AF201" t="str">
        <f>IF(OR(AA201=FALSE,AA201="na"),"na",VLOOKUP(AV201,'Vlookup tables'!$G$2:$H$7,2,FALSE))</f>
        <v>na</v>
      </c>
      <c r="AG201" t="str">
        <f>IF(OR(AB201=FALSE,AB201="na"),"na",VLOOKUP(AW201,'Vlookup tables'!$G$2:$H$7,2,FALSE))</f>
        <v>na</v>
      </c>
      <c r="AH201" t="str">
        <f>IF(OR(AC201=FALSE,AC201="na"),"na",VLOOKUP(AX201,'Vlookup tables'!$G$2:$H$7,2,FALSE))</f>
        <v>na</v>
      </c>
      <c r="AI201" t="str">
        <f>IF(OR(AD201=FALSE,AD201="na"),"na",VLOOKUP(AY201,'Vlookup tables'!$G$2:$H$7,2,FALSE))</f>
        <v>na</v>
      </c>
      <c r="AJ201" t="str">
        <f>IF(OR(AA201=FALSE,AA201="na"),"na",VLOOKUP(BC201,'Vlookup tables'!$J$2:$K$5,2,FALSE))</f>
        <v>na</v>
      </c>
      <c r="AK201" t="str">
        <f>IF(OR(AB201=FALSE,AB201="na"),"na",VLOOKUP(BD201,'Vlookup tables'!$J$2:$K$5,2,FALSE))</f>
        <v>na</v>
      </c>
      <c r="AL201" t="str">
        <f>IF(OR(AC201=FALSE,AC201="na"),"na",VLOOKUP(BE201,'Vlookup tables'!$J$2:$K$5,2,FALSE))</f>
        <v>na</v>
      </c>
      <c r="AM201" t="str">
        <f>IF(OR(AD201=FALSE,AD201="na"),"na",VLOOKUP(BF201,'Vlookup tables'!$J$2:$K$5,2,FALSE))</f>
        <v>na</v>
      </c>
      <c r="AN201" t="str">
        <f t="shared" si="254"/>
        <v>na</v>
      </c>
      <c r="AO201" t="str">
        <f t="shared" si="255"/>
        <v>na</v>
      </c>
      <c r="AP201" t="str">
        <f t="shared" si="256"/>
        <v>na</v>
      </c>
      <c r="AQ201" t="str">
        <f t="shared" si="257"/>
        <v>na</v>
      </c>
      <c r="BQ201" t="str">
        <f t="shared" si="258"/>
        <v>na</v>
      </c>
      <c r="BR201" t="b">
        <f t="shared" si="259"/>
        <v>1</v>
      </c>
      <c r="BS201" t="b">
        <f t="shared" si="260"/>
        <v>1</v>
      </c>
      <c r="BT201" t="b">
        <f t="shared" si="261"/>
        <v>1</v>
      </c>
      <c r="BU201" t="b">
        <f t="shared" si="262"/>
        <v>0</v>
      </c>
      <c r="BV201" t="b">
        <f t="shared" si="263"/>
        <v>0</v>
      </c>
      <c r="BW201">
        <f>IF(OR(BR201=FALSE,BR201="na"),"na",VLOOKUP(CN201,'Vlookup tables'!$G$2:$H$7,2,FALSE))</f>
        <v>4</v>
      </c>
      <c r="BX201">
        <f>IF(OR(BS201=FALSE,BS201="na"),"na",VLOOKUP(CO201,'Vlookup tables'!$G$2:$H$7,2,FALSE))</f>
        <v>3</v>
      </c>
      <c r="BY201">
        <f>IF(OR(BT201=FALSE,BT201="na"),"na",VLOOKUP(CP201,'Vlookup tables'!$G$2:$H$7,2,FALSE))</f>
        <v>1</v>
      </c>
      <c r="BZ201" t="str">
        <f>IF(OR(BU201=FALSE,BU201="na"),"na",VLOOKUP(CQ201,'Vlookup tables'!$G$2:$H$7,2,FALSE))</f>
        <v>na</v>
      </c>
      <c r="CA201">
        <f>IF(OR(BR201=FALSE,BR201="na"),"na",VLOOKUP(CU201,'Vlookup tables'!$J$2:$K$5,2,FALSE))</f>
        <v>2</v>
      </c>
      <c r="CB201">
        <f>IF(OR(BS201=FALSE,BS201="na"),"na",VLOOKUP(CV201,'Vlookup tables'!$J$2:$K$5,2,FALSE))</f>
        <v>2</v>
      </c>
      <c r="CC201">
        <f>IF(OR(BT201=FALSE,BT201="na"),"na",VLOOKUP(CW201,'Vlookup tables'!$J$2:$K$5,2,FALSE))</f>
        <v>2</v>
      </c>
      <c r="CD201" t="str">
        <f>IF(OR(BU201=FALSE,BU201="na"),"na",VLOOKUP(CX201,'Vlookup tables'!$J$2:$K$5,2,FALSE))</f>
        <v>na</v>
      </c>
      <c r="CE201" t="b">
        <f t="shared" si="264"/>
        <v>1</v>
      </c>
      <c r="CF201" t="b">
        <f t="shared" si="265"/>
        <v>1</v>
      </c>
      <c r="CG201" t="b">
        <f t="shared" si="266"/>
        <v>1</v>
      </c>
      <c r="CH201" t="str">
        <f t="shared" si="267"/>
        <v>na</v>
      </c>
      <c r="CJ201" t="s">
        <v>593</v>
      </c>
      <c r="CN201" t="s">
        <v>573</v>
      </c>
      <c r="CO201" t="s">
        <v>527</v>
      </c>
      <c r="CP201" t="s">
        <v>530</v>
      </c>
      <c r="CU201" t="s">
        <v>528</v>
      </c>
      <c r="CV201" t="s">
        <v>528</v>
      </c>
      <c r="CW201" t="s">
        <v>528</v>
      </c>
      <c r="DB201" t="s">
        <v>1319</v>
      </c>
      <c r="DC201" t="s">
        <v>1320</v>
      </c>
      <c r="DD201" t="s">
        <v>1319</v>
      </c>
      <c r="DI201" t="b">
        <f t="shared" si="268"/>
        <v>0</v>
      </c>
      <c r="DK201" t="s">
        <v>552</v>
      </c>
      <c r="EQ201" t="b">
        <f t="shared" si="269"/>
        <v>1</v>
      </c>
      <c r="ER201" t="b">
        <f t="shared" si="270"/>
        <v>1</v>
      </c>
      <c r="ES201" t="b">
        <f t="shared" si="271"/>
        <v>0</v>
      </c>
      <c r="ET201" t="b">
        <f t="shared" si="272"/>
        <v>0</v>
      </c>
      <c r="EU201" t="b">
        <f t="shared" si="273"/>
        <v>0</v>
      </c>
      <c r="EV201" t="b">
        <f t="shared" si="274"/>
        <v>0</v>
      </c>
      <c r="EW201">
        <f t="shared" si="228"/>
        <v>1</v>
      </c>
      <c r="EX201" t="str">
        <f t="shared" si="229"/>
        <v>na</v>
      </c>
      <c r="EY201" t="str">
        <f t="shared" si="230"/>
        <v>na</v>
      </c>
      <c r="EZ201" t="str">
        <f t="shared" si="231"/>
        <v>na</v>
      </c>
      <c r="FA201" t="b">
        <f t="shared" si="232"/>
        <v>1</v>
      </c>
      <c r="FB201" t="b">
        <f t="shared" si="233"/>
        <v>0</v>
      </c>
      <c r="FC201" t="b">
        <f t="shared" si="275"/>
        <v>0</v>
      </c>
      <c r="FD201" t="b">
        <f t="shared" si="234"/>
        <v>1</v>
      </c>
      <c r="FE201" t="str">
        <f t="shared" si="235"/>
        <v>na</v>
      </c>
      <c r="FF201" t="b">
        <f t="shared" si="236"/>
        <v>1</v>
      </c>
      <c r="FG201" t="b">
        <f t="shared" si="237"/>
        <v>0</v>
      </c>
      <c r="FH201" t="b">
        <f t="shared" si="276"/>
        <v>0</v>
      </c>
      <c r="FI201">
        <f>IF(OR(FD201=FALSE,FD201="na"),"na",VLOOKUP(GH201,'Vlookup tables'!$G$2:$H$7,2,FALSE))</f>
        <v>2</v>
      </c>
      <c r="FJ201" t="str">
        <f>IF(OR(FE201=FALSE,FE201="na"),"na",VLOOKUP(GI201,'Vlookup tables'!$G$2:$H$7,2,FALSE))</f>
        <v>na</v>
      </c>
      <c r="FK201">
        <f>IF(OR(FF201=FALSE,FF201="na"),"na",VLOOKUP(GJ201,'Vlookup tables'!$G$2:$H$7,2,FALSE))</f>
        <v>2</v>
      </c>
      <c r="FL201" t="str">
        <f>IF(OR(FG201=FALSE,FG201="na"),"na",VLOOKUP(GK201,'Vlookup tables'!$G$2:$H$7,2,FALSE))</f>
        <v>na</v>
      </c>
      <c r="FM201">
        <f>IF(OR(FD201=FALSE,FD201="na"),"na",VLOOKUP(GO201,'Vlookup tables'!$J$2:$K$5,2,FALSE))</f>
        <v>2</v>
      </c>
      <c r="FN201" t="str">
        <f>IF(OR(FE201=FALSE,FE201="na"),"na",VLOOKUP(GP201,'Vlookup tables'!$J$2:$K$5,2,FALSE))</f>
        <v>na</v>
      </c>
      <c r="FO201">
        <f>IF(OR(FF201=FALSE,FF201="na"),"na",VLOOKUP(GQ201,'Vlookup tables'!$J$2:$K$5,2,FALSE))</f>
        <v>2</v>
      </c>
      <c r="FP201" t="str">
        <f>IF(OR(FG201=FALSE,FG201="na"),"na",VLOOKUP(GR201,'Vlookup tables'!$J$2:$K$5,2,FALSE))</f>
        <v>na</v>
      </c>
      <c r="FQ201" t="b">
        <f t="shared" si="238"/>
        <v>1</v>
      </c>
      <c r="FR201" t="str">
        <f t="shared" si="239"/>
        <v>na</v>
      </c>
      <c r="FS201" t="b">
        <f t="shared" si="240"/>
        <v>0</v>
      </c>
      <c r="FT201" t="str">
        <f t="shared" si="241"/>
        <v>na</v>
      </c>
      <c r="FU201" t="b">
        <f t="shared" si="242"/>
        <v>0</v>
      </c>
      <c r="FV201" t="s">
        <v>601</v>
      </c>
      <c r="FX201" t="s">
        <v>555</v>
      </c>
      <c r="GB201" t="s">
        <v>630</v>
      </c>
      <c r="GF201" t="s">
        <v>596</v>
      </c>
      <c r="GH201" t="s">
        <v>531</v>
      </c>
      <c r="GJ201" t="s">
        <v>531</v>
      </c>
      <c r="GO201" t="s">
        <v>528</v>
      </c>
      <c r="GQ201" t="s">
        <v>528</v>
      </c>
      <c r="GV201" t="s">
        <v>1321</v>
      </c>
      <c r="GY201" t="s">
        <v>1322</v>
      </c>
      <c r="HD201" t="s">
        <v>552</v>
      </c>
      <c r="HX201">
        <f>IF(IT201="","Unknown",VLOOKUP(IT201,'Vlookup tables'!$B$13:$C$16,2,FALSE))</f>
        <v>2</v>
      </c>
      <c r="HY201">
        <f>IF(IU201="","Unknown",VLOOKUP(IU201,'Vlookup tables'!$D$13:$E$16,2,FALSE))</f>
        <v>2</v>
      </c>
      <c r="HZ201">
        <f>IF(IV201="","Unknown",VLOOKUP(IV201,'Vlookup tables'!$F$13:$G$16,2,FALSE))</f>
        <v>1</v>
      </c>
      <c r="IA201">
        <f>IF(IW201="","Unknown",VLOOKUP(IW201,'Vlookup tables'!$H$13:$I$16,2,FALSE))</f>
        <v>2</v>
      </c>
      <c r="IB201">
        <f>IF(IX201="","Unknown",VLOOKUP(IX201,'Vlookup tables'!$J$13:$K$16,2,FALSE))</f>
        <v>3</v>
      </c>
      <c r="IC201">
        <f>IF(IY201="","Unknown",VLOOKUP(IY201,'Vlookup tables'!$L$13:$M$16,2,FALSE))</f>
        <v>2</v>
      </c>
      <c r="ID201">
        <f>IF(IZ201="","Unknown",VLOOKUP(IZ201,'Vlookup tables'!$N$13:$O$16,2,FALSE))</f>
        <v>3</v>
      </c>
      <c r="IE201">
        <f>VLOOKUP(JA201,'Vlookup tables'!$P$13:$Q$15,2,FALSE)</f>
        <v>1</v>
      </c>
      <c r="IF201" t="str">
        <f t="shared" si="277"/>
        <v>na</v>
      </c>
      <c r="IG201" t="str">
        <f t="shared" si="278"/>
        <v>na</v>
      </c>
      <c r="IH201" t="str">
        <f t="shared" si="279"/>
        <v>na</v>
      </c>
      <c r="II201" t="str">
        <f t="shared" si="243"/>
        <v>na</v>
      </c>
      <c r="IJ201" t="str">
        <f>IF(OR(IF201=FALSE,IF201="na"),"na",VLOOKUP(JF201,'Vlookup tables'!$G$2:$H$7,2,FALSE))</f>
        <v>na</v>
      </c>
      <c r="IK201" t="str">
        <f>IF(OR(IG201=FALSE,IG201="na"),"na",VLOOKUP(JG201,'Vlookup tables'!$G$2:$H$7,2,FALSE))</f>
        <v>na</v>
      </c>
      <c r="IL201" t="str">
        <f>IF(OR(IH201=FALSE,IH201="na"),"na",VLOOKUP(JH201,'Vlookup tables'!$G$2:$H$7,2,FALSE))</f>
        <v>na</v>
      </c>
      <c r="IM201" t="str">
        <f>IF(OR(IF201=FALSE,IF201="na"),"na",VLOOKUP(JL201,'Vlookup tables'!$J$2:$K$5,2,FALSE))</f>
        <v>na</v>
      </c>
      <c r="IN201" t="str">
        <f>IF(OR(IG201=FALSE,IG201="na"),"na",VLOOKUP(JM201,'Vlookup tables'!$J$2:$K$5,2,FALSE))</f>
        <v>na</v>
      </c>
      <c r="IO201" t="str">
        <f>IF(OR(IH201=FALSE,IH201="na"),"na",VLOOKUP(JN201,'Vlookup tables'!$J$2:$K$5,2,FALSE))</f>
        <v>na</v>
      </c>
      <c r="IP201" t="str">
        <f t="shared" si="280"/>
        <v>na</v>
      </c>
      <c r="IQ201" t="str">
        <f t="shared" si="281"/>
        <v>na</v>
      </c>
      <c r="IR201" t="str">
        <f t="shared" si="282"/>
        <v>na</v>
      </c>
      <c r="IS201" t="b">
        <f t="shared" si="283"/>
        <v>0</v>
      </c>
      <c r="IT201" t="s">
        <v>559</v>
      </c>
      <c r="IU201" t="s">
        <v>560</v>
      </c>
      <c r="IV201" t="s">
        <v>586</v>
      </c>
      <c r="IW201" t="s">
        <v>562</v>
      </c>
      <c r="IX201" t="s">
        <v>577</v>
      </c>
      <c r="IY201" t="s">
        <v>528</v>
      </c>
      <c r="IZ201" t="s">
        <v>587</v>
      </c>
      <c r="JA201" t="s">
        <v>541</v>
      </c>
      <c r="JX201" t="s">
        <v>534</v>
      </c>
      <c r="KN201" t="s">
        <v>552</v>
      </c>
      <c r="KP201" t="s">
        <v>1323</v>
      </c>
      <c r="KQ201" t="b">
        <f t="shared" si="284"/>
        <v>1</v>
      </c>
      <c r="KR201">
        <f t="shared" si="244"/>
        <v>147</v>
      </c>
    </row>
    <row r="202" spans="1:304" ht="14.4" customHeight="1" x14ac:dyDescent="0.3">
      <c r="A202">
        <v>100</v>
      </c>
      <c r="B202">
        <v>1915</v>
      </c>
      <c r="C202" s="2">
        <v>44874.663437499999</v>
      </c>
      <c r="D202">
        <v>0.89999997615814198</v>
      </c>
      <c r="E202" t="s">
        <v>1324</v>
      </c>
      <c r="F202" t="s">
        <v>612</v>
      </c>
      <c r="G202">
        <f>VLOOKUP(F202,'Vlookup tables'!$A$2:$B$10,2,FALSE)</f>
        <v>5</v>
      </c>
      <c r="H202" t="s">
        <v>567</v>
      </c>
      <c r="J202" t="str">
        <f t="shared" si="285"/>
        <v>Administration</v>
      </c>
      <c r="K202" t="s">
        <v>568</v>
      </c>
      <c r="L202">
        <f>VLOOKUP(K202,'Vlookup tables'!$A$2:$B$10,2,FALSE)</f>
        <v>6</v>
      </c>
      <c r="M202" t="s">
        <v>583</v>
      </c>
      <c r="N202" t="b">
        <f t="shared" si="245"/>
        <v>1</v>
      </c>
      <c r="O202" t="b">
        <f t="shared" si="246"/>
        <v>0</v>
      </c>
      <c r="P202" t="b">
        <f t="shared" si="247"/>
        <v>0</v>
      </c>
      <c r="Q202" t="b">
        <f t="shared" si="248"/>
        <v>0</v>
      </c>
      <c r="R202" t="b">
        <f t="shared" si="249"/>
        <v>0</v>
      </c>
      <c r="S202" t="s">
        <v>754</v>
      </c>
      <c r="T202" t="str">
        <f t="shared" si="286"/>
        <v>na</v>
      </c>
      <c r="U202" t="b">
        <f t="shared" si="287"/>
        <v>0</v>
      </c>
      <c r="V202" t="b">
        <f t="shared" si="288"/>
        <v>1</v>
      </c>
      <c r="W202" t="b">
        <f t="shared" si="289"/>
        <v>1</v>
      </c>
      <c r="X202" t="b">
        <f t="shared" si="290"/>
        <v>0</v>
      </c>
      <c r="Y202" t="s">
        <v>517</v>
      </c>
      <c r="Z202">
        <f>VLOOKUP(Y202,'Vlookup tables'!$D$2:$E$6,2,FALSE)</f>
        <v>1</v>
      </c>
      <c r="AA202" t="b">
        <f t="shared" si="227"/>
        <v>0</v>
      </c>
      <c r="AB202" t="b">
        <f t="shared" si="250"/>
        <v>0</v>
      </c>
      <c r="AC202" t="b">
        <f t="shared" si="251"/>
        <v>0</v>
      </c>
      <c r="AD202" t="b">
        <f t="shared" si="252"/>
        <v>0</v>
      </c>
      <c r="AE202" t="b">
        <f t="shared" si="253"/>
        <v>0</v>
      </c>
      <c r="AF202" t="str">
        <f>IF(OR(AA202=FALSE,AA202="na"),"na",VLOOKUP(AV202,'Vlookup tables'!$G$2:$H$7,2,FALSE))</f>
        <v>na</v>
      </c>
      <c r="AG202" t="str">
        <f>IF(OR(AB202=FALSE,AB202="na"),"na",VLOOKUP(AW202,'Vlookup tables'!$G$2:$H$7,2,FALSE))</f>
        <v>na</v>
      </c>
      <c r="AH202" t="str">
        <f>IF(OR(AC202=FALSE,AC202="na"),"na",VLOOKUP(AX202,'Vlookup tables'!$G$2:$H$7,2,FALSE))</f>
        <v>na</v>
      </c>
      <c r="AI202" t="str">
        <f>IF(OR(AD202=FALSE,AD202="na"),"na",VLOOKUP(AY202,'Vlookup tables'!$G$2:$H$7,2,FALSE))</f>
        <v>na</v>
      </c>
      <c r="AJ202" t="str">
        <f>IF(OR(AA202=FALSE,AA202="na"),"na",VLOOKUP(BC202,'Vlookup tables'!$J$2:$K$5,2,FALSE))</f>
        <v>na</v>
      </c>
      <c r="AK202" t="str">
        <f>IF(OR(AB202=FALSE,AB202="na"),"na",VLOOKUP(BD202,'Vlookup tables'!$J$2:$K$5,2,FALSE))</f>
        <v>na</v>
      </c>
      <c r="AL202" t="str">
        <f>IF(OR(AC202=FALSE,AC202="na"),"na",VLOOKUP(BE202,'Vlookup tables'!$J$2:$K$5,2,FALSE))</f>
        <v>na</v>
      </c>
      <c r="AM202" t="str">
        <f>IF(OR(AD202=FALSE,AD202="na"),"na",VLOOKUP(BF202,'Vlookup tables'!$J$2:$K$5,2,FALSE))</f>
        <v>na</v>
      </c>
      <c r="AN202" t="str">
        <f t="shared" si="254"/>
        <v>na</v>
      </c>
      <c r="AO202" t="str">
        <f t="shared" si="255"/>
        <v>na</v>
      </c>
      <c r="AP202" t="str">
        <f t="shared" si="256"/>
        <v>na</v>
      </c>
      <c r="AQ202" t="str">
        <f t="shared" si="257"/>
        <v>na</v>
      </c>
      <c r="AR202" t="s">
        <v>632</v>
      </c>
      <c r="AX202" t="s">
        <v>530</v>
      </c>
      <c r="BE202" t="s">
        <v>528</v>
      </c>
      <c r="BL202" t="s">
        <v>1325</v>
      </c>
      <c r="BQ202" t="str">
        <f t="shared" si="258"/>
        <v>Yes</v>
      </c>
      <c r="BR202" t="b">
        <f t="shared" si="259"/>
        <v>1</v>
      </c>
      <c r="BS202" t="b">
        <f t="shared" si="260"/>
        <v>1</v>
      </c>
      <c r="BT202" t="b">
        <f t="shared" si="261"/>
        <v>1</v>
      </c>
      <c r="BU202" t="b">
        <f t="shared" si="262"/>
        <v>0</v>
      </c>
      <c r="BV202" t="b">
        <f t="shared" si="263"/>
        <v>0</v>
      </c>
      <c r="BW202">
        <f>IF(OR(BR202=FALSE,BR202="na"),"na",VLOOKUP(CN202,'Vlookup tables'!$G$2:$H$7,2,FALSE))</f>
        <v>2</v>
      </c>
      <c r="BX202">
        <f>IF(OR(BS202=FALSE,BS202="na"),"na",VLOOKUP(CO202,'Vlookup tables'!$G$2:$H$7,2,FALSE))</f>
        <v>1</v>
      </c>
      <c r="BY202">
        <f>IF(OR(BT202=FALSE,BT202="na"),"na",VLOOKUP(CP202,'Vlookup tables'!$G$2:$H$7,2,FALSE))</f>
        <v>1</v>
      </c>
      <c r="BZ202" t="str">
        <f>IF(OR(BU202=FALSE,BU202="na"),"na",VLOOKUP(CQ202,'Vlookup tables'!$G$2:$H$7,2,FALSE))</f>
        <v>na</v>
      </c>
      <c r="CA202">
        <f>IF(OR(BR202=FALSE,BR202="na"),"na",VLOOKUP(CU202,'Vlookup tables'!$J$2:$K$5,2,FALSE))</f>
        <v>2</v>
      </c>
      <c r="CB202">
        <f>IF(OR(BS202=FALSE,BS202="na"),"na",VLOOKUP(CV202,'Vlookup tables'!$J$2:$K$5,2,FALSE))</f>
        <v>3</v>
      </c>
      <c r="CC202">
        <f>IF(OR(BT202=FALSE,BT202="na"),"na",VLOOKUP(CW202,'Vlookup tables'!$J$2:$K$5,2,FALSE))</f>
        <v>2</v>
      </c>
      <c r="CD202" t="str">
        <f>IF(OR(BU202=FALSE,BU202="na"),"na",VLOOKUP(CX202,'Vlookup tables'!$J$2:$K$5,2,FALSE))</f>
        <v>na</v>
      </c>
      <c r="CE202" t="b">
        <f t="shared" si="264"/>
        <v>1</v>
      </c>
      <c r="CF202" t="b">
        <f t="shared" si="265"/>
        <v>1</v>
      </c>
      <c r="CG202" t="b">
        <f t="shared" si="266"/>
        <v>1</v>
      </c>
      <c r="CH202" t="str">
        <f t="shared" si="267"/>
        <v>na</v>
      </c>
      <c r="CI202" t="s">
        <v>519</v>
      </c>
      <c r="CJ202" t="s">
        <v>593</v>
      </c>
      <c r="CN202" t="s">
        <v>531</v>
      </c>
      <c r="CO202" t="s">
        <v>530</v>
      </c>
      <c r="CP202" t="s">
        <v>530</v>
      </c>
      <c r="CU202" t="s">
        <v>528</v>
      </c>
      <c r="CV202" t="s">
        <v>532</v>
      </c>
      <c r="CW202" t="s">
        <v>528</v>
      </c>
      <c r="DB202" t="s">
        <v>1326</v>
      </c>
      <c r="DC202" t="s">
        <v>1327</v>
      </c>
      <c r="DD202" t="s">
        <v>1328</v>
      </c>
      <c r="DI202" t="b">
        <f t="shared" si="268"/>
        <v>1</v>
      </c>
      <c r="DJ202" t="s">
        <v>1329</v>
      </c>
      <c r="DK202" t="s">
        <v>1162</v>
      </c>
      <c r="DL202" t="s">
        <v>1330</v>
      </c>
      <c r="EQ202" t="b">
        <f t="shared" si="269"/>
        <v>1</v>
      </c>
      <c r="ER202" t="b">
        <f t="shared" si="270"/>
        <v>1</v>
      </c>
      <c r="ES202" t="b">
        <f t="shared" si="271"/>
        <v>0</v>
      </c>
      <c r="ET202" t="b">
        <f t="shared" si="272"/>
        <v>0</v>
      </c>
      <c r="EU202" t="b">
        <f t="shared" si="273"/>
        <v>0</v>
      </c>
      <c r="EV202" t="b">
        <f t="shared" si="274"/>
        <v>0</v>
      </c>
      <c r="EW202">
        <f t="shared" si="228"/>
        <v>1</v>
      </c>
      <c r="EX202" t="str">
        <f t="shared" si="229"/>
        <v>na</v>
      </c>
      <c r="EY202" t="str">
        <f t="shared" si="230"/>
        <v>na</v>
      </c>
      <c r="EZ202" t="str">
        <f t="shared" si="231"/>
        <v>na</v>
      </c>
      <c r="FA202" t="b">
        <f t="shared" si="232"/>
        <v>1</v>
      </c>
      <c r="FB202" t="b">
        <f t="shared" si="233"/>
        <v>0</v>
      </c>
      <c r="FC202" t="b">
        <f t="shared" si="275"/>
        <v>0</v>
      </c>
      <c r="FD202" t="b">
        <f t="shared" si="234"/>
        <v>1</v>
      </c>
      <c r="FE202" t="str">
        <f t="shared" si="235"/>
        <v>na</v>
      </c>
      <c r="FF202" t="b">
        <f t="shared" si="236"/>
        <v>0</v>
      </c>
      <c r="FG202" t="b">
        <f t="shared" si="237"/>
        <v>1</v>
      </c>
      <c r="FH202" t="b">
        <f t="shared" si="276"/>
        <v>0</v>
      </c>
      <c r="FI202">
        <f>IF(OR(FD202=FALSE,FD202="na"),"na",VLOOKUP(GH202,'Vlookup tables'!$G$2:$H$7,2,FALSE))</f>
        <v>3</v>
      </c>
      <c r="FJ202" t="str">
        <f>IF(OR(FE202=FALSE,FE202="na"),"na",VLOOKUP(GI202,'Vlookup tables'!$G$2:$H$7,2,FALSE))</f>
        <v>na</v>
      </c>
      <c r="FK202" t="str">
        <f>IF(OR(FF202=FALSE,FF202="na"),"na",VLOOKUP(GJ202,'Vlookup tables'!$G$2:$H$7,2,FALSE))</f>
        <v>na</v>
      </c>
      <c r="FL202">
        <f>IF(OR(FG202=FALSE,FG202="na"),"na",VLOOKUP(GK202,'Vlookup tables'!$G$2:$H$7,2,FALSE))</f>
        <v>2</v>
      </c>
      <c r="FM202">
        <f>IF(OR(FD202=FALSE,FD202="na"),"na",VLOOKUP(GO202,'Vlookup tables'!$J$2:$K$5,2,FALSE))</f>
        <v>3</v>
      </c>
      <c r="FN202" t="str">
        <f>IF(OR(FE202=FALSE,FE202="na"),"na",VLOOKUP(GP202,'Vlookup tables'!$J$2:$K$5,2,FALSE))</f>
        <v>na</v>
      </c>
      <c r="FO202" t="str">
        <f>IF(OR(FF202=FALSE,FF202="na"),"na",VLOOKUP(GQ202,'Vlookup tables'!$J$2:$K$5,2,FALSE))</f>
        <v>na</v>
      </c>
      <c r="FP202">
        <f>IF(OR(FG202=FALSE,FG202="na"),"na",VLOOKUP(GR202,'Vlookup tables'!$J$2:$K$5,2,FALSE))</f>
        <v>2</v>
      </c>
      <c r="FQ202" t="b">
        <f t="shared" si="238"/>
        <v>0</v>
      </c>
      <c r="FR202" t="str">
        <f t="shared" si="239"/>
        <v>na</v>
      </c>
      <c r="FS202" t="str">
        <f t="shared" si="240"/>
        <v>na</v>
      </c>
      <c r="FT202" t="b">
        <f t="shared" si="241"/>
        <v>0</v>
      </c>
      <c r="FU202" t="b">
        <f t="shared" si="242"/>
        <v>0</v>
      </c>
      <c r="FV202" t="s">
        <v>601</v>
      </c>
      <c r="FX202" t="s">
        <v>555</v>
      </c>
      <c r="GB202" t="s">
        <v>595</v>
      </c>
      <c r="GF202" t="s">
        <v>596</v>
      </c>
      <c r="GH202" t="s">
        <v>527</v>
      </c>
      <c r="GK202" t="s">
        <v>531</v>
      </c>
      <c r="GO202" t="s">
        <v>532</v>
      </c>
      <c r="GR202" t="s">
        <v>528</v>
      </c>
      <c r="HD202" t="s">
        <v>552</v>
      </c>
      <c r="HX202">
        <f>IF(IT202="","Unknown",VLOOKUP(IT202,'Vlookup tables'!$B$13:$C$16,2,FALSE))</f>
        <v>3</v>
      </c>
      <c r="HY202">
        <f>IF(IU202="","Unknown",VLOOKUP(IU202,'Vlookup tables'!$D$13:$E$16,2,FALSE))</f>
        <v>2</v>
      </c>
      <c r="HZ202">
        <f>IF(IV202="","Unknown",VLOOKUP(IV202,'Vlookup tables'!$F$13:$G$16,2,FALSE))</f>
        <v>3</v>
      </c>
      <c r="IA202">
        <f>IF(IW202="","Unknown",VLOOKUP(IW202,'Vlookup tables'!$H$13:$I$16,2,FALSE))</f>
        <v>2</v>
      </c>
      <c r="IB202">
        <f>IF(IX202="","Unknown",VLOOKUP(IX202,'Vlookup tables'!$J$13:$K$16,2,FALSE))</f>
        <v>2</v>
      </c>
      <c r="IC202">
        <f>IF(IY202="","Unknown",VLOOKUP(IY202,'Vlookup tables'!$L$13:$M$16,2,FALSE))</f>
        <v>2</v>
      </c>
      <c r="ID202">
        <f>IF(IZ202="","Unknown",VLOOKUP(IZ202,'Vlookup tables'!$N$13:$O$16,2,FALSE))</f>
        <v>1</v>
      </c>
      <c r="IE202">
        <f>VLOOKUP(JA202,'Vlookup tables'!$P$13:$Q$15,2,FALSE)</f>
        <v>1</v>
      </c>
      <c r="IF202" t="str">
        <f t="shared" si="277"/>
        <v>na</v>
      </c>
      <c r="IG202" t="str">
        <f t="shared" si="278"/>
        <v>na</v>
      </c>
      <c r="IH202" t="str">
        <f t="shared" si="279"/>
        <v>na</v>
      </c>
      <c r="II202" t="str">
        <f t="shared" si="243"/>
        <v>na</v>
      </c>
      <c r="IJ202" t="str">
        <f>IF(OR(IF202=FALSE,IF202="na"),"na",VLOOKUP(JF202,'Vlookup tables'!$G$2:$H$7,2,FALSE))</f>
        <v>na</v>
      </c>
      <c r="IK202" t="str">
        <f>IF(OR(IG202=FALSE,IG202="na"),"na",VLOOKUP(JG202,'Vlookup tables'!$G$2:$H$7,2,FALSE))</f>
        <v>na</v>
      </c>
      <c r="IL202" t="str">
        <f>IF(OR(IH202=FALSE,IH202="na"),"na",VLOOKUP(JH202,'Vlookup tables'!$G$2:$H$7,2,FALSE))</f>
        <v>na</v>
      </c>
      <c r="IM202" t="str">
        <f>IF(OR(IF202=FALSE,IF202="na"),"na",VLOOKUP(JL202,'Vlookup tables'!$J$2:$K$5,2,FALSE))</f>
        <v>na</v>
      </c>
      <c r="IN202" t="str">
        <f>IF(OR(IG202=FALSE,IG202="na"),"na",VLOOKUP(JM202,'Vlookup tables'!$J$2:$K$5,2,FALSE))</f>
        <v>na</v>
      </c>
      <c r="IO202" t="str">
        <f>IF(OR(IH202=FALSE,IH202="na"),"na",VLOOKUP(JN202,'Vlookup tables'!$J$2:$K$5,2,FALSE))</f>
        <v>na</v>
      </c>
      <c r="IP202" t="str">
        <f t="shared" si="280"/>
        <v>na</v>
      </c>
      <c r="IQ202" t="str">
        <f t="shared" si="281"/>
        <v>na</v>
      </c>
      <c r="IR202" t="str">
        <f t="shared" si="282"/>
        <v>na</v>
      </c>
      <c r="IS202" t="b">
        <f t="shared" si="283"/>
        <v>0</v>
      </c>
      <c r="IT202" t="s">
        <v>538</v>
      </c>
      <c r="IU202" t="s">
        <v>560</v>
      </c>
      <c r="IV202" t="s">
        <v>540</v>
      </c>
      <c r="IW202" t="s">
        <v>562</v>
      </c>
      <c r="IX202" t="s">
        <v>563</v>
      </c>
      <c r="IY202" t="s">
        <v>528</v>
      </c>
      <c r="IZ202" t="s">
        <v>562</v>
      </c>
      <c r="JA202" t="s">
        <v>541</v>
      </c>
      <c r="JX202" t="s">
        <v>534</v>
      </c>
      <c r="JZ202" t="s">
        <v>588</v>
      </c>
      <c r="KB202" t="s">
        <v>589</v>
      </c>
      <c r="KC202">
        <v>1</v>
      </c>
      <c r="KD202">
        <v>2</v>
      </c>
      <c r="KK202">
        <v>1</v>
      </c>
      <c r="KN202" t="s">
        <v>552</v>
      </c>
      <c r="KP202" t="s">
        <v>1331</v>
      </c>
      <c r="KQ202" t="b">
        <f t="shared" si="284"/>
        <v>1</v>
      </c>
      <c r="KR202">
        <f t="shared" si="244"/>
        <v>157</v>
      </c>
    </row>
    <row r="203" spans="1:304" ht="14.4" customHeight="1" x14ac:dyDescent="0.3">
      <c r="A203">
        <v>100</v>
      </c>
      <c r="B203">
        <v>181</v>
      </c>
      <c r="C203" s="2">
        <v>44874.671805555554</v>
      </c>
      <c r="D203">
        <v>1</v>
      </c>
      <c r="E203" t="s">
        <v>544</v>
      </c>
      <c r="F203" t="s">
        <v>566</v>
      </c>
      <c r="G203">
        <f>VLOOKUP(F203,'Vlookup tables'!$A$2:$B$10,2,FALSE)</f>
        <v>3</v>
      </c>
      <c r="H203" t="s">
        <v>579</v>
      </c>
      <c r="I203" t="s">
        <v>1332</v>
      </c>
      <c r="J203" t="str">
        <f t="shared" si="285"/>
        <v>Equipment purchasing</v>
      </c>
      <c r="K203" t="s">
        <v>568</v>
      </c>
      <c r="L203">
        <f>VLOOKUP(K203,'Vlookup tables'!$A$2:$B$10,2,FALSE)</f>
        <v>6</v>
      </c>
      <c r="M203" t="s">
        <v>583</v>
      </c>
      <c r="N203" t="b">
        <f t="shared" si="245"/>
        <v>1</v>
      </c>
      <c r="O203" t="b">
        <f t="shared" si="246"/>
        <v>0</v>
      </c>
      <c r="P203" t="b">
        <f t="shared" si="247"/>
        <v>0</v>
      </c>
      <c r="Q203" t="b">
        <f t="shared" si="248"/>
        <v>0</v>
      </c>
      <c r="R203" t="b">
        <f t="shared" si="249"/>
        <v>0</v>
      </c>
      <c r="S203" t="s">
        <v>592</v>
      </c>
      <c r="T203" t="str">
        <f t="shared" si="286"/>
        <v>na</v>
      </c>
      <c r="U203" t="b">
        <f t="shared" si="287"/>
        <v>1</v>
      </c>
      <c r="V203" t="b">
        <f t="shared" si="288"/>
        <v>0</v>
      </c>
      <c r="W203" t="b">
        <f t="shared" si="289"/>
        <v>0</v>
      </c>
      <c r="X203" t="b">
        <f t="shared" si="290"/>
        <v>0</v>
      </c>
      <c r="Y203" t="s">
        <v>621</v>
      </c>
      <c r="Z203">
        <f>VLOOKUP(Y203,'Vlookup tables'!$D$2:$E$6,2,FALSE)</f>
        <v>3</v>
      </c>
      <c r="AA203" t="str">
        <f t="shared" si="227"/>
        <v>na</v>
      </c>
      <c r="AB203" t="str">
        <f t="shared" si="250"/>
        <v>na</v>
      </c>
      <c r="AC203" t="str">
        <f t="shared" si="251"/>
        <v>na</v>
      </c>
      <c r="AD203" t="str">
        <f t="shared" si="252"/>
        <v>na</v>
      </c>
      <c r="AE203" t="str">
        <f t="shared" si="253"/>
        <v>na</v>
      </c>
      <c r="AF203" t="str">
        <f>IF(OR(AA203=FALSE,AA203="na"),"na",VLOOKUP(AV203,'Vlookup tables'!$G$2:$H$7,2,FALSE))</f>
        <v>na</v>
      </c>
      <c r="AG203" t="str">
        <f>IF(OR(AB203=FALSE,AB203="na"),"na",VLOOKUP(AW203,'Vlookup tables'!$G$2:$H$7,2,FALSE))</f>
        <v>na</v>
      </c>
      <c r="AH203" t="str">
        <f>IF(OR(AC203=FALSE,AC203="na"),"na",VLOOKUP(AX203,'Vlookup tables'!$G$2:$H$7,2,FALSE))</f>
        <v>na</v>
      </c>
      <c r="AI203" t="str">
        <f>IF(OR(AD203=FALSE,AD203="na"),"na",VLOOKUP(AY203,'Vlookup tables'!$G$2:$H$7,2,FALSE))</f>
        <v>na</v>
      </c>
      <c r="AJ203" t="str">
        <f>IF(OR(AA203=FALSE,AA203="na"),"na",VLOOKUP(BC203,'Vlookup tables'!$J$2:$K$5,2,FALSE))</f>
        <v>na</v>
      </c>
      <c r="AK203" t="str">
        <f>IF(OR(AB203=FALSE,AB203="na"),"na",VLOOKUP(BD203,'Vlookup tables'!$J$2:$K$5,2,FALSE))</f>
        <v>na</v>
      </c>
      <c r="AL203" t="str">
        <f>IF(OR(AC203=FALSE,AC203="na"),"na",VLOOKUP(BE203,'Vlookup tables'!$J$2:$K$5,2,FALSE))</f>
        <v>na</v>
      </c>
      <c r="AM203" t="str">
        <f>IF(OR(AD203=FALSE,AD203="na"),"na",VLOOKUP(BF203,'Vlookup tables'!$J$2:$K$5,2,FALSE))</f>
        <v>na</v>
      </c>
      <c r="AN203" t="str">
        <f t="shared" si="254"/>
        <v>na</v>
      </c>
      <c r="AO203" t="str">
        <f t="shared" si="255"/>
        <v>na</v>
      </c>
      <c r="AP203" t="str">
        <f t="shared" si="256"/>
        <v>na</v>
      </c>
      <c r="AQ203" t="str">
        <f t="shared" si="257"/>
        <v>na</v>
      </c>
      <c r="BQ203" t="str">
        <f t="shared" si="258"/>
        <v>na</v>
      </c>
      <c r="BR203" t="str">
        <f t="shared" si="259"/>
        <v>na</v>
      </c>
      <c r="BS203" t="str">
        <f t="shared" si="260"/>
        <v>na</v>
      </c>
      <c r="BT203" t="str">
        <f t="shared" si="261"/>
        <v>na</v>
      </c>
      <c r="BU203" t="str">
        <f t="shared" si="262"/>
        <v>na</v>
      </c>
      <c r="BV203" t="str">
        <f t="shared" si="263"/>
        <v>na</v>
      </c>
      <c r="BW203" t="str">
        <f>IF(OR(BR203=FALSE,BR203="na"),"na",VLOOKUP(CN203,'Vlookup tables'!$G$2:$H$7,2,FALSE))</f>
        <v>na</v>
      </c>
      <c r="BX203" t="str">
        <f>IF(OR(BS203=FALSE,BS203="na"),"na",VLOOKUP(CO203,'Vlookup tables'!$G$2:$H$7,2,FALSE))</f>
        <v>na</v>
      </c>
      <c r="BY203" t="str">
        <f>IF(OR(BT203=FALSE,BT203="na"),"na",VLOOKUP(CP203,'Vlookup tables'!$G$2:$H$7,2,FALSE))</f>
        <v>na</v>
      </c>
      <c r="BZ203" t="str">
        <f>IF(OR(BU203=FALSE,BU203="na"),"na",VLOOKUP(CQ203,'Vlookup tables'!$G$2:$H$7,2,FALSE))</f>
        <v>na</v>
      </c>
      <c r="CA203" t="str">
        <f>IF(OR(BR203=FALSE,BR203="na"),"na",VLOOKUP(CU203,'Vlookup tables'!$J$2:$K$5,2,FALSE))</f>
        <v>na</v>
      </c>
      <c r="CB203" t="str">
        <f>IF(OR(BS203=FALSE,BS203="na"),"na",VLOOKUP(CV203,'Vlookup tables'!$J$2:$K$5,2,FALSE))</f>
        <v>na</v>
      </c>
      <c r="CC203" t="str">
        <f>IF(OR(BT203=FALSE,BT203="na"),"na",VLOOKUP(CW203,'Vlookup tables'!$J$2:$K$5,2,FALSE))</f>
        <v>na</v>
      </c>
      <c r="CD203" t="str">
        <f>IF(OR(BU203=FALSE,BU203="na"),"na",VLOOKUP(CX203,'Vlookup tables'!$J$2:$K$5,2,FALSE))</f>
        <v>na</v>
      </c>
      <c r="CE203" t="str">
        <f t="shared" si="264"/>
        <v>na</v>
      </c>
      <c r="CF203" t="str">
        <f t="shared" si="265"/>
        <v>na</v>
      </c>
      <c r="CG203" t="str">
        <f t="shared" si="266"/>
        <v>na</v>
      </c>
      <c r="CH203" t="str">
        <f t="shared" si="267"/>
        <v>na</v>
      </c>
      <c r="DI203" t="str">
        <f t="shared" si="268"/>
        <v>na</v>
      </c>
      <c r="DM203" s="5" t="s">
        <v>579</v>
      </c>
      <c r="DN203" t="s">
        <v>1333</v>
      </c>
      <c r="EQ203" t="b">
        <f t="shared" si="269"/>
        <v>0</v>
      </c>
      <c r="ER203" t="b">
        <f t="shared" si="270"/>
        <v>0</v>
      </c>
      <c r="ES203" t="b">
        <f t="shared" si="271"/>
        <v>0</v>
      </c>
      <c r="ET203" t="b">
        <f t="shared" si="272"/>
        <v>0</v>
      </c>
      <c r="EU203" t="b">
        <f t="shared" si="273"/>
        <v>0</v>
      </c>
      <c r="EV203" t="b">
        <f t="shared" si="274"/>
        <v>0</v>
      </c>
      <c r="EW203" t="str">
        <f t="shared" si="228"/>
        <v>na</v>
      </c>
      <c r="EX203" t="str">
        <f t="shared" si="229"/>
        <v>na</v>
      </c>
      <c r="EY203" t="str">
        <f t="shared" si="230"/>
        <v>na</v>
      </c>
      <c r="EZ203" t="str">
        <f t="shared" si="231"/>
        <v>na</v>
      </c>
      <c r="FA203" t="str">
        <f t="shared" si="232"/>
        <v>na</v>
      </c>
      <c r="FB203" t="str">
        <f t="shared" si="233"/>
        <v>na</v>
      </c>
      <c r="FC203" t="str">
        <f t="shared" si="275"/>
        <v>na</v>
      </c>
      <c r="FD203" t="str">
        <f t="shared" si="234"/>
        <v>na</v>
      </c>
      <c r="FE203" t="str">
        <f t="shared" si="235"/>
        <v>na</v>
      </c>
      <c r="FF203" t="str">
        <f t="shared" si="236"/>
        <v>na</v>
      </c>
      <c r="FG203" t="str">
        <f t="shared" si="237"/>
        <v>na</v>
      </c>
      <c r="FH203" t="str">
        <f t="shared" si="276"/>
        <v>na</v>
      </c>
      <c r="FI203" t="str">
        <f>IF(OR(FD203=FALSE,FD203="na"),"na",VLOOKUP(GH203,'Vlookup tables'!$G$2:$H$7,2,FALSE))</f>
        <v>na</v>
      </c>
      <c r="FJ203" t="str">
        <f>IF(OR(FE203=FALSE,FE203="na"),"na",VLOOKUP(GI203,'Vlookup tables'!$G$2:$H$7,2,FALSE))</f>
        <v>na</v>
      </c>
      <c r="FK203" t="str">
        <f>IF(OR(FF203=FALSE,FF203="na"),"na",VLOOKUP(GJ203,'Vlookup tables'!$G$2:$H$7,2,FALSE))</f>
        <v>na</v>
      </c>
      <c r="FL203" t="str">
        <f>IF(OR(FG203=FALSE,FG203="na"),"na",VLOOKUP(GK203,'Vlookup tables'!$G$2:$H$7,2,FALSE))</f>
        <v>na</v>
      </c>
      <c r="FM203" t="str">
        <f>IF(OR(FD203=FALSE,FD203="na"),"na",VLOOKUP(GO203,'Vlookup tables'!$J$2:$K$5,2,FALSE))</f>
        <v>na</v>
      </c>
      <c r="FN203" t="str">
        <f>IF(OR(FE203=FALSE,FE203="na"),"na",VLOOKUP(GP203,'Vlookup tables'!$J$2:$K$5,2,FALSE))</f>
        <v>na</v>
      </c>
      <c r="FO203" t="str">
        <f>IF(OR(FF203=FALSE,FF203="na"),"na",VLOOKUP(GQ203,'Vlookup tables'!$J$2:$K$5,2,FALSE))</f>
        <v>na</v>
      </c>
      <c r="FP203" t="str">
        <f>IF(OR(FG203=FALSE,FG203="na"),"na",VLOOKUP(GR203,'Vlookup tables'!$J$2:$K$5,2,FALSE))</f>
        <v>na</v>
      </c>
      <c r="FQ203" t="str">
        <f t="shared" si="238"/>
        <v>na</v>
      </c>
      <c r="FR203" t="str">
        <f t="shared" si="239"/>
        <v>na</v>
      </c>
      <c r="FS203" t="str">
        <f t="shared" si="240"/>
        <v>na</v>
      </c>
      <c r="FT203" t="str">
        <f t="shared" si="241"/>
        <v>na</v>
      </c>
      <c r="FU203" t="str">
        <f t="shared" si="242"/>
        <v>na</v>
      </c>
      <c r="FV203" t="s">
        <v>574</v>
      </c>
      <c r="HF203" t="s">
        <v>1009</v>
      </c>
      <c r="HX203">
        <f>IF(IT203="","Unknown",VLOOKUP(IT203,'Vlookup tables'!$B$13:$C$16,2,FALSE))</f>
        <v>1</v>
      </c>
      <c r="HY203">
        <f>IF(IU203="","Unknown",VLOOKUP(IU203,'Vlookup tables'!$D$13:$E$16,2,FALSE))</f>
        <v>1</v>
      </c>
      <c r="HZ203">
        <f>IF(IV203="","Unknown",VLOOKUP(IV203,'Vlookup tables'!$F$13:$G$16,2,FALSE))</f>
        <v>2</v>
      </c>
      <c r="IA203">
        <f>IF(IW203="","Unknown",VLOOKUP(IW203,'Vlookup tables'!$H$13:$I$16,2,FALSE))</f>
        <v>3</v>
      </c>
      <c r="IB203">
        <f>IF(IX203="","Unknown",VLOOKUP(IX203,'Vlookup tables'!$J$13:$K$16,2,FALSE))</f>
        <v>3</v>
      </c>
      <c r="IC203">
        <f>IF(IY203="","Unknown",VLOOKUP(IY203,'Vlookup tables'!$L$13:$M$16,2,FALSE))</f>
        <v>3</v>
      </c>
      <c r="ID203">
        <f>IF(IZ203="","Unknown",VLOOKUP(IZ203,'Vlookup tables'!$N$13:$O$16,2,FALSE))</f>
        <v>2</v>
      </c>
      <c r="IE203">
        <f>VLOOKUP(JA203,'Vlookup tables'!$P$13:$Q$15,2,FALSE)</f>
        <v>1</v>
      </c>
      <c r="IF203" t="str">
        <f t="shared" si="277"/>
        <v>na</v>
      </c>
      <c r="IG203" t="str">
        <f t="shared" si="278"/>
        <v>na</v>
      </c>
      <c r="IH203" t="str">
        <f t="shared" si="279"/>
        <v>na</v>
      </c>
      <c r="II203" t="str">
        <f t="shared" si="243"/>
        <v>na</v>
      </c>
      <c r="IJ203" t="str">
        <f>IF(OR(IF203=FALSE,IF203="na"),"na",VLOOKUP(JF203,'Vlookup tables'!$G$2:$H$7,2,FALSE))</f>
        <v>na</v>
      </c>
      <c r="IK203" t="str">
        <f>IF(OR(IG203=FALSE,IG203="na"),"na",VLOOKUP(JG203,'Vlookup tables'!$G$2:$H$7,2,FALSE))</f>
        <v>na</v>
      </c>
      <c r="IL203" t="str">
        <f>IF(OR(IH203=FALSE,IH203="na"),"na",VLOOKUP(JH203,'Vlookup tables'!$G$2:$H$7,2,FALSE))</f>
        <v>na</v>
      </c>
      <c r="IM203" t="str">
        <f>IF(OR(IF203=FALSE,IF203="na"),"na",VLOOKUP(JL203,'Vlookup tables'!$J$2:$K$5,2,FALSE))</f>
        <v>na</v>
      </c>
      <c r="IN203" t="str">
        <f>IF(OR(IG203=FALSE,IG203="na"),"na",VLOOKUP(JM203,'Vlookup tables'!$J$2:$K$5,2,FALSE))</f>
        <v>na</v>
      </c>
      <c r="IO203" t="str">
        <f>IF(OR(IH203=FALSE,IH203="na"),"na",VLOOKUP(JN203,'Vlookup tables'!$J$2:$K$5,2,FALSE))</f>
        <v>na</v>
      </c>
      <c r="IP203" t="str">
        <f t="shared" si="280"/>
        <v>na</v>
      </c>
      <c r="IQ203" t="str">
        <f t="shared" si="281"/>
        <v>na</v>
      </c>
      <c r="IR203" t="str">
        <f t="shared" si="282"/>
        <v>na</v>
      </c>
      <c r="IS203" t="b">
        <f t="shared" si="283"/>
        <v>0</v>
      </c>
      <c r="IT203" t="s">
        <v>704</v>
      </c>
      <c r="IU203" t="s">
        <v>669</v>
      </c>
      <c r="IV203" t="s">
        <v>561</v>
      </c>
      <c r="IW203" t="s">
        <v>576</v>
      </c>
      <c r="IX203" t="s">
        <v>577</v>
      </c>
      <c r="IY203" t="s">
        <v>532</v>
      </c>
      <c r="IZ203" t="s">
        <v>576</v>
      </c>
      <c r="JA203" t="s">
        <v>541</v>
      </c>
      <c r="JX203" t="s">
        <v>565</v>
      </c>
      <c r="KQ203" t="b">
        <f t="shared" si="284"/>
        <v>0</v>
      </c>
      <c r="KR203">
        <f t="shared" si="244"/>
        <v>128</v>
      </c>
    </row>
    <row r="204" spans="1:304" ht="14.4" customHeight="1" x14ac:dyDescent="0.3">
      <c r="A204">
        <v>100</v>
      </c>
      <c r="B204">
        <v>957</v>
      </c>
      <c r="C204" s="2">
        <v>44874.694409722222</v>
      </c>
      <c r="D204">
        <v>1</v>
      </c>
      <c r="E204" t="s">
        <v>544</v>
      </c>
      <c r="F204" t="s">
        <v>568</v>
      </c>
      <c r="G204">
        <f>VLOOKUP(F204,'Vlookup tables'!$A$2:$B$10,2,FALSE)</f>
        <v>6</v>
      </c>
      <c r="H204" t="s">
        <v>579</v>
      </c>
      <c r="I204" t="s">
        <v>1334</v>
      </c>
      <c r="J204" t="str">
        <f t="shared" si="285"/>
        <v>Safety/Risk Management</v>
      </c>
      <c r="K204" t="s">
        <v>566</v>
      </c>
      <c r="L204">
        <f>VLOOKUP(K204,'Vlookup tables'!$A$2:$B$10,2,FALSE)</f>
        <v>3</v>
      </c>
      <c r="M204" t="s">
        <v>583</v>
      </c>
      <c r="N204" t="b">
        <f t="shared" si="245"/>
        <v>1</v>
      </c>
      <c r="O204" t="b">
        <f t="shared" si="246"/>
        <v>0</v>
      </c>
      <c r="P204" t="b">
        <f t="shared" si="247"/>
        <v>0</v>
      </c>
      <c r="Q204" t="b">
        <f t="shared" si="248"/>
        <v>0</v>
      </c>
      <c r="R204" t="b">
        <f t="shared" si="249"/>
        <v>0</v>
      </c>
      <c r="S204" t="s">
        <v>614</v>
      </c>
      <c r="T204" t="str">
        <f t="shared" si="286"/>
        <v>na</v>
      </c>
      <c r="U204" t="b">
        <f t="shared" si="287"/>
        <v>1</v>
      </c>
      <c r="V204" t="b">
        <f t="shared" si="288"/>
        <v>1</v>
      </c>
      <c r="W204" t="b">
        <f t="shared" si="289"/>
        <v>1</v>
      </c>
      <c r="X204" t="b">
        <f t="shared" si="290"/>
        <v>0</v>
      </c>
      <c r="Y204" t="s">
        <v>517</v>
      </c>
      <c r="Z204">
        <f>VLOOKUP(Y204,'Vlookup tables'!$D$2:$E$6,2,FALSE)</f>
        <v>1</v>
      </c>
      <c r="AA204" t="b">
        <f t="shared" si="227"/>
        <v>1</v>
      </c>
      <c r="AB204" t="b">
        <f t="shared" si="250"/>
        <v>0</v>
      </c>
      <c r="AC204" t="b">
        <f t="shared" si="251"/>
        <v>0</v>
      </c>
      <c r="AD204" t="b">
        <f t="shared" si="252"/>
        <v>1</v>
      </c>
      <c r="AE204" t="b">
        <f t="shared" si="253"/>
        <v>0</v>
      </c>
      <c r="AF204">
        <f>IF(OR(AA204=FALSE,AA204="na"),"na",VLOOKUP(AV204,'Vlookup tables'!$G$2:$H$7,2,FALSE))</f>
        <v>1</v>
      </c>
      <c r="AG204" t="str">
        <f>IF(OR(AB204=FALSE,AB204="na"),"na",VLOOKUP(AW204,'Vlookup tables'!$G$2:$H$7,2,FALSE))</f>
        <v>na</v>
      </c>
      <c r="AH204" t="str">
        <f>IF(OR(AC204=FALSE,AC204="na"),"na",VLOOKUP(AX204,'Vlookup tables'!$G$2:$H$7,2,FALSE))</f>
        <v>na</v>
      </c>
      <c r="AI204">
        <f>IF(OR(AD204=FALSE,AD204="na"),"na",VLOOKUP(AY204,'Vlookup tables'!$G$2:$H$7,2,FALSE))</f>
        <v>1</v>
      </c>
      <c r="AJ204">
        <f>IF(OR(AA204=FALSE,AA204="na"),"na",VLOOKUP(BC204,'Vlookup tables'!$J$2:$K$5,2,FALSE))</f>
        <v>3</v>
      </c>
      <c r="AK204" t="str">
        <f>IF(OR(AB204=FALSE,AB204="na"),"na",VLOOKUP(BD204,'Vlookup tables'!$J$2:$K$5,2,FALSE))</f>
        <v>na</v>
      </c>
      <c r="AL204" t="str">
        <f>IF(OR(AC204=FALSE,AC204="na"),"na",VLOOKUP(BE204,'Vlookup tables'!$J$2:$K$5,2,FALSE))</f>
        <v>na</v>
      </c>
      <c r="AM204">
        <f>IF(OR(AD204=FALSE,AD204="na"),"na",VLOOKUP(BF204,'Vlookup tables'!$J$2:$K$5,2,FALSE))</f>
        <v>3</v>
      </c>
      <c r="AN204" t="b">
        <f t="shared" si="254"/>
        <v>0</v>
      </c>
      <c r="AO204" t="str">
        <f t="shared" si="255"/>
        <v>na</v>
      </c>
      <c r="AP204" t="str">
        <f t="shared" si="256"/>
        <v>na</v>
      </c>
      <c r="AQ204" t="b">
        <f t="shared" si="257"/>
        <v>0</v>
      </c>
      <c r="AR204" t="s">
        <v>666</v>
      </c>
      <c r="AV204" t="s">
        <v>530</v>
      </c>
      <c r="AX204" t="s">
        <v>531</v>
      </c>
      <c r="AY204" t="s">
        <v>530</v>
      </c>
      <c r="BC204" t="s">
        <v>532</v>
      </c>
      <c r="BE204" t="s">
        <v>532</v>
      </c>
      <c r="BF204" t="s">
        <v>532</v>
      </c>
      <c r="BQ204" t="str">
        <f t="shared" si="258"/>
        <v>Yes</v>
      </c>
      <c r="BR204" t="b">
        <f t="shared" si="259"/>
        <v>1</v>
      </c>
      <c r="BS204" t="b">
        <f t="shared" si="260"/>
        <v>1</v>
      </c>
      <c r="BT204" t="b">
        <f t="shared" si="261"/>
        <v>1</v>
      </c>
      <c r="BU204" t="b">
        <f t="shared" si="262"/>
        <v>1</v>
      </c>
      <c r="BV204" t="b">
        <f t="shared" si="263"/>
        <v>0</v>
      </c>
      <c r="BW204">
        <f>IF(OR(BR204=FALSE,BR204="na"),"na",VLOOKUP(CN204,'Vlookup tables'!$G$2:$H$7,2,FALSE))</f>
        <v>2</v>
      </c>
      <c r="BX204">
        <f>IF(OR(BS204=FALSE,BS204="na"),"na",VLOOKUP(CO204,'Vlookup tables'!$G$2:$H$7,2,FALSE))</f>
        <v>2</v>
      </c>
      <c r="BY204">
        <f>IF(OR(BT204=FALSE,BT204="na"),"na",VLOOKUP(CP204,'Vlookup tables'!$G$2:$H$7,2,FALSE))</f>
        <v>1</v>
      </c>
      <c r="BZ204">
        <f>IF(OR(BU204=FALSE,BU204="na"),"na",VLOOKUP(CQ204,'Vlookup tables'!$G$2:$H$7,2,FALSE))</f>
        <v>1</v>
      </c>
      <c r="CA204">
        <f>IF(OR(BR204=FALSE,BR204="na"),"na",VLOOKUP(CU204,'Vlookup tables'!$J$2:$K$5,2,FALSE))</f>
        <v>2</v>
      </c>
      <c r="CB204">
        <f>IF(OR(BS204=FALSE,BS204="na"),"na",VLOOKUP(CV204,'Vlookup tables'!$J$2:$K$5,2,FALSE))</f>
        <v>3</v>
      </c>
      <c r="CC204">
        <f>IF(OR(BT204=FALSE,BT204="na"),"na",VLOOKUP(CW204,'Vlookup tables'!$J$2:$K$5,2,FALSE))</f>
        <v>2</v>
      </c>
      <c r="CD204">
        <f>IF(OR(BU204=FALSE,BU204="na"),"na",VLOOKUP(CX204,'Vlookup tables'!$J$2:$K$5,2,FALSE))</f>
        <v>2</v>
      </c>
      <c r="CE204" t="b">
        <f t="shared" si="264"/>
        <v>1</v>
      </c>
      <c r="CF204" t="b">
        <f t="shared" si="265"/>
        <v>1</v>
      </c>
      <c r="CG204" t="b">
        <f t="shared" si="266"/>
        <v>0</v>
      </c>
      <c r="CH204" t="b">
        <f t="shared" si="267"/>
        <v>1</v>
      </c>
      <c r="CI204" t="s">
        <v>519</v>
      </c>
      <c r="CJ204" t="s">
        <v>550</v>
      </c>
      <c r="CN204" t="s">
        <v>531</v>
      </c>
      <c r="CO204" t="s">
        <v>531</v>
      </c>
      <c r="CP204" t="s">
        <v>530</v>
      </c>
      <c r="CQ204" t="s">
        <v>530</v>
      </c>
      <c r="CU204" t="s">
        <v>528</v>
      </c>
      <c r="CV204" t="s">
        <v>532</v>
      </c>
      <c r="CW204" t="s">
        <v>528</v>
      </c>
      <c r="CX204" t="s">
        <v>528</v>
      </c>
      <c r="DB204" t="s">
        <v>1335</v>
      </c>
      <c r="DC204" t="s">
        <v>1336</v>
      </c>
      <c r="DE204" t="s">
        <v>1337</v>
      </c>
      <c r="DI204" t="b">
        <f t="shared" si="268"/>
        <v>0</v>
      </c>
      <c r="DK204" t="s">
        <v>533</v>
      </c>
      <c r="EQ204" t="b">
        <f t="shared" si="269"/>
        <v>1</v>
      </c>
      <c r="ER204" t="b">
        <f t="shared" si="270"/>
        <v>1</v>
      </c>
      <c r="ES204" t="b">
        <f t="shared" si="271"/>
        <v>0</v>
      </c>
      <c r="ET204" t="b">
        <f t="shared" si="272"/>
        <v>0</v>
      </c>
      <c r="EU204" t="b">
        <f t="shared" si="273"/>
        <v>0</v>
      </c>
      <c r="EV204" t="b">
        <f t="shared" si="274"/>
        <v>0</v>
      </c>
      <c r="EW204">
        <f t="shared" si="228"/>
        <v>3</v>
      </c>
      <c r="EX204" t="str">
        <f t="shared" si="229"/>
        <v>na</v>
      </c>
      <c r="EY204" t="str">
        <f t="shared" si="230"/>
        <v>na</v>
      </c>
      <c r="EZ204" t="str">
        <f t="shared" si="231"/>
        <v>na</v>
      </c>
      <c r="FA204" t="b">
        <f t="shared" si="232"/>
        <v>1</v>
      </c>
      <c r="FB204" t="b">
        <f t="shared" si="233"/>
        <v>0</v>
      </c>
      <c r="FC204" t="b">
        <f t="shared" si="275"/>
        <v>0</v>
      </c>
      <c r="FD204" t="b">
        <f t="shared" si="234"/>
        <v>1</v>
      </c>
      <c r="FE204" t="b">
        <f t="shared" si="235"/>
        <v>1</v>
      </c>
      <c r="FF204" t="b">
        <f t="shared" si="236"/>
        <v>1</v>
      </c>
      <c r="FG204" t="b">
        <f t="shared" si="237"/>
        <v>0</v>
      </c>
      <c r="FH204" t="b">
        <f t="shared" si="276"/>
        <v>0</v>
      </c>
      <c r="FI204">
        <f>IF(OR(FD204=FALSE,FD204="na"),"na",VLOOKUP(GH204,'Vlookup tables'!$G$2:$H$7,2,FALSE))</f>
        <v>2</v>
      </c>
      <c r="FJ204">
        <f>IF(OR(FE204=FALSE,FE204="na"),"na",VLOOKUP(GI204,'Vlookup tables'!$G$2:$H$7,2,FALSE))</f>
        <v>1</v>
      </c>
      <c r="FK204">
        <f>IF(OR(FF204=FALSE,FF204="na"),"na",VLOOKUP(GJ204,'Vlookup tables'!$G$2:$H$7,2,FALSE))</f>
        <v>2</v>
      </c>
      <c r="FL204" t="str">
        <f>IF(OR(FG204=FALSE,FG204="na"),"na",VLOOKUP(GK204,'Vlookup tables'!$G$2:$H$7,2,FALSE))</f>
        <v>na</v>
      </c>
      <c r="FM204">
        <f>IF(OR(FD204=FALSE,FD204="na"),"na",VLOOKUP(GO204,'Vlookup tables'!$J$2:$K$5,2,FALSE))</f>
        <v>3</v>
      </c>
      <c r="FN204">
        <f>IF(OR(FE204=FALSE,FE204="na"),"na",VLOOKUP(GP204,'Vlookup tables'!$J$2:$K$5,2,FALSE))</f>
        <v>2</v>
      </c>
      <c r="FO204">
        <f>IF(OR(FF204=FALSE,FF204="na"),"na",VLOOKUP(GQ204,'Vlookup tables'!$J$2:$K$5,2,FALSE))</f>
        <v>3</v>
      </c>
      <c r="FP204" t="str">
        <f>IF(OR(FG204=FALSE,FG204="na"),"na",VLOOKUP(GR204,'Vlookup tables'!$J$2:$K$5,2,FALSE))</f>
        <v>na</v>
      </c>
      <c r="FQ204" t="b">
        <f t="shared" si="238"/>
        <v>0</v>
      </c>
      <c r="FR204" t="b">
        <f t="shared" si="239"/>
        <v>0</v>
      </c>
      <c r="FS204" t="b">
        <f t="shared" si="240"/>
        <v>0</v>
      </c>
      <c r="FT204" t="str">
        <f t="shared" si="241"/>
        <v>na</v>
      </c>
      <c r="FU204" t="b">
        <f t="shared" si="242"/>
        <v>0</v>
      </c>
      <c r="FV204" t="s">
        <v>601</v>
      </c>
      <c r="FX204" t="s">
        <v>554</v>
      </c>
      <c r="GB204" t="s">
        <v>635</v>
      </c>
      <c r="GF204" t="s">
        <v>596</v>
      </c>
      <c r="GH204" t="s">
        <v>531</v>
      </c>
      <c r="GI204" t="s">
        <v>530</v>
      </c>
      <c r="GJ204" t="s">
        <v>531</v>
      </c>
      <c r="GO204" t="s">
        <v>532</v>
      </c>
      <c r="GP204" t="s">
        <v>528</v>
      </c>
      <c r="GQ204" t="s">
        <v>532</v>
      </c>
      <c r="HD204" t="s">
        <v>543</v>
      </c>
      <c r="HX204">
        <f>IF(IT204="","Unknown",VLOOKUP(IT204,'Vlookup tables'!$B$13:$C$16,2,FALSE))</f>
        <v>2</v>
      </c>
      <c r="HY204">
        <f>IF(IU204="","Unknown",VLOOKUP(IU204,'Vlookup tables'!$D$13:$E$16,2,FALSE))</f>
        <v>2</v>
      </c>
      <c r="HZ204">
        <f>IF(IV204="","Unknown",VLOOKUP(IV204,'Vlookup tables'!$F$13:$G$16,2,FALSE))</f>
        <v>3</v>
      </c>
      <c r="IA204">
        <f>IF(IW204="","Unknown",VLOOKUP(IW204,'Vlookup tables'!$H$13:$I$16,2,FALSE))</f>
        <v>2</v>
      </c>
      <c r="IB204">
        <f>IF(IX204="","Unknown",VLOOKUP(IX204,'Vlookup tables'!$J$13:$K$16,2,FALSE))</f>
        <v>3</v>
      </c>
      <c r="IC204">
        <f>IF(IY204="","Unknown",VLOOKUP(IY204,'Vlookup tables'!$L$13:$M$16,2,FALSE))</f>
        <v>3</v>
      </c>
      <c r="ID204">
        <f>IF(IZ204="","Unknown",VLOOKUP(IZ204,'Vlookup tables'!$N$13:$O$16,2,FALSE))</f>
        <v>1</v>
      </c>
      <c r="IE204">
        <f>VLOOKUP(JA204,'Vlookup tables'!$P$13:$Q$15,2,FALSE)</f>
        <v>2</v>
      </c>
      <c r="IF204" t="b">
        <f t="shared" si="277"/>
        <v>1</v>
      </c>
      <c r="IG204" t="b">
        <f t="shared" si="278"/>
        <v>1</v>
      </c>
      <c r="IH204" t="b">
        <f t="shared" si="279"/>
        <v>0</v>
      </c>
      <c r="II204" t="b">
        <f t="shared" si="243"/>
        <v>0</v>
      </c>
      <c r="IJ204">
        <f>IF(OR(IF204=FALSE,IF204="na"),"na",VLOOKUP(JF204,'Vlookup tables'!$G$2:$H$7,2,FALSE))</f>
        <v>4</v>
      </c>
      <c r="IK204">
        <f>IF(OR(IG204=FALSE,IG204="na"),"na",VLOOKUP(JG204,'Vlookup tables'!$G$2:$H$7,2,FALSE))</f>
        <v>2</v>
      </c>
      <c r="IL204" t="str">
        <f>IF(OR(IH204=FALSE,IH204="na"),"na",VLOOKUP(JH204,'Vlookup tables'!$G$2:$H$7,2,FALSE))</f>
        <v>na</v>
      </c>
      <c r="IM204">
        <f>IF(OR(IF204=FALSE,IF204="na"),"na",VLOOKUP(JL204,'Vlookup tables'!$J$2:$K$5,2,FALSE))</f>
        <v>3</v>
      </c>
      <c r="IN204">
        <f>IF(OR(IG204=FALSE,IG204="na"),"na",VLOOKUP(JM204,'Vlookup tables'!$J$2:$K$5,2,FALSE))</f>
        <v>2</v>
      </c>
      <c r="IO204" t="str">
        <f>IF(OR(IH204=FALSE,IH204="na"),"na",VLOOKUP(JN204,'Vlookup tables'!$J$2:$K$5,2,FALSE))</f>
        <v>na</v>
      </c>
      <c r="IP204" t="b">
        <f t="shared" si="280"/>
        <v>0</v>
      </c>
      <c r="IQ204" t="b">
        <f t="shared" si="281"/>
        <v>0</v>
      </c>
      <c r="IR204" t="str">
        <f t="shared" si="282"/>
        <v>na</v>
      </c>
      <c r="IS204" t="b">
        <f t="shared" si="283"/>
        <v>0</v>
      </c>
      <c r="IT204" t="s">
        <v>559</v>
      </c>
      <c r="IU204" t="s">
        <v>560</v>
      </c>
      <c r="IV204" t="s">
        <v>540</v>
      </c>
      <c r="IW204" t="s">
        <v>562</v>
      </c>
      <c r="IX204" t="s">
        <v>577</v>
      </c>
      <c r="IY204" t="s">
        <v>532</v>
      </c>
      <c r="IZ204" t="s">
        <v>562</v>
      </c>
      <c r="JA204" t="s">
        <v>578</v>
      </c>
      <c r="JB204" t="s">
        <v>636</v>
      </c>
      <c r="JF204" t="s">
        <v>573</v>
      </c>
      <c r="JG204" t="s">
        <v>531</v>
      </c>
      <c r="JL204" t="s">
        <v>532</v>
      </c>
      <c r="JM204" t="s">
        <v>528</v>
      </c>
      <c r="KN204" t="s">
        <v>552</v>
      </c>
      <c r="KQ204" t="b">
        <f t="shared" si="284"/>
        <v>0</v>
      </c>
      <c r="KR204">
        <f t="shared" si="244"/>
        <v>161</v>
      </c>
    </row>
    <row r="205" spans="1:304" ht="14.4" customHeight="1" x14ac:dyDescent="0.3">
      <c r="A205">
        <v>100</v>
      </c>
      <c r="B205">
        <v>1018</v>
      </c>
      <c r="C205" s="2">
        <v>44874.703622685185</v>
      </c>
      <c r="D205">
        <v>1</v>
      </c>
      <c r="E205" t="s">
        <v>544</v>
      </c>
      <c r="F205" t="s">
        <v>566</v>
      </c>
      <c r="G205">
        <f>VLOOKUP(F205,'Vlookup tables'!$A$2:$B$10,2,FALSE)</f>
        <v>3</v>
      </c>
      <c r="H205" t="s">
        <v>545</v>
      </c>
      <c r="J205" t="str">
        <f t="shared" si="285"/>
        <v>Engineering</v>
      </c>
      <c r="K205" t="s">
        <v>566</v>
      </c>
      <c r="L205">
        <f>VLOOKUP(K205,'Vlookup tables'!$A$2:$B$10,2,FALSE)</f>
        <v>3</v>
      </c>
      <c r="M205" t="s">
        <v>656</v>
      </c>
      <c r="N205" t="b">
        <f t="shared" si="245"/>
        <v>1</v>
      </c>
      <c r="O205" t="b">
        <f t="shared" si="246"/>
        <v>1</v>
      </c>
      <c r="P205" t="b">
        <f t="shared" si="247"/>
        <v>0</v>
      </c>
      <c r="Q205" t="b">
        <f t="shared" si="248"/>
        <v>1</v>
      </c>
      <c r="R205" t="b">
        <f t="shared" si="249"/>
        <v>1</v>
      </c>
      <c r="S205" t="s">
        <v>547</v>
      </c>
      <c r="T205" t="str">
        <f t="shared" si="286"/>
        <v>na</v>
      </c>
      <c r="U205" t="str">
        <f t="shared" si="287"/>
        <v>na</v>
      </c>
      <c r="V205" t="b">
        <f t="shared" si="288"/>
        <v>1</v>
      </c>
      <c r="W205" t="str">
        <f t="shared" si="289"/>
        <v>na</v>
      </c>
      <c r="X205" t="str">
        <f t="shared" si="290"/>
        <v>na</v>
      </c>
      <c r="Y205" t="s">
        <v>517</v>
      </c>
      <c r="Z205">
        <f>VLOOKUP(Y205,'Vlookup tables'!$D$2:$E$6,2,FALSE)</f>
        <v>1</v>
      </c>
      <c r="AA205" t="b">
        <f t="shared" si="227"/>
        <v>1</v>
      </c>
      <c r="AB205" t="b">
        <f t="shared" si="250"/>
        <v>1</v>
      </c>
      <c r="AC205" t="b">
        <f t="shared" si="251"/>
        <v>0</v>
      </c>
      <c r="AD205" t="b">
        <f t="shared" si="252"/>
        <v>1</v>
      </c>
      <c r="AE205" t="b">
        <f t="shared" si="253"/>
        <v>0</v>
      </c>
      <c r="AF205">
        <f>IF(OR(AA205=FALSE,AA205="na"),"na",VLOOKUP(AV205,'Vlookup tables'!$G$2:$H$7,2,FALSE))</f>
        <v>4</v>
      </c>
      <c r="AG205">
        <f>IF(OR(AB205=FALSE,AB205="na"),"na",VLOOKUP(AW205,'Vlookup tables'!$G$2:$H$7,2,FALSE))</f>
        <v>4</v>
      </c>
      <c r="AH205" t="str">
        <f>IF(OR(AC205=FALSE,AC205="na"),"na",VLOOKUP(AX205,'Vlookup tables'!$G$2:$H$7,2,FALSE))</f>
        <v>na</v>
      </c>
      <c r="AI205">
        <f>IF(OR(AD205=FALSE,AD205="na"),"na",VLOOKUP(AY205,'Vlookup tables'!$G$2:$H$7,2,FALSE))</f>
        <v>4</v>
      </c>
      <c r="AJ205">
        <f>IF(OR(AA205=FALSE,AA205="na"),"na",VLOOKUP(BC205,'Vlookup tables'!$J$2:$K$5,2,FALSE))</f>
        <v>3</v>
      </c>
      <c r="AK205">
        <f>IF(OR(AB205=FALSE,AB205="na"),"na",VLOOKUP(BD205,'Vlookup tables'!$J$2:$K$5,2,FALSE))</f>
        <v>3</v>
      </c>
      <c r="AL205" t="str">
        <f>IF(OR(AC205=FALSE,AC205="na"),"na",VLOOKUP(BE205,'Vlookup tables'!$J$2:$K$5,2,FALSE))</f>
        <v>na</v>
      </c>
      <c r="AM205">
        <f>IF(OR(AD205=FALSE,AD205="na"),"na",VLOOKUP(BF205,'Vlookup tables'!$J$2:$K$5,2,FALSE))</f>
        <v>3</v>
      </c>
      <c r="AN205" t="b">
        <f t="shared" si="254"/>
        <v>1</v>
      </c>
      <c r="AO205" t="b">
        <f t="shared" si="255"/>
        <v>1</v>
      </c>
      <c r="AP205" t="str">
        <f t="shared" si="256"/>
        <v>na</v>
      </c>
      <c r="AQ205" t="b">
        <f t="shared" si="257"/>
        <v>1</v>
      </c>
      <c r="AR205" t="s">
        <v>771</v>
      </c>
      <c r="AV205" t="s">
        <v>573</v>
      </c>
      <c r="AW205" t="s">
        <v>573</v>
      </c>
      <c r="AX205" t="s">
        <v>573</v>
      </c>
      <c r="AY205" t="s">
        <v>573</v>
      </c>
      <c r="BC205" t="s">
        <v>532</v>
      </c>
      <c r="BD205" t="s">
        <v>532</v>
      </c>
      <c r="BE205" t="s">
        <v>532</v>
      </c>
      <c r="BF205" t="s">
        <v>532</v>
      </c>
      <c r="BJ205" t="s">
        <v>1338</v>
      </c>
      <c r="BK205" t="s">
        <v>1339</v>
      </c>
      <c r="BM205" t="s">
        <v>1340</v>
      </c>
      <c r="BQ205" t="str">
        <f t="shared" si="258"/>
        <v>Yes</v>
      </c>
      <c r="BR205" t="b">
        <f t="shared" si="259"/>
        <v>1</v>
      </c>
      <c r="BS205" t="b">
        <f t="shared" si="260"/>
        <v>1</v>
      </c>
      <c r="BT205" t="b">
        <f t="shared" si="261"/>
        <v>1</v>
      </c>
      <c r="BU205" t="b">
        <f t="shared" si="262"/>
        <v>1</v>
      </c>
      <c r="BV205" t="b">
        <f t="shared" si="263"/>
        <v>0</v>
      </c>
      <c r="BW205">
        <f>IF(OR(BR205=FALSE,BR205="na"),"na",VLOOKUP(CN205,'Vlookup tables'!$G$2:$H$7,2,FALSE))</f>
        <v>3</v>
      </c>
      <c r="BX205">
        <f>IF(OR(BS205=FALSE,BS205="na"),"na",VLOOKUP(CO205,'Vlookup tables'!$G$2:$H$7,2,FALSE))</f>
        <v>3</v>
      </c>
      <c r="BY205">
        <f>IF(OR(BT205=FALSE,BT205="na"),"na",VLOOKUP(CP205,'Vlookup tables'!$G$2:$H$7,2,FALSE))</f>
        <v>2</v>
      </c>
      <c r="BZ205">
        <f>IF(OR(BU205=FALSE,BU205="na"),"na",VLOOKUP(CQ205,'Vlookup tables'!$G$2:$H$7,2,FALSE))</f>
        <v>2</v>
      </c>
      <c r="CA205">
        <f>IF(OR(BR205=FALSE,BR205="na"),"na",VLOOKUP(CU205,'Vlookup tables'!$J$2:$K$5,2,FALSE))</f>
        <v>3</v>
      </c>
      <c r="CB205">
        <f>IF(OR(BS205=FALSE,BS205="na"),"na",VLOOKUP(CV205,'Vlookup tables'!$J$2:$K$5,2,FALSE))</f>
        <v>3</v>
      </c>
      <c r="CC205">
        <f>IF(OR(BT205=FALSE,BT205="na"),"na",VLOOKUP(CW205,'Vlookup tables'!$J$2:$K$5,2,FALSE))</f>
        <v>3</v>
      </c>
      <c r="CD205">
        <f>IF(OR(BU205=FALSE,BU205="na"),"na",VLOOKUP(CX205,'Vlookup tables'!$J$2:$K$5,2,FALSE))</f>
        <v>3</v>
      </c>
      <c r="CE205" t="b">
        <f t="shared" si="264"/>
        <v>1</v>
      </c>
      <c r="CF205" t="b">
        <f t="shared" si="265"/>
        <v>1</v>
      </c>
      <c r="CG205" t="b">
        <f t="shared" si="266"/>
        <v>0</v>
      </c>
      <c r="CH205" t="b">
        <f t="shared" si="267"/>
        <v>0</v>
      </c>
      <c r="CI205" t="s">
        <v>519</v>
      </c>
      <c r="CJ205" t="s">
        <v>550</v>
      </c>
      <c r="CN205" t="s">
        <v>527</v>
      </c>
      <c r="CO205" t="s">
        <v>527</v>
      </c>
      <c r="CP205" t="s">
        <v>531</v>
      </c>
      <c r="CQ205" t="s">
        <v>531</v>
      </c>
      <c r="CU205" t="s">
        <v>532</v>
      </c>
      <c r="CV205" t="s">
        <v>532</v>
      </c>
      <c r="CW205" t="s">
        <v>532</v>
      </c>
      <c r="CX205" t="s">
        <v>532</v>
      </c>
      <c r="DB205" t="s">
        <v>1341</v>
      </c>
      <c r="DC205" t="s">
        <v>1341</v>
      </c>
      <c r="DI205" t="b">
        <f t="shared" si="268"/>
        <v>1</v>
      </c>
      <c r="DJ205" s="1" t="s">
        <v>1342</v>
      </c>
      <c r="DK205" t="s">
        <v>705</v>
      </c>
      <c r="EQ205" t="b">
        <f t="shared" si="269"/>
        <v>0</v>
      </c>
      <c r="ER205" t="b">
        <f t="shared" si="270"/>
        <v>0</v>
      </c>
      <c r="ES205" t="b">
        <f t="shared" si="271"/>
        <v>0</v>
      </c>
      <c r="ET205" t="b">
        <f t="shared" si="272"/>
        <v>0</v>
      </c>
      <c r="EU205" t="b">
        <f t="shared" si="273"/>
        <v>0</v>
      </c>
      <c r="EV205" t="b">
        <f t="shared" si="274"/>
        <v>0</v>
      </c>
      <c r="EW205" t="str">
        <f t="shared" si="228"/>
        <v>na</v>
      </c>
      <c r="EX205" t="str">
        <f t="shared" si="229"/>
        <v>na</v>
      </c>
      <c r="EY205" t="str">
        <f t="shared" si="230"/>
        <v>na</v>
      </c>
      <c r="EZ205" t="str">
        <f t="shared" si="231"/>
        <v>na</v>
      </c>
      <c r="FA205" t="str">
        <f t="shared" si="232"/>
        <v>na</v>
      </c>
      <c r="FB205" t="str">
        <f t="shared" si="233"/>
        <v>na</v>
      </c>
      <c r="FC205" t="str">
        <f t="shared" si="275"/>
        <v>na</v>
      </c>
      <c r="FD205" t="str">
        <f t="shared" si="234"/>
        <v>na</v>
      </c>
      <c r="FE205" t="str">
        <f t="shared" si="235"/>
        <v>na</v>
      </c>
      <c r="FF205" t="str">
        <f t="shared" si="236"/>
        <v>na</v>
      </c>
      <c r="FG205" t="str">
        <f t="shared" si="237"/>
        <v>na</v>
      </c>
      <c r="FH205" t="str">
        <f t="shared" si="276"/>
        <v>na</v>
      </c>
      <c r="FI205" t="str">
        <f>IF(OR(FD205=FALSE,FD205="na"),"na",VLOOKUP(GH205,'Vlookup tables'!$G$2:$H$7,2,FALSE))</f>
        <v>na</v>
      </c>
      <c r="FJ205" t="str">
        <f>IF(OR(FE205=FALSE,FE205="na"),"na",VLOOKUP(GI205,'Vlookup tables'!$G$2:$H$7,2,FALSE))</f>
        <v>na</v>
      </c>
      <c r="FK205" t="str">
        <f>IF(OR(FF205=FALSE,FF205="na"),"na",VLOOKUP(GJ205,'Vlookup tables'!$G$2:$H$7,2,FALSE))</f>
        <v>na</v>
      </c>
      <c r="FL205" t="str">
        <f>IF(OR(FG205=FALSE,FG205="na"),"na",VLOOKUP(GK205,'Vlookup tables'!$G$2:$H$7,2,FALSE))</f>
        <v>na</v>
      </c>
      <c r="FM205" t="str">
        <f>IF(OR(FD205=FALSE,FD205="na"),"na",VLOOKUP(GO205,'Vlookup tables'!$J$2:$K$5,2,FALSE))</f>
        <v>na</v>
      </c>
      <c r="FN205" t="str">
        <f>IF(OR(FE205=FALSE,FE205="na"),"na",VLOOKUP(GP205,'Vlookup tables'!$J$2:$K$5,2,FALSE))</f>
        <v>na</v>
      </c>
      <c r="FO205" t="str">
        <f>IF(OR(FF205=FALSE,FF205="na"),"na",VLOOKUP(GQ205,'Vlookup tables'!$J$2:$K$5,2,FALSE))</f>
        <v>na</v>
      </c>
      <c r="FP205" t="str">
        <f>IF(OR(FG205=FALSE,FG205="na"),"na",VLOOKUP(GR205,'Vlookup tables'!$J$2:$K$5,2,FALSE))</f>
        <v>na</v>
      </c>
      <c r="FQ205" t="str">
        <f t="shared" si="238"/>
        <v>na</v>
      </c>
      <c r="FR205" t="str">
        <f t="shared" si="239"/>
        <v>na</v>
      </c>
      <c r="FS205" t="str">
        <f t="shared" si="240"/>
        <v>na</v>
      </c>
      <c r="FT205" t="str">
        <f t="shared" si="241"/>
        <v>na</v>
      </c>
      <c r="FU205" t="str">
        <f t="shared" si="242"/>
        <v>na</v>
      </c>
      <c r="FV205" t="s">
        <v>574</v>
      </c>
      <c r="HF205" t="s">
        <v>579</v>
      </c>
      <c r="HG205" t="s">
        <v>1343</v>
      </c>
      <c r="HX205">
        <f>IF(IT205="","Unknown",VLOOKUP(IT205,'Vlookup tables'!$B$13:$C$16,2,FALSE))</f>
        <v>2</v>
      </c>
      <c r="HY205">
        <f>IF(IU205="","Unknown",VLOOKUP(IU205,'Vlookup tables'!$D$13:$E$16,2,FALSE))</f>
        <v>3</v>
      </c>
      <c r="HZ205">
        <f>IF(IV205="","Unknown",VLOOKUP(IV205,'Vlookup tables'!$F$13:$G$16,2,FALSE))</f>
        <v>3</v>
      </c>
      <c r="IA205">
        <f>IF(IW205="","Unknown",VLOOKUP(IW205,'Vlookup tables'!$H$13:$I$16,2,FALSE))</f>
        <v>2</v>
      </c>
      <c r="IB205">
        <f>IF(IX205="","Unknown",VLOOKUP(IX205,'Vlookup tables'!$J$13:$K$16,2,FALSE))</f>
        <v>3</v>
      </c>
      <c r="IC205">
        <f>IF(IY205="","Unknown",VLOOKUP(IY205,'Vlookup tables'!$L$13:$M$16,2,FALSE))</f>
        <v>2</v>
      </c>
      <c r="ID205">
        <f>IF(IZ205="","Unknown",VLOOKUP(IZ205,'Vlookup tables'!$N$13:$O$16,2,FALSE))</f>
        <v>1</v>
      </c>
      <c r="IE205">
        <f>VLOOKUP(JA205,'Vlookup tables'!$P$13:$Q$15,2,FALSE)</f>
        <v>2</v>
      </c>
      <c r="IF205" t="b">
        <f t="shared" si="277"/>
        <v>0</v>
      </c>
      <c r="IG205" t="b">
        <f t="shared" si="278"/>
        <v>1</v>
      </c>
      <c r="IH205" t="b">
        <f t="shared" si="279"/>
        <v>0</v>
      </c>
      <c r="II205" t="b">
        <f t="shared" si="243"/>
        <v>0</v>
      </c>
      <c r="IJ205" t="str">
        <f>IF(OR(IF205=FALSE,IF205="na"),"na",VLOOKUP(JF205,'Vlookup tables'!$G$2:$H$7,2,FALSE))</f>
        <v>na</v>
      </c>
      <c r="IK205">
        <f>IF(OR(IG205=FALSE,IG205="na"),"na",VLOOKUP(JG205,'Vlookup tables'!$G$2:$H$7,2,FALSE))</f>
        <v>1</v>
      </c>
      <c r="IL205" t="str">
        <f>IF(OR(IH205=FALSE,IH205="na"),"na",VLOOKUP(JH205,'Vlookup tables'!$G$2:$H$7,2,FALSE))</f>
        <v>na</v>
      </c>
      <c r="IM205" t="str">
        <f>IF(OR(IF205=FALSE,IF205="na"),"na",VLOOKUP(JL205,'Vlookup tables'!$J$2:$K$5,2,FALSE))</f>
        <v>na</v>
      </c>
      <c r="IN205">
        <f>IF(OR(IG205=FALSE,IG205="na"),"na",VLOOKUP(JM205,'Vlookup tables'!$J$2:$K$5,2,FALSE))</f>
        <v>2</v>
      </c>
      <c r="IO205" t="str">
        <f>IF(OR(IH205=FALSE,IH205="na"),"na",VLOOKUP(JN205,'Vlookup tables'!$J$2:$K$5,2,FALSE))</f>
        <v>na</v>
      </c>
      <c r="IP205" t="str">
        <f t="shared" si="280"/>
        <v>na</v>
      </c>
      <c r="IQ205" t="b">
        <f t="shared" si="281"/>
        <v>1</v>
      </c>
      <c r="IR205" t="str">
        <f t="shared" si="282"/>
        <v>na</v>
      </c>
      <c r="IS205" t="b">
        <f t="shared" si="283"/>
        <v>0</v>
      </c>
      <c r="IT205" t="s">
        <v>559</v>
      </c>
      <c r="IU205" t="s">
        <v>539</v>
      </c>
      <c r="IV205" t="s">
        <v>540</v>
      </c>
      <c r="IW205" t="s">
        <v>562</v>
      </c>
      <c r="IX205" t="s">
        <v>577</v>
      </c>
      <c r="IY205" t="s">
        <v>528</v>
      </c>
      <c r="IZ205" t="s">
        <v>562</v>
      </c>
      <c r="JA205" t="s">
        <v>578</v>
      </c>
      <c r="JB205" t="s">
        <v>619</v>
      </c>
      <c r="JG205" t="s">
        <v>530</v>
      </c>
      <c r="JM205" t="s">
        <v>528</v>
      </c>
      <c r="JS205" t="s">
        <v>1344</v>
      </c>
      <c r="KN205" t="s">
        <v>552</v>
      </c>
      <c r="KQ205" t="b">
        <f t="shared" si="284"/>
        <v>0</v>
      </c>
      <c r="KR205">
        <f t="shared" si="244"/>
        <v>156</v>
      </c>
    </row>
    <row r="206" spans="1:304" ht="14.4" customHeight="1" x14ac:dyDescent="0.3">
      <c r="A206">
        <v>100</v>
      </c>
      <c r="B206">
        <v>5512</v>
      </c>
      <c r="C206" s="2">
        <v>44874.714606481481</v>
      </c>
      <c r="D206">
        <v>0.89999997615814198</v>
      </c>
      <c r="E206" t="s">
        <v>590</v>
      </c>
      <c r="F206" t="s">
        <v>524</v>
      </c>
      <c r="G206">
        <f>VLOOKUP(F206,'Vlookup tables'!$A$2:$B$10,2,FALSE)</f>
        <v>0</v>
      </c>
      <c r="H206" t="s">
        <v>579</v>
      </c>
      <c r="J206" t="str">
        <f t="shared" si="285"/>
        <v>Unknown</v>
      </c>
      <c r="K206" t="s">
        <v>680</v>
      </c>
      <c r="L206">
        <f>VLOOKUP(K206,'Vlookup tables'!$A$2:$B$10,2,FALSE)</f>
        <v>2</v>
      </c>
      <c r="M206" t="s">
        <v>583</v>
      </c>
      <c r="N206" t="b">
        <f t="shared" si="245"/>
        <v>1</v>
      </c>
      <c r="O206" t="b">
        <f t="shared" si="246"/>
        <v>0</v>
      </c>
      <c r="P206" t="b">
        <f t="shared" si="247"/>
        <v>0</v>
      </c>
      <c r="Q206" t="b">
        <f t="shared" si="248"/>
        <v>0</v>
      </c>
      <c r="R206" t="b">
        <f t="shared" si="249"/>
        <v>0</v>
      </c>
      <c r="T206" t="str">
        <f t="shared" si="286"/>
        <v>na</v>
      </c>
      <c r="U206" t="str">
        <f t="shared" si="287"/>
        <v>Unknown</v>
      </c>
      <c r="V206" t="str">
        <f t="shared" si="288"/>
        <v>Unknown</v>
      </c>
      <c r="W206" t="str">
        <f t="shared" si="289"/>
        <v>Unknown</v>
      </c>
      <c r="X206" t="str">
        <f t="shared" si="290"/>
        <v>Unknown</v>
      </c>
      <c r="Y206" t="s">
        <v>584</v>
      </c>
      <c r="Z206">
        <f>VLOOKUP(Y206,'Vlookup tables'!$D$2:$E$6,2,FALSE)</f>
        <v>2</v>
      </c>
      <c r="AA206" t="str">
        <f t="shared" si="227"/>
        <v>na</v>
      </c>
      <c r="AB206" t="str">
        <f t="shared" si="250"/>
        <v>na</v>
      </c>
      <c r="AC206" t="str">
        <f t="shared" si="251"/>
        <v>na</v>
      </c>
      <c r="AD206" t="str">
        <f t="shared" si="252"/>
        <v>na</v>
      </c>
      <c r="AE206" t="str">
        <f t="shared" si="253"/>
        <v>na</v>
      </c>
      <c r="AF206" t="str">
        <f>IF(OR(AA206=FALSE,AA206="na"),"na",VLOOKUP(AV206,'Vlookup tables'!$G$2:$H$7,2,FALSE))</f>
        <v>na</v>
      </c>
      <c r="AG206" t="str">
        <f>IF(OR(AB206=FALSE,AB206="na"),"na",VLOOKUP(AW206,'Vlookup tables'!$G$2:$H$7,2,FALSE))</f>
        <v>na</v>
      </c>
      <c r="AH206" t="str">
        <f>IF(OR(AC206=FALSE,AC206="na"),"na",VLOOKUP(AX206,'Vlookup tables'!$G$2:$H$7,2,FALSE))</f>
        <v>na</v>
      </c>
      <c r="AI206" t="str">
        <f>IF(OR(AD206=FALSE,AD206="na"),"na",VLOOKUP(AY206,'Vlookup tables'!$G$2:$H$7,2,FALSE))</f>
        <v>na</v>
      </c>
      <c r="AJ206" t="str">
        <f>IF(OR(AA206=FALSE,AA206="na"),"na",VLOOKUP(BC206,'Vlookup tables'!$J$2:$K$5,2,FALSE))</f>
        <v>na</v>
      </c>
      <c r="AK206" t="str">
        <f>IF(OR(AB206=FALSE,AB206="na"),"na",VLOOKUP(BD206,'Vlookup tables'!$J$2:$K$5,2,FALSE))</f>
        <v>na</v>
      </c>
      <c r="AL206" t="str">
        <f>IF(OR(AC206=FALSE,AC206="na"),"na",VLOOKUP(BE206,'Vlookup tables'!$J$2:$K$5,2,FALSE))</f>
        <v>na</v>
      </c>
      <c r="AM206" t="str">
        <f>IF(OR(AD206=FALSE,AD206="na"),"na",VLOOKUP(BF206,'Vlookup tables'!$J$2:$K$5,2,FALSE))</f>
        <v>na</v>
      </c>
      <c r="AN206" t="str">
        <f t="shared" si="254"/>
        <v>na</v>
      </c>
      <c r="AO206" t="str">
        <f t="shared" si="255"/>
        <v>na</v>
      </c>
      <c r="AP206" t="str">
        <f t="shared" si="256"/>
        <v>na</v>
      </c>
      <c r="AQ206" t="str">
        <f t="shared" si="257"/>
        <v>na</v>
      </c>
      <c r="BQ206" t="str">
        <f t="shared" si="258"/>
        <v>na</v>
      </c>
      <c r="BR206" t="b">
        <f t="shared" si="259"/>
        <v>1</v>
      </c>
      <c r="BS206" t="b">
        <f t="shared" si="260"/>
        <v>1</v>
      </c>
      <c r="BT206" t="b">
        <f t="shared" si="261"/>
        <v>0</v>
      </c>
      <c r="BU206" t="b">
        <f t="shared" si="262"/>
        <v>0</v>
      </c>
      <c r="BV206" t="b">
        <f t="shared" si="263"/>
        <v>0</v>
      </c>
      <c r="BW206">
        <f>IF(OR(BR206=FALSE,BR206="na"),"na",VLOOKUP(CN206,'Vlookup tables'!$G$2:$H$7,2,FALSE))</f>
        <v>1</v>
      </c>
      <c r="BX206">
        <f>IF(OR(BS206=FALSE,BS206="na"),"na",VLOOKUP(CO206,'Vlookup tables'!$G$2:$H$7,2,FALSE))</f>
        <v>1</v>
      </c>
      <c r="BY206" t="str">
        <f>IF(OR(BT206=FALSE,BT206="na"),"na",VLOOKUP(CP206,'Vlookup tables'!$G$2:$H$7,2,FALSE))</f>
        <v>na</v>
      </c>
      <c r="BZ206" t="str">
        <f>IF(OR(BU206=FALSE,BU206="na"),"na",VLOOKUP(CQ206,'Vlookup tables'!$G$2:$H$7,2,FALSE))</f>
        <v>na</v>
      </c>
      <c r="CA206">
        <f>IF(OR(BR206=FALSE,BR206="na"),"na",VLOOKUP(CU206,'Vlookup tables'!$J$2:$K$5,2,FALSE))</f>
        <v>2</v>
      </c>
      <c r="CB206">
        <f>IF(OR(BS206=FALSE,BS206="na"),"na",VLOOKUP(CV206,'Vlookup tables'!$J$2:$K$5,2,FALSE))</f>
        <v>2</v>
      </c>
      <c r="CC206" t="str">
        <f>IF(OR(BT206=FALSE,BT206="na"),"na",VLOOKUP(CW206,'Vlookup tables'!$J$2:$K$5,2,FALSE))</f>
        <v>na</v>
      </c>
      <c r="CD206" t="str">
        <f>IF(OR(BU206=FALSE,BU206="na"),"na",VLOOKUP(CX206,'Vlookup tables'!$J$2:$K$5,2,FALSE))</f>
        <v>na</v>
      </c>
      <c r="CE206" t="b">
        <f t="shared" si="264"/>
        <v>0</v>
      </c>
      <c r="CF206" t="b">
        <f t="shared" si="265"/>
        <v>0</v>
      </c>
      <c r="CG206" t="str">
        <f t="shared" si="266"/>
        <v>na</v>
      </c>
      <c r="CH206" t="str">
        <f t="shared" si="267"/>
        <v>na</v>
      </c>
      <c r="CJ206" t="s">
        <v>529</v>
      </c>
      <c r="CN206" t="s">
        <v>530</v>
      </c>
      <c r="CO206" t="s">
        <v>530</v>
      </c>
      <c r="CU206" t="s">
        <v>528</v>
      </c>
      <c r="CV206" t="s">
        <v>528</v>
      </c>
      <c r="DI206" t="b">
        <f t="shared" si="268"/>
        <v>0</v>
      </c>
      <c r="DK206" t="s">
        <v>552</v>
      </c>
      <c r="EQ206" t="b">
        <f t="shared" si="269"/>
        <v>1</v>
      </c>
      <c r="ER206" t="b">
        <f t="shared" si="270"/>
        <v>1</v>
      </c>
      <c r="ES206" t="b">
        <f t="shared" si="271"/>
        <v>0</v>
      </c>
      <c r="ET206" t="b">
        <f t="shared" si="272"/>
        <v>0</v>
      </c>
      <c r="EU206" t="b">
        <f t="shared" si="273"/>
        <v>1</v>
      </c>
      <c r="EV206" t="b">
        <f t="shared" si="274"/>
        <v>0</v>
      </c>
      <c r="EW206">
        <f t="shared" si="228"/>
        <v>1</v>
      </c>
      <c r="EX206" t="str">
        <f t="shared" si="229"/>
        <v>na</v>
      </c>
      <c r="EY206" t="str">
        <f t="shared" si="230"/>
        <v>na</v>
      </c>
      <c r="EZ206">
        <f t="shared" si="231"/>
        <v>1</v>
      </c>
      <c r="FA206" t="b">
        <f t="shared" si="232"/>
        <v>1</v>
      </c>
      <c r="FB206" t="b">
        <f t="shared" si="233"/>
        <v>0</v>
      </c>
      <c r="FC206" t="b">
        <f t="shared" si="275"/>
        <v>0</v>
      </c>
      <c r="FD206" t="b">
        <f t="shared" si="234"/>
        <v>1</v>
      </c>
      <c r="FE206" t="str">
        <f t="shared" si="235"/>
        <v>na</v>
      </c>
      <c r="FF206" t="b">
        <f t="shared" si="236"/>
        <v>1</v>
      </c>
      <c r="FG206" t="b">
        <f t="shared" si="237"/>
        <v>0</v>
      </c>
      <c r="FH206" t="b">
        <f t="shared" si="276"/>
        <v>0</v>
      </c>
      <c r="FI206">
        <f>IF(OR(FD206=FALSE,FD206="na"),"na",VLOOKUP(GH206,'Vlookup tables'!$G$2:$H$7,2,FALSE))</f>
        <v>1</v>
      </c>
      <c r="FJ206" t="str">
        <f>IF(OR(FE206=FALSE,FE206="na"),"na",VLOOKUP(GI206,'Vlookup tables'!$G$2:$H$7,2,FALSE))</f>
        <v>na</v>
      </c>
      <c r="FK206">
        <f>IF(OR(FF206=FALSE,FF206="na"),"na",VLOOKUP(GJ206,'Vlookup tables'!$G$2:$H$7,2,FALSE))</f>
        <v>1</v>
      </c>
      <c r="FL206" t="str">
        <f>IF(OR(FG206=FALSE,FG206="na"),"na",VLOOKUP(GK206,'Vlookup tables'!$G$2:$H$7,2,FALSE))</f>
        <v>na</v>
      </c>
      <c r="FM206">
        <f>IF(OR(FD206=FALSE,FD206="na"),"na",VLOOKUP(GO206,'Vlookup tables'!$J$2:$K$5,2,FALSE))</f>
        <v>2</v>
      </c>
      <c r="FN206" t="str">
        <f>IF(OR(FE206=FALSE,FE206="na"),"na",VLOOKUP(GP206,'Vlookup tables'!$J$2:$K$5,2,FALSE))</f>
        <v>na</v>
      </c>
      <c r="FO206">
        <f>IF(OR(FF206=FALSE,FF206="na"),"na",VLOOKUP(GQ206,'Vlookup tables'!$J$2:$K$5,2,FALSE))</f>
        <v>2</v>
      </c>
      <c r="FP206" t="str">
        <f>IF(OR(FG206=FALSE,FG206="na"),"na",VLOOKUP(GR206,'Vlookup tables'!$J$2:$K$5,2,FALSE))</f>
        <v>na</v>
      </c>
      <c r="FQ206" t="b">
        <f t="shared" si="238"/>
        <v>0</v>
      </c>
      <c r="FR206" t="str">
        <f t="shared" si="239"/>
        <v>na</v>
      </c>
      <c r="FS206" t="b">
        <f t="shared" si="240"/>
        <v>0</v>
      </c>
      <c r="FT206" t="str">
        <f t="shared" si="241"/>
        <v>na</v>
      </c>
      <c r="FU206" t="b">
        <f t="shared" si="242"/>
        <v>0</v>
      </c>
      <c r="FV206" t="s">
        <v>594</v>
      </c>
      <c r="FX206" t="s">
        <v>555</v>
      </c>
      <c r="GA206" t="s">
        <v>555</v>
      </c>
      <c r="GB206" t="s">
        <v>630</v>
      </c>
      <c r="GF206" t="s">
        <v>596</v>
      </c>
      <c r="GH206" t="s">
        <v>530</v>
      </c>
      <c r="GJ206" t="s">
        <v>530</v>
      </c>
      <c r="GO206" t="s">
        <v>528</v>
      </c>
      <c r="GQ206" t="s">
        <v>528</v>
      </c>
      <c r="HD206" t="s">
        <v>552</v>
      </c>
      <c r="HX206">
        <f>IF(IT206="","Unknown",VLOOKUP(IT206,'Vlookup tables'!$B$13:$C$16,2,FALSE))</f>
        <v>3</v>
      </c>
      <c r="HY206">
        <f>IF(IU206="","Unknown",VLOOKUP(IU206,'Vlookup tables'!$D$13:$E$16,2,FALSE))</f>
        <v>3</v>
      </c>
      <c r="HZ206">
        <f>IF(IV206="","Unknown",VLOOKUP(IV206,'Vlookup tables'!$F$13:$G$16,2,FALSE))</f>
        <v>2</v>
      </c>
      <c r="IA206">
        <f>IF(IW206="","Unknown",VLOOKUP(IW206,'Vlookup tables'!$H$13:$I$16,2,FALSE))</f>
        <v>2</v>
      </c>
      <c r="IB206">
        <f>IF(IX206="","Unknown",VLOOKUP(IX206,'Vlookup tables'!$J$13:$K$16,2,FALSE))</f>
        <v>3</v>
      </c>
      <c r="IC206">
        <f>IF(IY206="","Unknown",VLOOKUP(IY206,'Vlookup tables'!$L$13:$M$16,2,FALSE))</f>
        <v>2</v>
      </c>
      <c r="ID206">
        <f>IF(IZ206="","Unknown",VLOOKUP(IZ206,'Vlookup tables'!$N$13:$O$16,2,FALSE))</f>
        <v>3</v>
      </c>
      <c r="IE206">
        <f>VLOOKUP(JA206,'Vlookup tables'!$P$13:$Q$15,2,FALSE)</f>
        <v>1</v>
      </c>
      <c r="IF206" t="str">
        <f t="shared" si="277"/>
        <v>na</v>
      </c>
      <c r="IG206" t="str">
        <f t="shared" si="278"/>
        <v>na</v>
      </c>
      <c r="IH206" t="str">
        <f t="shared" si="279"/>
        <v>na</v>
      </c>
      <c r="II206" t="str">
        <f t="shared" si="243"/>
        <v>na</v>
      </c>
      <c r="IJ206" t="str">
        <f>IF(OR(IF206=FALSE,IF206="na"),"na",VLOOKUP(JF206,'Vlookup tables'!$G$2:$H$7,2,FALSE))</f>
        <v>na</v>
      </c>
      <c r="IK206" t="str">
        <f>IF(OR(IG206=FALSE,IG206="na"),"na",VLOOKUP(JG206,'Vlookup tables'!$G$2:$H$7,2,FALSE))</f>
        <v>na</v>
      </c>
      <c r="IL206" t="str">
        <f>IF(OR(IH206=FALSE,IH206="na"),"na",VLOOKUP(JH206,'Vlookup tables'!$G$2:$H$7,2,FALSE))</f>
        <v>na</v>
      </c>
      <c r="IM206" t="str">
        <f>IF(OR(IF206=FALSE,IF206="na"),"na",VLOOKUP(JL206,'Vlookup tables'!$J$2:$K$5,2,FALSE))</f>
        <v>na</v>
      </c>
      <c r="IN206" t="str">
        <f>IF(OR(IG206=FALSE,IG206="na"),"na",VLOOKUP(JM206,'Vlookup tables'!$J$2:$K$5,2,FALSE))</f>
        <v>na</v>
      </c>
      <c r="IO206" t="str">
        <f>IF(OR(IH206=FALSE,IH206="na"),"na",VLOOKUP(JN206,'Vlookup tables'!$J$2:$K$5,2,FALSE))</f>
        <v>na</v>
      </c>
      <c r="IP206" t="str">
        <f t="shared" si="280"/>
        <v>na</v>
      </c>
      <c r="IQ206" t="str">
        <f t="shared" si="281"/>
        <v>na</v>
      </c>
      <c r="IR206" t="str">
        <f t="shared" si="282"/>
        <v>na</v>
      </c>
      <c r="IS206" t="b">
        <f t="shared" si="283"/>
        <v>0</v>
      </c>
      <c r="IT206" t="s">
        <v>538</v>
      </c>
      <c r="IU206" t="s">
        <v>539</v>
      </c>
      <c r="IV206" t="s">
        <v>561</v>
      </c>
      <c r="IW206" t="s">
        <v>562</v>
      </c>
      <c r="IX206" t="s">
        <v>577</v>
      </c>
      <c r="IY206" t="s">
        <v>528</v>
      </c>
      <c r="IZ206" t="s">
        <v>587</v>
      </c>
      <c r="JA206" t="s">
        <v>541</v>
      </c>
      <c r="JX206" t="s">
        <v>534</v>
      </c>
      <c r="JZ206" t="s">
        <v>588</v>
      </c>
      <c r="KB206" t="s">
        <v>589</v>
      </c>
      <c r="KC206">
        <v>1</v>
      </c>
      <c r="KD206">
        <v>2</v>
      </c>
      <c r="KK206">
        <v>1</v>
      </c>
      <c r="KN206" t="s">
        <v>552</v>
      </c>
      <c r="KQ206" t="b">
        <f t="shared" si="284"/>
        <v>0</v>
      </c>
      <c r="KR206">
        <f t="shared" si="244"/>
        <v>144</v>
      </c>
    </row>
    <row r="207" spans="1:304" ht="14.4" customHeight="1" x14ac:dyDescent="0.3">
      <c r="A207">
        <v>100</v>
      </c>
      <c r="B207">
        <v>276</v>
      </c>
      <c r="C207" s="2">
        <v>44874.727962962963</v>
      </c>
      <c r="D207">
        <v>1</v>
      </c>
      <c r="E207" t="s">
        <v>590</v>
      </c>
      <c r="F207" t="s">
        <v>680</v>
      </c>
      <c r="G207">
        <f>VLOOKUP(F207,'Vlookup tables'!$A$2:$B$10,2,FALSE)</f>
        <v>2</v>
      </c>
      <c r="H207" t="s">
        <v>545</v>
      </c>
      <c r="J207" t="str">
        <f t="shared" si="285"/>
        <v>Engineering</v>
      </c>
      <c r="K207" t="s">
        <v>612</v>
      </c>
      <c r="L207">
        <f>VLOOKUP(K207,'Vlookup tables'!$A$2:$B$10,2,FALSE)</f>
        <v>5</v>
      </c>
      <c r="M207" t="s">
        <v>583</v>
      </c>
      <c r="N207" t="b">
        <f t="shared" si="245"/>
        <v>1</v>
      </c>
      <c r="O207" t="b">
        <f t="shared" si="246"/>
        <v>0</v>
      </c>
      <c r="P207" t="b">
        <f t="shared" si="247"/>
        <v>0</v>
      </c>
      <c r="Q207" t="b">
        <f t="shared" si="248"/>
        <v>0</v>
      </c>
      <c r="R207" t="b">
        <f t="shared" si="249"/>
        <v>0</v>
      </c>
      <c r="T207" t="str">
        <f t="shared" si="286"/>
        <v>na</v>
      </c>
      <c r="U207" t="str">
        <f t="shared" si="287"/>
        <v>Unknown</v>
      </c>
      <c r="V207" t="str">
        <f t="shared" si="288"/>
        <v>Unknown</v>
      </c>
      <c r="W207" t="str">
        <f t="shared" si="289"/>
        <v>Unknown</v>
      </c>
      <c r="X207" t="str">
        <f t="shared" si="290"/>
        <v>Unknown</v>
      </c>
      <c r="Y207" t="s">
        <v>584</v>
      </c>
      <c r="Z207">
        <f>VLOOKUP(Y207,'Vlookup tables'!$D$2:$E$6,2,FALSE)</f>
        <v>2</v>
      </c>
      <c r="AA207" t="str">
        <f t="shared" si="227"/>
        <v>na</v>
      </c>
      <c r="AB207" t="str">
        <f t="shared" si="250"/>
        <v>na</v>
      </c>
      <c r="AC207" t="str">
        <f t="shared" si="251"/>
        <v>na</v>
      </c>
      <c r="AD207" t="str">
        <f t="shared" si="252"/>
        <v>na</v>
      </c>
      <c r="AE207" t="str">
        <f t="shared" si="253"/>
        <v>na</v>
      </c>
      <c r="AF207" t="str">
        <f>IF(OR(AA207=FALSE,AA207="na"),"na",VLOOKUP(AV207,'Vlookup tables'!$G$2:$H$7,2,FALSE))</f>
        <v>na</v>
      </c>
      <c r="AG207" t="str">
        <f>IF(OR(AB207=FALSE,AB207="na"),"na",VLOOKUP(AW207,'Vlookup tables'!$G$2:$H$7,2,FALSE))</f>
        <v>na</v>
      </c>
      <c r="AH207" t="str">
        <f>IF(OR(AC207=FALSE,AC207="na"),"na",VLOOKUP(AX207,'Vlookup tables'!$G$2:$H$7,2,FALSE))</f>
        <v>na</v>
      </c>
      <c r="AI207" t="str">
        <f>IF(OR(AD207=FALSE,AD207="na"),"na",VLOOKUP(AY207,'Vlookup tables'!$G$2:$H$7,2,FALSE))</f>
        <v>na</v>
      </c>
      <c r="AJ207" t="str">
        <f>IF(OR(AA207=FALSE,AA207="na"),"na",VLOOKUP(BC207,'Vlookup tables'!$J$2:$K$5,2,FALSE))</f>
        <v>na</v>
      </c>
      <c r="AK207" t="str">
        <f>IF(OR(AB207=FALSE,AB207="na"),"na",VLOOKUP(BD207,'Vlookup tables'!$J$2:$K$5,2,FALSE))</f>
        <v>na</v>
      </c>
      <c r="AL207" t="str">
        <f>IF(OR(AC207=FALSE,AC207="na"),"na",VLOOKUP(BE207,'Vlookup tables'!$J$2:$K$5,2,FALSE))</f>
        <v>na</v>
      </c>
      <c r="AM207" t="str">
        <f>IF(OR(AD207=FALSE,AD207="na"),"na",VLOOKUP(BF207,'Vlookup tables'!$J$2:$K$5,2,FALSE))</f>
        <v>na</v>
      </c>
      <c r="AN207" t="str">
        <f t="shared" si="254"/>
        <v>na</v>
      </c>
      <c r="AO207" t="str">
        <f t="shared" si="255"/>
        <v>na</v>
      </c>
      <c r="AP207" t="str">
        <f t="shared" si="256"/>
        <v>na</v>
      </c>
      <c r="AQ207" t="str">
        <f t="shared" si="257"/>
        <v>na</v>
      </c>
      <c r="BQ207" t="str">
        <f t="shared" si="258"/>
        <v>na</v>
      </c>
      <c r="BR207" t="b">
        <f t="shared" si="259"/>
        <v>1</v>
      </c>
      <c r="BS207" t="b">
        <f t="shared" si="260"/>
        <v>1</v>
      </c>
      <c r="BT207" t="b">
        <f t="shared" si="261"/>
        <v>0</v>
      </c>
      <c r="BU207" t="b">
        <f t="shared" si="262"/>
        <v>0</v>
      </c>
      <c r="BV207" t="b">
        <f t="shared" si="263"/>
        <v>0</v>
      </c>
      <c r="BW207">
        <f>IF(OR(BR207=FALSE,BR207="na"),"na",VLOOKUP(CN207,'Vlookup tables'!$G$2:$H$7,2,FALSE))</f>
        <v>2</v>
      </c>
      <c r="BX207">
        <f>IF(OR(BS207=FALSE,BS207="na"),"na",VLOOKUP(CO207,'Vlookup tables'!$G$2:$H$7,2,FALSE))</f>
        <v>2</v>
      </c>
      <c r="BY207" t="str">
        <f>IF(OR(BT207=FALSE,BT207="na"),"na",VLOOKUP(CP207,'Vlookup tables'!$G$2:$H$7,2,FALSE))</f>
        <v>na</v>
      </c>
      <c r="BZ207" t="str">
        <f>IF(OR(BU207=FALSE,BU207="na"),"na",VLOOKUP(CQ207,'Vlookup tables'!$G$2:$H$7,2,FALSE))</f>
        <v>na</v>
      </c>
      <c r="CA207">
        <f>IF(OR(BR207=FALSE,BR207="na"),"na",VLOOKUP(CU207,'Vlookup tables'!$J$2:$K$5,2,FALSE))</f>
        <v>3</v>
      </c>
      <c r="CB207">
        <f>IF(OR(BS207=FALSE,BS207="na"),"na",VLOOKUP(CV207,'Vlookup tables'!$J$2:$K$5,2,FALSE))</f>
        <v>3</v>
      </c>
      <c r="CC207" t="str">
        <f>IF(OR(BT207=FALSE,BT207="na"),"na",VLOOKUP(CW207,'Vlookup tables'!$J$2:$K$5,2,FALSE))</f>
        <v>na</v>
      </c>
      <c r="CD207" t="str">
        <f>IF(OR(BU207=FALSE,BU207="na"),"na",VLOOKUP(CX207,'Vlookup tables'!$J$2:$K$5,2,FALSE))</f>
        <v>na</v>
      </c>
      <c r="CE207" t="b">
        <f t="shared" si="264"/>
        <v>0</v>
      </c>
      <c r="CF207" t="b">
        <f t="shared" si="265"/>
        <v>0</v>
      </c>
      <c r="CG207" t="str">
        <f t="shared" si="266"/>
        <v>na</v>
      </c>
      <c r="CH207" t="str">
        <f t="shared" si="267"/>
        <v>na</v>
      </c>
      <c r="CJ207" t="s">
        <v>529</v>
      </c>
      <c r="CN207" t="s">
        <v>531</v>
      </c>
      <c r="CO207" t="s">
        <v>531</v>
      </c>
      <c r="CU207" t="s">
        <v>532</v>
      </c>
      <c r="CV207" t="s">
        <v>532</v>
      </c>
      <c r="DI207" t="b">
        <f t="shared" si="268"/>
        <v>0</v>
      </c>
      <c r="DK207" t="s">
        <v>552</v>
      </c>
      <c r="EQ207" t="b">
        <f t="shared" si="269"/>
        <v>0</v>
      </c>
      <c r="ER207" t="b">
        <f t="shared" si="270"/>
        <v>0</v>
      </c>
      <c r="ES207" t="b">
        <f t="shared" si="271"/>
        <v>0</v>
      </c>
      <c r="ET207" t="b">
        <f t="shared" si="272"/>
        <v>0</v>
      </c>
      <c r="EU207" t="b">
        <f t="shared" si="273"/>
        <v>0</v>
      </c>
      <c r="EV207" t="b">
        <f t="shared" si="274"/>
        <v>0</v>
      </c>
      <c r="EW207" t="str">
        <f t="shared" si="228"/>
        <v>na</v>
      </c>
      <c r="EX207" t="str">
        <f t="shared" si="229"/>
        <v>na</v>
      </c>
      <c r="EY207" t="str">
        <f t="shared" si="230"/>
        <v>na</v>
      </c>
      <c r="EZ207" t="str">
        <f t="shared" si="231"/>
        <v>na</v>
      </c>
      <c r="FA207" t="str">
        <f t="shared" si="232"/>
        <v>na</v>
      </c>
      <c r="FB207" t="str">
        <f t="shared" si="233"/>
        <v>na</v>
      </c>
      <c r="FC207" t="str">
        <f t="shared" si="275"/>
        <v>na</v>
      </c>
      <c r="FD207" t="str">
        <f t="shared" si="234"/>
        <v>na</v>
      </c>
      <c r="FE207" t="str">
        <f t="shared" si="235"/>
        <v>na</v>
      </c>
      <c r="FF207" t="str">
        <f t="shared" si="236"/>
        <v>na</v>
      </c>
      <c r="FG207" t="str">
        <f t="shared" si="237"/>
        <v>na</v>
      </c>
      <c r="FH207" t="str">
        <f t="shared" si="276"/>
        <v>na</v>
      </c>
      <c r="FI207" t="str">
        <f>IF(OR(FD207=FALSE,FD207="na"),"na",VLOOKUP(GH207,'Vlookup tables'!$G$2:$H$7,2,FALSE))</f>
        <v>na</v>
      </c>
      <c r="FJ207" t="str">
        <f>IF(OR(FE207=FALSE,FE207="na"),"na",VLOOKUP(GI207,'Vlookup tables'!$G$2:$H$7,2,FALSE))</f>
        <v>na</v>
      </c>
      <c r="FK207" t="str">
        <f>IF(OR(FF207=FALSE,FF207="na"),"na",VLOOKUP(GJ207,'Vlookup tables'!$G$2:$H$7,2,FALSE))</f>
        <v>na</v>
      </c>
      <c r="FL207" t="str">
        <f>IF(OR(FG207=FALSE,FG207="na"),"na",VLOOKUP(GK207,'Vlookup tables'!$G$2:$H$7,2,FALSE))</f>
        <v>na</v>
      </c>
      <c r="FM207" t="str">
        <f>IF(OR(FD207=FALSE,FD207="na"),"na",VLOOKUP(GO207,'Vlookup tables'!$J$2:$K$5,2,FALSE))</f>
        <v>na</v>
      </c>
      <c r="FN207" t="str">
        <f>IF(OR(FE207=FALSE,FE207="na"),"na",VLOOKUP(GP207,'Vlookup tables'!$J$2:$K$5,2,FALSE))</f>
        <v>na</v>
      </c>
      <c r="FO207" t="str">
        <f>IF(OR(FF207=FALSE,FF207="na"),"na",VLOOKUP(GQ207,'Vlookup tables'!$J$2:$K$5,2,FALSE))</f>
        <v>na</v>
      </c>
      <c r="FP207" t="str">
        <f>IF(OR(FG207=FALSE,FG207="na"),"na",VLOOKUP(GR207,'Vlookup tables'!$J$2:$K$5,2,FALSE))</f>
        <v>na</v>
      </c>
      <c r="FQ207" t="str">
        <f t="shared" si="238"/>
        <v>na</v>
      </c>
      <c r="FR207" t="str">
        <f t="shared" si="239"/>
        <v>na</v>
      </c>
      <c r="FS207" t="str">
        <f t="shared" si="240"/>
        <v>na</v>
      </c>
      <c r="FT207" t="str">
        <f t="shared" si="241"/>
        <v>na</v>
      </c>
      <c r="FU207" t="str">
        <f t="shared" si="242"/>
        <v>na</v>
      </c>
      <c r="FV207" t="s">
        <v>574</v>
      </c>
      <c r="HF207" t="s">
        <v>579</v>
      </c>
      <c r="HG207" t="s">
        <v>1345</v>
      </c>
      <c r="HX207">
        <f>IF(IT207="","Unknown",VLOOKUP(IT207,'Vlookup tables'!$B$13:$C$16,2,FALSE))</f>
        <v>1</v>
      </c>
      <c r="HY207">
        <f>IF(IU207="","Unknown",VLOOKUP(IU207,'Vlookup tables'!$D$13:$E$16,2,FALSE))</f>
        <v>1</v>
      </c>
      <c r="HZ207">
        <f>IF(IV207="","Unknown",VLOOKUP(IV207,'Vlookup tables'!$F$13:$G$16,2,FALSE))</f>
        <v>2</v>
      </c>
      <c r="IA207">
        <f>IF(IW207="","Unknown",VLOOKUP(IW207,'Vlookup tables'!$H$13:$I$16,2,FALSE))</f>
        <v>2</v>
      </c>
      <c r="IB207">
        <f>IF(IX207="","Unknown",VLOOKUP(IX207,'Vlookup tables'!$J$13:$K$16,2,FALSE))</f>
        <v>2</v>
      </c>
      <c r="IC207">
        <f>IF(IY207="","Unknown",VLOOKUP(IY207,'Vlookup tables'!$L$13:$M$16,2,FALSE))</f>
        <v>2</v>
      </c>
      <c r="ID207">
        <f>IF(IZ207="","Unknown",VLOOKUP(IZ207,'Vlookup tables'!$N$13:$O$16,2,FALSE))</f>
        <v>3</v>
      </c>
      <c r="IE207">
        <f>VLOOKUP(JA207,'Vlookup tables'!$P$13:$Q$15,2,FALSE)</f>
        <v>1</v>
      </c>
      <c r="IF207" t="str">
        <f t="shared" si="277"/>
        <v>na</v>
      </c>
      <c r="IG207" t="str">
        <f t="shared" si="278"/>
        <v>na</v>
      </c>
      <c r="IH207" t="str">
        <f t="shared" si="279"/>
        <v>na</v>
      </c>
      <c r="II207" t="str">
        <f t="shared" si="243"/>
        <v>na</v>
      </c>
      <c r="IJ207" t="str">
        <f>IF(OR(IF207=FALSE,IF207="na"),"na",VLOOKUP(JF207,'Vlookup tables'!$G$2:$H$7,2,FALSE))</f>
        <v>na</v>
      </c>
      <c r="IK207" t="str">
        <f>IF(OR(IG207=FALSE,IG207="na"),"na",VLOOKUP(JG207,'Vlookup tables'!$G$2:$H$7,2,FALSE))</f>
        <v>na</v>
      </c>
      <c r="IL207" t="str">
        <f>IF(OR(IH207=FALSE,IH207="na"),"na",VLOOKUP(JH207,'Vlookup tables'!$G$2:$H$7,2,FALSE))</f>
        <v>na</v>
      </c>
      <c r="IM207" t="str">
        <f>IF(OR(IF207=FALSE,IF207="na"),"na",VLOOKUP(JL207,'Vlookup tables'!$J$2:$K$5,2,FALSE))</f>
        <v>na</v>
      </c>
      <c r="IN207" t="str">
        <f>IF(OR(IG207=FALSE,IG207="na"),"na",VLOOKUP(JM207,'Vlookup tables'!$J$2:$K$5,2,FALSE))</f>
        <v>na</v>
      </c>
      <c r="IO207" t="str">
        <f>IF(OR(IH207=FALSE,IH207="na"),"na",VLOOKUP(JN207,'Vlookup tables'!$J$2:$K$5,2,FALSE))</f>
        <v>na</v>
      </c>
      <c r="IP207" t="str">
        <f t="shared" si="280"/>
        <v>na</v>
      </c>
      <c r="IQ207" t="str">
        <f t="shared" si="281"/>
        <v>na</v>
      </c>
      <c r="IR207" t="str">
        <f t="shared" si="282"/>
        <v>na</v>
      </c>
      <c r="IS207" t="b">
        <f t="shared" si="283"/>
        <v>0</v>
      </c>
      <c r="IT207" t="s">
        <v>704</v>
      </c>
      <c r="IU207" t="s">
        <v>669</v>
      </c>
      <c r="IV207" t="s">
        <v>561</v>
      </c>
      <c r="IW207" t="s">
        <v>562</v>
      </c>
      <c r="IX207" t="s">
        <v>563</v>
      </c>
      <c r="IY207" t="s">
        <v>528</v>
      </c>
      <c r="IZ207" t="s">
        <v>587</v>
      </c>
      <c r="JA207" t="s">
        <v>541</v>
      </c>
      <c r="JX207" t="s">
        <v>534</v>
      </c>
      <c r="KN207" t="s">
        <v>552</v>
      </c>
      <c r="KQ207" t="b">
        <f t="shared" si="284"/>
        <v>0</v>
      </c>
      <c r="KR207">
        <f t="shared" si="244"/>
        <v>132</v>
      </c>
    </row>
    <row r="208" spans="1:304" ht="14.4" customHeight="1" x14ac:dyDescent="0.3">
      <c r="A208">
        <v>100</v>
      </c>
      <c r="B208">
        <v>1380</v>
      </c>
      <c r="C208" s="2">
        <v>44874.744409722225</v>
      </c>
      <c r="D208">
        <v>1</v>
      </c>
      <c r="E208" t="s">
        <v>544</v>
      </c>
      <c r="F208" t="s">
        <v>568</v>
      </c>
      <c r="G208">
        <f>VLOOKUP(F208,'Vlookup tables'!$A$2:$B$10,2,FALSE)</f>
        <v>6</v>
      </c>
      <c r="H208" t="s">
        <v>545</v>
      </c>
      <c r="J208" t="str">
        <f t="shared" si="285"/>
        <v>Engineering</v>
      </c>
      <c r="K208" t="s">
        <v>568</v>
      </c>
      <c r="L208">
        <f>VLOOKUP(K208,'Vlookup tables'!$A$2:$B$10,2,FALSE)</f>
        <v>6</v>
      </c>
      <c r="M208" t="s">
        <v>701</v>
      </c>
      <c r="N208" t="b">
        <f t="shared" si="245"/>
        <v>1</v>
      </c>
      <c r="O208" t="b">
        <f t="shared" si="246"/>
        <v>1</v>
      </c>
      <c r="P208" t="b">
        <f t="shared" si="247"/>
        <v>0</v>
      </c>
      <c r="Q208" t="b">
        <f t="shared" si="248"/>
        <v>1</v>
      </c>
      <c r="R208" t="b">
        <f t="shared" si="249"/>
        <v>0</v>
      </c>
      <c r="S208" t="s">
        <v>547</v>
      </c>
      <c r="T208" t="str">
        <f t="shared" si="286"/>
        <v>na</v>
      </c>
      <c r="U208" t="str">
        <f t="shared" si="287"/>
        <v>na</v>
      </c>
      <c r="V208" t="b">
        <f t="shared" si="288"/>
        <v>1</v>
      </c>
      <c r="W208" t="str">
        <f t="shared" si="289"/>
        <v>na</v>
      </c>
      <c r="X208" t="b">
        <f t="shared" si="290"/>
        <v>0</v>
      </c>
      <c r="Y208" t="s">
        <v>517</v>
      </c>
      <c r="Z208">
        <f>VLOOKUP(Y208,'Vlookup tables'!$D$2:$E$6,2,FALSE)</f>
        <v>1</v>
      </c>
      <c r="AA208" t="b">
        <f t="shared" si="227"/>
        <v>1</v>
      </c>
      <c r="AB208" t="b">
        <f t="shared" si="250"/>
        <v>1</v>
      </c>
      <c r="AC208" t="b">
        <f t="shared" si="251"/>
        <v>0</v>
      </c>
      <c r="AD208" t="b">
        <f t="shared" si="252"/>
        <v>0</v>
      </c>
      <c r="AE208" t="b">
        <f t="shared" si="253"/>
        <v>0</v>
      </c>
      <c r="AF208">
        <f>IF(OR(AA208=FALSE,AA208="na"),"na",VLOOKUP(AV208,'Vlookup tables'!$G$2:$H$7,2,FALSE))</f>
        <v>4</v>
      </c>
      <c r="AG208">
        <f>IF(OR(AB208=FALSE,AB208="na"),"na",VLOOKUP(AW208,'Vlookup tables'!$G$2:$H$7,2,FALSE))</f>
        <v>2</v>
      </c>
      <c r="AH208" t="str">
        <f>IF(OR(AC208=FALSE,AC208="na"),"na",VLOOKUP(AX208,'Vlookup tables'!$G$2:$H$7,2,FALSE))</f>
        <v>na</v>
      </c>
      <c r="AI208" t="str">
        <f>IF(OR(AD208=FALSE,AD208="na"),"na",VLOOKUP(AY208,'Vlookup tables'!$G$2:$H$7,2,FALSE))</f>
        <v>na</v>
      </c>
      <c r="AJ208">
        <f>IF(OR(AA208=FALSE,AA208="na"),"na",VLOOKUP(BC208,'Vlookup tables'!$J$2:$K$5,2,FALSE))</f>
        <v>3</v>
      </c>
      <c r="AK208">
        <f>IF(OR(AB208=FALSE,AB208="na"),"na",VLOOKUP(BD208,'Vlookup tables'!$J$2:$K$5,2,FALSE))</f>
        <v>2</v>
      </c>
      <c r="AL208" t="str">
        <f>IF(OR(AC208=FALSE,AC208="na"),"na",VLOOKUP(BE208,'Vlookup tables'!$J$2:$K$5,2,FALSE))</f>
        <v>na</v>
      </c>
      <c r="AM208" t="str">
        <f>IF(OR(AD208=FALSE,AD208="na"),"na",VLOOKUP(BF208,'Vlookup tables'!$J$2:$K$5,2,FALSE))</f>
        <v>na</v>
      </c>
      <c r="AN208" t="b">
        <f t="shared" si="254"/>
        <v>0</v>
      </c>
      <c r="AO208" t="b">
        <f t="shared" si="255"/>
        <v>0</v>
      </c>
      <c r="AP208" t="str">
        <f t="shared" si="256"/>
        <v>na</v>
      </c>
      <c r="AQ208" t="str">
        <f t="shared" si="257"/>
        <v>na</v>
      </c>
      <c r="AR208" t="s">
        <v>682</v>
      </c>
      <c r="AV208" t="s">
        <v>573</v>
      </c>
      <c r="AW208" t="s">
        <v>531</v>
      </c>
      <c r="AX208" t="s">
        <v>573</v>
      </c>
      <c r="BC208" t="s">
        <v>532</v>
      </c>
      <c r="BD208" t="s">
        <v>528</v>
      </c>
      <c r="BE208" t="s">
        <v>528</v>
      </c>
      <c r="BL208" t="s">
        <v>1346</v>
      </c>
      <c r="BQ208" t="str">
        <f t="shared" si="258"/>
        <v>Yes</v>
      </c>
      <c r="BR208" t="b">
        <f t="shared" si="259"/>
        <v>1</v>
      </c>
      <c r="BS208" t="b">
        <f t="shared" si="260"/>
        <v>1</v>
      </c>
      <c r="BT208" t="b">
        <f t="shared" si="261"/>
        <v>0</v>
      </c>
      <c r="BU208" t="b">
        <f t="shared" si="262"/>
        <v>0</v>
      </c>
      <c r="BV208" t="b">
        <f t="shared" si="263"/>
        <v>1</v>
      </c>
      <c r="BW208">
        <f>IF(OR(BR208=FALSE,BR208="na"),"na",VLOOKUP(CN208,'Vlookup tables'!$G$2:$H$7,2,FALSE))</f>
        <v>5</v>
      </c>
      <c r="BX208">
        <f>IF(OR(BS208=FALSE,BS208="na"),"na",VLOOKUP(CO208,'Vlookup tables'!$G$2:$H$7,2,FALSE))</f>
        <v>5</v>
      </c>
      <c r="BY208" t="str">
        <f>IF(OR(BT208=FALSE,BT208="na"),"na",VLOOKUP(CP208,'Vlookup tables'!$G$2:$H$7,2,FALSE))</f>
        <v>na</v>
      </c>
      <c r="BZ208" t="str">
        <f>IF(OR(BU208=FALSE,BU208="na"),"na",VLOOKUP(CQ208,'Vlookup tables'!$G$2:$H$7,2,FALSE))</f>
        <v>na</v>
      </c>
      <c r="CA208">
        <f>IF(OR(BR208=FALSE,BR208="na"),"na",VLOOKUP(CU208,'Vlookup tables'!$J$2:$K$5,2,FALSE))</f>
        <v>3</v>
      </c>
      <c r="CB208">
        <f>IF(OR(BS208=FALSE,BS208="na"),"na",VLOOKUP(CV208,'Vlookup tables'!$J$2:$K$5,2,FALSE))</f>
        <v>2</v>
      </c>
      <c r="CC208" t="str">
        <f>IF(OR(BT208=FALSE,BT208="na"),"na",VLOOKUP(CW208,'Vlookup tables'!$J$2:$K$5,2,FALSE))</f>
        <v>na</v>
      </c>
      <c r="CD208" t="str">
        <f>IF(OR(BU208=FALSE,BU208="na"),"na",VLOOKUP(CX208,'Vlookup tables'!$J$2:$K$5,2,FALSE))</f>
        <v>na</v>
      </c>
      <c r="CE208" t="b">
        <f t="shared" si="264"/>
        <v>0</v>
      </c>
      <c r="CF208" t="b">
        <f t="shared" si="265"/>
        <v>1</v>
      </c>
      <c r="CG208" t="str">
        <f t="shared" si="266"/>
        <v>na</v>
      </c>
      <c r="CH208" t="str">
        <f t="shared" si="267"/>
        <v>na</v>
      </c>
      <c r="CI208" t="s">
        <v>519</v>
      </c>
      <c r="CJ208" t="s">
        <v>1347</v>
      </c>
      <c r="CK208" t="s">
        <v>1348</v>
      </c>
      <c r="CN208" t="s">
        <v>551</v>
      </c>
      <c r="CO208" t="s">
        <v>551</v>
      </c>
      <c r="CU208" t="s">
        <v>532</v>
      </c>
      <c r="CV208" t="s">
        <v>528</v>
      </c>
      <c r="DC208" t="s">
        <v>1349</v>
      </c>
      <c r="DF208" t="s">
        <v>1350</v>
      </c>
      <c r="DI208" t="b">
        <f t="shared" si="268"/>
        <v>1</v>
      </c>
      <c r="DJ208" s="1" t="s">
        <v>1351</v>
      </c>
      <c r="DK208" t="s">
        <v>579</v>
      </c>
      <c r="DL208" t="s">
        <v>1352</v>
      </c>
      <c r="EQ208" t="b">
        <f t="shared" si="269"/>
        <v>1</v>
      </c>
      <c r="ER208" t="b">
        <f t="shared" si="270"/>
        <v>1</v>
      </c>
      <c r="ES208" t="b">
        <f t="shared" si="271"/>
        <v>0</v>
      </c>
      <c r="ET208" t="b">
        <f t="shared" si="272"/>
        <v>0</v>
      </c>
      <c r="EU208" t="b">
        <f t="shared" si="273"/>
        <v>0</v>
      </c>
      <c r="EV208" t="b">
        <f t="shared" si="274"/>
        <v>0</v>
      </c>
      <c r="EW208">
        <f t="shared" si="228"/>
        <v>3</v>
      </c>
      <c r="EX208" t="str">
        <f t="shared" si="229"/>
        <v>na</v>
      </c>
      <c r="EY208" t="str">
        <f t="shared" si="230"/>
        <v>na</v>
      </c>
      <c r="EZ208" t="str">
        <f t="shared" si="231"/>
        <v>na</v>
      </c>
      <c r="FA208" t="b">
        <f t="shared" si="232"/>
        <v>1</v>
      </c>
      <c r="FB208" t="b">
        <f t="shared" si="233"/>
        <v>0</v>
      </c>
      <c r="FC208" t="b">
        <f t="shared" si="275"/>
        <v>0</v>
      </c>
      <c r="FD208" t="b">
        <f t="shared" si="234"/>
        <v>1</v>
      </c>
      <c r="FE208" t="b">
        <f t="shared" si="235"/>
        <v>0</v>
      </c>
      <c r="FF208" t="b">
        <f t="shared" si="236"/>
        <v>1</v>
      </c>
      <c r="FG208" t="b">
        <f t="shared" si="237"/>
        <v>0</v>
      </c>
      <c r="FH208" t="b">
        <f t="shared" si="276"/>
        <v>0</v>
      </c>
      <c r="FI208">
        <f>IF(OR(FD208=FALSE,FD208="na"),"na",VLOOKUP(GH208,'Vlookup tables'!$G$2:$H$7,2,FALSE))</f>
        <v>4</v>
      </c>
      <c r="FJ208" t="str">
        <f>IF(OR(FE208=FALSE,FE208="na"),"na",VLOOKUP(GI208,'Vlookup tables'!$G$2:$H$7,2,FALSE))</f>
        <v>na</v>
      </c>
      <c r="FK208">
        <f>IF(OR(FF208=FALSE,FF208="na"),"na",VLOOKUP(GJ208,'Vlookup tables'!$G$2:$H$7,2,FALSE))</f>
        <v>5</v>
      </c>
      <c r="FL208" t="str">
        <f>IF(OR(FG208=FALSE,FG208="na"),"na",VLOOKUP(GK208,'Vlookup tables'!$G$2:$H$7,2,FALSE))</f>
        <v>na</v>
      </c>
      <c r="FM208">
        <f>IF(OR(FD208=FALSE,FD208="na"),"na",VLOOKUP(GO208,'Vlookup tables'!$J$2:$K$5,2,FALSE))</f>
        <v>3</v>
      </c>
      <c r="FN208" t="str">
        <f>IF(OR(FE208=FALSE,FE208="na"),"na",VLOOKUP(GP208,'Vlookup tables'!$J$2:$K$5,2,FALSE))</f>
        <v>na</v>
      </c>
      <c r="FO208">
        <f>IF(OR(FF208=FALSE,FF208="na"),"na",VLOOKUP(GQ208,'Vlookup tables'!$J$2:$K$5,2,FALSE))</f>
        <v>3</v>
      </c>
      <c r="FP208" t="str">
        <f>IF(OR(FG208=FALSE,FG208="na"),"na",VLOOKUP(GR208,'Vlookup tables'!$J$2:$K$5,2,FALSE))</f>
        <v>na</v>
      </c>
      <c r="FQ208" t="b">
        <f t="shared" si="238"/>
        <v>0</v>
      </c>
      <c r="FR208" t="str">
        <f t="shared" si="239"/>
        <v>na</v>
      </c>
      <c r="FS208" t="b">
        <f t="shared" si="240"/>
        <v>0</v>
      </c>
      <c r="FT208" t="str">
        <f t="shared" si="241"/>
        <v>na</v>
      </c>
      <c r="FU208" t="b">
        <f t="shared" si="242"/>
        <v>0</v>
      </c>
      <c r="FV208" t="s">
        <v>601</v>
      </c>
      <c r="FX208" t="s">
        <v>554</v>
      </c>
      <c r="GB208" t="s">
        <v>630</v>
      </c>
      <c r="GF208" t="s">
        <v>596</v>
      </c>
      <c r="GH208" t="s">
        <v>573</v>
      </c>
      <c r="GJ208" t="s">
        <v>551</v>
      </c>
      <c r="GO208" t="s">
        <v>532</v>
      </c>
      <c r="GQ208" t="s">
        <v>532</v>
      </c>
      <c r="HD208" t="s">
        <v>552</v>
      </c>
      <c r="HX208">
        <f>IF(IT208="","Unknown",VLOOKUP(IT208,'Vlookup tables'!$B$13:$C$16,2,FALSE))</f>
        <v>2</v>
      </c>
      <c r="HY208">
        <f>IF(IU208="","Unknown",VLOOKUP(IU208,'Vlookup tables'!$D$13:$E$16,2,FALSE))</f>
        <v>3</v>
      </c>
      <c r="HZ208">
        <f>IF(IV208="","Unknown",VLOOKUP(IV208,'Vlookup tables'!$F$13:$G$16,2,FALSE))</f>
        <v>1</v>
      </c>
      <c r="IA208">
        <f>IF(IW208="","Unknown",VLOOKUP(IW208,'Vlookup tables'!$H$13:$I$16,2,FALSE))</f>
        <v>3</v>
      </c>
      <c r="IB208">
        <f>IF(IX208="","Unknown",VLOOKUP(IX208,'Vlookup tables'!$J$13:$K$16,2,FALSE))</f>
        <v>3</v>
      </c>
      <c r="IC208">
        <f>IF(IY208="","Unknown",VLOOKUP(IY208,'Vlookup tables'!$L$13:$M$16,2,FALSE))</f>
        <v>3</v>
      </c>
      <c r="ID208">
        <f>IF(IZ208="","Unknown",VLOOKUP(IZ208,'Vlookup tables'!$N$13:$O$16,2,FALSE))</f>
        <v>1</v>
      </c>
      <c r="IE208">
        <f>VLOOKUP(JA208,'Vlookup tables'!$P$13:$Q$15,2,FALSE)</f>
        <v>2</v>
      </c>
      <c r="IF208" t="b">
        <f t="shared" si="277"/>
        <v>0</v>
      </c>
      <c r="IG208" t="b">
        <f t="shared" si="278"/>
        <v>1</v>
      </c>
      <c r="IH208" t="b">
        <f t="shared" si="279"/>
        <v>0</v>
      </c>
      <c r="II208" t="b">
        <f t="shared" si="243"/>
        <v>0</v>
      </c>
      <c r="IJ208" t="str">
        <f>IF(OR(IF208=FALSE,IF208="na"),"na",VLOOKUP(JF208,'Vlookup tables'!$G$2:$H$7,2,FALSE))</f>
        <v>na</v>
      </c>
      <c r="IK208">
        <f>IF(OR(IG208=FALSE,IG208="na"),"na",VLOOKUP(JG208,'Vlookup tables'!$G$2:$H$7,2,FALSE))</f>
        <v>2</v>
      </c>
      <c r="IL208" t="str">
        <f>IF(OR(IH208=FALSE,IH208="na"),"na",VLOOKUP(JH208,'Vlookup tables'!$G$2:$H$7,2,FALSE))</f>
        <v>na</v>
      </c>
      <c r="IM208" t="str">
        <f>IF(OR(IF208=FALSE,IF208="na"),"na",VLOOKUP(JL208,'Vlookup tables'!$J$2:$K$5,2,FALSE))</f>
        <v>na</v>
      </c>
      <c r="IN208">
        <f>IF(OR(IG208=FALSE,IG208="na"),"na",VLOOKUP(JM208,'Vlookup tables'!$J$2:$K$5,2,FALSE))</f>
        <v>2</v>
      </c>
      <c r="IO208" t="str">
        <f>IF(OR(IH208=FALSE,IH208="na"),"na",VLOOKUP(JN208,'Vlookup tables'!$J$2:$K$5,2,FALSE))</f>
        <v>na</v>
      </c>
      <c r="IP208" t="str">
        <f t="shared" si="280"/>
        <v>na</v>
      </c>
      <c r="IQ208" t="b">
        <f t="shared" si="281"/>
        <v>1</v>
      </c>
      <c r="IR208" t="str">
        <f t="shared" si="282"/>
        <v>na</v>
      </c>
      <c r="IS208" t="b">
        <f t="shared" si="283"/>
        <v>0</v>
      </c>
      <c r="IT208" t="s">
        <v>559</v>
      </c>
      <c r="IU208" t="s">
        <v>539</v>
      </c>
      <c r="IV208" t="s">
        <v>586</v>
      </c>
      <c r="IW208" t="s">
        <v>576</v>
      </c>
      <c r="IX208" t="s">
        <v>577</v>
      </c>
      <c r="IY208" t="s">
        <v>532</v>
      </c>
      <c r="IZ208" t="s">
        <v>562</v>
      </c>
      <c r="JA208" t="s">
        <v>578</v>
      </c>
      <c r="JB208" t="s">
        <v>619</v>
      </c>
      <c r="JG208" t="s">
        <v>531</v>
      </c>
      <c r="JM208" t="s">
        <v>528</v>
      </c>
      <c r="JS208" t="s">
        <v>1353</v>
      </c>
      <c r="KN208" t="s">
        <v>552</v>
      </c>
      <c r="KP208" t="s">
        <v>1354</v>
      </c>
      <c r="KQ208" t="b">
        <f t="shared" si="284"/>
        <v>1</v>
      </c>
      <c r="KR208">
        <f t="shared" si="244"/>
        <v>157</v>
      </c>
    </row>
    <row r="209" spans="1:304" ht="14.4" customHeight="1" x14ac:dyDescent="0.3">
      <c r="A209">
        <v>100</v>
      </c>
      <c r="B209">
        <v>4018</v>
      </c>
      <c r="C209" s="2">
        <v>44874.860636574071</v>
      </c>
      <c r="D209">
        <v>1</v>
      </c>
      <c r="E209" t="s">
        <v>544</v>
      </c>
      <c r="F209" t="s">
        <v>568</v>
      </c>
      <c r="G209">
        <f>VLOOKUP(F209,'Vlookup tables'!$A$2:$B$10,2,FALSE)</f>
        <v>6</v>
      </c>
      <c r="H209" t="s">
        <v>631</v>
      </c>
      <c r="J209" t="str">
        <f t="shared" si="285"/>
        <v>Maintenance</v>
      </c>
      <c r="K209" t="s">
        <v>612</v>
      </c>
      <c r="L209">
        <f>VLOOKUP(K209,'Vlookup tables'!$A$2:$B$10,2,FALSE)</f>
        <v>5</v>
      </c>
      <c r="M209" t="s">
        <v>592</v>
      </c>
      <c r="N209" t="b">
        <f t="shared" si="245"/>
        <v>0</v>
      </c>
      <c r="O209" t="b">
        <f t="shared" si="246"/>
        <v>1</v>
      </c>
      <c r="P209" t="b">
        <f t="shared" si="247"/>
        <v>0</v>
      </c>
      <c r="Q209" t="b">
        <f t="shared" si="248"/>
        <v>0</v>
      </c>
      <c r="R209" t="b">
        <f t="shared" si="249"/>
        <v>0</v>
      </c>
      <c r="S209" t="s">
        <v>547</v>
      </c>
      <c r="T209" t="b">
        <f t="shared" si="286"/>
        <v>0</v>
      </c>
      <c r="U209" t="str">
        <f t="shared" si="287"/>
        <v>na</v>
      </c>
      <c r="V209" t="b">
        <f t="shared" si="288"/>
        <v>1</v>
      </c>
      <c r="W209" t="b">
        <f t="shared" si="289"/>
        <v>0</v>
      </c>
      <c r="X209" t="b">
        <f t="shared" si="290"/>
        <v>0</v>
      </c>
      <c r="Y209" t="s">
        <v>517</v>
      </c>
      <c r="Z209">
        <f>VLOOKUP(Y209,'Vlookup tables'!$D$2:$E$6,2,FALSE)</f>
        <v>1</v>
      </c>
      <c r="AA209" t="b">
        <f t="shared" si="227"/>
        <v>0</v>
      </c>
      <c r="AB209" t="b">
        <f t="shared" si="250"/>
        <v>0</v>
      </c>
      <c r="AC209" t="b">
        <f t="shared" si="251"/>
        <v>0</v>
      </c>
      <c r="AD209" t="b">
        <f t="shared" si="252"/>
        <v>0</v>
      </c>
      <c r="AE209" t="b">
        <f t="shared" si="253"/>
        <v>0</v>
      </c>
      <c r="AF209" t="str">
        <f>IF(OR(AA209=FALSE,AA209="na"),"na",VLOOKUP(AV209,'Vlookup tables'!$G$2:$H$7,2,FALSE))</f>
        <v>na</v>
      </c>
      <c r="AG209" t="str">
        <f>IF(OR(AB209=FALSE,AB209="na"),"na",VLOOKUP(AW209,'Vlookup tables'!$G$2:$H$7,2,FALSE))</f>
        <v>na</v>
      </c>
      <c r="AH209" t="str">
        <f>IF(OR(AC209=FALSE,AC209="na"),"na",VLOOKUP(AX209,'Vlookup tables'!$G$2:$H$7,2,FALSE))</f>
        <v>na</v>
      </c>
      <c r="AI209" t="str">
        <f>IF(OR(AD209=FALSE,AD209="na"),"na",VLOOKUP(AY209,'Vlookup tables'!$G$2:$H$7,2,FALSE))</f>
        <v>na</v>
      </c>
      <c r="AJ209" t="str">
        <f>IF(OR(AA209=FALSE,AA209="na"),"na",VLOOKUP(BC209,'Vlookup tables'!$J$2:$K$5,2,FALSE))</f>
        <v>na</v>
      </c>
      <c r="AK209" t="str">
        <f>IF(OR(AB209=FALSE,AB209="na"),"na",VLOOKUP(BD209,'Vlookup tables'!$J$2:$K$5,2,FALSE))</f>
        <v>na</v>
      </c>
      <c r="AL209" t="str">
        <f>IF(OR(AC209=FALSE,AC209="na"),"na",VLOOKUP(BE209,'Vlookup tables'!$J$2:$K$5,2,FALSE))</f>
        <v>na</v>
      </c>
      <c r="AM209" t="str">
        <f>IF(OR(AD209=FALSE,AD209="na"),"na",VLOOKUP(BF209,'Vlookup tables'!$J$2:$K$5,2,FALSE))</f>
        <v>na</v>
      </c>
      <c r="AN209" t="str">
        <f t="shared" si="254"/>
        <v>na</v>
      </c>
      <c r="AO209" t="str">
        <f t="shared" si="255"/>
        <v>na</v>
      </c>
      <c r="AP209" t="str">
        <f t="shared" si="256"/>
        <v>na</v>
      </c>
      <c r="AQ209" t="str">
        <f t="shared" si="257"/>
        <v>na</v>
      </c>
      <c r="AR209" t="s">
        <v>632</v>
      </c>
      <c r="AX209" t="s">
        <v>551</v>
      </c>
      <c r="BE209" t="s">
        <v>532</v>
      </c>
      <c r="BL209" t="s">
        <v>1355</v>
      </c>
      <c r="BQ209" t="str">
        <f t="shared" si="258"/>
        <v>No</v>
      </c>
      <c r="BR209" t="str">
        <f t="shared" si="259"/>
        <v>na</v>
      </c>
      <c r="BS209" t="str">
        <f t="shared" si="260"/>
        <v>na</v>
      </c>
      <c r="BT209" t="str">
        <f t="shared" si="261"/>
        <v>na</v>
      </c>
      <c r="BU209" t="str">
        <f t="shared" si="262"/>
        <v>na</v>
      </c>
      <c r="BV209" t="str">
        <f t="shared" si="263"/>
        <v>na</v>
      </c>
      <c r="BW209" t="str">
        <f>IF(OR(BR209=FALSE,BR209="na"),"na",VLOOKUP(CN209,'Vlookup tables'!$G$2:$H$7,2,FALSE))</f>
        <v>na</v>
      </c>
      <c r="BX209" t="str">
        <f>IF(OR(BS209=FALSE,BS209="na"),"na",VLOOKUP(CO209,'Vlookup tables'!$G$2:$H$7,2,FALSE))</f>
        <v>na</v>
      </c>
      <c r="BY209" t="str">
        <f>IF(OR(BT209=FALSE,BT209="na"),"na",VLOOKUP(CP209,'Vlookup tables'!$G$2:$H$7,2,FALSE))</f>
        <v>na</v>
      </c>
      <c r="BZ209" t="str">
        <f>IF(OR(BU209=FALSE,BU209="na"),"na",VLOOKUP(CQ209,'Vlookup tables'!$G$2:$H$7,2,FALSE))</f>
        <v>na</v>
      </c>
      <c r="CA209" t="str">
        <f>IF(OR(BR209=FALSE,BR209="na"),"na",VLOOKUP(CU209,'Vlookup tables'!$J$2:$K$5,2,FALSE))</f>
        <v>na</v>
      </c>
      <c r="CB209" t="str">
        <f>IF(OR(BS209=FALSE,BS209="na"),"na",VLOOKUP(CV209,'Vlookup tables'!$J$2:$K$5,2,FALSE))</f>
        <v>na</v>
      </c>
      <c r="CC209" t="str">
        <f>IF(OR(BT209=FALSE,BT209="na"),"na",VLOOKUP(CW209,'Vlookup tables'!$J$2:$K$5,2,FALSE))</f>
        <v>na</v>
      </c>
      <c r="CD209" t="str">
        <f>IF(OR(BU209=FALSE,BU209="na"),"na",VLOOKUP(CX209,'Vlookup tables'!$J$2:$K$5,2,FALSE))</f>
        <v>na</v>
      </c>
      <c r="CE209" t="str">
        <f t="shared" si="264"/>
        <v>na</v>
      </c>
      <c r="CF209" t="str">
        <f t="shared" si="265"/>
        <v>na</v>
      </c>
      <c r="CG209" t="str">
        <f t="shared" si="266"/>
        <v>na</v>
      </c>
      <c r="CH209" t="str">
        <f t="shared" si="267"/>
        <v>na</v>
      </c>
      <c r="CI209" t="s">
        <v>617</v>
      </c>
      <c r="DI209" t="b">
        <f t="shared" si="268"/>
        <v>0</v>
      </c>
      <c r="DJ209" t="s">
        <v>1356</v>
      </c>
      <c r="DK209" t="s">
        <v>552</v>
      </c>
      <c r="EQ209" t="b">
        <f t="shared" si="269"/>
        <v>1</v>
      </c>
      <c r="ER209" t="b">
        <f t="shared" si="270"/>
        <v>0</v>
      </c>
      <c r="ES209" t="b">
        <f t="shared" si="271"/>
        <v>0</v>
      </c>
      <c r="ET209" t="b">
        <f t="shared" si="272"/>
        <v>0</v>
      </c>
      <c r="EU209" t="b">
        <f t="shared" si="273"/>
        <v>0</v>
      </c>
      <c r="EV209" t="b">
        <f t="shared" si="274"/>
        <v>1</v>
      </c>
      <c r="EW209" t="str">
        <f t="shared" si="228"/>
        <v>na</v>
      </c>
      <c r="EX209" t="str">
        <f t="shared" si="229"/>
        <v>na</v>
      </c>
      <c r="EY209" t="str">
        <f t="shared" si="230"/>
        <v>na</v>
      </c>
      <c r="EZ209" t="str">
        <f t="shared" si="231"/>
        <v>na</v>
      </c>
      <c r="FA209" t="b">
        <f t="shared" si="232"/>
        <v>1</v>
      </c>
      <c r="FB209" t="b">
        <f t="shared" si="233"/>
        <v>0</v>
      </c>
      <c r="FC209" t="b">
        <f t="shared" si="275"/>
        <v>0</v>
      </c>
      <c r="FD209" t="b">
        <f t="shared" si="234"/>
        <v>0</v>
      </c>
      <c r="FE209" t="str">
        <f t="shared" si="235"/>
        <v>na</v>
      </c>
      <c r="FF209" t="b">
        <f t="shared" si="236"/>
        <v>1</v>
      </c>
      <c r="FG209" t="b">
        <f t="shared" si="237"/>
        <v>0</v>
      </c>
      <c r="FH209" t="b">
        <f t="shared" si="276"/>
        <v>0</v>
      </c>
      <c r="FI209" t="str">
        <f>IF(OR(FD209=FALSE,FD209="na"),"na",VLOOKUP(GH209,'Vlookup tables'!$G$2:$H$7,2,FALSE))</f>
        <v>na</v>
      </c>
      <c r="FJ209" t="str">
        <f>IF(OR(FE209=FALSE,FE209="na"),"na",VLOOKUP(GI209,'Vlookup tables'!$G$2:$H$7,2,FALSE))</f>
        <v>na</v>
      </c>
      <c r="FK209">
        <f>IF(OR(FF209=FALSE,FF209="na"),"na",VLOOKUP(GJ209,'Vlookup tables'!$G$2:$H$7,2,FALSE))</f>
        <v>4</v>
      </c>
      <c r="FL209" t="str">
        <f>IF(OR(FG209=FALSE,FG209="na"),"na",VLOOKUP(GK209,'Vlookup tables'!$G$2:$H$7,2,FALSE))</f>
        <v>na</v>
      </c>
      <c r="FM209" t="str">
        <f>IF(OR(FD209=FALSE,FD209="na"),"na",VLOOKUP(GO209,'Vlookup tables'!$J$2:$K$5,2,FALSE))</f>
        <v>na</v>
      </c>
      <c r="FN209" t="str">
        <f>IF(OR(FE209=FALSE,FE209="na"),"na",VLOOKUP(GP209,'Vlookup tables'!$J$2:$K$5,2,FALSE))</f>
        <v>na</v>
      </c>
      <c r="FO209">
        <f>IF(OR(FF209=FALSE,FF209="na"),"na",VLOOKUP(GQ209,'Vlookup tables'!$J$2:$K$5,2,FALSE))</f>
        <v>3</v>
      </c>
      <c r="FP209" t="str">
        <f>IF(OR(FG209=FALSE,FG209="na"),"na",VLOOKUP(GR209,'Vlookup tables'!$J$2:$K$5,2,FALSE))</f>
        <v>na</v>
      </c>
      <c r="FQ209" t="str">
        <f t="shared" si="238"/>
        <v>na</v>
      </c>
      <c r="FR209" t="str">
        <f t="shared" si="239"/>
        <v>na</v>
      </c>
      <c r="FS209" t="b">
        <f t="shared" si="240"/>
        <v>0</v>
      </c>
      <c r="FT209" t="str">
        <f t="shared" si="241"/>
        <v>na</v>
      </c>
      <c r="FU209" t="b">
        <f t="shared" si="242"/>
        <v>0</v>
      </c>
      <c r="FV209" t="s">
        <v>604</v>
      </c>
      <c r="FW209" t="s">
        <v>1357</v>
      </c>
      <c r="GB209" t="s">
        <v>741</v>
      </c>
      <c r="GF209" t="s">
        <v>596</v>
      </c>
      <c r="GJ209" t="s">
        <v>573</v>
      </c>
      <c r="GQ209" t="s">
        <v>532</v>
      </c>
      <c r="GY209" t="s">
        <v>1358</v>
      </c>
      <c r="HD209" t="s">
        <v>552</v>
      </c>
      <c r="HX209">
        <f>IF(IT209="","Unknown",VLOOKUP(IT209,'Vlookup tables'!$B$13:$C$16,2,FALSE))</f>
        <v>2</v>
      </c>
      <c r="HY209">
        <f>IF(IU209="","Unknown",VLOOKUP(IU209,'Vlookup tables'!$D$13:$E$16,2,FALSE))</f>
        <v>3</v>
      </c>
      <c r="HZ209">
        <f>IF(IV209="","Unknown",VLOOKUP(IV209,'Vlookup tables'!$F$13:$G$16,2,FALSE))</f>
        <v>1</v>
      </c>
      <c r="IA209">
        <f>IF(IW209="","Unknown",VLOOKUP(IW209,'Vlookup tables'!$H$13:$I$16,2,FALSE))</f>
        <v>3</v>
      </c>
      <c r="IB209">
        <f>IF(IX209="","Unknown",VLOOKUP(IX209,'Vlookup tables'!$J$13:$K$16,2,FALSE))</f>
        <v>3</v>
      </c>
      <c r="IC209">
        <f>IF(IY209="","Unknown",VLOOKUP(IY209,'Vlookup tables'!$L$13:$M$16,2,FALSE))</f>
        <v>3</v>
      </c>
      <c r="ID209">
        <f>IF(IZ209="","Unknown",VLOOKUP(IZ209,'Vlookup tables'!$N$13:$O$16,2,FALSE))</f>
        <v>1</v>
      </c>
      <c r="IE209">
        <f>VLOOKUP(JA209,'Vlookup tables'!$P$13:$Q$15,2,FALSE)</f>
        <v>2</v>
      </c>
      <c r="IF209" t="b">
        <f t="shared" si="277"/>
        <v>0</v>
      </c>
      <c r="IG209" t="b">
        <f t="shared" si="278"/>
        <v>0</v>
      </c>
      <c r="IH209" t="b">
        <f t="shared" si="279"/>
        <v>0</v>
      </c>
      <c r="II209" t="b">
        <f t="shared" si="243"/>
        <v>1</v>
      </c>
      <c r="IJ209" t="str">
        <f>IF(OR(IF209=FALSE,IF209="na"),"na",VLOOKUP(JF209,'Vlookup tables'!$G$2:$H$7,2,FALSE))</f>
        <v>na</v>
      </c>
      <c r="IK209" t="str">
        <f>IF(OR(IG209=FALSE,IG209="na"),"na",VLOOKUP(JG209,'Vlookup tables'!$G$2:$H$7,2,FALSE))</f>
        <v>na</v>
      </c>
      <c r="IL209" t="str">
        <f>IF(OR(IH209=FALSE,IH209="na"),"na",VLOOKUP(JH209,'Vlookup tables'!$G$2:$H$7,2,FALSE))</f>
        <v>na</v>
      </c>
      <c r="IM209" t="str">
        <f>IF(OR(IF209=FALSE,IF209="na"),"na",VLOOKUP(JL209,'Vlookup tables'!$J$2:$K$5,2,FALSE))</f>
        <v>na</v>
      </c>
      <c r="IN209" t="str">
        <f>IF(OR(IG209=FALSE,IG209="na"),"na",VLOOKUP(JM209,'Vlookup tables'!$J$2:$K$5,2,FALSE))</f>
        <v>na</v>
      </c>
      <c r="IO209" t="str">
        <f>IF(OR(IH209=FALSE,IH209="na"),"na",VLOOKUP(JN209,'Vlookup tables'!$J$2:$K$5,2,FALSE))</f>
        <v>na</v>
      </c>
      <c r="IP209" t="str">
        <f t="shared" si="280"/>
        <v>na</v>
      </c>
      <c r="IQ209" t="str">
        <f t="shared" si="281"/>
        <v>na</v>
      </c>
      <c r="IR209" t="str">
        <f t="shared" si="282"/>
        <v>na</v>
      </c>
      <c r="IS209" t="b">
        <f t="shared" si="283"/>
        <v>0</v>
      </c>
      <c r="IT209" t="s">
        <v>559</v>
      </c>
      <c r="IU209" t="s">
        <v>539</v>
      </c>
      <c r="IV209" t="s">
        <v>586</v>
      </c>
      <c r="IW209" t="s">
        <v>576</v>
      </c>
      <c r="IX209" t="s">
        <v>577</v>
      </c>
      <c r="IY209" t="s">
        <v>532</v>
      </c>
      <c r="IZ209" t="s">
        <v>562</v>
      </c>
      <c r="JA209" t="s">
        <v>578</v>
      </c>
      <c r="JB209" t="s">
        <v>579</v>
      </c>
      <c r="JC209" t="s">
        <v>1359</v>
      </c>
      <c r="JI209" t="s">
        <v>551</v>
      </c>
      <c r="JO209" t="s">
        <v>532</v>
      </c>
      <c r="JU209" t="s">
        <v>1360</v>
      </c>
      <c r="KN209" t="s">
        <v>579</v>
      </c>
      <c r="KO209" t="s">
        <v>1361</v>
      </c>
      <c r="KP209" s="1" t="s">
        <v>1362</v>
      </c>
      <c r="KQ209" t="b">
        <f t="shared" si="284"/>
        <v>1</v>
      </c>
      <c r="KR209">
        <f t="shared" si="244"/>
        <v>145</v>
      </c>
    </row>
    <row r="210" spans="1:304" ht="14.4" customHeight="1" x14ac:dyDescent="0.3">
      <c r="A210">
        <v>100</v>
      </c>
      <c r="B210">
        <v>1506</v>
      </c>
      <c r="C210" s="2">
        <v>44874.889930555553</v>
      </c>
      <c r="D210">
        <v>1</v>
      </c>
      <c r="E210" t="s">
        <v>544</v>
      </c>
      <c r="F210" t="s">
        <v>566</v>
      </c>
      <c r="G210">
        <f>VLOOKUP(F210,'Vlookup tables'!$A$2:$B$10,2,FALSE)</f>
        <v>3</v>
      </c>
      <c r="H210" t="s">
        <v>631</v>
      </c>
      <c r="J210" t="str">
        <f t="shared" si="285"/>
        <v>Maintenance</v>
      </c>
      <c r="K210" t="s">
        <v>611</v>
      </c>
      <c r="L210">
        <f>VLOOKUP(K210,'Vlookup tables'!$A$2:$B$10,2,FALSE)</f>
        <v>4</v>
      </c>
      <c r="M210" t="s">
        <v>1363</v>
      </c>
      <c r="N210" t="b">
        <f t="shared" si="245"/>
        <v>1</v>
      </c>
      <c r="O210" t="b">
        <f t="shared" si="246"/>
        <v>0</v>
      </c>
      <c r="P210" t="b">
        <f t="shared" si="247"/>
        <v>0</v>
      </c>
      <c r="Q210" t="b">
        <f t="shared" si="248"/>
        <v>1</v>
      </c>
      <c r="R210" t="b">
        <f t="shared" si="249"/>
        <v>0</v>
      </c>
      <c r="S210" t="s">
        <v>754</v>
      </c>
      <c r="T210" t="str">
        <f t="shared" si="286"/>
        <v>na</v>
      </c>
      <c r="U210" t="b">
        <f t="shared" si="287"/>
        <v>0</v>
      </c>
      <c r="V210" t="b">
        <f t="shared" si="288"/>
        <v>1</v>
      </c>
      <c r="W210" t="str">
        <f t="shared" si="289"/>
        <v>na</v>
      </c>
      <c r="X210" t="b">
        <f t="shared" si="290"/>
        <v>0</v>
      </c>
      <c r="Y210" t="s">
        <v>517</v>
      </c>
      <c r="Z210">
        <f>VLOOKUP(Y210,'Vlookup tables'!$D$2:$E$6,2,FALSE)</f>
        <v>1</v>
      </c>
      <c r="AA210" t="b">
        <f t="shared" si="227"/>
        <v>0</v>
      </c>
      <c r="AB210" t="b">
        <f t="shared" si="250"/>
        <v>0</v>
      </c>
      <c r="AC210" t="b">
        <f t="shared" si="251"/>
        <v>0</v>
      </c>
      <c r="AD210" t="b">
        <f t="shared" si="252"/>
        <v>0</v>
      </c>
      <c r="AE210" t="b">
        <f t="shared" si="253"/>
        <v>0</v>
      </c>
      <c r="AF210" t="str">
        <f>IF(OR(AA210=FALSE,AA210="na"),"na",VLOOKUP(AV210,'Vlookup tables'!$G$2:$H$7,2,FALSE))</f>
        <v>na</v>
      </c>
      <c r="AG210" t="str">
        <f>IF(OR(AB210=FALSE,AB210="na"),"na",VLOOKUP(AW210,'Vlookup tables'!$G$2:$H$7,2,FALSE))</f>
        <v>na</v>
      </c>
      <c r="AH210" t="str">
        <f>IF(OR(AC210=FALSE,AC210="na"),"na",VLOOKUP(AX210,'Vlookup tables'!$G$2:$H$7,2,FALSE))</f>
        <v>na</v>
      </c>
      <c r="AI210" t="str">
        <f>IF(OR(AD210=FALSE,AD210="na"),"na",VLOOKUP(AY210,'Vlookup tables'!$G$2:$H$7,2,FALSE))</f>
        <v>na</v>
      </c>
      <c r="AJ210" t="str">
        <f>IF(OR(AA210=FALSE,AA210="na"),"na",VLOOKUP(BC210,'Vlookup tables'!$J$2:$K$5,2,FALSE))</f>
        <v>na</v>
      </c>
      <c r="AK210" t="str">
        <f>IF(OR(AB210=FALSE,AB210="na"),"na",VLOOKUP(BD210,'Vlookup tables'!$J$2:$K$5,2,FALSE))</f>
        <v>na</v>
      </c>
      <c r="AL210" t="str">
        <f>IF(OR(AC210=FALSE,AC210="na"),"na",VLOOKUP(BE210,'Vlookup tables'!$J$2:$K$5,2,FALSE))</f>
        <v>na</v>
      </c>
      <c r="AM210" t="str">
        <f>IF(OR(AD210=FALSE,AD210="na"),"na",VLOOKUP(BF210,'Vlookup tables'!$J$2:$K$5,2,FALSE))</f>
        <v>na</v>
      </c>
      <c r="AN210" t="str">
        <f t="shared" si="254"/>
        <v>na</v>
      </c>
      <c r="AO210" t="str">
        <f t="shared" si="255"/>
        <v>na</v>
      </c>
      <c r="AP210" t="str">
        <f t="shared" si="256"/>
        <v>na</v>
      </c>
      <c r="AQ210" t="str">
        <f t="shared" si="257"/>
        <v>na</v>
      </c>
      <c r="AR210" t="s">
        <v>632</v>
      </c>
      <c r="AX210" t="s">
        <v>531</v>
      </c>
      <c r="BE210" t="s">
        <v>528</v>
      </c>
      <c r="BL210" t="s">
        <v>1364</v>
      </c>
      <c r="BQ210" t="str">
        <f t="shared" si="258"/>
        <v>Yes</v>
      </c>
      <c r="BR210" t="b">
        <f t="shared" si="259"/>
        <v>1</v>
      </c>
      <c r="BS210" t="b">
        <f t="shared" si="260"/>
        <v>1</v>
      </c>
      <c r="BT210" t="b">
        <f t="shared" si="261"/>
        <v>0</v>
      </c>
      <c r="BU210" t="b">
        <f t="shared" si="262"/>
        <v>1</v>
      </c>
      <c r="BV210" t="b">
        <f t="shared" si="263"/>
        <v>1</v>
      </c>
      <c r="BW210">
        <f>IF(OR(BR210=FALSE,BR210="na"),"na",VLOOKUP(CN210,'Vlookup tables'!$G$2:$H$7,2,FALSE))</f>
        <v>2</v>
      </c>
      <c r="BX210">
        <f>IF(OR(BS210=FALSE,BS210="na"),"na",VLOOKUP(CO210,'Vlookup tables'!$G$2:$H$7,2,FALSE))</f>
        <v>3</v>
      </c>
      <c r="BY210" t="str">
        <f>IF(OR(BT210=FALSE,BT210="na"),"na",VLOOKUP(CP210,'Vlookup tables'!$G$2:$H$7,2,FALSE))</f>
        <v>na</v>
      </c>
      <c r="BZ210">
        <f>IF(OR(BU210=FALSE,BU210="na"),"na",VLOOKUP(CQ210,'Vlookup tables'!$G$2:$H$7,2,FALSE))</f>
        <v>1</v>
      </c>
      <c r="CA210">
        <f>IF(OR(BR210=FALSE,BR210="na"),"na",VLOOKUP(CU210,'Vlookup tables'!$J$2:$K$5,2,FALSE))</f>
        <v>2</v>
      </c>
      <c r="CB210">
        <f>IF(OR(BS210=FALSE,BS210="na"),"na",VLOOKUP(CV210,'Vlookup tables'!$J$2:$K$5,2,FALSE))</f>
        <v>2</v>
      </c>
      <c r="CC210" t="str">
        <f>IF(OR(BT210=FALSE,BT210="na"),"na",VLOOKUP(CW210,'Vlookup tables'!$J$2:$K$5,2,FALSE))</f>
        <v>na</v>
      </c>
      <c r="CD210">
        <f>IF(OR(BU210=FALSE,BU210="na"),"na",VLOOKUP(CX210,'Vlookup tables'!$J$2:$K$5,2,FALSE))</f>
        <v>2</v>
      </c>
      <c r="CE210" t="b">
        <f t="shared" si="264"/>
        <v>1</v>
      </c>
      <c r="CF210" t="b">
        <f t="shared" si="265"/>
        <v>1</v>
      </c>
      <c r="CG210" t="str">
        <f t="shared" si="266"/>
        <v>na</v>
      </c>
      <c r="CH210" t="b">
        <f t="shared" si="267"/>
        <v>1</v>
      </c>
      <c r="CI210" t="s">
        <v>519</v>
      </c>
      <c r="CJ210" t="s">
        <v>1365</v>
      </c>
      <c r="CK210" t="s">
        <v>1366</v>
      </c>
      <c r="CN210" t="s">
        <v>531</v>
      </c>
      <c r="CO210" t="s">
        <v>527</v>
      </c>
      <c r="CQ210" t="s">
        <v>530</v>
      </c>
      <c r="CU210" t="s">
        <v>528</v>
      </c>
      <c r="CV210" t="s">
        <v>528</v>
      </c>
      <c r="CX210" t="s">
        <v>528</v>
      </c>
      <c r="DB210" t="s">
        <v>1367</v>
      </c>
      <c r="DC210" t="s">
        <v>1368</v>
      </c>
      <c r="DE210" t="s">
        <v>1369</v>
      </c>
      <c r="DF210" s="1" t="s">
        <v>1370</v>
      </c>
      <c r="DI210" t="b">
        <f t="shared" si="268"/>
        <v>0</v>
      </c>
      <c r="DJ210" t="s">
        <v>1371</v>
      </c>
      <c r="DK210" t="s">
        <v>552</v>
      </c>
      <c r="EQ210" t="b">
        <f t="shared" si="269"/>
        <v>1</v>
      </c>
      <c r="ER210" t="b">
        <f t="shared" si="270"/>
        <v>1</v>
      </c>
      <c r="ES210" t="b">
        <f t="shared" si="271"/>
        <v>0</v>
      </c>
      <c r="ET210" t="b">
        <f t="shared" si="272"/>
        <v>0</v>
      </c>
      <c r="EU210" t="b">
        <f t="shared" si="273"/>
        <v>1</v>
      </c>
      <c r="EV210" t="b">
        <f t="shared" si="274"/>
        <v>0</v>
      </c>
      <c r="EW210">
        <f t="shared" si="228"/>
        <v>3</v>
      </c>
      <c r="EX210" t="str">
        <f t="shared" si="229"/>
        <v>na</v>
      </c>
      <c r="EY210" t="str">
        <f t="shared" si="230"/>
        <v>na</v>
      </c>
      <c r="EZ210">
        <f t="shared" si="231"/>
        <v>3</v>
      </c>
      <c r="FA210" t="b">
        <f t="shared" si="232"/>
        <v>1</v>
      </c>
      <c r="FB210" t="b">
        <f t="shared" si="233"/>
        <v>0</v>
      </c>
      <c r="FC210" t="b">
        <f t="shared" si="275"/>
        <v>0</v>
      </c>
      <c r="FD210" t="b">
        <f t="shared" si="234"/>
        <v>1</v>
      </c>
      <c r="FE210" t="b">
        <f t="shared" si="235"/>
        <v>1</v>
      </c>
      <c r="FF210" t="b">
        <f t="shared" si="236"/>
        <v>0</v>
      </c>
      <c r="FG210" t="b">
        <f t="shared" si="237"/>
        <v>0</v>
      </c>
      <c r="FH210" t="b">
        <f t="shared" si="276"/>
        <v>0</v>
      </c>
      <c r="FI210">
        <f>IF(OR(FD210=FALSE,FD210="na"),"na",VLOOKUP(GH210,'Vlookup tables'!$G$2:$H$7,2,FALSE))</f>
        <v>2</v>
      </c>
      <c r="FJ210">
        <f>IF(OR(FE210=FALSE,FE210="na"),"na",VLOOKUP(GI210,'Vlookup tables'!$G$2:$H$7,2,FALSE))</f>
        <v>2</v>
      </c>
      <c r="FK210" t="str">
        <f>IF(OR(FF210=FALSE,FF210="na"),"na",VLOOKUP(GJ210,'Vlookup tables'!$G$2:$H$7,2,FALSE))</f>
        <v>na</v>
      </c>
      <c r="FL210" t="str">
        <f>IF(OR(FG210=FALSE,FG210="na"),"na",VLOOKUP(GK210,'Vlookup tables'!$G$2:$H$7,2,FALSE))</f>
        <v>na</v>
      </c>
      <c r="FM210">
        <f>IF(OR(FD210=FALSE,FD210="na"),"na",VLOOKUP(GO210,'Vlookup tables'!$J$2:$K$5,2,FALSE))</f>
        <v>2</v>
      </c>
      <c r="FN210">
        <f>IF(OR(FE210=FALSE,FE210="na"),"na",VLOOKUP(GP210,'Vlookup tables'!$J$2:$K$5,2,FALSE))</f>
        <v>3</v>
      </c>
      <c r="FO210" t="str">
        <f>IF(OR(FF210=FALSE,FF210="na"),"na",VLOOKUP(GQ210,'Vlookup tables'!$J$2:$K$5,2,FALSE))</f>
        <v>na</v>
      </c>
      <c r="FP210" t="str">
        <f>IF(OR(FG210=FALSE,FG210="na"),"na",VLOOKUP(GR210,'Vlookup tables'!$J$2:$K$5,2,FALSE))</f>
        <v>na</v>
      </c>
      <c r="FQ210" t="b">
        <f t="shared" si="238"/>
        <v>1</v>
      </c>
      <c r="FR210" t="b">
        <f t="shared" si="239"/>
        <v>1</v>
      </c>
      <c r="FS210" t="str">
        <f t="shared" si="240"/>
        <v>na</v>
      </c>
      <c r="FT210" t="str">
        <f t="shared" si="241"/>
        <v>na</v>
      </c>
      <c r="FU210" t="b">
        <f t="shared" si="242"/>
        <v>0</v>
      </c>
      <c r="FV210" t="s">
        <v>594</v>
      </c>
      <c r="FX210" t="s">
        <v>554</v>
      </c>
      <c r="GA210" t="s">
        <v>554</v>
      </c>
      <c r="GB210" t="s">
        <v>1372</v>
      </c>
      <c r="GF210" t="s">
        <v>596</v>
      </c>
      <c r="GH210" t="s">
        <v>531</v>
      </c>
      <c r="GI210" t="s">
        <v>531</v>
      </c>
      <c r="GO210" t="s">
        <v>528</v>
      </c>
      <c r="GP210" t="s">
        <v>532</v>
      </c>
      <c r="GV210" t="s">
        <v>930</v>
      </c>
      <c r="GW210" t="s">
        <v>930</v>
      </c>
      <c r="HD210" t="s">
        <v>552</v>
      </c>
      <c r="HX210">
        <f>IF(IT210="","Unknown",VLOOKUP(IT210,'Vlookup tables'!$B$13:$C$16,2,FALSE))</f>
        <v>2</v>
      </c>
      <c r="HY210">
        <f>IF(IU210="","Unknown",VLOOKUP(IU210,'Vlookup tables'!$D$13:$E$16,2,FALSE))</f>
        <v>3</v>
      </c>
      <c r="HZ210">
        <f>IF(IV210="","Unknown",VLOOKUP(IV210,'Vlookup tables'!$F$13:$G$16,2,FALSE))</f>
        <v>1</v>
      </c>
      <c r="IA210">
        <f>IF(IW210="","Unknown",VLOOKUP(IW210,'Vlookup tables'!$H$13:$I$16,2,FALSE))</f>
        <v>2</v>
      </c>
      <c r="IB210">
        <f>IF(IX210="","Unknown",VLOOKUP(IX210,'Vlookup tables'!$J$13:$K$16,2,FALSE))</f>
        <v>2</v>
      </c>
      <c r="IC210">
        <f>IF(IY210="","Unknown",VLOOKUP(IY210,'Vlookup tables'!$L$13:$M$16,2,FALSE))</f>
        <v>2</v>
      </c>
      <c r="ID210">
        <f>IF(IZ210="","Unknown",VLOOKUP(IZ210,'Vlookup tables'!$N$13:$O$16,2,FALSE))</f>
        <v>3</v>
      </c>
      <c r="IE210">
        <f>VLOOKUP(JA210,'Vlookup tables'!$P$13:$Q$15,2,FALSE)</f>
        <v>2</v>
      </c>
      <c r="IF210" t="b">
        <f t="shared" si="277"/>
        <v>0</v>
      </c>
      <c r="IG210" t="b">
        <f t="shared" si="278"/>
        <v>1</v>
      </c>
      <c r="IH210" t="b">
        <f t="shared" si="279"/>
        <v>0</v>
      </c>
      <c r="II210" t="b">
        <f t="shared" si="243"/>
        <v>0</v>
      </c>
      <c r="IJ210" t="str">
        <f>IF(OR(IF210=FALSE,IF210="na"),"na",VLOOKUP(JF210,'Vlookup tables'!$G$2:$H$7,2,FALSE))</f>
        <v>na</v>
      </c>
      <c r="IK210">
        <f>IF(OR(IG210=FALSE,IG210="na"),"na",VLOOKUP(JG210,'Vlookup tables'!$G$2:$H$7,2,FALSE))</f>
        <v>2</v>
      </c>
      <c r="IL210" t="str">
        <f>IF(OR(IH210=FALSE,IH210="na"),"na",VLOOKUP(JH210,'Vlookup tables'!$G$2:$H$7,2,FALSE))</f>
        <v>na</v>
      </c>
      <c r="IM210" t="str">
        <f>IF(OR(IF210=FALSE,IF210="na"),"na",VLOOKUP(JL210,'Vlookup tables'!$J$2:$K$5,2,FALSE))</f>
        <v>na</v>
      </c>
      <c r="IN210">
        <f>IF(OR(IG210=FALSE,IG210="na"),"na",VLOOKUP(JM210,'Vlookup tables'!$J$2:$K$5,2,FALSE))</f>
        <v>2</v>
      </c>
      <c r="IO210" t="str">
        <f>IF(OR(IH210=FALSE,IH210="na"),"na",VLOOKUP(JN210,'Vlookup tables'!$J$2:$K$5,2,FALSE))</f>
        <v>na</v>
      </c>
      <c r="IP210" t="str">
        <f t="shared" si="280"/>
        <v>na</v>
      </c>
      <c r="IQ210" t="b">
        <f t="shared" si="281"/>
        <v>1</v>
      </c>
      <c r="IR210" t="str">
        <f t="shared" si="282"/>
        <v>na</v>
      </c>
      <c r="IS210" t="b">
        <f t="shared" si="283"/>
        <v>0</v>
      </c>
      <c r="IT210" t="s">
        <v>559</v>
      </c>
      <c r="IU210" t="s">
        <v>539</v>
      </c>
      <c r="IV210" t="s">
        <v>586</v>
      </c>
      <c r="IW210" t="s">
        <v>562</v>
      </c>
      <c r="IX210" t="s">
        <v>563</v>
      </c>
      <c r="IY210" t="s">
        <v>528</v>
      </c>
      <c r="IZ210" t="s">
        <v>587</v>
      </c>
      <c r="JA210" t="s">
        <v>578</v>
      </c>
      <c r="JB210" t="s">
        <v>619</v>
      </c>
      <c r="JG210" t="s">
        <v>531</v>
      </c>
      <c r="JM210" t="s">
        <v>528</v>
      </c>
      <c r="JS210" t="s">
        <v>930</v>
      </c>
      <c r="KN210" t="s">
        <v>552</v>
      </c>
      <c r="KQ210" t="b">
        <f t="shared" si="284"/>
        <v>0</v>
      </c>
      <c r="KR210">
        <f t="shared" si="244"/>
        <v>158</v>
      </c>
    </row>
    <row r="211" spans="1:304" ht="14.4" customHeight="1" x14ac:dyDescent="0.3">
      <c r="A211">
        <v>100</v>
      </c>
      <c r="B211">
        <v>1286</v>
      </c>
      <c r="C211" s="2">
        <v>44875.028773148151</v>
      </c>
      <c r="D211">
        <v>1</v>
      </c>
      <c r="E211" t="s">
        <v>544</v>
      </c>
      <c r="F211" t="s">
        <v>582</v>
      </c>
      <c r="G211">
        <f>VLOOKUP(F211,'Vlookup tables'!$A$2:$B$10,2,FALSE)</f>
        <v>1</v>
      </c>
      <c r="H211" t="s">
        <v>579</v>
      </c>
      <c r="I211" t="s">
        <v>1373</v>
      </c>
      <c r="J211" t="str">
        <f t="shared" si="285"/>
        <v>Incident Management</v>
      </c>
      <c r="K211" t="s">
        <v>582</v>
      </c>
      <c r="L211">
        <f>VLOOKUP(K211,'Vlookup tables'!$A$2:$B$10,2,FALSE)</f>
        <v>1</v>
      </c>
      <c r="M211" t="s">
        <v>569</v>
      </c>
      <c r="N211" t="b">
        <f t="shared" si="245"/>
        <v>1</v>
      </c>
      <c r="O211" t="b">
        <f t="shared" si="246"/>
        <v>1</v>
      </c>
      <c r="P211" t="b">
        <f t="shared" si="247"/>
        <v>0</v>
      </c>
      <c r="Q211" t="b">
        <f t="shared" si="248"/>
        <v>0</v>
      </c>
      <c r="R211" t="b">
        <f t="shared" si="249"/>
        <v>0</v>
      </c>
      <c r="S211" t="s">
        <v>547</v>
      </c>
      <c r="T211" t="str">
        <f t="shared" si="286"/>
        <v>na</v>
      </c>
      <c r="U211" t="str">
        <f t="shared" si="287"/>
        <v>na</v>
      </c>
      <c r="V211" t="b">
        <f t="shared" si="288"/>
        <v>1</v>
      </c>
      <c r="W211" t="b">
        <f t="shared" si="289"/>
        <v>0</v>
      </c>
      <c r="X211" t="b">
        <f t="shared" si="290"/>
        <v>0</v>
      </c>
      <c r="Y211" t="s">
        <v>517</v>
      </c>
      <c r="Z211">
        <f>VLOOKUP(Y211,'Vlookup tables'!$D$2:$E$6,2,FALSE)</f>
        <v>1</v>
      </c>
      <c r="AA211" t="b">
        <f t="shared" si="227"/>
        <v>1</v>
      </c>
      <c r="AB211" t="b">
        <f t="shared" si="250"/>
        <v>0</v>
      </c>
      <c r="AC211" t="b">
        <f t="shared" si="251"/>
        <v>0</v>
      </c>
      <c r="AD211" t="b">
        <f t="shared" si="252"/>
        <v>0</v>
      </c>
      <c r="AE211" t="b">
        <f t="shared" si="253"/>
        <v>0</v>
      </c>
      <c r="AF211">
        <f>IF(OR(AA211=FALSE,AA211="na"),"na",VLOOKUP(AV211,'Vlookup tables'!$G$2:$H$7,2,FALSE))</f>
        <v>5</v>
      </c>
      <c r="AG211" t="str">
        <f>IF(OR(AB211=FALSE,AB211="na"),"na",VLOOKUP(AW211,'Vlookup tables'!$G$2:$H$7,2,FALSE))</f>
        <v>na</v>
      </c>
      <c r="AH211" t="str">
        <f>IF(OR(AC211=FALSE,AC211="na"),"na",VLOOKUP(AX211,'Vlookup tables'!$G$2:$H$7,2,FALSE))</f>
        <v>na</v>
      </c>
      <c r="AI211" t="str">
        <f>IF(OR(AD211=FALSE,AD211="na"),"na",VLOOKUP(AY211,'Vlookup tables'!$G$2:$H$7,2,FALSE))</f>
        <v>na</v>
      </c>
      <c r="AJ211">
        <f>IF(OR(AA211=FALSE,AA211="na"),"na",VLOOKUP(BC211,'Vlookup tables'!$J$2:$K$5,2,FALSE))</f>
        <v>3</v>
      </c>
      <c r="AK211" t="str">
        <f>IF(OR(AB211=FALSE,AB211="na"),"na",VLOOKUP(BD211,'Vlookup tables'!$J$2:$K$5,2,FALSE))</f>
        <v>na</v>
      </c>
      <c r="AL211" t="str">
        <f>IF(OR(AC211=FALSE,AC211="na"),"na",VLOOKUP(BE211,'Vlookup tables'!$J$2:$K$5,2,FALSE))</f>
        <v>na</v>
      </c>
      <c r="AM211" t="str">
        <f>IF(OR(AD211=FALSE,AD211="na"),"na",VLOOKUP(BF211,'Vlookup tables'!$J$2:$K$5,2,FALSE))</f>
        <v>na</v>
      </c>
      <c r="AN211" t="b">
        <f t="shared" si="254"/>
        <v>1</v>
      </c>
      <c r="AO211" t="str">
        <f t="shared" si="255"/>
        <v>na</v>
      </c>
      <c r="AP211" t="str">
        <f t="shared" si="256"/>
        <v>na</v>
      </c>
      <c r="AQ211" t="str">
        <f t="shared" si="257"/>
        <v>na</v>
      </c>
      <c r="AR211" t="s">
        <v>747</v>
      </c>
      <c r="AV211" t="s">
        <v>551</v>
      </c>
      <c r="AX211" t="s">
        <v>573</v>
      </c>
      <c r="BC211" t="s">
        <v>532</v>
      </c>
      <c r="BE211" t="s">
        <v>532</v>
      </c>
      <c r="BJ211" t="s">
        <v>1374</v>
      </c>
      <c r="BL211" t="s">
        <v>1375</v>
      </c>
      <c r="BQ211" t="str">
        <f t="shared" si="258"/>
        <v>Yes</v>
      </c>
      <c r="BR211" t="b">
        <f t="shared" si="259"/>
        <v>1</v>
      </c>
      <c r="BS211" t="b">
        <f t="shared" si="260"/>
        <v>1</v>
      </c>
      <c r="BT211" t="b">
        <f t="shared" si="261"/>
        <v>0</v>
      </c>
      <c r="BU211" t="b">
        <f t="shared" si="262"/>
        <v>0</v>
      </c>
      <c r="BV211" t="b">
        <f t="shared" si="263"/>
        <v>0</v>
      </c>
      <c r="BW211">
        <f>IF(OR(BR211=FALSE,BR211="na"),"na",VLOOKUP(CN211,'Vlookup tables'!$G$2:$H$7,2,FALSE))</f>
        <v>5</v>
      </c>
      <c r="BX211">
        <f>IF(OR(BS211=FALSE,BS211="na"),"na",VLOOKUP(CO211,'Vlookup tables'!$G$2:$H$7,2,FALSE))</f>
        <v>4</v>
      </c>
      <c r="BY211" t="str">
        <f>IF(OR(BT211=FALSE,BT211="na"),"na",VLOOKUP(CP211,'Vlookup tables'!$G$2:$H$7,2,FALSE))</f>
        <v>na</v>
      </c>
      <c r="BZ211" t="str">
        <f>IF(OR(BU211=FALSE,BU211="na"),"na",VLOOKUP(CQ211,'Vlookup tables'!$G$2:$H$7,2,FALSE))</f>
        <v>na</v>
      </c>
      <c r="CA211">
        <f>IF(OR(BR211=FALSE,BR211="na"),"na",VLOOKUP(CU211,'Vlookup tables'!$J$2:$K$5,2,FALSE))</f>
        <v>3</v>
      </c>
      <c r="CB211">
        <f>IF(OR(BS211=FALSE,BS211="na"),"na",VLOOKUP(CV211,'Vlookup tables'!$J$2:$K$5,2,FALSE))</f>
        <v>3</v>
      </c>
      <c r="CC211" t="str">
        <f>IF(OR(BT211=FALSE,BT211="na"),"na",VLOOKUP(CW211,'Vlookup tables'!$J$2:$K$5,2,FALSE))</f>
        <v>na</v>
      </c>
      <c r="CD211" t="str">
        <f>IF(OR(BU211=FALSE,BU211="na"),"na",VLOOKUP(CX211,'Vlookup tables'!$J$2:$K$5,2,FALSE))</f>
        <v>na</v>
      </c>
      <c r="CE211" t="b">
        <f t="shared" si="264"/>
        <v>1</v>
      </c>
      <c r="CF211" t="b">
        <f t="shared" si="265"/>
        <v>1</v>
      </c>
      <c r="CG211" t="str">
        <f t="shared" si="266"/>
        <v>na</v>
      </c>
      <c r="CH211" t="str">
        <f t="shared" si="267"/>
        <v>na</v>
      </c>
      <c r="CI211" t="s">
        <v>519</v>
      </c>
      <c r="CJ211" t="s">
        <v>529</v>
      </c>
      <c r="CN211" t="s">
        <v>551</v>
      </c>
      <c r="CO211" t="s">
        <v>573</v>
      </c>
      <c r="CU211" t="s">
        <v>532</v>
      </c>
      <c r="CV211" t="s">
        <v>532</v>
      </c>
      <c r="DB211" t="s">
        <v>1376</v>
      </c>
      <c r="DC211" t="s">
        <v>1377</v>
      </c>
      <c r="DI211" t="b">
        <f t="shared" si="268"/>
        <v>1</v>
      </c>
      <c r="DJ211" s="1" t="s">
        <v>1378</v>
      </c>
      <c r="DK211" t="s">
        <v>533</v>
      </c>
      <c r="EQ211" t="b">
        <f t="shared" si="269"/>
        <v>0</v>
      </c>
      <c r="ER211" t="b">
        <f t="shared" si="270"/>
        <v>0</v>
      </c>
      <c r="ES211" t="b">
        <f t="shared" si="271"/>
        <v>0</v>
      </c>
      <c r="ET211" t="b">
        <f t="shared" si="272"/>
        <v>0</v>
      </c>
      <c r="EU211" t="b">
        <f t="shared" si="273"/>
        <v>0</v>
      </c>
      <c r="EV211" t="b">
        <f t="shared" si="274"/>
        <v>0</v>
      </c>
      <c r="EW211" t="str">
        <f t="shared" si="228"/>
        <v>na</v>
      </c>
      <c r="EX211" t="str">
        <f t="shared" si="229"/>
        <v>na</v>
      </c>
      <c r="EY211" t="str">
        <f t="shared" si="230"/>
        <v>na</v>
      </c>
      <c r="EZ211" t="str">
        <f t="shared" si="231"/>
        <v>na</v>
      </c>
      <c r="FA211" t="str">
        <f t="shared" si="232"/>
        <v>na</v>
      </c>
      <c r="FB211" t="str">
        <f t="shared" si="233"/>
        <v>na</v>
      </c>
      <c r="FC211" t="str">
        <f t="shared" si="275"/>
        <v>na</v>
      </c>
      <c r="FD211" t="str">
        <f t="shared" si="234"/>
        <v>na</v>
      </c>
      <c r="FE211" t="str">
        <f t="shared" si="235"/>
        <v>na</v>
      </c>
      <c r="FF211" t="str">
        <f t="shared" si="236"/>
        <v>na</v>
      </c>
      <c r="FG211" t="str">
        <f t="shared" si="237"/>
        <v>na</v>
      </c>
      <c r="FH211" t="str">
        <f t="shared" si="276"/>
        <v>na</v>
      </c>
      <c r="FI211" t="str">
        <f>IF(OR(FD211=FALSE,FD211="na"),"na",VLOOKUP(GH211,'Vlookup tables'!$G$2:$H$7,2,FALSE))</f>
        <v>na</v>
      </c>
      <c r="FJ211" t="str">
        <f>IF(OR(FE211=FALSE,FE211="na"),"na",VLOOKUP(GI211,'Vlookup tables'!$G$2:$H$7,2,FALSE))</f>
        <v>na</v>
      </c>
      <c r="FK211" t="str">
        <f>IF(OR(FF211=FALSE,FF211="na"),"na",VLOOKUP(GJ211,'Vlookup tables'!$G$2:$H$7,2,FALSE))</f>
        <v>na</v>
      </c>
      <c r="FL211" t="str">
        <f>IF(OR(FG211=FALSE,FG211="na"),"na",VLOOKUP(GK211,'Vlookup tables'!$G$2:$H$7,2,FALSE))</f>
        <v>na</v>
      </c>
      <c r="FM211" t="str">
        <f>IF(OR(FD211=FALSE,FD211="na"),"na",VLOOKUP(GO211,'Vlookup tables'!$J$2:$K$5,2,FALSE))</f>
        <v>na</v>
      </c>
      <c r="FN211" t="str">
        <f>IF(OR(FE211=FALSE,FE211="na"),"na",VLOOKUP(GP211,'Vlookup tables'!$J$2:$K$5,2,FALSE))</f>
        <v>na</v>
      </c>
      <c r="FO211" t="str">
        <f>IF(OR(FF211=FALSE,FF211="na"),"na",VLOOKUP(GQ211,'Vlookup tables'!$J$2:$K$5,2,FALSE))</f>
        <v>na</v>
      </c>
      <c r="FP211" t="str">
        <f>IF(OR(FG211=FALSE,FG211="na"),"na",VLOOKUP(GR211,'Vlookup tables'!$J$2:$K$5,2,FALSE))</f>
        <v>na</v>
      </c>
      <c r="FQ211" t="str">
        <f t="shared" si="238"/>
        <v>na</v>
      </c>
      <c r="FR211" t="str">
        <f t="shared" si="239"/>
        <v>na</v>
      </c>
      <c r="FS211" t="str">
        <f t="shared" si="240"/>
        <v>na</v>
      </c>
      <c r="FT211" t="str">
        <f t="shared" si="241"/>
        <v>na</v>
      </c>
      <c r="FU211" t="str">
        <f t="shared" si="242"/>
        <v>na</v>
      </c>
      <c r="FV211" t="s">
        <v>574</v>
      </c>
      <c r="HF211" t="s">
        <v>579</v>
      </c>
      <c r="HG211" t="s">
        <v>1379</v>
      </c>
      <c r="HX211">
        <f>IF(IT211="","Unknown",VLOOKUP(IT211,'Vlookup tables'!$B$13:$C$16,2,FALSE))</f>
        <v>3</v>
      </c>
      <c r="HY211">
        <f>IF(IU211="","Unknown",VLOOKUP(IU211,'Vlookup tables'!$D$13:$E$16,2,FALSE))</f>
        <v>3</v>
      </c>
      <c r="HZ211">
        <f>IF(IV211="","Unknown",VLOOKUP(IV211,'Vlookup tables'!$F$13:$G$16,2,FALSE))</f>
        <v>3</v>
      </c>
      <c r="IA211">
        <f>IF(IW211="","Unknown",VLOOKUP(IW211,'Vlookup tables'!$H$13:$I$16,2,FALSE))</f>
        <v>3</v>
      </c>
      <c r="IB211">
        <f>IF(IX211="","Unknown",VLOOKUP(IX211,'Vlookup tables'!$J$13:$K$16,2,FALSE))</f>
        <v>3</v>
      </c>
      <c r="IC211">
        <f>IF(IY211="","Unknown",VLOOKUP(IY211,'Vlookup tables'!$L$13:$M$16,2,FALSE))</f>
        <v>3</v>
      </c>
      <c r="ID211">
        <f>IF(IZ211="","Unknown",VLOOKUP(IZ211,'Vlookup tables'!$N$13:$O$16,2,FALSE))</f>
        <v>1</v>
      </c>
      <c r="IE211">
        <f>VLOOKUP(JA211,'Vlookup tables'!$P$13:$Q$15,2,FALSE)</f>
        <v>2</v>
      </c>
      <c r="IF211" t="b">
        <f t="shared" si="277"/>
        <v>1</v>
      </c>
      <c r="IG211" t="b">
        <f t="shared" si="278"/>
        <v>0</v>
      </c>
      <c r="IH211" t="b">
        <f t="shared" si="279"/>
        <v>0</v>
      </c>
      <c r="II211" t="b">
        <f t="shared" si="243"/>
        <v>0</v>
      </c>
      <c r="IJ211">
        <f>IF(OR(IF211=FALSE,IF211="na"),"na",VLOOKUP(JF211,'Vlookup tables'!$G$2:$H$7,2,FALSE))</f>
        <v>5</v>
      </c>
      <c r="IK211" t="str">
        <f>IF(OR(IG211=FALSE,IG211="na"),"na",VLOOKUP(JG211,'Vlookup tables'!$G$2:$H$7,2,FALSE))</f>
        <v>na</v>
      </c>
      <c r="IL211" t="str">
        <f>IF(OR(IH211=FALSE,IH211="na"),"na",VLOOKUP(JH211,'Vlookup tables'!$G$2:$H$7,2,FALSE))</f>
        <v>na</v>
      </c>
      <c r="IM211">
        <f>IF(OR(IF211=FALSE,IF211="na"),"na",VLOOKUP(JL211,'Vlookup tables'!$J$2:$K$5,2,FALSE))</f>
        <v>3</v>
      </c>
      <c r="IN211" t="str">
        <f>IF(OR(IG211=FALSE,IG211="na"),"na",VLOOKUP(JM211,'Vlookup tables'!$J$2:$K$5,2,FALSE))</f>
        <v>na</v>
      </c>
      <c r="IO211" t="str">
        <f>IF(OR(IH211=FALSE,IH211="na"),"na",VLOOKUP(JN211,'Vlookup tables'!$J$2:$K$5,2,FALSE))</f>
        <v>na</v>
      </c>
      <c r="IP211" t="b">
        <f t="shared" si="280"/>
        <v>1</v>
      </c>
      <c r="IQ211" t="str">
        <f t="shared" si="281"/>
        <v>na</v>
      </c>
      <c r="IR211" t="str">
        <f t="shared" si="282"/>
        <v>na</v>
      </c>
      <c r="IS211" t="b">
        <f t="shared" si="283"/>
        <v>1</v>
      </c>
      <c r="IT211" t="s">
        <v>538</v>
      </c>
      <c r="IU211" t="s">
        <v>539</v>
      </c>
      <c r="IV211" t="s">
        <v>540</v>
      </c>
      <c r="IW211" t="s">
        <v>576</v>
      </c>
      <c r="IX211" t="s">
        <v>577</v>
      </c>
      <c r="IY211" t="s">
        <v>532</v>
      </c>
      <c r="IZ211" t="s">
        <v>562</v>
      </c>
      <c r="JA211" t="s">
        <v>578</v>
      </c>
      <c r="JB211" t="s">
        <v>662</v>
      </c>
      <c r="JF211" t="s">
        <v>551</v>
      </c>
      <c r="JL211" t="s">
        <v>532</v>
      </c>
      <c r="JR211" t="s">
        <v>1380</v>
      </c>
      <c r="KM211" t="s">
        <v>1381</v>
      </c>
      <c r="KN211" t="s">
        <v>533</v>
      </c>
      <c r="KP211" t="s">
        <v>1382</v>
      </c>
      <c r="KQ211" t="b">
        <f t="shared" si="284"/>
        <v>1</v>
      </c>
      <c r="KR211">
        <f t="shared" si="244"/>
        <v>150</v>
      </c>
    </row>
    <row r="212" spans="1:304" ht="14.4" customHeight="1" x14ac:dyDescent="0.3">
      <c r="A212">
        <v>100</v>
      </c>
      <c r="B212">
        <v>604</v>
      </c>
      <c r="C212" s="2">
        <v>44875.259699074071</v>
      </c>
      <c r="D212">
        <v>1</v>
      </c>
      <c r="E212" t="s">
        <v>581</v>
      </c>
      <c r="F212" t="s">
        <v>566</v>
      </c>
      <c r="G212">
        <f>VLOOKUP(F212,'Vlookup tables'!$A$2:$B$10,2,FALSE)</f>
        <v>3</v>
      </c>
      <c r="H212" t="s">
        <v>545</v>
      </c>
      <c r="J212" t="str">
        <f t="shared" si="285"/>
        <v>Engineering</v>
      </c>
      <c r="K212" t="s">
        <v>566</v>
      </c>
      <c r="L212">
        <f>VLOOKUP(K212,'Vlookup tables'!$A$2:$B$10,2,FALSE)</f>
        <v>3</v>
      </c>
      <c r="M212" t="s">
        <v>569</v>
      </c>
      <c r="N212" t="b">
        <f t="shared" si="245"/>
        <v>1</v>
      </c>
      <c r="O212" t="b">
        <f t="shared" si="246"/>
        <v>1</v>
      </c>
      <c r="P212" t="b">
        <f t="shared" si="247"/>
        <v>0</v>
      </c>
      <c r="Q212" t="b">
        <f t="shared" si="248"/>
        <v>0</v>
      </c>
      <c r="R212" t="b">
        <f t="shared" si="249"/>
        <v>0</v>
      </c>
      <c r="T212" t="str">
        <f t="shared" si="286"/>
        <v>na</v>
      </c>
      <c r="U212" t="str">
        <f t="shared" si="287"/>
        <v>na</v>
      </c>
      <c r="V212" t="str">
        <f t="shared" si="288"/>
        <v>Unknown</v>
      </c>
      <c r="W212" t="str">
        <f t="shared" si="289"/>
        <v>Unknown</v>
      </c>
      <c r="X212" t="str">
        <f t="shared" si="290"/>
        <v>Unknown</v>
      </c>
      <c r="Y212" t="s">
        <v>517</v>
      </c>
      <c r="Z212">
        <f>VLOOKUP(Y212,'Vlookup tables'!$D$2:$E$6,2,FALSE)</f>
        <v>1</v>
      </c>
      <c r="AA212" t="b">
        <f t="shared" si="227"/>
        <v>0</v>
      </c>
      <c r="AB212" t="b">
        <f t="shared" si="250"/>
        <v>0</v>
      </c>
      <c r="AC212" t="b">
        <f t="shared" si="251"/>
        <v>0</v>
      </c>
      <c r="AD212" t="b">
        <f t="shared" si="252"/>
        <v>0</v>
      </c>
      <c r="AE212" t="b">
        <f t="shared" si="253"/>
        <v>1</v>
      </c>
      <c r="AF212" t="str">
        <f>IF(OR(AA212=FALSE,AA212="na"),"na",VLOOKUP(AV212,'Vlookup tables'!$G$2:$H$7,2,FALSE))</f>
        <v>na</v>
      </c>
      <c r="AG212" t="str">
        <f>IF(OR(AB212=FALSE,AB212="na"),"na",VLOOKUP(AW212,'Vlookup tables'!$G$2:$H$7,2,FALSE))</f>
        <v>na</v>
      </c>
      <c r="AH212" t="str">
        <f>IF(OR(AC212=FALSE,AC212="na"),"na",VLOOKUP(AX212,'Vlookup tables'!$G$2:$H$7,2,FALSE))</f>
        <v>na</v>
      </c>
      <c r="AI212" t="str">
        <f>IF(OR(AD212=FALSE,AD212="na"),"na",VLOOKUP(AY212,'Vlookup tables'!$G$2:$H$7,2,FALSE))</f>
        <v>na</v>
      </c>
      <c r="AJ212" t="str">
        <f>IF(OR(AA212=FALSE,AA212="na"),"na",VLOOKUP(BC212,'Vlookup tables'!$J$2:$K$5,2,FALSE))</f>
        <v>na</v>
      </c>
      <c r="AK212" t="str">
        <f>IF(OR(AB212=FALSE,AB212="na"),"na",VLOOKUP(BD212,'Vlookup tables'!$J$2:$K$5,2,FALSE))</f>
        <v>na</v>
      </c>
      <c r="AL212" t="str">
        <f>IF(OR(AC212=FALSE,AC212="na"),"na",VLOOKUP(BE212,'Vlookup tables'!$J$2:$K$5,2,FALSE))</f>
        <v>na</v>
      </c>
      <c r="AM212" t="str">
        <f>IF(OR(AD212=FALSE,AD212="na"),"na",VLOOKUP(BF212,'Vlookup tables'!$J$2:$K$5,2,FALSE))</f>
        <v>na</v>
      </c>
      <c r="AN212" t="str">
        <f t="shared" si="254"/>
        <v>na</v>
      </c>
      <c r="AO212" t="str">
        <f t="shared" si="255"/>
        <v>na</v>
      </c>
      <c r="AP212" t="str">
        <f t="shared" si="256"/>
        <v>na</v>
      </c>
      <c r="AQ212" t="str">
        <f t="shared" si="257"/>
        <v>na</v>
      </c>
      <c r="AR212" t="s">
        <v>604</v>
      </c>
      <c r="AS212" t="s">
        <v>1383</v>
      </c>
      <c r="AZ212" t="s">
        <v>530</v>
      </c>
      <c r="BG212" t="s">
        <v>528</v>
      </c>
      <c r="BQ212" t="str">
        <f t="shared" si="258"/>
        <v>Yes</v>
      </c>
      <c r="BR212" t="b">
        <f t="shared" si="259"/>
        <v>0</v>
      </c>
      <c r="BS212" t="b">
        <f t="shared" si="260"/>
        <v>1</v>
      </c>
      <c r="BT212" t="b">
        <f t="shared" si="261"/>
        <v>0</v>
      </c>
      <c r="BU212" t="b">
        <f t="shared" si="262"/>
        <v>0</v>
      </c>
      <c r="BV212" t="b">
        <f t="shared" si="263"/>
        <v>0</v>
      </c>
      <c r="BW212" t="str">
        <f>IF(OR(BR212=FALSE,BR212="na"),"na",VLOOKUP(CN212,'Vlookup tables'!$G$2:$H$7,2,FALSE))</f>
        <v>na</v>
      </c>
      <c r="BX212">
        <f>IF(OR(BS212=FALSE,BS212="na"),"na",VLOOKUP(CO212,'Vlookup tables'!$G$2:$H$7,2,FALSE))</f>
        <v>1</v>
      </c>
      <c r="BY212" t="str">
        <f>IF(OR(BT212=FALSE,BT212="na"),"na",VLOOKUP(CP212,'Vlookup tables'!$G$2:$H$7,2,FALSE))</f>
        <v>na</v>
      </c>
      <c r="BZ212" t="str">
        <f>IF(OR(BU212=FALSE,BU212="na"),"na",VLOOKUP(CQ212,'Vlookup tables'!$G$2:$H$7,2,FALSE))</f>
        <v>na</v>
      </c>
      <c r="CA212" t="str">
        <f>IF(OR(BR212=FALSE,BR212="na"),"na",VLOOKUP(CU212,'Vlookup tables'!$J$2:$K$5,2,FALSE))</f>
        <v>na</v>
      </c>
      <c r="CB212">
        <f>IF(OR(BS212=FALSE,BS212="na"),"na",VLOOKUP(CV212,'Vlookup tables'!$J$2:$K$5,2,FALSE))</f>
        <v>2</v>
      </c>
      <c r="CC212" t="str">
        <f>IF(OR(BT212=FALSE,BT212="na"),"na",VLOOKUP(CW212,'Vlookup tables'!$J$2:$K$5,2,FALSE))</f>
        <v>na</v>
      </c>
      <c r="CD212" t="str">
        <f>IF(OR(BU212=FALSE,BU212="na"),"na",VLOOKUP(CX212,'Vlookup tables'!$J$2:$K$5,2,FALSE))</f>
        <v>na</v>
      </c>
      <c r="CE212" t="str">
        <f t="shared" si="264"/>
        <v>na</v>
      </c>
      <c r="CF212" t="b">
        <f t="shared" si="265"/>
        <v>0</v>
      </c>
      <c r="CG212" t="str">
        <f t="shared" si="266"/>
        <v>na</v>
      </c>
      <c r="CH212" t="str">
        <f t="shared" si="267"/>
        <v>na</v>
      </c>
      <c r="CI212" t="s">
        <v>519</v>
      </c>
      <c r="CJ212" t="s">
        <v>805</v>
      </c>
      <c r="CO212" t="s">
        <v>530</v>
      </c>
      <c r="CR212" t="s">
        <v>530</v>
      </c>
      <c r="CV212" t="s">
        <v>528</v>
      </c>
      <c r="CY212" t="s">
        <v>528</v>
      </c>
      <c r="DI212" t="b">
        <f t="shared" si="268"/>
        <v>0</v>
      </c>
      <c r="DK212" t="s">
        <v>552</v>
      </c>
      <c r="EQ212" t="b">
        <f t="shared" si="269"/>
        <v>0</v>
      </c>
      <c r="ER212" t="b">
        <f t="shared" si="270"/>
        <v>0</v>
      </c>
      <c r="ES212" t="b">
        <f t="shared" si="271"/>
        <v>0</v>
      </c>
      <c r="ET212" t="b">
        <f t="shared" si="272"/>
        <v>0</v>
      </c>
      <c r="EU212" t="b">
        <f t="shared" si="273"/>
        <v>0</v>
      </c>
      <c r="EV212" t="b">
        <f t="shared" si="274"/>
        <v>0</v>
      </c>
      <c r="EW212" t="str">
        <f t="shared" si="228"/>
        <v>na</v>
      </c>
      <c r="EX212" t="str">
        <f t="shared" si="229"/>
        <v>na</v>
      </c>
      <c r="EY212" t="str">
        <f t="shared" si="230"/>
        <v>na</v>
      </c>
      <c r="EZ212" t="str">
        <f t="shared" si="231"/>
        <v>na</v>
      </c>
      <c r="FA212" t="str">
        <f t="shared" si="232"/>
        <v>na</v>
      </c>
      <c r="FB212" t="str">
        <f t="shared" si="233"/>
        <v>na</v>
      </c>
      <c r="FC212" t="str">
        <f t="shared" si="275"/>
        <v>na</v>
      </c>
      <c r="FD212" t="str">
        <f t="shared" si="234"/>
        <v>na</v>
      </c>
      <c r="FE212" t="str">
        <f t="shared" si="235"/>
        <v>na</v>
      </c>
      <c r="FF212" t="str">
        <f t="shared" si="236"/>
        <v>na</v>
      </c>
      <c r="FG212" t="str">
        <f t="shared" si="237"/>
        <v>na</v>
      </c>
      <c r="FH212" t="str">
        <f t="shared" si="276"/>
        <v>na</v>
      </c>
      <c r="FI212" t="str">
        <f>IF(OR(FD212=FALSE,FD212="na"),"na",VLOOKUP(GH212,'Vlookup tables'!$G$2:$H$7,2,FALSE))</f>
        <v>na</v>
      </c>
      <c r="FJ212" t="str">
        <f>IF(OR(FE212=FALSE,FE212="na"),"na",VLOOKUP(GI212,'Vlookup tables'!$G$2:$H$7,2,FALSE))</f>
        <v>na</v>
      </c>
      <c r="FK212" t="str">
        <f>IF(OR(FF212=FALSE,FF212="na"),"na",VLOOKUP(GJ212,'Vlookup tables'!$G$2:$H$7,2,FALSE))</f>
        <v>na</v>
      </c>
      <c r="FL212" t="str">
        <f>IF(OR(FG212=FALSE,FG212="na"),"na",VLOOKUP(GK212,'Vlookup tables'!$G$2:$H$7,2,FALSE))</f>
        <v>na</v>
      </c>
      <c r="FM212" t="str">
        <f>IF(OR(FD212=FALSE,FD212="na"),"na",VLOOKUP(GO212,'Vlookup tables'!$J$2:$K$5,2,FALSE))</f>
        <v>na</v>
      </c>
      <c r="FN212" t="str">
        <f>IF(OR(FE212=FALSE,FE212="na"),"na",VLOOKUP(GP212,'Vlookup tables'!$J$2:$K$5,2,FALSE))</f>
        <v>na</v>
      </c>
      <c r="FO212" t="str">
        <f>IF(OR(FF212=FALSE,FF212="na"),"na",VLOOKUP(GQ212,'Vlookup tables'!$J$2:$K$5,2,FALSE))</f>
        <v>na</v>
      </c>
      <c r="FP212" t="str">
        <f>IF(OR(FG212=FALSE,FG212="na"),"na",VLOOKUP(GR212,'Vlookup tables'!$J$2:$K$5,2,FALSE))</f>
        <v>na</v>
      </c>
      <c r="FQ212" t="str">
        <f t="shared" si="238"/>
        <v>na</v>
      </c>
      <c r="FR212" t="str">
        <f t="shared" si="239"/>
        <v>na</v>
      </c>
      <c r="FS212" t="str">
        <f t="shared" si="240"/>
        <v>na</v>
      </c>
      <c r="FT212" t="str">
        <f t="shared" si="241"/>
        <v>na</v>
      </c>
      <c r="FU212" t="str">
        <f t="shared" si="242"/>
        <v>na</v>
      </c>
      <c r="FV212" t="s">
        <v>574</v>
      </c>
      <c r="HF212" t="s">
        <v>575</v>
      </c>
      <c r="HX212">
        <f>IF(IT212="","Unknown",VLOOKUP(IT212,'Vlookup tables'!$B$13:$C$16,2,FALSE))</f>
        <v>3</v>
      </c>
      <c r="HY212">
        <f>IF(IU212="","Unknown",VLOOKUP(IU212,'Vlookup tables'!$D$13:$E$16,2,FALSE))</f>
        <v>2</v>
      </c>
      <c r="HZ212">
        <f>IF(IV212="","Unknown",VLOOKUP(IV212,'Vlookup tables'!$F$13:$G$16,2,FALSE))</f>
        <v>3</v>
      </c>
      <c r="IA212">
        <f>IF(IW212="","Unknown",VLOOKUP(IW212,'Vlookup tables'!$H$13:$I$16,2,FALSE))</f>
        <v>3</v>
      </c>
      <c r="IB212">
        <f>IF(IX212="","Unknown",VLOOKUP(IX212,'Vlookup tables'!$J$13:$K$16,2,FALSE))</f>
        <v>2</v>
      </c>
      <c r="IC212">
        <f>IF(IY212="","Unknown",VLOOKUP(IY212,'Vlookup tables'!$L$13:$M$16,2,FALSE))</f>
        <v>3</v>
      </c>
      <c r="ID212">
        <f>IF(IZ212="","Unknown",VLOOKUP(IZ212,'Vlookup tables'!$N$13:$O$16,2,FALSE))</f>
        <v>1</v>
      </c>
      <c r="IE212">
        <f>VLOOKUP(JA212,'Vlookup tables'!$P$13:$Q$15,2,FALSE)</f>
        <v>1</v>
      </c>
      <c r="IF212" t="str">
        <f t="shared" si="277"/>
        <v>na</v>
      </c>
      <c r="IG212" t="str">
        <f t="shared" si="278"/>
        <v>na</v>
      </c>
      <c r="IH212" t="str">
        <f t="shared" si="279"/>
        <v>na</v>
      </c>
      <c r="II212" t="str">
        <f t="shared" si="243"/>
        <v>na</v>
      </c>
      <c r="IJ212" t="str">
        <f>IF(OR(IF212=FALSE,IF212="na"),"na",VLOOKUP(JF212,'Vlookup tables'!$G$2:$H$7,2,FALSE))</f>
        <v>na</v>
      </c>
      <c r="IK212" t="str">
        <f>IF(OR(IG212=FALSE,IG212="na"),"na",VLOOKUP(JG212,'Vlookup tables'!$G$2:$H$7,2,FALSE))</f>
        <v>na</v>
      </c>
      <c r="IL212" t="str">
        <f>IF(OR(IH212=FALSE,IH212="na"),"na",VLOOKUP(JH212,'Vlookup tables'!$G$2:$H$7,2,FALSE))</f>
        <v>na</v>
      </c>
      <c r="IM212" t="str">
        <f>IF(OR(IF212=FALSE,IF212="na"),"na",VLOOKUP(JL212,'Vlookup tables'!$J$2:$K$5,2,FALSE))</f>
        <v>na</v>
      </c>
      <c r="IN212" t="str">
        <f>IF(OR(IG212=FALSE,IG212="na"),"na",VLOOKUP(JM212,'Vlookup tables'!$J$2:$K$5,2,FALSE))</f>
        <v>na</v>
      </c>
      <c r="IO212" t="str">
        <f>IF(OR(IH212=FALSE,IH212="na"),"na",VLOOKUP(JN212,'Vlookup tables'!$J$2:$K$5,2,FALSE))</f>
        <v>na</v>
      </c>
      <c r="IP212" t="str">
        <f t="shared" si="280"/>
        <v>na</v>
      </c>
      <c r="IQ212" t="str">
        <f t="shared" si="281"/>
        <v>na</v>
      </c>
      <c r="IR212" t="str">
        <f t="shared" si="282"/>
        <v>na</v>
      </c>
      <c r="IS212" t="b">
        <f t="shared" si="283"/>
        <v>0</v>
      </c>
      <c r="IT212" t="s">
        <v>538</v>
      </c>
      <c r="IU212" t="s">
        <v>560</v>
      </c>
      <c r="IV212" t="s">
        <v>540</v>
      </c>
      <c r="IW212" t="s">
        <v>576</v>
      </c>
      <c r="IX212" t="s">
        <v>563</v>
      </c>
      <c r="IY212" t="s">
        <v>532</v>
      </c>
      <c r="IZ212" t="s">
        <v>562</v>
      </c>
      <c r="JA212" t="s">
        <v>541</v>
      </c>
      <c r="JX212" t="s">
        <v>534</v>
      </c>
      <c r="JZ212" t="s">
        <v>588</v>
      </c>
      <c r="KB212" t="s">
        <v>589</v>
      </c>
      <c r="KC212">
        <v>1</v>
      </c>
      <c r="KD212">
        <v>2</v>
      </c>
      <c r="KK212">
        <v>1</v>
      </c>
      <c r="KN212" t="s">
        <v>552</v>
      </c>
      <c r="KP212" t="s">
        <v>1384</v>
      </c>
      <c r="KQ212" t="b">
        <f t="shared" si="284"/>
        <v>1</v>
      </c>
      <c r="KR212">
        <f t="shared" si="244"/>
        <v>142</v>
      </c>
    </row>
    <row r="213" spans="1:304" ht="14.4" customHeight="1" x14ac:dyDescent="0.3">
      <c r="A213">
        <v>100</v>
      </c>
      <c r="B213">
        <v>613</v>
      </c>
      <c r="C213" s="2">
        <v>44875.297766203701</v>
      </c>
      <c r="D213">
        <v>1</v>
      </c>
      <c r="E213" t="s">
        <v>544</v>
      </c>
      <c r="F213" t="s">
        <v>582</v>
      </c>
      <c r="G213">
        <f>VLOOKUP(F213,'Vlookup tables'!$A$2:$B$10,2,FALSE)</f>
        <v>1</v>
      </c>
      <c r="H213" t="s">
        <v>579</v>
      </c>
      <c r="I213" t="s">
        <v>1385</v>
      </c>
      <c r="J213" t="str">
        <f t="shared" si="285"/>
        <v>construction</v>
      </c>
      <c r="K213" t="s">
        <v>680</v>
      </c>
      <c r="L213">
        <f>VLOOKUP(K213,'Vlookup tables'!$A$2:$B$10,2,FALSE)</f>
        <v>2</v>
      </c>
      <c r="M213" t="s">
        <v>583</v>
      </c>
      <c r="N213" t="b">
        <f t="shared" si="245"/>
        <v>1</v>
      </c>
      <c r="O213" t="b">
        <f t="shared" si="246"/>
        <v>0</v>
      </c>
      <c r="P213" t="b">
        <f t="shared" si="247"/>
        <v>0</v>
      </c>
      <c r="Q213" t="b">
        <f t="shared" si="248"/>
        <v>0</v>
      </c>
      <c r="R213" t="b">
        <f t="shared" si="249"/>
        <v>0</v>
      </c>
      <c r="S213" t="s">
        <v>547</v>
      </c>
      <c r="T213" t="str">
        <f t="shared" si="286"/>
        <v>na</v>
      </c>
      <c r="U213" t="b">
        <f t="shared" si="287"/>
        <v>0</v>
      </c>
      <c r="V213" t="b">
        <f t="shared" si="288"/>
        <v>1</v>
      </c>
      <c r="W213" t="b">
        <f t="shared" si="289"/>
        <v>0</v>
      </c>
      <c r="X213" t="b">
        <f t="shared" si="290"/>
        <v>0</v>
      </c>
      <c r="Y213" t="s">
        <v>517</v>
      </c>
      <c r="Z213">
        <f>VLOOKUP(Y213,'Vlookup tables'!$D$2:$E$6,2,FALSE)</f>
        <v>1</v>
      </c>
      <c r="AA213" t="b">
        <f t="shared" si="227"/>
        <v>0</v>
      </c>
      <c r="AB213" t="b">
        <f t="shared" si="250"/>
        <v>0</v>
      </c>
      <c r="AC213" t="b">
        <f t="shared" si="251"/>
        <v>0</v>
      </c>
      <c r="AD213" t="b">
        <f t="shared" si="252"/>
        <v>1</v>
      </c>
      <c r="AE213" t="b">
        <f t="shared" si="253"/>
        <v>0</v>
      </c>
      <c r="AF213" t="str">
        <f>IF(OR(AA213=FALSE,AA213="na"),"na",VLOOKUP(AV213,'Vlookup tables'!$G$2:$H$7,2,FALSE))</f>
        <v>na</v>
      </c>
      <c r="AG213" t="str">
        <f>IF(OR(AB213=FALSE,AB213="na"),"na",VLOOKUP(AW213,'Vlookup tables'!$G$2:$H$7,2,FALSE))</f>
        <v>na</v>
      </c>
      <c r="AH213" t="str">
        <f>IF(OR(AC213=FALSE,AC213="na"),"na",VLOOKUP(AX213,'Vlookup tables'!$G$2:$H$7,2,FALSE))</f>
        <v>na</v>
      </c>
      <c r="AI213">
        <f>IF(OR(AD213=FALSE,AD213="na"),"na",VLOOKUP(AY213,'Vlookup tables'!$G$2:$H$7,2,FALSE))</f>
        <v>3</v>
      </c>
      <c r="AJ213" t="str">
        <f>IF(OR(AA213=FALSE,AA213="na"),"na",VLOOKUP(BC213,'Vlookup tables'!$J$2:$K$5,2,FALSE))</f>
        <v>na</v>
      </c>
      <c r="AK213" t="str">
        <f>IF(OR(AB213=FALSE,AB213="na"),"na",VLOOKUP(BD213,'Vlookup tables'!$J$2:$K$5,2,FALSE))</f>
        <v>na</v>
      </c>
      <c r="AL213" t="str">
        <f>IF(OR(AC213=FALSE,AC213="na"),"na",VLOOKUP(BE213,'Vlookup tables'!$J$2:$K$5,2,FALSE))</f>
        <v>na</v>
      </c>
      <c r="AM213">
        <f>IF(OR(AD213=FALSE,AD213="na"),"na",VLOOKUP(BF213,'Vlookup tables'!$J$2:$K$5,2,FALSE))</f>
        <v>2</v>
      </c>
      <c r="AN213" t="str">
        <f t="shared" si="254"/>
        <v>na</v>
      </c>
      <c r="AO213" t="str">
        <f t="shared" si="255"/>
        <v>na</v>
      </c>
      <c r="AP213" t="str">
        <f t="shared" si="256"/>
        <v>na</v>
      </c>
      <c r="AQ213" t="b">
        <f t="shared" si="257"/>
        <v>0</v>
      </c>
      <c r="AR213" t="s">
        <v>812</v>
      </c>
      <c r="AX213" t="s">
        <v>573</v>
      </c>
      <c r="AY213" t="s">
        <v>527</v>
      </c>
      <c r="BE213" t="s">
        <v>532</v>
      </c>
      <c r="BF213" t="s">
        <v>528</v>
      </c>
      <c r="BQ213" t="str">
        <f t="shared" si="258"/>
        <v>Yes</v>
      </c>
      <c r="BR213" t="b">
        <f t="shared" si="259"/>
        <v>0</v>
      </c>
      <c r="BS213" t="b">
        <f t="shared" si="260"/>
        <v>1</v>
      </c>
      <c r="BT213" t="b">
        <f t="shared" si="261"/>
        <v>0</v>
      </c>
      <c r="BU213" t="b">
        <f t="shared" si="262"/>
        <v>0</v>
      </c>
      <c r="BV213" t="b">
        <f t="shared" si="263"/>
        <v>0</v>
      </c>
      <c r="BW213" t="str">
        <f>IF(OR(BR213=FALSE,BR213="na"),"na",VLOOKUP(CN213,'Vlookup tables'!$G$2:$H$7,2,FALSE))</f>
        <v>na</v>
      </c>
      <c r="BX213">
        <f>IF(OR(BS213=FALSE,BS213="na"),"na",VLOOKUP(CO213,'Vlookup tables'!$G$2:$H$7,2,FALSE))</f>
        <v>4</v>
      </c>
      <c r="BY213" t="str">
        <f>IF(OR(BT213=FALSE,BT213="na"),"na",VLOOKUP(CP213,'Vlookup tables'!$G$2:$H$7,2,FALSE))</f>
        <v>na</v>
      </c>
      <c r="BZ213" t="str">
        <f>IF(OR(BU213=FALSE,BU213="na"),"na",VLOOKUP(CQ213,'Vlookup tables'!$G$2:$H$7,2,FALSE))</f>
        <v>na</v>
      </c>
      <c r="CA213" t="str">
        <f>IF(OR(BR213=FALSE,BR213="na"),"na",VLOOKUP(CU213,'Vlookup tables'!$J$2:$K$5,2,FALSE))</f>
        <v>na</v>
      </c>
      <c r="CB213">
        <f>IF(OR(BS213=FALSE,BS213="na"),"na",VLOOKUP(CV213,'Vlookup tables'!$J$2:$K$5,2,FALSE))</f>
        <v>3</v>
      </c>
      <c r="CC213" t="str">
        <f>IF(OR(BT213=FALSE,BT213="na"),"na",VLOOKUP(CW213,'Vlookup tables'!$J$2:$K$5,2,FALSE))</f>
        <v>na</v>
      </c>
      <c r="CD213" t="str">
        <f>IF(OR(BU213=FALSE,BU213="na"),"na",VLOOKUP(CX213,'Vlookup tables'!$J$2:$K$5,2,FALSE))</f>
        <v>na</v>
      </c>
      <c r="CE213" t="str">
        <f t="shared" si="264"/>
        <v>na</v>
      </c>
      <c r="CF213" t="b">
        <f t="shared" si="265"/>
        <v>0</v>
      </c>
      <c r="CG213" t="str">
        <f t="shared" si="266"/>
        <v>na</v>
      </c>
      <c r="CH213" t="str">
        <f t="shared" si="267"/>
        <v>na</v>
      </c>
      <c r="CI213" t="s">
        <v>519</v>
      </c>
      <c r="CJ213" t="s">
        <v>805</v>
      </c>
      <c r="CO213" t="s">
        <v>573</v>
      </c>
      <c r="CV213" t="s">
        <v>532</v>
      </c>
      <c r="DI213" t="b">
        <f t="shared" si="268"/>
        <v>0</v>
      </c>
      <c r="DK213" t="s">
        <v>552</v>
      </c>
      <c r="EQ213" t="b">
        <f t="shared" si="269"/>
        <v>1</v>
      </c>
      <c r="ER213" t="b">
        <f t="shared" si="270"/>
        <v>1</v>
      </c>
      <c r="ES213" t="b">
        <f t="shared" si="271"/>
        <v>0</v>
      </c>
      <c r="ET213" t="b">
        <f t="shared" si="272"/>
        <v>0</v>
      </c>
      <c r="EU213" t="b">
        <f t="shared" si="273"/>
        <v>0</v>
      </c>
      <c r="EV213" t="b">
        <f t="shared" si="274"/>
        <v>0</v>
      </c>
      <c r="EW213">
        <f t="shared" si="228"/>
        <v>3</v>
      </c>
      <c r="EX213" t="str">
        <f t="shared" si="229"/>
        <v>na</v>
      </c>
      <c r="EY213" t="str">
        <f t="shared" si="230"/>
        <v>na</v>
      </c>
      <c r="EZ213" t="str">
        <f t="shared" si="231"/>
        <v>na</v>
      </c>
      <c r="FA213" t="b">
        <f t="shared" si="232"/>
        <v>1</v>
      </c>
      <c r="FB213" t="b">
        <f t="shared" si="233"/>
        <v>0</v>
      </c>
      <c r="FC213" t="b">
        <f t="shared" si="275"/>
        <v>0</v>
      </c>
      <c r="FD213" t="b">
        <f t="shared" si="234"/>
        <v>0</v>
      </c>
      <c r="FE213" t="b">
        <f t="shared" si="235"/>
        <v>0</v>
      </c>
      <c r="FF213" t="b">
        <f t="shared" si="236"/>
        <v>1</v>
      </c>
      <c r="FG213" t="b">
        <f t="shared" si="237"/>
        <v>0</v>
      </c>
      <c r="FH213" t="b">
        <f t="shared" si="276"/>
        <v>0</v>
      </c>
      <c r="FI213" t="str">
        <f>IF(OR(FD213=FALSE,FD213="na"),"na",VLOOKUP(GH213,'Vlookup tables'!$G$2:$H$7,2,FALSE))</f>
        <v>na</v>
      </c>
      <c r="FJ213" t="str">
        <f>IF(OR(FE213=FALSE,FE213="na"),"na",VLOOKUP(GI213,'Vlookup tables'!$G$2:$H$7,2,FALSE))</f>
        <v>na</v>
      </c>
      <c r="FK213">
        <f>IF(OR(FF213=FALSE,FF213="na"),"na",VLOOKUP(GJ213,'Vlookup tables'!$G$2:$H$7,2,FALSE))</f>
        <v>4</v>
      </c>
      <c r="FL213" t="str">
        <f>IF(OR(FG213=FALSE,FG213="na"),"na",VLOOKUP(GK213,'Vlookup tables'!$G$2:$H$7,2,FALSE))</f>
        <v>na</v>
      </c>
      <c r="FM213" t="str">
        <f>IF(OR(FD213=FALSE,FD213="na"),"na",VLOOKUP(GO213,'Vlookup tables'!$J$2:$K$5,2,FALSE))</f>
        <v>na</v>
      </c>
      <c r="FN213" t="str">
        <f>IF(OR(FE213=FALSE,FE213="na"),"na",VLOOKUP(GP213,'Vlookup tables'!$J$2:$K$5,2,FALSE))</f>
        <v>na</v>
      </c>
      <c r="FO213">
        <f>IF(OR(FF213=FALSE,FF213="na"),"na",VLOOKUP(GQ213,'Vlookup tables'!$J$2:$K$5,2,FALSE))</f>
        <v>3</v>
      </c>
      <c r="FP213" t="str">
        <f>IF(OR(FG213=FALSE,FG213="na"),"na",VLOOKUP(GR213,'Vlookup tables'!$J$2:$K$5,2,FALSE))</f>
        <v>na</v>
      </c>
      <c r="FQ213" t="str">
        <f t="shared" si="238"/>
        <v>na</v>
      </c>
      <c r="FR213" t="str">
        <f t="shared" si="239"/>
        <v>na</v>
      </c>
      <c r="FS213" t="b">
        <f t="shared" si="240"/>
        <v>0</v>
      </c>
      <c r="FT213" t="str">
        <f t="shared" si="241"/>
        <v>na</v>
      </c>
      <c r="FU213" t="b">
        <f t="shared" si="242"/>
        <v>0</v>
      </c>
      <c r="FV213" t="s">
        <v>601</v>
      </c>
      <c r="FX213" t="s">
        <v>554</v>
      </c>
      <c r="GB213" t="s">
        <v>741</v>
      </c>
      <c r="GF213" t="s">
        <v>596</v>
      </c>
      <c r="GJ213" t="s">
        <v>573</v>
      </c>
      <c r="GQ213" t="s">
        <v>532</v>
      </c>
      <c r="HD213" t="s">
        <v>552</v>
      </c>
      <c r="HX213">
        <f>IF(IT213="","Unknown",VLOOKUP(IT213,'Vlookup tables'!$B$13:$C$16,2,FALSE))</f>
        <v>2</v>
      </c>
      <c r="HY213">
        <f>IF(IU213="","Unknown",VLOOKUP(IU213,'Vlookup tables'!$D$13:$E$16,2,FALSE))</f>
        <v>2</v>
      </c>
      <c r="HZ213">
        <f>IF(IV213="","Unknown",VLOOKUP(IV213,'Vlookup tables'!$F$13:$G$16,2,FALSE))</f>
        <v>3</v>
      </c>
      <c r="IA213">
        <f>IF(IW213="","Unknown",VLOOKUP(IW213,'Vlookup tables'!$H$13:$I$16,2,FALSE))</f>
        <v>2</v>
      </c>
      <c r="IB213">
        <f>IF(IX213="","Unknown",VLOOKUP(IX213,'Vlookup tables'!$J$13:$K$16,2,FALSE))</f>
        <v>3</v>
      </c>
      <c r="IC213">
        <f>IF(IY213="","Unknown",VLOOKUP(IY213,'Vlookup tables'!$L$13:$M$16,2,FALSE))</f>
        <v>2</v>
      </c>
      <c r="ID213">
        <f>IF(IZ213="","Unknown",VLOOKUP(IZ213,'Vlookup tables'!$N$13:$O$16,2,FALSE))</f>
        <v>3</v>
      </c>
      <c r="IE213">
        <f>VLOOKUP(JA213,'Vlookup tables'!$P$13:$Q$15,2,FALSE)</f>
        <v>1</v>
      </c>
      <c r="IF213" t="str">
        <f t="shared" si="277"/>
        <v>na</v>
      </c>
      <c r="IG213" t="str">
        <f t="shared" si="278"/>
        <v>na</v>
      </c>
      <c r="IH213" t="str">
        <f t="shared" si="279"/>
        <v>na</v>
      </c>
      <c r="II213" t="str">
        <f t="shared" si="243"/>
        <v>na</v>
      </c>
      <c r="IJ213" t="str">
        <f>IF(OR(IF213=FALSE,IF213="na"),"na",VLOOKUP(JF213,'Vlookup tables'!$G$2:$H$7,2,FALSE))</f>
        <v>na</v>
      </c>
      <c r="IK213" t="str">
        <f>IF(OR(IG213=FALSE,IG213="na"),"na",VLOOKUP(JG213,'Vlookup tables'!$G$2:$H$7,2,FALSE))</f>
        <v>na</v>
      </c>
      <c r="IL213" t="str">
        <f>IF(OR(IH213=FALSE,IH213="na"),"na",VLOOKUP(JH213,'Vlookup tables'!$G$2:$H$7,2,FALSE))</f>
        <v>na</v>
      </c>
      <c r="IM213" t="str">
        <f>IF(OR(IF213=FALSE,IF213="na"),"na",VLOOKUP(JL213,'Vlookup tables'!$J$2:$K$5,2,FALSE))</f>
        <v>na</v>
      </c>
      <c r="IN213" t="str">
        <f>IF(OR(IG213=FALSE,IG213="na"),"na",VLOOKUP(JM213,'Vlookup tables'!$J$2:$K$5,2,FALSE))</f>
        <v>na</v>
      </c>
      <c r="IO213" t="str">
        <f>IF(OR(IH213=FALSE,IH213="na"),"na",VLOOKUP(JN213,'Vlookup tables'!$J$2:$K$5,2,FALSE))</f>
        <v>na</v>
      </c>
      <c r="IP213" t="str">
        <f t="shared" si="280"/>
        <v>na</v>
      </c>
      <c r="IQ213" t="str">
        <f t="shared" si="281"/>
        <v>na</v>
      </c>
      <c r="IR213" t="str">
        <f t="shared" si="282"/>
        <v>na</v>
      </c>
      <c r="IS213" t="b">
        <f t="shared" si="283"/>
        <v>0</v>
      </c>
      <c r="IT213" t="s">
        <v>559</v>
      </c>
      <c r="IU213" t="s">
        <v>560</v>
      </c>
      <c r="IV213" t="s">
        <v>540</v>
      </c>
      <c r="IW213" t="s">
        <v>562</v>
      </c>
      <c r="IX213" t="s">
        <v>577</v>
      </c>
      <c r="IY213" t="s">
        <v>528</v>
      </c>
      <c r="IZ213" t="s">
        <v>587</v>
      </c>
      <c r="JA213" t="s">
        <v>541</v>
      </c>
      <c r="JX213" t="s">
        <v>534</v>
      </c>
      <c r="JZ213" t="s">
        <v>800</v>
      </c>
      <c r="KA213" t="s">
        <v>801</v>
      </c>
      <c r="KD213">
        <v>1</v>
      </c>
      <c r="KF213">
        <v>1</v>
      </c>
      <c r="KH213">
        <v>2</v>
      </c>
      <c r="KN213" t="s">
        <v>552</v>
      </c>
      <c r="KQ213" t="b">
        <f t="shared" si="284"/>
        <v>0</v>
      </c>
      <c r="KR213">
        <f t="shared" si="244"/>
        <v>147</v>
      </c>
    </row>
    <row r="214" spans="1:304" ht="14.4" customHeight="1" x14ac:dyDescent="0.3">
      <c r="A214">
        <v>100</v>
      </c>
      <c r="B214">
        <v>508</v>
      </c>
      <c r="C214" s="2">
        <v>44875.32402777778</v>
      </c>
      <c r="D214">
        <v>1</v>
      </c>
      <c r="E214" t="s">
        <v>544</v>
      </c>
      <c r="F214" t="s">
        <v>582</v>
      </c>
      <c r="G214">
        <f>VLOOKUP(F214,'Vlookup tables'!$A$2:$B$10,2,FALSE)</f>
        <v>1</v>
      </c>
      <c r="H214" t="s">
        <v>545</v>
      </c>
      <c r="J214" t="str">
        <f t="shared" si="285"/>
        <v>Engineering</v>
      </c>
      <c r="K214" t="s">
        <v>566</v>
      </c>
      <c r="L214">
        <f>VLOOKUP(K214,'Vlookup tables'!$A$2:$B$10,2,FALSE)</f>
        <v>3</v>
      </c>
      <c r="M214" t="s">
        <v>656</v>
      </c>
      <c r="N214" t="b">
        <f t="shared" si="245"/>
        <v>1</v>
      </c>
      <c r="O214" t="b">
        <f t="shared" si="246"/>
        <v>1</v>
      </c>
      <c r="P214" t="b">
        <f t="shared" si="247"/>
        <v>0</v>
      </c>
      <c r="Q214" t="b">
        <f t="shared" si="248"/>
        <v>1</v>
      </c>
      <c r="R214" t="b">
        <f t="shared" si="249"/>
        <v>1</v>
      </c>
      <c r="S214" t="s">
        <v>547</v>
      </c>
      <c r="T214" t="str">
        <f t="shared" si="286"/>
        <v>na</v>
      </c>
      <c r="U214" t="str">
        <f t="shared" si="287"/>
        <v>na</v>
      </c>
      <c r="V214" t="b">
        <f t="shared" si="288"/>
        <v>1</v>
      </c>
      <c r="W214" t="str">
        <f t="shared" si="289"/>
        <v>na</v>
      </c>
      <c r="X214" t="str">
        <f t="shared" si="290"/>
        <v>na</v>
      </c>
      <c r="Y214" t="s">
        <v>517</v>
      </c>
      <c r="Z214">
        <f>VLOOKUP(Y214,'Vlookup tables'!$D$2:$E$6,2,FALSE)</f>
        <v>1</v>
      </c>
      <c r="AA214" t="b">
        <f t="shared" si="227"/>
        <v>1</v>
      </c>
      <c r="AB214" t="b">
        <f t="shared" si="250"/>
        <v>1</v>
      </c>
      <c r="AC214" t="b">
        <f t="shared" si="251"/>
        <v>0</v>
      </c>
      <c r="AD214" t="b">
        <f t="shared" si="252"/>
        <v>0</v>
      </c>
      <c r="AE214" t="b">
        <f t="shared" si="253"/>
        <v>1</v>
      </c>
      <c r="AF214">
        <f>IF(OR(AA214=FALSE,AA214="na"),"na",VLOOKUP(AV214,'Vlookup tables'!$G$2:$H$7,2,FALSE))</f>
        <v>4</v>
      </c>
      <c r="AG214">
        <f>IF(OR(AB214=FALSE,AB214="na"),"na",VLOOKUP(AW214,'Vlookup tables'!$G$2:$H$7,2,FALSE))</f>
        <v>4</v>
      </c>
      <c r="AH214" t="str">
        <f>IF(OR(AC214=FALSE,AC214="na"),"na",VLOOKUP(AX214,'Vlookup tables'!$G$2:$H$7,2,FALSE))</f>
        <v>na</v>
      </c>
      <c r="AI214" t="str">
        <f>IF(OR(AD214=FALSE,AD214="na"),"na",VLOOKUP(AY214,'Vlookup tables'!$G$2:$H$7,2,FALSE))</f>
        <v>na</v>
      </c>
      <c r="AJ214">
        <f>IF(OR(AA214=FALSE,AA214="na"),"na",VLOOKUP(BC214,'Vlookup tables'!$J$2:$K$5,2,FALSE))</f>
        <v>2</v>
      </c>
      <c r="AK214">
        <f>IF(OR(AB214=FALSE,AB214="na"),"na",VLOOKUP(BD214,'Vlookup tables'!$J$2:$K$5,2,FALSE))</f>
        <v>2</v>
      </c>
      <c r="AL214" t="str">
        <f>IF(OR(AC214=FALSE,AC214="na"),"na",VLOOKUP(BE214,'Vlookup tables'!$J$2:$K$5,2,FALSE))</f>
        <v>na</v>
      </c>
      <c r="AM214" t="str">
        <f>IF(OR(AD214=FALSE,AD214="na"),"na",VLOOKUP(BF214,'Vlookup tables'!$J$2:$K$5,2,FALSE))</f>
        <v>na</v>
      </c>
      <c r="AN214" t="b">
        <f t="shared" si="254"/>
        <v>1</v>
      </c>
      <c r="AO214" t="b">
        <f t="shared" si="255"/>
        <v>1</v>
      </c>
      <c r="AP214" t="str">
        <f t="shared" si="256"/>
        <v>na</v>
      </c>
      <c r="AQ214" t="str">
        <f t="shared" si="257"/>
        <v>na</v>
      </c>
      <c r="AR214" t="s">
        <v>1386</v>
      </c>
      <c r="AS214" t="s">
        <v>1387</v>
      </c>
      <c r="AT214" t="s">
        <v>1388</v>
      </c>
      <c r="AV214" t="s">
        <v>573</v>
      </c>
      <c r="AW214" t="s">
        <v>573</v>
      </c>
      <c r="AX214" t="s">
        <v>573</v>
      </c>
      <c r="AZ214" t="s">
        <v>551</v>
      </c>
      <c r="BA214" t="s">
        <v>551</v>
      </c>
      <c r="BC214" t="s">
        <v>528</v>
      </c>
      <c r="BD214" t="s">
        <v>528</v>
      </c>
      <c r="BE214" t="s">
        <v>528</v>
      </c>
      <c r="BG214" t="s">
        <v>528</v>
      </c>
      <c r="BH214" t="s">
        <v>532</v>
      </c>
      <c r="BJ214" t="s">
        <v>1389</v>
      </c>
      <c r="BK214" t="s">
        <v>1389</v>
      </c>
      <c r="BL214" t="s">
        <v>1390</v>
      </c>
      <c r="BN214" t="s">
        <v>1389</v>
      </c>
      <c r="BO214" t="s">
        <v>1391</v>
      </c>
      <c r="BQ214" t="str">
        <f t="shared" si="258"/>
        <v>Yes</v>
      </c>
      <c r="BR214" t="b">
        <f t="shared" si="259"/>
        <v>1</v>
      </c>
      <c r="BS214" t="b">
        <f t="shared" si="260"/>
        <v>1</v>
      </c>
      <c r="BT214" t="b">
        <f t="shared" si="261"/>
        <v>1</v>
      </c>
      <c r="BU214" t="b">
        <f t="shared" si="262"/>
        <v>1</v>
      </c>
      <c r="BV214" t="b">
        <f t="shared" si="263"/>
        <v>0</v>
      </c>
      <c r="BW214">
        <f>IF(OR(BR214=FALSE,BR214="na"),"na",VLOOKUP(CN214,'Vlookup tables'!$G$2:$H$7,2,FALSE))</f>
        <v>2</v>
      </c>
      <c r="BX214">
        <f>IF(OR(BS214=FALSE,BS214="na"),"na",VLOOKUP(CO214,'Vlookup tables'!$G$2:$H$7,2,FALSE))</f>
        <v>1</v>
      </c>
      <c r="BY214">
        <f>IF(OR(BT214=FALSE,BT214="na"),"na",VLOOKUP(CP214,'Vlookup tables'!$G$2:$H$7,2,FALSE))</f>
        <v>1</v>
      </c>
      <c r="BZ214">
        <f>IF(OR(BU214=FALSE,BU214="na"),"na",VLOOKUP(CQ214,'Vlookup tables'!$G$2:$H$7,2,FALSE))</f>
        <v>2</v>
      </c>
      <c r="CA214">
        <f>IF(OR(BR214=FALSE,BR214="na"),"na",VLOOKUP(CU214,'Vlookup tables'!$J$2:$K$5,2,FALSE))</f>
        <v>2</v>
      </c>
      <c r="CB214">
        <f>IF(OR(BS214=FALSE,BS214="na"),"na",VLOOKUP(CV214,'Vlookup tables'!$J$2:$K$5,2,FALSE))</f>
        <v>2</v>
      </c>
      <c r="CC214">
        <f>IF(OR(BT214=FALSE,BT214="na"),"na",VLOOKUP(CW214,'Vlookup tables'!$J$2:$K$5,2,FALSE))</f>
        <v>2</v>
      </c>
      <c r="CD214">
        <f>IF(OR(BU214=FALSE,BU214="na"),"na",VLOOKUP(CX214,'Vlookup tables'!$J$2:$K$5,2,FALSE))</f>
        <v>2</v>
      </c>
      <c r="CE214" t="b">
        <f t="shared" si="264"/>
        <v>1</v>
      </c>
      <c r="CF214" t="b">
        <f t="shared" si="265"/>
        <v>1</v>
      </c>
      <c r="CG214" t="b">
        <f t="shared" si="266"/>
        <v>1</v>
      </c>
      <c r="CH214" t="b">
        <f t="shared" si="267"/>
        <v>1</v>
      </c>
      <c r="CI214" t="s">
        <v>519</v>
      </c>
      <c r="CJ214" t="s">
        <v>550</v>
      </c>
      <c r="CN214" t="s">
        <v>531</v>
      </c>
      <c r="CO214" t="s">
        <v>530</v>
      </c>
      <c r="CP214" t="s">
        <v>530</v>
      </c>
      <c r="CQ214" t="s">
        <v>531</v>
      </c>
      <c r="CR214" t="s">
        <v>530</v>
      </c>
      <c r="CU214" t="s">
        <v>528</v>
      </c>
      <c r="CV214" t="s">
        <v>528</v>
      </c>
      <c r="CW214" t="s">
        <v>528</v>
      </c>
      <c r="CX214" t="s">
        <v>528</v>
      </c>
      <c r="CY214" t="s">
        <v>528</v>
      </c>
      <c r="DB214" t="s">
        <v>1392</v>
      </c>
      <c r="DC214" t="s">
        <v>1392</v>
      </c>
      <c r="DD214" t="s">
        <v>1392</v>
      </c>
      <c r="DE214" t="s">
        <v>1392</v>
      </c>
      <c r="DI214" t="b">
        <f t="shared" si="268"/>
        <v>0</v>
      </c>
      <c r="DK214" t="s">
        <v>552</v>
      </c>
      <c r="EQ214" t="b">
        <f t="shared" si="269"/>
        <v>1</v>
      </c>
      <c r="ER214" t="b">
        <f t="shared" si="270"/>
        <v>0</v>
      </c>
      <c r="ES214" t="b">
        <f t="shared" si="271"/>
        <v>0</v>
      </c>
      <c r="ET214" t="b">
        <f t="shared" si="272"/>
        <v>0</v>
      </c>
      <c r="EU214" t="b">
        <f t="shared" si="273"/>
        <v>1</v>
      </c>
      <c r="EV214" t="b">
        <f t="shared" si="274"/>
        <v>0</v>
      </c>
      <c r="EW214" t="str">
        <f t="shared" si="228"/>
        <v>na</v>
      </c>
      <c r="EX214" t="str">
        <f t="shared" si="229"/>
        <v>na</v>
      </c>
      <c r="EY214" t="str">
        <f t="shared" si="230"/>
        <v>na</v>
      </c>
      <c r="EZ214">
        <f t="shared" si="231"/>
        <v>3</v>
      </c>
      <c r="FA214" t="b">
        <f t="shared" si="232"/>
        <v>1</v>
      </c>
      <c r="FB214" t="b">
        <f t="shared" si="233"/>
        <v>0</v>
      </c>
      <c r="FC214" t="b">
        <f t="shared" si="275"/>
        <v>0</v>
      </c>
      <c r="FD214" t="b">
        <f t="shared" si="234"/>
        <v>1</v>
      </c>
      <c r="FE214" t="b">
        <f t="shared" si="235"/>
        <v>0</v>
      </c>
      <c r="FF214" t="b">
        <f t="shared" si="236"/>
        <v>1</v>
      </c>
      <c r="FG214" t="b">
        <f t="shared" si="237"/>
        <v>0</v>
      </c>
      <c r="FH214" t="b">
        <f t="shared" si="276"/>
        <v>0</v>
      </c>
      <c r="FI214">
        <f>IF(OR(FD214=FALSE,FD214="na"),"na",VLOOKUP(GH214,'Vlookup tables'!$G$2:$H$7,2,FALSE))</f>
        <v>2</v>
      </c>
      <c r="FJ214" t="str">
        <f>IF(OR(FE214=FALSE,FE214="na"),"na",VLOOKUP(GI214,'Vlookup tables'!$G$2:$H$7,2,FALSE))</f>
        <v>na</v>
      </c>
      <c r="FK214">
        <f>IF(OR(FF214=FALSE,FF214="na"),"na",VLOOKUP(GJ214,'Vlookup tables'!$G$2:$H$7,2,FALSE))</f>
        <v>2</v>
      </c>
      <c r="FL214" t="str">
        <f>IF(OR(FG214=FALSE,FG214="na"),"na",VLOOKUP(GK214,'Vlookup tables'!$G$2:$H$7,2,FALSE))</f>
        <v>na</v>
      </c>
      <c r="FM214">
        <f>IF(OR(FD214=FALSE,FD214="na"),"na",VLOOKUP(GO214,'Vlookup tables'!$J$2:$K$5,2,FALSE))</f>
        <v>2</v>
      </c>
      <c r="FN214" t="str">
        <f>IF(OR(FE214=FALSE,FE214="na"),"na",VLOOKUP(GP214,'Vlookup tables'!$J$2:$K$5,2,FALSE))</f>
        <v>na</v>
      </c>
      <c r="FO214">
        <f>IF(OR(FF214=FALSE,FF214="na"),"na",VLOOKUP(GQ214,'Vlookup tables'!$J$2:$K$5,2,FALSE))</f>
        <v>2</v>
      </c>
      <c r="FP214" t="str">
        <f>IF(OR(FG214=FALSE,FG214="na"),"na",VLOOKUP(GR214,'Vlookup tables'!$J$2:$K$5,2,FALSE))</f>
        <v>na</v>
      </c>
      <c r="FQ214" t="b">
        <f t="shared" si="238"/>
        <v>0</v>
      </c>
      <c r="FR214" t="str">
        <f t="shared" si="239"/>
        <v>na</v>
      </c>
      <c r="FS214" t="b">
        <f t="shared" si="240"/>
        <v>0</v>
      </c>
      <c r="FT214" t="str">
        <f t="shared" si="241"/>
        <v>na</v>
      </c>
      <c r="FU214" t="b">
        <f t="shared" si="242"/>
        <v>0</v>
      </c>
      <c r="FV214" t="s">
        <v>1136</v>
      </c>
      <c r="GA214" t="s">
        <v>554</v>
      </c>
      <c r="GB214" t="s">
        <v>630</v>
      </c>
      <c r="GF214" t="s">
        <v>596</v>
      </c>
      <c r="GH214" t="s">
        <v>531</v>
      </c>
      <c r="GJ214" t="s">
        <v>531</v>
      </c>
      <c r="GO214" t="s">
        <v>528</v>
      </c>
      <c r="GQ214" t="s">
        <v>528</v>
      </c>
      <c r="HD214" t="s">
        <v>552</v>
      </c>
      <c r="HX214">
        <f>IF(IT214="","Unknown",VLOOKUP(IT214,'Vlookup tables'!$B$13:$C$16,2,FALSE))</f>
        <v>1</v>
      </c>
      <c r="HY214">
        <f>IF(IU214="","Unknown",VLOOKUP(IU214,'Vlookup tables'!$D$13:$E$16,2,FALSE))</f>
        <v>2</v>
      </c>
      <c r="HZ214">
        <f>IF(IV214="","Unknown",VLOOKUP(IV214,'Vlookup tables'!$F$13:$G$16,2,FALSE))</f>
        <v>2</v>
      </c>
      <c r="IA214">
        <f>IF(IW214="","Unknown",VLOOKUP(IW214,'Vlookup tables'!$H$13:$I$16,2,FALSE))</f>
        <v>2</v>
      </c>
      <c r="IB214">
        <f>IF(IX214="","Unknown",VLOOKUP(IX214,'Vlookup tables'!$J$13:$K$16,2,FALSE))</f>
        <v>3</v>
      </c>
      <c r="IC214">
        <f>IF(IY214="","Unknown",VLOOKUP(IY214,'Vlookup tables'!$L$13:$M$16,2,FALSE))</f>
        <v>2</v>
      </c>
      <c r="ID214">
        <f>IF(IZ214="","Unknown",VLOOKUP(IZ214,'Vlookup tables'!$N$13:$O$16,2,FALSE))</f>
        <v>1</v>
      </c>
      <c r="IE214">
        <f>VLOOKUP(JA214,'Vlookup tables'!$P$13:$Q$15,2,FALSE)</f>
        <v>2</v>
      </c>
      <c r="IF214" t="b">
        <f t="shared" si="277"/>
        <v>1</v>
      </c>
      <c r="IG214" t="b">
        <f t="shared" si="278"/>
        <v>0</v>
      </c>
      <c r="IH214" t="b">
        <f t="shared" si="279"/>
        <v>0</v>
      </c>
      <c r="II214" t="b">
        <f t="shared" si="243"/>
        <v>0</v>
      </c>
      <c r="IJ214">
        <f>IF(OR(IF214=FALSE,IF214="na"),"na",VLOOKUP(JF214,'Vlookup tables'!$G$2:$H$7,2,FALSE))</f>
        <v>2</v>
      </c>
      <c r="IK214" t="str">
        <f>IF(OR(IG214=FALSE,IG214="na"),"na",VLOOKUP(JG214,'Vlookup tables'!$G$2:$H$7,2,FALSE))</f>
        <v>na</v>
      </c>
      <c r="IL214" t="str">
        <f>IF(OR(IH214=FALSE,IH214="na"),"na",VLOOKUP(JH214,'Vlookup tables'!$G$2:$H$7,2,FALSE))</f>
        <v>na</v>
      </c>
      <c r="IM214">
        <f>IF(OR(IF214=FALSE,IF214="na"),"na",VLOOKUP(JL214,'Vlookup tables'!$J$2:$K$5,2,FALSE))</f>
        <v>2</v>
      </c>
      <c r="IN214" t="str">
        <f>IF(OR(IG214=FALSE,IG214="na"),"na",VLOOKUP(JM214,'Vlookup tables'!$J$2:$K$5,2,FALSE))</f>
        <v>na</v>
      </c>
      <c r="IO214" t="str">
        <f>IF(OR(IH214=FALSE,IH214="na"),"na",VLOOKUP(JN214,'Vlookup tables'!$J$2:$K$5,2,FALSE))</f>
        <v>na</v>
      </c>
      <c r="IP214" t="b">
        <f t="shared" si="280"/>
        <v>0</v>
      </c>
      <c r="IQ214" t="str">
        <f t="shared" si="281"/>
        <v>na</v>
      </c>
      <c r="IR214" t="str">
        <f t="shared" si="282"/>
        <v>na</v>
      </c>
      <c r="IS214" t="b">
        <f t="shared" si="283"/>
        <v>0</v>
      </c>
      <c r="IT214" t="s">
        <v>704</v>
      </c>
      <c r="IU214" t="s">
        <v>560</v>
      </c>
      <c r="IV214" t="s">
        <v>561</v>
      </c>
      <c r="IW214" t="s">
        <v>562</v>
      </c>
      <c r="IX214" t="s">
        <v>577</v>
      </c>
      <c r="IY214" t="s">
        <v>528</v>
      </c>
      <c r="IZ214" t="s">
        <v>562</v>
      </c>
      <c r="JA214" t="s">
        <v>578</v>
      </c>
      <c r="JB214" t="s">
        <v>662</v>
      </c>
      <c r="JF214" t="s">
        <v>531</v>
      </c>
      <c r="JL214" t="s">
        <v>528</v>
      </c>
      <c r="KN214" t="s">
        <v>552</v>
      </c>
      <c r="KQ214" t="b">
        <f t="shared" si="284"/>
        <v>0</v>
      </c>
      <c r="KR214">
        <f t="shared" si="244"/>
        <v>170</v>
      </c>
    </row>
    <row r="215" spans="1:304" ht="14.4" customHeight="1" x14ac:dyDescent="0.3">
      <c r="A215">
        <v>100</v>
      </c>
      <c r="B215">
        <v>519</v>
      </c>
      <c r="C215" s="2">
        <v>44875.324930555558</v>
      </c>
      <c r="D215">
        <v>1</v>
      </c>
      <c r="E215" t="s">
        <v>590</v>
      </c>
      <c r="F215" t="s">
        <v>568</v>
      </c>
      <c r="G215">
        <f>VLOOKUP(F215,'Vlookup tables'!$A$2:$B$10,2,FALSE)</f>
        <v>6</v>
      </c>
      <c r="H215" t="s">
        <v>545</v>
      </c>
      <c r="J215" t="str">
        <f t="shared" si="285"/>
        <v>Engineering</v>
      </c>
      <c r="K215" t="s">
        <v>568</v>
      </c>
      <c r="L215">
        <f>VLOOKUP(K215,'Vlookup tables'!$A$2:$B$10,2,FALSE)</f>
        <v>6</v>
      </c>
      <c r="M215" t="s">
        <v>570</v>
      </c>
      <c r="N215" t="b">
        <f t="shared" si="245"/>
        <v>0</v>
      </c>
      <c r="O215" t="b">
        <f t="shared" si="246"/>
        <v>1</v>
      </c>
      <c r="P215" t="b">
        <f t="shared" si="247"/>
        <v>1</v>
      </c>
      <c r="Q215" t="b">
        <f t="shared" si="248"/>
        <v>0</v>
      </c>
      <c r="R215" t="b">
        <f t="shared" si="249"/>
        <v>0</v>
      </c>
      <c r="T215" t="str">
        <f t="shared" si="286"/>
        <v>Unknown</v>
      </c>
      <c r="U215" t="str">
        <f t="shared" si="287"/>
        <v>na</v>
      </c>
      <c r="V215" t="str">
        <f t="shared" si="288"/>
        <v>na</v>
      </c>
      <c r="W215" t="str">
        <f t="shared" si="289"/>
        <v>Unknown</v>
      </c>
      <c r="X215" t="str">
        <f t="shared" si="290"/>
        <v>Unknown</v>
      </c>
      <c r="Y215" t="s">
        <v>584</v>
      </c>
      <c r="Z215">
        <f>VLOOKUP(Y215,'Vlookup tables'!$D$2:$E$6,2,FALSE)</f>
        <v>2</v>
      </c>
      <c r="AA215" t="str">
        <f t="shared" si="227"/>
        <v>na</v>
      </c>
      <c r="AB215" t="str">
        <f t="shared" si="250"/>
        <v>na</v>
      </c>
      <c r="AC215" t="str">
        <f t="shared" si="251"/>
        <v>na</v>
      </c>
      <c r="AD215" t="str">
        <f t="shared" si="252"/>
        <v>na</v>
      </c>
      <c r="AE215" t="str">
        <f t="shared" si="253"/>
        <v>na</v>
      </c>
      <c r="AF215" t="str">
        <f>IF(OR(AA215=FALSE,AA215="na"),"na",VLOOKUP(AV215,'Vlookup tables'!$G$2:$H$7,2,FALSE))</f>
        <v>na</v>
      </c>
      <c r="AG215" t="str">
        <f>IF(OR(AB215=FALSE,AB215="na"),"na",VLOOKUP(AW215,'Vlookup tables'!$G$2:$H$7,2,FALSE))</f>
        <v>na</v>
      </c>
      <c r="AH215" t="str">
        <f>IF(OR(AC215=FALSE,AC215="na"),"na",VLOOKUP(AX215,'Vlookup tables'!$G$2:$H$7,2,FALSE))</f>
        <v>na</v>
      </c>
      <c r="AI215" t="str">
        <f>IF(OR(AD215=FALSE,AD215="na"),"na",VLOOKUP(AY215,'Vlookup tables'!$G$2:$H$7,2,FALSE))</f>
        <v>na</v>
      </c>
      <c r="AJ215" t="str">
        <f>IF(OR(AA215=FALSE,AA215="na"),"na",VLOOKUP(BC215,'Vlookup tables'!$J$2:$K$5,2,FALSE))</f>
        <v>na</v>
      </c>
      <c r="AK215" t="str">
        <f>IF(OR(AB215=FALSE,AB215="na"),"na",VLOOKUP(BD215,'Vlookup tables'!$J$2:$K$5,2,FALSE))</f>
        <v>na</v>
      </c>
      <c r="AL215" t="str">
        <f>IF(OR(AC215=FALSE,AC215="na"),"na",VLOOKUP(BE215,'Vlookup tables'!$J$2:$K$5,2,FALSE))</f>
        <v>na</v>
      </c>
      <c r="AM215" t="str">
        <f>IF(OR(AD215=FALSE,AD215="na"),"na",VLOOKUP(BF215,'Vlookup tables'!$J$2:$K$5,2,FALSE))</f>
        <v>na</v>
      </c>
      <c r="AN215" t="str">
        <f t="shared" si="254"/>
        <v>na</v>
      </c>
      <c r="AO215" t="str">
        <f t="shared" si="255"/>
        <v>na</v>
      </c>
      <c r="AP215" t="str">
        <f t="shared" si="256"/>
        <v>na</v>
      </c>
      <c r="AQ215" t="str">
        <f t="shared" si="257"/>
        <v>na</v>
      </c>
      <c r="BQ215" t="str">
        <f t="shared" si="258"/>
        <v>na</v>
      </c>
      <c r="BR215" t="b">
        <f t="shared" si="259"/>
        <v>1</v>
      </c>
      <c r="BS215" t="b">
        <f t="shared" si="260"/>
        <v>1</v>
      </c>
      <c r="BT215" t="b">
        <f t="shared" si="261"/>
        <v>1</v>
      </c>
      <c r="BU215" t="b">
        <f t="shared" si="262"/>
        <v>0</v>
      </c>
      <c r="BV215" t="b">
        <f t="shared" si="263"/>
        <v>0</v>
      </c>
      <c r="BW215">
        <f>IF(OR(BR215=FALSE,BR215="na"),"na",VLOOKUP(CN215,'Vlookup tables'!$G$2:$H$7,2,FALSE))</f>
        <v>1</v>
      </c>
      <c r="BX215">
        <f>IF(OR(BS215=FALSE,BS215="na"),"na",VLOOKUP(CO215,'Vlookup tables'!$G$2:$H$7,2,FALSE))</f>
        <v>1</v>
      </c>
      <c r="BY215">
        <f>IF(OR(BT215=FALSE,BT215="na"),"na",VLOOKUP(CP215,'Vlookup tables'!$G$2:$H$7,2,FALSE))</f>
        <v>1</v>
      </c>
      <c r="BZ215" t="str">
        <f>IF(OR(BU215=FALSE,BU215="na"),"na",VLOOKUP(CQ215,'Vlookup tables'!$G$2:$H$7,2,FALSE))</f>
        <v>na</v>
      </c>
      <c r="CA215">
        <f>IF(OR(BR215=FALSE,BR215="na"),"na",VLOOKUP(CU215,'Vlookup tables'!$J$2:$K$5,2,FALSE))</f>
        <v>2</v>
      </c>
      <c r="CB215">
        <f>IF(OR(BS215=FALSE,BS215="na"),"na",VLOOKUP(CV215,'Vlookup tables'!$J$2:$K$5,2,FALSE))</f>
        <v>2</v>
      </c>
      <c r="CC215">
        <f>IF(OR(BT215=FALSE,BT215="na"),"na",VLOOKUP(CW215,'Vlookup tables'!$J$2:$K$5,2,FALSE))</f>
        <v>2</v>
      </c>
      <c r="CD215" t="str">
        <f>IF(OR(BU215=FALSE,BU215="na"),"na",VLOOKUP(CX215,'Vlookup tables'!$J$2:$K$5,2,FALSE))</f>
        <v>na</v>
      </c>
      <c r="CE215" t="b">
        <f t="shared" si="264"/>
        <v>0</v>
      </c>
      <c r="CF215" t="b">
        <f t="shared" si="265"/>
        <v>0</v>
      </c>
      <c r="CG215" t="b">
        <f t="shared" si="266"/>
        <v>0</v>
      </c>
      <c r="CH215" t="str">
        <f t="shared" si="267"/>
        <v>na</v>
      </c>
      <c r="CJ215" t="s">
        <v>593</v>
      </c>
      <c r="CN215" t="s">
        <v>530</v>
      </c>
      <c r="CO215" t="s">
        <v>530</v>
      </c>
      <c r="CP215" t="s">
        <v>530</v>
      </c>
      <c r="CU215" t="s">
        <v>528</v>
      </c>
      <c r="CV215" t="s">
        <v>528</v>
      </c>
      <c r="CW215" t="s">
        <v>528</v>
      </c>
      <c r="DI215" t="b">
        <f t="shared" si="268"/>
        <v>0</v>
      </c>
      <c r="DK215" t="s">
        <v>552</v>
      </c>
      <c r="EQ215" t="b">
        <f t="shared" si="269"/>
        <v>0</v>
      </c>
      <c r="ER215" t="b">
        <f t="shared" si="270"/>
        <v>0</v>
      </c>
      <c r="ES215" t="b">
        <f t="shared" si="271"/>
        <v>0</v>
      </c>
      <c r="ET215" t="b">
        <f t="shared" si="272"/>
        <v>0</v>
      </c>
      <c r="EU215" t="b">
        <f t="shared" si="273"/>
        <v>0</v>
      </c>
      <c r="EV215" t="b">
        <f t="shared" si="274"/>
        <v>0</v>
      </c>
      <c r="EW215" t="str">
        <f t="shared" si="228"/>
        <v>na</v>
      </c>
      <c r="EX215" t="str">
        <f t="shared" si="229"/>
        <v>na</v>
      </c>
      <c r="EY215" t="str">
        <f t="shared" si="230"/>
        <v>na</v>
      </c>
      <c r="EZ215" t="str">
        <f t="shared" si="231"/>
        <v>na</v>
      </c>
      <c r="FA215" t="str">
        <f t="shared" si="232"/>
        <v>na</v>
      </c>
      <c r="FB215" t="str">
        <f t="shared" si="233"/>
        <v>na</v>
      </c>
      <c r="FC215" t="str">
        <f t="shared" si="275"/>
        <v>na</v>
      </c>
      <c r="FD215" t="str">
        <f t="shared" si="234"/>
        <v>na</v>
      </c>
      <c r="FE215" t="str">
        <f t="shared" si="235"/>
        <v>na</v>
      </c>
      <c r="FF215" t="str">
        <f t="shared" si="236"/>
        <v>na</v>
      </c>
      <c r="FG215" t="str">
        <f t="shared" si="237"/>
        <v>na</v>
      </c>
      <c r="FH215" t="str">
        <f t="shared" si="276"/>
        <v>na</v>
      </c>
      <c r="FI215" t="str">
        <f>IF(OR(FD215=FALSE,FD215="na"),"na",VLOOKUP(GH215,'Vlookup tables'!$G$2:$H$7,2,FALSE))</f>
        <v>na</v>
      </c>
      <c r="FJ215" t="str">
        <f>IF(OR(FE215=FALSE,FE215="na"),"na",VLOOKUP(GI215,'Vlookup tables'!$G$2:$H$7,2,FALSE))</f>
        <v>na</v>
      </c>
      <c r="FK215" t="str">
        <f>IF(OR(FF215=FALSE,FF215="na"),"na",VLOOKUP(GJ215,'Vlookup tables'!$G$2:$H$7,2,FALSE))</f>
        <v>na</v>
      </c>
      <c r="FL215" t="str">
        <f>IF(OR(FG215=FALSE,FG215="na"),"na",VLOOKUP(GK215,'Vlookup tables'!$G$2:$H$7,2,FALSE))</f>
        <v>na</v>
      </c>
      <c r="FM215" t="str">
        <f>IF(OR(FD215=FALSE,FD215="na"),"na",VLOOKUP(GO215,'Vlookup tables'!$J$2:$K$5,2,FALSE))</f>
        <v>na</v>
      </c>
      <c r="FN215" t="str">
        <f>IF(OR(FE215=FALSE,FE215="na"),"na",VLOOKUP(GP215,'Vlookup tables'!$J$2:$K$5,2,FALSE))</f>
        <v>na</v>
      </c>
      <c r="FO215" t="str">
        <f>IF(OR(FF215=FALSE,FF215="na"),"na",VLOOKUP(GQ215,'Vlookup tables'!$J$2:$K$5,2,FALSE))</f>
        <v>na</v>
      </c>
      <c r="FP215" t="str">
        <f>IF(OR(FG215=FALSE,FG215="na"),"na",VLOOKUP(GR215,'Vlookup tables'!$J$2:$K$5,2,FALSE))</f>
        <v>na</v>
      </c>
      <c r="FQ215" t="str">
        <f t="shared" si="238"/>
        <v>na</v>
      </c>
      <c r="FR215" t="str">
        <f t="shared" si="239"/>
        <v>na</v>
      </c>
      <c r="FS215" t="str">
        <f t="shared" si="240"/>
        <v>na</v>
      </c>
      <c r="FT215" t="str">
        <f t="shared" si="241"/>
        <v>na</v>
      </c>
      <c r="FU215" t="str">
        <f t="shared" si="242"/>
        <v>na</v>
      </c>
      <c r="FV215" t="s">
        <v>574</v>
      </c>
      <c r="HF215" t="s">
        <v>579</v>
      </c>
      <c r="HG215" t="s">
        <v>1393</v>
      </c>
      <c r="HX215">
        <f>IF(IT215="","Unknown",VLOOKUP(IT215,'Vlookup tables'!$B$13:$C$16,2,FALSE))</f>
        <v>2</v>
      </c>
      <c r="HY215">
        <f>IF(IU215="","Unknown",VLOOKUP(IU215,'Vlookup tables'!$D$13:$E$16,2,FALSE))</f>
        <v>3</v>
      </c>
      <c r="HZ215">
        <f>IF(IV215="","Unknown",VLOOKUP(IV215,'Vlookup tables'!$F$13:$G$16,2,FALSE))</f>
        <v>3</v>
      </c>
      <c r="IA215">
        <f>IF(IW215="","Unknown",VLOOKUP(IW215,'Vlookup tables'!$H$13:$I$16,2,FALSE))</f>
        <v>2</v>
      </c>
      <c r="IB215">
        <f>IF(IX215="","Unknown",VLOOKUP(IX215,'Vlookup tables'!$J$13:$K$16,2,FALSE))</f>
        <v>3</v>
      </c>
      <c r="IC215">
        <f>IF(IY215="","Unknown",VLOOKUP(IY215,'Vlookup tables'!$L$13:$M$16,2,FALSE))</f>
        <v>3</v>
      </c>
      <c r="ID215">
        <f>IF(IZ215="","Unknown",VLOOKUP(IZ215,'Vlookup tables'!$N$13:$O$16,2,FALSE))</f>
        <v>1</v>
      </c>
      <c r="IE215">
        <f>VLOOKUP(JA215,'Vlookup tables'!$P$13:$Q$15,2,FALSE)</f>
        <v>1</v>
      </c>
      <c r="IF215" t="str">
        <f t="shared" si="277"/>
        <v>na</v>
      </c>
      <c r="IG215" t="str">
        <f t="shared" si="278"/>
        <v>na</v>
      </c>
      <c r="IH215" t="str">
        <f t="shared" si="279"/>
        <v>na</v>
      </c>
      <c r="II215" t="str">
        <f t="shared" si="243"/>
        <v>na</v>
      </c>
      <c r="IJ215" t="str">
        <f>IF(OR(IF215=FALSE,IF215="na"),"na",VLOOKUP(JF215,'Vlookup tables'!$G$2:$H$7,2,FALSE))</f>
        <v>na</v>
      </c>
      <c r="IK215" t="str">
        <f>IF(OR(IG215=FALSE,IG215="na"),"na",VLOOKUP(JG215,'Vlookup tables'!$G$2:$H$7,2,FALSE))</f>
        <v>na</v>
      </c>
      <c r="IL215" t="str">
        <f>IF(OR(IH215=FALSE,IH215="na"),"na",VLOOKUP(JH215,'Vlookup tables'!$G$2:$H$7,2,FALSE))</f>
        <v>na</v>
      </c>
      <c r="IM215" t="str">
        <f>IF(OR(IF215=FALSE,IF215="na"),"na",VLOOKUP(JL215,'Vlookup tables'!$J$2:$K$5,2,FALSE))</f>
        <v>na</v>
      </c>
      <c r="IN215" t="str">
        <f>IF(OR(IG215=FALSE,IG215="na"),"na",VLOOKUP(JM215,'Vlookup tables'!$J$2:$K$5,2,FALSE))</f>
        <v>na</v>
      </c>
      <c r="IO215" t="str">
        <f>IF(OR(IH215=FALSE,IH215="na"),"na",VLOOKUP(JN215,'Vlookup tables'!$J$2:$K$5,2,FALSE))</f>
        <v>na</v>
      </c>
      <c r="IP215" t="str">
        <f t="shared" si="280"/>
        <v>na</v>
      </c>
      <c r="IQ215" t="str">
        <f t="shared" si="281"/>
        <v>na</v>
      </c>
      <c r="IR215" t="str">
        <f t="shared" si="282"/>
        <v>na</v>
      </c>
      <c r="IS215" t="b">
        <f t="shared" si="283"/>
        <v>0</v>
      </c>
      <c r="IT215" t="s">
        <v>559</v>
      </c>
      <c r="IU215" t="s">
        <v>539</v>
      </c>
      <c r="IV215" t="s">
        <v>540</v>
      </c>
      <c r="IW215" t="s">
        <v>562</v>
      </c>
      <c r="IX215" t="s">
        <v>577</v>
      </c>
      <c r="IY215" t="s">
        <v>532</v>
      </c>
      <c r="IZ215" t="s">
        <v>562</v>
      </c>
      <c r="JA215" t="s">
        <v>541</v>
      </c>
      <c r="JX215" t="s">
        <v>579</v>
      </c>
      <c r="JY215" t="s">
        <v>1394</v>
      </c>
      <c r="KQ215" t="b">
        <f t="shared" si="284"/>
        <v>0</v>
      </c>
      <c r="KR215">
        <f t="shared" si="244"/>
        <v>134</v>
      </c>
    </row>
    <row r="216" spans="1:304" ht="14.4" customHeight="1" x14ac:dyDescent="0.3">
      <c r="A216">
        <v>100</v>
      </c>
      <c r="B216">
        <v>60691</v>
      </c>
      <c r="C216" s="2">
        <v>44875.345081018517</v>
      </c>
      <c r="D216">
        <v>1</v>
      </c>
      <c r="E216" t="s">
        <v>590</v>
      </c>
      <c r="F216" t="s">
        <v>566</v>
      </c>
      <c r="G216">
        <f>VLOOKUP(F216,'Vlookup tables'!$A$2:$B$10,2,FALSE)</f>
        <v>3</v>
      </c>
      <c r="H216" t="s">
        <v>545</v>
      </c>
      <c r="J216" t="str">
        <f t="shared" si="285"/>
        <v>Engineering</v>
      </c>
      <c r="K216" t="s">
        <v>566</v>
      </c>
      <c r="L216">
        <f>VLOOKUP(K216,'Vlookup tables'!$A$2:$B$10,2,FALSE)</f>
        <v>3</v>
      </c>
      <c r="M216" t="s">
        <v>583</v>
      </c>
      <c r="N216" t="b">
        <f t="shared" si="245"/>
        <v>1</v>
      </c>
      <c r="O216" t="b">
        <f t="shared" si="246"/>
        <v>0</v>
      </c>
      <c r="P216" t="b">
        <f t="shared" si="247"/>
        <v>0</v>
      </c>
      <c r="Q216" t="b">
        <f t="shared" si="248"/>
        <v>0</v>
      </c>
      <c r="R216" t="b">
        <f t="shared" si="249"/>
        <v>0</v>
      </c>
      <c r="S216" t="s">
        <v>547</v>
      </c>
      <c r="T216" t="str">
        <f t="shared" si="286"/>
        <v>na</v>
      </c>
      <c r="U216" t="b">
        <f t="shared" si="287"/>
        <v>0</v>
      </c>
      <c r="V216" t="b">
        <f t="shared" si="288"/>
        <v>1</v>
      </c>
      <c r="W216" t="b">
        <f t="shared" si="289"/>
        <v>0</v>
      </c>
      <c r="X216" t="b">
        <f t="shared" si="290"/>
        <v>0</v>
      </c>
      <c r="Y216" t="s">
        <v>517</v>
      </c>
      <c r="Z216">
        <f>VLOOKUP(Y216,'Vlookup tables'!$D$2:$E$6,2,FALSE)</f>
        <v>1</v>
      </c>
      <c r="AA216" t="b">
        <f t="shared" si="227"/>
        <v>1</v>
      </c>
      <c r="AB216" t="b">
        <f t="shared" si="250"/>
        <v>0</v>
      </c>
      <c r="AC216" t="b">
        <f t="shared" si="251"/>
        <v>0</v>
      </c>
      <c r="AD216" t="b">
        <f t="shared" si="252"/>
        <v>1</v>
      </c>
      <c r="AE216" t="b">
        <f t="shared" si="253"/>
        <v>0</v>
      </c>
      <c r="AF216">
        <f>IF(OR(AA216=FALSE,AA216="na"),"na",VLOOKUP(AV216,'Vlookup tables'!$G$2:$H$7,2,FALSE))</f>
        <v>2</v>
      </c>
      <c r="AG216" t="str">
        <f>IF(OR(AB216=FALSE,AB216="na"),"na",VLOOKUP(AW216,'Vlookup tables'!$G$2:$H$7,2,FALSE))</f>
        <v>na</v>
      </c>
      <c r="AH216" t="str">
        <f>IF(OR(AC216=FALSE,AC216="na"),"na",VLOOKUP(AX216,'Vlookup tables'!$G$2:$H$7,2,FALSE))</f>
        <v>na</v>
      </c>
      <c r="AI216">
        <f>IF(OR(AD216=FALSE,AD216="na"),"na",VLOOKUP(AY216,'Vlookup tables'!$G$2:$H$7,2,FALSE))</f>
        <v>2</v>
      </c>
      <c r="AJ216">
        <f>IF(OR(AA216=FALSE,AA216="na"),"na",VLOOKUP(BC216,'Vlookup tables'!$J$2:$K$5,2,FALSE))</f>
        <v>2</v>
      </c>
      <c r="AK216" t="str">
        <f>IF(OR(AB216=FALSE,AB216="na"),"na",VLOOKUP(BD216,'Vlookup tables'!$J$2:$K$5,2,FALSE))</f>
        <v>na</v>
      </c>
      <c r="AL216" t="str">
        <f>IF(OR(AC216=FALSE,AC216="na"),"na",VLOOKUP(BE216,'Vlookup tables'!$J$2:$K$5,2,FALSE))</f>
        <v>na</v>
      </c>
      <c r="AM216">
        <f>IF(OR(AD216=FALSE,AD216="na"),"na",VLOOKUP(BF216,'Vlookup tables'!$J$2:$K$5,2,FALSE))</f>
        <v>2</v>
      </c>
      <c r="AN216" t="b">
        <f t="shared" si="254"/>
        <v>0</v>
      </c>
      <c r="AO216" t="str">
        <f t="shared" si="255"/>
        <v>na</v>
      </c>
      <c r="AP216" t="str">
        <f t="shared" si="256"/>
        <v>na</v>
      </c>
      <c r="AQ216" t="b">
        <f t="shared" si="257"/>
        <v>0</v>
      </c>
      <c r="AR216" t="s">
        <v>666</v>
      </c>
      <c r="AV216" t="s">
        <v>531</v>
      </c>
      <c r="AX216" t="s">
        <v>531</v>
      </c>
      <c r="AY216" t="s">
        <v>531</v>
      </c>
      <c r="BC216" t="s">
        <v>528</v>
      </c>
      <c r="BE216" t="s">
        <v>532</v>
      </c>
      <c r="BF216" t="s">
        <v>528</v>
      </c>
      <c r="BQ216" t="str">
        <f t="shared" si="258"/>
        <v>Yes</v>
      </c>
      <c r="BR216" t="b">
        <f t="shared" si="259"/>
        <v>0</v>
      </c>
      <c r="BS216" t="b">
        <f t="shared" si="260"/>
        <v>1</v>
      </c>
      <c r="BT216" t="b">
        <f t="shared" si="261"/>
        <v>0</v>
      </c>
      <c r="BU216" t="b">
        <f t="shared" si="262"/>
        <v>0</v>
      </c>
      <c r="BV216" t="b">
        <f t="shared" si="263"/>
        <v>0</v>
      </c>
      <c r="BW216" t="str">
        <f>IF(OR(BR216=FALSE,BR216="na"),"na",VLOOKUP(CN216,'Vlookup tables'!$G$2:$H$7,2,FALSE))</f>
        <v>na</v>
      </c>
      <c r="BX216">
        <f>IF(OR(BS216=FALSE,BS216="na"),"na",VLOOKUP(CO216,'Vlookup tables'!$G$2:$H$7,2,FALSE))</f>
        <v>2</v>
      </c>
      <c r="BY216" t="str">
        <f>IF(OR(BT216=FALSE,BT216="na"),"na",VLOOKUP(CP216,'Vlookup tables'!$G$2:$H$7,2,FALSE))</f>
        <v>na</v>
      </c>
      <c r="BZ216" t="str">
        <f>IF(OR(BU216=FALSE,BU216="na"),"na",VLOOKUP(CQ216,'Vlookup tables'!$G$2:$H$7,2,FALSE))</f>
        <v>na</v>
      </c>
      <c r="CA216" t="str">
        <f>IF(OR(BR216=FALSE,BR216="na"),"na",VLOOKUP(CU216,'Vlookup tables'!$J$2:$K$5,2,FALSE))</f>
        <v>na</v>
      </c>
      <c r="CB216">
        <f>IF(OR(BS216=FALSE,BS216="na"),"na",VLOOKUP(CV216,'Vlookup tables'!$J$2:$K$5,2,FALSE))</f>
        <v>3</v>
      </c>
      <c r="CC216" t="str">
        <f>IF(OR(BT216=FALSE,BT216="na"),"na",VLOOKUP(CW216,'Vlookup tables'!$J$2:$K$5,2,FALSE))</f>
        <v>na</v>
      </c>
      <c r="CD216" t="str">
        <f>IF(OR(BU216=FALSE,BU216="na"),"na",VLOOKUP(CX216,'Vlookup tables'!$J$2:$K$5,2,FALSE))</f>
        <v>na</v>
      </c>
      <c r="CE216" t="str">
        <f t="shared" si="264"/>
        <v>na</v>
      </c>
      <c r="CF216" t="b">
        <f t="shared" si="265"/>
        <v>1</v>
      </c>
      <c r="CG216" t="str">
        <f t="shared" si="266"/>
        <v>na</v>
      </c>
      <c r="CH216" t="str">
        <f t="shared" si="267"/>
        <v>na</v>
      </c>
      <c r="CI216" t="s">
        <v>519</v>
      </c>
      <c r="CJ216" t="s">
        <v>805</v>
      </c>
      <c r="CO216" t="s">
        <v>531</v>
      </c>
      <c r="CV216" t="s">
        <v>532</v>
      </c>
      <c r="DC216" t="s">
        <v>1395</v>
      </c>
      <c r="DI216" t="b">
        <f t="shared" si="268"/>
        <v>0</v>
      </c>
      <c r="DK216" t="s">
        <v>552</v>
      </c>
      <c r="EQ216" t="b">
        <f t="shared" si="269"/>
        <v>0</v>
      </c>
      <c r="ER216" t="b">
        <f t="shared" si="270"/>
        <v>0</v>
      </c>
      <c r="ES216" t="b">
        <f t="shared" si="271"/>
        <v>0</v>
      </c>
      <c r="ET216" t="b">
        <f t="shared" si="272"/>
        <v>0</v>
      </c>
      <c r="EU216" t="b">
        <f t="shared" si="273"/>
        <v>0</v>
      </c>
      <c r="EV216" t="b">
        <f t="shared" si="274"/>
        <v>0</v>
      </c>
      <c r="EW216" t="str">
        <f t="shared" si="228"/>
        <v>na</v>
      </c>
      <c r="EX216" t="str">
        <f t="shared" si="229"/>
        <v>na</v>
      </c>
      <c r="EY216" t="str">
        <f t="shared" si="230"/>
        <v>na</v>
      </c>
      <c r="EZ216" t="str">
        <f t="shared" si="231"/>
        <v>na</v>
      </c>
      <c r="FA216" t="str">
        <f t="shared" si="232"/>
        <v>na</v>
      </c>
      <c r="FB216" t="str">
        <f t="shared" si="233"/>
        <v>na</v>
      </c>
      <c r="FC216" t="str">
        <f t="shared" si="275"/>
        <v>na</v>
      </c>
      <c r="FD216" t="str">
        <f t="shared" si="234"/>
        <v>na</v>
      </c>
      <c r="FE216" t="str">
        <f t="shared" si="235"/>
        <v>na</v>
      </c>
      <c r="FF216" t="str">
        <f t="shared" si="236"/>
        <v>na</v>
      </c>
      <c r="FG216" t="str">
        <f t="shared" si="237"/>
        <v>na</v>
      </c>
      <c r="FH216" t="str">
        <f t="shared" si="276"/>
        <v>na</v>
      </c>
      <c r="FI216" t="str">
        <f>IF(OR(FD216=FALSE,FD216="na"),"na",VLOOKUP(GH216,'Vlookup tables'!$G$2:$H$7,2,FALSE))</f>
        <v>na</v>
      </c>
      <c r="FJ216" t="str">
        <f>IF(OR(FE216=FALSE,FE216="na"),"na",VLOOKUP(GI216,'Vlookup tables'!$G$2:$H$7,2,FALSE))</f>
        <v>na</v>
      </c>
      <c r="FK216" t="str">
        <f>IF(OR(FF216=FALSE,FF216="na"),"na",VLOOKUP(GJ216,'Vlookup tables'!$G$2:$H$7,2,FALSE))</f>
        <v>na</v>
      </c>
      <c r="FL216" t="str">
        <f>IF(OR(FG216=FALSE,FG216="na"),"na",VLOOKUP(GK216,'Vlookup tables'!$G$2:$H$7,2,FALSE))</f>
        <v>na</v>
      </c>
      <c r="FM216" t="str">
        <f>IF(OR(FD216=FALSE,FD216="na"),"na",VLOOKUP(GO216,'Vlookup tables'!$J$2:$K$5,2,FALSE))</f>
        <v>na</v>
      </c>
      <c r="FN216" t="str">
        <f>IF(OR(FE216=FALSE,FE216="na"),"na",VLOOKUP(GP216,'Vlookup tables'!$J$2:$K$5,2,FALSE))</f>
        <v>na</v>
      </c>
      <c r="FO216" t="str">
        <f>IF(OR(FF216=FALSE,FF216="na"),"na",VLOOKUP(GQ216,'Vlookup tables'!$J$2:$K$5,2,FALSE))</f>
        <v>na</v>
      </c>
      <c r="FP216" t="str">
        <f>IF(OR(FG216=FALSE,FG216="na"),"na",VLOOKUP(GR216,'Vlookup tables'!$J$2:$K$5,2,FALSE))</f>
        <v>na</v>
      </c>
      <c r="FQ216" t="str">
        <f t="shared" si="238"/>
        <v>na</v>
      </c>
      <c r="FR216" t="str">
        <f t="shared" si="239"/>
        <v>na</v>
      </c>
      <c r="FS216" t="str">
        <f t="shared" si="240"/>
        <v>na</v>
      </c>
      <c r="FT216" t="str">
        <f t="shared" si="241"/>
        <v>na</v>
      </c>
      <c r="FU216" t="str">
        <f t="shared" si="242"/>
        <v>na</v>
      </c>
      <c r="FV216" t="s">
        <v>574</v>
      </c>
      <c r="HF216" t="s">
        <v>1009</v>
      </c>
      <c r="HX216">
        <f>IF(IT216="","Unknown",VLOOKUP(IT216,'Vlookup tables'!$B$13:$C$16,2,FALSE))</f>
        <v>3</v>
      </c>
      <c r="HY216">
        <f>IF(IU216="","Unknown",VLOOKUP(IU216,'Vlookup tables'!$D$13:$E$16,2,FALSE))</f>
        <v>2</v>
      </c>
      <c r="HZ216">
        <f>IF(IV216="","Unknown",VLOOKUP(IV216,'Vlookup tables'!$F$13:$G$16,2,FALSE))</f>
        <v>1</v>
      </c>
      <c r="IA216">
        <f>IF(IW216="","Unknown",VLOOKUP(IW216,'Vlookup tables'!$H$13:$I$16,2,FALSE))</f>
        <v>2</v>
      </c>
      <c r="IB216">
        <f>IF(IX216="","Unknown",VLOOKUP(IX216,'Vlookup tables'!$J$13:$K$16,2,FALSE))</f>
        <v>2</v>
      </c>
      <c r="IC216">
        <f>IF(IY216="","Unknown",VLOOKUP(IY216,'Vlookup tables'!$L$13:$M$16,2,FALSE))</f>
        <v>3</v>
      </c>
      <c r="ID216">
        <f>IF(IZ216="","Unknown",VLOOKUP(IZ216,'Vlookup tables'!$N$13:$O$16,2,FALSE))</f>
        <v>1</v>
      </c>
      <c r="IE216">
        <f>VLOOKUP(JA216,'Vlookup tables'!$P$13:$Q$15,2,FALSE)</f>
        <v>2</v>
      </c>
      <c r="IF216" t="b">
        <f t="shared" si="277"/>
        <v>0</v>
      </c>
      <c r="IG216" t="b">
        <f t="shared" si="278"/>
        <v>0</v>
      </c>
      <c r="IH216" t="b">
        <f t="shared" si="279"/>
        <v>0</v>
      </c>
      <c r="II216" t="b">
        <f t="shared" si="243"/>
        <v>1</v>
      </c>
      <c r="IJ216" t="str">
        <f>IF(OR(IF216=FALSE,IF216="na"),"na",VLOOKUP(JF216,'Vlookup tables'!$G$2:$H$7,2,FALSE))</f>
        <v>na</v>
      </c>
      <c r="IK216" t="str">
        <f>IF(OR(IG216=FALSE,IG216="na"),"na",VLOOKUP(JG216,'Vlookup tables'!$G$2:$H$7,2,FALSE))</f>
        <v>na</v>
      </c>
      <c r="IL216" t="str">
        <f>IF(OR(IH216=FALSE,IH216="na"),"na",VLOOKUP(JH216,'Vlookup tables'!$G$2:$H$7,2,FALSE))</f>
        <v>na</v>
      </c>
      <c r="IM216" t="str">
        <f>IF(OR(IF216=FALSE,IF216="na"),"na",VLOOKUP(JL216,'Vlookup tables'!$J$2:$K$5,2,FALSE))</f>
        <v>na</v>
      </c>
      <c r="IN216" t="str">
        <f>IF(OR(IG216=FALSE,IG216="na"),"na",VLOOKUP(JM216,'Vlookup tables'!$J$2:$K$5,2,FALSE))</f>
        <v>na</v>
      </c>
      <c r="IO216" t="str">
        <f>IF(OR(IH216=FALSE,IH216="na"),"na",VLOOKUP(JN216,'Vlookup tables'!$J$2:$K$5,2,FALSE))</f>
        <v>na</v>
      </c>
      <c r="IP216" t="str">
        <f t="shared" si="280"/>
        <v>na</v>
      </c>
      <c r="IQ216" t="str">
        <f t="shared" si="281"/>
        <v>na</v>
      </c>
      <c r="IR216" t="str">
        <f t="shared" si="282"/>
        <v>na</v>
      </c>
      <c r="IS216" t="b">
        <f t="shared" si="283"/>
        <v>0</v>
      </c>
      <c r="IT216" t="s">
        <v>538</v>
      </c>
      <c r="IU216" t="s">
        <v>560</v>
      </c>
      <c r="IV216" t="s">
        <v>586</v>
      </c>
      <c r="IW216" t="s">
        <v>562</v>
      </c>
      <c r="IX216" t="s">
        <v>563</v>
      </c>
      <c r="IY216" t="s">
        <v>532</v>
      </c>
      <c r="IZ216" t="s">
        <v>562</v>
      </c>
      <c r="JA216" t="s">
        <v>578</v>
      </c>
      <c r="JB216" t="s">
        <v>579</v>
      </c>
      <c r="JC216" t="s">
        <v>1396</v>
      </c>
      <c r="JI216" t="s">
        <v>531</v>
      </c>
      <c r="JO216" t="s">
        <v>532</v>
      </c>
      <c r="KN216" t="s">
        <v>552</v>
      </c>
      <c r="KQ216" t="b">
        <f t="shared" si="284"/>
        <v>0</v>
      </c>
      <c r="KR216">
        <f t="shared" si="244"/>
        <v>142</v>
      </c>
    </row>
    <row r="217" spans="1:304" ht="14.4" customHeight="1" x14ac:dyDescent="0.3">
      <c r="A217">
        <v>100</v>
      </c>
      <c r="B217">
        <v>488</v>
      </c>
      <c r="C217" s="2">
        <v>44875.355034722219</v>
      </c>
      <c r="D217">
        <v>1</v>
      </c>
      <c r="E217" t="s">
        <v>544</v>
      </c>
      <c r="F217" t="s">
        <v>611</v>
      </c>
      <c r="G217">
        <f>VLOOKUP(F217,'Vlookup tables'!$A$2:$B$10,2,FALSE)</f>
        <v>4</v>
      </c>
      <c r="H217" t="s">
        <v>545</v>
      </c>
      <c r="J217" t="str">
        <f t="shared" si="285"/>
        <v>Engineering</v>
      </c>
      <c r="K217" t="s">
        <v>612</v>
      </c>
      <c r="L217">
        <f>VLOOKUP(K217,'Vlookup tables'!$A$2:$B$10,2,FALSE)</f>
        <v>5</v>
      </c>
      <c r="M217" t="s">
        <v>656</v>
      </c>
      <c r="N217" t="b">
        <f t="shared" si="245"/>
        <v>1</v>
      </c>
      <c r="O217" t="b">
        <f t="shared" si="246"/>
        <v>1</v>
      </c>
      <c r="P217" t="b">
        <f t="shared" si="247"/>
        <v>0</v>
      </c>
      <c r="Q217" t="b">
        <f t="shared" si="248"/>
        <v>1</v>
      </c>
      <c r="R217" t="b">
        <f t="shared" si="249"/>
        <v>1</v>
      </c>
      <c r="S217" t="s">
        <v>547</v>
      </c>
      <c r="T217" t="str">
        <f t="shared" si="286"/>
        <v>na</v>
      </c>
      <c r="U217" t="str">
        <f t="shared" si="287"/>
        <v>na</v>
      </c>
      <c r="V217" t="b">
        <f t="shared" si="288"/>
        <v>1</v>
      </c>
      <c r="W217" t="str">
        <f t="shared" si="289"/>
        <v>na</v>
      </c>
      <c r="X217" t="str">
        <f t="shared" si="290"/>
        <v>na</v>
      </c>
      <c r="Y217" t="s">
        <v>517</v>
      </c>
      <c r="Z217">
        <f>VLOOKUP(Y217,'Vlookup tables'!$D$2:$E$6,2,FALSE)</f>
        <v>1</v>
      </c>
      <c r="AA217" t="b">
        <f t="shared" si="227"/>
        <v>1</v>
      </c>
      <c r="AB217" t="b">
        <f t="shared" si="250"/>
        <v>1</v>
      </c>
      <c r="AC217" t="b">
        <f t="shared" si="251"/>
        <v>0</v>
      </c>
      <c r="AD217" t="b">
        <f t="shared" si="252"/>
        <v>1</v>
      </c>
      <c r="AE217" t="b">
        <f t="shared" si="253"/>
        <v>0</v>
      </c>
      <c r="AF217">
        <f>IF(OR(AA217=FALSE,AA217="na"),"na",VLOOKUP(AV217,'Vlookup tables'!$G$2:$H$7,2,FALSE))</f>
        <v>5</v>
      </c>
      <c r="AG217">
        <f>IF(OR(AB217=FALSE,AB217="na"),"na",VLOOKUP(AW217,'Vlookup tables'!$G$2:$H$7,2,FALSE))</f>
        <v>2</v>
      </c>
      <c r="AH217" t="str">
        <f>IF(OR(AC217=FALSE,AC217="na"),"na",VLOOKUP(AX217,'Vlookup tables'!$G$2:$H$7,2,FALSE))</f>
        <v>na</v>
      </c>
      <c r="AI217">
        <f>IF(OR(AD217=FALSE,AD217="na"),"na",VLOOKUP(AY217,'Vlookup tables'!$G$2:$H$7,2,FALSE))</f>
        <v>2</v>
      </c>
      <c r="AJ217">
        <f>IF(OR(AA217=FALSE,AA217="na"),"na",VLOOKUP(BC217,'Vlookup tables'!$J$2:$K$5,2,FALSE))</f>
        <v>3</v>
      </c>
      <c r="AK217">
        <f>IF(OR(AB217=FALSE,AB217="na"),"na",VLOOKUP(BD217,'Vlookup tables'!$J$2:$K$5,2,FALSE))</f>
        <v>3</v>
      </c>
      <c r="AL217" t="str">
        <f>IF(OR(AC217=FALSE,AC217="na"),"na",VLOOKUP(BE217,'Vlookup tables'!$J$2:$K$5,2,FALSE))</f>
        <v>na</v>
      </c>
      <c r="AM217">
        <f>IF(OR(AD217=FALSE,AD217="na"),"na",VLOOKUP(BF217,'Vlookup tables'!$J$2:$K$5,2,FALSE))</f>
        <v>3</v>
      </c>
      <c r="AN217" t="b">
        <f t="shared" si="254"/>
        <v>1</v>
      </c>
      <c r="AO217" t="b">
        <f t="shared" si="255"/>
        <v>1</v>
      </c>
      <c r="AP217" t="str">
        <f t="shared" si="256"/>
        <v>na</v>
      </c>
      <c r="AQ217" t="b">
        <f t="shared" si="257"/>
        <v>1</v>
      </c>
      <c r="AR217" t="s">
        <v>771</v>
      </c>
      <c r="AV217" t="s">
        <v>551</v>
      </c>
      <c r="AW217" t="s">
        <v>531</v>
      </c>
      <c r="AX217" t="s">
        <v>531</v>
      </c>
      <c r="AY217" t="s">
        <v>531</v>
      </c>
      <c r="BC217" t="s">
        <v>532</v>
      </c>
      <c r="BD217" t="s">
        <v>532</v>
      </c>
      <c r="BE217" t="s">
        <v>532</v>
      </c>
      <c r="BF217" t="s">
        <v>532</v>
      </c>
      <c r="BJ217" t="s">
        <v>1397</v>
      </c>
      <c r="BK217" t="s">
        <v>1397</v>
      </c>
      <c r="BL217" t="s">
        <v>1397</v>
      </c>
      <c r="BM217" t="s">
        <v>1397</v>
      </c>
      <c r="BQ217" t="str">
        <f t="shared" si="258"/>
        <v>Yes</v>
      </c>
      <c r="BR217" t="b">
        <f t="shared" si="259"/>
        <v>1</v>
      </c>
      <c r="BS217" t="b">
        <f t="shared" si="260"/>
        <v>1</v>
      </c>
      <c r="BT217" t="b">
        <f t="shared" si="261"/>
        <v>1</v>
      </c>
      <c r="BU217" t="b">
        <f t="shared" si="262"/>
        <v>1</v>
      </c>
      <c r="BV217" t="b">
        <f t="shared" si="263"/>
        <v>0</v>
      </c>
      <c r="BW217">
        <f>IF(OR(BR217=FALSE,BR217="na"),"na",VLOOKUP(CN217,'Vlookup tables'!$G$2:$H$7,2,FALSE))</f>
        <v>2</v>
      </c>
      <c r="BX217">
        <f>IF(OR(BS217=FALSE,BS217="na"),"na",VLOOKUP(CO217,'Vlookup tables'!$G$2:$H$7,2,FALSE))</f>
        <v>1</v>
      </c>
      <c r="BY217">
        <f>IF(OR(BT217=FALSE,BT217="na"),"na",VLOOKUP(CP217,'Vlookup tables'!$G$2:$H$7,2,FALSE))</f>
        <v>1</v>
      </c>
      <c r="BZ217">
        <f>IF(OR(BU217=FALSE,BU217="na"),"na",VLOOKUP(CQ217,'Vlookup tables'!$G$2:$H$7,2,FALSE))</f>
        <v>1</v>
      </c>
      <c r="CA217">
        <f>IF(OR(BR217=FALSE,BR217="na"),"na",VLOOKUP(CU217,'Vlookup tables'!$J$2:$K$5,2,FALSE))</f>
        <v>3</v>
      </c>
      <c r="CB217">
        <f>IF(OR(BS217=FALSE,BS217="na"),"na",VLOOKUP(CV217,'Vlookup tables'!$J$2:$K$5,2,FALSE))</f>
        <v>3</v>
      </c>
      <c r="CC217">
        <f>IF(OR(BT217=FALSE,BT217="na"),"na",VLOOKUP(CW217,'Vlookup tables'!$J$2:$K$5,2,FALSE))</f>
        <v>3</v>
      </c>
      <c r="CD217">
        <f>IF(OR(BU217=FALSE,BU217="na"),"na",VLOOKUP(CX217,'Vlookup tables'!$J$2:$K$5,2,FALSE))</f>
        <v>3</v>
      </c>
      <c r="CE217" t="b">
        <f t="shared" si="264"/>
        <v>1</v>
      </c>
      <c r="CF217" t="b">
        <f t="shared" si="265"/>
        <v>1</v>
      </c>
      <c r="CG217" t="b">
        <f t="shared" si="266"/>
        <v>1</v>
      </c>
      <c r="CH217" t="b">
        <f t="shared" si="267"/>
        <v>1</v>
      </c>
      <c r="CI217" t="s">
        <v>519</v>
      </c>
      <c r="CJ217" t="s">
        <v>550</v>
      </c>
      <c r="CN217" t="s">
        <v>531</v>
      </c>
      <c r="CO217" t="s">
        <v>530</v>
      </c>
      <c r="CP217" t="s">
        <v>530</v>
      </c>
      <c r="CQ217" t="s">
        <v>530</v>
      </c>
      <c r="CU217" t="s">
        <v>532</v>
      </c>
      <c r="CV217" t="s">
        <v>532</v>
      </c>
      <c r="CW217" t="s">
        <v>532</v>
      </c>
      <c r="CX217" t="s">
        <v>532</v>
      </c>
      <c r="DB217" t="s">
        <v>1397</v>
      </c>
      <c r="DC217" t="s">
        <v>1398</v>
      </c>
      <c r="DD217" t="s">
        <v>1397</v>
      </c>
      <c r="DE217" t="s">
        <v>1398</v>
      </c>
      <c r="DI217" t="b">
        <f t="shared" si="268"/>
        <v>1</v>
      </c>
      <c r="DJ217" t="s">
        <v>1399</v>
      </c>
      <c r="DK217" t="s">
        <v>533</v>
      </c>
      <c r="EQ217" t="b">
        <f t="shared" si="269"/>
        <v>1</v>
      </c>
      <c r="ER217" t="b">
        <f t="shared" si="270"/>
        <v>1</v>
      </c>
      <c r="ES217" t="b">
        <f t="shared" si="271"/>
        <v>1</v>
      </c>
      <c r="ET217" t="b">
        <f t="shared" si="272"/>
        <v>0</v>
      </c>
      <c r="EU217" t="b">
        <f t="shared" si="273"/>
        <v>0</v>
      </c>
      <c r="EV217" t="b">
        <f t="shared" si="274"/>
        <v>0</v>
      </c>
      <c r="EW217">
        <f t="shared" si="228"/>
        <v>3</v>
      </c>
      <c r="EX217">
        <f t="shared" si="229"/>
        <v>3</v>
      </c>
      <c r="EY217" t="str">
        <f t="shared" si="230"/>
        <v>na</v>
      </c>
      <c r="EZ217" t="str">
        <f t="shared" si="231"/>
        <v>na</v>
      </c>
      <c r="FA217" t="b">
        <f t="shared" si="232"/>
        <v>1</v>
      </c>
      <c r="FB217" t="b">
        <f t="shared" si="233"/>
        <v>0</v>
      </c>
      <c r="FC217" t="b">
        <f t="shared" si="275"/>
        <v>0</v>
      </c>
      <c r="FD217" t="b">
        <f t="shared" si="234"/>
        <v>1</v>
      </c>
      <c r="FE217" t="b">
        <f t="shared" si="235"/>
        <v>0</v>
      </c>
      <c r="FF217" t="b">
        <f t="shared" si="236"/>
        <v>0</v>
      </c>
      <c r="FG217" t="b">
        <f t="shared" si="237"/>
        <v>0</v>
      </c>
      <c r="FH217" t="b">
        <f t="shared" si="276"/>
        <v>0</v>
      </c>
      <c r="FI217">
        <f>IF(OR(FD217=FALSE,FD217="na"),"na",VLOOKUP(GH217,'Vlookup tables'!$G$2:$H$7,2,FALSE))</f>
        <v>1</v>
      </c>
      <c r="FJ217" t="str">
        <f>IF(OR(FE217=FALSE,FE217="na"),"na",VLOOKUP(GI217,'Vlookup tables'!$G$2:$H$7,2,FALSE))</f>
        <v>na</v>
      </c>
      <c r="FK217" t="str">
        <f>IF(OR(FF217=FALSE,FF217="na"),"na",VLOOKUP(GJ217,'Vlookup tables'!$G$2:$H$7,2,FALSE))</f>
        <v>na</v>
      </c>
      <c r="FL217" t="str">
        <f>IF(OR(FG217=FALSE,FG217="na"),"na",VLOOKUP(GK217,'Vlookup tables'!$G$2:$H$7,2,FALSE))</f>
        <v>na</v>
      </c>
      <c r="FM217">
        <f>IF(OR(FD217=FALSE,FD217="na"),"na",VLOOKUP(GO217,'Vlookup tables'!$J$2:$K$5,2,FALSE))</f>
        <v>2</v>
      </c>
      <c r="FN217" t="str">
        <f>IF(OR(FE217=FALSE,FE217="na"),"na",VLOOKUP(GP217,'Vlookup tables'!$J$2:$K$5,2,FALSE))</f>
        <v>na</v>
      </c>
      <c r="FO217" t="str">
        <f>IF(OR(FF217=FALSE,FF217="na"),"na",VLOOKUP(GQ217,'Vlookup tables'!$J$2:$K$5,2,FALSE))</f>
        <v>na</v>
      </c>
      <c r="FP217" t="str">
        <f>IF(OR(FG217=FALSE,FG217="na"),"na",VLOOKUP(GR217,'Vlookup tables'!$J$2:$K$5,2,FALSE))</f>
        <v>na</v>
      </c>
      <c r="FQ217" t="b">
        <f t="shared" si="238"/>
        <v>0</v>
      </c>
      <c r="FR217" t="str">
        <f t="shared" si="239"/>
        <v>na</v>
      </c>
      <c r="FS217" t="str">
        <f t="shared" si="240"/>
        <v>na</v>
      </c>
      <c r="FT217" t="str">
        <f t="shared" si="241"/>
        <v>na</v>
      </c>
      <c r="FU217" t="b">
        <f t="shared" si="242"/>
        <v>0</v>
      </c>
      <c r="FV217" t="s">
        <v>634</v>
      </c>
      <c r="FX217" t="s">
        <v>554</v>
      </c>
      <c r="FY217" t="s">
        <v>554</v>
      </c>
      <c r="GB217" t="s">
        <v>661</v>
      </c>
      <c r="GF217" t="s">
        <v>596</v>
      </c>
      <c r="GH217" t="s">
        <v>530</v>
      </c>
      <c r="GO217" t="s">
        <v>528</v>
      </c>
      <c r="HD217" t="s">
        <v>552</v>
      </c>
      <c r="HX217">
        <f>IF(IT217="","Unknown",VLOOKUP(IT217,'Vlookup tables'!$B$13:$C$16,2,FALSE))</f>
        <v>1</v>
      </c>
      <c r="HY217">
        <f>IF(IU217="","Unknown",VLOOKUP(IU217,'Vlookup tables'!$D$13:$E$16,2,FALSE))</f>
        <v>3</v>
      </c>
      <c r="HZ217">
        <f>IF(IV217="","Unknown",VLOOKUP(IV217,'Vlookup tables'!$F$13:$G$16,2,FALSE))</f>
        <v>2</v>
      </c>
      <c r="IA217">
        <f>IF(IW217="","Unknown",VLOOKUP(IW217,'Vlookup tables'!$H$13:$I$16,2,FALSE))</f>
        <v>2</v>
      </c>
      <c r="IB217">
        <f>IF(IX217="","Unknown",VLOOKUP(IX217,'Vlookup tables'!$J$13:$K$16,2,FALSE))</f>
        <v>2</v>
      </c>
      <c r="IC217">
        <f>IF(IY217="","Unknown",VLOOKUP(IY217,'Vlookup tables'!$L$13:$M$16,2,FALSE))</f>
        <v>2</v>
      </c>
      <c r="ID217">
        <f>IF(IZ217="","Unknown",VLOOKUP(IZ217,'Vlookup tables'!$N$13:$O$16,2,FALSE))</f>
        <v>1</v>
      </c>
      <c r="IE217">
        <f>VLOOKUP(JA217,'Vlookup tables'!$P$13:$Q$15,2,FALSE)</f>
        <v>1</v>
      </c>
      <c r="IF217" t="str">
        <f t="shared" si="277"/>
        <v>na</v>
      </c>
      <c r="IG217" t="str">
        <f t="shared" si="278"/>
        <v>na</v>
      </c>
      <c r="IH217" t="str">
        <f t="shared" si="279"/>
        <v>na</v>
      </c>
      <c r="II217" t="str">
        <f t="shared" si="243"/>
        <v>na</v>
      </c>
      <c r="IJ217" t="str">
        <f>IF(OR(IF217=FALSE,IF217="na"),"na",VLOOKUP(JF217,'Vlookup tables'!$G$2:$H$7,2,FALSE))</f>
        <v>na</v>
      </c>
      <c r="IK217" t="str">
        <f>IF(OR(IG217=FALSE,IG217="na"),"na",VLOOKUP(JG217,'Vlookup tables'!$G$2:$H$7,2,FALSE))</f>
        <v>na</v>
      </c>
      <c r="IL217" t="str">
        <f>IF(OR(IH217=FALSE,IH217="na"),"na",VLOOKUP(JH217,'Vlookup tables'!$G$2:$H$7,2,FALSE))</f>
        <v>na</v>
      </c>
      <c r="IM217" t="str">
        <f>IF(OR(IF217=FALSE,IF217="na"),"na",VLOOKUP(JL217,'Vlookup tables'!$J$2:$K$5,2,FALSE))</f>
        <v>na</v>
      </c>
      <c r="IN217" t="str">
        <f>IF(OR(IG217=FALSE,IG217="na"),"na",VLOOKUP(JM217,'Vlookup tables'!$J$2:$K$5,2,FALSE))</f>
        <v>na</v>
      </c>
      <c r="IO217" t="str">
        <f>IF(OR(IH217=FALSE,IH217="na"),"na",VLOOKUP(JN217,'Vlookup tables'!$J$2:$K$5,2,FALSE))</f>
        <v>na</v>
      </c>
      <c r="IP217" t="str">
        <f t="shared" si="280"/>
        <v>na</v>
      </c>
      <c r="IQ217" t="str">
        <f t="shared" si="281"/>
        <v>na</v>
      </c>
      <c r="IR217" t="str">
        <f t="shared" si="282"/>
        <v>na</v>
      </c>
      <c r="IS217" t="b">
        <f t="shared" si="283"/>
        <v>0</v>
      </c>
      <c r="IT217" t="s">
        <v>704</v>
      </c>
      <c r="IU217" t="s">
        <v>539</v>
      </c>
      <c r="IV217" t="s">
        <v>561</v>
      </c>
      <c r="IW217" t="s">
        <v>562</v>
      </c>
      <c r="IX217" t="s">
        <v>563</v>
      </c>
      <c r="IY217" t="s">
        <v>528</v>
      </c>
      <c r="IZ217" t="s">
        <v>562</v>
      </c>
      <c r="JA217" t="s">
        <v>541</v>
      </c>
      <c r="JX217" t="s">
        <v>565</v>
      </c>
      <c r="KQ217" t="b">
        <f t="shared" si="284"/>
        <v>0</v>
      </c>
      <c r="KR217">
        <f t="shared" si="244"/>
        <v>160</v>
      </c>
    </row>
    <row r="218" spans="1:304" ht="14.4" customHeight="1" x14ac:dyDescent="0.3">
      <c r="A218">
        <v>100</v>
      </c>
      <c r="B218">
        <v>717</v>
      </c>
      <c r="C218" s="2">
        <v>44875.358726851853</v>
      </c>
      <c r="D218">
        <v>1</v>
      </c>
      <c r="E218" t="s">
        <v>544</v>
      </c>
      <c r="F218" t="s">
        <v>611</v>
      </c>
      <c r="G218">
        <f>VLOOKUP(F218,'Vlookup tables'!$A$2:$B$10,2,FALSE)</f>
        <v>4</v>
      </c>
      <c r="H218" t="s">
        <v>545</v>
      </c>
      <c r="J218" t="str">
        <f t="shared" si="285"/>
        <v>Engineering</v>
      </c>
      <c r="K218" t="s">
        <v>611</v>
      </c>
      <c r="L218">
        <f>VLOOKUP(K218,'Vlookup tables'!$A$2:$B$10,2,FALSE)</f>
        <v>4</v>
      </c>
      <c r="M218" t="s">
        <v>583</v>
      </c>
      <c r="N218" t="b">
        <f t="shared" si="245"/>
        <v>1</v>
      </c>
      <c r="O218" t="b">
        <f t="shared" si="246"/>
        <v>0</v>
      </c>
      <c r="P218" t="b">
        <f t="shared" si="247"/>
        <v>0</v>
      </c>
      <c r="Q218" t="b">
        <f t="shared" si="248"/>
        <v>0</v>
      </c>
      <c r="R218" t="b">
        <f t="shared" si="249"/>
        <v>0</v>
      </c>
      <c r="T218" t="str">
        <f t="shared" si="286"/>
        <v>na</v>
      </c>
      <c r="U218" t="str">
        <f t="shared" si="287"/>
        <v>Unknown</v>
      </c>
      <c r="V218" t="str">
        <f t="shared" si="288"/>
        <v>Unknown</v>
      </c>
      <c r="W218" t="str">
        <f t="shared" si="289"/>
        <v>Unknown</v>
      </c>
      <c r="X218" t="str">
        <f t="shared" si="290"/>
        <v>Unknown</v>
      </c>
      <c r="Y218" t="s">
        <v>517</v>
      </c>
      <c r="Z218">
        <f>VLOOKUP(Y218,'Vlookup tables'!$D$2:$E$6,2,FALSE)</f>
        <v>1</v>
      </c>
      <c r="AA218" t="b">
        <f t="shared" si="227"/>
        <v>0</v>
      </c>
      <c r="AB218" t="b">
        <f t="shared" si="250"/>
        <v>0</v>
      </c>
      <c r="AC218" t="b">
        <f t="shared" si="251"/>
        <v>0</v>
      </c>
      <c r="AD218" t="b">
        <f t="shared" si="252"/>
        <v>0</v>
      </c>
      <c r="AE218" t="b">
        <f t="shared" si="253"/>
        <v>0</v>
      </c>
      <c r="AF218" t="str">
        <f>IF(OR(AA218=FALSE,AA218="na"),"na",VLOOKUP(AV218,'Vlookup tables'!$G$2:$H$7,2,FALSE))</f>
        <v>na</v>
      </c>
      <c r="AG218" t="str">
        <f>IF(OR(AB218=FALSE,AB218="na"),"na",VLOOKUP(AW218,'Vlookup tables'!$G$2:$H$7,2,FALSE))</f>
        <v>na</v>
      </c>
      <c r="AH218" t="str">
        <f>IF(OR(AC218=FALSE,AC218="na"),"na",VLOOKUP(AX218,'Vlookup tables'!$G$2:$H$7,2,FALSE))</f>
        <v>na</v>
      </c>
      <c r="AI218" t="str">
        <f>IF(OR(AD218=FALSE,AD218="na"),"na",VLOOKUP(AY218,'Vlookup tables'!$G$2:$H$7,2,FALSE))</f>
        <v>na</v>
      </c>
      <c r="AJ218" t="str">
        <f>IF(OR(AA218=FALSE,AA218="na"),"na",VLOOKUP(BC218,'Vlookup tables'!$J$2:$K$5,2,FALSE))</f>
        <v>na</v>
      </c>
      <c r="AK218" t="str">
        <f>IF(OR(AB218=FALSE,AB218="na"),"na",VLOOKUP(BD218,'Vlookup tables'!$J$2:$K$5,2,FALSE))</f>
        <v>na</v>
      </c>
      <c r="AL218" t="str">
        <f>IF(OR(AC218=FALSE,AC218="na"),"na",VLOOKUP(BE218,'Vlookup tables'!$J$2:$K$5,2,FALSE))</f>
        <v>na</v>
      </c>
      <c r="AM218" t="str">
        <f>IF(OR(AD218=FALSE,AD218="na"),"na",VLOOKUP(BF218,'Vlookup tables'!$J$2:$K$5,2,FALSE))</f>
        <v>na</v>
      </c>
      <c r="AN218" t="str">
        <f t="shared" si="254"/>
        <v>na</v>
      </c>
      <c r="AO218" t="str">
        <f t="shared" si="255"/>
        <v>na</v>
      </c>
      <c r="AP218" t="str">
        <f t="shared" si="256"/>
        <v>na</v>
      </c>
      <c r="AQ218" t="str">
        <f t="shared" si="257"/>
        <v>na</v>
      </c>
      <c r="AR218" t="s">
        <v>632</v>
      </c>
      <c r="AX218" t="s">
        <v>531</v>
      </c>
      <c r="BE218" t="s">
        <v>532</v>
      </c>
      <c r="BL218" t="s">
        <v>1400</v>
      </c>
      <c r="BQ218" t="str">
        <f t="shared" si="258"/>
        <v>Yes</v>
      </c>
      <c r="BR218" t="b">
        <f t="shared" si="259"/>
        <v>1</v>
      </c>
      <c r="BS218" t="b">
        <f t="shared" si="260"/>
        <v>0</v>
      </c>
      <c r="BT218" t="b">
        <f t="shared" si="261"/>
        <v>0</v>
      </c>
      <c r="BU218" t="b">
        <f t="shared" si="262"/>
        <v>0</v>
      </c>
      <c r="BV218" t="b">
        <f t="shared" si="263"/>
        <v>0</v>
      </c>
      <c r="BW218">
        <f>IF(OR(BR218=FALSE,BR218="na"),"na",VLOOKUP(CN218,'Vlookup tables'!$G$2:$H$7,2,FALSE))</f>
        <v>1</v>
      </c>
      <c r="BX218" t="str">
        <f>IF(OR(BS218=FALSE,BS218="na"),"na",VLOOKUP(CO218,'Vlookup tables'!$G$2:$H$7,2,FALSE))</f>
        <v>na</v>
      </c>
      <c r="BY218" t="str">
        <f>IF(OR(BT218=FALSE,BT218="na"),"na",VLOOKUP(CP218,'Vlookup tables'!$G$2:$H$7,2,FALSE))</f>
        <v>na</v>
      </c>
      <c r="BZ218" t="str">
        <f>IF(OR(BU218=FALSE,BU218="na"),"na",VLOOKUP(CQ218,'Vlookup tables'!$G$2:$H$7,2,FALSE))</f>
        <v>na</v>
      </c>
      <c r="CA218">
        <f>IF(OR(BR218=FALSE,BR218="na"),"na",VLOOKUP(CU218,'Vlookup tables'!$J$2:$K$5,2,FALSE))</f>
        <v>2</v>
      </c>
      <c r="CB218" t="str">
        <f>IF(OR(BS218=FALSE,BS218="na"),"na",VLOOKUP(CV218,'Vlookup tables'!$J$2:$K$5,2,FALSE))</f>
        <v>na</v>
      </c>
      <c r="CC218" t="str">
        <f>IF(OR(BT218=FALSE,BT218="na"),"na",VLOOKUP(CW218,'Vlookup tables'!$J$2:$K$5,2,FALSE))</f>
        <v>na</v>
      </c>
      <c r="CD218" t="str">
        <f>IF(OR(BU218=FALSE,BU218="na"),"na",VLOOKUP(CX218,'Vlookup tables'!$J$2:$K$5,2,FALSE))</f>
        <v>na</v>
      </c>
      <c r="CE218" t="b">
        <f t="shared" si="264"/>
        <v>1</v>
      </c>
      <c r="CF218" t="str">
        <f t="shared" si="265"/>
        <v>na</v>
      </c>
      <c r="CG218" t="str">
        <f t="shared" si="266"/>
        <v>na</v>
      </c>
      <c r="CH218" t="str">
        <f t="shared" si="267"/>
        <v>na</v>
      </c>
      <c r="CI218" t="s">
        <v>519</v>
      </c>
      <c r="CJ218" t="s">
        <v>753</v>
      </c>
      <c r="CN218" t="s">
        <v>530</v>
      </c>
      <c r="CU218" t="s">
        <v>528</v>
      </c>
      <c r="DB218" t="s">
        <v>1401</v>
      </c>
      <c r="DI218" t="b">
        <f t="shared" si="268"/>
        <v>0</v>
      </c>
      <c r="DJ218" t="s">
        <v>1402</v>
      </c>
      <c r="DK218" t="s">
        <v>552</v>
      </c>
      <c r="EQ218" t="b">
        <f t="shared" si="269"/>
        <v>0</v>
      </c>
      <c r="ER218" t="b">
        <f t="shared" si="270"/>
        <v>0</v>
      </c>
      <c r="ES218" t="b">
        <f t="shared" si="271"/>
        <v>0</v>
      </c>
      <c r="ET218" t="b">
        <f t="shared" si="272"/>
        <v>0</v>
      </c>
      <c r="EU218" t="b">
        <f t="shared" si="273"/>
        <v>0</v>
      </c>
      <c r="EV218" t="b">
        <f t="shared" si="274"/>
        <v>0</v>
      </c>
      <c r="EW218" t="str">
        <f t="shared" si="228"/>
        <v>na</v>
      </c>
      <c r="EX218" t="str">
        <f t="shared" si="229"/>
        <v>na</v>
      </c>
      <c r="EY218" t="str">
        <f t="shared" si="230"/>
        <v>na</v>
      </c>
      <c r="EZ218" t="str">
        <f t="shared" si="231"/>
        <v>na</v>
      </c>
      <c r="FA218" t="str">
        <f t="shared" si="232"/>
        <v>na</v>
      </c>
      <c r="FB218" t="str">
        <f t="shared" si="233"/>
        <v>na</v>
      </c>
      <c r="FC218" t="str">
        <f t="shared" si="275"/>
        <v>na</v>
      </c>
      <c r="FD218" t="str">
        <f t="shared" si="234"/>
        <v>na</v>
      </c>
      <c r="FE218" t="str">
        <f t="shared" si="235"/>
        <v>na</v>
      </c>
      <c r="FF218" t="str">
        <f t="shared" si="236"/>
        <v>na</v>
      </c>
      <c r="FG218" t="str">
        <f t="shared" si="237"/>
        <v>na</v>
      </c>
      <c r="FH218" t="str">
        <f t="shared" si="276"/>
        <v>na</v>
      </c>
      <c r="FI218" t="str">
        <f>IF(OR(FD218=FALSE,FD218="na"),"na",VLOOKUP(GH218,'Vlookup tables'!$G$2:$H$7,2,FALSE))</f>
        <v>na</v>
      </c>
      <c r="FJ218" t="str">
        <f>IF(OR(FE218=FALSE,FE218="na"),"na",VLOOKUP(GI218,'Vlookup tables'!$G$2:$H$7,2,FALSE))</f>
        <v>na</v>
      </c>
      <c r="FK218" t="str">
        <f>IF(OR(FF218=FALSE,FF218="na"),"na",VLOOKUP(GJ218,'Vlookup tables'!$G$2:$H$7,2,FALSE))</f>
        <v>na</v>
      </c>
      <c r="FL218" t="str">
        <f>IF(OR(FG218=FALSE,FG218="na"),"na",VLOOKUP(GK218,'Vlookup tables'!$G$2:$H$7,2,FALSE))</f>
        <v>na</v>
      </c>
      <c r="FM218" t="str">
        <f>IF(OR(FD218=FALSE,FD218="na"),"na",VLOOKUP(GO218,'Vlookup tables'!$J$2:$K$5,2,FALSE))</f>
        <v>na</v>
      </c>
      <c r="FN218" t="str">
        <f>IF(OR(FE218=FALSE,FE218="na"),"na",VLOOKUP(GP218,'Vlookup tables'!$J$2:$K$5,2,FALSE))</f>
        <v>na</v>
      </c>
      <c r="FO218" t="str">
        <f>IF(OR(FF218=FALSE,FF218="na"),"na",VLOOKUP(GQ218,'Vlookup tables'!$J$2:$K$5,2,FALSE))</f>
        <v>na</v>
      </c>
      <c r="FP218" t="str">
        <f>IF(OR(FG218=FALSE,FG218="na"),"na",VLOOKUP(GR218,'Vlookup tables'!$J$2:$K$5,2,FALSE))</f>
        <v>na</v>
      </c>
      <c r="FQ218" t="str">
        <f t="shared" si="238"/>
        <v>na</v>
      </c>
      <c r="FR218" t="str">
        <f t="shared" si="239"/>
        <v>na</v>
      </c>
      <c r="FS218" t="str">
        <f t="shared" si="240"/>
        <v>na</v>
      </c>
      <c r="FT218" t="str">
        <f t="shared" si="241"/>
        <v>na</v>
      </c>
      <c r="FU218" t="str">
        <f t="shared" si="242"/>
        <v>na</v>
      </c>
      <c r="FV218" t="s">
        <v>574</v>
      </c>
      <c r="HF218" t="s">
        <v>534</v>
      </c>
      <c r="HH218" t="s">
        <v>1403</v>
      </c>
      <c r="HK218">
        <v>2</v>
      </c>
      <c r="HL218">
        <v>1</v>
      </c>
      <c r="HM218">
        <v>3</v>
      </c>
      <c r="HN218">
        <v>4</v>
      </c>
      <c r="HX218">
        <f>IF(IT218="","Unknown",VLOOKUP(IT218,'Vlookup tables'!$B$13:$C$16,2,FALSE))</f>
        <v>2</v>
      </c>
      <c r="HY218">
        <f>IF(IU218="","Unknown",VLOOKUP(IU218,'Vlookup tables'!$D$13:$E$16,2,FALSE))</f>
        <v>3</v>
      </c>
      <c r="HZ218">
        <f>IF(IV218="","Unknown",VLOOKUP(IV218,'Vlookup tables'!$F$13:$G$16,2,FALSE))</f>
        <v>3</v>
      </c>
      <c r="IA218">
        <f>IF(IW218="","Unknown",VLOOKUP(IW218,'Vlookup tables'!$H$13:$I$16,2,FALSE))</f>
        <v>3</v>
      </c>
      <c r="IB218">
        <f>IF(IX218="","Unknown",VLOOKUP(IX218,'Vlookup tables'!$J$13:$K$16,2,FALSE))</f>
        <v>3</v>
      </c>
      <c r="IC218">
        <f>IF(IY218="","Unknown",VLOOKUP(IY218,'Vlookup tables'!$L$13:$M$16,2,FALSE))</f>
        <v>3</v>
      </c>
      <c r="ID218">
        <f>IF(IZ218="","Unknown",VLOOKUP(IZ218,'Vlookup tables'!$N$13:$O$16,2,FALSE))</f>
        <v>1</v>
      </c>
      <c r="IE218">
        <f>VLOOKUP(JA218,'Vlookup tables'!$P$13:$Q$15,2,FALSE)</f>
        <v>1</v>
      </c>
      <c r="IF218" t="str">
        <f t="shared" si="277"/>
        <v>na</v>
      </c>
      <c r="IG218" t="str">
        <f t="shared" si="278"/>
        <v>na</v>
      </c>
      <c r="IH218" t="str">
        <f t="shared" si="279"/>
        <v>na</v>
      </c>
      <c r="II218" t="str">
        <f t="shared" si="243"/>
        <v>na</v>
      </c>
      <c r="IJ218" t="str">
        <f>IF(OR(IF218=FALSE,IF218="na"),"na",VLOOKUP(JF218,'Vlookup tables'!$G$2:$H$7,2,FALSE))</f>
        <v>na</v>
      </c>
      <c r="IK218" t="str">
        <f>IF(OR(IG218=FALSE,IG218="na"),"na",VLOOKUP(JG218,'Vlookup tables'!$G$2:$H$7,2,FALSE))</f>
        <v>na</v>
      </c>
      <c r="IL218" t="str">
        <f>IF(OR(IH218=FALSE,IH218="na"),"na",VLOOKUP(JH218,'Vlookup tables'!$G$2:$H$7,2,FALSE))</f>
        <v>na</v>
      </c>
      <c r="IM218" t="str">
        <f>IF(OR(IF218=FALSE,IF218="na"),"na",VLOOKUP(JL218,'Vlookup tables'!$J$2:$K$5,2,FALSE))</f>
        <v>na</v>
      </c>
      <c r="IN218" t="str">
        <f>IF(OR(IG218=FALSE,IG218="na"),"na",VLOOKUP(JM218,'Vlookup tables'!$J$2:$K$5,2,FALSE))</f>
        <v>na</v>
      </c>
      <c r="IO218" t="str">
        <f>IF(OR(IH218=FALSE,IH218="na"),"na",VLOOKUP(JN218,'Vlookup tables'!$J$2:$K$5,2,FALSE))</f>
        <v>na</v>
      </c>
      <c r="IP218" t="str">
        <f t="shared" si="280"/>
        <v>na</v>
      </c>
      <c r="IQ218" t="str">
        <f t="shared" si="281"/>
        <v>na</v>
      </c>
      <c r="IR218" t="str">
        <f t="shared" si="282"/>
        <v>na</v>
      </c>
      <c r="IS218" t="b">
        <f t="shared" si="283"/>
        <v>1</v>
      </c>
      <c r="IT218" t="s">
        <v>559</v>
      </c>
      <c r="IU218" t="s">
        <v>539</v>
      </c>
      <c r="IV218" t="s">
        <v>540</v>
      </c>
      <c r="IW218" t="s">
        <v>576</v>
      </c>
      <c r="IX218" t="s">
        <v>577</v>
      </c>
      <c r="IY218" t="s">
        <v>532</v>
      </c>
      <c r="IZ218" t="s">
        <v>562</v>
      </c>
      <c r="JA218" t="s">
        <v>541</v>
      </c>
      <c r="JX218" t="s">
        <v>534</v>
      </c>
      <c r="JZ218" t="s">
        <v>868</v>
      </c>
      <c r="KA218" t="s">
        <v>1068</v>
      </c>
      <c r="KC218">
        <v>1</v>
      </c>
      <c r="KG218">
        <v>2</v>
      </c>
      <c r="KH218">
        <v>1</v>
      </c>
      <c r="KM218" t="s">
        <v>1404</v>
      </c>
      <c r="KN218" t="s">
        <v>533</v>
      </c>
      <c r="KQ218" t="b">
        <f t="shared" si="284"/>
        <v>0</v>
      </c>
      <c r="KR218">
        <f t="shared" si="244"/>
        <v>147</v>
      </c>
    </row>
    <row r="219" spans="1:304" ht="14.4" customHeight="1" x14ac:dyDescent="0.3">
      <c r="A219">
        <v>100</v>
      </c>
      <c r="B219">
        <v>625</v>
      </c>
      <c r="C219" s="2">
        <v>44875.371874999997</v>
      </c>
      <c r="D219">
        <v>1</v>
      </c>
      <c r="E219" t="s">
        <v>581</v>
      </c>
      <c r="F219" t="s">
        <v>566</v>
      </c>
      <c r="G219">
        <f>VLOOKUP(F219,'Vlookup tables'!$A$2:$B$10,2,FALSE)</f>
        <v>3</v>
      </c>
      <c r="H219" t="s">
        <v>545</v>
      </c>
      <c r="J219" t="str">
        <f t="shared" si="285"/>
        <v>Engineering</v>
      </c>
      <c r="K219" t="s">
        <v>611</v>
      </c>
      <c r="L219">
        <f>VLOOKUP(K219,'Vlookup tables'!$A$2:$B$10,2,FALSE)</f>
        <v>4</v>
      </c>
      <c r="M219" t="s">
        <v>701</v>
      </c>
      <c r="N219" t="b">
        <f t="shared" si="245"/>
        <v>1</v>
      </c>
      <c r="O219" t="b">
        <f t="shared" si="246"/>
        <v>1</v>
      </c>
      <c r="P219" t="b">
        <f t="shared" si="247"/>
        <v>0</v>
      </c>
      <c r="Q219" t="b">
        <f t="shared" si="248"/>
        <v>1</v>
      </c>
      <c r="R219" t="b">
        <f t="shared" si="249"/>
        <v>0</v>
      </c>
      <c r="S219" t="s">
        <v>711</v>
      </c>
      <c r="T219" t="str">
        <f t="shared" si="286"/>
        <v>na</v>
      </c>
      <c r="U219" t="str">
        <f t="shared" si="287"/>
        <v>na</v>
      </c>
      <c r="V219" t="b">
        <f t="shared" si="288"/>
        <v>0</v>
      </c>
      <c r="W219" t="str">
        <f t="shared" si="289"/>
        <v>na</v>
      </c>
      <c r="X219" t="b">
        <f t="shared" si="290"/>
        <v>1</v>
      </c>
      <c r="Y219" t="s">
        <v>517</v>
      </c>
      <c r="Z219">
        <f>VLOOKUP(Y219,'Vlookup tables'!$D$2:$E$6,2,FALSE)</f>
        <v>1</v>
      </c>
      <c r="AA219" t="b">
        <f t="shared" si="227"/>
        <v>0</v>
      </c>
      <c r="AB219" t="b">
        <f t="shared" si="250"/>
        <v>1</v>
      </c>
      <c r="AC219" t="b">
        <f t="shared" si="251"/>
        <v>0</v>
      </c>
      <c r="AD219" t="b">
        <f t="shared" si="252"/>
        <v>0</v>
      </c>
      <c r="AE219" t="b">
        <f t="shared" si="253"/>
        <v>0</v>
      </c>
      <c r="AF219" t="str">
        <f>IF(OR(AA219=FALSE,AA219="na"),"na",VLOOKUP(AV219,'Vlookup tables'!$G$2:$H$7,2,FALSE))</f>
        <v>na</v>
      </c>
      <c r="AG219">
        <f>IF(OR(AB219=FALSE,AB219="na"),"na",VLOOKUP(AW219,'Vlookup tables'!$G$2:$H$7,2,FALSE))</f>
        <v>1</v>
      </c>
      <c r="AH219" t="str">
        <f>IF(OR(AC219=FALSE,AC219="na"),"na",VLOOKUP(AX219,'Vlookup tables'!$G$2:$H$7,2,FALSE))</f>
        <v>na</v>
      </c>
      <c r="AI219" t="str">
        <f>IF(OR(AD219=FALSE,AD219="na"),"na",VLOOKUP(AY219,'Vlookup tables'!$G$2:$H$7,2,FALSE))</f>
        <v>na</v>
      </c>
      <c r="AJ219" t="str">
        <f>IF(OR(AA219=FALSE,AA219="na"),"na",VLOOKUP(BC219,'Vlookup tables'!$J$2:$K$5,2,FALSE))</f>
        <v>na</v>
      </c>
      <c r="AK219">
        <f>IF(OR(AB219=FALSE,AB219="na"),"na",VLOOKUP(BD219,'Vlookup tables'!$J$2:$K$5,2,FALSE))</f>
        <v>2</v>
      </c>
      <c r="AL219" t="str">
        <f>IF(OR(AC219=FALSE,AC219="na"),"na",VLOOKUP(BE219,'Vlookup tables'!$J$2:$K$5,2,FALSE))</f>
        <v>na</v>
      </c>
      <c r="AM219" t="str">
        <f>IF(OR(AD219=FALSE,AD219="na"),"na",VLOOKUP(BF219,'Vlookup tables'!$J$2:$K$5,2,FALSE))</f>
        <v>na</v>
      </c>
      <c r="AN219" t="str">
        <f t="shared" si="254"/>
        <v>na</v>
      </c>
      <c r="AO219" t="b">
        <f t="shared" si="255"/>
        <v>1</v>
      </c>
      <c r="AP219" t="str">
        <f t="shared" si="256"/>
        <v>na</v>
      </c>
      <c r="AQ219" t="str">
        <f t="shared" si="257"/>
        <v>na</v>
      </c>
      <c r="AR219" t="s">
        <v>627</v>
      </c>
      <c r="AW219" t="s">
        <v>530</v>
      </c>
      <c r="BD219" t="s">
        <v>528</v>
      </c>
      <c r="BK219" t="s">
        <v>1405</v>
      </c>
      <c r="BQ219" t="str">
        <f t="shared" si="258"/>
        <v>Yes</v>
      </c>
      <c r="BR219" t="b">
        <f t="shared" si="259"/>
        <v>1</v>
      </c>
      <c r="BS219" t="b">
        <f t="shared" si="260"/>
        <v>1</v>
      </c>
      <c r="BT219" t="b">
        <f t="shared" si="261"/>
        <v>0</v>
      </c>
      <c r="BU219" t="b">
        <f t="shared" si="262"/>
        <v>1</v>
      </c>
      <c r="BV219" t="b">
        <f t="shared" si="263"/>
        <v>0</v>
      </c>
      <c r="BW219">
        <f>IF(OR(BR219=FALSE,BR219="na"),"na",VLOOKUP(CN219,'Vlookup tables'!$G$2:$H$7,2,FALSE))</f>
        <v>1</v>
      </c>
      <c r="BX219">
        <f>IF(OR(BS219=FALSE,BS219="na"),"na",VLOOKUP(CO219,'Vlookup tables'!$G$2:$H$7,2,FALSE))</f>
        <v>1</v>
      </c>
      <c r="BY219" t="str">
        <f>IF(OR(BT219=FALSE,BT219="na"),"na",VLOOKUP(CP219,'Vlookup tables'!$G$2:$H$7,2,FALSE))</f>
        <v>na</v>
      </c>
      <c r="BZ219">
        <f>IF(OR(BU219=FALSE,BU219="na"),"na",VLOOKUP(CQ219,'Vlookup tables'!$G$2:$H$7,2,FALSE))</f>
        <v>1</v>
      </c>
      <c r="CA219">
        <f>IF(OR(BR219=FALSE,BR219="na"),"na",VLOOKUP(CU219,'Vlookup tables'!$J$2:$K$5,2,FALSE))</f>
        <v>3</v>
      </c>
      <c r="CB219">
        <f>IF(OR(BS219=FALSE,BS219="na"),"na",VLOOKUP(CV219,'Vlookup tables'!$J$2:$K$5,2,FALSE))</f>
        <v>2</v>
      </c>
      <c r="CC219" t="str">
        <f>IF(OR(BT219=FALSE,BT219="na"),"na",VLOOKUP(CW219,'Vlookup tables'!$J$2:$K$5,2,FALSE))</f>
        <v>na</v>
      </c>
      <c r="CD219">
        <f>IF(OR(BU219=FALSE,BU219="na"),"na",VLOOKUP(CX219,'Vlookup tables'!$J$2:$K$5,2,FALSE))</f>
        <v>2</v>
      </c>
      <c r="CE219" t="b">
        <f t="shared" si="264"/>
        <v>1</v>
      </c>
      <c r="CF219" t="b">
        <f t="shared" si="265"/>
        <v>1</v>
      </c>
      <c r="CG219" t="str">
        <f t="shared" si="266"/>
        <v>na</v>
      </c>
      <c r="CH219" t="b">
        <f t="shared" si="267"/>
        <v>1</v>
      </c>
      <c r="CI219" t="s">
        <v>519</v>
      </c>
      <c r="CJ219" t="s">
        <v>667</v>
      </c>
      <c r="CN219" t="s">
        <v>530</v>
      </c>
      <c r="CO219" t="s">
        <v>530</v>
      </c>
      <c r="CQ219" t="s">
        <v>530</v>
      </c>
      <c r="CU219" t="s">
        <v>532</v>
      </c>
      <c r="CV219" t="s">
        <v>528</v>
      </c>
      <c r="CX219" t="s">
        <v>528</v>
      </c>
      <c r="DB219" t="s">
        <v>1406</v>
      </c>
      <c r="DC219" t="s">
        <v>1407</v>
      </c>
      <c r="DE219" t="s">
        <v>1408</v>
      </c>
      <c r="DI219" t="b">
        <f t="shared" si="268"/>
        <v>0</v>
      </c>
      <c r="DK219" t="s">
        <v>552</v>
      </c>
      <c r="EQ219" t="b">
        <f t="shared" si="269"/>
        <v>1</v>
      </c>
      <c r="ER219" t="b">
        <f t="shared" si="270"/>
        <v>1</v>
      </c>
      <c r="ES219" t="b">
        <f t="shared" si="271"/>
        <v>0</v>
      </c>
      <c r="ET219" t="b">
        <f t="shared" si="272"/>
        <v>0</v>
      </c>
      <c r="EU219" t="b">
        <f t="shared" si="273"/>
        <v>0</v>
      </c>
      <c r="EV219" t="b">
        <f t="shared" si="274"/>
        <v>0</v>
      </c>
      <c r="EW219">
        <f t="shared" si="228"/>
        <v>1</v>
      </c>
      <c r="EX219" t="str">
        <f t="shared" si="229"/>
        <v>na</v>
      </c>
      <c r="EY219" t="str">
        <f t="shared" si="230"/>
        <v>na</v>
      </c>
      <c r="EZ219" t="str">
        <f t="shared" si="231"/>
        <v>na</v>
      </c>
      <c r="FA219" t="b">
        <f t="shared" si="232"/>
        <v>1</v>
      </c>
      <c r="FB219" t="b">
        <f t="shared" si="233"/>
        <v>0</v>
      </c>
      <c r="FC219" t="b">
        <f t="shared" si="275"/>
        <v>0</v>
      </c>
      <c r="FD219" t="b">
        <f t="shared" si="234"/>
        <v>1</v>
      </c>
      <c r="FE219" t="str">
        <f t="shared" si="235"/>
        <v>na</v>
      </c>
      <c r="FF219" t="b">
        <f t="shared" si="236"/>
        <v>0</v>
      </c>
      <c r="FG219" t="b">
        <f t="shared" si="237"/>
        <v>0</v>
      </c>
      <c r="FH219" t="b">
        <f t="shared" si="276"/>
        <v>0</v>
      </c>
      <c r="FI219">
        <f>IF(OR(FD219=FALSE,FD219="na"),"na",VLOOKUP(GH219,'Vlookup tables'!$G$2:$H$7,2,FALSE))</f>
        <v>1</v>
      </c>
      <c r="FJ219" t="str">
        <f>IF(OR(FE219=FALSE,FE219="na"),"na",VLOOKUP(GI219,'Vlookup tables'!$G$2:$H$7,2,FALSE))</f>
        <v>na</v>
      </c>
      <c r="FK219" t="str">
        <f>IF(OR(FF219=FALSE,FF219="na"),"na",VLOOKUP(GJ219,'Vlookup tables'!$G$2:$H$7,2,FALSE))</f>
        <v>na</v>
      </c>
      <c r="FL219" t="str">
        <f>IF(OR(FG219=FALSE,FG219="na"),"na",VLOOKUP(GK219,'Vlookup tables'!$G$2:$H$7,2,FALSE))</f>
        <v>na</v>
      </c>
      <c r="FM219">
        <f>IF(OR(FD219=FALSE,FD219="na"),"na",VLOOKUP(GO219,'Vlookup tables'!$J$2:$K$5,2,FALSE))</f>
        <v>2</v>
      </c>
      <c r="FN219" t="str">
        <f>IF(OR(FE219=FALSE,FE219="na"),"na",VLOOKUP(GP219,'Vlookup tables'!$J$2:$K$5,2,FALSE))</f>
        <v>na</v>
      </c>
      <c r="FO219" t="str">
        <f>IF(OR(FF219=FALSE,FF219="na"),"na",VLOOKUP(GQ219,'Vlookup tables'!$J$2:$K$5,2,FALSE))</f>
        <v>na</v>
      </c>
      <c r="FP219" t="str">
        <f>IF(OR(FG219=FALSE,FG219="na"),"na",VLOOKUP(GR219,'Vlookup tables'!$J$2:$K$5,2,FALSE))</f>
        <v>na</v>
      </c>
      <c r="FQ219" t="b">
        <f t="shared" si="238"/>
        <v>0</v>
      </c>
      <c r="FR219" t="str">
        <f t="shared" si="239"/>
        <v>na</v>
      </c>
      <c r="FS219" t="str">
        <f t="shared" si="240"/>
        <v>na</v>
      </c>
      <c r="FT219" t="str">
        <f t="shared" si="241"/>
        <v>na</v>
      </c>
      <c r="FU219" t="b">
        <f t="shared" si="242"/>
        <v>0</v>
      </c>
      <c r="FV219" t="s">
        <v>601</v>
      </c>
      <c r="FX219" t="s">
        <v>555</v>
      </c>
      <c r="GB219" t="s">
        <v>661</v>
      </c>
      <c r="GF219" t="s">
        <v>596</v>
      </c>
      <c r="GH219" t="s">
        <v>530</v>
      </c>
      <c r="GO219" t="s">
        <v>528</v>
      </c>
      <c r="HD219" t="s">
        <v>552</v>
      </c>
      <c r="HX219">
        <f>IF(IT219="","Unknown",VLOOKUP(IT219,'Vlookup tables'!$B$13:$C$16,2,FALSE))</f>
        <v>2</v>
      </c>
      <c r="HY219">
        <f>IF(IU219="","Unknown",VLOOKUP(IU219,'Vlookup tables'!$D$13:$E$16,2,FALSE))</f>
        <v>2</v>
      </c>
      <c r="HZ219">
        <f>IF(IV219="","Unknown",VLOOKUP(IV219,'Vlookup tables'!$F$13:$G$16,2,FALSE))</f>
        <v>2</v>
      </c>
      <c r="IA219">
        <f>IF(IW219="","Unknown",VLOOKUP(IW219,'Vlookup tables'!$H$13:$I$16,2,FALSE))</f>
        <v>2</v>
      </c>
      <c r="IB219">
        <f>IF(IX219="","Unknown",VLOOKUP(IX219,'Vlookup tables'!$J$13:$K$16,2,FALSE))</f>
        <v>3</v>
      </c>
      <c r="IC219">
        <f>IF(IY219="","Unknown",VLOOKUP(IY219,'Vlookup tables'!$L$13:$M$16,2,FALSE))</f>
        <v>2</v>
      </c>
      <c r="ID219">
        <f>IF(IZ219="","Unknown",VLOOKUP(IZ219,'Vlookup tables'!$N$13:$O$16,2,FALSE))</f>
        <v>1</v>
      </c>
      <c r="IE219">
        <f>VLOOKUP(JA219,'Vlookup tables'!$P$13:$Q$15,2,FALSE)</f>
        <v>1</v>
      </c>
      <c r="IF219" t="str">
        <f t="shared" si="277"/>
        <v>na</v>
      </c>
      <c r="IG219" t="str">
        <f t="shared" si="278"/>
        <v>na</v>
      </c>
      <c r="IH219" t="str">
        <f t="shared" si="279"/>
        <v>na</v>
      </c>
      <c r="II219" t="str">
        <f t="shared" si="243"/>
        <v>na</v>
      </c>
      <c r="IJ219" t="str">
        <f>IF(OR(IF219=FALSE,IF219="na"),"na",VLOOKUP(JF219,'Vlookup tables'!$G$2:$H$7,2,FALSE))</f>
        <v>na</v>
      </c>
      <c r="IK219" t="str">
        <f>IF(OR(IG219=FALSE,IG219="na"),"na",VLOOKUP(JG219,'Vlookup tables'!$G$2:$H$7,2,FALSE))</f>
        <v>na</v>
      </c>
      <c r="IL219" t="str">
        <f>IF(OR(IH219=FALSE,IH219="na"),"na",VLOOKUP(JH219,'Vlookup tables'!$G$2:$H$7,2,FALSE))</f>
        <v>na</v>
      </c>
      <c r="IM219" t="str">
        <f>IF(OR(IF219=FALSE,IF219="na"),"na",VLOOKUP(JL219,'Vlookup tables'!$J$2:$K$5,2,FALSE))</f>
        <v>na</v>
      </c>
      <c r="IN219" t="str">
        <f>IF(OR(IG219=FALSE,IG219="na"),"na",VLOOKUP(JM219,'Vlookup tables'!$J$2:$K$5,2,FALSE))</f>
        <v>na</v>
      </c>
      <c r="IO219" t="str">
        <f>IF(OR(IH219=FALSE,IH219="na"),"na",VLOOKUP(JN219,'Vlookup tables'!$J$2:$K$5,2,FALSE))</f>
        <v>na</v>
      </c>
      <c r="IP219" t="str">
        <f t="shared" si="280"/>
        <v>na</v>
      </c>
      <c r="IQ219" t="str">
        <f t="shared" si="281"/>
        <v>na</v>
      </c>
      <c r="IR219" t="str">
        <f t="shared" si="282"/>
        <v>na</v>
      </c>
      <c r="IS219" t="b">
        <f t="shared" si="283"/>
        <v>0</v>
      </c>
      <c r="IT219" t="s">
        <v>559</v>
      </c>
      <c r="IU219" t="s">
        <v>560</v>
      </c>
      <c r="IV219" t="s">
        <v>561</v>
      </c>
      <c r="IW219" t="s">
        <v>562</v>
      </c>
      <c r="IX219" t="s">
        <v>577</v>
      </c>
      <c r="IY219" t="s">
        <v>528</v>
      </c>
      <c r="IZ219" t="s">
        <v>562</v>
      </c>
      <c r="JA219" t="s">
        <v>541</v>
      </c>
      <c r="JX219" t="s">
        <v>534</v>
      </c>
      <c r="JZ219" t="s">
        <v>588</v>
      </c>
      <c r="KA219" t="s">
        <v>589</v>
      </c>
      <c r="KC219">
        <v>1</v>
      </c>
      <c r="KD219">
        <v>2</v>
      </c>
      <c r="KH219">
        <v>1</v>
      </c>
      <c r="KN219" t="s">
        <v>552</v>
      </c>
      <c r="KQ219" t="b">
        <f t="shared" si="284"/>
        <v>0</v>
      </c>
      <c r="KR219">
        <f t="shared" si="244"/>
        <v>152</v>
      </c>
    </row>
    <row r="220" spans="1:304" ht="14.4" customHeight="1" x14ac:dyDescent="0.3">
      <c r="A220">
        <v>100</v>
      </c>
      <c r="B220">
        <v>698</v>
      </c>
      <c r="C220" s="2">
        <v>44875.39671296296</v>
      </c>
      <c r="D220">
        <v>0.89999997615814198</v>
      </c>
      <c r="E220" t="s">
        <v>590</v>
      </c>
      <c r="F220" t="s">
        <v>568</v>
      </c>
      <c r="G220">
        <f>VLOOKUP(F220,'Vlookup tables'!$A$2:$B$10,2,FALSE)</f>
        <v>6</v>
      </c>
      <c r="H220" t="s">
        <v>545</v>
      </c>
      <c r="J220" t="str">
        <f t="shared" si="285"/>
        <v>Engineering</v>
      </c>
      <c r="K220" t="s">
        <v>568</v>
      </c>
      <c r="L220">
        <f>VLOOKUP(K220,'Vlookup tables'!$A$2:$B$10,2,FALSE)</f>
        <v>6</v>
      </c>
      <c r="M220" t="s">
        <v>583</v>
      </c>
      <c r="N220" t="b">
        <f t="shared" si="245"/>
        <v>1</v>
      </c>
      <c r="O220" t="b">
        <f t="shared" si="246"/>
        <v>0</v>
      </c>
      <c r="P220" t="b">
        <f t="shared" si="247"/>
        <v>0</v>
      </c>
      <c r="Q220" t="b">
        <f t="shared" si="248"/>
        <v>0</v>
      </c>
      <c r="R220" t="b">
        <f t="shared" si="249"/>
        <v>0</v>
      </c>
      <c r="T220" t="str">
        <f t="shared" si="286"/>
        <v>na</v>
      </c>
      <c r="U220" t="str">
        <f t="shared" si="287"/>
        <v>Unknown</v>
      </c>
      <c r="V220" t="str">
        <f t="shared" si="288"/>
        <v>Unknown</v>
      </c>
      <c r="W220" t="str">
        <f t="shared" si="289"/>
        <v>Unknown</v>
      </c>
      <c r="X220" t="str">
        <f t="shared" si="290"/>
        <v>Unknown</v>
      </c>
      <c r="Y220" t="s">
        <v>517</v>
      </c>
      <c r="Z220">
        <f>VLOOKUP(Y220,'Vlookup tables'!$D$2:$E$6,2,FALSE)</f>
        <v>1</v>
      </c>
      <c r="AA220" t="b">
        <f t="shared" si="227"/>
        <v>0</v>
      </c>
      <c r="AB220" t="b">
        <f t="shared" si="250"/>
        <v>0</v>
      </c>
      <c r="AC220" t="b">
        <f t="shared" si="251"/>
        <v>0</v>
      </c>
      <c r="AD220" t="b">
        <f t="shared" si="252"/>
        <v>0</v>
      </c>
      <c r="AE220" t="b">
        <f t="shared" si="253"/>
        <v>1</v>
      </c>
      <c r="AF220" t="str">
        <f>IF(OR(AA220=FALSE,AA220="na"),"na",VLOOKUP(AV220,'Vlookup tables'!$G$2:$H$7,2,FALSE))</f>
        <v>na</v>
      </c>
      <c r="AG220" t="str">
        <f>IF(OR(AB220=FALSE,AB220="na"),"na",VLOOKUP(AW220,'Vlookup tables'!$G$2:$H$7,2,FALSE))</f>
        <v>na</v>
      </c>
      <c r="AH220" t="str">
        <f>IF(OR(AC220=FALSE,AC220="na"),"na",VLOOKUP(AX220,'Vlookup tables'!$G$2:$H$7,2,FALSE))</f>
        <v>na</v>
      </c>
      <c r="AI220" t="str">
        <f>IF(OR(AD220=FALSE,AD220="na"),"na",VLOOKUP(AY220,'Vlookup tables'!$G$2:$H$7,2,FALSE))</f>
        <v>na</v>
      </c>
      <c r="AJ220" t="str">
        <f>IF(OR(AA220=FALSE,AA220="na"),"na",VLOOKUP(BC220,'Vlookup tables'!$J$2:$K$5,2,FALSE))</f>
        <v>na</v>
      </c>
      <c r="AK220" t="str">
        <f>IF(OR(AB220=FALSE,AB220="na"),"na",VLOOKUP(BD220,'Vlookup tables'!$J$2:$K$5,2,FALSE))</f>
        <v>na</v>
      </c>
      <c r="AL220" t="str">
        <f>IF(OR(AC220=FALSE,AC220="na"),"na",VLOOKUP(BE220,'Vlookup tables'!$J$2:$K$5,2,FALSE))</f>
        <v>na</v>
      </c>
      <c r="AM220" t="str">
        <f>IF(OR(AD220=FALSE,AD220="na"),"na",VLOOKUP(BF220,'Vlookup tables'!$J$2:$K$5,2,FALSE))</f>
        <v>na</v>
      </c>
      <c r="AN220" t="str">
        <f t="shared" si="254"/>
        <v>na</v>
      </c>
      <c r="AO220" t="str">
        <f t="shared" si="255"/>
        <v>na</v>
      </c>
      <c r="AP220" t="str">
        <f t="shared" si="256"/>
        <v>na</v>
      </c>
      <c r="AQ220" t="str">
        <f t="shared" si="257"/>
        <v>na</v>
      </c>
      <c r="AR220" t="s">
        <v>693</v>
      </c>
      <c r="AS220" t="s">
        <v>1409</v>
      </c>
      <c r="AX220" t="s">
        <v>530</v>
      </c>
      <c r="AZ220" t="s">
        <v>530</v>
      </c>
      <c r="BE220" t="s">
        <v>532</v>
      </c>
      <c r="BG220" t="s">
        <v>528</v>
      </c>
      <c r="BQ220" t="str">
        <f t="shared" si="258"/>
        <v>Yes</v>
      </c>
      <c r="BR220" t="b">
        <f t="shared" si="259"/>
        <v>1</v>
      </c>
      <c r="BS220" t="b">
        <f t="shared" si="260"/>
        <v>1</v>
      </c>
      <c r="BT220" t="b">
        <f t="shared" si="261"/>
        <v>1</v>
      </c>
      <c r="BU220" t="b">
        <f t="shared" si="262"/>
        <v>0</v>
      </c>
      <c r="BV220" t="b">
        <f t="shared" si="263"/>
        <v>0</v>
      </c>
      <c r="BW220">
        <f>IF(OR(BR220=FALSE,BR220="na"),"na",VLOOKUP(CN220,'Vlookup tables'!$G$2:$H$7,2,FALSE))</f>
        <v>1</v>
      </c>
      <c r="BX220">
        <f>IF(OR(BS220=FALSE,BS220="na"),"na",VLOOKUP(CO220,'Vlookup tables'!$G$2:$H$7,2,FALSE))</f>
        <v>1</v>
      </c>
      <c r="BY220">
        <f>IF(OR(BT220=FALSE,BT220="na"),"na",VLOOKUP(CP220,'Vlookup tables'!$G$2:$H$7,2,FALSE))</f>
        <v>1</v>
      </c>
      <c r="BZ220" t="str">
        <f>IF(OR(BU220=FALSE,BU220="na"),"na",VLOOKUP(CQ220,'Vlookup tables'!$G$2:$H$7,2,FALSE))</f>
        <v>na</v>
      </c>
      <c r="CA220">
        <f>IF(OR(BR220=FALSE,BR220="na"),"na",VLOOKUP(CU220,'Vlookup tables'!$J$2:$K$5,2,FALSE))</f>
        <v>3</v>
      </c>
      <c r="CB220">
        <f>IF(OR(BS220=FALSE,BS220="na"),"na",VLOOKUP(CV220,'Vlookup tables'!$J$2:$K$5,2,FALSE))</f>
        <v>3</v>
      </c>
      <c r="CC220">
        <f>IF(OR(BT220=FALSE,BT220="na"),"na",VLOOKUP(CW220,'Vlookup tables'!$J$2:$K$5,2,FALSE))</f>
        <v>3</v>
      </c>
      <c r="CD220" t="str">
        <f>IF(OR(BU220=FALSE,BU220="na"),"na",VLOOKUP(CX220,'Vlookup tables'!$J$2:$K$5,2,FALSE))</f>
        <v>na</v>
      </c>
      <c r="CE220" t="b">
        <f t="shared" si="264"/>
        <v>0</v>
      </c>
      <c r="CF220" t="b">
        <f t="shared" si="265"/>
        <v>0</v>
      </c>
      <c r="CG220" t="b">
        <f t="shared" si="266"/>
        <v>0</v>
      </c>
      <c r="CH220" t="str">
        <f t="shared" si="267"/>
        <v>na</v>
      </c>
      <c r="CI220" t="s">
        <v>519</v>
      </c>
      <c r="CJ220" t="s">
        <v>593</v>
      </c>
      <c r="CN220" t="s">
        <v>530</v>
      </c>
      <c r="CO220" t="s">
        <v>530</v>
      </c>
      <c r="CP220" t="s">
        <v>530</v>
      </c>
      <c r="CR220" t="s">
        <v>530</v>
      </c>
      <c r="CU220" t="s">
        <v>532</v>
      </c>
      <c r="CV220" t="s">
        <v>532</v>
      </c>
      <c r="CW220" t="s">
        <v>532</v>
      </c>
      <c r="CY220" t="s">
        <v>532</v>
      </c>
      <c r="DI220" t="b">
        <f t="shared" si="268"/>
        <v>0</v>
      </c>
      <c r="DK220" t="s">
        <v>552</v>
      </c>
      <c r="EQ220" t="b">
        <f t="shared" si="269"/>
        <v>1</v>
      </c>
      <c r="ER220" t="b">
        <f t="shared" si="270"/>
        <v>1</v>
      </c>
      <c r="ES220" t="b">
        <f t="shared" si="271"/>
        <v>1</v>
      </c>
      <c r="ET220" t="b">
        <f t="shared" si="272"/>
        <v>1</v>
      </c>
      <c r="EU220" t="b">
        <f t="shared" si="273"/>
        <v>0</v>
      </c>
      <c r="EV220" t="b">
        <f t="shared" si="274"/>
        <v>0</v>
      </c>
      <c r="EW220">
        <f t="shared" si="228"/>
        <v>3</v>
      </c>
      <c r="EX220">
        <f t="shared" si="229"/>
        <v>3</v>
      </c>
      <c r="EY220">
        <f t="shared" si="230"/>
        <v>2</v>
      </c>
      <c r="EZ220" t="str">
        <f t="shared" si="231"/>
        <v>na</v>
      </c>
      <c r="FA220" t="b">
        <f t="shared" si="232"/>
        <v>1</v>
      </c>
      <c r="FB220" t="b">
        <f t="shared" si="233"/>
        <v>0</v>
      </c>
      <c r="FC220" t="b">
        <f t="shared" si="275"/>
        <v>0</v>
      </c>
      <c r="FD220" t="b">
        <f t="shared" si="234"/>
        <v>1</v>
      </c>
      <c r="FE220" t="b">
        <f t="shared" si="235"/>
        <v>0</v>
      </c>
      <c r="FF220" t="b">
        <f t="shared" si="236"/>
        <v>0</v>
      </c>
      <c r="FG220" t="b">
        <f t="shared" si="237"/>
        <v>0</v>
      </c>
      <c r="FH220" t="b">
        <f t="shared" si="276"/>
        <v>0</v>
      </c>
      <c r="FI220">
        <f>IF(OR(FD220=FALSE,FD220="na"),"na",VLOOKUP(GH220,'Vlookup tables'!$G$2:$H$7,2,FALSE))</f>
        <v>1</v>
      </c>
      <c r="FJ220" t="str">
        <f>IF(OR(FE220=FALSE,FE220="na"),"na",VLOOKUP(GI220,'Vlookup tables'!$G$2:$H$7,2,FALSE))</f>
        <v>na</v>
      </c>
      <c r="FK220" t="str">
        <f>IF(OR(FF220=FALSE,FF220="na"),"na",VLOOKUP(GJ220,'Vlookup tables'!$G$2:$H$7,2,FALSE))</f>
        <v>na</v>
      </c>
      <c r="FL220" t="str">
        <f>IF(OR(FG220=FALSE,FG220="na"),"na",VLOOKUP(GK220,'Vlookup tables'!$G$2:$H$7,2,FALSE))</f>
        <v>na</v>
      </c>
      <c r="FM220">
        <f>IF(OR(FD220=FALSE,FD220="na"),"na",VLOOKUP(GO220,'Vlookup tables'!$J$2:$K$5,2,FALSE))</f>
        <v>2</v>
      </c>
      <c r="FN220" t="str">
        <f>IF(OR(FE220=FALSE,FE220="na"),"na",VLOOKUP(GP220,'Vlookup tables'!$J$2:$K$5,2,FALSE))</f>
        <v>na</v>
      </c>
      <c r="FO220" t="str">
        <f>IF(OR(FF220=FALSE,FF220="na"),"na",VLOOKUP(GQ220,'Vlookup tables'!$J$2:$K$5,2,FALSE))</f>
        <v>na</v>
      </c>
      <c r="FP220" t="str">
        <f>IF(OR(FG220=FALSE,FG220="na"),"na",VLOOKUP(GR220,'Vlookup tables'!$J$2:$K$5,2,FALSE))</f>
        <v>na</v>
      </c>
      <c r="FQ220" t="b">
        <f t="shared" si="238"/>
        <v>0</v>
      </c>
      <c r="FR220" t="str">
        <f t="shared" si="239"/>
        <v>na</v>
      </c>
      <c r="FS220" t="str">
        <f t="shared" si="240"/>
        <v>na</v>
      </c>
      <c r="FT220" t="str">
        <f t="shared" si="241"/>
        <v>na</v>
      </c>
      <c r="FU220" t="b">
        <f t="shared" si="242"/>
        <v>0</v>
      </c>
      <c r="FV220" t="s">
        <v>1089</v>
      </c>
      <c r="FX220" t="s">
        <v>554</v>
      </c>
      <c r="FY220" t="s">
        <v>554</v>
      </c>
      <c r="FZ220" t="s">
        <v>556</v>
      </c>
      <c r="GB220" t="s">
        <v>661</v>
      </c>
      <c r="GF220" t="s">
        <v>596</v>
      </c>
      <c r="GH220" t="s">
        <v>530</v>
      </c>
      <c r="GO220" t="s">
        <v>528</v>
      </c>
      <c r="HD220" t="s">
        <v>552</v>
      </c>
      <c r="HX220">
        <f>IF(IT220="","Unknown",VLOOKUP(IT220,'Vlookup tables'!$B$13:$C$16,2,FALSE))</f>
        <v>2</v>
      </c>
      <c r="HY220">
        <f>IF(IU220="","Unknown",VLOOKUP(IU220,'Vlookup tables'!$D$13:$E$16,2,FALSE))</f>
        <v>3</v>
      </c>
      <c r="HZ220">
        <f>IF(IV220="","Unknown",VLOOKUP(IV220,'Vlookup tables'!$F$13:$G$16,2,FALSE))</f>
        <v>2</v>
      </c>
      <c r="IA220">
        <f>IF(IW220="","Unknown",VLOOKUP(IW220,'Vlookup tables'!$H$13:$I$16,2,FALSE))</f>
        <v>2</v>
      </c>
      <c r="IB220">
        <f>IF(IX220="","Unknown",VLOOKUP(IX220,'Vlookup tables'!$J$13:$K$16,2,FALSE))</f>
        <v>3</v>
      </c>
      <c r="IC220">
        <f>IF(IY220="","Unknown",VLOOKUP(IY220,'Vlookup tables'!$L$13:$M$16,2,FALSE))</f>
        <v>2</v>
      </c>
      <c r="ID220">
        <f>IF(IZ220="","Unknown",VLOOKUP(IZ220,'Vlookup tables'!$N$13:$O$16,2,FALSE))</f>
        <v>1</v>
      </c>
      <c r="IE220">
        <f>VLOOKUP(JA220,'Vlookup tables'!$P$13:$Q$15,2,FALSE)</f>
        <v>2</v>
      </c>
      <c r="IF220" t="b">
        <f t="shared" si="277"/>
        <v>0</v>
      </c>
      <c r="IG220" t="b">
        <f t="shared" si="278"/>
        <v>0</v>
      </c>
      <c r="IH220" t="b">
        <f t="shared" si="279"/>
        <v>0</v>
      </c>
      <c r="II220" t="b">
        <f t="shared" si="243"/>
        <v>1</v>
      </c>
      <c r="IJ220" t="str">
        <f>IF(OR(IF220=FALSE,IF220="na"),"na",VLOOKUP(JF220,'Vlookup tables'!$G$2:$H$7,2,FALSE))</f>
        <v>na</v>
      </c>
      <c r="IK220" t="str">
        <f>IF(OR(IG220=FALSE,IG220="na"),"na",VLOOKUP(JG220,'Vlookup tables'!$G$2:$H$7,2,FALSE))</f>
        <v>na</v>
      </c>
      <c r="IL220" t="str">
        <f>IF(OR(IH220=FALSE,IH220="na"),"na",VLOOKUP(JH220,'Vlookup tables'!$G$2:$H$7,2,FALSE))</f>
        <v>na</v>
      </c>
      <c r="IM220" t="str">
        <f>IF(OR(IF220=FALSE,IF220="na"),"na",VLOOKUP(JL220,'Vlookup tables'!$J$2:$K$5,2,FALSE))</f>
        <v>na</v>
      </c>
      <c r="IN220" t="str">
        <f>IF(OR(IG220=FALSE,IG220="na"),"na",VLOOKUP(JM220,'Vlookup tables'!$J$2:$K$5,2,FALSE))</f>
        <v>na</v>
      </c>
      <c r="IO220" t="str">
        <f>IF(OR(IH220=FALSE,IH220="na"),"na",VLOOKUP(JN220,'Vlookup tables'!$J$2:$K$5,2,FALSE))</f>
        <v>na</v>
      </c>
      <c r="IP220" t="str">
        <f t="shared" si="280"/>
        <v>na</v>
      </c>
      <c r="IQ220" t="str">
        <f t="shared" si="281"/>
        <v>na</v>
      </c>
      <c r="IR220" t="str">
        <f t="shared" si="282"/>
        <v>na</v>
      </c>
      <c r="IS220" t="b">
        <f t="shared" si="283"/>
        <v>0</v>
      </c>
      <c r="IT220" t="s">
        <v>559</v>
      </c>
      <c r="IU220" t="s">
        <v>539</v>
      </c>
      <c r="IV220" t="s">
        <v>561</v>
      </c>
      <c r="IW220" t="s">
        <v>562</v>
      </c>
      <c r="IX220" t="s">
        <v>577</v>
      </c>
      <c r="IY220" t="s">
        <v>528</v>
      </c>
      <c r="IZ220" t="s">
        <v>562</v>
      </c>
      <c r="JA220" t="s">
        <v>578</v>
      </c>
      <c r="JB220" t="s">
        <v>579</v>
      </c>
      <c r="JC220" t="s">
        <v>1410</v>
      </c>
      <c r="JI220" t="s">
        <v>531</v>
      </c>
      <c r="JO220" t="s">
        <v>528</v>
      </c>
      <c r="KN220" t="s">
        <v>552</v>
      </c>
      <c r="KQ220" t="b">
        <f t="shared" si="284"/>
        <v>0</v>
      </c>
      <c r="KR220">
        <f t="shared" si="244"/>
        <v>152</v>
      </c>
    </row>
    <row r="221" spans="1:304" ht="14.4" customHeight="1" x14ac:dyDescent="0.3">
      <c r="A221">
        <v>100</v>
      </c>
      <c r="B221">
        <v>868</v>
      </c>
      <c r="C221" s="2">
        <v>44875.435196759259</v>
      </c>
      <c r="D221">
        <v>1</v>
      </c>
      <c r="E221" t="s">
        <v>775</v>
      </c>
      <c r="F221" t="s">
        <v>524</v>
      </c>
      <c r="G221">
        <f>VLOOKUP(F221,'Vlookup tables'!$A$2:$B$10,2,FALSE)</f>
        <v>0</v>
      </c>
      <c r="H221" t="s">
        <v>579</v>
      </c>
      <c r="I221" t="s">
        <v>1411</v>
      </c>
      <c r="J221" t="str">
        <f t="shared" si="285"/>
        <v>Coordinator</v>
      </c>
      <c r="K221" t="s">
        <v>568</v>
      </c>
      <c r="L221">
        <f>VLOOKUP(K221,'Vlookup tables'!$A$2:$B$10,2,FALSE)</f>
        <v>6</v>
      </c>
      <c r="M221" t="s">
        <v>583</v>
      </c>
      <c r="N221" t="b">
        <f t="shared" si="245"/>
        <v>1</v>
      </c>
      <c r="O221" t="b">
        <f t="shared" si="246"/>
        <v>0</v>
      </c>
      <c r="P221" t="b">
        <f t="shared" si="247"/>
        <v>0</v>
      </c>
      <c r="Q221" t="b">
        <f t="shared" si="248"/>
        <v>0</v>
      </c>
      <c r="R221" t="b">
        <f t="shared" si="249"/>
        <v>0</v>
      </c>
      <c r="S221" t="s">
        <v>547</v>
      </c>
      <c r="T221" t="str">
        <f t="shared" si="286"/>
        <v>na</v>
      </c>
      <c r="U221" t="b">
        <f t="shared" si="287"/>
        <v>0</v>
      </c>
      <c r="V221" t="b">
        <f t="shared" si="288"/>
        <v>1</v>
      </c>
      <c r="W221" t="b">
        <f t="shared" si="289"/>
        <v>0</v>
      </c>
      <c r="X221" t="b">
        <f t="shared" si="290"/>
        <v>0</v>
      </c>
      <c r="Y221" t="s">
        <v>584</v>
      </c>
      <c r="Z221">
        <f>VLOOKUP(Y221,'Vlookup tables'!$D$2:$E$6,2,FALSE)</f>
        <v>2</v>
      </c>
      <c r="AA221" t="str">
        <f t="shared" si="227"/>
        <v>na</v>
      </c>
      <c r="AB221" t="str">
        <f t="shared" si="250"/>
        <v>na</v>
      </c>
      <c r="AC221" t="str">
        <f t="shared" si="251"/>
        <v>na</v>
      </c>
      <c r="AD221" t="str">
        <f t="shared" si="252"/>
        <v>na</v>
      </c>
      <c r="AE221" t="str">
        <f t="shared" si="253"/>
        <v>na</v>
      </c>
      <c r="AF221" t="str">
        <f>IF(OR(AA221=FALSE,AA221="na"),"na",VLOOKUP(AV221,'Vlookup tables'!$G$2:$H$7,2,FALSE))</f>
        <v>na</v>
      </c>
      <c r="AG221" t="str">
        <f>IF(OR(AB221=FALSE,AB221="na"),"na",VLOOKUP(AW221,'Vlookup tables'!$G$2:$H$7,2,FALSE))</f>
        <v>na</v>
      </c>
      <c r="AH221" t="str">
        <f>IF(OR(AC221=FALSE,AC221="na"),"na",VLOOKUP(AX221,'Vlookup tables'!$G$2:$H$7,2,FALSE))</f>
        <v>na</v>
      </c>
      <c r="AI221" t="str">
        <f>IF(OR(AD221=FALSE,AD221="na"),"na",VLOOKUP(AY221,'Vlookup tables'!$G$2:$H$7,2,FALSE))</f>
        <v>na</v>
      </c>
      <c r="AJ221" t="str">
        <f>IF(OR(AA221=FALSE,AA221="na"),"na",VLOOKUP(BC221,'Vlookup tables'!$J$2:$K$5,2,FALSE))</f>
        <v>na</v>
      </c>
      <c r="AK221" t="str">
        <f>IF(OR(AB221=FALSE,AB221="na"),"na",VLOOKUP(BD221,'Vlookup tables'!$J$2:$K$5,2,FALSE))</f>
        <v>na</v>
      </c>
      <c r="AL221" t="str">
        <f>IF(OR(AC221=FALSE,AC221="na"),"na",VLOOKUP(BE221,'Vlookup tables'!$J$2:$K$5,2,FALSE))</f>
        <v>na</v>
      </c>
      <c r="AM221" t="str">
        <f>IF(OR(AD221=FALSE,AD221="na"),"na",VLOOKUP(BF221,'Vlookup tables'!$J$2:$K$5,2,FALSE))</f>
        <v>na</v>
      </c>
      <c r="AN221" t="str">
        <f t="shared" si="254"/>
        <v>na</v>
      </c>
      <c r="AO221" t="str">
        <f t="shared" si="255"/>
        <v>na</v>
      </c>
      <c r="AP221" t="str">
        <f t="shared" si="256"/>
        <v>na</v>
      </c>
      <c r="AQ221" t="str">
        <f t="shared" si="257"/>
        <v>na</v>
      </c>
      <c r="BQ221" t="str">
        <f t="shared" si="258"/>
        <v>na</v>
      </c>
      <c r="BR221" t="b">
        <f t="shared" si="259"/>
        <v>0</v>
      </c>
      <c r="BS221" t="b">
        <f t="shared" si="260"/>
        <v>1</v>
      </c>
      <c r="BT221" t="b">
        <f t="shared" si="261"/>
        <v>0</v>
      </c>
      <c r="BU221" t="b">
        <f t="shared" si="262"/>
        <v>0</v>
      </c>
      <c r="BV221" t="b">
        <f t="shared" si="263"/>
        <v>0</v>
      </c>
      <c r="BW221" t="str">
        <f>IF(OR(BR221=FALSE,BR221="na"),"na",VLOOKUP(CN221,'Vlookup tables'!$G$2:$H$7,2,FALSE))</f>
        <v>na</v>
      </c>
      <c r="BX221">
        <f>IF(OR(BS221=FALSE,BS221="na"),"na",VLOOKUP(CO221,'Vlookup tables'!$G$2:$H$7,2,FALSE))</f>
        <v>1</v>
      </c>
      <c r="BY221" t="str">
        <f>IF(OR(BT221=FALSE,BT221="na"),"na",VLOOKUP(CP221,'Vlookup tables'!$G$2:$H$7,2,FALSE))</f>
        <v>na</v>
      </c>
      <c r="BZ221" t="str">
        <f>IF(OR(BU221=FALSE,BU221="na"),"na",VLOOKUP(CQ221,'Vlookup tables'!$G$2:$H$7,2,FALSE))</f>
        <v>na</v>
      </c>
      <c r="CA221" t="str">
        <f>IF(OR(BR221=FALSE,BR221="na"),"na",VLOOKUP(CU221,'Vlookup tables'!$J$2:$K$5,2,FALSE))</f>
        <v>na</v>
      </c>
      <c r="CB221">
        <f>IF(OR(BS221=FALSE,BS221="na"),"na",VLOOKUP(CV221,'Vlookup tables'!$J$2:$K$5,2,FALSE))</f>
        <v>2</v>
      </c>
      <c r="CC221" t="str">
        <f>IF(OR(BT221=FALSE,BT221="na"),"na",VLOOKUP(CW221,'Vlookup tables'!$J$2:$K$5,2,FALSE))</f>
        <v>na</v>
      </c>
      <c r="CD221" t="str">
        <f>IF(OR(BU221=FALSE,BU221="na"),"na",VLOOKUP(CX221,'Vlookup tables'!$J$2:$K$5,2,FALSE))</f>
        <v>na</v>
      </c>
      <c r="CE221" t="str">
        <f t="shared" si="264"/>
        <v>na</v>
      </c>
      <c r="CF221" t="b">
        <f t="shared" si="265"/>
        <v>1</v>
      </c>
      <c r="CG221" t="str">
        <f t="shared" si="266"/>
        <v>na</v>
      </c>
      <c r="CH221" t="str">
        <f t="shared" si="267"/>
        <v>na</v>
      </c>
      <c r="CJ221" t="s">
        <v>805</v>
      </c>
      <c r="CO221" t="s">
        <v>530</v>
      </c>
      <c r="CV221" t="s">
        <v>528</v>
      </c>
      <c r="DC221" t="s">
        <v>1412</v>
      </c>
      <c r="DI221" t="b">
        <f t="shared" si="268"/>
        <v>0</v>
      </c>
      <c r="DK221" t="s">
        <v>552</v>
      </c>
      <c r="EQ221" t="b">
        <f t="shared" si="269"/>
        <v>1</v>
      </c>
      <c r="ER221" t="b">
        <f t="shared" si="270"/>
        <v>0</v>
      </c>
      <c r="ES221" t="b">
        <f t="shared" si="271"/>
        <v>0</v>
      </c>
      <c r="ET221" t="b">
        <f t="shared" si="272"/>
        <v>1</v>
      </c>
      <c r="EU221" t="b">
        <f t="shared" si="273"/>
        <v>0</v>
      </c>
      <c r="EV221" t="b">
        <f t="shared" si="274"/>
        <v>1</v>
      </c>
      <c r="EW221" t="str">
        <f t="shared" si="228"/>
        <v>na</v>
      </c>
      <c r="EX221" t="str">
        <f t="shared" si="229"/>
        <v>na</v>
      </c>
      <c r="EY221">
        <f t="shared" si="230"/>
        <v>1</v>
      </c>
      <c r="EZ221" t="str">
        <f t="shared" si="231"/>
        <v>na</v>
      </c>
      <c r="FA221" t="b">
        <f t="shared" si="232"/>
        <v>1</v>
      </c>
      <c r="FB221" t="b">
        <f t="shared" si="233"/>
        <v>0</v>
      </c>
      <c r="FC221" t="b">
        <f t="shared" si="275"/>
        <v>0</v>
      </c>
      <c r="FD221" t="b">
        <f t="shared" si="234"/>
        <v>1</v>
      </c>
      <c r="FE221" t="str">
        <f t="shared" si="235"/>
        <v>na</v>
      </c>
      <c r="FF221" t="b">
        <f t="shared" si="236"/>
        <v>0</v>
      </c>
      <c r="FG221" t="b">
        <f t="shared" si="237"/>
        <v>0</v>
      </c>
      <c r="FH221" t="b">
        <f t="shared" si="276"/>
        <v>0</v>
      </c>
      <c r="FI221">
        <f>IF(OR(FD221=FALSE,FD221="na"),"na",VLOOKUP(GH221,'Vlookup tables'!$G$2:$H$7,2,FALSE))</f>
        <v>1</v>
      </c>
      <c r="FJ221" t="str">
        <f>IF(OR(FE221=FALSE,FE221="na"),"na",VLOOKUP(GI221,'Vlookup tables'!$G$2:$H$7,2,FALSE))</f>
        <v>na</v>
      </c>
      <c r="FK221" t="str">
        <f>IF(OR(FF221=FALSE,FF221="na"),"na",VLOOKUP(GJ221,'Vlookup tables'!$G$2:$H$7,2,FALSE))</f>
        <v>na</v>
      </c>
      <c r="FL221" t="str">
        <f>IF(OR(FG221=FALSE,FG221="na"),"na",VLOOKUP(GK221,'Vlookup tables'!$G$2:$H$7,2,FALSE))</f>
        <v>na</v>
      </c>
      <c r="FM221">
        <f>IF(OR(FD221=FALSE,FD221="na"),"na",VLOOKUP(GO221,'Vlookup tables'!$J$2:$K$5,2,FALSE))</f>
        <v>2</v>
      </c>
      <c r="FN221" t="str">
        <f>IF(OR(FE221=FALSE,FE221="na"),"na",VLOOKUP(GP221,'Vlookup tables'!$J$2:$K$5,2,FALSE))</f>
        <v>na</v>
      </c>
      <c r="FO221" t="str">
        <f>IF(OR(FF221=FALSE,FF221="na"),"na",VLOOKUP(GQ221,'Vlookup tables'!$J$2:$K$5,2,FALSE))</f>
        <v>na</v>
      </c>
      <c r="FP221" t="str">
        <f>IF(OR(FG221=FALSE,FG221="na"),"na",VLOOKUP(GR221,'Vlookup tables'!$J$2:$K$5,2,FALSE))</f>
        <v>na</v>
      </c>
      <c r="FQ221" t="b">
        <f t="shared" si="238"/>
        <v>1</v>
      </c>
      <c r="FR221" t="str">
        <f t="shared" si="239"/>
        <v>na</v>
      </c>
      <c r="FS221" t="str">
        <f t="shared" si="240"/>
        <v>na</v>
      </c>
      <c r="FT221" t="str">
        <f t="shared" si="241"/>
        <v>na</v>
      </c>
      <c r="FU221" t="b">
        <f t="shared" si="242"/>
        <v>0</v>
      </c>
      <c r="FV221" t="s">
        <v>1413</v>
      </c>
      <c r="FW221" t="s">
        <v>1414</v>
      </c>
      <c r="FZ221" t="s">
        <v>555</v>
      </c>
      <c r="GB221" t="s">
        <v>661</v>
      </c>
      <c r="GF221" t="s">
        <v>596</v>
      </c>
      <c r="GH221" t="s">
        <v>530</v>
      </c>
      <c r="GO221" t="s">
        <v>528</v>
      </c>
      <c r="GV221" t="s">
        <v>1415</v>
      </c>
      <c r="HD221" t="s">
        <v>552</v>
      </c>
      <c r="HX221">
        <f>IF(IT221="","Unknown",VLOOKUP(IT221,'Vlookup tables'!$B$13:$C$16,2,FALSE))</f>
        <v>1</v>
      </c>
      <c r="HY221">
        <f>IF(IU221="","Unknown",VLOOKUP(IU221,'Vlookup tables'!$D$13:$E$16,2,FALSE))</f>
        <v>2</v>
      </c>
      <c r="HZ221">
        <f>IF(IV221="","Unknown",VLOOKUP(IV221,'Vlookup tables'!$F$13:$G$16,2,FALSE))</f>
        <v>3</v>
      </c>
      <c r="IA221">
        <f>IF(IW221="","Unknown",VLOOKUP(IW221,'Vlookup tables'!$H$13:$I$16,2,FALSE))</f>
        <v>2</v>
      </c>
      <c r="IB221">
        <f>IF(IX221="","Unknown",VLOOKUP(IX221,'Vlookup tables'!$J$13:$K$16,2,FALSE))</f>
        <v>2</v>
      </c>
      <c r="IC221">
        <f>IF(IY221="","Unknown",VLOOKUP(IY221,'Vlookup tables'!$L$13:$M$16,2,FALSE))</f>
        <v>3</v>
      </c>
      <c r="ID221">
        <f>IF(IZ221="","Unknown",VLOOKUP(IZ221,'Vlookup tables'!$N$13:$O$16,2,FALSE))</f>
        <v>1</v>
      </c>
      <c r="IE221">
        <f>VLOOKUP(JA221,'Vlookup tables'!$P$13:$Q$15,2,FALSE)</f>
        <v>1</v>
      </c>
      <c r="IF221" t="str">
        <f t="shared" si="277"/>
        <v>na</v>
      </c>
      <c r="IG221" t="str">
        <f t="shared" si="278"/>
        <v>na</v>
      </c>
      <c r="IH221" t="str">
        <f t="shared" si="279"/>
        <v>na</v>
      </c>
      <c r="II221" t="str">
        <f t="shared" si="243"/>
        <v>na</v>
      </c>
      <c r="IJ221" t="str">
        <f>IF(OR(IF221=FALSE,IF221="na"),"na",VLOOKUP(JF221,'Vlookup tables'!$G$2:$H$7,2,FALSE))</f>
        <v>na</v>
      </c>
      <c r="IK221" t="str">
        <f>IF(OR(IG221=FALSE,IG221="na"),"na",VLOOKUP(JG221,'Vlookup tables'!$G$2:$H$7,2,FALSE))</f>
        <v>na</v>
      </c>
      <c r="IL221" t="str">
        <f>IF(OR(IH221=FALSE,IH221="na"),"na",VLOOKUP(JH221,'Vlookup tables'!$G$2:$H$7,2,FALSE))</f>
        <v>na</v>
      </c>
      <c r="IM221" t="str">
        <f>IF(OR(IF221=FALSE,IF221="na"),"na",VLOOKUP(JL221,'Vlookup tables'!$J$2:$K$5,2,FALSE))</f>
        <v>na</v>
      </c>
      <c r="IN221" t="str">
        <f>IF(OR(IG221=FALSE,IG221="na"),"na",VLOOKUP(JM221,'Vlookup tables'!$J$2:$K$5,2,FALSE))</f>
        <v>na</v>
      </c>
      <c r="IO221" t="str">
        <f>IF(OR(IH221=FALSE,IH221="na"),"na",VLOOKUP(JN221,'Vlookup tables'!$J$2:$K$5,2,FALSE))</f>
        <v>na</v>
      </c>
      <c r="IP221" t="str">
        <f t="shared" si="280"/>
        <v>na</v>
      </c>
      <c r="IQ221" t="str">
        <f t="shared" si="281"/>
        <v>na</v>
      </c>
      <c r="IR221" t="str">
        <f t="shared" si="282"/>
        <v>na</v>
      </c>
      <c r="IS221" t="b">
        <f t="shared" si="283"/>
        <v>0</v>
      </c>
      <c r="IT221" t="s">
        <v>704</v>
      </c>
      <c r="IU221" t="s">
        <v>560</v>
      </c>
      <c r="IV221" t="s">
        <v>540</v>
      </c>
      <c r="IW221" t="s">
        <v>562</v>
      </c>
      <c r="IX221" t="s">
        <v>563</v>
      </c>
      <c r="IY221" t="s">
        <v>532</v>
      </c>
      <c r="IZ221" t="s">
        <v>562</v>
      </c>
      <c r="JA221" t="s">
        <v>541</v>
      </c>
      <c r="JX221" t="s">
        <v>534</v>
      </c>
      <c r="JZ221" t="s">
        <v>687</v>
      </c>
      <c r="KC221">
        <v>1</v>
      </c>
      <c r="KD221">
        <v>2</v>
      </c>
      <c r="KE221">
        <v>3</v>
      </c>
      <c r="KN221" t="s">
        <v>552</v>
      </c>
      <c r="KQ221" t="b">
        <f t="shared" si="284"/>
        <v>0</v>
      </c>
      <c r="KR221">
        <f t="shared" si="244"/>
        <v>143</v>
      </c>
    </row>
    <row r="222" spans="1:304" ht="14.4" customHeight="1" x14ac:dyDescent="0.3">
      <c r="A222">
        <v>100</v>
      </c>
      <c r="B222">
        <v>909</v>
      </c>
      <c r="C222" s="2">
        <v>44875.444328703707</v>
      </c>
      <c r="D222">
        <v>1</v>
      </c>
      <c r="E222" t="s">
        <v>544</v>
      </c>
      <c r="F222" t="s">
        <v>611</v>
      </c>
      <c r="G222">
        <f>VLOOKUP(F222,'Vlookup tables'!$A$2:$B$10,2,FALSE)</f>
        <v>4</v>
      </c>
      <c r="H222" t="s">
        <v>545</v>
      </c>
      <c r="J222" t="str">
        <f t="shared" si="285"/>
        <v>Engineering</v>
      </c>
      <c r="K222" t="s">
        <v>611</v>
      </c>
      <c r="L222">
        <f>VLOOKUP(K222,'Vlookup tables'!$A$2:$B$10,2,FALSE)</f>
        <v>4</v>
      </c>
      <c r="M222" t="s">
        <v>656</v>
      </c>
      <c r="N222" t="b">
        <f t="shared" si="245"/>
        <v>1</v>
      </c>
      <c r="O222" t="b">
        <f t="shared" si="246"/>
        <v>1</v>
      </c>
      <c r="P222" t="b">
        <f t="shared" si="247"/>
        <v>0</v>
      </c>
      <c r="Q222" t="b">
        <f t="shared" si="248"/>
        <v>1</v>
      </c>
      <c r="R222" t="b">
        <f t="shared" si="249"/>
        <v>1</v>
      </c>
      <c r="S222" t="s">
        <v>547</v>
      </c>
      <c r="T222" t="str">
        <f t="shared" si="286"/>
        <v>na</v>
      </c>
      <c r="U222" t="str">
        <f t="shared" si="287"/>
        <v>na</v>
      </c>
      <c r="V222" t="b">
        <f t="shared" si="288"/>
        <v>1</v>
      </c>
      <c r="W222" t="str">
        <f t="shared" si="289"/>
        <v>na</v>
      </c>
      <c r="X222" t="str">
        <f t="shared" si="290"/>
        <v>na</v>
      </c>
      <c r="Y222" t="s">
        <v>517</v>
      </c>
      <c r="Z222">
        <f>VLOOKUP(Y222,'Vlookup tables'!$D$2:$E$6,2,FALSE)</f>
        <v>1</v>
      </c>
      <c r="AA222" t="b">
        <f t="shared" si="227"/>
        <v>1</v>
      </c>
      <c r="AB222" t="b">
        <f t="shared" si="250"/>
        <v>1</v>
      </c>
      <c r="AC222" t="b">
        <f t="shared" si="251"/>
        <v>0</v>
      </c>
      <c r="AD222" t="b">
        <f t="shared" si="252"/>
        <v>1</v>
      </c>
      <c r="AE222" t="b">
        <f t="shared" si="253"/>
        <v>0</v>
      </c>
      <c r="AF222">
        <f>IF(OR(AA222=FALSE,AA222="na"),"na",VLOOKUP(AV222,'Vlookup tables'!$G$2:$H$7,2,FALSE))</f>
        <v>5</v>
      </c>
      <c r="AG222">
        <f>IF(OR(AB222=FALSE,AB222="na"),"na",VLOOKUP(AW222,'Vlookup tables'!$G$2:$H$7,2,FALSE))</f>
        <v>2</v>
      </c>
      <c r="AH222" t="str">
        <f>IF(OR(AC222=FALSE,AC222="na"),"na",VLOOKUP(AX222,'Vlookup tables'!$G$2:$H$7,2,FALSE))</f>
        <v>na</v>
      </c>
      <c r="AI222">
        <f>IF(OR(AD222=FALSE,AD222="na"),"na",VLOOKUP(AY222,'Vlookup tables'!$G$2:$H$7,2,FALSE))</f>
        <v>2</v>
      </c>
      <c r="AJ222">
        <f>IF(OR(AA222=FALSE,AA222="na"),"na",VLOOKUP(BC222,'Vlookup tables'!$J$2:$K$5,2,FALSE))</f>
        <v>3</v>
      </c>
      <c r="AK222">
        <f>IF(OR(AB222=FALSE,AB222="na"),"na",VLOOKUP(BD222,'Vlookup tables'!$J$2:$K$5,2,FALSE))</f>
        <v>3</v>
      </c>
      <c r="AL222" t="str">
        <f>IF(OR(AC222=FALSE,AC222="na"),"na",VLOOKUP(BE222,'Vlookup tables'!$J$2:$K$5,2,FALSE))</f>
        <v>na</v>
      </c>
      <c r="AM222">
        <f>IF(OR(AD222=FALSE,AD222="na"),"na",VLOOKUP(BF222,'Vlookup tables'!$J$2:$K$5,2,FALSE))</f>
        <v>3</v>
      </c>
      <c r="AN222" t="b">
        <f t="shared" si="254"/>
        <v>1</v>
      </c>
      <c r="AO222" t="b">
        <f t="shared" si="255"/>
        <v>0</v>
      </c>
      <c r="AP222" t="str">
        <f t="shared" si="256"/>
        <v>na</v>
      </c>
      <c r="AQ222" t="b">
        <f t="shared" si="257"/>
        <v>0</v>
      </c>
      <c r="AR222" t="s">
        <v>771</v>
      </c>
      <c r="AV222" t="s">
        <v>551</v>
      </c>
      <c r="AW222" t="s">
        <v>531</v>
      </c>
      <c r="AX222" t="s">
        <v>573</v>
      </c>
      <c r="AY222" t="s">
        <v>531</v>
      </c>
      <c r="BC222" t="s">
        <v>532</v>
      </c>
      <c r="BD222" t="s">
        <v>532</v>
      </c>
      <c r="BE222" t="s">
        <v>532</v>
      </c>
      <c r="BF222" t="s">
        <v>532</v>
      </c>
      <c r="BJ222" t="s">
        <v>1416</v>
      </c>
      <c r="BQ222" t="str">
        <f t="shared" si="258"/>
        <v>Yes</v>
      </c>
      <c r="BR222" t="b">
        <f t="shared" si="259"/>
        <v>1</v>
      </c>
      <c r="BS222" t="b">
        <f t="shared" si="260"/>
        <v>1</v>
      </c>
      <c r="BT222" t="b">
        <f t="shared" si="261"/>
        <v>1</v>
      </c>
      <c r="BU222" t="b">
        <f t="shared" si="262"/>
        <v>0</v>
      </c>
      <c r="BV222" t="b">
        <f t="shared" si="263"/>
        <v>0</v>
      </c>
      <c r="BW222">
        <f>IF(OR(BR222=FALSE,BR222="na"),"na",VLOOKUP(CN222,'Vlookup tables'!$G$2:$H$7,2,FALSE))</f>
        <v>3</v>
      </c>
      <c r="BX222">
        <f>IF(OR(BS222=FALSE,BS222="na"),"na",VLOOKUP(CO222,'Vlookup tables'!$G$2:$H$7,2,FALSE))</f>
        <v>3</v>
      </c>
      <c r="BY222">
        <f>IF(OR(BT222=FALSE,BT222="na"),"na",VLOOKUP(CP222,'Vlookup tables'!$G$2:$H$7,2,FALSE))</f>
        <v>1</v>
      </c>
      <c r="BZ222" t="str">
        <f>IF(OR(BU222=FALSE,BU222="na"),"na",VLOOKUP(CQ222,'Vlookup tables'!$G$2:$H$7,2,FALSE))</f>
        <v>na</v>
      </c>
      <c r="CA222">
        <f>IF(OR(BR222=FALSE,BR222="na"),"na",VLOOKUP(CU222,'Vlookup tables'!$J$2:$K$5,2,FALSE))</f>
        <v>3</v>
      </c>
      <c r="CB222">
        <f>IF(OR(BS222=FALSE,BS222="na"),"na",VLOOKUP(CV222,'Vlookup tables'!$J$2:$K$5,2,FALSE))</f>
        <v>3</v>
      </c>
      <c r="CC222">
        <f>IF(OR(BT222=FALSE,BT222="na"),"na",VLOOKUP(CW222,'Vlookup tables'!$J$2:$K$5,2,FALSE))</f>
        <v>3</v>
      </c>
      <c r="CD222" t="str">
        <f>IF(OR(BU222=FALSE,BU222="na"),"na",VLOOKUP(CX222,'Vlookup tables'!$J$2:$K$5,2,FALSE))</f>
        <v>na</v>
      </c>
      <c r="CE222" t="b">
        <f t="shared" si="264"/>
        <v>0</v>
      </c>
      <c r="CF222" t="b">
        <f t="shared" si="265"/>
        <v>0</v>
      </c>
      <c r="CG222" t="b">
        <f t="shared" si="266"/>
        <v>0</v>
      </c>
      <c r="CH222" t="str">
        <f t="shared" si="267"/>
        <v>na</v>
      </c>
      <c r="CI222" t="s">
        <v>519</v>
      </c>
      <c r="CJ222" t="s">
        <v>593</v>
      </c>
      <c r="CN222" t="s">
        <v>527</v>
      </c>
      <c r="CO222" t="s">
        <v>527</v>
      </c>
      <c r="CP222" t="s">
        <v>530</v>
      </c>
      <c r="CU222" t="s">
        <v>532</v>
      </c>
      <c r="CV222" t="s">
        <v>532</v>
      </c>
      <c r="CW222" t="s">
        <v>532</v>
      </c>
      <c r="DI222" t="b">
        <f t="shared" si="268"/>
        <v>0</v>
      </c>
      <c r="DK222" t="s">
        <v>552</v>
      </c>
      <c r="EQ222" t="b">
        <f t="shared" si="269"/>
        <v>1</v>
      </c>
      <c r="ER222" t="b">
        <f t="shared" si="270"/>
        <v>1</v>
      </c>
      <c r="ES222" t="b">
        <f t="shared" si="271"/>
        <v>0</v>
      </c>
      <c r="ET222" t="b">
        <f t="shared" si="272"/>
        <v>0</v>
      </c>
      <c r="EU222" t="b">
        <f t="shared" si="273"/>
        <v>0</v>
      </c>
      <c r="EV222" t="b">
        <f t="shared" si="274"/>
        <v>0</v>
      </c>
      <c r="EW222">
        <f t="shared" si="228"/>
        <v>3</v>
      </c>
      <c r="EX222" t="str">
        <f t="shared" si="229"/>
        <v>na</v>
      </c>
      <c r="EY222" t="str">
        <f t="shared" si="230"/>
        <v>na</v>
      </c>
      <c r="EZ222" t="str">
        <f t="shared" si="231"/>
        <v>na</v>
      </c>
      <c r="FA222" t="b">
        <f t="shared" si="232"/>
        <v>1</v>
      </c>
      <c r="FB222" t="b">
        <f t="shared" si="233"/>
        <v>0</v>
      </c>
      <c r="FC222" t="b">
        <f t="shared" si="275"/>
        <v>0</v>
      </c>
      <c r="FD222" t="b">
        <f t="shared" si="234"/>
        <v>1</v>
      </c>
      <c r="FE222" t="b">
        <f t="shared" si="235"/>
        <v>0</v>
      </c>
      <c r="FF222" t="b">
        <f t="shared" si="236"/>
        <v>0</v>
      </c>
      <c r="FG222" t="b">
        <f t="shared" si="237"/>
        <v>0</v>
      </c>
      <c r="FH222" t="b">
        <f t="shared" si="276"/>
        <v>0</v>
      </c>
      <c r="FI222">
        <f>IF(OR(FD222=FALSE,FD222="na"),"na",VLOOKUP(GH222,'Vlookup tables'!$G$2:$H$7,2,FALSE))</f>
        <v>4</v>
      </c>
      <c r="FJ222" t="str">
        <f>IF(OR(FE222=FALSE,FE222="na"),"na",VLOOKUP(GI222,'Vlookup tables'!$G$2:$H$7,2,FALSE))</f>
        <v>na</v>
      </c>
      <c r="FK222" t="str">
        <f>IF(OR(FF222=FALSE,FF222="na"),"na",VLOOKUP(GJ222,'Vlookup tables'!$G$2:$H$7,2,FALSE))</f>
        <v>na</v>
      </c>
      <c r="FL222" t="str">
        <f>IF(OR(FG222=FALSE,FG222="na"),"na",VLOOKUP(GK222,'Vlookup tables'!$G$2:$H$7,2,FALSE))</f>
        <v>na</v>
      </c>
      <c r="FM222">
        <f>IF(OR(FD222=FALSE,FD222="na"),"na",VLOOKUP(GO222,'Vlookup tables'!$J$2:$K$5,2,FALSE))</f>
        <v>3</v>
      </c>
      <c r="FN222" t="str">
        <f>IF(OR(FE222=FALSE,FE222="na"),"na",VLOOKUP(GP222,'Vlookup tables'!$J$2:$K$5,2,FALSE))</f>
        <v>na</v>
      </c>
      <c r="FO222" t="str">
        <f>IF(OR(FF222=FALSE,FF222="na"),"na",VLOOKUP(GQ222,'Vlookup tables'!$J$2:$K$5,2,FALSE))</f>
        <v>na</v>
      </c>
      <c r="FP222" t="str">
        <f>IF(OR(FG222=FALSE,FG222="na"),"na",VLOOKUP(GR222,'Vlookup tables'!$J$2:$K$5,2,FALSE))</f>
        <v>na</v>
      </c>
      <c r="FQ222" t="b">
        <f t="shared" si="238"/>
        <v>0</v>
      </c>
      <c r="FR222" t="str">
        <f t="shared" si="239"/>
        <v>na</v>
      </c>
      <c r="FS222" t="str">
        <f t="shared" si="240"/>
        <v>na</v>
      </c>
      <c r="FT222" t="str">
        <f t="shared" si="241"/>
        <v>na</v>
      </c>
      <c r="FU222" t="b">
        <f t="shared" si="242"/>
        <v>0</v>
      </c>
      <c r="FV222" t="s">
        <v>601</v>
      </c>
      <c r="FX222" t="s">
        <v>554</v>
      </c>
      <c r="GB222" t="s">
        <v>661</v>
      </c>
      <c r="GF222" t="s">
        <v>596</v>
      </c>
      <c r="GH222" t="s">
        <v>573</v>
      </c>
      <c r="GO222" t="s">
        <v>532</v>
      </c>
      <c r="HD222" t="s">
        <v>552</v>
      </c>
      <c r="HX222">
        <f>IF(IT222="","Unknown",VLOOKUP(IT222,'Vlookup tables'!$B$13:$C$16,2,FALSE))</f>
        <v>3</v>
      </c>
      <c r="HY222">
        <f>IF(IU222="","Unknown",VLOOKUP(IU222,'Vlookup tables'!$D$13:$E$16,2,FALSE))</f>
        <v>2</v>
      </c>
      <c r="HZ222">
        <f>IF(IV222="","Unknown",VLOOKUP(IV222,'Vlookup tables'!$F$13:$G$16,2,FALSE))</f>
        <v>2</v>
      </c>
      <c r="IA222">
        <f>IF(IW222="","Unknown",VLOOKUP(IW222,'Vlookup tables'!$H$13:$I$16,2,FALSE))</f>
        <v>3</v>
      </c>
      <c r="IB222">
        <f>IF(IX222="","Unknown",VLOOKUP(IX222,'Vlookup tables'!$J$13:$K$16,2,FALSE))</f>
        <v>3</v>
      </c>
      <c r="IC222">
        <f>IF(IY222="","Unknown",VLOOKUP(IY222,'Vlookup tables'!$L$13:$M$16,2,FALSE))</f>
        <v>2</v>
      </c>
      <c r="ID222">
        <f>IF(IZ222="","Unknown",VLOOKUP(IZ222,'Vlookup tables'!$N$13:$O$16,2,FALSE))</f>
        <v>1</v>
      </c>
      <c r="IE222">
        <f>VLOOKUP(JA222,'Vlookup tables'!$P$13:$Q$15,2,FALSE)</f>
        <v>2</v>
      </c>
      <c r="IF222" t="b">
        <f t="shared" si="277"/>
        <v>1</v>
      </c>
      <c r="IG222" t="b">
        <f t="shared" si="278"/>
        <v>1</v>
      </c>
      <c r="IH222" t="b">
        <f t="shared" si="279"/>
        <v>0</v>
      </c>
      <c r="II222" t="b">
        <f t="shared" si="243"/>
        <v>0</v>
      </c>
      <c r="IJ222">
        <f>IF(OR(IF222=FALSE,IF222="na"),"na",VLOOKUP(JF222,'Vlookup tables'!$G$2:$H$7,2,FALSE))</f>
        <v>1</v>
      </c>
      <c r="IK222">
        <f>IF(OR(IG222=FALSE,IG222="na"),"na",VLOOKUP(JG222,'Vlookup tables'!$G$2:$H$7,2,FALSE))</f>
        <v>1</v>
      </c>
      <c r="IL222" t="str">
        <f>IF(OR(IH222=FALSE,IH222="na"),"na",VLOOKUP(JH222,'Vlookup tables'!$G$2:$H$7,2,FALSE))</f>
        <v>na</v>
      </c>
      <c r="IM222">
        <f>IF(OR(IF222=FALSE,IF222="na"),"na",VLOOKUP(JL222,'Vlookup tables'!$J$2:$K$5,2,FALSE))</f>
        <v>2</v>
      </c>
      <c r="IN222">
        <f>IF(OR(IG222=FALSE,IG222="na"),"na",VLOOKUP(JM222,'Vlookup tables'!$J$2:$K$5,2,FALSE))</f>
        <v>2</v>
      </c>
      <c r="IO222" t="str">
        <f>IF(OR(IH222=FALSE,IH222="na"),"na",VLOOKUP(JN222,'Vlookup tables'!$J$2:$K$5,2,FALSE))</f>
        <v>na</v>
      </c>
      <c r="IP222" t="b">
        <f t="shared" si="280"/>
        <v>0</v>
      </c>
      <c r="IQ222" t="b">
        <f t="shared" si="281"/>
        <v>0</v>
      </c>
      <c r="IR222" t="str">
        <f t="shared" si="282"/>
        <v>na</v>
      </c>
      <c r="IS222" t="b">
        <f t="shared" si="283"/>
        <v>0</v>
      </c>
      <c r="IT222" t="s">
        <v>538</v>
      </c>
      <c r="IU222" t="s">
        <v>560</v>
      </c>
      <c r="IV222" t="s">
        <v>561</v>
      </c>
      <c r="IW222" t="s">
        <v>576</v>
      </c>
      <c r="IX222" t="s">
        <v>577</v>
      </c>
      <c r="IY222" t="s">
        <v>528</v>
      </c>
      <c r="IZ222" t="s">
        <v>562</v>
      </c>
      <c r="JA222" t="s">
        <v>578</v>
      </c>
      <c r="JB222" t="s">
        <v>636</v>
      </c>
      <c r="JF222" t="s">
        <v>530</v>
      </c>
      <c r="JG222" t="s">
        <v>530</v>
      </c>
      <c r="JL222" t="s">
        <v>528</v>
      </c>
      <c r="JM222" t="s">
        <v>528</v>
      </c>
      <c r="KN222" t="s">
        <v>552</v>
      </c>
      <c r="KQ222" t="b">
        <f t="shared" si="284"/>
        <v>0</v>
      </c>
      <c r="KR222">
        <f t="shared" si="244"/>
        <v>154</v>
      </c>
    </row>
    <row r="223" spans="1:304" ht="14.4" customHeight="1" x14ac:dyDescent="0.3">
      <c r="A223">
        <v>100</v>
      </c>
      <c r="B223">
        <v>1557</v>
      </c>
      <c r="C223" s="2">
        <v>44875.481979166667</v>
      </c>
      <c r="D223">
        <v>1</v>
      </c>
      <c r="E223" t="s">
        <v>581</v>
      </c>
      <c r="F223" t="s">
        <v>568</v>
      </c>
      <c r="G223">
        <f>VLOOKUP(F223,'Vlookup tables'!$A$2:$B$10,2,FALSE)</f>
        <v>6</v>
      </c>
      <c r="H223" t="s">
        <v>545</v>
      </c>
      <c r="J223" t="str">
        <f t="shared" si="285"/>
        <v>Engineering</v>
      </c>
      <c r="K223" t="s">
        <v>568</v>
      </c>
      <c r="L223">
        <f>VLOOKUP(K223,'Vlookup tables'!$A$2:$B$10,2,FALSE)</f>
        <v>6</v>
      </c>
      <c r="M223" t="s">
        <v>583</v>
      </c>
      <c r="N223" t="b">
        <f t="shared" si="245"/>
        <v>1</v>
      </c>
      <c r="O223" t="b">
        <f t="shared" si="246"/>
        <v>0</v>
      </c>
      <c r="P223" t="b">
        <f t="shared" si="247"/>
        <v>0</v>
      </c>
      <c r="Q223" t="b">
        <f t="shared" si="248"/>
        <v>0</v>
      </c>
      <c r="R223" t="b">
        <f t="shared" si="249"/>
        <v>0</v>
      </c>
      <c r="S223" t="s">
        <v>570</v>
      </c>
      <c r="T223" t="str">
        <f t="shared" si="286"/>
        <v>na</v>
      </c>
      <c r="U223" t="b">
        <f t="shared" si="287"/>
        <v>1</v>
      </c>
      <c r="V223" t="b">
        <f t="shared" si="288"/>
        <v>1</v>
      </c>
      <c r="W223" t="b">
        <f t="shared" si="289"/>
        <v>0</v>
      </c>
      <c r="X223" t="b">
        <f t="shared" si="290"/>
        <v>0</v>
      </c>
      <c r="Y223" t="s">
        <v>517</v>
      </c>
      <c r="Z223">
        <f>VLOOKUP(Y223,'Vlookup tables'!$D$2:$E$6,2,FALSE)</f>
        <v>1</v>
      </c>
      <c r="AA223" t="b">
        <f t="shared" si="227"/>
        <v>1</v>
      </c>
      <c r="AB223" t="b">
        <f t="shared" si="250"/>
        <v>0</v>
      </c>
      <c r="AC223" t="b">
        <f t="shared" si="251"/>
        <v>0</v>
      </c>
      <c r="AD223" t="b">
        <f t="shared" si="252"/>
        <v>1</v>
      </c>
      <c r="AE223" t="b">
        <f t="shared" si="253"/>
        <v>0</v>
      </c>
      <c r="AF223">
        <f>IF(OR(AA223=FALSE,AA223="na"),"na",VLOOKUP(AV223,'Vlookup tables'!$G$2:$H$7,2,FALSE))</f>
        <v>1</v>
      </c>
      <c r="AG223" t="str">
        <f>IF(OR(AB223=FALSE,AB223="na"),"na",VLOOKUP(AW223,'Vlookup tables'!$G$2:$H$7,2,FALSE))</f>
        <v>na</v>
      </c>
      <c r="AH223" t="str">
        <f>IF(OR(AC223=FALSE,AC223="na"),"na",VLOOKUP(AX223,'Vlookup tables'!$G$2:$H$7,2,FALSE))</f>
        <v>na</v>
      </c>
      <c r="AI223">
        <f>IF(OR(AD223=FALSE,AD223="na"),"na",VLOOKUP(AY223,'Vlookup tables'!$G$2:$H$7,2,FALSE))</f>
        <v>2</v>
      </c>
      <c r="AJ223">
        <f>IF(OR(AA223=FALSE,AA223="na"),"na",VLOOKUP(BC223,'Vlookup tables'!$J$2:$K$5,2,FALSE))</f>
        <v>3</v>
      </c>
      <c r="AK223" t="str">
        <f>IF(OR(AB223=FALSE,AB223="na"),"na",VLOOKUP(BD223,'Vlookup tables'!$J$2:$K$5,2,FALSE))</f>
        <v>na</v>
      </c>
      <c r="AL223" t="str">
        <f>IF(OR(AC223=FALSE,AC223="na"),"na",VLOOKUP(BE223,'Vlookup tables'!$J$2:$K$5,2,FALSE))</f>
        <v>na</v>
      </c>
      <c r="AM223">
        <f>IF(OR(AD223=FALSE,AD223="na"),"na",VLOOKUP(BF223,'Vlookup tables'!$J$2:$K$5,2,FALSE))</f>
        <v>3</v>
      </c>
      <c r="AN223" t="b">
        <f t="shared" si="254"/>
        <v>1</v>
      </c>
      <c r="AO223" t="str">
        <f t="shared" si="255"/>
        <v>na</v>
      </c>
      <c r="AP223" t="str">
        <f t="shared" si="256"/>
        <v>na</v>
      </c>
      <c r="AQ223" t="b">
        <f t="shared" si="257"/>
        <v>1</v>
      </c>
      <c r="AR223" t="s">
        <v>597</v>
      </c>
      <c r="AV223" t="s">
        <v>530</v>
      </c>
      <c r="AY223" t="s">
        <v>531</v>
      </c>
      <c r="BC223" t="s">
        <v>532</v>
      </c>
      <c r="BF223" t="s">
        <v>532</v>
      </c>
      <c r="BJ223" t="s">
        <v>1417</v>
      </c>
      <c r="BM223" t="s">
        <v>1417</v>
      </c>
      <c r="BQ223" t="str">
        <f t="shared" si="258"/>
        <v>Yes</v>
      </c>
      <c r="BR223" t="b">
        <f t="shared" si="259"/>
        <v>1</v>
      </c>
      <c r="BS223" t="b">
        <f t="shared" si="260"/>
        <v>1</v>
      </c>
      <c r="BT223" t="b">
        <f t="shared" si="261"/>
        <v>0</v>
      </c>
      <c r="BU223" t="b">
        <f t="shared" si="262"/>
        <v>1</v>
      </c>
      <c r="BV223" t="b">
        <f t="shared" si="263"/>
        <v>0</v>
      </c>
      <c r="BW223">
        <f>IF(OR(BR223=FALSE,BR223="na"),"na",VLOOKUP(CN223,'Vlookup tables'!$G$2:$H$7,2,FALSE))</f>
        <v>4</v>
      </c>
      <c r="BX223">
        <f>IF(OR(BS223=FALSE,BS223="na"),"na",VLOOKUP(CO223,'Vlookup tables'!$G$2:$H$7,2,FALSE))</f>
        <v>4</v>
      </c>
      <c r="BY223" t="str">
        <f>IF(OR(BT223=FALSE,BT223="na"),"na",VLOOKUP(CP223,'Vlookup tables'!$G$2:$H$7,2,FALSE))</f>
        <v>na</v>
      </c>
      <c r="BZ223">
        <f>IF(OR(BU223=FALSE,BU223="na"),"na",VLOOKUP(CQ223,'Vlookup tables'!$G$2:$H$7,2,FALSE))</f>
        <v>3</v>
      </c>
      <c r="CA223">
        <f>IF(OR(BR223=FALSE,BR223="na"),"na",VLOOKUP(CU223,'Vlookup tables'!$J$2:$K$5,2,FALSE))</f>
        <v>3</v>
      </c>
      <c r="CB223">
        <f>IF(OR(BS223=FALSE,BS223="na"),"na",VLOOKUP(CV223,'Vlookup tables'!$J$2:$K$5,2,FALSE))</f>
        <v>3</v>
      </c>
      <c r="CC223" t="str">
        <f>IF(OR(BT223=FALSE,BT223="na"),"na",VLOOKUP(CW223,'Vlookup tables'!$J$2:$K$5,2,FALSE))</f>
        <v>na</v>
      </c>
      <c r="CD223">
        <f>IF(OR(BU223=FALSE,BU223="na"),"na",VLOOKUP(CX223,'Vlookup tables'!$J$2:$K$5,2,FALSE))</f>
        <v>3</v>
      </c>
      <c r="CE223" t="b">
        <f t="shared" si="264"/>
        <v>1</v>
      </c>
      <c r="CF223" t="b">
        <f t="shared" si="265"/>
        <v>1</v>
      </c>
      <c r="CG223" t="str">
        <f t="shared" si="266"/>
        <v>na</v>
      </c>
      <c r="CH223" t="b">
        <f t="shared" si="267"/>
        <v>1</v>
      </c>
      <c r="CI223" t="s">
        <v>519</v>
      </c>
      <c r="CJ223" t="s">
        <v>667</v>
      </c>
      <c r="CN223" t="s">
        <v>573</v>
      </c>
      <c r="CO223" t="s">
        <v>573</v>
      </c>
      <c r="CQ223" t="s">
        <v>527</v>
      </c>
      <c r="CU223" t="s">
        <v>532</v>
      </c>
      <c r="CV223" t="s">
        <v>532</v>
      </c>
      <c r="CX223" t="s">
        <v>532</v>
      </c>
      <c r="DB223" t="s">
        <v>1418</v>
      </c>
      <c r="DC223" t="s">
        <v>1418</v>
      </c>
      <c r="DE223" t="s">
        <v>1418</v>
      </c>
      <c r="DI223" t="b">
        <f t="shared" si="268"/>
        <v>1</v>
      </c>
      <c r="DJ223" t="s">
        <v>1419</v>
      </c>
      <c r="DK223" t="s">
        <v>533</v>
      </c>
      <c r="EQ223" t="b">
        <f t="shared" si="269"/>
        <v>1</v>
      </c>
      <c r="ER223" t="b">
        <f t="shared" si="270"/>
        <v>1</v>
      </c>
      <c r="ES223" t="b">
        <f t="shared" si="271"/>
        <v>1</v>
      </c>
      <c r="ET223" t="b">
        <f t="shared" si="272"/>
        <v>0</v>
      </c>
      <c r="EU223" t="b">
        <f t="shared" si="273"/>
        <v>1</v>
      </c>
      <c r="EV223" t="b">
        <f t="shared" si="274"/>
        <v>0</v>
      </c>
      <c r="EW223">
        <f t="shared" si="228"/>
        <v>1</v>
      </c>
      <c r="EX223">
        <f t="shared" si="229"/>
        <v>1</v>
      </c>
      <c r="EY223" t="str">
        <f t="shared" si="230"/>
        <v>na</v>
      </c>
      <c r="EZ223">
        <f t="shared" si="231"/>
        <v>1</v>
      </c>
      <c r="FA223" t="b">
        <f t="shared" si="232"/>
        <v>1</v>
      </c>
      <c r="FB223" t="b">
        <f t="shared" si="233"/>
        <v>0</v>
      </c>
      <c r="FC223" t="b">
        <f t="shared" si="275"/>
        <v>0</v>
      </c>
      <c r="FD223" t="b">
        <f t="shared" si="234"/>
        <v>1</v>
      </c>
      <c r="FE223" t="str">
        <f t="shared" si="235"/>
        <v>na</v>
      </c>
      <c r="FF223" t="b">
        <f t="shared" si="236"/>
        <v>1</v>
      </c>
      <c r="FG223" t="b">
        <f t="shared" si="237"/>
        <v>0</v>
      </c>
      <c r="FH223" t="b">
        <f t="shared" si="276"/>
        <v>0</v>
      </c>
      <c r="FI223">
        <f>IF(OR(FD223=FALSE,FD223="na"),"na",VLOOKUP(GH223,'Vlookup tables'!$G$2:$H$7,2,FALSE))</f>
        <v>2</v>
      </c>
      <c r="FJ223" t="str">
        <f>IF(OR(FE223=FALSE,FE223="na"),"na",VLOOKUP(GI223,'Vlookup tables'!$G$2:$H$7,2,FALSE))</f>
        <v>na</v>
      </c>
      <c r="FK223">
        <f>IF(OR(FF223=FALSE,FF223="na"),"na",VLOOKUP(GJ223,'Vlookup tables'!$G$2:$H$7,2,FALSE))</f>
        <v>2</v>
      </c>
      <c r="FL223" t="str">
        <f>IF(OR(FG223=FALSE,FG223="na"),"na",VLOOKUP(GK223,'Vlookup tables'!$G$2:$H$7,2,FALSE))</f>
        <v>na</v>
      </c>
      <c r="FM223">
        <f>IF(OR(FD223=FALSE,FD223="na"),"na",VLOOKUP(GO223,'Vlookup tables'!$J$2:$K$5,2,FALSE))</f>
        <v>3</v>
      </c>
      <c r="FN223" t="str">
        <f>IF(OR(FE223=FALSE,FE223="na"),"na",VLOOKUP(GP223,'Vlookup tables'!$J$2:$K$5,2,FALSE))</f>
        <v>na</v>
      </c>
      <c r="FO223">
        <f>IF(OR(FF223=FALSE,FF223="na"),"na",VLOOKUP(GQ223,'Vlookup tables'!$J$2:$K$5,2,FALSE))</f>
        <v>3</v>
      </c>
      <c r="FP223" t="str">
        <f>IF(OR(FG223=FALSE,FG223="na"),"na",VLOOKUP(GR223,'Vlookup tables'!$J$2:$K$5,2,FALSE))</f>
        <v>na</v>
      </c>
      <c r="FQ223" t="b">
        <f t="shared" si="238"/>
        <v>0</v>
      </c>
      <c r="FR223" t="str">
        <f t="shared" si="239"/>
        <v>na</v>
      </c>
      <c r="FS223" t="b">
        <f t="shared" si="240"/>
        <v>0</v>
      </c>
      <c r="FT223" t="str">
        <f t="shared" si="241"/>
        <v>na</v>
      </c>
      <c r="FU223" t="b">
        <f t="shared" si="242"/>
        <v>0</v>
      </c>
      <c r="FV223" t="s">
        <v>668</v>
      </c>
      <c r="FX223" t="s">
        <v>555</v>
      </c>
      <c r="FY223" t="s">
        <v>555</v>
      </c>
      <c r="GA223" t="s">
        <v>555</v>
      </c>
      <c r="GB223" t="s">
        <v>630</v>
      </c>
      <c r="GF223" t="s">
        <v>596</v>
      </c>
      <c r="GH223" t="s">
        <v>531</v>
      </c>
      <c r="GJ223" t="s">
        <v>531</v>
      </c>
      <c r="GO223" t="s">
        <v>532</v>
      </c>
      <c r="GQ223" t="s">
        <v>532</v>
      </c>
      <c r="HD223" t="s">
        <v>552</v>
      </c>
      <c r="HX223">
        <f>IF(IT223="","Unknown",VLOOKUP(IT223,'Vlookup tables'!$B$13:$C$16,2,FALSE))</f>
        <v>2</v>
      </c>
      <c r="HY223">
        <f>IF(IU223="","Unknown",VLOOKUP(IU223,'Vlookup tables'!$D$13:$E$16,2,FALSE))</f>
        <v>2</v>
      </c>
      <c r="HZ223">
        <f>IF(IV223="","Unknown",VLOOKUP(IV223,'Vlookup tables'!$F$13:$G$16,2,FALSE))</f>
        <v>3</v>
      </c>
      <c r="IA223">
        <f>IF(IW223="","Unknown",VLOOKUP(IW223,'Vlookup tables'!$H$13:$I$16,2,FALSE))</f>
        <v>3</v>
      </c>
      <c r="IB223">
        <f>IF(IX223="","Unknown",VLOOKUP(IX223,'Vlookup tables'!$J$13:$K$16,2,FALSE))</f>
        <v>3</v>
      </c>
      <c r="IC223">
        <f>IF(IY223="","Unknown",VLOOKUP(IY223,'Vlookup tables'!$L$13:$M$16,2,FALSE))</f>
        <v>3</v>
      </c>
      <c r="ID223">
        <f>IF(IZ223="","Unknown",VLOOKUP(IZ223,'Vlookup tables'!$N$13:$O$16,2,FALSE))</f>
        <v>1</v>
      </c>
      <c r="IE223">
        <f>VLOOKUP(JA223,'Vlookup tables'!$P$13:$Q$15,2,FALSE)</f>
        <v>2</v>
      </c>
      <c r="IF223" t="b">
        <f t="shared" si="277"/>
        <v>0</v>
      </c>
      <c r="IG223" t="b">
        <f t="shared" si="278"/>
        <v>1</v>
      </c>
      <c r="IH223" t="b">
        <f t="shared" si="279"/>
        <v>0</v>
      </c>
      <c r="II223" t="b">
        <f t="shared" si="243"/>
        <v>1</v>
      </c>
      <c r="IJ223" t="str">
        <f>IF(OR(IF223=FALSE,IF223="na"),"na",VLOOKUP(JF223,'Vlookup tables'!$G$2:$H$7,2,FALSE))</f>
        <v>na</v>
      </c>
      <c r="IK223">
        <f>IF(OR(IG223=FALSE,IG223="na"),"na",VLOOKUP(JG223,'Vlookup tables'!$G$2:$H$7,2,FALSE))</f>
        <v>1</v>
      </c>
      <c r="IL223" t="str">
        <f>IF(OR(IH223=FALSE,IH223="na"),"na",VLOOKUP(JH223,'Vlookup tables'!$G$2:$H$7,2,FALSE))</f>
        <v>na</v>
      </c>
      <c r="IM223" t="str">
        <f>IF(OR(IF223=FALSE,IF223="na"),"na",VLOOKUP(JL223,'Vlookup tables'!$J$2:$K$5,2,FALSE))</f>
        <v>na</v>
      </c>
      <c r="IN223">
        <f>IF(OR(IG223=FALSE,IG223="na"),"na",VLOOKUP(JM223,'Vlookup tables'!$J$2:$K$5,2,FALSE))</f>
        <v>3</v>
      </c>
      <c r="IO223" t="str">
        <f>IF(OR(IH223=FALSE,IH223="na"),"na",VLOOKUP(JN223,'Vlookup tables'!$J$2:$K$5,2,FALSE))</f>
        <v>na</v>
      </c>
      <c r="IP223" t="str">
        <f t="shared" si="280"/>
        <v>na</v>
      </c>
      <c r="IQ223" t="b">
        <f t="shared" si="281"/>
        <v>1</v>
      </c>
      <c r="IR223" t="str">
        <f t="shared" si="282"/>
        <v>na</v>
      </c>
      <c r="IS223" t="b">
        <f t="shared" si="283"/>
        <v>0</v>
      </c>
      <c r="IT223" t="s">
        <v>559</v>
      </c>
      <c r="IU223" t="s">
        <v>560</v>
      </c>
      <c r="IV223" t="s">
        <v>540</v>
      </c>
      <c r="IW223" t="s">
        <v>576</v>
      </c>
      <c r="IX223" t="s">
        <v>577</v>
      </c>
      <c r="IY223" t="s">
        <v>532</v>
      </c>
      <c r="IZ223" t="s">
        <v>562</v>
      </c>
      <c r="JA223" t="s">
        <v>578</v>
      </c>
      <c r="JB223" t="s">
        <v>878</v>
      </c>
      <c r="JC223" t="s">
        <v>1420</v>
      </c>
      <c r="JG223" t="s">
        <v>530</v>
      </c>
      <c r="JI223" t="s">
        <v>531</v>
      </c>
      <c r="JM223" t="s">
        <v>532</v>
      </c>
      <c r="JO223" t="s">
        <v>532</v>
      </c>
      <c r="JS223" t="s">
        <v>1421</v>
      </c>
      <c r="JU223" t="s">
        <v>1422</v>
      </c>
      <c r="KN223" t="s">
        <v>552</v>
      </c>
      <c r="KQ223" t="b">
        <f t="shared" si="284"/>
        <v>0</v>
      </c>
      <c r="KR223">
        <f t="shared" si="244"/>
        <v>162</v>
      </c>
    </row>
    <row r="224" spans="1:304" ht="14.4" customHeight="1" x14ac:dyDescent="0.3">
      <c r="A224">
        <v>100</v>
      </c>
      <c r="B224">
        <v>1240</v>
      </c>
      <c r="C224" s="2">
        <v>44875.511041666665</v>
      </c>
      <c r="D224">
        <v>1</v>
      </c>
      <c r="E224" t="s">
        <v>544</v>
      </c>
      <c r="F224" t="s">
        <v>568</v>
      </c>
      <c r="G224">
        <f>VLOOKUP(F224,'Vlookup tables'!$A$2:$B$10,2,FALSE)</f>
        <v>6</v>
      </c>
      <c r="H224" t="s">
        <v>631</v>
      </c>
      <c r="J224" t="str">
        <f t="shared" si="285"/>
        <v>Maintenance</v>
      </c>
      <c r="K224" t="s">
        <v>568</v>
      </c>
      <c r="L224">
        <f>VLOOKUP(K224,'Vlookup tables'!$A$2:$B$10,2,FALSE)</f>
        <v>6</v>
      </c>
      <c r="M224" t="s">
        <v>569</v>
      </c>
      <c r="N224" t="b">
        <f t="shared" si="245"/>
        <v>1</v>
      </c>
      <c r="O224" t="b">
        <f t="shared" si="246"/>
        <v>1</v>
      </c>
      <c r="P224" t="b">
        <f t="shared" si="247"/>
        <v>0</v>
      </c>
      <c r="Q224" t="b">
        <f t="shared" si="248"/>
        <v>0</v>
      </c>
      <c r="R224" t="b">
        <f t="shared" si="249"/>
        <v>0</v>
      </c>
      <c r="S224" t="s">
        <v>1188</v>
      </c>
      <c r="T224" t="str">
        <f t="shared" si="286"/>
        <v>na</v>
      </c>
      <c r="U224" t="str">
        <f t="shared" si="287"/>
        <v>na</v>
      </c>
      <c r="V224" t="b">
        <f t="shared" si="288"/>
        <v>1</v>
      </c>
      <c r="W224" t="b">
        <f t="shared" si="289"/>
        <v>1</v>
      </c>
      <c r="X224" t="b">
        <f t="shared" si="290"/>
        <v>1</v>
      </c>
      <c r="Y224" t="s">
        <v>517</v>
      </c>
      <c r="Z224">
        <f>VLOOKUP(Y224,'Vlookup tables'!$D$2:$E$6,2,FALSE)</f>
        <v>1</v>
      </c>
      <c r="AA224" t="b">
        <f t="shared" si="227"/>
        <v>1</v>
      </c>
      <c r="AB224" t="b">
        <f t="shared" si="250"/>
        <v>0</v>
      </c>
      <c r="AC224" t="b">
        <f t="shared" si="251"/>
        <v>0</v>
      </c>
      <c r="AD224" t="b">
        <f t="shared" si="252"/>
        <v>1</v>
      </c>
      <c r="AE224" t="b">
        <f t="shared" si="253"/>
        <v>1</v>
      </c>
      <c r="AF224">
        <f>IF(OR(AA224=FALSE,AA224="na"),"na",VLOOKUP(AV224,'Vlookup tables'!$G$2:$H$7,2,FALSE))</f>
        <v>5</v>
      </c>
      <c r="AG224" t="str">
        <f>IF(OR(AB224=FALSE,AB224="na"),"na",VLOOKUP(AW224,'Vlookup tables'!$G$2:$H$7,2,FALSE))</f>
        <v>na</v>
      </c>
      <c r="AH224" t="str">
        <f>IF(OR(AC224=FALSE,AC224="na"),"na",VLOOKUP(AX224,'Vlookup tables'!$G$2:$H$7,2,FALSE))</f>
        <v>na</v>
      </c>
      <c r="AI224">
        <f>IF(OR(AD224=FALSE,AD224="na"),"na",VLOOKUP(AY224,'Vlookup tables'!$G$2:$H$7,2,FALSE))</f>
        <v>1</v>
      </c>
      <c r="AJ224">
        <f>IF(OR(AA224=FALSE,AA224="na"),"na",VLOOKUP(BC224,'Vlookup tables'!$J$2:$K$5,2,FALSE))</f>
        <v>3</v>
      </c>
      <c r="AK224" t="str">
        <f>IF(OR(AB224=FALSE,AB224="na"),"na",VLOOKUP(BD224,'Vlookup tables'!$J$2:$K$5,2,FALSE))</f>
        <v>na</v>
      </c>
      <c r="AL224" t="str">
        <f>IF(OR(AC224=FALSE,AC224="na"),"na",VLOOKUP(BE224,'Vlookup tables'!$J$2:$K$5,2,FALSE))</f>
        <v>na</v>
      </c>
      <c r="AM224">
        <f>IF(OR(AD224=FALSE,AD224="na"),"na",VLOOKUP(BF224,'Vlookup tables'!$J$2:$K$5,2,FALSE))</f>
        <v>2</v>
      </c>
      <c r="AN224" t="b">
        <f t="shared" si="254"/>
        <v>1</v>
      </c>
      <c r="AO224" t="str">
        <f t="shared" si="255"/>
        <v>na</v>
      </c>
      <c r="AP224" t="str">
        <f t="shared" si="256"/>
        <v>na</v>
      </c>
      <c r="AQ224" t="b">
        <f t="shared" si="257"/>
        <v>1</v>
      </c>
      <c r="AR224" t="s">
        <v>1423</v>
      </c>
      <c r="AS224" t="s">
        <v>1424</v>
      </c>
      <c r="AV224" t="s">
        <v>551</v>
      </c>
      <c r="AX224" t="s">
        <v>551</v>
      </c>
      <c r="AY224" t="s">
        <v>530</v>
      </c>
      <c r="AZ224" t="s">
        <v>530</v>
      </c>
      <c r="BC224" t="s">
        <v>532</v>
      </c>
      <c r="BE224" t="s">
        <v>532</v>
      </c>
      <c r="BF224" t="s">
        <v>528</v>
      </c>
      <c r="BG224" t="s">
        <v>532</v>
      </c>
      <c r="BJ224" t="s">
        <v>1425</v>
      </c>
      <c r="BL224" t="s">
        <v>1426</v>
      </c>
      <c r="BM224" t="s">
        <v>1427</v>
      </c>
      <c r="BN224" t="s">
        <v>696</v>
      </c>
      <c r="BQ224" t="str">
        <f t="shared" si="258"/>
        <v>Yes</v>
      </c>
      <c r="BR224" t="b">
        <f t="shared" si="259"/>
        <v>0</v>
      </c>
      <c r="BS224" t="b">
        <f t="shared" si="260"/>
        <v>1</v>
      </c>
      <c r="BT224" t="b">
        <f t="shared" si="261"/>
        <v>1</v>
      </c>
      <c r="BU224" t="b">
        <f t="shared" si="262"/>
        <v>0</v>
      </c>
      <c r="BV224" t="b">
        <f t="shared" si="263"/>
        <v>0</v>
      </c>
      <c r="BW224" t="str">
        <f>IF(OR(BR224=FALSE,BR224="na"),"na",VLOOKUP(CN224,'Vlookup tables'!$G$2:$H$7,2,FALSE))</f>
        <v>na</v>
      </c>
      <c r="BX224">
        <f>IF(OR(BS224=FALSE,BS224="na"),"na",VLOOKUP(CO224,'Vlookup tables'!$G$2:$H$7,2,FALSE))</f>
        <v>2</v>
      </c>
      <c r="BY224">
        <f>IF(OR(BT224=FALSE,BT224="na"),"na",VLOOKUP(CP224,'Vlookup tables'!$G$2:$H$7,2,FALSE))</f>
        <v>2</v>
      </c>
      <c r="BZ224" t="str">
        <f>IF(OR(BU224=FALSE,BU224="na"),"na",VLOOKUP(CQ224,'Vlookup tables'!$G$2:$H$7,2,FALSE))</f>
        <v>na</v>
      </c>
      <c r="CA224" t="str">
        <f>IF(OR(BR224=FALSE,BR224="na"),"na",VLOOKUP(CU224,'Vlookup tables'!$J$2:$K$5,2,FALSE))</f>
        <v>na</v>
      </c>
      <c r="CB224">
        <f>IF(OR(BS224=FALSE,BS224="na"),"na",VLOOKUP(CV224,'Vlookup tables'!$J$2:$K$5,2,FALSE))</f>
        <v>3</v>
      </c>
      <c r="CC224">
        <f>IF(OR(BT224=FALSE,BT224="na"),"na",VLOOKUP(CW224,'Vlookup tables'!$J$2:$K$5,2,FALSE))</f>
        <v>2</v>
      </c>
      <c r="CD224" t="str">
        <f>IF(OR(BU224=FALSE,BU224="na"),"na",VLOOKUP(CX224,'Vlookup tables'!$J$2:$K$5,2,FALSE))</f>
        <v>na</v>
      </c>
      <c r="CE224" t="str">
        <f t="shared" si="264"/>
        <v>na</v>
      </c>
      <c r="CF224" t="b">
        <f t="shared" si="265"/>
        <v>1</v>
      </c>
      <c r="CG224" t="b">
        <f t="shared" si="266"/>
        <v>1</v>
      </c>
      <c r="CH224" t="str">
        <f t="shared" si="267"/>
        <v>na</v>
      </c>
      <c r="CI224" t="s">
        <v>519</v>
      </c>
      <c r="CJ224" t="s">
        <v>520</v>
      </c>
      <c r="CO224" t="s">
        <v>531</v>
      </c>
      <c r="CP224" t="s">
        <v>531</v>
      </c>
      <c r="CR224" t="s">
        <v>531</v>
      </c>
      <c r="CV224" t="s">
        <v>532</v>
      </c>
      <c r="CW224" t="s">
        <v>528</v>
      </c>
      <c r="CY224" t="s">
        <v>528</v>
      </c>
      <c r="DC224" t="s">
        <v>1428</v>
      </c>
      <c r="DD224" t="s">
        <v>1429</v>
      </c>
      <c r="DI224" t="b">
        <f t="shared" si="268"/>
        <v>1</v>
      </c>
      <c r="DJ224" t="s">
        <v>1430</v>
      </c>
      <c r="DK224" t="s">
        <v>649</v>
      </c>
      <c r="EQ224" t="b">
        <f t="shared" si="269"/>
        <v>1</v>
      </c>
      <c r="ER224" t="b">
        <f t="shared" si="270"/>
        <v>1</v>
      </c>
      <c r="ES224" t="b">
        <f t="shared" si="271"/>
        <v>1</v>
      </c>
      <c r="ET224" t="b">
        <f t="shared" si="272"/>
        <v>1</v>
      </c>
      <c r="EU224" t="b">
        <f t="shared" si="273"/>
        <v>1</v>
      </c>
      <c r="EV224" t="b">
        <f t="shared" si="274"/>
        <v>0</v>
      </c>
      <c r="EW224">
        <f t="shared" si="228"/>
        <v>3</v>
      </c>
      <c r="EX224">
        <f t="shared" si="229"/>
        <v>3</v>
      </c>
      <c r="EY224">
        <f t="shared" si="230"/>
        <v>3</v>
      </c>
      <c r="EZ224">
        <f t="shared" si="231"/>
        <v>3</v>
      </c>
      <c r="FA224" t="b">
        <f t="shared" si="232"/>
        <v>1</v>
      </c>
      <c r="FB224" t="b">
        <f t="shared" si="233"/>
        <v>0</v>
      </c>
      <c r="FC224" t="b">
        <f t="shared" si="275"/>
        <v>0</v>
      </c>
      <c r="FD224" t="b">
        <f t="shared" si="234"/>
        <v>1</v>
      </c>
      <c r="FE224" t="b">
        <f t="shared" si="235"/>
        <v>0</v>
      </c>
      <c r="FF224" t="b">
        <f t="shared" si="236"/>
        <v>1</v>
      </c>
      <c r="FG224" t="b">
        <f t="shared" si="237"/>
        <v>0</v>
      </c>
      <c r="FH224" t="b">
        <f t="shared" si="276"/>
        <v>0</v>
      </c>
      <c r="FI224">
        <f>IF(OR(FD224=FALSE,FD224="na"),"na",VLOOKUP(GH224,'Vlookup tables'!$G$2:$H$7,2,FALSE))</f>
        <v>5</v>
      </c>
      <c r="FJ224" t="str">
        <f>IF(OR(FE224=FALSE,FE224="na"),"na",VLOOKUP(GI224,'Vlookup tables'!$G$2:$H$7,2,FALSE))</f>
        <v>na</v>
      </c>
      <c r="FK224">
        <f>IF(OR(FF224=FALSE,FF224="na"),"na",VLOOKUP(GJ224,'Vlookup tables'!$G$2:$H$7,2,FALSE))</f>
        <v>5</v>
      </c>
      <c r="FL224" t="str">
        <f>IF(OR(FG224=FALSE,FG224="na"),"na",VLOOKUP(GK224,'Vlookup tables'!$G$2:$H$7,2,FALSE))</f>
        <v>na</v>
      </c>
      <c r="FM224">
        <f>IF(OR(FD224=FALSE,FD224="na"),"na",VLOOKUP(GO224,'Vlookup tables'!$J$2:$K$5,2,FALSE))</f>
        <v>3</v>
      </c>
      <c r="FN224" t="str">
        <f>IF(OR(FE224=FALSE,FE224="na"),"na",VLOOKUP(GP224,'Vlookup tables'!$J$2:$K$5,2,FALSE))</f>
        <v>na</v>
      </c>
      <c r="FO224">
        <f>IF(OR(FF224=FALSE,FF224="na"),"na",VLOOKUP(GQ224,'Vlookup tables'!$J$2:$K$5,2,FALSE))</f>
        <v>3</v>
      </c>
      <c r="FP224" t="str">
        <f>IF(OR(FG224=FALSE,FG224="na"),"na",VLOOKUP(GR224,'Vlookup tables'!$J$2:$K$5,2,FALSE))</f>
        <v>na</v>
      </c>
      <c r="FQ224" t="b">
        <f t="shared" si="238"/>
        <v>1</v>
      </c>
      <c r="FR224" t="str">
        <f t="shared" si="239"/>
        <v>na</v>
      </c>
      <c r="FS224" t="b">
        <f t="shared" si="240"/>
        <v>0</v>
      </c>
      <c r="FT224" t="str">
        <f t="shared" si="241"/>
        <v>na</v>
      </c>
      <c r="FU224" t="b">
        <f t="shared" si="242"/>
        <v>1</v>
      </c>
      <c r="FV224" t="s">
        <v>725</v>
      </c>
      <c r="FX224" t="s">
        <v>554</v>
      </c>
      <c r="FY224" t="s">
        <v>554</v>
      </c>
      <c r="FZ224" t="s">
        <v>554</v>
      </c>
      <c r="GA224" t="s">
        <v>554</v>
      </c>
      <c r="GB224" t="s">
        <v>630</v>
      </c>
      <c r="GF224" t="s">
        <v>596</v>
      </c>
      <c r="GH224" t="s">
        <v>551</v>
      </c>
      <c r="GJ224" t="s">
        <v>551</v>
      </c>
      <c r="GO224" t="s">
        <v>532</v>
      </c>
      <c r="GQ224" t="s">
        <v>532</v>
      </c>
      <c r="GV224" t="s">
        <v>1431</v>
      </c>
      <c r="GY224" t="s">
        <v>1432</v>
      </c>
      <c r="HC224" t="s">
        <v>1433</v>
      </c>
      <c r="HD224" t="s">
        <v>649</v>
      </c>
      <c r="HX224">
        <f>IF(IT224="","Unknown",VLOOKUP(IT224,'Vlookup tables'!$B$13:$C$16,2,FALSE))</f>
        <v>2</v>
      </c>
      <c r="HY224">
        <f>IF(IU224="","Unknown",VLOOKUP(IU224,'Vlookup tables'!$D$13:$E$16,2,FALSE))</f>
        <v>3</v>
      </c>
      <c r="HZ224">
        <f>IF(IV224="","Unknown",VLOOKUP(IV224,'Vlookup tables'!$F$13:$G$16,2,FALSE))</f>
        <v>1</v>
      </c>
      <c r="IA224">
        <f>IF(IW224="","Unknown",VLOOKUP(IW224,'Vlookup tables'!$H$13:$I$16,2,FALSE))</f>
        <v>2</v>
      </c>
      <c r="IB224">
        <f>IF(IX224="","Unknown",VLOOKUP(IX224,'Vlookup tables'!$J$13:$K$16,2,FALSE))</f>
        <v>3</v>
      </c>
      <c r="IC224">
        <f>IF(IY224="","Unknown",VLOOKUP(IY224,'Vlookup tables'!$L$13:$M$16,2,FALSE))</f>
        <v>2</v>
      </c>
      <c r="ID224">
        <f>IF(IZ224="","Unknown",VLOOKUP(IZ224,'Vlookup tables'!$N$13:$O$16,2,FALSE))</f>
        <v>1</v>
      </c>
      <c r="IE224">
        <f>VLOOKUP(JA224,'Vlookup tables'!$P$13:$Q$15,2,FALSE)</f>
        <v>1</v>
      </c>
      <c r="IF224" t="str">
        <f t="shared" si="277"/>
        <v>na</v>
      </c>
      <c r="IG224" t="str">
        <f t="shared" si="278"/>
        <v>na</v>
      </c>
      <c r="IH224" t="str">
        <f t="shared" si="279"/>
        <v>na</v>
      </c>
      <c r="II224" t="str">
        <f t="shared" si="243"/>
        <v>na</v>
      </c>
      <c r="IJ224" t="str">
        <f>IF(OR(IF224=FALSE,IF224="na"),"na",VLOOKUP(JF224,'Vlookup tables'!$G$2:$H$7,2,FALSE))</f>
        <v>na</v>
      </c>
      <c r="IK224" t="str">
        <f>IF(OR(IG224=FALSE,IG224="na"),"na",VLOOKUP(JG224,'Vlookup tables'!$G$2:$H$7,2,FALSE))</f>
        <v>na</v>
      </c>
      <c r="IL224" t="str">
        <f>IF(OR(IH224=FALSE,IH224="na"),"na",VLOOKUP(JH224,'Vlookup tables'!$G$2:$H$7,2,FALSE))</f>
        <v>na</v>
      </c>
      <c r="IM224" t="str">
        <f>IF(OR(IF224=FALSE,IF224="na"),"na",VLOOKUP(JL224,'Vlookup tables'!$J$2:$K$5,2,FALSE))</f>
        <v>na</v>
      </c>
      <c r="IN224" t="str">
        <f>IF(OR(IG224=FALSE,IG224="na"),"na",VLOOKUP(JM224,'Vlookup tables'!$J$2:$K$5,2,FALSE))</f>
        <v>na</v>
      </c>
      <c r="IO224" t="str">
        <f>IF(OR(IH224=FALSE,IH224="na"),"na",VLOOKUP(JN224,'Vlookup tables'!$J$2:$K$5,2,FALSE))</f>
        <v>na</v>
      </c>
      <c r="IP224" t="str">
        <f t="shared" si="280"/>
        <v>na</v>
      </c>
      <c r="IQ224" t="str">
        <f t="shared" si="281"/>
        <v>na</v>
      </c>
      <c r="IR224" t="str">
        <f t="shared" si="282"/>
        <v>na</v>
      </c>
      <c r="IS224" t="b">
        <f t="shared" si="283"/>
        <v>0</v>
      </c>
      <c r="IT224" t="s">
        <v>559</v>
      </c>
      <c r="IU224" t="s">
        <v>539</v>
      </c>
      <c r="IV224" t="s">
        <v>586</v>
      </c>
      <c r="IW224" t="s">
        <v>562</v>
      </c>
      <c r="IX224" t="s">
        <v>577</v>
      </c>
      <c r="IY224" t="s">
        <v>528</v>
      </c>
      <c r="IZ224" t="s">
        <v>562</v>
      </c>
      <c r="JA224" t="s">
        <v>541</v>
      </c>
      <c r="JX224" t="s">
        <v>579</v>
      </c>
      <c r="JY224" t="s">
        <v>1434</v>
      </c>
      <c r="KP224" t="s">
        <v>1435</v>
      </c>
      <c r="KQ224" t="b">
        <f t="shared" si="284"/>
        <v>1</v>
      </c>
      <c r="KR224">
        <f t="shared" si="244"/>
        <v>166</v>
      </c>
    </row>
    <row r="225" spans="1:304" ht="14.4" customHeight="1" x14ac:dyDescent="0.3">
      <c r="A225">
        <v>100</v>
      </c>
      <c r="B225">
        <v>557</v>
      </c>
      <c r="C225" s="2">
        <v>44875.656168981484</v>
      </c>
      <c r="D225">
        <v>1</v>
      </c>
      <c r="E225" t="s">
        <v>544</v>
      </c>
      <c r="F225" t="s">
        <v>611</v>
      </c>
      <c r="G225">
        <f>VLOOKUP(F225,'Vlookup tables'!$A$2:$B$10,2,FALSE)</f>
        <v>4</v>
      </c>
      <c r="H225" t="s">
        <v>579</v>
      </c>
      <c r="J225" t="str">
        <f t="shared" si="285"/>
        <v>Unknown</v>
      </c>
      <c r="K225" t="s">
        <v>611</v>
      </c>
      <c r="L225">
        <f>VLOOKUP(K225,'Vlookup tables'!$A$2:$B$10,2,FALSE)</f>
        <v>4</v>
      </c>
      <c r="M225" t="s">
        <v>583</v>
      </c>
      <c r="N225" t="b">
        <f t="shared" si="245"/>
        <v>1</v>
      </c>
      <c r="O225" t="b">
        <f t="shared" si="246"/>
        <v>0</v>
      </c>
      <c r="P225" t="b">
        <f t="shared" si="247"/>
        <v>0</v>
      </c>
      <c r="Q225" t="b">
        <f t="shared" si="248"/>
        <v>0</v>
      </c>
      <c r="R225" t="b">
        <f t="shared" si="249"/>
        <v>0</v>
      </c>
      <c r="S225" t="s">
        <v>570</v>
      </c>
      <c r="T225" t="str">
        <f t="shared" si="286"/>
        <v>na</v>
      </c>
      <c r="U225" t="b">
        <f t="shared" si="287"/>
        <v>1</v>
      </c>
      <c r="V225" t="b">
        <f t="shared" si="288"/>
        <v>1</v>
      </c>
      <c r="W225" t="b">
        <f t="shared" si="289"/>
        <v>0</v>
      </c>
      <c r="X225" t="b">
        <f t="shared" si="290"/>
        <v>0</v>
      </c>
      <c r="Y225" t="s">
        <v>517</v>
      </c>
      <c r="Z225">
        <f>VLOOKUP(Y225,'Vlookup tables'!$D$2:$E$6,2,FALSE)</f>
        <v>1</v>
      </c>
      <c r="AA225" t="b">
        <f t="shared" si="227"/>
        <v>1</v>
      </c>
      <c r="AB225" t="b">
        <f t="shared" si="250"/>
        <v>1</v>
      </c>
      <c r="AC225" t="b">
        <f t="shared" si="251"/>
        <v>0</v>
      </c>
      <c r="AD225" t="b">
        <f t="shared" si="252"/>
        <v>1</v>
      </c>
      <c r="AE225" t="b">
        <f t="shared" si="253"/>
        <v>1</v>
      </c>
      <c r="AF225">
        <f>IF(OR(AA225=FALSE,AA225="na"),"na",VLOOKUP(AV225,'Vlookup tables'!$G$2:$H$7,2,FALSE))</f>
        <v>5</v>
      </c>
      <c r="AG225">
        <f>IF(OR(AB225=FALSE,AB225="na"),"na",VLOOKUP(AW225,'Vlookup tables'!$G$2:$H$7,2,FALSE))</f>
        <v>1</v>
      </c>
      <c r="AH225" t="str">
        <f>IF(OR(AC225=FALSE,AC225="na"),"na",VLOOKUP(AX225,'Vlookup tables'!$G$2:$H$7,2,FALSE))</f>
        <v>na</v>
      </c>
      <c r="AI225">
        <f>IF(OR(AD225=FALSE,AD225="na"),"na",VLOOKUP(AY225,'Vlookup tables'!$G$2:$H$7,2,FALSE))</f>
        <v>1</v>
      </c>
      <c r="AJ225">
        <f>IF(OR(AA225=FALSE,AA225="na"),"na",VLOOKUP(BC225,'Vlookup tables'!$J$2:$K$5,2,FALSE))</f>
        <v>3</v>
      </c>
      <c r="AK225">
        <f>IF(OR(AB225=FALSE,AB225="na"),"na",VLOOKUP(BD225,'Vlookup tables'!$J$2:$K$5,2,FALSE))</f>
        <v>3</v>
      </c>
      <c r="AL225" t="str">
        <f>IF(OR(AC225=FALSE,AC225="na"),"na",VLOOKUP(BE225,'Vlookup tables'!$J$2:$K$5,2,FALSE))</f>
        <v>na</v>
      </c>
      <c r="AM225">
        <f>IF(OR(AD225=FALSE,AD225="na"),"na",VLOOKUP(BF225,'Vlookup tables'!$J$2:$K$5,2,FALSE))</f>
        <v>3</v>
      </c>
      <c r="AN225" t="b">
        <f t="shared" si="254"/>
        <v>0</v>
      </c>
      <c r="AO225" t="b">
        <f t="shared" si="255"/>
        <v>0</v>
      </c>
      <c r="AP225" t="str">
        <f t="shared" si="256"/>
        <v>na</v>
      </c>
      <c r="AQ225" t="b">
        <f t="shared" si="257"/>
        <v>0</v>
      </c>
      <c r="AR225" t="s">
        <v>1436</v>
      </c>
      <c r="AS225" t="s">
        <v>1437</v>
      </c>
      <c r="AV225" t="s">
        <v>551</v>
      </c>
      <c r="AW225" t="s">
        <v>530</v>
      </c>
      <c r="AX225" t="s">
        <v>573</v>
      </c>
      <c r="AY225" t="s">
        <v>530</v>
      </c>
      <c r="AZ225" t="s">
        <v>531</v>
      </c>
      <c r="BC225" t="s">
        <v>532</v>
      </c>
      <c r="BD225" t="s">
        <v>532</v>
      </c>
      <c r="BE225" t="s">
        <v>532</v>
      </c>
      <c r="BF225" t="s">
        <v>532</v>
      </c>
      <c r="BG225" t="s">
        <v>528</v>
      </c>
      <c r="BQ225" t="str">
        <f t="shared" si="258"/>
        <v>Yes</v>
      </c>
      <c r="BR225" t="b">
        <f t="shared" si="259"/>
        <v>1</v>
      </c>
      <c r="BS225" t="b">
        <f t="shared" si="260"/>
        <v>1</v>
      </c>
      <c r="BT225" t="b">
        <f t="shared" si="261"/>
        <v>1</v>
      </c>
      <c r="BU225" t="b">
        <f t="shared" si="262"/>
        <v>1</v>
      </c>
      <c r="BV225" t="b">
        <f t="shared" si="263"/>
        <v>0</v>
      </c>
      <c r="BW225">
        <f>IF(OR(BR225=FALSE,BR225="na"),"na",VLOOKUP(CN225,'Vlookup tables'!$G$2:$H$7,2,FALSE))</f>
        <v>5</v>
      </c>
      <c r="BX225">
        <f>IF(OR(BS225=FALSE,BS225="na"),"na",VLOOKUP(CO225,'Vlookup tables'!$G$2:$H$7,2,FALSE))</f>
        <v>4</v>
      </c>
      <c r="BY225">
        <f>IF(OR(BT225=FALSE,BT225="na"),"na",VLOOKUP(CP225,'Vlookup tables'!$G$2:$H$7,2,FALSE))</f>
        <v>2</v>
      </c>
      <c r="BZ225">
        <f>IF(OR(BU225=FALSE,BU225="na"),"na",VLOOKUP(CQ225,'Vlookup tables'!$G$2:$H$7,2,FALSE))</f>
        <v>2</v>
      </c>
      <c r="CA225">
        <f>IF(OR(BR225=FALSE,BR225="na"),"na",VLOOKUP(CU225,'Vlookup tables'!$J$2:$K$5,2,FALSE))</f>
        <v>3</v>
      </c>
      <c r="CB225">
        <f>IF(OR(BS225=FALSE,BS225="na"),"na",VLOOKUP(CV225,'Vlookup tables'!$J$2:$K$5,2,FALSE))</f>
        <v>3</v>
      </c>
      <c r="CC225">
        <f>IF(OR(BT225=FALSE,BT225="na"),"na",VLOOKUP(CW225,'Vlookup tables'!$J$2:$K$5,2,FALSE))</f>
        <v>3</v>
      </c>
      <c r="CD225">
        <f>IF(OR(BU225=FALSE,BU225="na"),"na",VLOOKUP(CX225,'Vlookup tables'!$J$2:$K$5,2,FALSE))</f>
        <v>3</v>
      </c>
      <c r="CE225" t="b">
        <f t="shared" si="264"/>
        <v>0</v>
      </c>
      <c r="CF225" t="b">
        <f t="shared" si="265"/>
        <v>0</v>
      </c>
      <c r="CG225" t="b">
        <f t="shared" si="266"/>
        <v>0</v>
      </c>
      <c r="CH225" t="b">
        <f t="shared" si="267"/>
        <v>0</v>
      </c>
      <c r="CI225" t="s">
        <v>519</v>
      </c>
      <c r="CJ225" t="s">
        <v>550</v>
      </c>
      <c r="CN225" t="s">
        <v>551</v>
      </c>
      <c r="CO225" t="s">
        <v>573</v>
      </c>
      <c r="CP225" t="s">
        <v>531</v>
      </c>
      <c r="CQ225" t="s">
        <v>531</v>
      </c>
      <c r="CR225" t="s">
        <v>530</v>
      </c>
      <c r="CU225" t="s">
        <v>532</v>
      </c>
      <c r="CV225" t="s">
        <v>532</v>
      </c>
      <c r="CW225" t="s">
        <v>532</v>
      </c>
      <c r="CX225" t="s">
        <v>532</v>
      </c>
      <c r="CY225" t="s">
        <v>532</v>
      </c>
      <c r="DI225" t="b">
        <f t="shared" si="268"/>
        <v>0</v>
      </c>
      <c r="DK225" t="s">
        <v>552</v>
      </c>
      <c r="EQ225" t="b">
        <f t="shared" si="269"/>
        <v>1</v>
      </c>
      <c r="ER225" t="b">
        <f t="shared" si="270"/>
        <v>1</v>
      </c>
      <c r="ES225" t="b">
        <f t="shared" si="271"/>
        <v>0</v>
      </c>
      <c r="ET225" t="b">
        <f t="shared" si="272"/>
        <v>0</v>
      </c>
      <c r="EU225" t="b">
        <f t="shared" si="273"/>
        <v>1</v>
      </c>
      <c r="EV225" t="b">
        <f t="shared" si="274"/>
        <v>0</v>
      </c>
      <c r="EW225">
        <f t="shared" si="228"/>
        <v>3</v>
      </c>
      <c r="EX225" t="str">
        <f t="shared" si="229"/>
        <v>na</v>
      </c>
      <c r="EY225" t="str">
        <f t="shared" si="230"/>
        <v>na</v>
      </c>
      <c r="EZ225">
        <f t="shared" si="231"/>
        <v>3</v>
      </c>
      <c r="FA225" t="b">
        <f t="shared" si="232"/>
        <v>1</v>
      </c>
      <c r="FB225" t="b">
        <f t="shared" si="233"/>
        <v>0</v>
      </c>
      <c r="FC225" t="b">
        <f t="shared" si="275"/>
        <v>0</v>
      </c>
      <c r="FD225" t="b">
        <f t="shared" si="234"/>
        <v>1</v>
      </c>
      <c r="FE225" t="b">
        <f t="shared" si="235"/>
        <v>1</v>
      </c>
      <c r="FF225" t="b">
        <f t="shared" si="236"/>
        <v>1</v>
      </c>
      <c r="FG225" t="b">
        <f t="shared" si="237"/>
        <v>1</v>
      </c>
      <c r="FH225" t="b">
        <f t="shared" si="276"/>
        <v>0</v>
      </c>
      <c r="FI225">
        <f>IF(OR(FD225=FALSE,FD225="na"),"na",VLOOKUP(GH225,'Vlookup tables'!$G$2:$H$7,2,FALSE))</f>
        <v>4</v>
      </c>
      <c r="FJ225">
        <f>IF(OR(FE225=FALSE,FE225="na"),"na",VLOOKUP(GI225,'Vlookup tables'!$G$2:$H$7,2,FALSE))</f>
        <v>2</v>
      </c>
      <c r="FK225">
        <f>IF(OR(FF225=FALSE,FF225="na"),"na",VLOOKUP(GJ225,'Vlookup tables'!$G$2:$H$7,2,FALSE))</f>
        <v>4</v>
      </c>
      <c r="FL225">
        <f>IF(OR(FG225=FALSE,FG225="na"),"na",VLOOKUP(GK225,'Vlookup tables'!$G$2:$H$7,2,FALSE))</f>
        <v>2</v>
      </c>
      <c r="FM225">
        <f>IF(OR(FD225=FALSE,FD225="na"),"na",VLOOKUP(GO225,'Vlookup tables'!$J$2:$K$5,2,FALSE))</f>
        <v>3</v>
      </c>
      <c r="FN225">
        <f>IF(OR(FE225=FALSE,FE225="na"),"na",VLOOKUP(GP225,'Vlookup tables'!$J$2:$K$5,2,FALSE))</f>
        <v>3</v>
      </c>
      <c r="FO225">
        <f>IF(OR(FF225=FALSE,FF225="na"),"na",VLOOKUP(GQ225,'Vlookup tables'!$J$2:$K$5,2,FALSE))</f>
        <v>3</v>
      </c>
      <c r="FP225">
        <f>IF(OR(FG225=FALSE,FG225="na"),"na",VLOOKUP(GR225,'Vlookup tables'!$J$2:$K$5,2,FALSE))</f>
        <v>3</v>
      </c>
      <c r="FQ225" t="b">
        <f t="shared" si="238"/>
        <v>0</v>
      </c>
      <c r="FR225" t="b">
        <f t="shared" si="239"/>
        <v>0</v>
      </c>
      <c r="FS225" t="b">
        <f t="shared" si="240"/>
        <v>0</v>
      </c>
      <c r="FT225" t="b">
        <f t="shared" si="241"/>
        <v>0</v>
      </c>
      <c r="FU225" t="b">
        <f t="shared" si="242"/>
        <v>0</v>
      </c>
      <c r="FV225" t="s">
        <v>594</v>
      </c>
      <c r="FX225" t="s">
        <v>554</v>
      </c>
      <c r="GA225" t="s">
        <v>554</v>
      </c>
      <c r="GB225" t="s">
        <v>893</v>
      </c>
      <c r="GF225" t="s">
        <v>596</v>
      </c>
      <c r="GH225" t="s">
        <v>573</v>
      </c>
      <c r="GI225" t="s">
        <v>531</v>
      </c>
      <c r="GJ225" t="s">
        <v>573</v>
      </c>
      <c r="GK225" t="s">
        <v>531</v>
      </c>
      <c r="GO225" t="s">
        <v>532</v>
      </c>
      <c r="GP225" t="s">
        <v>532</v>
      </c>
      <c r="GQ225" t="s">
        <v>532</v>
      </c>
      <c r="GR225" t="s">
        <v>532</v>
      </c>
      <c r="HD225" t="s">
        <v>552</v>
      </c>
      <c r="HX225">
        <f>IF(IT225="","Unknown",VLOOKUP(IT225,'Vlookup tables'!$B$13:$C$16,2,FALSE))</f>
        <v>2</v>
      </c>
      <c r="HY225">
        <f>IF(IU225="","Unknown",VLOOKUP(IU225,'Vlookup tables'!$D$13:$E$16,2,FALSE))</f>
        <v>2</v>
      </c>
      <c r="HZ225">
        <f>IF(IV225="","Unknown",VLOOKUP(IV225,'Vlookup tables'!$F$13:$G$16,2,FALSE))</f>
        <v>3</v>
      </c>
      <c r="IA225">
        <f>IF(IW225="","Unknown",VLOOKUP(IW225,'Vlookup tables'!$H$13:$I$16,2,FALSE))</f>
        <v>3</v>
      </c>
      <c r="IB225">
        <f>IF(IX225="","Unknown",VLOOKUP(IX225,'Vlookup tables'!$J$13:$K$16,2,FALSE))</f>
        <v>3</v>
      </c>
      <c r="IC225">
        <f>IF(IY225="","Unknown",VLOOKUP(IY225,'Vlookup tables'!$L$13:$M$16,2,FALSE))</f>
        <v>3</v>
      </c>
      <c r="ID225">
        <f>IF(IZ225="","Unknown",VLOOKUP(IZ225,'Vlookup tables'!$N$13:$O$16,2,FALSE))</f>
        <v>1</v>
      </c>
      <c r="IE225">
        <f>VLOOKUP(JA225,'Vlookup tables'!$P$13:$Q$15,2,FALSE)</f>
        <v>2</v>
      </c>
      <c r="IF225" t="b">
        <f t="shared" si="277"/>
        <v>1</v>
      </c>
      <c r="IG225" t="b">
        <f t="shared" si="278"/>
        <v>1</v>
      </c>
      <c r="IH225" t="b">
        <f t="shared" si="279"/>
        <v>0</v>
      </c>
      <c r="II225" t="b">
        <f t="shared" si="243"/>
        <v>1</v>
      </c>
      <c r="IJ225">
        <f>IF(OR(IF225=FALSE,IF225="na"),"na",VLOOKUP(JF225,'Vlookup tables'!$G$2:$H$7,2,FALSE))</f>
        <v>4</v>
      </c>
      <c r="IK225">
        <f>IF(OR(IG225=FALSE,IG225="na"),"na",VLOOKUP(JG225,'Vlookup tables'!$G$2:$H$7,2,FALSE))</f>
        <v>2</v>
      </c>
      <c r="IL225" t="str">
        <f>IF(OR(IH225=FALSE,IH225="na"),"na",VLOOKUP(JH225,'Vlookup tables'!$G$2:$H$7,2,FALSE))</f>
        <v>na</v>
      </c>
      <c r="IM225">
        <f>IF(OR(IF225=FALSE,IF225="na"),"na",VLOOKUP(JL225,'Vlookup tables'!$J$2:$K$5,2,FALSE))</f>
        <v>3</v>
      </c>
      <c r="IN225">
        <f>IF(OR(IG225=FALSE,IG225="na"),"na",VLOOKUP(JM225,'Vlookup tables'!$J$2:$K$5,2,FALSE))</f>
        <v>3</v>
      </c>
      <c r="IO225" t="str">
        <f>IF(OR(IH225=FALSE,IH225="na"),"na",VLOOKUP(JN225,'Vlookup tables'!$J$2:$K$5,2,FALSE))</f>
        <v>na</v>
      </c>
      <c r="IP225" t="b">
        <f t="shared" si="280"/>
        <v>0</v>
      </c>
      <c r="IQ225" t="b">
        <f t="shared" si="281"/>
        <v>0</v>
      </c>
      <c r="IR225" t="str">
        <f t="shared" si="282"/>
        <v>na</v>
      </c>
      <c r="IS225" t="b">
        <f t="shared" si="283"/>
        <v>0</v>
      </c>
      <c r="IT225" t="s">
        <v>559</v>
      </c>
      <c r="IU225" t="s">
        <v>560</v>
      </c>
      <c r="IV225" t="s">
        <v>540</v>
      </c>
      <c r="IW225" t="s">
        <v>576</v>
      </c>
      <c r="IX225" t="s">
        <v>577</v>
      </c>
      <c r="IY225" t="s">
        <v>532</v>
      </c>
      <c r="IZ225" t="s">
        <v>562</v>
      </c>
      <c r="JA225" t="s">
        <v>578</v>
      </c>
      <c r="JB225" t="s">
        <v>1438</v>
      </c>
      <c r="JC225" t="s">
        <v>1439</v>
      </c>
      <c r="JF225" t="s">
        <v>573</v>
      </c>
      <c r="JG225" t="s">
        <v>531</v>
      </c>
      <c r="JI225" t="s">
        <v>530</v>
      </c>
      <c r="JL225" t="s">
        <v>532</v>
      </c>
      <c r="JM225" t="s">
        <v>532</v>
      </c>
      <c r="JO225" t="s">
        <v>532</v>
      </c>
      <c r="KN225" t="s">
        <v>552</v>
      </c>
      <c r="KQ225" t="b">
        <f t="shared" si="284"/>
        <v>0</v>
      </c>
      <c r="KR225">
        <f t="shared" si="244"/>
        <v>170</v>
      </c>
    </row>
    <row r="226" spans="1:304" ht="14.4" customHeight="1" x14ac:dyDescent="0.3">
      <c r="A226">
        <v>100</v>
      </c>
      <c r="B226">
        <v>724</v>
      </c>
      <c r="C226" s="2">
        <v>44875.662499999999</v>
      </c>
      <c r="D226">
        <v>0.89999997615814198</v>
      </c>
      <c r="E226" t="s">
        <v>523</v>
      </c>
      <c r="F226" t="s">
        <v>612</v>
      </c>
      <c r="G226">
        <f>VLOOKUP(F226,'Vlookup tables'!$A$2:$B$10,2,FALSE)</f>
        <v>5</v>
      </c>
      <c r="H226" t="s">
        <v>579</v>
      </c>
      <c r="J226" t="str">
        <f t="shared" si="285"/>
        <v>Unknown</v>
      </c>
      <c r="K226" t="s">
        <v>612</v>
      </c>
      <c r="L226">
        <f>VLOOKUP(K226,'Vlookup tables'!$A$2:$B$10,2,FALSE)</f>
        <v>5</v>
      </c>
      <c r="M226" t="s">
        <v>583</v>
      </c>
      <c r="N226" t="b">
        <f t="shared" si="245"/>
        <v>1</v>
      </c>
      <c r="O226" t="b">
        <f t="shared" si="246"/>
        <v>0</v>
      </c>
      <c r="P226" t="b">
        <f t="shared" si="247"/>
        <v>0</v>
      </c>
      <c r="Q226" t="b">
        <f t="shared" si="248"/>
        <v>0</v>
      </c>
      <c r="R226" t="b">
        <f t="shared" si="249"/>
        <v>0</v>
      </c>
      <c r="S226" t="s">
        <v>614</v>
      </c>
      <c r="T226" t="str">
        <f t="shared" si="286"/>
        <v>na</v>
      </c>
      <c r="U226" t="b">
        <f t="shared" si="287"/>
        <v>1</v>
      </c>
      <c r="V226" t="b">
        <f t="shared" si="288"/>
        <v>1</v>
      </c>
      <c r="W226" t="b">
        <f t="shared" si="289"/>
        <v>1</v>
      </c>
      <c r="X226" t="b">
        <f t="shared" si="290"/>
        <v>0</v>
      </c>
      <c r="Y226" t="s">
        <v>517</v>
      </c>
      <c r="Z226">
        <f>VLOOKUP(Y226,'Vlookup tables'!$D$2:$E$6,2,FALSE)</f>
        <v>1</v>
      </c>
      <c r="AA226" t="b">
        <f t="shared" si="227"/>
        <v>1</v>
      </c>
      <c r="AB226" t="b">
        <f t="shared" si="250"/>
        <v>0</v>
      </c>
      <c r="AC226" t="b">
        <f t="shared" si="251"/>
        <v>0</v>
      </c>
      <c r="AD226" t="b">
        <f t="shared" si="252"/>
        <v>0</v>
      </c>
      <c r="AE226" t="b">
        <f t="shared" si="253"/>
        <v>0</v>
      </c>
      <c r="AF226">
        <f>IF(OR(AA226=FALSE,AA226="na"),"na",VLOOKUP(AV226,'Vlookup tables'!$G$2:$H$7,2,FALSE))</f>
        <v>4</v>
      </c>
      <c r="AG226" t="str">
        <f>IF(OR(AB226=FALSE,AB226="na"),"na",VLOOKUP(AW226,'Vlookup tables'!$G$2:$H$7,2,FALSE))</f>
        <v>na</v>
      </c>
      <c r="AH226" t="str">
        <f>IF(OR(AC226=FALSE,AC226="na"),"na",VLOOKUP(AX226,'Vlookup tables'!$G$2:$H$7,2,FALSE))</f>
        <v>na</v>
      </c>
      <c r="AI226" t="str">
        <f>IF(OR(AD226=FALSE,AD226="na"),"na",VLOOKUP(AY226,'Vlookup tables'!$G$2:$H$7,2,FALSE))</f>
        <v>na</v>
      </c>
      <c r="AJ226">
        <f>IF(OR(AA226=FALSE,AA226="na"),"na",VLOOKUP(BC226,'Vlookup tables'!$J$2:$K$5,2,FALSE))</f>
        <v>2</v>
      </c>
      <c r="AK226" t="str">
        <f>IF(OR(AB226=FALSE,AB226="na"),"na",VLOOKUP(BD226,'Vlookup tables'!$J$2:$K$5,2,FALSE))</f>
        <v>na</v>
      </c>
      <c r="AL226" t="str">
        <f>IF(OR(AC226=FALSE,AC226="na"),"na",VLOOKUP(BE226,'Vlookup tables'!$J$2:$K$5,2,FALSE))</f>
        <v>na</v>
      </c>
      <c r="AM226" t="str">
        <f>IF(OR(AD226=FALSE,AD226="na"),"na",VLOOKUP(BF226,'Vlookup tables'!$J$2:$K$5,2,FALSE))</f>
        <v>na</v>
      </c>
      <c r="AN226" t="b">
        <f t="shared" si="254"/>
        <v>1</v>
      </c>
      <c r="AO226" t="str">
        <f t="shared" si="255"/>
        <v>na</v>
      </c>
      <c r="AP226" t="str">
        <f t="shared" si="256"/>
        <v>na</v>
      </c>
      <c r="AQ226" t="str">
        <f t="shared" si="257"/>
        <v>na</v>
      </c>
      <c r="AR226" t="s">
        <v>747</v>
      </c>
      <c r="AV226" t="s">
        <v>573</v>
      </c>
      <c r="AX226" t="s">
        <v>573</v>
      </c>
      <c r="BC226" t="s">
        <v>528</v>
      </c>
      <c r="BE226" t="s">
        <v>528</v>
      </c>
      <c r="BJ226" t="s">
        <v>898</v>
      </c>
      <c r="BL226" t="s">
        <v>898</v>
      </c>
      <c r="BQ226" t="str">
        <f t="shared" si="258"/>
        <v>Yes</v>
      </c>
      <c r="BR226" t="b">
        <f t="shared" si="259"/>
        <v>1</v>
      </c>
      <c r="BS226" t="b">
        <f t="shared" si="260"/>
        <v>1</v>
      </c>
      <c r="BT226" t="b">
        <f t="shared" si="261"/>
        <v>0</v>
      </c>
      <c r="BU226" t="b">
        <f t="shared" si="262"/>
        <v>0</v>
      </c>
      <c r="BV226" t="b">
        <f t="shared" si="263"/>
        <v>0</v>
      </c>
      <c r="BW226">
        <f>IF(OR(BR226=FALSE,BR226="na"),"na",VLOOKUP(CN226,'Vlookup tables'!$G$2:$H$7,2,FALSE))</f>
        <v>2</v>
      </c>
      <c r="BX226">
        <f>IF(OR(BS226=FALSE,BS226="na"),"na",VLOOKUP(CO226,'Vlookup tables'!$G$2:$H$7,2,FALSE))</f>
        <v>2</v>
      </c>
      <c r="BY226" t="str">
        <f>IF(OR(BT226=FALSE,BT226="na"),"na",VLOOKUP(CP226,'Vlookup tables'!$G$2:$H$7,2,FALSE))</f>
        <v>na</v>
      </c>
      <c r="BZ226" t="str">
        <f>IF(OR(BU226=FALSE,BU226="na"),"na",VLOOKUP(CQ226,'Vlookup tables'!$G$2:$H$7,2,FALSE))</f>
        <v>na</v>
      </c>
      <c r="CA226">
        <f>IF(OR(BR226=FALSE,BR226="na"),"na",VLOOKUP(CU226,'Vlookup tables'!$J$2:$K$5,2,FALSE))</f>
        <v>2</v>
      </c>
      <c r="CB226">
        <f>IF(OR(BS226=FALSE,BS226="na"),"na",VLOOKUP(CV226,'Vlookup tables'!$J$2:$K$5,2,FALSE))</f>
        <v>2</v>
      </c>
      <c r="CC226" t="str">
        <f>IF(OR(BT226=FALSE,BT226="na"),"na",VLOOKUP(CW226,'Vlookup tables'!$J$2:$K$5,2,FALSE))</f>
        <v>na</v>
      </c>
      <c r="CD226" t="str">
        <f>IF(OR(BU226=FALSE,BU226="na"),"na",VLOOKUP(CX226,'Vlookup tables'!$J$2:$K$5,2,FALSE))</f>
        <v>na</v>
      </c>
      <c r="CE226" t="b">
        <f t="shared" si="264"/>
        <v>0</v>
      </c>
      <c r="CF226" t="b">
        <f t="shared" si="265"/>
        <v>0</v>
      </c>
      <c r="CG226" t="str">
        <f t="shared" si="266"/>
        <v>na</v>
      </c>
      <c r="CH226" t="str">
        <f t="shared" si="267"/>
        <v>na</v>
      </c>
      <c r="CI226" t="s">
        <v>519</v>
      </c>
      <c r="CJ226" t="s">
        <v>529</v>
      </c>
      <c r="CN226" t="s">
        <v>531</v>
      </c>
      <c r="CO226" t="s">
        <v>531</v>
      </c>
      <c r="CU226" t="s">
        <v>528</v>
      </c>
      <c r="CV226" t="s">
        <v>528</v>
      </c>
      <c r="DI226" t="b">
        <f t="shared" si="268"/>
        <v>0</v>
      </c>
      <c r="DK226" t="s">
        <v>552</v>
      </c>
      <c r="EQ226" t="b">
        <f t="shared" si="269"/>
        <v>1</v>
      </c>
      <c r="ER226" t="b">
        <f t="shared" si="270"/>
        <v>1</v>
      </c>
      <c r="ES226" t="b">
        <f t="shared" si="271"/>
        <v>1</v>
      </c>
      <c r="ET226" t="b">
        <f t="shared" si="272"/>
        <v>0</v>
      </c>
      <c r="EU226" t="b">
        <f t="shared" si="273"/>
        <v>0</v>
      </c>
      <c r="EV226" t="b">
        <f t="shared" si="274"/>
        <v>0</v>
      </c>
      <c r="EW226">
        <f t="shared" si="228"/>
        <v>3</v>
      </c>
      <c r="EX226">
        <f t="shared" si="229"/>
        <v>3</v>
      </c>
      <c r="EY226" t="str">
        <f t="shared" si="230"/>
        <v>na</v>
      </c>
      <c r="EZ226" t="str">
        <f t="shared" si="231"/>
        <v>na</v>
      </c>
      <c r="FA226" t="b">
        <f t="shared" si="232"/>
        <v>1</v>
      </c>
      <c r="FB226" t="b">
        <f t="shared" si="233"/>
        <v>0</v>
      </c>
      <c r="FC226" t="b">
        <f t="shared" si="275"/>
        <v>0</v>
      </c>
      <c r="FD226" t="b">
        <f t="shared" si="234"/>
        <v>1</v>
      </c>
      <c r="FE226" t="b">
        <f t="shared" si="235"/>
        <v>1</v>
      </c>
      <c r="FF226" t="b">
        <f t="shared" si="236"/>
        <v>0</v>
      </c>
      <c r="FG226" t="b">
        <f t="shared" si="237"/>
        <v>0</v>
      </c>
      <c r="FH226" t="b">
        <f t="shared" si="276"/>
        <v>0</v>
      </c>
      <c r="FI226">
        <f>IF(OR(FD226=FALSE,FD226="na"),"na",VLOOKUP(GH226,'Vlookup tables'!$G$2:$H$7,2,FALSE))</f>
        <v>5</v>
      </c>
      <c r="FJ226">
        <f>IF(OR(FE226=FALSE,FE226="na"),"na",VLOOKUP(GI226,'Vlookup tables'!$G$2:$H$7,2,FALSE))</f>
        <v>5</v>
      </c>
      <c r="FK226" t="str">
        <f>IF(OR(FF226=FALSE,FF226="na"),"na",VLOOKUP(GJ226,'Vlookup tables'!$G$2:$H$7,2,FALSE))</f>
        <v>na</v>
      </c>
      <c r="FL226" t="str">
        <f>IF(OR(FG226=FALSE,FG226="na"),"na",VLOOKUP(GK226,'Vlookup tables'!$G$2:$H$7,2,FALSE))</f>
        <v>na</v>
      </c>
      <c r="FM226">
        <f>IF(OR(FD226=FALSE,FD226="na"),"na",VLOOKUP(GO226,'Vlookup tables'!$J$2:$K$5,2,FALSE))</f>
        <v>2</v>
      </c>
      <c r="FN226">
        <f>IF(OR(FE226=FALSE,FE226="na"),"na",VLOOKUP(GP226,'Vlookup tables'!$J$2:$K$5,2,FALSE))</f>
        <v>2</v>
      </c>
      <c r="FO226" t="str">
        <f>IF(OR(FF226=FALSE,FF226="na"),"na",VLOOKUP(GQ226,'Vlookup tables'!$J$2:$K$5,2,FALSE))</f>
        <v>na</v>
      </c>
      <c r="FP226" t="str">
        <f>IF(OR(FG226=FALSE,FG226="na"),"na",VLOOKUP(GR226,'Vlookup tables'!$J$2:$K$5,2,FALSE))</f>
        <v>na</v>
      </c>
      <c r="FQ226" t="b">
        <f t="shared" si="238"/>
        <v>0</v>
      </c>
      <c r="FR226" t="b">
        <f t="shared" si="239"/>
        <v>0</v>
      </c>
      <c r="FS226" t="str">
        <f t="shared" si="240"/>
        <v>na</v>
      </c>
      <c r="FT226" t="str">
        <f t="shared" si="241"/>
        <v>na</v>
      </c>
      <c r="FU226" t="b">
        <f t="shared" si="242"/>
        <v>0</v>
      </c>
      <c r="FV226" t="s">
        <v>634</v>
      </c>
      <c r="FX226" t="s">
        <v>554</v>
      </c>
      <c r="FY226" t="s">
        <v>554</v>
      </c>
      <c r="GB226" t="s">
        <v>1372</v>
      </c>
      <c r="GF226" t="s">
        <v>596</v>
      </c>
      <c r="GH226" t="s">
        <v>551</v>
      </c>
      <c r="GI226" t="s">
        <v>551</v>
      </c>
      <c r="GO226" t="s">
        <v>528</v>
      </c>
      <c r="GP226" t="s">
        <v>528</v>
      </c>
      <c r="HD226" t="s">
        <v>552</v>
      </c>
      <c r="HX226">
        <f>IF(IT226="","Unknown",VLOOKUP(IT226,'Vlookup tables'!$B$13:$C$16,2,FALSE))</f>
        <v>1</v>
      </c>
      <c r="HY226">
        <f>IF(IU226="","Unknown",VLOOKUP(IU226,'Vlookup tables'!$D$13:$E$16,2,FALSE))</f>
        <v>3</v>
      </c>
      <c r="HZ226">
        <f>IF(IV226="","Unknown",VLOOKUP(IV226,'Vlookup tables'!$F$13:$G$16,2,FALSE))</f>
        <v>2</v>
      </c>
      <c r="IA226">
        <f>IF(IW226="","Unknown",VLOOKUP(IW226,'Vlookup tables'!$H$13:$I$16,2,FALSE))</f>
        <v>2</v>
      </c>
      <c r="IB226">
        <f>IF(IX226="","Unknown",VLOOKUP(IX226,'Vlookup tables'!$J$13:$K$16,2,FALSE))</f>
        <v>2</v>
      </c>
      <c r="IC226">
        <f>IF(IY226="","Unknown",VLOOKUP(IY226,'Vlookup tables'!$L$13:$M$16,2,FALSE))</f>
        <v>2</v>
      </c>
      <c r="ID226">
        <f>IF(IZ226="","Unknown",VLOOKUP(IZ226,'Vlookup tables'!$N$13:$O$16,2,FALSE))</f>
        <v>1</v>
      </c>
      <c r="IE226">
        <f>VLOOKUP(JA226,'Vlookup tables'!$P$13:$Q$15,2,FALSE)</f>
        <v>2</v>
      </c>
      <c r="IF226" t="b">
        <f t="shared" si="277"/>
        <v>1</v>
      </c>
      <c r="IG226" t="b">
        <f t="shared" si="278"/>
        <v>0</v>
      </c>
      <c r="IH226" t="b">
        <f t="shared" si="279"/>
        <v>0</v>
      </c>
      <c r="II226" t="b">
        <f t="shared" si="243"/>
        <v>0</v>
      </c>
      <c r="IJ226">
        <f>IF(OR(IF226=FALSE,IF226="na"),"na",VLOOKUP(JF226,'Vlookup tables'!$G$2:$H$7,2,FALSE))</f>
        <v>1</v>
      </c>
      <c r="IK226" t="str">
        <f>IF(OR(IG226=FALSE,IG226="na"),"na",VLOOKUP(JG226,'Vlookup tables'!$G$2:$H$7,2,FALSE))</f>
        <v>na</v>
      </c>
      <c r="IL226" t="str">
        <f>IF(OR(IH226=FALSE,IH226="na"),"na",VLOOKUP(JH226,'Vlookup tables'!$G$2:$H$7,2,FALSE))</f>
        <v>na</v>
      </c>
      <c r="IM226">
        <f>IF(OR(IF226=FALSE,IF226="na"),"na",VLOOKUP(JL226,'Vlookup tables'!$J$2:$K$5,2,FALSE))</f>
        <v>2</v>
      </c>
      <c r="IN226" t="str">
        <f>IF(OR(IG226=FALSE,IG226="na"),"na",VLOOKUP(JM226,'Vlookup tables'!$J$2:$K$5,2,FALSE))</f>
        <v>na</v>
      </c>
      <c r="IO226" t="str">
        <f>IF(OR(IH226=FALSE,IH226="na"),"na",VLOOKUP(JN226,'Vlookup tables'!$J$2:$K$5,2,FALSE))</f>
        <v>na</v>
      </c>
      <c r="IP226" t="b">
        <f t="shared" si="280"/>
        <v>0</v>
      </c>
      <c r="IQ226" t="str">
        <f t="shared" si="281"/>
        <v>na</v>
      </c>
      <c r="IR226" t="str">
        <f t="shared" si="282"/>
        <v>na</v>
      </c>
      <c r="IS226" t="b">
        <f t="shared" si="283"/>
        <v>0</v>
      </c>
      <c r="IT226" t="s">
        <v>704</v>
      </c>
      <c r="IU226" t="s">
        <v>539</v>
      </c>
      <c r="IV226" t="s">
        <v>561</v>
      </c>
      <c r="IW226" t="s">
        <v>562</v>
      </c>
      <c r="IX226" t="s">
        <v>563</v>
      </c>
      <c r="IY226" t="s">
        <v>528</v>
      </c>
      <c r="IZ226" t="s">
        <v>562</v>
      </c>
      <c r="JA226" t="s">
        <v>578</v>
      </c>
      <c r="JB226" t="s">
        <v>662</v>
      </c>
      <c r="JF226" t="s">
        <v>530</v>
      </c>
      <c r="JL226" t="s">
        <v>528</v>
      </c>
      <c r="KN226" t="s">
        <v>552</v>
      </c>
      <c r="KQ226" t="b">
        <f t="shared" si="284"/>
        <v>0</v>
      </c>
      <c r="KR226">
        <f t="shared" si="244"/>
        <v>150</v>
      </c>
    </row>
    <row r="227" spans="1:304" ht="14.4" customHeight="1" x14ac:dyDescent="0.3">
      <c r="A227">
        <v>100</v>
      </c>
      <c r="B227">
        <v>483</v>
      </c>
      <c r="C227" s="2">
        <v>44875.776423611111</v>
      </c>
      <c r="D227">
        <v>1</v>
      </c>
      <c r="E227" t="s">
        <v>544</v>
      </c>
      <c r="F227" t="s">
        <v>568</v>
      </c>
      <c r="G227">
        <f>VLOOKUP(F227,'Vlookup tables'!$A$2:$B$10,2,FALSE)</f>
        <v>6</v>
      </c>
      <c r="H227" t="s">
        <v>567</v>
      </c>
      <c r="J227" t="str">
        <f t="shared" si="285"/>
        <v>Administration</v>
      </c>
      <c r="K227" t="s">
        <v>568</v>
      </c>
      <c r="L227">
        <f>VLOOKUP(K227,'Vlookup tables'!$A$2:$B$10,2,FALSE)</f>
        <v>6</v>
      </c>
      <c r="M227" t="s">
        <v>583</v>
      </c>
      <c r="N227" t="b">
        <f t="shared" si="245"/>
        <v>1</v>
      </c>
      <c r="O227" t="b">
        <f t="shared" si="246"/>
        <v>0</v>
      </c>
      <c r="P227" t="b">
        <f t="shared" si="247"/>
        <v>0</v>
      </c>
      <c r="Q227" t="b">
        <f t="shared" si="248"/>
        <v>0</v>
      </c>
      <c r="R227" t="b">
        <f t="shared" si="249"/>
        <v>0</v>
      </c>
      <c r="T227" t="str">
        <f t="shared" si="286"/>
        <v>na</v>
      </c>
      <c r="U227" t="str">
        <f t="shared" si="287"/>
        <v>Unknown</v>
      </c>
      <c r="V227" t="str">
        <f t="shared" si="288"/>
        <v>Unknown</v>
      </c>
      <c r="W227" t="str">
        <f t="shared" si="289"/>
        <v>Unknown</v>
      </c>
      <c r="X227" t="str">
        <f t="shared" si="290"/>
        <v>Unknown</v>
      </c>
      <c r="Y227" t="s">
        <v>584</v>
      </c>
      <c r="Z227">
        <f>VLOOKUP(Y227,'Vlookup tables'!$D$2:$E$6,2,FALSE)</f>
        <v>2</v>
      </c>
      <c r="AA227" t="str">
        <f t="shared" si="227"/>
        <v>na</v>
      </c>
      <c r="AB227" t="str">
        <f t="shared" si="250"/>
        <v>na</v>
      </c>
      <c r="AC227" t="str">
        <f t="shared" si="251"/>
        <v>na</v>
      </c>
      <c r="AD227" t="str">
        <f t="shared" si="252"/>
        <v>na</v>
      </c>
      <c r="AE227" t="str">
        <f t="shared" si="253"/>
        <v>na</v>
      </c>
      <c r="AF227" t="str">
        <f>IF(OR(AA227=FALSE,AA227="na"),"na",VLOOKUP(AV227,'Vlookup tables'!$G$2:$H$7,2,FALSE))</f>
        <v>na</v>
      </c>
      <c r="AG227" t="str">
        <f>IF(OR(AB227=FALSE,AB227="na"),"na",VLOOKUP(AW227,'Vlookup tables'!$G$2:$H$7,2,FALSE))</f>
        <v>na</v>
      </c>
      <c r="AH227" t="str">
        <f>IF(OR(AC227=FALSE,AC227="na"),"na",VLOOKUP(AX227,'Vlookup tables'!$G$2:$H$7,2,FALSE))</f>
        <v>na</v>
      </c>
      <c r="AI227" t="str">
        <f>IF(OR(AD227=FALSE,AD227="na"),"na",VLOOKUP(AY227,'Vlookup tables'!$G$2:$H$7,2,FALSE))</f>
        <v>na</v>
      </c>
      <c r="AJ227" t="str">
        <f>IF(OR(AA227=FALSE,AA227="na"),"na",VLOOKUP(BC227,'Vlookup tables'!$J$2:$K$5,2,FALSE))</f>
        <v>na</v>
      </c>
      <c r="AK227" t="str">
        <f>IF(OR(AB227=FALSE,AB227="na"),"na",VLOOKUP(BD227,'Vlookup tables'!$J$2:$K$5,2,FALSE))</f>
        <v>na</v>
      </c>
      <c r="AL227" t="str">
        <f>IF(OR(AC227=FALSE,AC227="na"),"na",VLOOKUP(BE227,'Vlookup tables'!$J$2:$K$5,2,FALSE))</f>
        <v>na</v>
      </c>
      <c r="AM227" t="str">
        <f>IF(OR(AD227=FALSE,AD227="na"),"na",VLOOKUP(BF227,'Vlookup tables'!$J$2:$K$5,2,FALSE))</f>
        <v>na</v>
      </c>
      <c r="AN227" t="str">
        <f t="shared" si="254"/>
        <v>na</v>
      </c>
      <c r="AO227" t="str">
        <f t="shared" si="255"/>
        <v>na</v>
      </c>
      <c r="AP227" t="str">
        <f t="shared" si="256"/>
        <v>na</v>
      </c>
      <c r="AQ227" t="str">
        <f t="shared" si="257"/>
        <v>na</v>
      </c>
      <c r="BQ227" t="str">
        <f t="shared" si="258"/>
        <v>na</v>
      </c>
      <c r="BR227" t="b">
        <f t="shared" si="259"/>
        <v>1</v>
      </c>
      <c r="BS227" t="b">
        <f t="shared" si="260"/>
        <v>1</v>
      </c>
      <c r="BT227" t="b">
        <f t="shared" si="261"/>
        <v>0</v>
      </c>
      <c r="BU227" t="b">
        <f t="shared" si="262"/>
        <v>0</v>
      </c>
      <c r="BV227" t="b">
        <f t="shared" si="263"/>
        <v>0</v>
      </c>
      <c r="BW227">
        <f>IF(OR(BR227=FALSE,BR227="na"),"na",VLOOKUP(CN227,'Vlookup tables'!$G$2:$H$7,2,FALSE))</f>
        <v>4</v>
      </c>
      <c r="BX227">
        <f>IF(OR(BS227=FALSE,BS227="na"),"na",VLOOKUP(CO227,'Vlookup tables'!$G$2:$H$7,2,FALSE))</f>
        <v>3</v>
      </c>
      <c r="BY227" t="str">
        <f>IF(OR(BT227=FALSE,BT227="na"),"na",VLOOKUP(CP227,'Vlookup tables'!$G$2:$H$7,2,FALSE))</f>
        <v>na</v>
      </c>
      <c r="BZ227" t="str">
        <f>IF(OR(BU227=FALSE,BU227="na"),"na",VLOOKUP(CQ227,'Vlookup tables'!$G$2:$H$7,2,FALSE))</f>
        <v>na</v>
      </c>
      <c r="CA227">
        <f>IF(OR(BR227=FALSE,BR227="na"),"na",VLOOKUP(CU227,'Vlookup tables'!$J$2:$K$5,2,FALSE))</f>
        <v>3</v>
      </c>
      <c r="CB227">
        <f>IF(OR(BS227=FALSE,BS227="na"),"na",VLOOKUP(CV227,'Vlookup tables'!$J$2:$K$5,2,FALSE))</f>
        <v>2</v>
      </c>
      <c r="CC227" t="str">
        <f>IF(OR(BT227=FALSE,BT227="na"),"na",VLOOKUP(CW227,'Vlookup tables'!$J$2:$K$5,2,FALSE))</f>
        <v>na</v>
      </c>
      <c r="CD227" t="str">
        <f>IF(OR(BU227=FALSE,BU227="na"),"na",VLOOKUP(CX227,'Vlookup tables'!$J$2:$K$5,2,FALSE))</f>
        <v>na</v>
      </c>
      <c r="CE227" t="b">
        <f t="shared" si="264"/>
        <v>0</v>
      </c>
      <c r="CF227" t="b">
        <f t="shared" si="265"/>
        <v>1</v>
      </c>
      <c r="CG227" t="str">
        <f t="shared" si="266"/>
        <v>na</v>
      </c>
      <c r="CH227" t="str">
        <f t="shared" si="267"/>
        <v>na</v>
      </c>
      <c r="CJ227" t="s">
        <v>529</v>
      </c>
      <c r="CN227" t="s">
        <v>573</v>
      </c>
      <c r="CO227" t="s">
        <v>527</v>
      </c>
      <c r="CU227" t="s">
        <v>532</v>
      </c>
      <c r="CV227" t="s">
        <v>528</v>
      </c>
      <c r="DC227" t="s">
        <v>1440</v>
      </c>
      <c r="DI227" t="b">
        <f t="shared" si="268"/>
        <v>0</v>
      </c>
      <c r="DK227" t="s">
        <v>552</v>
      </c>
      <c r="EQ227" t="b">
        <f t="shared" si="269"/>
        <v>1</v>
      </c>
      <c r="ER227" t="b">
        <f t="shared" si="270"/>
        <v>1</v>
      </c>
      <c r="ES227" t="b">
        <f t="shared" si="271"/>
        <v>0</v>
      </c>
      <c r="ET227" t="b">
        <f t="shared" si="272"/>
        <v>0</v>
      </c>
      <c r="EU227" t="b">
        <f t="shared" si="273"/>
        <v>0</v>
      </c>
      <c r="EV227" t="b">
        <f t="shared" si="274"/>
        <v>0</v>
      </c>
      <c r="EW227">
        <f t="shared" si="228"/>
        <v>1</v>
      </c>
      <c r="EX227" t="str">
        <f t="shared" si="229"/>
        <v>na</v>
      </c>
      <c r="EY227" t="str">
        <f t="shared" si="230"/>
        <v>na</v>
      </c>
      <c r="EZ227" t="str">
        <f t="shared" si="231"/>
        <v>na</v>
      </c>
      <c r="FA227" t="b">
        <f t="shared" si="232"/>
        <v>1</v>
      </c>
      <c r="FB227" t="b">
        <f t="shared" si="233"/>
        <v>0</v>
      </c>
      <c r="FC227" t="b">
        <f t="shared" si="275"/>
        <v>0</v>
      </c>
      <c r="FD227" t="b">
        <f t="shared" si="234"/>
        <v>1</v>
      </c>
      <c r="FE227" t="str">
        <f t="shared" si="235"/>
        <v>na</v>
      </c>
      <c r="FF227" t="b">
        <f t="shared" si="236"/>
        <v>0</v>
      </c>
      <c r="FG227" t="b">
        <f t="shared" si="237"/>
        <v>0</v>
      </c>
      <c r="FH227" t="b">
        <f t="shared" si="276"/>
        <v>0</v>
      </c>
      <c r="FI227">
        <f>IF(OR(FD227=FALSE,FD227="na"),"na",VLOOKUP(GH227,'Vlookup tables'!$G$2:$H$7,2,FALSE))</f>
        <v>2</v>
      </c>
      <c r="FJ227" t="str">
        <f>IF(OR(FE227=FALSE,FE227="na"),"na",VLOOKUP(GI227,'Vlookup tables'!$G$2:$H$7,2,FALSE))</f>
        <v>na</v>
      </c>
      <c r="FK227" t="str">
        <f>IF(OR(FF227=FALSE,FF227="na"),"na",VLOOKUP(GJ227,'Vlookup tables'!$G$2:$H$7,2,FALSE))</f>
        <v>na</v>
      </c>
      <c r="FL227" t="str">
        <f>IF(OR(FG227=FALSE,FG227="na"),"na",VLOOKUP(GK227,'Vlookup tables'!$G$2:$H$7,2,FALSE))</f>
        <v>na</v>
      </c>
      <c r="FM227">
        <f>IF(OR(FD227=FALSE,FD227="na"),"na",VLOOKUP(GO227,'Vlookup tables'!$J$2:$K$5,2,FALSE))</f>
        <v>2</v>
      </c>
      <c r="FN227" t="str">
        <f>IF(OR(FE227=FALSE,FE227="na"),"na",VLOOKUP(GP227,'Vlookup tables'!$J$2:$K$5,2,FALSE))</f>
        <v>na</v>
      </c>
      <c r="FO227" t="str">
        <f>IF(OR(FF227=FALSE,FF227="na"),"na",VLOOKUP(GQ227,'Vlookup tables'!$J$2:$K$5,2,FALSE))</f>
        <v>na</v>
      </c>
      <c r="FP227" t="str">
        <f>IF(OR(FG227=FALSE,FG227="na"),"na",VLOOKUP(GR227,'Vlookup tables'!$J$2:$K$5,2,FALSE))</f>
        <v>na</v>
      </c>
      <c r="FQ227" t="b">
        <f t="shared" si="238"/>
        <v>0</v>
      </c>
      <c r="FR227" t="str">
        <f t="shared" si="239"/>
        <v>na</v>
      </c>
      <c r="FS227" t="str">
        <f t="shared" si="240"/>
        <v>na</v>
      </c>
      <c r="FT227" t="str">
        <f t="shared" si="241"/>
        <v>na</v>
      </c>
      <c r="FU227" t="b">
        <f t="shared" si="242"/>
        <v>0</v>
      </c>
      <c r="FV227" t="s">
        <v>601</v>
      </c>
      <c r="FX227" t="s">
        <v>555</v>
      </c>
      <c r="GB227" t="s">
        <v>661</v>
      </c>
      <c r="GF227" t="s">
        <v>596</v>
      </c>
      <c r="GH227" t="s">
        <v>531</v>
      </c>
      <c r="GO227" t="s">
        <v>528</v>
      </c>
      <c r="HD227" t="s">
        <v>552</v>
      </c>
      <c r="HX227">
        <f>IF(IT227="","Unknown",VLOOKUP(IT227,'Vlookup tables'!$B$13:$C$16,2,FALSE))</f>
        <v>2</v>
      </c>
      <c r="HY227">
        <f>IF(IU227="","Unknown",VLOOKUP(IU227,'Vlookup tables'!$D$13:$E$16,2,FALSE))</f>
        <v>3</v>
      </c>
      <c r="HZ227">
        <f>IF(IV227="","Unknown",VLOOKUP(IV227,'Vlookup tables'!$F$13:$G$16,2,FALSE))</f>
        <v>3</v>
      </c>
      <c r="IA227">
        <f>IF(IW227="","Unknown",VLOOKUP(IW227,'Vlookup tables'!$H$13:$I$16,2,FALSE))</f>
        <v>3</v>
      </c>
      <c r="IB227">
        <f>IF(IX227="","Unknown",VLOOKUP(IX227,'Vlookup tables'!$J$13:$K$16,2,FALSE))</f>
        <v>3</v>
      </c>
      <c r="IC227">
        <f>IF(IY227="","Unknown",VLOOKUP(IY227,'Vlookup tables'!$L$13:$M$16,2,FALSE))</f>
        <v>3</v>
      </c>
      <c r="ID227">
        <f>IF(IZ227="","Unknown",VLOOKUP(IZ227,'Vlookup tables'!$N$13:$O$16,2,FALSE))</f>
        <v>2</v>
      </c>
      <c r="IE227">
        <f>VLOOKUP(JA227,'Vlookup tables'!$P$13:$Q$15,2,FALSE)</f>
        <v>2</v>
      </c>
      <c r="IF227" t="b">
        <f t="shared" si="277"/>
        <v>1</v>
      </c>
      <c r="IG227" t="b">
        <f t="shared" si="278"/>
        <v>1</v>
      </c>
      <c r="IH227" t="b">
        <f t="shared" si="279"/>
        <v>0</v>
      </c>
      <c r="II227" t="b">
        <f t="shared" si="243"/>
        <v>0</v>
      </c>
      <c r="IJ227">
        <f>IF(OR(IF227=FALSE,IF227="na"),"na",VLOOKUP(JF227,'Vlookup tables'!$G$2:$H$7,2,FALSE))</f>
        <v>2</v>
      </c>
      <c r="IK227">
        <f>IF(OR(IG227=FALSE,IG227="na"),"na",VLOOKUP(JG227,'Vlookup tables'!$G$2:$H$7,2,FALSE))</f>
        <v>4</v>
      </c>
      <c r="IL227" t="str">
        <f>IF(OR(IH227=FALSE,IH227="na"),"na",VLOOKUP(JH227,'Vlookup tables'!$G$2:$H$7,2,FALSE))</f>
        <v>na</v>
      </c>
      <c r="IM227">
        <f>IF(OR(IF227=FALSE,IF227="na"),"na",VLOOKUP(JL227,'Vlookup tables'!$J$2:$K$5,2,FALSE))</f>
        <v>2</v>
      </c>
      <c r="IN227">
        <f>IF(OR(IG227=FALSE,IG227="na"),"na",VLOOKUP(JM227,'Vlookup tables'!$J$2:$K$5,2,FALSE))</f>
        <v>3</v>
      </c>
      <c r="IO227" t="str">
        <f>IF(OR(IH227=FALSE,IH227="na"),"na",VLOOKUP(JN227,'Vlookup tables'!$J$2:$K$5,2,FALSE))</f>
        <v>na</v>
      </c>
      <c r="IP227" t="b">
        <f t="shared" si="280"/>
        <v>0</v>
      </c>
      <c r="IQ227" t="b">
        <f t="shared" si="281"/>
        <v>0</v>
      </c>
      <c r="IR227" t="str">
        <f t="shared" si="282"/>
        <v>na</v>
      </c>
      <c r="IS227" t="b">
        <f t="shared" si="283"/>
        <v>0</v>
      </c>
      <c r="IT227" t="s">
        <v>559</v>
      </c>
      <c r="IU227" t="s">
        <v>539</v>
      </c>
      <c r="IV227" t="s">
        <v>540</v>
      </c>
      <c r="IW227" t="s">
        <v>576</v>
      </c>
      <c r="IX227" t="s">
        <v>577</v>
      </c>
      <c r="IY227" t="s">
        <v>532</v>
      </c>
      <c r="IZ227" t="s">
        <v>576</v>
      </c>
      <c r="JA227" t="s">
        <v>578</v>
      </c>
      <c r="JB227" t="s">
        <v>636</v>
      </c>
      <c r="JF227" t="s">
        <v>531</v>
      </c>
      <c r="JG227" t="s">
        <v>573</v>
      </c>
      <c r="JL227" t="s">
        <v>528</v>
      </c>
      <c r="JM227" t="s">
        <v>532</v>
      </c>
      <c r="KN227" t="s">
        <v>552</v>
      </c>
      <c r="KQ227" t="b">
        <f t="shared" si="284"/>
        <v>0</v>
      </c>
      <c r="KR227">
        <f t="shared" si="244"/>
        <v>141</v>
      </c>
    </row>
    <row r="228" spans="1:304" ht="14.4" customHeight="1" x14ac:dyDescent="0.3">
      <c r="A228">
        <v>100</v>
      </c>
      <c r="B228">
        <v>981</v>
      </c>
      <c r="C228" s="2">
        <v>44876.359074074076</v>
      </c>
      <c r="D228">
        <v>1</v>
      </c>
      <c r="E228" t="s">
        <v>581</v>
      </c>
      <c r="F228" t="s">
        <v>566</v>
      </c>
      <c r="G228">
        <f>VLOOKUP(F228,'Vlookup tables'!$A$2:$B$10,2,FALSE)</f>
        <v>3</v>
      </c>
      <c r="H228" t="s">
        <v>545</v>
      </c>
      <c r="J228" t="str">
        <f t="shared" si="285"/>
        <v>Engineering</v>
      </c>
      <c r="K228" t="s">
        <v>566</v>
      </c>
      <c r="L228">
        <f>VLOOKUP(K228,'Vlookup tables'!$A$2:$B$10,2,FALSE)</f>
        <v>3</v>
      </c>
      <c r="M228" t="s">
        <v>583</v>
      </c>
      <c r="N228" t="b">
        <f t="shared" si="245"/>
        <v>1</v>
      </c>
      <c r="O228" t="b">
        <f t="shared" si="246"/>
        <v>0</v>
      </c>
      <c r="P228" t="b">
        <f t="shared" si="247"/>
        <v>0</v>
      </c>
      <c r="Q228" t="b">
        <f t="shared" si="248"/>
        <v>0</v>
      </c>
      <c r="R228" t="b">
        <f t="shared" si="249"/>
        <v>0</v>
      </c>
      <c r="S228" t="s">
        <v>904</v>
      </c>
      <c r="T228" t="str">
        <f t="shared" si="286"/>
        <v>na</v>
      </c>
      <c r="U228" t="b">
        <f t="shared" si="287"/>
        <v>0</v>
      </c>
      <c r="V228" t="b">
        <f t="shared" si="288"/>
        <v>0</v>
      </c>
      <c r="W228" t="b">
        <f t="shared" si="289"/>
        <v>1</v>
      </c>
      <c r="X228" t="b">
        <f t="shared" si="290"/>
        <v>0</v>
      </c>
      <c r="Y228" t="s">
        <v>584</v>
      </c>
      <c r="Z228">
        <f>VLOOKUP(Y228,'Vlookup tables'!$D$2:$E$6,2,FALSE)</f>
        <v>2</v>
      </c>
      <c r="AA228" t="str">
        <f t="shared" si="227"/>
        <v>na</v>
      </c>
      <c r="AB228" t="str">
        <f t="shared" si="250"/>
        <v>na</v>
      </c>
      <c r="AC228" t="str">
        <f t="shared" si="251"/>
        <v>na</v>
      </c>
      <c r="AD228" t="str">
        <f t="shared" si="252"/>
        <v>na</v>
      </c>
      <c r="AE228" t="str">
        <f t="shared" si="253"/>
        <v>na</v>
      </c>
      <c r="AF228" t="str">
        <f>IF(OR(AA228=FALSE,AA228="na"),"na",VLOOKUP(AV228,'Vlookup tables'!$G$2:$H$7,2,FALSE))</f>
        <v>na</v>
      </c>
      <c r="AG228" t="str">
        <f>IF(OR(AB228=FALSE,AB228="na"),"na",VLOOKUP(AW228,'Vlookup tables'!$G$2:$H$7,2,FALSE))</f>
        <v>na</v>
      </c>
      <c r="AH228" t="str">
        <f>IF(OR(AC228=FALSE,AC228="na"),"na",VLOOKUP(AX228,'Vlookup tables'!$G$2:$H$7,2,FALSE))</f>
        <v>na</v>
      </c>
      <c r="AI228" t="str">
        <f>IF(OR(AD228=FALSE,AD228="na"),"na",VLOOKUP(AY228,'Vlookup tables'!$G$2:$H$7,2,FALSE))</f>
        <v>na</v>
      </c>
      <c r="AJ228" t="str">
        <f>IF(OR(AA228=FALSE,AA228="na"),"na",VLOOKUP(BC228,'Vlookup tables'!$J$2:$K$5,2,FALSE))</f>
        <v>na</v>
      </c>
      <c r="AK228" t="str">
        <f>IF(OR(AB228=FALSE,AB228="na"),"na",VLOOKUP(BD228,'Vlookup tables'!$J$2:$K$5,2,FALSE))</f>
        <v>na</v>
      </c>
      <c r="AL228" t="str">
        <f>IF(OR(AC228=FALSE,AC228="na"),"na",VLOOKUP(BE228,'Vlookup tables'!$J$2:$K$5,2,FALSE))</f>
        <v>na</v>
      </c>
      <c r="AM228" t="str">
        <f>IF(OR(AD228=FALSE,AD228="na"),"na",VLOOKUP(BF228,'Vlookup tables'!$J$2:$K$5,2,FALSE))</f>
        <v>na</v>
      </c>
      <c r="AN228" t="str">
        <f t="shared" si="254"/>
        <v>na</v>
      </c>
      <c r="AO228" t="str">
        <f t="shared" si="255"/>
        <v>na</v>
      </c>
      <c r="AP228" t="str">
        <f t="shared" si="256"/>
        <v>na</v>
      </c>
      <c r="AQ228" t="str">
        <f t="shared" si="257"/>
        <v>na</v>
      </c>
      <c r="BQ228" t="str">
        <f t="shared" si="258"/>
        <v>na</v>
      </c>
      <c r="BR228" t="b">
        <f t="shared" si="259"/>
        <v>0</v>
      </c>
      <c r="BS228" t="b">
        <f t="shared" si="260"/>
        <v>1</v>
      </c>
      <c r="BT228" t="b">
        <f t="shared" si="261"/>
        <v>0</v>
      </c>
      <c r="BU228" t="b">
        <f t="shared" si="262"/>
        <v>0</v>
      </c>
      <c r="BV228" t="b">
        <f t="shared" si="263"/>
        <v>0</v>
      </c>
      <c r="BW228" t="str">
        <f>IF(OR(BR228=FALSE,BR228="na"),"na",VLOOKUP(CN228,'Vlookup tables'!$G$2:$H$7,2,FALSE))</f>
        <v>na</v>
      </c>
      <c r="BX228">
        <f>IF(OR(BS228=FALSE,BS228="na"),"na",VLOOKUP(CO228,'Vlookup tables'!$G$2:$H$7,2,FALSE))</f>
        <v>1</v>
      </c>
      <c r="BY228" t="str">
        <f>IF(OR(BT228=FALSE,BT228="na"),"na",VLOOKUP(CP228,'Vlookup tables'!$G$2:$H$7,2,FALSE))</f>
        <v>na</v>
      </c>
      <c r="BZ228" t="str">
        <f>IF(OR(BU228=FALSE,BU228="na"),"na",VLOOKUP(CQ228,'Vlookup tables'!$G$2:$H$7,2,FALSE))</f>
        <v>na</v>
      </c>
      <c r="CA228" t="str">
        <f>IF(OR(BR228=FALSE,BR228="na"),"na",VLOOKUP(CU228,'Vlookup tables'!$J$2:$K$5,2,FALSE))</f>
        <v>na</v>
      </c>
      <c r="CB228">
        <f>IF(OR(BS228=FALSE,BS228="na"),"na",VLOOKUP(CV228,'Vlookup tables'!$J$2:$K$5,2,FALSE))</f>
        <v>2</v>
      </c>
      <c r="CC228" t="str">
        <f>IF(OR(BT228=FALSE,BT228="na"),"na",VLOOKUP(CW228,'Vlookup tables'!$J$2:$K$5,2,FALSE))</f>
        <v>na</v>
      </c>
      <c r="CD228" t="str">
        <f>IF(OR(BU228=FALSE,BU228="na"),"na",VLOOKUP(CX228,'Vlookup tables'!$J$2:$K$5,2,FALSE))</f>
        <v>na</v>
      </c>
      <c r="CE228" t="str">
        <f t="shared" si="264"/>
        <v>na</v>
      </c>
      <c r="CF228" t="b">
        <f t="shared" si="265"/>
        <v>0</v>
      </c>
      <c r="CG228" t="str">
        <f t="shared" si="266"/>
        <v>na</v>
      </c>
      <c r="CH228" t="str">
        <f t="shared" si="267"/>
        <v>na</v>
      </c>
      <c r="CJ228" t="s">
        <v>805</v>
      </c>
      <c r="CO228" t="s">
        <v>530</v>
      </c>
      <c r="CV228" t="s">
        <v>528</v>
      </c>
      <c r="DI228" t="b">
        <f t="shared" si="268"/>
        <v>0</v>
      </c>
      <c r="DK228" t="s">
        <v>552</v>
      </c>
      <c r="EQ228" t="b">
        <f t="shared" si="269"/>
        <v>0</v>
      </c>
      <c r="ER228" t="b">
        <f t="shared" si="270"/>
        <v>0</v>
      </c>
      <c r="ES228" t="b">
        <f t="shared" si="271"/>
        <v>0</v>
      </c>
      <c r="ET228" t="b">
        <f t="shared" si="272"/>
        <v>0</v>
      </c>
      <c r="EU228" t="b">
        <f t="shared" si="273"/>
        <v>0</v>
      </c>
      <c r="EV228" t="b">
        <f t="shared" si="274"/>
        <v>0</v>
      </c>
      <c r="EW228" t="str">
        <f t="shared" si="228"/>
        <v>na</v>
      </c>
      <c r="EX228" t="str">
        <f t="shared" si="229"/>
        <v>na</v>
      </c>
      <c r="EY228" t="str">
        <f t="shared" si="230"/>
        <v>na</v>
      </c>
      <c r="EZ228" t="str">
        <f t="shared" si="231"/>
        <v>na</v>
      </c>
      <c r="FA228" t="str">
        <f t="shared" si="232"/>
        <v>na</v>
      </c>
      <c r="FB228" t="str">
        <f t="shared" si="233"/>
        <v>na</v>
      </c>
      <c r="FC228" t="str">
        <f t="shared" si="275"/>
        <v>na</v>
      </c>
      <c r="FD228" t="str">
        <f t="shared" si="234"/>
        <v>na</v>
      </c>
      <c r="FE228" t="str">
        <f t="shared" si="235"/>
        <v>na</v>
      </c>
      <c r="FF228" t="str">
        <f t="shared" si="236"/>
        <v>na</v>
      </c>
      <c r="FG228" t="str">
        <f t="shared" si="237"/>
        <v>na</v>
      </c>
      <c r="FH228" t="str">
        <f t="shared" si="276"/>
        <v>na</v>
      </c>
      <c r="FI228" t="str">
        <f>IF(OR(FD228=FALSE,FD228="na"),"na",VLOOKUP(GH228,'Vlookup tables'!$G$2:$H$7,2,FALSE))</f>
        <v>na</v>
      </c>
      <c r="FJ228" t="str">
        <f>IF(OR(FE228=FALSE,FE228="na"),"na",VLOOKUP(GI228,'Vlookup tables'!$G$2:$H$7,2,FALSE))</f>
        <v>na</v>
      </c>
      <c r="FK228" t="str">
        <f>IF(OR(FF228=FALSE,FF228="na"),"na",VLOOKUP(GJ228,'Vlookup tables'!$G$2:$H$7,2,FALSE))</f>
        <v>na</v>
      </c>
      <c r="FL228" t="str">
        <f>IF(OR(FG228=FALSE,FG228="na"),"na",VLOOKUP(GK228,'Vlookup tables'!$G$2:$H$7,2,FALSE))</f>
        <v>na</v>
      </c>
      <c r="FM228" t="str">
        <f>IF(OR(FD228=FALSE,FD228="na"),"na",VLOOKUP(GO228,'Vlookup tables'!$J$2:$K$5,2,FALSE))</f>
        <v>na</v>
      </c>
      <c r="FN228" t="str">
        <f>IF(OR(FE228=FALSE,FE228="na"),"na",VLOOKUP(GP228,'Vlookup tables'!$J$2:$K$5,2,FALSE))</f>
        <v>na</v>
      </c>
      <c r="FO228" t="str">
        <f>IF(OR(FF228=FALSE,FF228="na"),"na",VLOOKUP(GQ228,'Vlookup tables'!$J$2:$K$5,2,FALSE))</f>
        <v>na</v>
      </c>
      <c r="FP228" t="str">
        <f>IF(OR(FG228=FALSE,FG228="na"),"na",VLOOKUP(GR228,'Vlookup tables'!$J$2:$K$5,2,FALSE))</f>
        <v>na</v>
      </c>
      <c r="FQ228" t="str">
        <f t="shared" si="238"/>
        <v>na</v>
      </c>
      <c r="FR228" t="str">
        <f t="shared" si="239"/>
        <v>na</v>
      </c>
      <c r="FS228" t="str">
        <f t="shared" si="240"/>
        <v>na</v>
      </c>
      <c r="FT228" t="str">
        <f t="shared" si="241"/>
        <v>na</v>
      </c>
      <c r="FU228" t="str">
        <f t="shared" si="242"/>
        <v>na</v>
      </c>
      <c r="FV228" t="s">
        <v>574</v>
      </c>
      <c r="HF228" t="s">
        <v>579</v>
      </c>
      <c r="HG228" t="s">
        <v>1441</v>
      </c>
      <c r="HX228">
        <f>IF(IT228="","Unknown",VLOOKUP(IT228,'Vlookup tables'!$B$13:$C$16,2,FALSE))</f>
        <v>1</v>
      </c>
      <c r="HY228">
        <f>IF(IU228="","Unknown",VLOOKUP(IU228,'Vlookup tables'!$D$13:$E$16,2,FALSE))</f>
        <v>2</v>
      </c>
      <c r="HZ228">
        <f>IF(IV228="","Unknown",VLOOKUP(IV228,'Vlookup tables'!$F$13:$G$16,2,FALSE))</f>
        <v>2</v>
      </c>
      <c r="IA228">
        <f>IF(IW228="","Unknown",VLOOKUP(IW228,'Vlookup tables'!$H$13:$I$16,2,FALSE))</f>
        <v>2</v>
      </c>
      <c r="IB228">
        <f>IF(IX228="","Unknown",VLOOKUP(IX228,'Vlookup tables'!$J$13:$K$16,2,FALSE))</f>
        <v>1</v>
      </c>
      <c r="IC228">
        <f>IF(IY228="","Unknown",VLOOKUP(IY228,'Vlookup tables'!$L$13:$M$16,2,FALSE))</f>
        <v>2</v>
      </c>
      <c r="ID228">
        <f>IF(IZ228="","Unknown",VLOOKUP(IZ228,'Vlookup tables'!$N$13:$O$16,2,FALSE))</f>
        <v>1</v>
      </c>
      <c r="IE228">
        <f>VLOOKUP(JA228,'Vlookup tables'!$P$13:$Q$15,2,FALSE)</f>
        <v>2</v>
      </c>
      <c r="IF228" t="b">
        <f t="shared" si="277"/>
        <v>0</v>
      </c>
      <c r="IG228" t="b">
        <f t="shared" si="278"/>
        <v>0</v>
      </c>
      <c r="IH228" t="b">
        <f t="shared" si="279"/>
        <v>0</v>
      </c>
      <c r="II228" t="b">
        <f t="shared" si="243"/>
        <v>1</v>
      </c>
      <c r="IJ228" t="str">
        <f>IF(OR(IF228=FALSE,IF228="na"),"na",VLOOKUP(JF228,'Vlookup tables'!$G$2:$H$7,2,FALSE))</f>
        <v>na</v>
      </c>
      <c r="IK228" t="str">
        <f>IF(OR(IG228=FALSE,IG228="na"),"na",VLOOKUP(JG228,'Vlookup tables'!$G$2:$H$7,2,FALSE))</f>
        <v>na</v>
      </c>
      <c r="IL228" t="str">
        <f>IF(OR(IH228=FALSE,IH228="na"),"na",VLOOKUP(JH228,'Vlookup tables'!$G$2:$H$7,2,FALSE))</f>
        <v>na</v>
      </c>
      <c r="IM228" t="str">
        <f>IF(OR(IF228=FALSE,IF228="na"),"na",VLOOKUP(JL228,'Vlookup tables'!$J$2:$K$5,2,FALSE))</f>
        <v>na</v>
      </c>
      <c r="IN228" t="str">
        <f>IF(OR(IG228=FALSE,IG228="na"),"na",VLOOKUP(JM228,'Vlookup tables'!$J$2:$K$5,2,FALSE))</f>
        <v>na</v>
      </c>
      <c r="IO228" t="str">
        <f>IF(OR(IH228=FALSE,IH228="na"),"na",VLOOKUP(JN228,'Vlookup tables'!$J$2:$K$5,2,FALSE))</f>
        <v>na</v>
      </c>
      <c r="IP228" t="str">
        <f t="shared" si="280"/>
        <v>na</v>
      </c>
      <c r="IQ228" t="str">
        <f t="shared" si="281"/>
        <v>na</v>
      </c>
      <c r="IR228" t="str">
        <f t="shared" si="282"/>
        <v>na</v>
      </c>
      <c r="IS228" t="b">
        <f t="shared" si="283"/>
        <v>0</v>
      </c>
      <c r="IT228" t="s">
        <v>704</v>
      </c>
      <c r="IU228" t="s">
        <v>560</v>
      </c>
      <c r="IV228" t="s">
        <v>561</v>
      </c>
      <c r="IW228" t="s">
        <v>562</v>
      </c>
      <c r="IX228" t="s">
        <v>1067</v>
      </c>
      <c r="IY228" t="s">
        <v>528</v>
      </c>
      <c r="IZ228" t="s">
        <v>562</v>
      </c>
      <c r="JA228" t="s">
        <v>578</v>
      </c>
      <c r="JB228" t="s">
        <v>579</v>
      </c>
      <c r="JC228" t="s">
        <v>1442</v>
      </c>
      <c r="JI228" t="s">
        <v>531</v>
      </c>
      <c r="JO228" t="s">
        <v>528</v>
      </c>
      <c r="KN228" t="s">
        <v>552</v>
      </c>
      <c r="KQ228" t="b">
        <f t="shared" si="284"/>
        <v>0</v>
      </c>
      <c r="KR228">
        <f t="shared" si="244"/>
        <v>134</v>
      </c>
    </row>
    <row r="229" spans="1:304" ht="14.4" customHeight="1" x14ac:dyDescent="0.3">
      <c r="A229">
        <v>100</v>
      </c>
      <c r="B229">
        <v>749</v>
      </c>
      <c r="C229" s="2">
        <v>44876.685856481483</v>
      </c>
      <c r="D229">
        <v>1</v>
      </c>
      <c r="E229" t="s">
        <v>544</v>
      </c>
      <c r="F229" t="s">
        <v>568</v>
      </c>
      <c r="G229">
        <f>VLOOKUP(F229,'Vlookup tables'!$A$2:$B$10,2,FALSE)</f>
        <v>6</v>
      </c>
      <c r="H229" t="s">
        <v>567</v>
      </c>
      <c r="J229" t="str">
        <f t="shared" si="285"/>
        <v>Administration</v>
      </c>
      <c r="K229" t="s">
        <v>568</v>
      </c>
      <c r="L229">
        <f>VLOOKUP(K229,'Vlookup tables'!$A$2:$B$10,2,FALSE)</f>
        <v>6</v>
      </c>
      <c r="M229" t="s">
        <v>656</v>
      </c>
      <c r="N229" t="b">
        <f t="shared" si="245"/>
        <v>1</v>
      </c>
      <c r="O229" t="b">
        <f t="shared" si="246"/>
        <v>1</v>
      </c>
      <c r="P229" t="b">
        <f t="shared" si="247"/>
        <v>0</v>
      </c>
      <c r="Q229" t="b">
        <f t="shared" si="248"/>
        <v>1</v>
      </c>
      <c r="R229" t="b">
        <f t="shared" si="249"/>
        <v>1</v>
      </c>
      <c r="T229" t="str">
        <f t="shared" si="286"/>
        <v>na</v>
      </c>
      <c r="U229" t="str">
        <f t="shared" si="287"/>
        <v>na</v>
      </c>
      <c r="V229" t="str">
        <f t="shared" si="288"/>
        <v>Unknown</v>
      </c>
      <c r="W229" t="str">
        <f t="shared" si="289"/>
        <v>na</v>
      </c>
      <c r="X229" t="str">
        <f t="shared" si="290"/>
        <v>na</v>
      </c>
      <c r="Y229" t="s">
        <v>517</v>
      </c>
      <c r="Z229">
        <f>VLOOKUP(Y229,'Vlookup tables'!$D$2:$E$6,2,FALSE)</f>
        <v>1</v>
      </c>
      <c r="AA229" t="b">
        <f t="shared" si="227"/>
        <v>0</v>
      </c>
      <c r="AB229" t="b">
        <f t="shared" si="250"/>
        <v>0</v>
      </c>
      <c r="AC229" t="b">
        <f t="shared" si="251"/>
        <v>0</v>
      </c>
      <c r="AD229" t="b">
        <f t="shared" si="252"/>
        <v>0</v>
      </c>
      <c r="AE229" t="b">
        <f t="shared" si="253"/>
        <v>1</v>
      </c>
      <c r="AF229" t="str">
        <f>IF(OR(AA229=FALSE,AA229="na"),"na",VLOOKUP(AV229,'Vlookup tables'!$G$2:$H$7,2,FALSE))</f>
        <v>na</v>
      </c>
      <c r="AG229" t="str">
        <f>IF(OR(AB229=FALSE,AB229="na"),"na",VLOOKUP(AW229,'Vlookup tables'!$G$2:$H$7,2,FALSE))</f>
        <v>na</v>
      </c>
      <c r="AH229" t="str">
        <f>IF(OR(AC229=FALSE,AC229="na"),"na",VLOOKUP(AX229,'Vlookup tables'!$G$2:$H$7,2,FALSE))</f>
        <v>na</v>
      </c>
      <c r="AI229" t="str">
        <f>IF(OR(AD229=FALSE,AD229="na"),"na",VLOOKUP(AY229,'Vlookup tables'!$G$2:$H$7,2,FALSE))</f>
        <v>na</v>
      </c>
      <c r="AJ229" t="str">
        <f>IF(OR(AA229=FALSE,AA229="na"),"na",VLOOKUP(BC229,'Vlookup tables'!$J$2:$K$5,2,FALSE))</f>
        <v>na</v>
      </c>
      <c r="AK229" t="str">
        <f>IF(OR(AB229=FALSE,AB229="na"),"na",VLOOKUP(BD229,'Vlookup tables'!$J$2:$K$5,2,FALSE))</f>
        <v>na</v>
      </c>
      <c r="AL229" t="str">
        <f>IF(OR(AC229=FALSE,AC229="na"),"na",VLOOKUP(BE229,'Vlookup tables'!$J$2:$K$5,2,FALSE))</f>
        <v>na</v>
      </c>
      <c r="AM229" t="str">
        <f>IF(OR(AD229=FALSE,AD229="na"),"na",VLOOKUP(BF229,'Vlookup tables'!$J$2:$K$5,2,FALSE))</f>
        <v>na</v>
      </c>
      <c r="AN229" t="str">
        <f t="shared" si="254"/>
        <v>na</v>
      </c>
      <c r="AO229" t="str">
        <f t="shared" si="255"/>
        <v>na</v>
      </c>
      <c r="AP229" t="str">
        <f t="shared" si="256"/>
        <v>na</v>
      </c>
      <c r="AQ229" t="str">
        <f t="shared" si="257"/>
        <v>na</v>
      </c>
      <c r="AR229" t="s">
        <v>604</v>
      </c>
      <c r="AS229" t="s">
        <v>1443</v>
      </c>
      <c r="AZ229" t="s">
        <v>531</v>
      </c>
      <c r="BG229" t="s">
        <v>532</v>
      </c>
      <c r="BN229" t="s">
        <v>1444</v>
      </c>
      <c r="BQ229" t="str">
        <f t="shared" si="258"/>
        <v>Yes</v>
      </c>
      <c r="BR229" t="b">
        <f t="shared" si="259"/>
        <v>0</v>
      </c>
      <c r="BS229" t="b">
        <f t="shared" si="260"/>
        <v>1</v>
      </c>
      <c r="BT229" t="b">
        <f t="shared" si="261"/>
        <v>1</v>
      </c>
      <c r="BU229" t="b">
        <f t="shared" si="262"/>
        <v>0</v>
      </c>
      <c r="BV229" t="b">
        <f t="shared" si="263"/>
        <v>0</v>
      </c>
      <c r="BW229" t="str">
        <f>IF(OR(BR229=FALSE,BR229="na"),"na",VLOOKUP(CN229,'Vlookup tables'!$G$2:$H$7,2,FALSE))</f>
        <v>na</v>
      </c>
      <c r="BX229">
        <f>IF(OR(BS229=FALSE,BS229="na"),"na",VLOOKUP(CO229,'Vlookup tables'!$G$2:$H$7,2,FALSE))</f>
        <v>2</v>
      </c>
      <c r="BY229">
        <f>IF(OR(BT229=FALSE,BT229="na"),"na",VLOOKUP(CP229,'Vlookup tables'!$G$2:$H$7,2,FALSE))</f>
        <v>2</v>
      </c>
      <c r="BZ229" t="str">
        <f>IF(OR(BU229=FALSE,BU229="na"),"na",VLOOKUP(CQ229,'Vlookup tables'!$G$2:$H$7,2,FALSE))</f>
        <v>na</v>
      </c>
      <c r="CA229" t="str">
        <f>IF(OR(BR229=FALSE,BR229="na"),"na",VLOOKUP(CU229,'Vlookup tables'!$J$2:$K$5,2,FALSE))</f>
        <v>na</v>
      </c>
      <c r="CB229">
        <f>IF(OR(BS229=FALSE,BS229="na"),"na",VLOOKUP(CV229,'Vlookup tables'!$J$2:$K$5,2,FALSE))</f>
        <v>3</v>
      </c>
      <c r="CC229">
        <f>IF(OR(BT229=FALSE,BT229="na"),"na",VLOOKUP(CW229,'Vlookup tables'!$J$2:$K$5,2,FALSE))</f>
        <v>3</v>
      </c>
      <c r="CD229" t="str">
        <f>IF(OR(BU229=FALSE,BU229="na"),"na",VLOOKUP(CX229,'Vlookup tables'!$J$2:$K$5,2,FALSE))</f>
        <v>na</v>
      </c>
      <c r="CE229" t="str">
        <f t="shared" si="264"/>
        <v>na</v>
      </c>
      <c r="CF229" t="b">
        <f t="shared" si="265"/>
        <v>0</v>
      </c>
      <c r="CG229" t="b">
        <f t="shared" si="266"/>
        <v>0</v>
      </c>
      <c r="CH229" t="str">
        <f t="shared" si="267"/>
        <v>na</v>
      </c>
      <c r="CI229" t="s">
        <v>519</v>
      </c>
      <c r="CJ229" t="s">
        <v>520</v>
      </c>
      <c r="CO229" t="s">
        <v>531</v>
      </c>
      <c r="CP229" t="s">
        <v>531</v>
      </c>
      <c r="CR229" t="s">
        <v>531</v>
      </c>
      <c r="CV229" t="s">
        <v>532</v>
      </c>
      <c r="CW229" t="s">
        <v>532</v>
      </c>
      <c r="CY229" t="s">
        <v>532</v>
      </c>
      <c r="DI229" t="b">
        <f t="shared" si="268"/>
        <v>1</v>
      </c>
      <c r="DJ229" t="s">
        <v>1445</v>
      </c>
      <c r="DK229" t="s">
        <v>579</v>
      </c>
      <c r="DL229" t="s">
        <v>1446</v>
      </c>
      <c r="EQ229" t="b">
        <f t="shared" si="269"/>
        <v>1</v>
      </c>
      <c r="ER229" t="b">
        <f t="shared" si="270"/>
        <v>1</v>
      </c>
      <c r="ES229" t="b">
        <f t="shared" si="271"/>
        <v>0</v>
      </c>
      <c r="ET229" t="b">
        <f t="shared" si="272"/>
        <v>1</v>
      </c>
      <c r="EU229" t="b">
        <f t="shared" si="273"/>
        <v>0</v>
      </c>
      <c r="EV229" t="b">
        <f t="shared" si="274"/>
        <v>0</v>
      </c>
      <c r="EW229">
        <f t="shared" si="228"/>
        <v>3</v>
      </c>
      <c r="EX229" t="str">
        <f t="shared" si="229"/>
        <v>na</v>
      </c>
      <c r="EY229">
        <f t="shared" si="230"/>
        <v>2</v>
      </c>
      <c r="EZ229" t="str">
        <f t="shared" si="231"/>
        <v>na</v>
      </c>
      <c r="FA229" t="b">
        <f t="shared" si="232"/>
        <v>1</v>
      </c>
      <c r="FB229" t="b">
        <f t="shared" si="233"/>
        <v>0</v>
      </c>
      <c r="FC229" t="b">
        <f t="shared" si="275"/>
        <v>0</v>
      </c>
      <c r="FD229" t="b">
        <f t="shared" si="234"/>
        <v>0</v>
      </c>
      <c r="FE229" t="b">
        <f t="shared" si="235"/>
        <v>0</v>
      </c>
      <c r="FF229" t="b">
        <f t="shared" si="236"/>
        <v>0</v>
      </c>
      <c r="FG229" t="b">
        <f t="shared" si="237"/>
        <v>1</v>
      </c>
      <c r="FH229" t="b">
        <f t="shared" si="276"/>
        <v>0</v>
      </c>
      <c r="FI229" t="str">
        <f>IF(OR(FD229=FALSE,FD229="na"),"na",VLOOKUP(GH229,'Vlookup tables'!$G$2:$H$7,2,FALSE))</f>
        <v>na</v>
      </c>
      <c r="FJ229" t="str">
        <f>IF(OR(FE229=FALSE,FE229="na"),"na",VLOOKUP(GI229,'Vlookup tables'!$G$2:$H$7,2,FALSE))</f>
        <v>na</v>
      </c>
      <c r="FK229" t="str">
        <f>IF(OR(FF229=FALSE,FF229="na"),"na",VLOOKUP(GJ229,'Vlookup tables'!$G$2:$H$7,2,FALSE))</f>
        <v>na</v>
      </c>
      <c r="FL229">
        <f>IF(OR(FG229=FALSE,FG229="na"),"na",VLOOKUP(GK229,'Vlookup tables'!$G$2:$H$7,2,FALSE))</f>
        <v>1</v>
      </c>
      <c r="FM229" t="str">
        <f>IF(OR(FD229=FALSE,FD229="na"),"na",VLOOKUP(GO229,'Vlookup tables'!$J$2:$K$5,2,FALSE))</f>
        <v>na</v>
      </c>
      <c r="FN229" t="str">
        <f>IF(OR(FE229=FALSE,FE229="na"),"na",VLOOKUP(GP229,'Vlookup tables'!$J$2:$K$5,2,FALSE))</f>
        <v>na</v>
      </c>
      <c r="FO229" t="str">
        <f>IF(OR(FF229=FALSE,FF229="na"),"na",VLOOKUP(GQ229,'Vlookup tables'!$J$2:$K$5,2,FALSE))</f>
        <v>na</v>
      </c>
      <c r="FP229">
        <f>IF(OR(FG229=FALSE,FG229="na"),"na",VLOOKUP(GR229,'Vlookup tables'!$J$2:$K$5,2,FALSE))</f>
        <v>3</v>
      </c>
      <c r="FQ229" t="str">
        <f t="shared" si="238"/>
        <v>na</v>
      </c>
      <c r="FR229" t="str">
        <f t="shared" si="239"/>
        <v>na</v>
      </c>
      <c r="FS229" t="str">
        <f t="shared" si="240"/>
        <v>na</v>
      </c>
      <c r="FT229" t="b">
        <f t="shared" si="241"/>
        <v>0</v>
      </c>
      <c r="FU229" t="b">
        <f t="shared" si="242"/>
        <v>1</v>
      </c>
      <c r="FV229" t="s">
        <v>1137</v>
      </c>
      <c r="FX229" t="s">
        <v>554</v>
      </c>
      <c r="FZ229" t="s">
        <v>556</v>
      </c>
      <c r="GB229" t="s">
        <v>623</v>
      </c>
      <c r="GF229" t="s">
        <v>596</v>
      </c>
      <c r="GK229" t="s">
        <v>530</v>
      </c>
      <c r="GR229" t="s">
        <v>532</v>
      </c>
      <c r="GX229" t="s">
        <v>1447</v>
      </c>
      <c r="HC229" t="s">
        <v>1448</v>
      </c>
      <c r="HD229" t="s">
        <v>579</v>
      </c>
      <c r="HE229" t="s">
        <v>1449</v>
      </c>
      <c r="HX229">
        <f>IF(IT229="","Unknown",VLOOKUP(IT229,'Vlookup tables'!$B$13:$C$16,2,FALSE))</f>
        <v>2</v>
      </c>
      <c r="HY229">
        <f>IF(IU229="","Unknown",VLOOKUP(IU229,'Vlookup tables'!$D$13:$E$16,2,FALSE))</f>
        <v>3</v>
      </c>
      <c r="HZ229">
        <f>IF(IV229="","Unknown",VLOOKUP(IV229,'Vlookup tables'!$F$13:$G$16,2,FALSE))</f>
        <v>2</v>
      </c>
      <c r="IA229">
        <f>IF(IW229="","Unknown",VLOOKUP(IW229,'Vlookup tables'!$H$13:$I$16,2,FALSE))</f>
        <v>3</v>
      </c>
      <c r="IB229">
        <f>IF(IX229="","Unknown",VLOOKUP(IX229,'Vlookup tables'!$J$13:$K$16,2,FALSE))</f>
        <v>3</v>
      </c>
      <c r="IC229">
        <f>IF(IY229="","Unknown",VLOOKUP(IY229,'Vlookup tables'!$L$13:$M$16,2,FALSE))</f>
        <v>3</v>
      </c>
      <c r="ID229">
        <f>IF(IZ229="","Unknown",VLOOKUP(IZ229,'Vlookup tables'!$N$13:$O$16,2,FALSE))</f>
        <v>2</v>
      </c>
      <c r="IE229">
        <f>VLOOKUP(JA229,'Vlookup tables'!$P$13:$Q$15,2,FALSE)</f>
        <v>2</v>
      </c>
      <c r="IF229" t="b">
        <f t="shared" si="277"/>
        <v>1</v>
      </c>
      <c r="IG229" t="b">
        <f t="shared" si="278"/>
        <v>0</v>
      </c>
      <c r="IH229" t="b">
        <f t="shared" si="279"/>
        <v>0</v>
      </c>
      <c r="II229" t="b">
        <f t="shared" si="243"/>
        <v>0</v>
      </c>
      <c r="IJ229">
        <f>IF(OR(IF229=FALSE,IF229="na"),"na",VLOOKUP(JF229,'Vlookup tables'!$G$2:$H$7,2,FALSE))</f>
        <v>1</v>
      </c>
      <c r="IK229" t="str">
        <f>IF(OR(IG229=FALSE,IG229="na"),"na",VLOOKUP(JG229,'Vlookup tables'!$G$2:$H$7,2,FALSE))</f>
        <v>na</v>
      </c>
      <c r="IL229" t="str">
        <f>IF(OR(IH229=FALSE,IH229="na"),"na",VLOOKUP(JH229,'Vlookup tables'!$G$2:$H$7,2,FALSE))</f>
        <v>na</v>
      </c>
      <c r="IM229">
        <f>IF(OR(IF229=FALSE,IF229="na"),"na",VLOOKUP(JL229,'Vlookup tables'!$J$2:$K$5,2,FALSE))</f>
        <v>3</v>
      </c>
      <c r="IN229" t="str">
        <f>IF(OR(IG229=FALSE,IG229="na"),"na",VLOOKUP(JM229,'Vlookup tables'!$J$2:$K$5,2,FALSE))</f>
        <v>na</v>
      </c>
      <c r="IO229" t="str">
        <f>IF(OR(IH229=FALSE,IH229="na"),"na",VLOOKUP(JN229,'Vlookup tables'!$J$2:$K$5,2,FALSE))</f>
        <v>na</v>
      </c>
      <c r="IP229" t="b">
        <f t="shared" si="280"/>
        <v>1</v>
      </c>
      <c r="IQ229" t="str">
        <f t="shared" si="281"/>
        <v>na</v>
      </c>
      <c r="IR229" t="str">
        <f t="shared" si="282"/>
        <v>na</v>
      </c>
      <c r="IS229" t="b">
        <f t="shared" si="283"/>
        <v>1</v>
      </c>
      <c r="IT229" t="s">
        <v>559</v>
      </c>
      <c r="IU229" t="s">
        <v>539</v>
      </c>
      <c r="IV229" t="s">
        <v>561</v>
      </c>
      <c r="IW229" t="s">
        <v>576</v>
      </c>
      <c r="IX229" t="s">
        <v>577</v>
      </c>
      <c r="IY229" t="s">
        <v>532</v>
      </c>
      <c r="IZ229" t="s">
        <v>576</v>
      </c>
      <c r="JA229" t="s">
        <v>578</v>
      </c>
      <c r="JB229" t="s">
        <v>662</v>
      </c>
      <c r="JF229" t="s">
        <v>530</v>
      </c>
      <c r="JL229" t="s">
        <v>532</v>
      </c>
      <c r="JR229" t="s">
        <v>1450</v>
      </c>
      <c r="KM229" t="s">
        <v>1451</v>
      </c>
      <c r="KN229" t="s">
        <v>900</v>
      </c>
      <c r="KQ229" t="b">
        <f t="shared" si="284"/>
        <v>0</v>
      </c>
      <c r="KR229">
        <f t="shared" si="244"/>
        <v>154</v>
      </c>
    </row>
    <row r="230" spans="1:304" ht="14.4" customHeight="1" x14ac:dyDescent="0.3">
      <c r="A230">
        <v>100</v>
      </c>
      <c r="B230">
        <v>582</v>
      </c>
      <c r="C230" s="2">
        <v>44876.786423611113</v>
      </c>
      <c r="D230">
        <v>1</v>
      </c>
      <c r="E230" t="s">
        <v>544</v>
      </c>
      <c r="F230" t="s">
        <v>680</v>
      </c>
      <c r="G230">
        <f>VLOOKUP(F230,'Vlookup tables'!$A$2:$B$10,2,FALSE)</f>
        <v>2</v>
      </c>
      <c r="H230" t="s">
        <v>631</v>
      </c>
      <c r="J230" t="str">
        <f t="shared" si="285"/>
        <v>Maintenance</v>
      </c>
      <c r="K230" t="s">
        <v>680</v>
      </c>
      <c r="L230">
        <f>VLOOKUP(K230,'Vlookup tables'!$A$2:$B$10,2,FALSE)</f>
        <v>2</v>
      </c>
      <c r="M230" t="s">
        <v>569</v>
      </c>
      <c r="N230" t="b">
        <f t="shared" si="245"/>
        <v>1</v>
      </c>
      <c r="O230" t="b">
        <f t="shared" si="246"/>
        <v>1</v>
      </c>
      <c r="P230" t="b">
        <f t="shared" si="247"/>
        <v>0</v>
      </c>
      <c r="Q230" t="b">
        <f t="shared" si="248"/>
        <v>0</v>
      </c>
      <c r="R230" t="b">
        <f t="shared" si="249"/>
        <v>0</v>
      </c>
      <c r="S230" t="s">
        <v>547</v>
      </c>
      <c r="T230" t="str">
        <f t="shared" si="286"/>
        <v>na</v>
      </c>
      <c r="U230" t="str">
        <f t="shared" si="287"/>
        <v>na</v>
      </c>
      <c r="V230" t="b">
        <f t="shared" si="288"/>
        <v>1</v>
      </c>
      <c r="W230" t="b">
        <f t="shared" si="289"/>
        <v>0</v>
      </c>
      <c r="X230" t="b">
        <f t="shared" si="290"/>
        <v>0</v>
      </c>
      <c r="Y230" t="s">
        <v>517</v>
      </c>
      <c r="Z230">
        <f>VLOOKUP(Y230,'Vlookup tables'!$D$2:$E$6,2,FALSE)</f>
        <v>1</v>
      </c>
      <c r="AA230" t="b">
        <f t="shared" si="227"/>
        <v>0</v>
      </c>
      <c r="AB230" t="b">
        <f t="shared" si="250"/>
        <v>0</v>
      </c>
      <c r="AC230" t="b">
        <f t="shared" si="251"/>
        <v>0</v>
      </c>
      <c r="AD230" t="b">
        <f t="shared" si="252"/>
        <v>0</v>
      </c>
      <c r="AE230" t="b">
        <f t="shared" si="253"/>
        <v>0</v>
      </c>
      <c r="AF230" t="str">
        <f>IF(OR(AA230=FALSE,AA230="na"),"na",VLOOKUP(AV230,'Vlookup tables'!$G$2:$H$7,2,FALSE))</f>
        <v>na</v>
      </c>
      <c r="AG230" t="str">
        <f>IF(OR(AB230=FALSE,AB230="na"),"na",VLOOKUP(AW230,'Vlookup tables'!$G$2:$H$7,2,FALSE))</f>
        <v>na</v>
      </c>
      <c r="AH230" t="str">
        <f>IF(OR(AC230=FALSE,AC230="na"),"na",VLOOKUP(AX230,'Vlookup tables'!$G$2:$H$7,2,FALSE))</f>
        <v>na</v>
      </c>
      <c r="AI230" t="str">
        <f>IF(OR(AD230=FALSE,AD230="na"),"na",VLOOKUP(AY230,'Vlookup tables'!$G$2:$H$7,2,FALSE))</f>
        <v>na</v>
      </c>
      <c r="AJ230" t="str">
        <f>IF(OR(AA230=FALSE,AA230="na"),"na",VLOOKUP(BC230,'Vlookup tables'!$J$2:$K$5,2,FALSE))</f>
        <v>na</v>
      </c>
      <c r="AK230" t="str">
        <f>IF(OR(AB230=FALSE,AB230="na"),"na",VLOOKUP(BD230,'Vlookup tables'!$J$2:$K$5,2,FALSE))</f>
        <v>na</v>
      </c>
      <c r="AL230" t="str">
        <f>IF(OR(AC230=FALSE,AC230="na"),"na",VLOOKUP(BE230,'Vlookup tables'!$J$2:$K$5,2,FALSE))</f>
        <v>na</v>
      </c>
      <c r="AM230" t="str">
        <f>IF(OR(AD230=FALSE,AD230="na"),"na",VLOOKUP(BF230,'Vlookup tables'!$J$2:$K$5,2,FALSE))</f>
        <v>na</v>
      </c>
      <c r="AN230" t="str">
        <f t="shared" si="254"/>
        <v>na</v>
      </c>
      <c r="AO230" t="str">
        <f t="shared" si="255"/>
        <v>na</v>
      </c>
      <c r="AP230" t="str">
        <f t="shared" si="256"/>
        <v>na</v>
      </c>
      <c r="AQ230" t="str">
        <f t="shared" si="257"/>
        <v>na</v>
      </c>
      <c r="AR230" t="s">
        <v>632</v>
      </c>
      <c r="AX230" t="s">
        <v>551</v>
      </c>
      <c r="BE230" t="s">
        <v>532</v>
      </c>
      <c r="BL230" t="s">
        <v>1452</v>
      </c>
      <c r="BQ230" t="str">
        <f t="shared" si="258"/>
        <v>Yes</v>
      </c>
      <c r="BR230" t="b">
        <f t="shared" si="259"/>
        <v>0</v>
      </c>
      <c r="BS230" t="b">
        <f t="shared" si="260"/>
        <v>1</v>
      </c>
      <c r="BT230" t="b">
        <f t="shared" si="261"/>
        <v>0</v>
      </c>
      <c r="BU230" t="b">
        <f t="shared" si="262"/>
        <v>1</v>
      </c>
      <c r="BV230" t="b">
        <f t="shared" si="263"/>
        <v>0</v>
      </c>
      <c r="BW230" t="str">
        <f>IF(OR(BR230=FALSE,BR230="na"),"na",VLOOKUP(CN230,'Vlookup tables'!$G$2:$H$7,2,FALSE))</f>
        <v>na</v>
      </c>
      <c r="BX230">
        <f>IF(OR(BS230=FALSE,BS230="na"),"na",VLOOKUP(CO230,'Vlookup tables'!$G$2:$H$7,2,FALSE))</f>
        <v>5</v>
      </c>
      <c r="BY230" t="str">
        <f>IF(OR(BT230=FALSE,BT230="na"),"na",VLOOKUP(CP230,'Vlookup tables'!$G$2:$H$7,2,FALSE))</f>
        <v>na</v>
      </c>
      <c r="BZ230">
        <f>IF(OR(BU230=FALSE,BU230="na"),"na",VLOOKUP(CQ230,'Vlookup tables'!$G$2:$H$7,2,FALSE))</f>
        <v>2</v>
      </c>
      <c r="CA230" t="str">
        <f>IF(OR(BR230=FALSE,BR230="na"),"na",VLOOKUP(CU230,'Vlookup tables'!$J$2:$K$5,2,FALSE))</f>
        <v>na</v>
      </c>
      <c r="CB230">
        <f>IF(OR(BS230=FALSE,BS230="na"),"na",VLOOKUP(CV230,'Vlookup tables'!$J$2:$K$5,2,FALSE))</f>
        <v>3</v>
      </c>
      <c r="CC230" t="str">
        <f>IF(OR(BT230=FALSE,BT230="na"),"na",VLOOKUP(CW230,'Vlookup tables'!$J$2:$K$5,2,FALSE))</f>
        <v>na</v>
      </c>
      <c r="CD230">
        <f>IF(OR(BU230=FALSE,BU230="na"),"na",VLOOKUP(CX230,'Vlookup tables'!$J$2:$K$5,2,FALSE))</f>
        <v>2</v>
      </c>
      <c r="CE230" t="str">
        <f t="shared" si="264"/>
        <v>na</v>
      </c>
      <c r="CF230" t="b">
        <f t="shared" si="265"/>
        <v>0</v>
      </c>
      <c r="CG230" t="str">
        <f t="shared" si="266"/>
        <v>na</v>
      </c>
      <c r="CH230" t="b">
        <f t="shared" si="267"/>
        <v>0</v>
      </c>
      <c r="CI230" t="s">
        <v>519</v>
      </c>
      <c r="CJ230" t="s">
        <v>633</v>
      </c>
      <c r="CO230" t="s">
        <v>551</v>
      </c>
      <c r="CQ230" t="s">
        <v>531</v>
      </c>
      <c r="CV230" t="s">
        <v>532</v>
      </c>
      <c r="CX230" t="s">
        <v>528</v>
      </c>
      <c r="DI230" t="b">
        <f t="shared" si="268"/>
        <v>1</v>
      </c>
      <c r="DJ230" t="s">
        <v>1453</v>
      </c>
      <c r="DK230" t="s">
        <v>533</v>
      </c>
      <c r="EQ230" t="b">
        <f t="shared" si="269"/>
        <v>1</v>
      </c>
      <c r="ER230" t="b">
        <f t="shared" si="270"/>
        <v>1</v>
      </c>
      <c r="ES230" t="b">
        <f t="shared" si="271"/>
        <v>0</v>
      </c>
      <c r="ET230" t="b">
        <f t="shared" si="272"/>
        <v>0</v>
      </c>
      <c r="EU230" t="b">
        <f t="shared" si="273"/>
        <v>0</v>
      </c>
      <c r="EV230" t="b">
        <f t="shared" si="274"/>
        <v>0</v>
      </c>
      <c r="EW230">
        <f t="shared" si="228"/>
        <v>3</v>
      </c>
      <c r="EX230" t="str">
        <f t="shared" si="229"/>
        <v>na</v>
      </c>
      <c r="EY230" t="str">
        <f t="shared" si="230"/>
        <v>na</v>
      </c>
      <c r="EZ230" t="str">
        <f t="shared" si="231"/>
        <v>na</v>
      </c>
      <c r="FA230" t="b">
        <f t="shared" si="232"/>
        <v>1</v>
      </c>
      <c r="FB230" t="b">
        <f t="shared" si="233"/>
        <v>0</v>
      </c>
      <c r="FC230" t="b">
        <f t="shared" si="275"/>
        <v>0</v>
      </c>
      <c r="FD230" t="b">
        <f t="shared" si="234"/>
        <v>1</v>
      </c>
      <c r="FE230" t="b">
        <f t="shared" si="235"/>
        <v>0</v>
      </c>
      <c r="FF230" t="b">
        <f t="shared" si="236"/>
        <v>1</v>
      </c>
      <c r="FG230" t="b">
        <f t="shared" si="237"/>
        <v>0</v>
      </c>
      <c r="FH230" t="b">
        <f t="shared" si="276"/>
        <v>0</v>
      </c>
      <c r="FI230">
        <f>IF(OR(FD230=FALSE,FD230="na"),"na",VLOOKUP(GH230,'Vlookup tables'!$G$2:$H$7,2,FALSE))</f>
        <v>5</v>
      </c>
      <c r="FJ230" t="str">
        <f>IF(OR(FE230=FALSE,FE230="na"),"na",VLOOKUP(GI230,'Vlookup tables'!$G$2:$H$7,2,FALSE))</f>
        <v>na</v>
      </c>
      <c r="FK230">
        <f>IF(OR(FF230=FALSE,FF230="na"),"na",VLOOKUP(GJ230,'Vlookup tables'!$G$2:$H$7,2,FALSE))</f>
        <v>5</v>
      </c>
      <c r="FL230" t="str">
        <f>IF(OR(FG230=FALSE,FG230="na"),"na",VLOOKUP(GK230,'Vlookup tables'!$G$2:$H$7,2,FALSE))</f>
        <v>na</v>
      </c>
      <c r="FM230">
        <f>IF(OR(FD230=FALSE,FD230="na"),"na",VLOOKUP(GO230,'Vlookup tables'!$J$2:$K$5,2,FALSE))</f>
        <v>3</v>
      </c>
      <c r="FN230" t="str">
        <f>IF(OR(FE230=FALSE,FE230="na"),"na",VLOOKUP(GP230,'Vlookup tables'!$J$2:$K$5,2,FALSE))</f>
        <v>na</v>
      </c>
      <c r="FO230">
        <f>IF(OR(FF230=FALSE,FF230="na"),"na",VLOOKUP(GQ230,'Vlookup tables'!$J$2:$K$5,2,FALSE))</f>
        <v>3</v>
      </c>
      <c r="FP230" t="str">
        <f>IF(OR(FG230=FALSE,FG230="na"),"na",VLOOKUP(GR230,'Vlookup tables'!$J$2:$K$5,2,FALSE))</f>
        <v>na</v>
      </c>
      <c r="FQ230" t="b">
        <f t="shared" si="238"/>
        <v>0</v>
      </c>
      <c r="FR230" t="str">
        <f t="shared" si="239"/>
        <v>na</v>
      </c>
      <c r="FS230" t="b">
        <f t="shared" si="240"/>
        <v>0</v>
      </c>
      <c r="FT230" t="str">
        <f t="shared" si="241"/>
        <v>na</v>
      </c>
      <c r="FU230" t="b">
        <f t="shared" si="242"/>
        <v>0</v>
      </c>
      <c r="FV230" t="s">
        <v>601</v>
      </c>
      <c r="FX230" t="s">
        <v>554</v>
      </c>
      <c r="GB230" t="s">
        <v>630</v>
      </c>
      <c r="GF230" t="s">
        <v>596</v>
      </c>
      <c r="GH230" t="s">
        <v>551</v>
      </c>
      <c r="GJ230" t="s">
        <v>551</v>
      </c>
      <c r="GO230" t="s">
        <v>532</v>
      </c>
      <c r="GQ230" t="s">
        <v>532</v>
      </c>
      <c r="HD230" t="s">
        <v>552</v>
      </c>
      <c r="HX230">
        <f>IF(IT230="","Unknown",VLOOKUP(IT230,'Vlookup tables'!$B$13:$C$16,2,FALSE))</f>
        <v>2</v>
      </c>
      <c r="HY230">
        <f>IF(IU230="","Unknown",VLOOKUP(IU230,'Vlookup tables'!$D$13:$E$16,2,FALSE))</f>
        <v>2</v>
      </c>
      <c r="HZ230">
        <f>IF(IV230="","Unknown",VLOOKUP(IV230,'Vlookup tables'!$F$13:$G$16,2,FALSE))</f>
        <v>3</v>
      </c>
      <c r="IA230">
        <f>IF(IW230="","Unknown",VLOOKUP(IW230,'Vlookup tables'!$H$13:$I$16,2,FALSE))</f>
        <v>3</v>
      </c>
      <c r="IB230">
        <f>IF(IX230="","Unknown",VLOOKUP(IX230,'Vlookup tables'!$J$13:$K$16,2,FALSE))</f>
        <v>3</v>
      </c>
      <c r="IC230">
        <f>IF(IY230="","Unknown",VLOOKUP(IY230,'Vlookup tables'!$L$13:$M$16,2,FALSE))</f>
        <v>3</v>
      </c>
      <c r="ID230">
        <f>IF(IZ230="","Unknown",VLOOKUP(IZ230,'Vlookup tables'!$N$13:$O$16,2,FALSE))</f>
        <v>1</v>
      </c>
      <c r="IE230">
        <f>VLOOKUP(JA230,'Vlookup tables'!$P$13:$Q$15,2,FALSE)</f>
        <v>2</v>
      </c>
      <c r="IF230" t="b">
        <f t="shared" si="277"/>
        <v>0</v>
      </c>
      <c r="IG230" t="b">
        <f t="shared" si="278"/>
        <v>0</v>
      </c>
      <c r="IH230" t="b">
        <f t="shared" si="279"/>
        <v>0</v>
      </c>
      <c r="II230" t="b">
        <f t="shared" si="243"/>
        <v>1</v>
      </c>
      <c r="IJ230" t="str">
        <f>IF(OR(IF230=FALSE,IF230="na"),"na",VLOOKUP(JF230,'Vlookup tables'!$G$2:$H$7,2,FALSE))</f>
        <v>na</v>
      </c>
      <c r="IK230" t="str">
        <f>IF(OR(IG230=FALSE,IG230="na"),"na",VLOOKUP(JG230,'Vlookup tables'!$G$2:$H$7,2,FALSE))</f>
        <v>na</v>
      </c>
      <c r="IL230" t="str">
        <f>IF(OR(IH230=FALSE,IH230="na"),"na",VLOOKUP(JH230,'Vlookup tables'!$G$2:$H$7,2,FALSE))</f>
        <v>na</v>
      </c>
      <c r="IM230" t="str">
        <f>IF(OR(IF230=FALSE,IF230="na"),"na",VLOOKUP(JL230,'Vlookup tables'!$J$2:$K$5,2,FALSE))</f>
        <v>na</v>
      </c>
      <c r="IN230" t="str">
        <f>IF(OR(IG230=FALSE,IG230="na"),"na",VLOOKUP(JM230,'Vlookup tables'!$J$2:$K$5,2,FALSE))</f>
        <v>na</v>
      </c>
      <c r="IO230" t="str">
        <f>IF(OR(IH230=FALSE,IH230="na"),"na",VLOOKUP(JN230,'Vlookup tables'!$J$2:$K$5,2,FALSE))</f>
        <v>na</v>
      </c>
      <c r="IP230" t="str">
        <f t="shared" si="280"/>
        <v>na</v>
      </c>
      <c r="IQ230" t="str">
        <f t="shared" si="281"/>
        <v>na</v>
      </c>
      <c r="IR230" t="str">
        <f t="shared" si="282"/>
        <v>na</v>
      </c>
      <c r="IS230" t="b">
        <f t="shared" si="283"/>
        <v>1</v>
      </c>
      <c r="IT230" t="s">
        <v>559</v>
      </c>
      <c r="IU230" t="s">
        <v>560</v>
      </c>
      <c r="IV230" t="s">
        <v>540</v>
      </c>
      <c r="IW230" t="s">
        <v>576</v>
      </c>
      <c r="IX230" t="s">
        <v>577</v>
      </c>
      <c r="IY230" t="s">
        <v>532</v>
      </c>
      <c r="IZ230" t="s">
        <v>562</v>
      </c>
      <c r="JA230" t="s">
        <v>578</v>
      </c>
      <c r="JB230" t="s">
        <v>579</v>
      </c>
      <c r="JC230" t="s">
        <v>1454</v>
      </c>
      <c r="JI230" t="s">
        <v>530</v>
      </c>
      <c r="JO230" t="s">
        <v>532</v>
      </c>
      <c r="KM230" t="s">
        <v>1455</v>
      </c>
      <c r="KN230" t="s">
        <v>533</v>
      </c>
      <c r="KQ230" t="b">
        <f t="shared" si="284"/>
        <v>0</v>
      </c>
      <c r="KR230">
        <f t="shared" si="244"/>
        <v>149</v>
      </c>
    </row>
    <row r="231" spans="1:304" ht="14.4" customHeight="1" x14ac:dyDescent="0.3">
      <c r="A231">
        <v>100</v>
      </c>
      <c r="B231">
        <v>487</v>
      </c>
      <c r="C231" s="2">
        <v>44876.872488425928</v>
      </c>
      <c r="D231">
        <v>1</v>
      </c>
      <c r="E231" t="s">
        <v>581</v>
      </c>
      <c r="F231" t="s">
        <v>566</v>
      </c>
      <c r="G231">
        <f>VLOOKUP(F231,'Vlookup tables'!$A$2:$B$10,2,FALSE)</f>
        <v>3</v>
      </c>
      <c r="H231" t="s">
        <v>631</v>
      </c>
      <c r="J231" t="str">
        <f t="shared" si="285"/>
        <v>Maintenance</v>
      </c>
      <c r="K231" t="s">
        <v>566</v>
      </c>
      <c r="L231">
        <f>VLOOKUP(K231,'Vlookup tables'!$A$2:$B$10,2,FALSE)</f>
        <v>3</v>
      </c>
      <c r="M231" t="s">
        <v>583</v>
      </c>
      <c r="N231" t="b">
        <f t="shared" si="245"/>
        <v>1</v>
      </c>
      <c r="O231" t="b">
        <f t="shared" si="246"/>
        <v>0</v>
      </c>
      <c r="P231" t="b">
        <f t="shared" si="247"/>
        <v>0</v>
      </c>
      <c r="Q231" t="b">
        <f t="shared" si="248"/>
        <v>0</v>
      </c>
      <c r="R231" t="b">
        <f t="shared" si="249"/>
        <v>0</v>
      </c>
      <c r="S231" t="s">
        <v>614</v>
      </c>
      <c r="T231" t="str">
        <f t="shared" si="286"/>
        <v>na</v>
      </c>
      <c r="U231" t="b">
        <f t="shared" si="287"/>
        <v>1</v>
      </c>
      <c r="V231" t="b">
        <f t="shared" si="288"/>
        <v>1</v>
      </c>
      <c r="W231" t="b">
        <f t="shared" si="289"/>
        <v>1</v>
      </c>
      <c r="X231" t="b">
        <f t="shared" si="290"/>
        <v>0</v>
      </c>
      <c r="Y231" t="s">
        <v>517</v>
      </c>
      <c r="Z231">
        <f>VLOOKUP(Y231,'Vlookup tables'!$D$2:$E$6,2,FALSE)</f>
        <v>1</v>
      </c>
      <c r="AA231" t="b">
        <f t="shared" si="227"/>
        <v>0</v>
      </c>
      <c r="AB231" t="b">
        <f t="shared" si="250"/>
        <v>0</v>
      </c>
      <c r="AC231" t="b">
        <f t="shared" si="251"/>
        <v>0</v>
      </c>
      <c r="AD231" t="b">
        <f t="shared" si="252"/>
        <v>1</v>
      </c>
      <c r="AE231" t="b">
        <f t="shared" si="253"/>
        <v>0</v>
      </c>
      <c r="AF231" t="str">
        <f>IF(OR(AA231=FALSE,AA231="na"),"na",VLOOKUP(AV231,'Vlookup tables'!$G$2:$H$7,2,FALSE))</f>
        <v>na</v>
      </c>
      <c r="AG231" t="str">
        <f>IF(OR(AB231=FALSE,AB231="na"),"na",VLOOKUP(AW231,'Vlookup tables'!$G$2:$H$7,2,FALSE))</f>
        <v>na</v>
      </c>
      <c r="AH231" t="str">
        <f>IF(OR(AC231=FALSE,AC231="na"),"na",VLOOKUP(AX231,'Vlookup tables'!$G$2:$H$7,2,FALSE))</f>
        <v>na</v>
      </c>
      <c r="AI231">
        <f>IF(OR(AD231=FALSE,AD231="na"),"na",VLOOKUP(AY231,'Vlookup tables'!$G$2:$H$7,2,FALSE))</f>
        <v>5</v>
      </c>
      <c r="AJ231" t="str">
        <f>IF(OR(AA231=FALSE,AA231="na"),"na",VLOOKUP(BC231,'Vlookup tables'!$J$2:$K$5,2,FALSE))</f>
        <v>na</v>
      </c>
      <c r="AK231" t="str">
        <f>IF(OR(AB231=FALSE,AB231="na"),"na",VLOOKUP(BD231,'Vlookup tables'!$J$2:$K$5,2,FALSE))</f>
        <v>na</v>
      </c>
      <c r="AL231" t="str">
        <f>IF(OR(AC231=FALSE,AC231="na"),"na",VLOOKUP(BE231,'Vlookup tables'!$J$2:$K$5,2,FALSE))</f>
        <v>na</v>
      </c>
      <c r="AM231">
        <f>IF(OR(AD231=FALSE,AD231="na"),"na",VLOOKUP(BF231,'Vlookup tables'!$J$2:$K$5,2,FALSE))</f>
        <v>3</v>
      </c>
      <c r="AN231" t="str">
        <f t="shared" si="254"/>
        <v>na</v>
      </c>
      <c r="AO231" t="str">
        <f t="shared" si="255"/>
        <v>na</v>
      </c>
      <c r="AP231" t="str">
        <f t="shared" si="256"/>
        <v>na</v>
      </c>
      <c r="AQ231" t="b">
        <f t="shared" si="257"/>
        <v>1</v>
      </c>
      <c r="AR231" t="s">
        <v>812</v>
      </c>
      <c r="AX231" t="s">
        <v>551</v>
      </c>
      <c r="AY231" t="s">
        <v>551</v>
      </c>
      <c r="BE231" t="s">
        <v>532</v>
      </c>
      <c r="BF231" t="s">
        <v>532</v>
      </c>
      <c r="BL231" t="s">
        <v>1456</v>
      </c>
      <c r="BM231" t="s">
        <v>1457</v>
      </c>
      <c r="BQ231" t="str">
        <f t="shared" si="258"/>
        <v>No</v>
      </c>
      <c r="BR231" t="str">
        <f t="shared" si="259"/>
        <v>na</v>
      </c>
      <c r="BS231" t="str">
        <f t="shared" si="260"/>
        <v>na</v>
      </c>
      <c r="BT231" t="str">
        <f t="shared" si="261"/>
        <v>na</v>
      </c>
      <c r="BU231" t="str">
        <f t="shared" si="262"/>
        <v>na</v>
      </c>
      <c r="BV231" t="str">
        <f t="shared" si="263"/>
        <v>na</v>
      </c>
      <c r="BW231" t="str">
        <f>IF(OR(BR231=FALSE,BR231="na"),"na",VLOOKUP(CN231,'Vlookup tables'!$G$2:$H$7,2,FALSE))</f>
        <v>na</v>
      </c>
      <c r="BX231" t="str">
        <f>IF(OR(BS231=FALSE,BS231="na"),"na",VLOOKUP(CO231,'Vlookup tables'!$G$2:$H$7,2,FALSE))</f>
        <v>na</v>
      </c>
      <c r="BY231" t="str">
        <f>IF(OR(BT231=FALSE,BT231="na"),"na",VLOOKUP(CP231,'Vlookup tables'!$G$2:$H$7,2,FALSE))</f>
        <v>na</v>
      </c>
      <c r="BZ231" t="str">
        <f>IF(OR(BU231=FALSE,BU231="na"),"na",VLOOKUP(CQ231,'Vlookup tables'!$G$2:$H$7,2,FALSE))</f>
        <v>na</v>
      </c>
      <c r="CA231" t="str">
        <f>IF(OR(BR231=FALSE,BR231="na"),"na",VLOOKUP(CU231,'Vlookup tables'!$J$2:$K$5,2,FALSE))</f>
        <v>na</v>
      </c>
      <c r="CB231" t="str">
        <f>IF(OR(BS231=FALSE,BS231="na"),"na",VLOOKUP(CV231,'Vlookup tables'!$J$2:$K$5,2,FALSE))</f>
        <v>na</v>
      </c>
      <c r="CC231" t="str">
        <f>IF(OR(BT231=FALSE,BT231="na"),"na",VLOOKUP(CW231,'Vlookup tables'!$J$2:$K$5,2,FALSE))</f>
        <v>na</v>
      </c>
      <c r="CD231" t="str">
        <f>IF(OR(BU231=FALSE,BU231="na"),"na",VLOOKUP(CX231,'Vlookup tables'!$J$2:$K$5,2,FALSE))</f>
        <v>na</v>
      </c>
      <c r="CE231" t="str">
        <f t="shared" si="264"/>
        <v>na</v>
      </c>
      <c r="CF231" t="str">
        <f t="shared" si="265"/>
        <v>na</v>
      </c>
      <c r="CG231" t="str">
        <f t="shared" si="266"/>
        <v>na</v>
      </c>
      <c r="CH231" t="str">
        <f t="shared" si="267"/>
        <v>na</v>
      </c>
      <c r="CI231" t="s">
        <v>617</v>
      </c>
      <c r="DI231" t="b">
        <f t="shared" si="268"/>
        <v>1</v>
      </c>
      <c r="DJ231" t="s">
        <v>1458</v>
      </c>
      <c r="DK231" t="s">
        <v>533</v>
      </c>
      <c r="EQ231" t="b">
        <f t="shared" si="269"/>
        <v>1</v>
      </c>
      <c r="ER231" t="b">
        <f t="shared" si="270"/>
        <v>1</v>
      </c>
      <c r="ES231" t="b">
        <f t="shared" si="271"/>
        <v>1</v>
      </c>
      <c r="ET231" t="b">
        <f t="shared" si="272"/>
        <v>0</v>
      </c>
      <c r="EU231" t="b">
        <f t="shared" si="273"/>
        <v>0</v>
      </c>
      <c r="EV231" t="b">
        <f t="shared" si="274"/>
        <v>0</v>
      </c>
      <c r="EW231">
        <f t="shared" si="228"/>
        <v>2</v>
      </c>
      <c r="EX231">
        <f t="shared" si="229"/>
        <v>2</v>
      </c>
      <c r="EY231" t="str">
        <f t="shared" si="230"/>
        <v>na</v>
      </c>
      <c r="EZ231" t="str">
        <f t="shared" si="231"/>
        <v>na</v>
      </c>
      <c r="FA231" t="b">
        <f t="shared" si="232"/>
        <v>1</v>
      </c>
      <c r="FB231" t="b">
        <f t="shared" si="233"/>
        <v>0</v>
      </c>
      <c r="FC231" t="b">
        <f t="shared" si="275"/>
        <v>0</v>
      </c>
      <c r="FD231" t="b">
        <f t="shared" si="234"/>
        <v>1</v>
      </c>
      <c r="FE231" t="b">
        <f t="shared" si="235"/>
        <v>1</v>
      </c>
      <c r="FF231" t="b">
        <f t="shared" si="236"/>
        <v>1</v>
      </c>
      <c r="FG231" t="b">
        <f t="shared" si="237"/>
        <v>0</v>
      </c>
      <c r="FH231" t="b">
        <f t="shared" si="276"/>
        <v>0</v>
      </c>
      <c r="FI231">
        <f>IF(OR(FD231=FALSE,FD231="na"),"na",VLOOKUP(GH231,'Vlookup tables'!$G$2:$H$7,2,FALSE))</f>
        <v>4</v>
      </c>
      <c r="FJ231">
        <f>IF(OR(FE231=FALSE,FE231="na"),"na",VLOOKUP(GI231,'Vlookup tables'!$G$2:$H$7,2,FALSE))</f>
        <v>4</v>
      </c>
      <c r="FK231">
        <f>IF(OR(FF231=FALSE,FF231="na"),"na",VLOOKUP(GJ231,'Vlookup tables'!$G$2:$H$7,2,FALSE))</f>
        <v>4</v>
      </c>
      <c r="FL231" t="str">
        <f>IF(OR(FG231=FALSE,FG231="na"),"na",VLOOKUP(GK231,'Vlookup tables'!$G$2:$H$7,2,FALSE))</f>
        <v>na</v>
      </c>
      <c r="FM231">
        <f>IF(OR(FD231=FALSE,FD231="na"),"na",VLOOKUP(GO231,'Vlookup tables'!$J$2:$K$5,2,FALSE))</f>
        <v>2</v>
      </c>
      <c r="FN231">
        <f>IF(OR(FE231=FALSE,FE231="na"),"na",VLOOKUP(GP231,'Vlookup tables'!$J$2:$K$5,2,FALSE))</f>
        <v>2</v>
      </c>
      <c r="FO231">
        <f>IF(OR(FF231=FALSE,FF231="na"),"na",VLOOKUP(GQ231,'Vlookup tables'!$J$2:$K$5,2,FALSE))</f>
        <v>2</v>
      </c>
      <c r="FP231" t="str">
        <f>IF(OR(FG231=FALSE,FG231="na"),"na",VLOOKUP(GR231,'Vlookup tables'!$J$2:$K$5,2,FALSE))</f>
        <v>na</v>
      </c>
      <c r="FQ231" t="b">
        <f t="shared" si="238"/>
        <v>0</v>
      </c>
      <c r="FR231" t="b">
        <f t="shared" si="239"/>
        <v>0</v>
      </c>
      <c r="FS231" t="b">
        <f t="shared" si="240"/>
        <v>0</v>
      </c>
      <c r="FT231" t="str">
        <f t="shared" si="241"/>
        <v>na</v>
      </c>
      <c r="FU231" t="b">
        <f t="shared" si="242"/>
        <v>0</v>
      </c>
      <c r="FV231" t="s">
        <v>634</v>
      </c>
      <c r="FX231" t="s">
        <v>556</v>
      </c>
      <c r="FY231" t="s">
        <v>556</v>
      </c>
      <c r="GB231" t="s">
        <v>635</v>
      </c>
      <c r="GF231" t="s">
        <v>596</v>
      </c>
      <c r="GH231" t="s">
        <v>573</v>
      </c>
      <c r="GI231" t="s">
        <v>573</v>
      </c>
      <c r="GJ231" t="s">
        <v>573</v>
      </c>
      <c r="GO231" t="s">
        <v>528</v>
      </c>
      <c r="GP231" t="s">
        <v>528</v>
      </c>
      <c r="GQ231" t="s">
        <v>528</v>
      </c>
      <c r="HD231" t="s">
        <v>552</v>
      </c>
      <c r="HX231">
        <f>IF(IT231="","Unknown",VLOOKUP(IT231,'Vlookup tables'!$B$13:$C$16,2,FALSE))</f>
        <v>3</v>
      </c>
      <c r="HY231">
        <f>IF(IU231="","Unknown",VLOOKUP(IU231,'Vlookup tables'!$D$13:$E$16,2,FALSE))</f>
        <v>3</v>
      </c>
      <c r="HZ231">
        <f>IF(IV231="","Unknown",VLOOKUP(IV231,'Vlookup tables'!$F$13:$G$16,2,FALSE))</f>
        <v>3</v>
      </c>
      <c r="IA231">
        <f>IF(IW231="","Unknown",VLOOKUP(IW231,'Vlookup tables'!$H$13:$I$16,2,FALSE))</f>
        <v>2</v>
      </c>
      <c r="IB231">
        <f>IF(IX231="","Unknown",VLOOKUP(IX231,'Vlookup tables'!$J$13:$K$16,2,FALSE))</f>
        <v>2</v>
      </c>
      <c r="IC231">
        <f>IF(IY231="","Unknown",VLOOKUP(IY231,'Vlookup tables'!$L$13:$M$16,2,FALSE))</f>
        <v>2</v>
      </c>
      <c r="ID231">
        <f>IF(IZ231="","Unknown",VLOOKUP(IZ231,'Vlookup tables'!$N$13:$O$16,2,FALSE))</f>
        <v>1</v>
      </c>
      <c r="IE231">
        <f>VLOOKUP(JA231,'Vlookup tables'!$P$13:$Q$15,2,FALSE)</f>
        <v>2</v>
      </c>
      <c r="IF231" t="b">
        <f t="shared" si="277"/>
        <v>1</v>
      </c>
      <c r="IG231" t="b">
        <f t="shared" si="278"/>
        <v>0</v>
      </c>
      <c r="IH231" t="b">
        <f t="shared" si="279"/>
        <v>0</v>
      </c>
      <c r="II231" t="b">
        <f t="shared" si="243"/>
        <v>0</v>
      </c>
      <c r="IJ231">
        <f>IF(OR(IF231=FALSE,IF231="na"),"na",VLOOKUP(JF231,'Vlookup tables'!$G$2:$H$7,2,FALSE))</f>
        <v>3</v>
      </c>
      <c r="IK231" t="str">
        <f>IF(OR(IG231=FALSE,IG231="na"),"na",VLOOKUP(JG231,'Vlookup tables'!$G$2:$H$7,2,FALSE))</f>
        <v>na</v>
      </c>
      <c r="IL231" t="str">
        <f>IF(OR(IH231=FALSE,IH231="na"),"na",VLOOKUP(JH231,'Vlookup tables'!$G$2:$H$7,2,FALSE))</f>
        <v>na</v>
      </c>
      <c r="IM231">
        <f>IF(OR(IF231=FALSE,IF231="na"),"na",VLOOKUP(JL231,'Vlookup tables'!$J$2:$K$5,2,FALSE))</f>
        <v>2</v>
      </c>
      <c r="IN231" t="str">
        <f>IF(OR(IG231=FALSE,IG231="na"),"na",VLOOKUP(JM231,'Vlookup tables'!$J$2:$K$5,2,FALSE))</f>
        <v>na</v>
      </c>
      <c r="IO231" t="str">
        <f>IF(OR(IH231=FALSE,IH231="na"),"na",VLOOKUP(JN231,'Vlookup tables'!$J$2:$K$5,2,FALSE))</f>
        <v>na</v>
      </c>
      <c r="IP231" t="b">
        <f t="shared" si="280"/>
        <v>0</v>
      </c>
      <c r="IQ231" t="str">
        <f t="shared" si="281"/>
        <v>na</v>
      </c>
      <c r="IR231" t="str">
        <f t="shared" si="282"/>
        <v>na</v>
      </c>
      <c r="IS231" t="b">
        <f t="shared" si="283"/>
        <v>0</v>
      </c>
      <c r="IT231" t="s">
        <v>538</v>
      </c>
      <c r="IU231" t="s">
        <v>539</v>
      </c>
      <c r="IV231" t="s">
        <v>540</v>
      </c>
      <c r="IW231" t="s">
        <v>562</v>
      </c>
      <c r="IX231" t="s">
        <v>563</v>
      </c>
      <c r="IY231" t="s">
        <v>528</v>
      </c>
      <c r="IZ231" t="s">
        <v>562</v>
      </c>
      <c r="JA231" t="s">
        <v>578</v>
      </c>
      <c r="JB231" t="s">
        <v>662</v>
      </c>
      <c r="JF231" t="s">
        <v>527</v>
      </c>
      <c r="JL231" t="s">
        <v>528</v>
      </c>
      <c r="KN231" t="s">
        <v>533</v>
      </c>
      <c r="KQ231" t="b">
        <f t="shared" si="284"/>
        <v>0</v>
      </c>
      <c r="KR231">
        <f t="shared" si="244"/>
        <v>148</v>
      </c>
    </row>
    <row r="232" spans="1:304" ht="14.4" customHeight="1" x14ac:dyDescent="0.3">
      <c r="A232">
        <v>100</v>
      </c>
      <c r="B232">
        <v>1283</v>
      </c>
      <c r="C232" s="2">
        <v>44878.574317129627</v>
      </c>
      <c r="D232">
        <v>0.80000001192092896</v>
      </c>
      <c r="E232" t="s">
        <v>544</v>
      </c>
      <c r="F232" t="s">
        <v>612</v>
      </c>
      <c r="G232">
        <f>VLOOKUP(F232,'Vlookup tables'!$A$2:$B$10,2,FALSE)</f>
        <v>5</v>
      </c>
      <c r="H232" t="s">
        <v>579</v>
      </c>
      <c r="I232" t="s">
        <v>1459</v>
      </c>
      <c r="J232" t="str">
        <f t="shared" si="285"/>
        <v xml:space="preserve">TOC Control Room </v>
      </c>
      <c r="K232" t="s">
        <v>612</v>
      </c>
      <c r="L232">
        <f>VLOOKUP(K232,'Vlookup tables'!$A$2:$B$10,2,FALSE)</f>
        <v>5</v>
      </c>
      <c r="M232" t="s">
        <v>656</v>
      </c>
      <c r="N232" t="b">
        <f t="shared" si="245"/>
        <v>1</v>
      </c>
      <c r="O232" t="b">
        <f t="shared" si="246"/>
        <v>1</v>
      </c>
      <c r="P232" t="b">
        <f t="shared" si="247"/>
        <v>0</v>
      </c>
      <c r="Q232" t="b">
        <f t="shared" si="248"/>
        <v>1</v>
      </c>
      <c r="R232" t="b">
        <f t="shared" si="249"/>
        <v>1</v>
      </c>
      <c r="S232" t="s">
        <v>547</v>
      </c>
      <c r="T232" t="str">
        <f t="shared" si="286"/>
        <v>na</v>
      </c>
      <c r="U232" t="str">
        <f t="shared" si="287"/>
        <v>na</v>
      </c>
      <c r="V232" t="b">
        <f t="shared" si="288"/>
        <v>1</v>
      </c>
      <c r="W232" t="str">
        <f t="shared" si="289"/>
        <v>na</v>
      </c>
      <c r="X232" t="str">
        <f t="shared" si="290"/>
        <v>na</v>
      </c>
      <c r="Y232" t="s">
        <v>517</v>
      </c>
      <c r="Z232">
        <f>VLOOKUP(Y232,'Vlookup tables'!$D$2:$E$6,2,FALSE)</f>
        <v>1</v>
      </c>
      <c r="AA232" t="b">
        <f t="shared" si="227"/>
        <v>1</v>
      </c>
      <c r="AB232" t="b">
        <f t="shared" si="250"/>
        <v>0</v>
      </c>
      <c r="AC232" t="b">
        <f t="shared" si="251"/>
        <v>0</v>
      </c>
      <c r="AD232" t="b">
        <f t="shared" si="252"/>
        <v>1</v>
      </c>
      <c r="AE232" t="b">
        <f t="shared" si="253"/>
        <v>0</v>
      </c>
      <c r="AF232">
        <f>IF(OR(AA232=FALSE,AA232="na"),"na",VLOOKUP(AV232,'Vlookup tables'!$G$2:$H$7,2,FALSE))</f>
        <v>5</v>
      </c>
      <c r="AG232" t="str">
        <f>IF(OR(AB232=FALSE,AB232="na"),"na",VLOOKUP(AW232,'Vlookup tables'!$G$2:$H$7,2,FALSE))</f>
        <v>na</v>
      </c>
      <c r="AH232" t="str">
        <f>IF(OR(AC232=FALSE,AC232="na"),"na",VLOOKUP(AX232,'Vlookup tables'!$G$2:$H$7,2,FALSE))</f>
        <v>na</v>
      </c>
      <c r="AI232">
        <f>IF(OR(AD232=FALSE,AD232="na"),"na",VLOOKUP(AY232,'Vlookup tables'!$G$2:$H$7,2,FALSE))</f>
        <v>5</v>
      </c>
      <c r="AJ232">
        <f>IF(OR(AA232=FALSE,AA232="na"),"na",VLOOKUP(BC232,'Vlookup tables'!$J$2:$K$5,2,FALSE))</f>
        <v>3</v>
      </c>
      <c r="AK232" t="str">
        <f>IF(OR(AB232=FALSE,AB232="na"),"na",VLOOKUP(BD232,'Vlookup tables'!$J$2:$K$5,2,FALSE))</f>
        <v>na</v>
      </c>
      <c r="AL232" t="str">
        <f>IF(OR(AC232=FALSE,AC232="na"),"na",VLOOKUP(BE232,'Vlookup tables'!$J$2:$K$5,2,FALSE))</f>
        <v>na</v>
      </c>
      <c r="AM232">
        <f>IF(OR(AD232=FALSE,AD232="na"),"na",VLOOKUP(BF232,'Vlookup tables'!$J$2:$K$5,2,FALSE))</f>
        <v>3</v>
      </c>
      <c r="AN232" t="b">
        <f t="shared" si="254"/>
        <v>1</v>
      </c>
      <c r="AO232" t="str">
        <f t="shared" si="255"/>
        <v>na</v>
      </c>
      <c r="AP232" t="str">
        <f t="shared" si="256"/>
        <v>na</v>
      </c>
      <c r="AQ232" t="b">
        <f t="shared" si="257"/>
        <v>1</v>
      </c>
      <c r="AR232" t="s">
        <v>666</v>
      </c>
      <c r="AV232" t="s">
        <v>551</v>
      </c>
      <c r="AX232" t="s">
        <v>551</v>
      </c>
      <c r="AY232" t="s">
        <v>551</v>
      </c>
      <c r="BC232" t="s">
        <v>532</v>
      </c>
      <c r="BE232" t="s">
        <v>532</v>
      </c>
      <c r="BF232" t="s">
        <v>532</v>
      </c>
      <c r="BJ232" t="s">
        <v>1460</v>
      </c>
      <c r="BM232" t="s">
        <v>1461</v>
      </c>
      <c r="BQ232" t="str">
        <f t="shared" si="258"/>
        <v>Yes</v>
      </c>
      <c r="BR232" t="b">
        <f t="shared" si="259"/>
        <v>1</v>
      </c>
      <c r="BS232" t="b">
        <f t="shared" si="260"/>
        <v>1</v>
      </c>
      <c r="BT232" t="b">
        <f t="shared" si="261"/>
        <v>1</v>
      </c>
      <c r="BU232" t="b">
        <f t="shared" si="262"/>
        <v>1</v>
      </c>
      <c r="BV232" t="b">
        <f t="shared" si="263"/>
        <v>0</v>
      </c>
      <c r="BW232">
        <f>IF(OR(BR232=FALSE,BR232="na"),"na",VLOOKUP(CN232,'Vlookup tables'!$G$2:$H$7,2,FALSE))</f>
        <v>4</v>
      </c>
      <c r="BX232">
        <f>IF(OR(BS232=FALSE,BS232="na"),"na",VLOOKUP(CO232,'Vlookup tables'!$G$2:$H$7,2,FALSE))</f>
        <v>4</v>
      </c>
      <c r="BY232">
        <f>IF(OR(BT232=FALSE,BT232="na"),"na",VLOOKUP(CP232,'Vlookup tables'!$G$2:$H$7,2,FALSE))</f>
        <v>4</v>
      </c>
      <c r="BZ232">
        <f>IF(OR(BU232=FALSE,BU232="na"),"na",VLOOKUP(CQ232,'Vlookup tables'!$G$2:$H$7,2,FALSE))</f>
        <v>2</v>
      </c>
      <c r="CA232">
        <f>IF(OR(BR232=FALSE,BR232="na"),"na",VLOOKUP(CU232,'Vlookup tables'!$J$2:$K$5,2,FALSE))</f>
        <v>2</v>
      </c>
      <c r="CB232">
        <f>IF(OR(BS232=FALSE,BS232="na"),"na",VLOOKUP(CV232,'Vlookup tables'!$J$2:$K$5,2,FALSE))</f>
        <v>2</v>
      </c>
      <c r="CC232">
        <f>IF(OR(BT232=FALSE,BT232="na"),"na",VLOOKUP(CW232,'Vlookup tables'!$J$2:$K$5,2,FALSE))</f>
        <v>2</v>
      </c>
      <c r="CD232">
        <f>IF(OR(BU232=FALSE,BU232="na"),"na",VLOOKUP(CX232,'Vlookup tables'!$J$2:$K$5,2,FALSE))</f>
        <v>2</v>
      </c>
      <c r="CE232" t="b">
        <f t="shared" si="264"/>
        <v>1</v>
      </c>
      <c r="CF232" t="b">
        <f t="shared" si="265"/>
        <v>1</v>
      </c>
      <c r="CG232" t="b">
        <f t="shared" si="266"/>
        <v>1</v>
      </c>
      <c r="CH232" t="b">
        <f t="shared" si="267"/>
        <v>1</v>
      </c>
      <c r="CI232" t="s">
        <v>519</v>
      </c>
      <c r="CJ232" t="s">
        <v>550</v>
      </c>
      <c r="CN232" t="s">
        <v>573</v>
      </c>
      <c r="CO232" t="s">
        <v>573</v>
      </c>
      <c r="CP232" t="s">
        <v>573</v>
      </c>
      <c r="CQ232" t="s">
        <v>531</v>
      </c>
      <c r="CU232" t="s">
        <v>528</v>
      </c>
      <c r="CV232" t="s">
        <v>528</v>
      </c>
      <c r="CW232" t="s">
        <v>528</v>
      </c>
      <c r="CX232" t="s">
        <v>528</v>
      </c>
      <c r="DB232" t="s">
        <v>1462</v>
      </c>
      <c r="DC232" t="s">
        <v>1462</v>
      </c>
      <c r="DD232" t="s">
        <v>1462</v>
      </c>
      <c r="DE232" t="s">
        <v>1462</v>
      </c>
      <c r="DI232" t="b">
        <f t="shared" si="268"/>
        <v>1</v>
      </c>
      <c r="DJ232" t="s">
        <v>1463</v>
      </c>
      <c r="DK232" t="s">
        <v>533</v>
      </c>
      <c r="EQ232" t="b">
        <f t="shared" si="269"/>
        <v>1</v>
      </c>
      <c r="ER232" t="b">
        <f t="shared" si="270"/>
        <v>1</v>
      </c>
      <c r="ES232" t="b">
        <f t="shared" si="271"/>
        <v>1</v>
      </c>
      <c r="ET232" t="b">
        <f t="shared" si="272"/>
        <v>1</v>
      </c>
      <c r="EU232" t="b">
        <f t="shared" si="273"/>
        <v>1</v>
      </c>
      <c r="EV232" t="b">
        <f t="shared" si="274"/>
        <v>0</v>
      </c>
      <c r="EW232">
        <f t="shared" si="228"/>
        <v>3</v>
      </c>
      <c r="EX232">
        <f t="shared" si="229"/>
        <v>2</v>
      </c>
      <c r="EY232">
        <f t="shared" si="230"/>
        <v>2</v>
      </c>
      <c r="EZ232">
        <f t="shared" si="231"/>
        <v>3</v>
      </c>
      <c r="FA232" t="b">
        <f t="shared" si="232"/>
        <v>1</v>
      </c>
      <c r="FB232" t="b">
        <f t="shared" si="233"/>
        <v>0</v>
      </c>
      <c r="FC232" t="b">
        <f t="shared" si="275"/>
        <v>1</v>
      </c>
      <c r="FD232" t="b">
        <f t="shared" si="234"/>
        <v>1</v>
      </c>
      <c r="FE232" t="b">
        <f t="shared" si="235"/>
        <v>1</v>
      </c>
      <c r="FF232" t="b">
        <f t="shared" si="236"/>
        <v>1</v>
      </c>
      <c r="FG232" t="b">
        <f t="shared" si="237"/>
        <v>1</v>
      </c>
      <c r="FH232" t="b">
        <f t="shared" si="276"/>
        <v>0</v>
      </c>
      <c r="FI232">
        <f>IF(OR(FD232=FALSE,FD232="na"),"na",VLOOKUP(GH232,'Vlookup tables'!$G$2:$H$7,2,FALSE))</f>
        <v>5</v>
      </c>
      <c r="FJ232">
        <f>IF(OR(FE232=FALSE,FE232="na"),"na",VLOOKUP(GI232,'Vlookup tables'!$G$2:$H$7,2,FALSE))</f>
        <v>5</v>
      </c>
      <c r="FK232">
        <f>IF(OR(FF232=FALSE,FF232="na"),"na",VLOOKUP(GJ232,'Vlookup tables'!$G$2:$H$7,2,FALSE))</f>
        <v>5</v>
      </c>
      <c r="FL232">
        <f>IF(OR(FG232=FALSE,FG232="na"),"na",VLOOKUP(GK232,'Vlookup tables'!$G$2:$H$7,2,FALSE))</f>
        <v>5</v>
      </c>
      <c r="FM232">
        <f>IF(OR(FD232=FALSE,FD232="na"),"na",VLOOKUP(GO232,'Vlookup tables'!$J$2:$K$5,2,FALSE))</f>
        <v>3</v>
      </c>
      <c r="FN232">
        <f>IF(OR(FE232=FALSE,FE232="na"),"na",VLOOKUP(GP232,'Vlookup tables'!$J$2:$K$5,2,FALSE))</f>
        <v>3</v>
      </c>
      <c r="FO232">
        <f>IF(OR(FF232=FALSE,FF232="na"),"na",VLOOKUP(GQ232,'Vlookup tables'!$J$2:$K$5,2,FALSE))</f>
        <v>3</v>
      </c>
      <c r="FP232">
        <f>IF(OR(FG232=FALSE,FG232="na"),"na",VLOOKUP(GR232,'Vlookup tables'!$J$2:$K$5,2,FALSE))</f>
        <v>3</v>
      </c>
      <c r="FQ232" t="b">
        <f t="shared" si="238"/>
        <v>0</v>
      </c>
      <c r="FR232" t="b">
        <f t="shared" si="239"/>
        <v>0</v>
      </c>
      <c r="FS232" t="b">
        <f t="shared" si="240"/>
        <v>0</v>
      </c>
      <c r="FT232" t="b">
        <f t="shared" si="241"/>
        <v>0</v>
      </c>
      <c r="FU232" t="b">
        <f t="shared" si="242"/>
        <v>1</v>
      </c>
      <c r="FV232" t="s">
        <v>725</v>
      </c>
      <c r="FX232" t="s">
        <v>554</v>
      </c>
      <c r="FY232" t="s">
        <v>556</v>
      </c>
      <c r="FZ232" t="s">
        <v>556</v>
      </c>
      <c r="GA232" t="s">
        <v>554</v>
      </c>
      <c r="GB232" t="s">
        <v>893</v>
      </c>
      <c r="GF232" t="s">
        <v>1464</v>
      </c>
      <c r="GG232" t="s">
        <v>1465</v>
      </c>
      <c r="GH232" t="s">
        <v>551</v>
      </c>
      <c r="GI232" t="s">
        <v>551</v>
      </c>
      <c r="GJ232" t="s">
        <v>551</v>
      </c>
      <c r="GK232" t="s">
        <v>551</v>
      </c>
      <c r="GO232" t="s">
        <v>532</v>
      </c>
      <c r="GP232" t="s">
        <v>532</v>
      </c>
      <c r="GQ232" t="s">
        <v>532</v>
      </c>
      <c r="GR232" t="s">
        <v>532</v>
      </c>
      <c r="HC232" t="s">
        <v>1466</v>
      </c>
      <c r="HD232" t="s">
        <v>533</v>
      </c>
      <c r="HX232">
        <f>IF(IT232="","Unknown",VLOOKUP(IT232,'Vlookup tables'!$B$13:$C$16,2,FALSE))</f>
        <v>2</v>
      </c>
      <c r="HY232">
        <f>IF(IU232="","Unknown",VLOOKUP(IU232,'Vlookup tables'!$D$13:$E$16,2,FALSE))</f>
        <v>3</v>
      </c>
      <c r="HZ232">
        <f>IF(IV232="","Unknown",VLOOKUP(IV232,'Vlookup tables'!$F$13:$G$16,2,FALSE))</f>
        <v>2</v>
      </c>
      <c r="IA232">
        <f>IF(IW232="","Unknown",VLOOKUP(IW232,'Vlookup tables'!$H$13:$I$16,2,FALSE))</f>
        <v>3</v>
      </c>
      <c r="IB232">
        <f>IF(IX232="","Unknown",VLOOKUP(IX232,'Vlookup tables'!$J$13:$K$16,2,FALSE))</f>
        <v>3</v>
      </c>
      <c r="IC232">
        <f>IF(IY232="","Unknown",VLOOKUP(IY232,'Vlookup tables'!$L$13:$M$16,2,FALSE))</f>
        <v>3</v>
      </c>
      <c r="ID232">
        <f>IF(IZ232="","Unknown",VLOOKUP(IZ232,'Vlookup tables'!$N$13:$O$16,2,FALSE))</f>
        <v>1</v>
      </c>
      <c r="IE232">
        <f>VLOOKUP(JA232,'Vlookup tables'!$P$13:$Q$15,2,FALSE)</f>
        <v>2</v>
      </c>
      <c r="IF232" t="b">
        <f t="shared" si="277"/>
        <v>1</v>
      </c>
      <c r="IG232" t="b">
        <f t="shared" si="278"/>
        <v>0</v>
      </c>
      <c r="IH232" t="b">
        <f t="shared" si="279"/>
        <v>0</v>
      </c>
      <c r="II232" t="b">
        <f t="shared" si="243"/>
        <v>0</v>
      </c>
      <c r="IJ232">
        <f>IF(OR(IF232=FALSE,IF232="na"),"na",VLOOKUP(JF232,'Vlookup tables'!$G$2:$H$7,2,FALSE))</f>
        <v>5</v>
      </c>
      <c r="IK232" t="str">
        <f>IF(OR(IG232=FALSE,IG232="na"),"na",VLOOKUP(JG232,'Vlookup tables'!$G$2:$H$7,2,FALSE))</f>
        <v>na</v>
      </c>
      <c r="IL232" t="str">
        <f>IF(OR(IH232=FALSE,IH232="na"),"na",VLOOKUP(JH232,'Vlookup tables'!$G$2:$H$7,2,FALSE))</f>
        <v>na</v>
      </c>
      <c r="IM232">
        <f>IF(OR(IF232=FALSE,IF232="na"),"na",VLOOKUP(JL232,'Vlookup tables'!$J$2:$K$5,2,FALSE))</f>
        <v>3</v>
      </c>
      <c r="IN232" t="str">
        <f>IF(OR(IG232=FALSE,IG232="na"),"na",VLOOKUP(JM232,'Vlookup tables'!$J$2:$K$5,2,FALSE))</f>
        <v>na</v>
      </c>
      <c r="IO232" t="str">
        <f>IF(OR(IH232=FALSE,IH232="na"),"na",VLOOKUP(JN232,'Vlookup tables'!$J$2:$K$5,2,FALSE))</f>
        <v>na</v>
      </c>
      <c r="IP232" t="b">
        <f t="shared" si="280"/>
        <v>1</v>
      </c>
      <c r="IQ232" t="str">
        <f t="shared" si="281"/>
        <v>na</v>
      </c>
      <c r="IR232" t="str">
        <f t="shared" si="282"/>
        <v>na</v>
      </c>
      <c r="IS232" t="b">
        <f t="shared" si="283"/>
        <v>1</v>
      </c>
      <c r="IT232" t="s">
        <v>559</v>
      </c>
      <c r="IU232" t="s">
        <v>539</v>
      </c>
      <c r="IV232" t="s">
        <v>561</v>
      </c>
      <c r="IW232" t="s">
        <v>576</v>
      </c>
      <c r="IX232" t="s">
        <v>577</v>
      </c>
      <c r="IY232" t="s">
        <v>532</v>
      </c>
      <c r="IZ232" t="s">
        <v>562</v>
      </c>
      <c r="JA232" t="s">
        <v>578</v>
      </c>
      <c r="JB232" t="s">
        <v>662</v>
      </c>
      <c r="JF232" t="s">
        <v>551</v>
      </c>
      <c r="JL232" t="s">
        <v>532</v>
      </c>
      <c r="JR232" t="s">
        <v>1467</v>
      </c>
      <c r="KM232" t="s">
        <v>1468</v>
      </c>
      <c r="KN232" t="s">
        <v>533</v>
      </c>
      <c r="KP232" t="s">
        <v>1469</v>
      </c>
      <c r="KQ232" t="b">
        <f t="shared" si="284"/>
        <v>1</v>
      </c>
      <c r="KR232">
        <f t="shared" si="244"/>
        <v>173</v>
      </c>
    </row>
    <row r="233" spans="1:304" ht="14.4" customHeight="1" x14ac:dyDescent="0.3">
      <c r="A233">
        <v>100</v>
      </c>
      <c r="B233">
        <v>363</v>
      </c>
      <c r="C233" s="2">
        <v>44879.300069444442</v>
      </c>
      <c r="D233">
        <v>1</v>
      </c>
      <c r="E233" t="s">
        <v>581</v>
      </c>
      <c r="F233" t="s">
        <v>568</v>
      </c>
      <c r="G233">
        <f>VLOOKUP(F233,'Vlookup tables'!$A$2:$B$10,2,FALSE)</f>
        <v>6</v>
      </c>
      <c r="H233" t="s">
        <v>579</v>
      </c>
      <c r="I233" t="s">
        <v>862</v>
      </c>
      <c r="J233" t="str">
        <f t="shared" si="285"/>
        <v>Right of Way</v>
      </c>
      <c r="K233" t="s">
        <v>568</v>
      </c>
      <c r="L233">
        <f>VLOOKUP(K233,'Vlookup tables'!$A$2:$B$10,2,FALSE)</f>
        <v>6</v>
      </c>
      <c r="M233" t="s">
        <v>592</v>
      </c>
      <c r="N233" t="b">
        <f t="shared" si="245"/>
        <v>0</v>
      </c>
      <c r="O233" t="b">
        <f t="shared" si="246"/>
        <v>1</v>
      </c>
      <c r="P233" t="b">
        <f t="shared" si="247"/>
        <v>0</v>
      </c>
      <c r="Q233" t="b">
        <f t="shared" si="248"/>
        <v>0</v>
      </c>
      <c r="R233" t="b">
        <f t="shared" si="249"/>
        <v>0</v>
      </c>
      <c r="S233" t="s">
        <v>592</v>
      </c>
      <c r="T233" t="b">
        <f t="shared" si="286"/>
        <v>0</v>
      </c>
      <c r="U233" t="str">
        <f t="shared" si="287"/>
        <v>na</v>
      </c>
      <c r="V233" t="b">
        <f t="shared" si="288"/>
        <v>0</v>
      </c>
      <c r="W233" t="b">
        <f t="shared" si="289"/>
        <v>0</v>
      </c>
      <c r="X233" t="b">
        <f t="shared" si="290"/>
        <v>0</v>
      </c>
      <c r="Y233" t="s">
        <v>517</v>
      </c>
      <c r="Z233">
        <f>VLOOKUP(Y233,'Vlookup tables'!$D$2:$E$6,2,FALSE)</f>
        <v>1</v>
      </c>
      <c r="AA233" t="b">
        <f t="shared" si="227"/>
        <v>0</v>
      </c>
      <c r="AB233" t="b">
        <f t="shared" si="250"/>
        <v>0</v>
      </c>
      <c r="AC233" t="b">
        <f t="shared" si="251"/>
        <v>0</v>
      </c>
      <c r="AD233" t="b">
        <f t="shared" si="252"/>
        <v>1</v>
      </c>
      <c r="AE233" t="b">
        <f t="shared" si="253"/>
        <v>0</v>
      </c>
      <c r="AF233" t="str">
        <f>IF(OR(AA233=FALSE,AA233="na"),"na",VLOOKUP(AV233,'Vlookup tables'!$G$2:$H$7,2,FALSE))</f>
        <v>na</v>
      </c>
      <c r="AG233" t="str">
        <f>IF(OR(AB233=FALSE,AB233="na"),"na",VLOOKUP(AW233,'Vlookup tables'!$G$2:$H$7,2,FALSE))</f>
        <v>na</v>
      </c>
      <c r="AH233" t="str">
        <f>IF(OR(AC233=FALSE,AC233="na"),"na",VLOOKUP(AX233,'Vlookup tables'!$G$2:$H$7,2,FALSE))</f>
        <v>na</v>
      </c>
      <c r="AI233">
        <f>IF(OR(AD233=FALSE,AD233="na"),"na",VLOOKUP(AY233,'Vlookup tables'!$G$2:$H$7,2,FALSE))</f>
        <v>3</v>
      </c>
      <c r="AJ233" t="str">
        <f>IF(OR(AA233=FALSE,AA233="na"),"na",VLOOKUP(BC233,'Vlookup tables'!$J$2:$K$5,2,FALSE))</f>
        <v>na</v>
      </c>
      <c r="AK233" t="str">
        <f>IF(OR(AB233=FALSE,AB233="na"),"na",VLOOKUP(BD233,'Vlookup tables'!$J$2:$K$5,2,FALSE))</f>
        <v>na</v>
      </c>
      <c r="AL233" t="str">
        <f>IF(OR(AC233=FALSE,AC233="na"),"na",VLOOKUP(BE233,'Vlookup tables'!$J$2:$K$5,2,FALSE))</f>
        <v>na</v>
      </c>
      <c r="AM233">
        <f>IF(OR(AD233=FALSE,AD233="na"),"na",VLOOKUP(BF233,'Vlookup tables'!$J$2:$K$5,2,FALSE))</f>
        <v>3</v>
      </c>
      <c r="AN233" t="str">
        <f t="shared" si="254"/>
        <v>na</v>
      </c>
      <c r="AO233" t="str">
        <f t="shared" si="255"/>
        <v>na</v>
      </c>
      <c r="AP233" t="str">
        <f t="shared" si="256"/>
        <v>na</v>
      </c>
      <c r="AQ233" t="b">
        <f t="shared" si="257"/>
        <v>0</v>
      </c>
      <c r="AR233" t="s">
        <v>766</v>
      </c>
      <c r="AY233" t="s">
        <v>527</v>
      </c>
      <c r="BF233" t="s">
        <v>532</v>
      </c>
      <c r="BQ233" t="str">
        <f t="shared" si="258"/>
        <v>Yes</v>
      </c>
      <c r="BR233" t="b">
        <f t="shared" si="259"/>
        <v>1</v>
      </c>
      <c r="BS233" t="b">
        <f t="shared" si="260"/>
        <v>1</v>
      </c>
      <c r="BT233" t="b">
        <f t="shared" si="261"/>
        <v>0</v>
      </c>
      <c r="BU233" t="b">
        <f t="shared" si="262"/>
        <v>0</v>
      </c>
      <c r="BV233" t="b">
        <f t="shared" si="263"/>
        <v>0</v>
      </c>
      <c r="BW233">
        <f>IF(OR(BR233=FALSE,BR233="na"),"na",VLOOKUP(CN233,'Vlookup tables'!$G$2:$H$7,2,FALSE))</f>
        <v>3</v>
      </c>
      <c r="BX233">
        <f>IF(OR(BS233=FALSE,BS233="na"),"na",VLOOKUP(CO233,'Vlookup tables'!$G$2:$H$7,2,FALSE))</f>
        <v>3</v>
      </c>
      <c r="BY233" t="str">
        <f>IF(OR(BT233=FALSE,BT233="na"),"na",VLOOKUP(CP233,'Vlookup tables'!$G$2:$H$7,2,FALSE))</f>
        <v>na</v>
      </c>
      <c r="BZ233" t="str">
        <f>IF(OR(BU233=FALSE,BU233="na"),"na",VLOOKUP(CQ233,'Vlookup tables'!$G$2:$H$7,2,FALSE))</f>
        <v>na</v>
      </c>
      <c r="CA233">
        <f>IF(OR(BR233=FALSE,BR233="na"),"na",VLOOKUP(CU233,'Vlookup tables'!$J$2:$K$5,2,FALSE))</f>
        <v>3</v>
      </c>
      <c r="CB233">
        <f>IF(OR(BS233=FALSE,BS233="na"),"na",VLOOKUP(CV233,'Vlookup tables'!$J$2:$K$5,2,FALSE))</f>
        <v>3</v>
      </c>
      <c r="CC233" t="str">
        <f>IF(OR(BT233=FALSE,BT233="na"),"na",VLOOKUP(CW233,'Vlookup tables'!$J$2:$K$5,2,FALSE))</f>
        <v>na</v>
      </c>
      <c r="CD233" t="str">
        <f>IF(OR(BU233=FALSE,BU233="na"),"na",VLOOKUP(CX233,'Vlookup tables'!$J$2:$K$5,2,FALSE))</f>
        <v>na</v>
      </c>
      <c r="CE233" t="b">
        <f t="shared" si="264"/>
        <v>0</v>
      </c>
      <c r="CF233" t="b">
        <f t="shared" si="265"/>
        <v>0</v>
      </c>
      <c r="CG233" t="str">
        <f t="shared" si="266"/>
        <v>na</v>
      </c>
      <c r="CH233" t="str">
        <f t="shared" si="267"/>
        <v>na</v>
      </c>
      <c r="CI233" t="s">
        <v>519</v>
      </c>
      <c r="CJ233" t="s">
        <v>529</v>
      </c>
      <c r="CN233" t="s">
        <v>527</v>
      </c>
      <c r="CO233" t="s">
        <v>527</v>
      </c>
      <c r="CU233" t="s">
        <v>532</v>
      </c>
      <c r="CV233" t="s">
        <v>532</v>
      </c>
      <c r="DI233" t="b">
        <f t="shared" si="268"/>
        <v>0</v>
      </c>
      <c r="DK233" t="s">
        <v>705</v>
      </c>
      <c r="EQ233" t="b">
        <f t="shared" si="269"/>
        <v>1</v>
      </c>
      <c r="ER233" t="b">
        <f t="shared" si="270"/>
        <v>1</v>
      </c>
      <c r="ES233" t="b">
        <f t="shared" si="271"/>
        <v>0</v>
      </c>
      <c r="ET233" t="b">
        <f t="shared" si="272"/>
        <v>0</v>
      </c>
      <c r="EU233" t="b">
        <f t="shared" si="273"/>
        <v>0</v>
      </c>
      <c r="EV233" t="b">
        <f t="shared" si="274"/>
        <v>0</v>
      </c>
      <c r="EW233">
        <f t="shared" si="228"/>
        <v>3</v>
      </c>
      <c r="EX233" t="str">
        <f t="shared" si="229"/>
        <v>na</v>
      </c>
      <c r="EY233" t="str">
        <f t="shared" si="230"/>
        <v>na</v>
      </c>
      <c r="EZ233" t="str">
        <f t="shared" si="231"/>
        <v>na</v>
      </c>
      <c r="FA233" t="b">
        <f t="shared" si="232"/>
        <v>1</v>
      </c>
      <c r="FB233" t="b">
        <f t="shared" si="233"/>
        <v>1</v>
      </c>
      <c r="FC233" t="b">
        <f t="shared" si="275"/>
        <v>0</v>
      </c>
      <c r="FD233" t="b">
        <f t="shared" si="234"/>
        <v>1</v>
      </c>
      <c r="FE233" t="b">
        <f t="shared" si="235"/>
        <v>0</v>
      </c>
      <c r="FF233" t="b">
        <f t="shared" si="236"/>
        <v>1</v>
      </c>
      <c r="FG233" t="b">
        <f t="shared" si="237"/>
        <v>0</v>
      </c>
      <c r="FH233" t="b">
        <f t="shared" si="276"/>
        <v>0</v>
      </c>
      <c r="FI233">
        <f>IF(OR(FD233=FALSE,FD233="na"),"na",VLOOKUP(GH233,'Vlookup tables'!$G$2:$H$7,2,FALSE))</f>
        <v>3</v>
      </c>
      <c r="FJ233" t="str">
        <f>IF(OR(FE233=FALSE,FE233="na"),"na",VLOOKUP(GI233,'Vlookup tables'!$G$2:$H$7,2,FALSE))</f>
        <v>na</v>
      </c>
      <c r="FK233">
        <f>IF(OR(FF233=FALSE,FF233="na"),"na",VLOOKUP(GJ233,'Vlookup tables'!$G$2:$H$7,2,FALSE))</f>
        <v>3</v>
      </c>
      <c r="FL233" t="str">
        <f>IF(OR(FG233=FALSE,FG233="na"),"na",VLOOKUP(GK233,'Vlookup tables'!$G$2:$H$7,2,FALSE))</f>
        <v>na</v>
      </c>
      <c r="FM233">
        <f>IF(OR(FD233=FALSE,FD233="na"),"na",VLOOKUP(GO233,'Vlookup tables'!$J$2:$K$5,2,FALSE))</f>
        <v>3</v>
      </c>
      <c r="FN233" t="str">
        <f>IF(OR(FE233=FALSE,FE233="na"),"na",VLOOKUP(GP233,'Vlookup tables'!$J$2:$K$5,2,FALSE))</f>
        <v>na</v>
      </c>
      <c r="FO233">
        <f>IF(OR(FF233=FALSE,FF233="na"),"na",VLOOKUP(GQ233,'Vlookup tables'!$J$2:$K$5,2,FALSE))</f>
        <v>3</v>
      </c>
      <c r="FP233" t="str">
        <f>IF(OR(FG233=FALSE,FG233="na"),"na",VLOOKUP(GR233,'Vlookup tables'!$J$2:$K$5,2,FALSE))</f>
        <v>na</v>
      </c>
      <c r="FQ233" t="b">
        <f t="shared" si="238"/>
        <v>0</v>
      </c>
      <c r="FR233" t="str">
        <f t="shared" si="239"/>
        <v>na</v>
      </c>
      <c r="FS233" t="b">
        <f t="shared" si="240"/>
        <v>0</v>
      </c>
      <c r="FT233" t="str">
        <f t="shared" si="241"/>
        <v>na</v>
      </c>
      <c r="FU233" t="b">
        <f t="shared" si="242"/>
        <v>0</v>
      </c>
      <c r="FV233" t="s">
        <v>601</v>
      </c>
      <c r="FX233" t="s">
        <v>554</v>
      </c>
      <c r="GB233" t="s">
        <v>630</v>
      </c>
      <c r="GF233" t="s">
        <v>609</v>
      </c>
      <c r="GH233" t="s">
        <v>527</v>
      </c>
      <c r="GJ233" t="s">
        <v>527</v>
      </c>
      <c r="GO233" t="s">
        <v>532</v>
      </c>
      <c r="GQ233" t="s">
        <v>532</v>
      </c>
      <c r="HD233" t="s">
        <v>543</v>
      </c>
      <c r="HX233">
        <f>IF(IT233="","Unknown",VLOOKUP(IT233,'Vlookup tables'!$B$13:$C$16,2,FALSE))</f>
        <v>2</v>
      </c>
      <c r="HY233">
        <f>IF(IU233="","Unknown",VLOOKUP(IU233,'Vlookup tables'!$D$13:$E$16,2,FALSE))</f>
        <v>3</v>
      </c>
      <c r="HZ233">
        <f>IF(IV233="","Unknown",VLOOKUP(IV233,'Vlookup tables'!$F$13:$G$16,2,FALSE))</f>
        <v>1</v>
      </c>
      <c r="IA233">
        <f>IF(IW233="","Unknown",VLOOKUP(IW233,'Vlookup tables'!$H$13:$I$16,2,FALSE))</f>
        <v>2</v>
      </c>
      <c r="IB233">
        <f>IF(IX233="","Unknown",VLOOKUP(IX233,'Vlookup tables'!$J$13:$K$16,2,FALSE))</f>
        <v>2</v>
      </c>
      <c r="IC233">
        <f>IF(IY233="","Unknown",VLOOKUP(IY233,'Vlookup tables'!$L$13:$M$16,2,FALSE))</f>
        <v>2</v>
      </c>
      <c r="ID233">
        <f>IF(IZ233="","Unknown",VLOOKUP(IZ233,'Vlookup tables'!$N$13:$O$16,2,FALSE))</f>
        <v>1</v>
      </c>
      <c r="IE233">
        <f>VLOOKUP(JA233,'Vlookup tables'!$P$13:$Q$15,2,FALSE)</f>
        <v>2</v>
      </c>
      <c r="IF233" t="b">
        <f t="shared" si="277"/>
        <v>0</v>
      </c>
      <c r="IG233" t="b">
        <f t="shared" si="278"/>
        <v>0</v>
      </c>
      <c r="IH233" t="b">
        <f t="shared" si="279"/>
        <v>0</v>
      </c>
      <c r="II233" t="b">
        <f t="shared" si="243"/>
        <v>1</v>
      </c>
      <c r="IJ233" t="str">
        <f>IF(OR(IF233=FALSE,IF233="na"),"na",VLOOKUP(JF233,'Vlookup tables'!$G$2:$H$7,2,FALSE))</f>
        <v>na</v>
      </c>
      <c r="IK233" t="str">
        <f>IF(OR(IG233=FALSE,IG233="na"),"na",VLOOKUP(JG233,'Vlookup tables'!$G$2:$H$7,2,FALSE))</f>
        <v>na</v>
      </c>
      <c r="IL233" t="str">
        <f>IF(OR(IH233=FALSE,IH233="na"),"na",VLOOKUP(JH233,'Vlookup tables'!$G$2:$H$7,2,FALSE))</f>
        <v>na</v>
      </c>
      <c r="IM233" t="str">
        <f>IF(OR(IF233=FALSE,IF233="na"),"na",VLOOKUP(JL233,'Vlookup tables'!$J$2:$K$5,2,FALSE))</f>
        <v>na</v>
      </c>
      <c r="IN233" t="str">
        <f>IF(OR(IG233=FALSE,IG233="na"),"na",VLOOKUP(JM233,'Vlookup tables'!$J$2:$K$5,2,FALSE))</f>
        <v>na</v>
      </c>
      <c r="IO233" t="str">
        <f>IF(OR(IH233=FALSE,IH233="na"),"na",VLOOKUP(JN233,'Vlookup tables'!$J$2:$K$5,2,FALSE))</f>
        <v>na</v>
      </c>
      <c r="IP233" t="str">
        <f t="shared" si="280"/>
        <v>na</v>
      </c>
      <c r="IQ233" t="str">
        <f t="shared" si="281"/>
        <v>na</v>
      </c>
      <c r="IR233" t="str">
        <f t="shared" si="282"/>
        <v>na</v>
      </c>
      <c r="IS233" t="b">
        <f t="shared" si="283"/>
        <v>0</v>
      </c>
      <c r="IT233" t="s">
        <v>559</v>
      </c>
      <c r="IU233" t="s">
        <v>539</v>
      </c>
      <c r="IV233" t="s">
        <v>586</v>
      </c>
      <c r="IW233" t="s">
        <v>562</v>
      </c>
      <c r="IX233" t="s">
        <v>563</v>
      </c>
      <c r="IY233" t="s">
        <v>528</v>
      </c>
      <c r="IZ233" t="s">
        <v>562</v>
      </c>
      <c r="JA233" t="s">
        <v>578</v>
      </c>
      <c r="JB233" t="s">
        <v>579</v>
      </c>
      <c r="JC233" t="s">
        <v>966</v>
      </c>
      <c r="JI233" t="s">
        <v>531</v>
      </c>
      <c r="JO233" t="s">
        <v>528</v>
      </c>
      <c r="KN233" t="s">
        <v>533</v>
      </c>
      <c r="KQ233" t="b">
        <f t="shared" si="284"/>
        <v>0</v>
      </c>
      <c r="KR233">
        <f t="shared" si="244"/>
        <v>147</v>
      </c>
    </row>
    <row r="234" spans="1:304" ht="14.4" customHeight="1" x14ac:dyDescent="0.3">
      <c r="A234">
        <v>100</v>
      </c>
      <c r="B234">
        <v>523</v>
      </c>
      <c r="C234" s="2">
        <v>44879.307766203703</v>
      </c>
      <c r="D234">
        <v>1</v>
      </c>
      <c r="E234" t="s">
        <v>581</v>
      </c>
      <c r="F234" t="s">
        <v>566</v>
      </c>
      <c r="G234">
        <f>VLOOKUP(F234,'Vlookup tables'!$A$2:$B$10,2,FALSE)</f>
        <v>3</v>
      </c>
      <c r="H234" t="s">
        <v>545</v>
      </c>
      <c r="J234" t="str">
        <f t="shared" si="285"/>
        <v>Engineering</v>
      </c>
      <c r="K234" t="s">
        <v>566</v>
      </c>
      <c r="L234">
        <f>VLOOKUP(K234,'Vlookup tables'!$A$2:$B$10,2,FALSE)</f>
        <v>3</v>
      </c>
      <c r="M234" t="s">
        <v>570</v>
      </c>
      <c r="N234" t="b">
        <f t="shared" si="245"/>
        <v>0</v>
      </c>
      <c r="O234" t="b">
        <f t="shared" si="246"/>
        <v>1</v>
      </c>
      <c r="P234" t="b">
        <f t="shared" si="247"/>
        <v>1</v>
      </c>
      <c r="Q234" t="b">
        <f t="shared" si="248"/>
        <v>0</v>
      </c>
      <c r="R234" t="b">
        <f t="shared" si="249"/>
        <v>0</v>
      </c>
      <c r="T234" t="str">
        <f t="shared" si="286"/>
        <v>Unknown</v>
      </c>
      <c r="U234" t="str">
        <f t="shared" si="287"/>
        <v>na</v>
      </c>
      <c r="V234" t="str">
        <f t="shared" si="288"/>
        <v>na</v>
      </c>
      <c r="W234" t="str">
        <f t="shared" si="289"/>
        <v>Unknown</v>
      </c>
      <c r="X234" t="str">
        <f t="shared" si="290"/>
        <v>Unknown</v>
      </c>
      <c r="Y234" t="s">
        <v>517</v>
      </c>
      <c r="Z234">
        <f>VLOOKUP(Y234,'Vlookup tables'!$D$2:$E$6,2,FALSE)</f>
        <v>1</v>
      </c>
      <c r="AA234" t="b">
        <f t="shared" si="227"/>
        <v>0</v>
      </c>
      <c r="AB234" t="b">
        <f t="shared" si="250"/>
        <v>1</v>
      </c>
      <c r="AC234" t="b">
        <f t="shared" si="251"/>
        <v>0</v>
      </c>
      <c r="AD234" t="b">
        <f t="shared" si="252"/>
        <v>0</v>
      </c>
      <c r="AE234" t="b">
        <f t="shared" si="253"/>
        <v>0</v>
      </c>
      <c r="AF234" t="str">
        <f>IF(OR(AA234=FALSE,AA234="na"),"na",VLOOKUP(AV234,'Vlookup tables'!$G$2:$H$7,2,FALSE))</f>
        <v>na</v>
      </c>
      <c r="AG234">
        <f>IF(OR(AB234=FALSE,AB234="na"),"na",VLOOKUP(AW234,'Vlookup tables'!$G$2:$H$7,2,FALSE))</f>
        <v>1</v>
      </c>
      <c r="AH234" t="str">
        <f>IF(OR(AC234=FALSE,AC234="na"),"na",VLOOKUP(AX234,'Vlookup tables'!$G$2:$H$7,2,FALSE))</f>
        <v>na</v>
      </c>
      <c r="AI234" t="str">
        <f>IF(OR(AD234=FALSE,AD234="na"),"na",VLOOKUP(AY234,'Vlookup tables'!$G$2:$H$7,2,FALSE))</f>
        <v>na</v>
      </c>
      <c r="AJ234" t="str">
        <f>IF(OR(AA234=FALSE,AA234="na"),"na",VLOOKUP(BC234,'Vlookup tables'!$J$2:$K$5,2,FALSE))</f>
        <v>na</v>
      </c>
      <c r="AK234">
        <f>IF(OR(AB234=FALSE,AB234="na"),"na",VLOOKUP(BD234,'Vlookup tables'!$J$2:$K$5,2,FALSE))</f>
        <v>3</v>
      </c>
      <c r="AL234" t="str">
        <f>IF(OR(AC234=FALSE,AC234="na"),"na",VLOOKUP(BE234,'Vlookup tables'!$J$2:$K$5,2,FALSE))</f>
        <v>na</v>
      </c>
      <c r="AM234" t="str">
        <f>IF(OR(AD234=FALSE,AD234="na"),"na",VLOOKUP(BF234,'Vlookup tables'!$J$2:$K$5,2,FALSE))</f>
        <v>na</v>
      </c>
      <c r="AN234" t="str">
        <f t="shared" si="254"/>
        <v>na</v>
      </c>
      <c r="AO234" t="b">
        <f t="shared" si="255"/>
        <v>0</v>
      </c>
      <c r="AP234" t="str">
        <f t="shared" si="256"/>
        <v>na</v>
      </c>
      <c r="AQ234" t="str">
        <f t="shared" si="257"/>
        <v>na</v>
      </c>
      <c r="AR234" t="s">
        <v>627</v>
      </c>
      <c r="AW234" t="s">
        <v>530</v>
      </c>
      <c r="BD234" t="s">
        <v>532</v>
      </c>
      <c r="BQ234" t="str">
        <f t="shared" si="258"/>
        <v>Yes</v>
      </c>
      <c r="BR234" t="b">
        <f t="shared" si="259"/>
        <v>0</v>
      </c>
      <c r="BS234" t="b">
        <f t="shared" si="260"/>
        <v>1</v>
      </c>
      <c r="BT234" t="b">
        <f t="shared" si="261"/>
        <v>0</v>
      </c>
      <c r="BU234" t="b">
        <f t="shared" si="262"/>
        <v>0</v>
      </c>
      <c r="BV234" t="b">
        <f t="shared" si="263"/>
        <v>0</v>
      </c>
      <c r="BW234" t="str">
        <f>IF(OR(BR234=FALSE,BR234="na"),"na",VLOOKUP(CN234,'Vlookup tables'!$G$2:$H$7,2,FALSE))</f>
        <v>na</v>
      </c>
      <c r="BX234">
        <f>IF(OR(BS234=FALSE,BS234="na"),"na",VLOOKUP(CO234,'Vlookup tables'!$G$2:$H$7,2,FALSE))</f>
        <v>2</v>
      </c>
      <c r="BY234" t="str">
        <f>IF(OR(BT234=FALSE,BT234="na"),"na",VLOOKUP(CP234,'Vlookup tables'!$G$2:$H$7,2,FALSE))</f>
        <v>na</v>
      </c>
      <c r="BZ234" t="str">
        <f>IF(OR(BU234=FALSE,BU234="na"),"na",VLOOKUP(CQ234,'Vlookup tables'!$G$2:$H$7,2,FALSE))</f>
        <v>na</v>
      </c>
      <c r="CA234" t="str">
        <f>IF(OR(BR234=FALSE,BR234="na"),"na",VLOOKUP(CU234,'Vlookup tables'!$J$2:$K$5,2,FALSE))</f>
        <v>na</v>
      </c>
      <c r="CB234">
        <f>IF(OR(BS234=FALSE,BS234="na"),"na",VLOOKUP(CV234,'Vlookup tables'!$J$2:$K$5,2,FALSE))</f>
        <v>3</v>
      </c>
      <c r="CC234" t="str">
        <f>IF(OR(BT234=FALSE,BT234="na"),"na",VLOOKUP(CW234,'Vlookup tables'!$J$2:$K$5,2,FALSE))</f>
        <v>na</v>
      </c>
      <c r="CD234" t="str">
        <f>IF(OR(BU234=FALSE,BU234="na"),"na",VLOOKUP(CX234,'Vlookup tables'!$J$2:$K$5,2,FALSE))</f>
        <v>na</v>
      </c>
      <c r="CE234" t="str">
        <f t="shared" si="264"/>
        <v>na</v>
      </c>
      <c r="CF234" t="b">
        <f t="shared" si="265"/>
        <v>0</v>
      </c>
      <c r="CG234" t="str">
        <f t="shared" si="266"/>
        <v>na</v>
      </c>
      <c r="CH234" t="str">
        <f t="shared" si="267"/>
        <v>na</v>
      </c>
      <c r="CI234" t="s">
        <v>519</v>
      </c>
      <c r="CJ234" t="s">
        <v>805</v>
      </c>
      <c r="CO234" t="s">
        <v>531</v>
      </c>
      <c r="CV234" t="s">
        <v>532</v>
      </c>
      <c r="DI234" t="b">
        <f t="shared" si="268"/>
        <v>0</v>
      </c>
      <c r="DK234" t="s">
        <v>552</v>
      </c>
      <c r="EQ234" t="b">
        <f t="shared" si="269"/>
        <v>1</v>
      </c>
      <c r="ER234" t="b">
        <f t="shared" si="270"/>
        <v>1</v>
      </c>
      <c r="ES234" t="b">
        <f t="shared" si="271"/>
        <v>0</v>
      </c>
      <c r="ET234" t="b">
        <f t="shared" si="272"/>
        <v>0</v>
      </c>
      <c r="EU234" t="b">
        <f t="shared" si="273"/>
        <v>0</v>
      </c>
      <c r="EV234" t="b">
        <f t="shared" si="274"/>
        <v>0</v>
      </c>
      <c r="EW234">
        <f t="shared" si="228"/>
        <v>1</v>
      </c>
      <c r="EX234" t="str">
        <f t="shared" si="229"/>
        <v>na</v>
      </c>
      <c r="EY234" t="str">
        <f t="shared" si="230"/>
        <v>na</v>
      </c>
      <c r="EZ234" t="str">
        <f t="shared" si="231"/>
        <v>na</v>
      </c>
      <c r="FA234" t="b">
        <f t="shared" si="232"/>
        <v>1</v>
      </c>
      <c r="FB234" t="b">
        <f t="shared" si="233"/>
        <v>0</v>
      </c>
      <c r="FC234" t="b">
        <f t="shared" si="275"/>
        <v>0</v>
      </c>
      <c r="FD234" t="b">
        <f t="shared" si="234"/>
        <v>1</v>
      </c>
      <c r="FE234" t="str">
        <f t="shared" si="235"/>
        <v>na</v>
      </c>
      <c r="FF234" t="b">
        <f t="shared" si="236"/>
        <v>0</v>
      </c>
      <c r="FG234" t="b">
        <f t="shared" si="237"/>
        <v>0</v>
      </c>
      <c r="FH234" t="b">
        <f t="shared" si="276"/>
        <v>0</v>
      </c>
      <c r="FI234">
        <f>IF(OR(FD234=FALSE,FD234="na"),"na",VLOOKUP(GH234,'Vlookup tables'!$G$2:$H$7,2,FALSE))</f>
        <v>2</v>
      </c>
      <c r="FJ234" t="str">
        <f>IF(OR(FE234=FALSE,FE234="na"),"na",VLOOKUP(GI234,'Vlookup tables'!$G$2:$H$7,2,FALSE))</f>
        <v>na</v>
      </c>
      <c r="FK234" t="str">
        <f>IF(OR(FF234=FALSE,FF234="na"),"na",VLOOKUP(GJ234,'Vlookup tables'!$G$2:$H$7,2,FALSE))</f>
        <v>na</v>
      </c>
      <c r="FL234" t="str">
        <f>IF(OR(FG234=FALSE,FG234="na"),"na",VLOOKUP(GK234,'Vlookup tables'!$G$2:$H$7,2,FALSE))</f>
        <v>na</v>
      </c>
      <c r="FM234">
        <f>IF(OR(FD234=FALSE,FD234="na"),"na",VLOOKUP(GO234,'Vlookup tables'!$J$2:$K$5,2,FALSE))</f>
        <v>3</v>
      </c>
      <c r="FN234" t="str">
        <f>IF(OR(FE234=FALSE,FE234="na"),"na",VLOOKUP(GP234,'Vlookup tables'!$J$2:$K$5,2,FALSE))</f>
        <v>na</v>
      </c>
      <c r="FO234" t="str">
        <f>IF(OR(FF234=FALSE,FF234="na"),"na",VLOOKUP(GQ234,'Vlookup tables'!$J$2:$K$5,2,FALSE))</f>
        <v>na</v>
      </c>
      <c r="FP234" t="str">
        <f>IF(OR(FG234=FALSE,FG234="na"),"na",VLOOKUP(GR234,'Vlookup tables'!$J$2:$K$5,2,FALSE))</f>
        <v>na</v>
      </c>
      <c r="FQ234" t="b">
        <f t="shared" si="238"/>
        <v>0</v>
      </c>
      <c r="FR234" t="str">
        <f t="shared" si="239"/>
        <v>na</v>
      </c>
      <c r="FS234" t="str">
        <f t="shared" si="240"/>
        <v>na</v>
      </c>
      <c r="FT234" t="str">
        <f t="shared" si="241"/>
        <v>na</v>
      </c>
      <c r="FU234" t="b">
        <f t="shared" si="242"/>
        <v>0</v>
      </c>
      <c r="FV234" t="s">
        <v>601</v>
      </c>
      <c r="FX234" t="s">
        <v>555</v>
      </c>
      <c r="GB234" t="s">
        <v>661</v>
      </c>
      <c r="GF234" t="s">
        <v>596</v>
      </c>
      <c r="GH234" t="s">
        <v>531</v>
      </c>
      <c r="GO234" t="s">
        <v>532</v>
      </c>
      <c r="HD234" t="s">
        <v>552</v>
      </c>
      <c r="HX234">
        <f>IF(IT234="","Unknown",VLOOKUP(IT234,'Vlookup tables'!$B$13:$C$16,2,FALSE))</f>
        <v>3</v>
      </c>
      <c r="HY234">
        <f>IF(IU234="","Unknown",VLOOKUP(IU234,'Vlookup tables'!$D$13:$E$16,2,FALSE))</f>
        <v>3</v>
      </c>
      <c r="HZ234">
        <f>IF(IV234="","Unknown",VLOOKUP(IV234,'Vlookup tables'!$F$13:$G$16,2,FALSE))</f>
        <v>3</v>
      </c>
      <c r="IA234">
        <f>IF(IW234="","Unknown",VLOOKUP(IW234,'Vlookup tables'!$H$13:$I$16,2,FALSE))</f>
        <v>2</v>
      </c>
      <c r="IB234">
        <f>IF(IX234="","Unknown",VLOOKUP(IX234,'Vlookup tables'!$J$13:$K$16,2,FALSE))</f>
        <v>2</v>
      </c>
      <c r="IC234">
        <f>IF(IY234="","Unknown",VLOOKUP(IY234,'Vlookup tables'!$L$13:$M$16,2,FALSE))</f>
        <v>2</v>
      </c>
      <c r="ID234">
        <f>IF(IZ234="","Unknown",VLOOKUP(IZ234,'Vlookup tables'!$N$13:$O$16,2,FALSE))</f>
        <v>1</v>
      </c>
      <c r="IE234">
        <f>VLOOKUP(JA234,'Vlookup tables'!$P$13:$Q$15,2,FALSE)</f>
        <v>2</v>
      </c>
      <c r="IF234" t="b">
        <f t="shared" si="277"/>
        <v>0</v>
      </c>
      <c r="IG234" t="b">
        <f t="shared" si="278"/>
        <v>0</v>
      </c>
      <c r="IH234" t="b">
        <f t="shared" si="279"/>
        <v>0</v>
      </c>
      <c r="II234" t="b">
        <f t="shared" si="243"/>
        <v>1</v>
      </c>
      <c r="IJ234" t="str">
        <f>IF(OR(IF234=FALSE,IF234="na"),"na",VLOOKUP(JF234,'Vlookup tables'!$G$2:$H$7,2,FALSE))</f>
        <v>na</v>
      </c>
      <c r="IK234" t="str">
        <f>IF(OR(IG234=FALSE,IG234="na"),"na",VLOOKUP(JG234,'Vlookup tables'!$G$2:$H$7,2,FALSE))</f>
        <v>na</v>
      </c>
      <c r="IL234" t="str">
        <f>IF(OR(IH234=FALSE,IH234="na"),"na",VLOOKUP(JH234,'Vlookup tables'!$G$2:$H$7,2,FALSE))</f>
        <v>na</v>
      </c>
      <c r="IM234" t="str">
        <f>IF(OR(IF234=FALSE,IF234="na"),"na",VLOOKUP(JL234,'Vlookup tables'!$J$2:$K$5,2,FALSE))</f>
        <v>na</v>
      </c>
      <c r="IN234" t="str">
        <f>IF(OR(IG234=FALSE,IG234="na"),"na",VLOOKUP(JM234,'Vlookup tables'!$J$2:$K$5,2,FALSE))</f>
        <v>na</v>
      </c>
      <c r="IO234" t="str">
        <f>IF(OR(IH234=FALSE,IH234="na"),"na",VLOOKUP(JN234,'Vlookup tables'!$J$2:$K$5,2,FALSE))</f>
        <v>na</v>
      </c>
      <c r="IP234" t="str">
        <f t="shared" si="280"/>
        <v>na</v>
      </c>
      <c r="IQ234" t="str">
        <f t="shared" si="281"/>
        <v>na</v>
      </c>
      <c r="IR234" t="str">
        <f t="shared" si="282"/>
        <v>na</v>
      </c>
      <c r="IS234" t="b">
        <f t="shared" si="283"/>
        <v>0</v>
      </c>
      <c r="IT234" t="s">
        <v>538</v>
      </c>
      <c r="IU234" t="s">
        <v>539</v>
      </c>
      <c r="IV234" t="s">
        <v>540</v>
      </c>
      <c r="IW234" t="s">
        <v>562</v>
      </c>
      <c r="IX234" t="s">
        <v>563</v>
      </c>
      <c r="IY234" t="s">
        <v>528</v>
      </c>
      <c r="IZ234" t="s">
        <v>562</v>
      </c>
      <c r="JA234" t="s">
        <v>578</v>
      </c>
      <c r="JB234" t="s">
        <v>579</v>
      </c>
      <c r="JE234" t="s">
        <v>1138</v>
      </c>
      <c r="JK234" t="s">
        <v>530</v>
      </c>
      <c r="JQ234" t="s">
        <v>528</v>
      </c>
      <c r="KN234" t="s">
        <v>552</v>
      </c>
      <c r="KQ234" t="b">
        <f t="shared" si="284"/>
        <v>0</v>
      </c>
      <c r="KR234">
        <f t="shared" si="244"/>
        <v>141</v>
      </c>
    </row>
    <row r="235" spans="1:304" ht="14.4" customHeight="1" x14ac:dyDescent="0.3">
      <c r="A235">
        <v>100</v>
      </c>
      <c r="B235">
        <v>565</v>
      </c>
      <c r="C235" s="2">
        <v>44879.330520833333</v>
      </c>
      <c r="D235">
        <v>1</v>
      </c>
      <c r="E235" t="s">
        <v>1324</v>
      </c>
      <c r="F235" t="s">
        <v>568</v>
      </c>
      <c r="G235">
        <f>VLOOKUP(F235,'Vlookup tables'!$A$2:$B$10,2,FALSE)</f>
        <v>6</v>
      </c>
      <c r="H235" t="s">
        <v>579</v>
      </c>
      <c r="I235" t="s">
        <v>1470</v>
      </c>
      <c r="J235" t="str">
        <f t="shared" si="285"/>
        <v>Accounting</v>
      </c>
      <c r="K235" t="s">
        <v>568</v>
      </c>
      <c r="L235">
        <f>VLOOKUP(K235,'Vlookup tables'!$A$2:$B$10,2,FALSE)</f>
        <v>6</v>
      </c>
      <c r="M235" t="s">
        <v>583</v>
      </c>
      <c r="N235" t="b">
        <f t="shared" si="245"/>
        <v>1</v>
      </c>
      <c r="O235" t="b">
        <f t="shared" si="246"/>
        <v>0</v>
      </c>
      <c r="P235" t="b">
        <f t="shared" si="247"/>
        <v>0</v>
      </c>
      <c r="Q235" t="b">
        <f t="shared" si="248"/>
        <v>0</v>
      </c>
      <c r="R235" t="b">
        <f t="shared" si="249"/>
        <v>0</v>
      </c>
      <c r="T235" t="str">
        <f t="shared" si="286"/>
        <v>na</v>
      </c>
      <c r="U235" t="str">
        <f t="shared" si="287"/>
        <v>Unknown</v>
      </c>
      <c r="V235" t="str">
        <f t="shared" si="288"/>
        <v>Unknown</v>
      </c>
      <c r="W235" t="str">
        <f t="shared" si="289"/>
        <v>Unknown</v>
      </c>
      <c r="X235" t="str">
        <f t="shared" si="290"/>
        <v>Unknown</v>
      </c>
      <c r="Y235" t="s">
        <v>584</v>
      </c>
      <c r="Z235">
        <f>VLOOKUP(Y235,'Vlookup tables'!$D$2:$E$6,2,FALSE)</f>
        <v>2</v>
      </c>
      <c r="AA235" t="str">
        <f t="shared" si="227"/>
        <v>na</v>
      </c>
      <c r="AB235" t="str">
        <f t="shared" si="250"/>
        <v>na</v>
      </c>
      <c r="AC235" t="str">
        <f t="shared" si="251"/>
        <v>na</v>
      </c>
      <c r="AD235" t="str">
        <f t="shared" si="252"/>
        <v>na</v>
      </c>
      <c r="AE235" t="str">
        <f t="shared" si="253"/>
        <v>na</v>
      </c>
      <c r="AF235" t="str">
        <f>IF(OR(AA235=FALSE,AA235="na"),"na",VLOOKUP(AV235,'Vlookup tables'!$G$2:$H$7,2,FALSE))</f>
        <v>na</v>
      </c>
      <c r="AG235" t="str">
        <f>IF(OR(AB235=FALSE,AB235="na"),"na",VLOOKUP(AW235,'Vlookup tables'!$G$2:$H$7,2,FALSE))</f>
        <v>na</v>
      </c>
      <c r="AH235" t="str">
        <f>IF(OR(AC235=FALSE,AC235="na"),"na",VLOOKUP(AX235,'Vlookup tables'!$G$2:$H$7,2,FALSE))</f>
        <v>na</v>
      </c>
      <c r="AI235" t="str">
        <f>IF(OR(AD235=FALSE,AD235="na"),"na",VLOOKUP(AY235,'Vlookup tables'!$G$2:$H$7,2,FALSE))</f>
        <v>na</v>
      </c>
      <c r="AJ235" t="str">
        <f>IF(OR(AA235=FALSE,AA235="na"),"na",VLOOKUP(BC235,'Vlookup tables'!$J$2:$K$5,2,FALSE))</f>
        <v>na</v>
      </c>
      <c r="AK235" t="str">
        <f>IF(OR(AB235=FALSE,AB235="na"),"na",VLOOKUP(BD235,'Vlookup tables'!$J$2:$K$5,2,FALSE))</f>
        <v>na</v>
      </c>
      <c r="AL235" t="str">
        <f>IF(OR(AC235=FALSE,AC235="na"),"na",VLOOKUP(BE235,'Vlookup tables'!$J$2:$K$5,2,FALSE))</f>
        <v>na</v>
      </c>
      <c r="AM235" t="str">
        <f>IF(OR(AD235=FALSE,AD235="na"),"na",VLOOKUP(BF235,'Vlookup tables'!$J$2:$K$5,2,FALSE))</f>
        <v>na</v>
      </c>
      <c r="AN235" t="str">
        <f t="shared" si="254"/>
        <v>na</v>
      </c>
      <c r="AO235" t="str">
        <f t="shared" si="255"/>
        <v>na</v>
      </c>
      <c r="AP235" t="str">
        <f t="shared" si="256"/>
        <v>na</v>
      </c>
      <c r="AQ235" t="str">
        <f t="shared" si="257"/>
        <v>na</v>
      </c>
      <c r="BQ235" t="str">
        <f t="shared" si="258"/>
        <v>na</v>
      </c>
      <c r="BR235" t="b">
        <f t="shared" si="259"/>
        <v>1</v>
      </c>
      <c r="BS235" t="b">
        <f t="shared" si="260"/>
        <v>1</v>
      </c>
      <c r="BT235" t="b">
        <f t="shared" si="261"/>
        <v>0</v>
      </c>
      <c r="BU235" t="b">
        <f t="shared" si="262"/>
        <v>0</v>
      </c>
      <c r="BV235" t="b">
        <f t="shared" si="263"/>
        <v>1</v>
      </c>
      <c r="BW235">
        <f>IF(OR(BR235=FALSE,BR235="na"),"na",VLOOKUP(CN235,'Vlookup tables'!$G$2:$H$7,2,FALSE))</f>
        <v>1</v>
      </c>
      <c r="BX235">
        <f>IF(OR(BS235=FALSE,BS235="na"),"na",VLOOKUP(CO235,'Vlookup tables'!$G$2:$H$7,2,FALSE))</f>
        <v>1</v>
      </c>
      <c r="BY235" t="str">
        <f>IF(OR(BT235=FALSE,BT235="na"),"na",VLOOKUP(CP235,'Vlookup tables'!$G$2:$H$7,2,FALSE))</f>
        <v>na</v>
      </c>
      <c r="BZ235" t="str">
        <f>IF(OR(BU235=FALSE,BU235="na"),"na",VLOOKUP(CQ235,'Vlookup tables'!$G$2:$H$7,2,FALSE))</f>
        <v>na</v>
      </c>
      <c r="CA235">
        <f>IF(OR(BR235=FALSE,BR235="na"),"na",VLOOKUP(CU235,'Vlookup tables'!$J$2:$K$5,2,FALSE))</f>
        <v>3</v>
      </c>
      <c r="CB235">
        <f>IF(OR(BS235=FALSE,BS235="na"),"na",VLOOKUP(CV235,'Vlookup tables'!$J$2:$K$5,2,FALSE))</f>
        <v>3</v>
      </c>
      <c r="CC235" t="str">
        <f>IF(OR(BT235=FALSE,BT235="na"),"na",VLOOKUP(CW235,'Vlookup tables'!$J$2:$K$5,2,FALSE))</f>
        <v>na</v>
      </c>
      <c r="CD235" t="str">
        <f>IF(OR(BU235=FALSE,BU235="na"),"na",VLOOKUP(CX235,'Vlookup tables'!$J$2:$K$5,2,FALSE))</f>
        <v>na</v>
      </c>
      <c r="CE235" t="b">
        <f t="shared" si="264"/>
        <v>1</v>
      </c>
      <c r="CF235" t="b">
        <f t="shared" si="265"/>
        <v>1</v>
      </c>
      <c r="CG235" t="str">
        <f t="shared" si="266"/>
        <v>na</v>
      </c>
      <c r="CH235" t="str">
        <f t="shared" si="267"/>
        <v>na</v>
      </c>
      <c r="CJ235" t="s">
        <v>1347</v>
      </c>
      <c r="CK235" t="s">
        <v>1471</v>
      </c>
      <c r="CN235" t="s">
        <v>530</v>
      </c>
      <c r="CO235" t="s">
        <v>530</v>
      </c>
      <c r="CU235" t="s">
        <v>532</v>
      </c>
      <c r="CV235" t="s">
        <v>532</v>
      </c>
      <c r="DB235" t="s">
        <v>844</v>
      </c>
      <c r="DC235" t="s">
        <v>844</v>
      </c>
      <c r="DF235" t="s">
        <v>844</v>
      </c>
      <c r="DI235" t="b">
        <f t="shared" si="268"/>
        <v>0</v>
      </c>
      <c r="DK235" t="s">
        <v>552</v>
      </c>
      <c r="EQ235" t="b">
        <f t="shared" si="269"/>
        <v>1</v>
      </c>
      <c r="ER235" t="b">
        <f t="shared" si="270"/>
        <v>1</v>
      </c>
      <c r="ES235" t="b">
        <f t="shared" si="271"/>
        <v>0</v>
      </c>
      <c r="ET235" t="b">
        <f t="shared" si="272"/>
        <v>0</v>
      </c>
      <c r="EU235" t="b">
        <f t="shared" si="273"/>
        <v>0</v>
      </c>
      <c r="EV235" t="b">
        <f t="shared" si="274"/>
        <v>0</v>
      </c>
      <c r="EW235">
        <f t="shared" si="228"/>
        <v>1</v>
      </c>
      <c r="EX235" t="str">
        <f t="shared" si="229"/>
        <v>na</v>
      </c>
      <c r="EY235" t="str">
        <f t="shared" si="230"/>
        <v>na</v>
      </c>
      <c r="EZ235" t="str">
        <f t="shared" si="231"/>
        <v>na</v>
      </c>
      <c r="FA235" t="b">
        <f t="shared" si="232"/>
        <v>1</v>
      </c>
      <c r="FB235" t="b">
        <f t="shared" si="233"/>
        <v>0</v>
      </c>
      <c r="FC235" t="b">
        <f t="shared" si="275"/>
        <v>0</v>
      </c>
      <c r="FD235" t="b">
        <f t="shared" si="234"/>
        <v>0</v>
      </c>
      <c r="FE235" t="str">
        <f t="shared" si="235"/>
        <v>na</v>
      </c>
      <c r="FF235" t="b">
        <f t="shared" si="236"/>
        <v>1</v>
      </c>
      <c r="FG235" t="b">
        <f t="shared" si="237"/>
        <v>0</v>
      </c>
      <c r="FH235" t="b">
        <f t="shared" si="276"/>
        <v>0</v>
      </c>
      <c r="FI235" t="str">
        <f>IF(OR(FD235=FALSE,FD235="na"),"na",VLOOKUP(GH235,'Vlookup tables'!$G$2:$H$7,2,FALSE))</f>
        <v>na</v>
      </c>
      <c r="FJ235" t="str">
        <f>IF(OR(FE235=FALSE,FE235="na"),"na",VLOOKUP(GI235,'Vlookup tables'!$G$2:$H$7,2,FALSE))</f>
        <v>na</v>
      </c>
      <c r="FK235">
        <f>IF(OR(FF235=FALSE,FF235="na"),"na",VLOOKUP(GJ235,'Vlookup tables'!$G$2:$H$7,2,FALSE))</f>
        <v>1</v>
      </c>
      <c r="FL235" t="str">
        <f>IF(OR(FG235=FALSE,FG235="na"),"na",VLOOKUP(GK235,'Vlookup tables'!$G$2:$H$7,2,FALSE))</f>
        <v>na</v>
      </c>
      <c r="FM235" t="str">
        <f>IF(OR(FD235=FALSE,FD235="na"),"na",VLOOKUP(GO235,'Vlookup tables'!$J$2:$K$5,2,FALSE))</f>
        <v>na</v>
      </c>
      <c r="FN235" t="str">
        <f>IF(OR(FE235=FALSE,FE235="na"),"na",VLOOKUP(GP235,'Vlookup tables'!$J$2:$K$5,2,FALSE))</f>
        <v>na</v>
      </c>
      <c r="FO235">
        <f>IF(OR(FF235=FALSE,FF235="na"),"na",VLOOKUP(GQ235,'Vlookup tables'!$J$2:$K$5,2,FALSE))</f>
        <v>3</v>
      </c>
      <c r="FP235" t="str">
        <f>IF(OR(FG235=FALSE,FG235="na"),"na",VLOOKUP(GR235,'Vlookup tables'!$J$2:$K$5,2,FALSE))</f>
        <v>na</v>
      </c>
      <c r="FQ235" t="str">
        <f t="shared" si="238"/>
        <v>na</v>
      </c>
      <c r="FR235" t="str">
        <f t="shared" si="239"/>
        <v>na</v>
      </c>
      <c r="FS235" t="b">
        <f t="shared" si="240"/>
        <v>0</v>
      </c>
      <c r="FT235" t="str">
        <f t="shared" si="241"/>
        <v>na</v>
      </c>
      <c r="FU235" t="b">
        <f t="shared" si="242"/>
        <v>0</v>
      </c>
      <c r="FV235" t="s">
        <v>601</v>
      </c>
      <c r="FX235" t="s">
        <v>555</v>
      </c>
      <c r="GB235" t="s">
        <v>741</v>
      </c>
      <c r="GF235" t="s">
        <v>596</v>
      </c>
      <c r="GJ235" t="s">
        <v>530</v>
      </c>
      <c r="GQ235" t="s">
        <v>532</v>
      </c>
      <c r="GY235" t="s">
        <v>844</v>
      </c>
      <c r="HD235" t="s">
        <v>552</v>
      </c>
      <c r="HX235">
        <f>IF(IT235="","Unknown",VLOOKUP(IT235,'Vlookup tables'!$B$13:$C$16,2,FALSE))</f>
        <v>2</v>
      </c>
      <c r="HY235">
        <f>IF(IU235="","Unknown",VLOOKUP(IU235,'Vlookup tables'!$D$13:$E$16,2,FALSE))</f>
        <v>3</v>
      </c>
      <c r="HZ235">
        <f>IF(IV235="","Unknown",VLOOKUP(IV235,'Vlookup tables'!$F$13:$G$16,2,FALSE))</f>
        <v>3</v>
      </c>
      <c r="IA235">
        <f>IF(IW235="","Unknown",VLOOKUP(IW235,'Vlookup tables'!$H$13:$I$16,2,FALSE))</f>
        <v>2</v>
      </c>
      <c r="IB235">
        <f>IF(IX235="","Unknown",VLOOKUP(IX235,'Vlookup tables'!$J$13:$K$16,2,FALSE))</f>
        <v>3</v>
      </c>
      <c r="IC235">
        <f>IF(IY235="","Unknown",VLOOKUP(IY235,'Vlookup tables'!$L$13:$M$16,2,FALSE))</f>
        <v>3</v>
      </c>
      <c r="ID235">
        <f>IF(IZ235="","Unknown",VLOOKUP(IZ235,'Vlookup tables'!$N$13:$O$16,2,FALSE))</f>
        <v>1</v>
      </c>
      <c r="IE235">
        <f>VLOOKUP(JA235,'Vlookup tables'!$P$13:$Q$15,2,FALSE)</f>
        <v>1</v>
      </c>
      <c r="IF235" t="str">
        <f t="shared" si="277"/>
        <v>na</v>
      </c>
      <c r="IG235" t="str">
        <f t="shared" si="278"/>
        <v>na</v>
      </c>
      <c r="IH235" t="str">
        <f t="shared" si="279"/>
        <v>na</v>
      </c>
      <c r="II235" t="str">
        <f t="shared" si="243"/>
        <v>na</v>
      </c>
      <c r="IJ235" t="str">
        <f>IF(OR(IF235=FALSE,IF235="na"),"na",VLOOKUP(JF235,'Vlookup tables'!$G$2:$H$7,2,FALSE))</f>
        <v>na</v>
      </c>
      <c r="IK235" t="str">
        <f>IF(OR(IG235=FALSE,IG235="na"),"na",VLOOKUP(JG235,'Vlookup tables'!$G$2:$H$7,2,FALSE))</f>
        <v>na</v>
      </c>
      <c r="IL235" t="str">
        <f>IF(OR(IH235=FALSE,IH235="na"),"na",VLOOKUP(JH235,'Vlookup tables'!$G$2:$H$7,2,FALSE))</f>
        <v>na</v>
      </c>
      <c r="IM235" t="str">
        <f>IF(OR(IF235=FALSE,IF235="na"),"na",VLOOKUP(JL235,'Vlookup tables'!$J$2:$K$5,2,FALSE))</f>
        <v>na</v>
      </c>
      <c r="IN235" t="str">
        <f>IF(OR(IG235=FALSE,IG235="na"),"na",VLOOKUP(JM235,'Vlookup tables'!$J$2:$K$5,2,FALSE))</f>
        <v>na</v>
      </c>
      <c r="IO235" t="str">
        <f>IF(OR(IH235=FALSE,IH235="na"),"na",VLOOKUP(JN235,'Vlookup tables'!$J$2:$K$5,2,FALSE))</f>
        <v>na</v>
      </c>
      <c r="IP235" t="str">
        <f t="shared" si="280"/>
        <v>na</v>
      </c>
      <c r="IQ235" t="str">
        <f t="shared" si="281"/>
        <v>na</v>
      </c>
      <c r="IR235" t="str">
        <f t="shared" si="282"/>
        <v>na</v>
      </c>
      <c r="IS235" t="b">
        <f t="shared" si="283"/>
        <v>0</v>
      </c>
      <c r="IT235" t="s">
        <v>559</v>
      </c>
      <c r="IU235" t="s">
        <v>539</v>
      </c>
      <c r="IV235" t="s">
        <v>540</v>
      </c>
      <c r="IW235" t="s">
        <v>562</v>
      </c>
      <c r="IX235" t="s">
        <v>577</v>
      </c>
      <c r="IY235" t="s">
        <v>532</v>
      </c>
      <c r="IZ235" t="s">
        <v>562</v>
      </c>
      <c r="JA235" t="s">
        <v>541</v>
      </c>
      <c r="JX235" t="s">
        <v>534</v>
      </c>
      <c r="KM235" t="s">
        <v>844</v>
      </c>
      <c r="KN235" t="s">
        <v>552</v>
      </c>
      <c r="KQ235" t="b">
        <f t="shared" si="284"/>
        <v>0</v>
      </c>
      <c r="KR235">
        <f t="shared" si="244"/>
        <v>143</v>
      </c>
    </row>
    <row r="236" spans="1:304" ht="14.4" customHeight="1" x14ac:dyDescent="0.3">
      <c r="A236">
        <v>100</v>
      </c>
      <c r="B236">
        <v>561</v>
      </c>
      <c r="C236" s="2">
        <v>44879.332708333335</v>
      </c>
      <c r="D236">
        <v>1</v>
      </c>
      <c r="E236" t="s">
        <v>590</v>
      </c>
      <c r="F236" t="s">
        <v>566</v>
      </c>
      <c r="G236">
        <f>VLOOKUP(F236,'Vlookup tables'!$A$2:$B$10,2,FALSE)</f>
        <v>3</v>
      </c>
      <c r="H236" t="s">
        <v>545</v>
      </c>
      <c r="J236" t="str">
        <f t="shared" si="285"/>
        <v>Engineering</v>
      </c>
      <c r="K236" t="s">
        <v>566</v>
      </c>
      <c r="L236">
        <f>VLOOKUP(K236,'Vlookup tables'!$A$2:$B$10,2,FALSE)</f>
        <v>3</v>
      </c>
      <c r="M236" t="s">
        <v>583</v>
      </c>
      <c r="N236" t="b">
        <f t="shared" si="245"/>
        <v>1</v>
      </c>
      <c r="O236" t="b">
        <f t="shared" si="246"/>
        <v>0</v>
      </c>
      <c r="P236" t="b">
        <f t="shared" si="247"/>
        <v>0</v>
      </c>
      <c r="Q236" t="b">
        <f t="shared" si="248"/>
        <v>0</v>
      </c>
      <c r="R236" t="b">
        <f t="shared" si="249"/>
        <v>0</v>
      </c>
      <c r="S236" t="s">
        <v>547</v>
      </c>
      <c r="T236" t="str">
        <f t="shared" si="286"/>
        <v>na</v>
      </c>
      <c r="U236" t="b">
        <f t="shared" si="287"/>
        <v>0</v>
      </c>
      <c r="V236" t="b">
        <f t="shared" si="288"/>
        <v>1</v>
      </c>
      <c r="W236" t="b">
        <f t="shared" si="289"/>
        <v>0</v>
      </c>
      <c r="X236" t="b">
        <f t="shared" si="290"/>
        <v>0</v>
      </c>
      <c r="Y236" t="s">
        <v>584</v>
      </c>
      <c r="Z236">
        <f>VLOOKUP(Y236,'Vlookup tables'!$D$2:$E$6,2,FALSE)</f>
        <v>2</v>
      </c>
      <c r="AA236" t="str">
        <f t="shared" si="227"/>
        <v>na</v>
      </c>
      <c r="AB236" t="str">
        <f t="shared" si="250"/>
        <v>na</v>
      </c>
      <c r="AC236" t="str">
        <f t="shared" si="251"/>
        <v>na</v>
      </c>
      <c r="AD236" t="str">
        <f t="shared" si="252"/>
        <v>na</v>
      </c>
      <c r="AE236" t="str">
        <f t="shared" si="253"/>
        <v>na</v>
      </c>
      <c r="AF236" t="str">
        <f>IF(OR(AA236=FALSE,AA236="na"),"na",VLOOKUP(AV236,'Vlookup tables'!$G$2:$H$7,2,FALSE))</f>
        <v>na</v>
      </c>
      <c r="AG236" t="str">
        <f>IF(OR(AB236=FALSE,AB236="na"),"na",VLOOKUP(AW236,'Vlookup tables'!$G$2:$H$7,2,FALSE))</f>
        <v>na</v>
      </c>
      <c r="AH236" t="str">
        <f>IF(OR(AC236=FALSE,AC236="na"),"na",VLOOKUP(AX236,'Vlookup tables'!$G$2:$H$7,2,FALSE))</f>
        <v>na</v>
      </c>
      <c r="AI236" t="str">
        <f>IF(OR(AD236=FALSE,AD236="na"),"na",VLOOKUP(AY236,'Vlookup tables'!$G$2:$H$7,2,FALSE))</f>
        <v>na</v>
      </c>
      <c r="AJ236" t="str">
        <f>IF(OR(AA236=FALSE,AA236="na"),"na",VLOOKUP(BC236,'Vlookup tables'!$J$2:$K$5,2,FALSE))</f>
        <v>na</v>
      </c>
      <c r="AK236" t="str">
        <f>IF(OR(AB236=FALSE,AB236="na"),"na",VLOOKUP(BD236,'Vlookup tables'!$J$2:$K$5,2,FALSE))</f>
        <v>na</v>
      </c>
      <c r="AL236" t="str">
        <f>IF(OR(AC236=FALSE,AC236="na"),"na",VLOOKUP(BE236,'Vlookup tables'!$J$2:$K$5,2,FALSE))</f>
        <v>na</v>
      </c>
      <c r="AM236" t="str">
        <f>IF(OR(AD236=FALSE,AD236="na"),"na",VLOOKUP(BF236,'Vlookup tables'!$J$2:$K$5,2,FALSE))</f>
        <v>na</v>
      </c>
      <c r="AN236" t="str">
        <f t="shared" si="254"/>
        <v>na</v>
      </c>
      <c r="AO236" t="str">
        <f t="shared" si="255"/>
        <v>na</v>
      </c>
      <c r="AP236" t="str">
        <f t="shared" si="256"/>
        <v>na</v>
      </c>
      <c r="AQ236" t="str">
        <f t="shared" si="257"/>
        <v>na</v>
      </c>
      <c r="BQ236" t="str">
        <f t="shared" si="258"/>
        <v>na</v>
      </c>
      <c r="BR236" t="b">
        <f t="shared" si="259"/>
        <v>0</v>
      </c>
      <c r="BS236" t="b">
        <f t="shared" si="260"/>
        <v>1</v>
      </c>
      <c r="BT236" t="b">
        <f t="shared" si="261"/>
        <v>1</v>
      </c>
      <c r="BU236" t="b">
        <f t="shared" si="262"/>
        <v>0</v>
      </c>
      <c r="BV236" t="b">
        <f t="shared" si="263"/>
        <v>0</v>
      </c>
      <c r="BW236" t="str">
        <f>IF(OR(BR236=FALSE,BR236="na"),"na",VLOOKUP(CN236,'Vlookup tables'!$G$2:$H$7,2,FALSE))</f>
        <v>na</v>
      </c>
      <c r="BX236">
        <f>IF(OR(BS236=FALSE,BS236="na"),"na",VLOOKUP(CO236,'Vlookup tables'!$G$2:$H$7,2,FALSE))</f>
        <v>1</v>
      </c>
      <c r="BY236">
        <f>IF(OR(BT236=FALSE,BT236="na"),"na",VLOOKUP(CP236,'Vlookup tables'!$G$2:$H$7,2,FALSE))</f>
        <v>1</v>
      </c>
      <c r="BZ236" t="str">
        <f>IF(OR(BU236=FALSE,BU236="na"),"na",VLOOKUP(CQ236,'Vlookup tables'!$G$2:$H$7,2,FALSE))</f>
        <v>na</v>
      </c>
      <c r="CA236" t="str">
        <f>IF(OR(BR236=FALSE,BR236="na"),"na",VLOOKUP(CU236,'Vlookup tables'!$J$2:$K$5,2,FALSE))</f>
        <v>na</v>
      </c>
      <c r="CB236">
        <f>IF(OR(BS236=FALSE,BS236="na"),"na",VLOOKUP(CV236,'Vlookup tables'!$J$2:$K$5,2,FALSE))</f>
        <v>3</v>
      </c>
      <c r="CC236">
        <f>IF(OR(BT236=FALSE,BT236="na"),"na",VLOOKUP(CW236,'Vlookup tables'!$J$2:$K$5,2,FALSE))</f>
        <v>2</v>
      </c>
      <c r="CD236" t="str">
        <f>IF(OR(BU236=FALSE,BU236="na"),"na",VLOOKUP(CX236,'Vlookup tables'!$J$2:$K$5,2,FALSE))</f>
        <v>na</v>
      </c>
      <c r="CE236" t="str">
        <f t="shared" si="264"/>
        <v>na</v>
      </c>
      <c r="CF236" t="b">
        <f t="shared" si="265"/>
        <v>0</v>
      </c>
      <c r="CG236" t="b">
        <f t="shared" si="266"/>
        <v>0</v>
      </c>
      <c r="CH236" t="str">
        <f t="shared" si="267"/>
        <v>na</v>
      </c>
      <c r="CJ236" t="s">
        <v>520</v>
      </c>
      <c r="CO236" t="s">
        <v>530</v>
      </c>
      <c r="CP236" t="s">
        <v>530</v>
      </c>
      <c r="CV236" t="s">
        <v>532</v>
      </c>
      <c r="CW236" t="s">
        <v>528</v>
      </c>
      <c r="DI236" t="b">
        <f t="shared" si="268"/>
        <v>0</v>
      </c>
      <c r="DK236" t="s">
        <v>552</v>
      </c>
      <c r="EQ236" t="b">
        <f t="shared" si="269"/>
        <v>0</v>
      </c>
      <c r="ER236" t="b">
        <f t="shared" si="270"/>
        <v>0</v>
      </c>
      <c r="ES236" t="b">
        <f t="shared" si="271"/>
        <v>0</v>
      </c>
      <c r="ET236" t="b">
        <f t="shared" si="272"/>
        <v>0</v>
      </c>
      <c r="EU236" t="b">
        <f t="shared" si="273"/>
        <v>0</v>
      </c>
      <c r="EV236" t="b">
        <f t="shared" si="274"/>
        <v>0</v>
      </c>
      <c r="EW236" t="str">
        <f t="shared" si="228"/>
        <v>na</v>
      </c>
      <c r="EX236" t="str">
        <f t="shared" si="229"/>
        <v>na</v>
      </c>
      <c r="EY236" t="str">
        <f t="shared" si="230"/>
        <v>na</v>
      </c>
      <c r="EZ236" t="str">
        <f t="shared" si="231"/>
        <v>na</v>
      </c>
      <c r="FA236" t="str">
        <f t="shared" si="232"/>
        <v>na</v>
      </c>
      <c r="FB236" t="str">
        <f t="shared" si="233"/>
        <v>na</v>
      </c>
      <c r="FC236" t="str">
        <f t="shared" si="275"/>
        <v>na</v>
      </c>
      <c r="FD236" t="str">
        <f t="shared" si="234"/>
        <v>na</v>
      </c>
      <c r="FE236" t="str">
        <f t="shared" si="235"/>
        <v>na</v>
      </c>
      <c r="FF236" t="str">
        <f t="shared" si="236"/>
        <v>na</v>
      </c>
      <c r="FG236" t="str">
        <f t="shared" si="237"/>
        <v>na</v>
      </c>
      <c r="FH236" t="str">
        <f t="shared" si="276"/>
        <v>na</v>
      </c>
      <c r="FI236" t="str">
        <f>IF(OR(FD236=FALSE,FD236="na"),"na",VLOOKUP(GH236,'Vlookup tables'!$G$2:$H$7,2,FALSE))</f>
        <v>na</v>
      </c>
      <c r="FJ236" t="str">
        <f>IF(OR(FE236=FALSE,FE236="na"),"na",VLOOKUP(GI236,'Vlookup tables'!$G$2:$H$7,2,FALSE))</f>
        <v>na</v>
      </c>
      <c r="FK236" t="str">
        <f>IF(OR(FF236=FALSE,FF236="na"),"na",VLOOKUP(GJ236,'Vlookup tables'!$G$2:$H$7,2,FALSE))</f>
        <v>na</v>
      </c>
      <c r="FL236" t="str">
        <f>IF(OR(FG236=FALSE,FG236="na"),"na",VLOOKUP(GK236,'Vlookup tables'!$G$2:$H$7,2,FALSE))</f>
        <v>na</v>
      </c>
      <c r="FM236" t="str">
        <f>IF(OR(FD236=FALSE,FD236="na"),"na",VLOOKUP(GO236,'Vlookup tables'!$J$2:$K$5,2,FALSE))</f>
        <v>na</v>
      </c>
      <c r="FN236" t="str">
        <f>IF(OR(FE236=FALSE,FE236="na"),"na",VLOOKUP(GP236,'Vlookup tables'!$J$2:$K$5,2,FALSE))</f>
        <v>na</v>
      </c>
      <c r="FO236" t="str">
        <f>IF(OR(FF236=FALSE,FF236="na"),"na",VLOOKUP(GQ236,'Vlookup tables'!$J$2:$K$5,2,FALSE))</f>
        <v>na</v>
      </c>
      <c r="FP236" t="str">
        <f>IF(OR(FG236=FALSE,FG236="na"),"na",VLOOKUP(GR236,'Vlookup tables'!$J$2:$K$5,2,FALSE))</f>
        <v>na</v>
      </c>
      <c r="FQ236" t="str">
        <f t="shared" si="238"/>
        <v>na</v>
      </c>
      <c r="FR236" t="str">
        <f t="shared" si="239"/>
        <v>na</v>
      </c>
      <c r="FS236" t="str">
        <f t="shared" si="240"/>
        <v>na</v>
      </c>
      <c r="FT236" t="str">
        <f t="shared" si="241"/>
        <v>na</v>
      </c>
      <c r="FU236" t="str">
        <f t="shared" si="242"/>
        <v>na</v>
      </c>
      <c r="FV236" t="s">
        <v>574</v>
      </c>
      <c r="HF236" t="s">
        <v>575</v>
      </c>
      <c r="HX236">
        <f>IF(IT236="","Unknown",VLOOKUP(IT236,'Vlookup tables'!$B$13:$C$16,2,FALSE))</f>
        <v>1</v>
      </c>
      <c r="HY236">
        <f>IF(IU236="","Unknown",VLOOKUP(IU236,'Vlookup tables'!$D$13:$E$16,2,FALSE))</f>
        <v>1</v>
      </c>
      <c r="HZ236">
        <f>IF(IV236="","Unknown",VLOOKUP(IV236,'Vlookup tables'!$F$13:$G$16,2,FALSE))</f>
        <v>1</v>
      </c>
      <c r="IA236">
        <f>IF(IW236="","Unknown",VLOOKUP(IW236,'Vlookup tables'!$H$13:$I$16,2,FALSE))</f>
        <v>2</v>
      </c>
      <c r="IB236">
        <f>IF(IX236="","Unknown",VLOOKUP(IX236,'Vlookup tables'!$J$13:$K$16,2,FALSE))</f>
        <v>2</v>
      </c>
      <c r="IC236">
        <f>IF(IY236="","Unknown",VLOOKUP(IY236,'Vlookup tables'!$L$13:$M$16,2,FALSE))</f>
        <v>2</v>
      </c>
      <c r="ID236">
        <f>IF(IZ236="","Unknown",VLOOKUP(IZ236,'Vlookup tables'!$N$13:$O$16,2,FALSE))</f>
        <v>1</v>
      </c>
      <c r="IE236">
        <f>VLOOKUP(JA236,'Vlookup tables'!$P$13:$Q$15,2,FALSE)</f>
        <v>1</v>
      </c>
      <c r="IF236" t="str">
        <f t="shared" si="277"/>
        <v>na</v>
      </c>
      <c r="IG236" t="str">
        <f t="shared" si="278"/>
        <v>na</v>
      </c>
      <c r="IH236" t="str">
        <f t="shared" si="279"/>
        <v>na</v>
      </c>
      <c r="II236" t="str">
        <f t="shared" si="243"/>
        <v>na</v>
      </c>
      <c r="IJ236" t="str">
        <f>IF(OR(IF236=FALSE,IF236="na"),"na",VLOOKUP(JF236,'Vlookup tables'!$G$2:$H$7,2,FALSE))</f>
        <v>na</v>
      </c>
      <c r="IK236" t="str">
        <f>IF(OR(IG236=FALSE,IG236="na"),"na",VLOOKUP(JG236,'Vlookup tables'!$G$2:$H$7,2,FALSE))</f>
        <v>na</v>
      </c>
      <c r="IL236" t="str">
        <f>IF(OR(IH236=FALSE,IH236="na"),"na",VLOOKUP(JH236,'Vlookup tables'!$G$2:$H$7,2,FALSE))</f>
        <v>na</v>
      </c>
      <c r="IM236" t="str">
        <f>IF(OR(IF236=FALSE,IF236="na"),"na",VLOOKUP(JL236,'Vlookup tables'!$J$2:$K$5,2,FALSE))</f>
        <v>na</v>
      </c>
      <c r="IN236" t="str">
        <f>IF(OR(IG236=FALSE,IG236="na"),"na",VLOOKUP(JM236,'Vlookup tables'!$J$2:$K$5,2,FALSE))</f>
        <v>na</v>
      </c>
      <c r="IO236" t="str">
        <f>IF(OR(IH236=FALSE,IH236="na"),"na",VLOOKUP(JN236,'Vlookup tables'!$J$2:$K$5,2,FALSE))</f>
        <v>na</v>
      </c>
      <c r="IP236" t="str">
        <f t="shared" si="280"/>
        <v>na</v>
      </c>
      <c r="IQ236" t="str">
        <f t="shared" si="281"/>
        <v>na</v>
      </c>
      <c r="IR236" t="str">
        <f t="shared" si="282"/>
        <v>na</v>
      </c>
      <c r="IS236" t="b">
        <f t="shared" si="283"/>
        <v>0</v>
      </c>
      <c r="IT236" t="s">
        <v>704</v>
      </c>
      <c r="IU236" t="s">
        <v>669</v>
      </c>
      <c r="IV236" t="s">
        <v>586</v>
      </c>
      <c r="IW236" t="s">
        <v>562</v>
      </c>
      <c r="IX236" t="s">
        <v>563</v>
      </c>
      <c r="IY236" t="s">
        <v>528</v>
      </c>
      <c r="IZ236" t="s">
        <v>562</v>
      </c>
      <c r="JA236" t="s">
        <v>541</v>
      </c>
      <c r="JX236" t="s">
        <v>565</v>
      </c>
      <c r="KQ236" t="b">
        <f t="shared" si="284"/>
        <v>0</v>
      </c>
      <c r="KR236">
        <f t="shared" si="244"/>
        <v>131</v>
      </c>
    </row>
    <row r="237" spans="1:304" ht="14.4" customHeight="1" x14ac:dyDescent="0.3">
      <c r="A237">
        <v>100</v>
      </c>
      <c r="B237">
        <v>605</v>
      </c>
      <c r="C237" s="2">
        <v>44879.367685185185</v>
      </c>
      <c r="D237">
        <v>1</v>
      </c>
      <c r="E237" t="s">
        <v>590</v>
      </c>
      <c r="F237" t="s">
        <v>566</v>
      </c>
      <c r="G237">
        <f>VLOOKUP(F237,'Vlookup tables'!$A$2:$B$10,2,FALSE)</f>
        <v>3</v>
      </c>
      <c r="H237" t="s">
        <v>545</v>
      </c>
      <c r="J237" t="str">
        <f t="shared" si="285"/>
        <v>Engineering</v>
      </c>
      <c r="K237" t="s">
        <v>566</v>
      </c>
      <c r="L237">
        <f>VLOOKUP(K237,'Vlookup tables'!$A$2:$B$10,2,FALSE)</f>
        <v>3</v>
      </c>
      <c r="M237" t="s">
        <v>583</v>
      </c>
      <c r="N237" t="b">
        <f t="shared" si="245"/>
        <v>1</v>
      </c>
      <c r="O237" t="b">
        <f t="shared" si="246"/>
        <v>0</v>
      </c>
      <c r="P237" t="b">
        <f t="shared" si="247"/>
        <v>0</v>
      </c>
      <c r="Q237" t="b">
        <f t="shared" si="248"/>
        <v>0</v>
      </c>
      <c r="R237" t="b">
        <f t="shared" si="249"/>
        <v>0</v>
      </c>
      <c r="S237" t="s">
        <v>592</v>
      </c>
      <c r="T237" t="str">
        <f t="shared" si="286"/>
        <v>na</v>
      </c>
      <c r="U237" t="b">
        <f t="shared" si="287"/>
        <v>1</v>
      </c>
      <c r="V237" t="b">
        <f t="shared" si="288"/>
        <v>0</v>
      </c>
      <c r="W237" t="b">
        <f t="shared" si="289"/>
        <v>0</v>
      </c>
      <c r="X237" t="b">
        <f t="shared" si="290"/>
        <v>0</v>
      </c>
      <c r="Y237" t="s">
        <v>517</v>
      </c>
      <c r="Z237">
        <f>VLOOKUP(Y237,'Vlookup tables'!$D$2:$E$6,2,FALSE)</f>
        <v>1</v>
      </c>
      <c r="AA237" t="b">
        <f t="shared" si="227"/>
        <v>0</v>
      </c>
      <c r="AB237" t="b">
        <f t="shared" si="250"/>
        <v>1</v>
      </c>
      <c r="AC237" t="b">
        <f t="shared" si="251"/>
        <v>0</v>
      </c>
      <c r="AD237" t="b">
        <f t="shared" si="252"/>
        <v>0</v>
      </c>
      <c r="AE237" t="b">
        <f t="shared" si="253"/>
        <v>1</v>
      </c>
      <c r="AF237" t="str">
        <f>IF(OR(AA237=FALSE,AA237="na"),"na",VLOOKUP(AV237,'Vlookup tables'!$G$2:$H$7,2,FALSE))</f>
        <v>na</v>
      </c>
      <c r="AG237">
        <f>IF(OR(AB237=FALSE,AB237="na"),"na",VLOOKUP(AW237,'Vlookup tables'!$G$2:$H$7,2,FALSE))</f>
        <v>1</v>
      </c>
      <c r="AH237" t="str">
        <f>IF(OR(AC237=FALSE,AC237="na"),"na",VLOOKUP(AX237,'Vlookup tables'!$G$2:$H$7,2,FALSE))</f>
        <v>na</v>
      </c>
      <c r="AI237" t="str">
        <f>IF(OR(AD237=FALSE,AD237="na"),"na",VLOOKUP(AY237,'Vlookup tables'!$G$2:$H$7,2,FALSE))</f>
        <v>na</v>
      </c>
      <c r="AJ237" t="str">
        <f>IF(OR(AA237=FALSE,AA237="na"),"na",VLOOKUP(BC237,'Vlookup tables'!$J$2:$K$5,2,FALSE))</f>
        <v>na</v>
      </c>
      <c r="AK237">
        <f>IF(OR(AB237=FALSE,AB237="na"),"na",VLOOKUP(BD237,'Vlookup tables'!$J$2:$K$5,2,FALSE))</f>
        <v>2</v>
      </c>
      <c r="AL237" t="str">
        <f>IF(OR(AC237=FALSE,AC237="na"),"na",VLOOKUP(BE237,'Vlookup tables'!$J$2:$K$5,2,FALSE))</f>
        <v>na</v>
      </c>
      <c r="AM237" t="str">
        <f>IF(OR(AD237=FALSE,AD237="na"),"na",VLOOKUP(BF237,'Vlookup tables'!$J$2:$K$5,2,FALSE))</f>
        <v>na</v>
      </c>
      <c r="AN237" t="str">
        <f t="shared" si="254"/>
        <v>na</v>
      </c>
      <c r="AO237" t="b">
        <f t="shared" si="255"/>
        <v>0</v>
      </c>
      <c r="AP237" t="str">
        <f t="shared" si="256"/>
        <v>na</v>
      </c>
      <c r="AQ237" t="str">
        <f t="shared" si="257"/>
        <v>na</v>
      </c>
      <c r="AR237" t="s">
        <v>1472</v>
      </c>
      <c r="AS237" t="s">
        <v>1473</v>
      </c>
      <c r="AW237" t="s">
        <v>530</v>
      </c>
      <c r="AZ237" t="s">
        <v>530</v>
      </c>
      <c r="BD237" t="s">
        <v>528</v>
      </c>
      <c r="BG237" t="s">
        <v>528</v>
      </c>
      <c r="BQ237" t="str">
        <f t="shared" si="258"/>
        <v>Yes</v>
      </c>
      <c r="BR237" t="b">
        <f t="shared" si="259"/>
        <v>1</v>
      </c>
      <c r="BS237" t="b">
        <f t="shared" si="260"/>
        <v>1</v>
      </c>
      <c r="BT237" t="b">
        <f t="shared" si="261"/>
        <v>0</v>
      </c>
      <c r="BU237" t="b">
        <f t="shared" si="262"/>
        <v>0</v>
      </c>
      <c r="BV237" t="b">
        <f t="shared" si="263"/>
        <v>0</v>
      </c>
      <c r="BW237">
        <f>IF(OR(BR237=FALSE,BR237="na"),"na",VLOOKUP(CN237,'Vlookup tables'!$G$2:$H$7,2,FALSE))</f>
        <v>2</v>
      </c>
      <c r="BX237">
        <f>IF(OR(BS237=FALSE,BS237="na"),"na",VLOOKUP(CO237,'Vlookup tables'!$G$2:$H$7,2,FALSE))</f>
        <v>1</v>
      </c>
      <c r="BY237" t="str">
        <f>IF(OR(BT237=FALSE,BT237="na"),"na",VLOOKUP(CP237,'Vlookup tables'!$G$2:$H$7,2,FALSE))</f>
        <v>na</v>
      </c>
      <c r="BZ237" t="str">
        <f>IF(OR(BU237=FALSE,BU237="na"),"na",VLOOKUP(CQ237,'Vlookup tables'!$G$2:$H$7,2,FALSE))</f>
        <v>na</v>
      </c>
      <c r="CA237">
        <f>IF(OR(BR237=FALSE,BR237="na"),"na",VLOOKUP(CU237,'Vlookup tables'!$J$2:$K$5,2,FALSE))</f>
        <v>2</v>
      </c>
      <c r="CB237">
        <f>IF(OR(BS237=FALSE,BS237="na"),"na",VLOOKUP(CV237,'Vlookup tables'!$J$2:$K$5,2,FALSE))</f>
        <v>2</v>
      </c>
      <c r="CC237" t="str">
        <f>IF(OR(BT237=FALSE,BT237="na"),"na",VLOOKUP(CW237,'Vlookup tables'!$J$2:$K$5,2,FALSE))</f>
        <v>na</v>
      </c>
      <c r="CD237" t="str">
        <f>IF(OR(BU237=FALSE,BU237="na"),"na",VLOOKUP(CX237,'Vlookup tables'!$J$2:$K$5,2,FALSE))</f>
        <v>na</v>
      </c>
      <c r="CE237" t="b">
        <f t="shared" si="264"/>
        <v>1</v>
      </c>
      <c r="CF237" t="b">
        <f t="shared" si="265"/>
        <v>1</v>
      </c>
      <c r="CG237" t="str">
        <f t="shared" si="266"/>
        <v>na</v>
      </c>
      <c r="CH237" t="str">
        <f t="shared" si="267"/>
        <v>na</v>
      </c>
      <c r="CI237" t="s">
        <v>519</v>
      </c>
      <c r="CJ237" t="s">
        <v>529</v>
      </c>
      <c r="CN237" t="s">
        <v>531</v>
      </c>
      <c r="CO237" t="s">
        <v>530</v>
      </c>
      <c r="CR237" t="s">
        <v>530</v>
      </c>
      <c r="CU237" t="s">
        <v>528</v>
      </c>
      <c r="CV237" t="s">
        <v>528</v>
      </c>
      <c r="CY237" t="s">
        <v>564</v>
      </c>
      <c r="DB237" t="s">
        <v>1474</v>
      </c>
      <c r="DC237" t="s">
        <v>1474</v>
      </c>
      <c r="DI237" t="b">
        <f t="shared" si="268"/>
        <v>0</v>
      </c>
      <c r="DK237" t="s">
        <v>552</v>
      </c>
      <c r="EQ237" t="b">
        <f t="shared" si="269"/>
        <v>0</v>
      </c>
      <c r="ER237" t="b">
        <f t="shared" si="270"/>
        <v>0</v>
      </c>
      <c r="ES237" t="b">
        <f t="shared" si="271"/>
        <v>0</v>
      </c>
      <c r="ET237" t="b">
        <f t="shared" si="272"/>
        <v>0</v>
      </c>
      <c r="EU237" t="b">
        <f t="shared" si="273"/>
        <v>0</v>
      </c>
      <c r="EV237" t="b">
        <f t="shared" si="274"/>
        <v>0</v>
      </c>
      <c r="EW237" t="str">
        <f t="shared" si="228"/>
        <v>na</v>
      </c>
      <c r="EX237" t="str">
        <f t="shared" si="229"/>
        <v>na</v>
      </c>
      <c r="EY237" t="str">
        <f t="shared" si="230"/>
        <v>na</v>
      </c>
      <c r="EZ237" t="str">
        <f t="shared" si="231"/>
        <v>na</v>
      </c>
      <c r="FA237" t="str">
        <f t="shared" si="232"/>
        <v>na</v>
      </c>
      <c r="FB237" t="str">
        <f t="shared" si="233"/>
        <v>na</v>
      </c>
      <c r="FC237" t="str">
        <f t="shared" si="275"/>
        <v>na</v>
      </c>
      <c r="FD237" t="str">
        <f t="shared" si="234"/>
        <v>na</v>
      </c>
      <c r="FE237" t="str">
        <f t="shared" si="235"/>
        <v>na</v>
      </c>
      <c r="FF237" t="str">
        <f t="shared" si="236"/>
        <v>na</v>
      </c>
      <c r="FG237" t="str">
        <f t="shared" si="237"/>
        <v>na</v>
      </c>
      <c r="FH237" t="str">
        <f t="shared" si="276"/>
        <v>na</v>
      </c>
      <c r="FI237" t="str">
        <f>IF(OR(FD237=FALSE,FD237="na"),"na",VLOOKUP(GH237,'Vlookup tables'!$G$2:$H$7,2,FALSE))</f>
        <v>na</v>
      </c>
      <c r="FJ237" t="str">
        <f>IF(OR(FE237=FALSE,FE237="na"),"na",VLOOKUP(GI237,'Vlookup tables'!$G$2:$H$7,2,FALSE))</f>
        <v>na</v>
      </c>
      <c r="FK237" t="str">
        <f>IF(OR(FF237=FALSE,FF237="na"),"na",VLOOKUP(GJ237,'Vlookup tables'!$G$2:$H$7,2,FALSE))</f>
        <v>na</v>
      </c>
      <c r="FL237" t="str">
        <f>IF(OR(FG237=FALSE,FG237="na"),"na",VLOOKUP(GK237,'Vlookup tables'!$G$2:$H$7,2,FALSE))</f>
        <v>na</v>
      </c>
      <c r="FM237" t="str">
        <f>IF(OR(FD237=FALSE,FD237="na"),"na",VLOOKUP(GO237,'Vlookup tables'!$J$2:$K$5,2,FALSE))</f>
        <v>na</v>
      </c>
      <c r="FN237" t="str">
        <f>IF(OR(FE237=FALSE,FE237="na"),"na",VLOOKUP(GP237,'Vlookup tables'!$J$2:$K$5,2,FALSE))</f>
        <v>na</v>
      </c>
      <c r="FO237" t="str">
        <f>IF(OR(FF237=FALSE,FF237="na"),"na",VLOOKUP(GQ237,'Vlookup tables'!$J$2:$K$5,2,FALSE))</f>
        <v>na</v>
      </c>
      <c r="FP237" t="str">
        <f>IF(OR(FG237=FALSE,FG237="na"),"na",VLOOKUP(GR237,'Vlookup tables'!$J$2:$K$5,2,FALSE))</f>
        <v>na</v>
      </c>
      <c r="FQ237" t="str">
        <f t="shared" si="238"/>
        <v>na</v>
      </c>
      <c r="FR237" t="str">
        <f t="shared" si="239"/>
        <v>na</v>
      </c>
      <c r="FS237" t="str">
        <f t="shared" si="240"/>
        <v>na</v>
      </c>
      <c r="FT237" t="str">
        <f t="shared" si="241"/>
        <v>na</v>
      </c>
      <c r="FU237" t="str">
        <f t="shared" si="242"/>
        <v>na</v>
      </c>
      <c r="FV237" t="s">
        <v>574</v>
      </c>
      <c r="HF237" t="s">
        <v>534</v>
      </c>
      <c r="HH237" t="s">
        <v>1475</v>
      </c>
      <c r="HI237" t="s">
        <v>1476</v>
      </c>
      <c r="HK237">
        <v>1</v>
      </c>
      <c r="HN237">
        <v>2</v>
      </c>
      <c r="HP237">
        <v>1</v>
      </c>
      <c r="HQ237">
        <v>2</v>
      </c>
      <c r="HX237">
        <f>IF(IT237="","Unknown",VLOOKUP(IT237,'Vlookup tables'!$B$13:$C$16,2,FALSE))</f>
        <v>2</v>
      </c>
      <c r="HY237">
        <f>IF(IU237="","Unknown",VLOOKUP(IU237,'Vlookup tables'!$D$13:$E$16,2,FALSE))</f>
        <v>3</v>
      </c>
      <c r="HZ237">
        <f>IF(IV237="","Unknown",VLOOKUP(IV237,'Vlookup tables'!$F$13:$G$16,2,FALSE))</f>
        <v>3</v>
      </c>
      <c r="IA237">
        <f>IF(IW237="","Unknown",VLOOKUP(IW237,'Vlookup tables'!$H$13:$I$16,2,FALSE))</f>
        <v>2</v>
      </c>
      <c r="IB237">
        <f>IF(IX237="","Unknown",VLOOKUP(IX237,'Vlookup tables'!$J$13:$K$16,2,FALSE))</f>
        <v>2</v>
      </c>
      <c r="IC237">
        <f>IF(IY237="","Unknown",VLOOKUP(IY237,'Vlookup tables'!$L$13:$M$16,2,FALSE))</f>
        <v>2</v>
      </c>
      <c r="ID237">
        <f>IF(IZ237="","Unknown",VLOOKUP(IZ237,'Vlookup tables'!$N$13:$O$16,2,FALSE))</f>
        <v>1</v>
      </c>
      <c r="IE237">
        <f>VLOOKUP(JA237,'Vlookup tables'!$P$13:$Q$15,2,FALSE)</f>
        <v>2</v>
      </c>
      <c r="IF237" t="b">
        <f t="shared" si="277"/>
        <v>1</v>
      </c>
      <c r="IG237" t="b">
        <f t="shared" si="278"/>
        <v>0</v>
      </c>
      <c r="IH237" t="b">
        <f t="shared" si="279"/>
        <v>0</v>
      </c>
      <c r="II237" t="b">
        <f t="shared" si="243"/>
        <v>1</v>
      </c>
      <c r="IJ237">
        <f>IF(OR(IF237=FALSE,IF237="na"),"na",VLOOKUP(JF237,'Vlookup tables'!$G$2:$H$7,2,FALSE))</f>
        <v>1</v>
      </c>
      <c r="IK237" t="str">
        <f>IF(OR(IG237=FALSE,IG237="na"),"na",VLOOKUP(JG237,'Vlookup tables'!$G$2:$H$7,2,FALSE))</f>
        <v>na</v>
      </c>
      <c r="IL237" t="str">
        <f>IF(OR(IH237=FALSE,IH237="na"),"na",VLOOKUP(JH237,'Vlookup tables'!$G$2:$H$7,2,FALSE))</f>
        <v>na</v>
      </c>
      <c r="IM237">
        <f>IF(OR(IF237=FALSE,IF237="na"),"na",VLOOKUP(JL237,'Vlookup tables'!$J$2:$K$5,2,FALSE))</f>
        <v>2</v>
      </c>
      <c r="IN237" t="str">
        <f>IF(OR(IG237=FALSE,IG237="na"),"na",VLOOKUP(JM237,'Vlookup tables'!$J$2:$K$5,2,FALSE))</f>
        <v>na</v>
      </c>
      <c r="IO237" t="str">
        <f>IF(OR(IH237=FALSE,IH237="na"),"na",VLOOKUP(JN237,'Vlookup tables'!$J$2:$K$5,2,FALSE))</f>
        <v>na</v>
      </c>
      <c r="IP237" t="b">
        <f t="shared" si="280"/>
        <v>0</v>
      </c>
      <c r="IQ237" t="str">
        <f t="shared" si="281"/>
        <v>na</v>
      </c>
      <c r="IR237" t="str">
        <f t="shared" si="282"/>
        <v>na</v>
      </c>
      <c r="IS237" t="b">
        <f t="shared" si="283"/>
        <v>0</v>
      </c>
      <c r="IT237" t="s">
        <v>559</v>
      </c>
      <c r="IU237" t="s">
        <v>539</v>
      </c>
      <c r="IV237" t="s">
        <v>540</v>
      </c>
      <c r="IW237" t="s">
        <v>562</v>
      </c>
      <c r="IX237" t="s">
        <v>563</v>
      </c>
      <c r="IY237" t="s">
        <v>528</v>
      </c>
      <c r="IZ237" t="s">
        <v>562</v>
      </c>
      <c r="JA237" t="s">
        <v>578</v>
      </c>
      <c r="JB237" t="s">
        <v>825</v>
      </c>
      <c r="JC237" t="s">
        <v>778</v>
      </c>
      <c r="JF237" t="s">
        <v>530</v>
      </c>
      <c r="JI237" t="s">
        <v>551</v>
      </c>
      <c r="JL237" t="s">
        <v>528</v>
      </c>
      <c r="JO237" t="s">
        <v>532</v>
      </c>
      <c r="KN237" t="s">
        <v>552</v>
      </c>
      <c r="KQ237" t="b">
        <f t="shared" si="284"/>
        <v>0</v>
      </c>
      <c r="KR237">
        <f t="shared" si="244"/>
        <v>154</v>
      </c>
    </row>
    <row r="238" spans="1:304" ht="14.4" customHeight="1" x14ac:dyDescent="0.3">
      <c r="A238">
        <v>100</v>
      </c>
      <c r="B238">
        <v>686</v>
      </c>
      <c r="C238" s="2">
        <v>44879.385324074072</v>
      </c>
      <c r="D238">
        <v>1</v>
      </c>
      <c r="E238" t="s">
        <v>1477</v>
      </c>
      <c r="F238" t="s">
        <v>566</v>
      </c>
      <c r="G238">
        <f>VLOOKUP(F238,'Vlookup tables'!$A$2:$B$10,2,FALSE)</f>
        <v>3</v>
      </c>
      <c r="H238" t="s">
        <v>567</v>
      </c>
      <c r="J238" t="str">
        <f t="shared" si="285"/>
        <v>Administration</v>
      </c>
      <c r="K238" t="s">
        <v>568</v>
      </c>
      <c r="L238">
        <f>VLOOKUP(K238,'Vlookup tables'!$A$2:$B$10,2,FALSE)</f>
        <v>6</v>
      </c>
      <c r="M238" t="s">
        <v>583</v>
      </c>
      <c r="N238" t="b">
        <f t="shared" si="245"/>
        <v>1</v>
      </c>
      <c r="O238" t="b">
        <f t="shared" si="246"/>
        <v>0</v>
      </c>
      <c r="P238" t="b">
        <f t="shared" si="247"/>
        <v>0</v>
      </c>
      <c r="Q238" t="b">
        <f t="shared" si="248"/>
        <v>0</v>
      </c>
      <c r="R238" t="b">
        <f t="shared" si="249"/>
        <v>0</v>
      </c>
      <c r="S238" t="s">
        <v>547</v>
      </c>
      <c r="T238" t="str">
        <f t="shared" si="286"/>
        <v>na</v>
      </c>
      <c r="U238" t="b">
        <f t="shared" si="287"/>
        <v>0</v>
      </c>
      <c r="V238" t="b">
        <f t="shared" si="288"/>
        <v>1</v>
      </c>
      <c r="W238" t="b">
        <f t="shared" si="289"/>
        <v>0</v>
      </c>
      <c r="X238" t="b">
        <f t="shared" si="290"/>
        <v>0</v>
      </c>
      <c r="Y238" t="s">
        <v>517</v>
      </c>
      <c r="Z238">
        <f>VLOOKUP(Y238,'Vlookup tables'!$D$2:$E$6,2,FALSE)</f>
        <v>1</v>
      </c>
      <c r="AA238" t="b">
        <f t="shared" si="227"/>
        <v>0</v>
      </c>
      <c r="AB238" t="b">
        <f t="shared" si="250"/>
        <v>0</v>
      </c>
      <c r="AC238" t="b">
        <f t="shared" si="251"/>
        <v>0</v>
      </c>
      <c r="AD238" t="b">
        <f t="shared" si="252"/>
        <v>0</v>
      </c>
      <c r="AE238" t="b">
        <f t="shared" si="253"/>
        <v>0</v>
      </c>
      <c r="AF238" t="str">
        <f>IF(OR(AA238=FALSE,AA238="na"),"na",VLOOKUP(AV238,'Vlookup tables'!$G$2:$H$7,2,FALSE))</f>
        <v>na</v>
      </c>
      <c r="AG238" t="str">
        <f>IF(OR(AB238=FALSE,AB238="na"),"na",VLOOKUP(AW238,'Vlookup tables'!$G$2:$H$7,2,FALSE))</f>
        <v>na</v>
      </c>
      <c r="AH238" t="str">
        <f>IF(OR(AC238=FALSE,AC238="na"),"na",VLOOKUP(AX238,'Vlookup tables'!$G$2:$H$7,2,FALSE))</f>
        <v>na</v>
      </c>
      <c r="AI238" t="str">
        <f>IF(OR(AD238=FALSE,AD238="na"),"na",VLOOKUP(AY238,'Vlookup tables'!$G$2:$H$7,2,FALSE))</f>
        <v>na</v>
      </c>
      <c r="AJ238" t="str">
        <f>IF(OR(AA238=FALSE,AA238="na"),"na",VLOOKUP(BC238,'Vlookup tables'!$J$2:$K$5,2,FALSE))</f>
        <v>na</v>
      </c>
      <c r="AK238" t="str">
        <f>IF(OR(AB238=FALSE,AB238="na"),"na",VLOOKUP(BD238,'Vlookup tables'!$J$2:$K$5,2,FALSE))</f>
        <v>na</v>
      </c>
      <c r="AL238" t="str">
        <f>IF(OR(AC238=FALSE,AC238="na"),"na",VLOOKUP(BE238,'Vlookup tables'!$J$2:$K$5,2,FALSE))</f>
        <v>na</v>
      </c>
      <c r="AM238" t="str">
        <f>IF(OR(AD238=FALSE,AD238="na"),"na",VLOOKUP(BF238,'Vlookup tables'!$J$2:$K$5,2,FALSE))</f>
        <v>na</v>
      </c>
      <c r="AN238" t="str">
        <f t="shared" si="254"/>
        <v>na</v>
      </c>
      <c r="AO238" t="str">
        <f t="shared" si="255"/>
        <v>na</v>
      </c>
      <c r="AP238" t="str">
        <f t="shared" si="256"/>
        <v>na</v>
      </c>
      <c r="AQ238" t="str">
        <f t="shared" si="257"/>
        <v>na</v>
      </c>
      <c r="AR238" t="s">
        <v>632</v>
      </c>
      <c r="AX238" t="s">
        <v>573</v>
      </c>
      <c r="BE238" t="s">
        <v>532</v>
      </c>
      <c r="BL238" t="s">
        <v>1478</v>
      </c>
      <c r="BQ238" t="str">
        <f t="shared" si="258"/>
        <v>Yes</v>
      </c>
      <c r="BR238" t="b">
        <f t="shared" si="259"/>
        <v>0</v>
      </c>
      <c r="BS238" t="b">
        <f t="shared" si="260"/>
        <v>1</v>
      </c>
      <c r="BT238" t="b">
        <f t="shared" si="261"/>
        <v>1</v>
      </c>
      <c r="BU238" t="b">
        <f t="shared" si="262"/>
        <v>1</v>
      </c>
      <c r="BV238" t="b">
        <f t="shared" si="263"/>
        <v>0</v>
      </c>
      <c r="BW238" t="str">
        <f>IF(OR(BR238=FALSE,BR238="na"),"na",VLOOKUP(CN238,'Vlookup tables'!$G$2:$H$7,2,FALSE))</f>
        <v>na</v>
      </c>
      <c r="BX238">
        <f>IF(OR(BS238=FALSE,BS238="na"),"na",VLOOKUP(CO238,'Vlookup tables'!$G$2:$H$7,2,FALSE))</f>
        <v>4</v>
      </c>
      <c r="BY238">
        <f>IF(OR(BT238=FALSE,BT238="na"),"na",VLOOKUP(CP238,'Vlookup tables'!$G$2:$H$7,2,FALSE))</f>
        <v>2</v>
      </c>
      <c r="BZ238">
        <f>IF(OR(BU238=FALSE,BU238="na"),"na",VLOOKUP(CQ238,'Vlookup tables'!$G$2:$H$7,2,FALSE))</f>
        <v>2</v>
      </c>
      <c r="CA238" t="str">
        <f>IF(OR(BR238=FALSE,BR238="na"),"na",VLOOKUP(CU238,'Vlookup tables'!$J$2:$K$5,2,FALSE))</f>
        <v>na</v>
      </c>
      <c r="CB238">
        <f>IF(OR(BS238=FALSE,BS238="na"),"na",VLOOKUP(CV238,'Vlookup tables'!$J$2:$K$5,2,FALSE))</f>
        <v>3</v>
      </c>
      <c r="CC238">
        <f>IF(OR(BT238=FALSE,BT238="na"),"na",VLOOKUP(CW238,'Vlookup tables'!$J$2:$K$5,2,FALSE))</f>
        <v>3</v>
      </c>
      <c r="CD238">
        <f>IF(OR(BU238=FALSE,BU238="na"),"na",VLOOKUP(CX238,'Vlookup tables'!$J$2:$K$5,2,FALSE))</f>
        <v>3</v>
      </c>
      <c r="CE238" t="str">
        <f t="shared" si="264"/>
        <v>na</v>
      </c>
      <c r="CF238" t="b">
        <f t="shared" si="265"/>
        <v>1</v>
      </c>
      <c r="CG238" t="b">
        <f t="shared" si="266"/>
        <v>1</v>
      </c>
      <c r="CH238" t="b">
        <f t="shared" si="267"/>
        <v>1</v>
      </c>
      <c r="CI238" t="s">
        <v>519</v>
      </c>
      <c r="CJ238" t="s">
        <v>961</v>
      </c>
      <c r="CO238" t="s">
        <v>573</v>
      </c>
      <c r="CP238" t="s">
        <v>531</v>
      </c>
      <c r="CQ238" t="s">
        <v>531</v>
      </c>
      <c r="CV238" t="s">
        <v>532</v>
      </c>
      <c r="CW238" t="s">
        <v>532</v>
      </c>
      <c r="CX238" t="s">
        <v>532</v>
      </c>
      <c r="DC238" t="s">
        <v>1479</v>
      </c>
      <c r="DD238" t="s">
        <v>1480</v>
      </c>
      <c r="DE238" t="s">
        <v>1481</v>
      </c>
      <c r="DI238" t="b">
        <f t="shared" si="268"/>
        <v>1</v>
      </c>
      <c r="DJ238" t="s">
        <v>1482</v>
      </c>
      <c r="DK238" t="s">
        <v>543</v>
      </c>
      <c r="EQ238" t="b">
        <f t="shared" si="269"/>
        <v>1</v>
      </c>
      <c r="ER238" t="b">
        <f t="shared" si="270"/>
        <v>1</v>
      </c>
      <c r="ES238" t="b">
        <f t="shared" si="271"/>
        <v>0</v>
      </c>
      <c r="ET238" t="b">
        <f t="shared" si="272"/>
        <v>0</v>
      </c>
      <c r="EU238" t="b">
        <f t="shared" si="273"/>
        <v>0</v>
      </c>
      <c r="EV238" t="b">
        <f t="shared" si="274"/>
        <v>0</v>
      </c>
      <c r="EW238">
        <f t="shared" si="228"/>
        <v>3</v>
      </c>
      <c r="EX238" t="str">
        <f t="shared" si="229"/>
        <v>na</v>
      </c>
      <c r="EY238" t="str">
        <f t="shared" si="230"/>
        <v>na</v>
      </c>
      <c r="EZ238" t="str">
        <f t="shared" si="231"/>
        <v>na</v>
      </c>
      <c r="FA238" t="b">
        <f t="shared" si="232"/>
        <v>1</v>
      </c>
      <c r="FB238" t="b">
        <f t="shared" si="233"/>
        <v>0</v>
      </c>
      <c r="FC238" t="b">
        <f t="shared" si="275"/>
        <v>0</v>
      </c>
      <c r="FD238" t="b">
        <f t="shared" si="234"/>
        <v>1</v>
      </c>
      <c r="FE238" t="b">
        <f t="shared" si="235"/>
        <v>1</v>
      </c>
      <c r="FF238" t="b">
        <f t="shared" si="236"/>
        <v>1</v>
      </c>
      <c r="FG238" t="b">
        <f t="shared" si="237"/>
        <v>1</v>
      </c>
      <c r="FH238" t="b">
        <f t="shared" si="276"/>
        <v>0</v>
      </c>
      <c r="FI238">
        <f>IF(OR(FD238=FALSE,FD238="na"),"na",VLOOKUP(GH238,'Vlookup tables'!$G$2:$H$7,2,FALSE))</f>
        <v>4</v>
      </c>
      <c r="FJ238">
        <f>IF(OR(FE238=FALSE,FE238="na"),"na",VLOOKUP(GI238,'Vlookup tables'!$G$2:$H$7,2,FALSE))</f>
        <v>3</v>
      </c>
      <c r="FK238">
        <f>IF(OR(FF238=FALSE,FF238="na"),"na",VLOOKUP(GJ238,'Vlookup tables'!$G$2:$H$7,2,FALSE))</f>
        <v>4</v>
      </c>
      <c r="FL238">
        <f>IF(OR(FG238=FALSE,FG238="na"),"na",VLOOKUP(GK238,'Vlookup tables'!$G$2:$H$7,2,FALSE))</f>
        <v>4</v>
      </c>
      <c r="FM238">
        <f>IF(OR(FD238=FALSE,FD238="na"),"na",VLOOKUP(GO238,'Vlookup tables'!$J$2:$K$5,2,FALSE))</f>
        <v>3</v>
      </c>
      <c r="FN238">
        <f>IF(OR(FE238=FALSE,FE238="na"),"na",VLOOKUP(GP238,'Vlookup tables'!$J$2:$K$5,2,FALSE))</f>
        <v>2</v>
      </c>
      <c r="FO238">
        <f>IF(OR(FF238=FALSE,FF238="na"),"na",VLOOKUP(GQ238,'Vlookup tables'!$J$2:$K$5,2,FALSE))</f>
        <v>3</v>
      </c>
      <c r="FP238">
        <f>IF(OR(FG238=FALSE,FG238="na"),"na",VLOOKUP(GR238,'Vlookup tables'!$J$2:$K$5,2,FALSE))</f>
        <v>3</v>
      </c>
      <c r="FQ238" t="b">
        <f t="shared" si="238"/>
        <v>1</v>
      </c>
      <c r="FR238" t="b">
        <f t="shared" si="239"/>
        <v>1</v>
      </c>
      <c r="FS238" t="b">
        <f t="shared" si="240"/>
        <v>1</v>
      </c>
      <c r="FT238" t="b">
        <f t="shared" si="241"/>
        <v>1</v>
      </c>
      <c r="FU238" t="b">
        <f t="shared" si="242"/>
        <v>0</v>
      </c>
      <c r="FV238" t="s">
        <v>601</v>
      </c>
      <c r="FX238" t="s">
        <v>554</v>
      </c>
      <c r="GB238" t="s">
        <v>893</v>
      </c>
      <c r="GF238" t="s">
        <v>596</v>
      </c>
      <c r="GH238" t="s">
        <v>573</v>
      </c>
      <c r="GI238" t="s">
        <v>527</v>
      </c>
      <c r="GJ238" t="s">
        <v>573</v>
      </c>
      <c r="GK238" t="s">
        <v>573</v>
      </c>
      <c r="GO238" t="s">
        <v>532</v>
      </c>
      <c r="GP238" t="s">
        <v>528</v>
      </c>
      <c r="GQ238" t="s">
        <v>532</v>
      </c>
      <c r="GR238" t="s">
        <v>532</v>
      </c>
      <c r="GV238" t="s">
        <v>1483</v>
      </c>
      <c r="GW238" t="s">
        <v>966</v>
      </c>
      <c r="GX238" t="s">
        <v>1484</v>
      </c>
      <c r="GY238" t="s">
        <v>1483</v>
      </c>
      <c r="HC238" t="s">
        <v>966</v>
      </c>
      <c r="HD238" t="s">
        <v>552</v>
      </c>
      <c r="HX238">
        <f>IF(IT238="","Unknown",VLOOKUP(IT238,'Vlookup tables'!$B$13:$C$16,2,FALSE))</f>
        <v>3</v>
      </c>
      <c r="HY238">
        <f>IF(IU238="","Unknown",VLOOKUP(IU238,'Vlookup tables'!$D$13:$E$16,2,FALSE))</f>
        <v>3</v>
      </c>
      <c r="HZ238">
        <f>IF(IV238="","Unknown",VLOOKUP(IV238,'Vlookup tables'!$F$13:$G$16,2,FALSE))</f>
        <v>3</v>
      </c>
      <c r="IA238">
        <f>IF(IW238="","Unknown",VLOOKUP(IW238,'Vlookup tables'!$H$13:$I$16,2,FALSE))</f>
        <v>2</v>
      </c>
      <c r="IB238">
        <f>IF(IX238="","Unknown",VLOOKUP(IX238,'Vlookup tables'!$J$13:$K$16,2,FALSE))</f>
        <v>2</v>
      </c>
      <c r="IC238">
        <f>IF(IY238="","Unknown",VLOOKUP(IY238,'Vlookup tables'!$L$13:$M$16,2,FALSE))</f>
        <v>2</v>
      </c>
      <c r="ID238">
        <f>IF(IZ238="","Unknown",VLOOKUP(IZ238,'Vlookup tables'!$N$13:$O$16,2,FALSE))</f>
        <v>3</v>
      </c>
      <c r="IE238">
        <f>VLOOKUP(JA238,'Vlookup tables'!$P$13:$Q$15,2,FALSE)</f>
        <v>1</v>
      </c>
      <c r="IF238" t="str">
        <f t="shared" si="277"/>
        <v>na</v>
      </c>
      <c r="IG238" t="str">
        <f t="shared" si="278"/>
        <v>na</v>
      </c>
      <c r="IH238" t="str">
        <f t="shared" si="279"/>
        <v>na</v>
      </c>
      <c r="II238" t="str">
        <f t="shared" si="243"/>
        <v>na</v>
      </c>
      <c r="IJ238" t="str">
        <f>IF(OR(IF238=FALSE,IF238="na"),"na",VLOOKUP(JF238,'Vlookup tables'!$G$2:$H$7,2,FALSE))</f>
        <v>na</v>
      </c>
      <c r="IK238" t="str">
        <f>IF(OR(IG238=FALSE,IG238="na"),"na",VLOOKUP(JG238,'Vlookup tables'!$G$2:$H$7,2,FALSE))</f>
        <v>na</v>
      </c>
      <c r="IL238" t="str">
        <f>IF(OR(IH238=FALSE,IH238="na"),"na",VLOOKUP(JH238,'Vlookup tables'!$G$2:$H$7,2,FALSE))</f>
        <v>na</v>
      </c>
      <c r="IM238" t="str">
        <f>IF(OR(IF238=FALSE,IF238="na"),"na",VLOOKUP(JL238,'Vlookup tables'!$J$2:$K$5,2,FALSE))</f>
        <v>na</v>
      </c>
      <c r="IN238" t="str">
        <f>IF(OR(IG238=FALSE,IG238="na"),"na",VLOOKUP(JM238,'Vlookup tables'!$J$2:$K$5,2,FALSE))</f>
        <v>na</v>
      </c>
      <c r="IO238" t="str">
        <f>IF(OR(IH238=FALSE,IH238="na"),"na",VLOOKUP(JN238,'Vlookup tables'!$J$2:$K$5,2,FALSE))</f>
        <v>na</v>
      </c>
      <c r="IP238" t="str">
        <f t="shared" si="280"/>
        <v>na</v>
      </c>
      <c r="IQ238" t="str">
        <f t="shared" si="281"/>
        <v>na</v>
      </c>
      <c r="IR238" t="str">
        <f t="shared" si="282"/>
        <v>na</v>
      </c>
      <c r="IS238" t="b">
        <f t="shared" si="283"/>
        <v>0</v>
      </c>
      <c r="IT238" t="s">
        <v>538</v>
      </c>
      <c r="IU238" t="s">
        <v>539</v>
      </c>
      <c r="IV238" t="s">
        <v>540</v>
      </c>
      <c r="IW238" t="s">
        <v>562</v>
      </c>
      <c r="IX238" t="s">
        <v>563</v>
      </c>
      <c r="IY238" t="s">
        <v>528</v>
      </c>
      <c r="IZ238" t="s">
        <v>587</v>
      </c>
      <c r="JA238" t="s">
        <v>541</v>
      </c>
      <c r="JX238" t="s">
        <v>579</v>
      </c>
      <c r="JY238" t="s">
        <v>1485</v>
      </c>
      <c r="KQ238" t="b">
        <f t="shared" si="284"/>
        <v>0</v>
      </c>
      <c r="KR238">
        <f t="shared" si="244"/>
        <v>159</v>
      </c>
    </row>
    <row r="239" spans="1:304" ht="14.4" customHeight="1" x14ac:dyDescent="0.3">
      <c r="A239">
        <v>100</v>
      </c>
      <c r="B239">
        <v>2168346</v>
      </c>
      <c r="C239" s="2">
        <v>44879.387349537035</v>
      </c>
      <c r="D239">
        <v>1</v>
      </c>
      <c r="E239" t="s">
        <v>544</v>
      </c>
      <c r="F239" t="s">
        <v>566</v>
      </c>
      <c r="G239">
        <f>VLOOKUP(F239,'Vlookup tables'!$A$2:$B$10,2,FALSE)</f>
        <v>3</v>
      </c>
      <c r="H239" t="s">
        <v>545</v>
      </c>
      <c r="J239" t="str">
        <f t="shared" si="285"/>
        <v>Engineering</v>
      </c>
      <c r="K239" t="s">
        <v>568</v>
      </c>
      <c r="L239">
        <f>VLOOKUP(K239,'Vlookup tables'!$A$2:$B$10,2,FALSE)</f>
        <v>6</v>
      </c>
      <c r="M239" t="s">
        <v>701</v>
      </c>
      <c r="N239" t="b">
        <f t="shared" si="245"/>
        <v>1</v>
      </c>
      <c r="O239" t="b">
        <f t="shared" si="246"/>
        <v>1</v>
      </c>
      <c r="P239" t="b">
        <f t="shared" si="247"/>
        <v>0</v>
      </c>
      <c r="Q239" t="b">
        <f t="shared" si="248"/>
        <v>1</v>
      </c>
      <c r="R239" t="b">
        <f t="shared" si="249"/>
        <v>0</v>
      </c>
      <c r="T239" t="str">
        <f t="shared" si="286"/>
        <v>na</v>
      </c>
      <c r="U239" t="str">
        <f t="shared" si="287"/>
        <v>na</v>
      </c>
      <c r="V239" t="str">
        <f t="shared" si="288"/>
        <v>Unknown</v>
      </c>
      <c r="W239" t="str">
        <f t="shared" si="289"/>
        <v>na</v>
      </c>
      <c r="X239" t="str">
        <f t="shared" si="290"/>
        <v>Unknown</v>
      </c>
      <c r="Y239" t="s">
        <v>517</v>
      </c>
      <c r="Z239">
        <f>VLOOKUP(Y239,'Vlookup tables'!$D$2:$E$6,2,FALSE)</f>
        <v>1</v>
      </c>
      <c r="AA239" t="b">
        <f t="shared" si="227"/>
        <v>1</v>
      </c>
      <c r="AB239" t="b">
        <f t="shared" si="250"/>
        <v>1</v>
      </c>
      <c r="AC239" t="b">
        <f t="shared" si="251"/>
        <v>0</v>
      </c>
      <c r="AD239" t="b">
        <f t="shared" si="252"/>
        <v>0</v>
      </c>
      <c r="AE239" t="b">
        <f t="shared" si="253"/>
        <v>0</v>
      </c>
      <c r="AF239">
        <f>IF(OR(AA239=FALSE,AA239="na"),"na",VLOOKUP(AV239,'Vlookup tables'!$G$2:$H$7,2,FALSE))</f>
        <v>2</v>
      </c>
      <c r="AG239">
        <f>IF(OR(AB239=FALSE,AB239="na"),"na",VLOOKUP(AW239,'Vlookup tables'!$G$2:$H$7,2,FALSE))</f>
        <v>1</v>
      </c>
      <c r="AH239" t="str">
        <f>IF(OR(AC239=FALSE,AC239="na"),"na",VLOOKUP(AX239,'Vlookup tables'!$G$2:$H$7,2,FALSE))</f>
        <v>na</v>
      </c>
      <c r="AI239" t="str">
        <f>IF(OR(AD239=FALSE,AD239="na"),"na",VLOOKUP(AY239,'Vlookup tables'!$G$2:$H$7,2,FALSE))</f>
        <v>na</v>
      </c>
      <c r="AJ239">
        <f>IF(OR(AA239=FALSE,AA239="na"),"na",VLOOKUP(BC239,'Vlookup tables'!$J$2:$K$5,2,FALSE))</f>
        <v>3</v>
      </c>
      <c r="AK239">
        <f>IF(OR(AB239=FALSE,AB239="na"),"na",VLOOKUP(BD239,'Vlookup tables'!$J$2:$K$5,2,FALSE))</f>
        <v>3</v>
      </c>
      <c r="AL239" t="str">
        <f>IF(OR(AC239=FALSE,AC239="na"),"na",VLOOKUP(BE239,'Vlookup tables'!$J$2:$K$5,2,FALSE))</f>
        <v>na</v>
      </c>
      <c r="AM239" t="str">
        <f>IF(OR(AD239=FALSE,AD239="na"),"na",VLOOKUP(BF239,'Vlookup tables'!$J$2:$K$5,2,FALSE))</f>
        <v>na</v>
      </c>
      <c r="AN239" t="b">
        <f t="shared" si="254"/>
        <v>0</v>
      </c>
      <c r="AO239" t="b">
        <f t="shared" si="255"/>
        <v>0</v>
      </c>
      <c r="AP239" t="str">
        <f t="shared" si="256"/>
        <v>na</v>
      </c>
      <c r="AQ239" t="str">
        <f t="shared" si="257"/>
        <v>na</v>
      </c>
      <c r="AR239" t="s">
        <v>518</v>
      </c>
      <c r="AV239" t="s">
        <v>531</v>
      </c>
      <c r="AW239" t="s">
        <v>530</v>
      </c>
      <c r="BC239" t="s">
        <v>532</v>
      </c>
      <c r="BD239" t="s">
        <v>532</v>
      </c>
      <c r="BQ239" t="str">
        <f t="shared" si="258"/>
        <v>Yes</v>
      </c>
      <c r="BR239" t="b">
        <f t="shared" si="259"/>
        <v>1</v>
      </c>
      <c r="BS239" t="b">
        <f t="shared" si="260"/>
        <v>1</v>
      </c>
      <c r="BT239" t="b">
        <f t="shared" si="261"/>
        <v>1</v>
      </c>
      <c r="BU239" t="b">
        <f t="shared" si="262"/>
        <v>1</v>
      </c>
      <c r="BV239" t="b">
        <f t="shared" si="263"/>
        <v>0</v>
      </c>
      <c r="BW239">
        <f>IF(OR(BR239=FALSE,BR239="na"),"na",VLOOKUP(CN239,'Vlookup tables'!$G$2:$H$7,2,FALSE))</f>
        <v>5</v>
      </c>
      <c r="BX239">
        <f>IF(OR(BS239=FALSE,BS239="na"),"na",VLOOKUP(CO239,'Vlookup tables'!$G$2:$H$7,2,FALSE))</f>
        <v>1</v>
      </c>
      <c r="BY239">
        <f>IF(OR(BT239=FALSE,BT239="na"),"na",VLOOKUP(CP239,'Vlookup tables'!$G$2:$H$7,2,FALSE))</f>
        <v>1</v>
      </c>
      <c r="BZ239">
        <f>IF(OR(BU239=FALSE,BU239="na"),"na",VLOOKUP(CQ239,'Vlookup tables'!$G$2:$H$7,2,FALSE))</f>
        <v>1</v>
      </c>
      <c r="CA239">
        <f>IF(OR(BR239=FALSE,BR239="na"),"na",VLOOKUP(CU239,'Vlookup tables'!$J$2:$K$5,2,FALSE))</f>
        <v>3</v>
      </c>
      <c r="CB239">
        <f>IF(OR(BS239=FALSE,BS239="na"),"na",VLOOKUP(CV239,'Vlookup tables'!$J$2:$K$5,2,FALSE))</f>
        <v>3</v>
      </c>
      <c r="CC239">
        <f>IF(OR(BT239=FALSE,BT239="na"),"na",VLOOKUP(CW239,'Vlookup tables'!$J$2:$K$5,2,FALSE))</f>
        <v>3</v>
      </c>
      <c r="CD239">
        <f>IF(OR(BU239=FALSE,BU239="na"),"na",VLOOKUP(CX239,'Vlookup tables'!$J$2:$K$5,2,FALSE))</f>
        <v>3</v>
      </c>
      <c r="CE239" t="b">
        <f t="shared" si="264"/>
        <v>0</v>
      </c>
      <c r="CF239" t="b">
        <f t="shared" si="265"/>
        <v>0</v>
      </c>
      <c r="CG239" t="b">
        <f t="shared" si="266"/>
        <v>0</v>
      </c>
      <c r="CH239" t="b">
        <f t="shared" si="267"/>
        <v>0</v>
      </c>
      <c r="CI239" t="s">
        <v>519</v>
      </c>
      <c r="CJ239" t="s">
        <v>550</v>
      </c>
      <c r="CN239" t="s">
        <v>551</v>
      </c>
      <c r="CO239" t="s">
        <v>530</v>
      </c>
      <c r="CP239" t="s">
        <v>530</v>
      </c>
      <c r="CQ239" t="s">
        <v>530</v>
      </c>
      <c r="CU239" t="s">
        <v>532</v>
      </c>
      <c r="CV239" t="s">
        <v>532</v>
      </c>
      <c r="CW239" t="s">
        <v>532</v>
      </c>
      <c r="CX239" t="s">
        <v>532</v>
      </c>
      <c r="DI239" t="b">
        <f t="shared" si="268"/>
        <v>0</v>
      </c>
      <c r="DK239" t="s">
        <v>552</v>
      </c>
      <c r="EQ239" t="b">
        <f t="shared" si="269"/>
        <v>1</v>
      </c>
      <c r="ER239" t="b">
        <f t="shared" si="270"/>
        <v>1</v>
      </c>
      <c r="ES239" t="b">
        <f t="shared" si="271"/>
        <v>0</v>
      </c>
      <c r="ET239" t="b">
        <f t="shared" si="272"/>
        <v>0</v>
      </c>
      <c r="EU239" t="b">
        <f t="shared" si="273"/>
        <v>0</v>
      </c>
      <c r="EV239" t="b">
        <f t="shared" si="274"/>
        <v>1</v>
      </c>
      <c r="EW239">
        <f t="shared" si="228"/>
        <v>3</v>
      </c>
      <c r="EX239" t="str">
        <f t="shared" si="229"/>
        <v>na</v>
      </c>
      <c r="EY239" t="str">
        <f t="shared" si="230"/>
        <v>na</v>
      </c>
      <c r="EZ239" t="str">
        <f t="shared" si="231"/>
        <v>na</v>
      </c>
      <c r="FA239" t="b">
        <f t="shared" si="232"/>
        <v>1</v>
      </c>
      <c r="FB239" t="b">
        <f t="shared" si="233"/>
        <v>0</v>
      </c>
      <c r="FC239" t="b">
        <f t="shared" si="275"/>
        <v>0</v>
      </c>
      <c r="FD239" t="b">
        <f t="shared" si="234"/>
        <v>1</v>
      </c>
      <c r="FE239" t="b">
        <f t="shared" si="235"/>
        <v>0</v>
      </c>
      <c r="FF239" t="b">
        <f t="shared" si="236"/>
        <v>0</v>
      </c>
      <c r="FG239" t="b">
        <f t="shared" si="237"/>
        <v>1</v>
      </c>
      <c r="FH239" t="b">
        <f t="shared" si="276"/>
        <v>0</v>
      </c>
      <c r="FI239">
        <f>IF(OR(FD239=FALSE,FD239="na"),"na",VLOOKUP(GH239,'Vlookup tables'!$G$2:$H$7,2,FALSE))</f>
        <v>2</v>
      </c>
      <c r="FJ239" t="str">
        <f>IF(OR(FE239=FALSE,FE239="na"),"na",VLOOKUP(GI239,'Vlookup tables'!$G$2:$H$7,2,FALSE))</f>
        <v>na</v>
      </c>
      <c r="FK239" t="str">
        <f>IF(OR(FF239=FALSE,FF239="na"),"na",VLOOKUP(GJ239,'Vlookup tables'!$G$2:$H$7,2,FALSE))</f>
        <v>na</v>
      </c>
      <c r="FL239">
        <f>IF(OR(FG239=FALSE,FG239="na"),"na",VLOOKUP(GK239,'Vlookup tables'!$G$2:$H$7,2,FALSE))</f>
        <v>1</v>
      </c>
      <c r="FM239">
        <f>IF(OR(FD239=FALSE,FD239="na"),"na",VLOOKUP(GO239,'Vlookup tables'!$J$2:$K$5,2,FALSE))</f>
        <v>3</v>
      </c>
      <c r="FN239" t="str">
        <f>IF(OR(FE239=FALSE,FE239="na"),"na",VLOOKUP(GP239,'Vlookup tables'!$J$2:$K$5,2,FALSE))</f>
        <v>na</v>
      </c>
      <c r="FO239" t="str">
        <f>IF(OR(FF239=FALSE,FF239="na"),"na",VLOOKUP(GQ239,'Vlookup tables'!$J$2:$K$5,2,FALSE))</f>
        <v>na</v>
      </c>
      <c r="FP239">
        <f>IF(OR(FG239=FALSE,FG239="na"),"na",VLOOKUP(GR239,'Vlookup tables'!$J$2:$K$5,2,FALSE))</f>
        <v>3</v>
      </c>
      <c r="FQ239" t="b">
        <f t="shared" si="238"/>
        <v>0</v>
      </c>
      <c r="FR239" t="str">
        <f t="shared" si="239"/>
        <v>na</v>
      </c>
      <c r="FS239" t="str">
        <f t="shared" si="240"/>
        <v>na</v>
      </c>
      <c r="FT239" t="b">
        <f t="shared" si="241"/>
        <v>0</v>
      </c>
      <c r="FU239" t="b">
        <f t="shared" si="242"/>
        <v>0</v>
      </c>
      <c r="FV239" t="s">
        <v>1022</v>
      </c>
      <c r="FW239" t="s">
        <v>1486</v>
      </c>
      <c r="FX239" t="s">
        <v>554</v>
      </c>
      <c r="GB239" t="s">
        <v>595</v>
      </c>
      <c r="GF239" t="s">
        <v>596</v>
      </c>
      <c r="GH239" t="s">
        <v>531</v>
      </c>
      <c r="GK239" t="s">
        <v>530</v>
      </c>
      <c r="GO239" t="s">
        <v>532</v>
      </c>
      <c r="GR239" t="s">
        <v>532</v>
      </c>
      <c r="HD239" t="s">
        <v>552</v>
      </c>
      <c r="HX239">
        <f>IF(IT239="","Unknown",VLOOKUP(IT239,'Vlookup tables'!$B$13:$C$16,2,FALSE))</f>
        <v>2</v>
      </c>
      <c r="HY239">
        <f>IF(IU239="","Unknown",VLOOKUP(IU239,'Vlookup tables'!$D$13:$E$16,2,FALSE))</f>
        <v>2</v>
      </c>
      <c r="HZ239">
        <f>IF(IV239="","Unknown",VLOOKUP(IV239,'Vlookup tables'!$F$13:$G$16,2,FALSE))</f>
        <v>1</v>
      </c>
      <c r="IA239">
        <f>IF(IW239="","Unknown",VLOOKUP(IW239,'Vlookup tables'!$H$13:$I$16,2,FALSE))</f>
        <v>3</v>
      </c>
      <c r="IB239">
        <f>IF(IX239="","Unknown",VLOOKUP(IX239,'Vlookup tables'!$J$13:$K$16,2,FALSE))</f>
        <v>3</v>
      </c>
      <c r="IC239">
        <f>IF(IY239="","Unknown",VLOOKUP(IY239,'Vlookup tables'!$L$13:$M$16,2,FALSE))</f>
        <v>3</v>
      </c>
      <c r="ID239">
        <f>IF(IZ239="","Unknown",VLOOKUP(IZ239,'Vlookup tables'!$N$13:$O$16,2,FALSE))</f>
        <v>1</v>
      </c>
      <c r="IE239">
        <f>VLOOKUP(JA239,'Vlookup tables'!$P$13:$Q$15,2,FALSE)</f>
        <v>2</v>
      </c>
      <c r="IF239" t="b">
        <f t="shared" si="277"/>
        <v>1</v>
      </c>
      <c r="IG239" t="b">
        <f t="shared" si="278"/>
        <v>1</v>
      </c>
      <c r="IH239" t="b">
        <f t="shared" si="279"/>
        <v>0</v>
      </c>
      <c r="II239" t="b">
        <f t="shared" si="243"/>
        <v>0</v>
      </c>
      <c r="IJ239">
        <f>IF(OR(IF239=FALSE,IF239="na"),"na",VLOOKUP(JF239,'Vlookup tables'!$G$2:$H$7,2,FALSE))</f>
        <v>2</v>
      </c>
      <c r="IK239">
        <f>IF(OR(IG239=FALSE,IG239="na"),"na",VLOOKUP(JG239,'Vlookup tables'!$G$2:$H$7,2,FALSE))</f>
        <v>5</v>
      </c>
      <c r="IL239" t="str">
        <f>IF(OR(IH239=FALSE,IH239="na"),"na",VLOOKUP(JH239,'Vlookup tables'!$G$2:$H$7,2,FALSE))</f>
        <v>na</v>
      </c>
      <c r="IM239">
        <f>IF(OR(IF239=FALSE,IF239="na"),"na",VLOOKUP(JL239,'Vlookup tables'!$J$2:$K$5,2,FALSE))</f>
        <v>3</v>
      </c>
      <c r="IN239">
        <f>IF(OR(IG239=FALSE,IG239="na"),"na",VLOOKUP(JM239,'Vlookup tables'!$J$2:$K$5,2,FALSE))</f>
        <v>3</v>
      </c>
      <c r="IO239" t="str">
        <f>IF(OR(IH239=FALSE,IH239="na"),"na",VLOOKUP(JN239,'Vlookup tables'!$J$2:$K$5,2,FALSE))</f>
        <v>na</v>
      </c>
      <c r="IP239" t="b">
        <f t="shared" si="280"/>
        <v>0</v>
      </c>
      <c r="IQ239" t="b">
        <f t="shared" si="281"/>
        <v>0</v>
      </c>
      <c r="IR239" t="str">
        <f t="shared" si="282"/>
        <v>na</v>
      </c>
      <c r="IS239" t="b">
        <f t="shared" si="283"/>
        <v>0</v>
      </c>
      <c r="IT239" t="s">
        <v>559</v>
      </c>
      <c r="IU239" t="s">
        <v>560</v>
      </c>
      <c r="IV239" t="s">
        <v>586</v>
      </c>
      <c r="IW239" t="s">
        <v>576</v>
      </c>
      <c r="IX239" t="s">
        <v>577</v>
      </c>
      <c r="IY239" t="s">
        <v>532</v>
      </c>
      <c r="IZ239" t="s">
        <v>562</v>
      </c>
      <c r="JA239" t="s">
        <v>578</v>
      </c>
      <c r="JB239" t="s">
        <v>636</v>
      </c>
      <c r="JF239" t="s">
        <v>531</v>
      </c>
      <c r="JG239" t="s">
        <v>551</v>
      </c>
      <c r="JL239" t="s">
        <v>532</v>
      </c>
      <c r="JM239" t="s">
        <v>532</v>
      </c>
      <c r="KN239" t="s">
        <v>552</v>
      </c>
      <c r="KQ239" t="b">
        <f t="shared" si="284"/>
        <v>0</v>
      </c>
      <c r="KR239">
        <f t="shared" si="244"/>
        <v>153</v>
      </c>
    </row>
    <row r="240" spans="1:304" ht="14.4" customHeight="1" x14ac:dyDescent="0.3">
      <c r="A240">
        <v>100</v>
      </c>
      <c r="B240">
        <v>1943</v>
      </c>
      <c r="C240" s="2">
        <v>44879.392824074072</v>
      </c>
      <c r="D240">
        <v>1</v>
      </c>
      <c r="E240" t="s">
        <v>590</v>
      </c>
      <c r="F240" t="s">
        <v>612</v>
      </c>
      <c r="G240">
        <f>VLOOKUP(F240,'Vlookup tables'!$A$2:$B$10,2,FALSE)</f>
        <v>5</v>
      </c>
      <c r="H240" t="s">
        <v>579</v>
      </c>
      <c r="I240" t="s">
        <v>1487</v>
      </c>
      <c r="J240" t="str">
        <f t="shared" si="285"/>
        <v>Permits</v>
      </c>
      <c r="K240" t="s">
        <v>568</v>
      </c>
      <c r="L240">
        <f>VLOOKUP(K240,'Vlookup tables'!$A$2:$B$10,2,FALSE)</f>
        <v>6</v>
      </c>
      <c r="M240" t="s">
        <v>546</v>
      </c>
      <c r="N240" t="b">
        <f t="shared" si="245"/>
        <v>1</v>
      </c>
      <c r="O240" t="b">
        <f t="shared" si="246"/>
        <v>1</v>
      </c>
      <c r="P240" t="b">
        <f t="shared" si="247"/>
        <v>1</v>
      </c>
      <c r="Q240" t="b">
        <f t="shared" si="248"/>
        <v>1</v>
      </c>
      <c r="R240" t="b">
        <f t="shared" si="249"/>
        <v>0</v>
      </c>
      <c r="T240" t="str">
        <f t="shared" si="286"/>
        <v>na</v>
      </c>
      <c r="U240" t="str">
        <f t="shared" si="287"/>
        <v>na</v>
      </c>
      <c r="V240" t="str">
        <f t="shared" si="288"/>
        <v>na</v>
      </c>
      <c r="W240" t="str">
        <f t="shared" si="289"/>
        <v>na</v>
      </c>
      <c r="X240" t="str">
        <f t="shared" si="290"/>
        <v>Unknown</v>
      </c>
      <c r="Y240" t="s">
        <v>517</v>
      </c>
      <c r="Z240">
        <f>VLOOKUP(Y240,'Vlookup tables'!$D$2:$E$6,2,FALSE)</f>
        <v>1</v>
      </c>
      <c r="AA240" t="b">
        <f t="shared" si="227"/>
        <v>1</v>
      </c>
      <c r="AB240" t="b">
        <f t="shared" si="250"/>
        <v>0</v>
      </c>
      <c r="AC240" t="b">
        <f t="shared" si="251"/>
        <v>0</v>
      </c>
      <c r="AD240" t="b">
        <f t="shared" si="252"/>
        <v>1</v>
      </c>
      <c r="AE240" t="b">
        <f t="shared" si="253"/>
        <v>1</v>
      </c>
      <c r="AF240">
        <f>IF(OR(AA240=FALSE,AA240="na"),"na",VLOOKUP(AV240,'Vlookup tables'!$G$2:$H$7,2,FALSE))</f>
        <v>4</v>
      </c>
      <c r="AG240" t="str">
        <f>IF(OR(AB240=FALSE,AB240="na"),"na",VLOOKUP(AW240,'Vlookup tables'!$G$2:$H$7,2,FALSE))</f>
        <v>na</v>
      </c>
      <c r="AH240" t="str">
        <f>IF(OR(AC240=FALSE,AC240="na"),"na",VLOOKUP(AX240,'Vlookup tables'!$G$2:$H$7,2,FALSE))</f>
        <v>na</v>
      </c>
      <c r="AI240">
        <f>IF(OR(AD240=FALSE,AD240="na"),"na",VLOOKUP(AY240,'Vlookup tables'!$G$2:$H$7,2,FALSE))</f>
        <v>5</v>
      </c>
      <c r="AJ240">
        <f>IF(OR(AA240=FALSE,AA240="na"),"na",VLOOKUP(BC240,'Vlookup tables'!$J$2:$K$5,2,FALSE))</f>
        <v>3</v>
      </c>
      <c r="AK240" t="str">
        <f>IF(OR(AB240=FALSE,AB240="na"),"na",VLOOKUP(BD240,'Vlookup tables'!$J$2:$K$5,2,FALSE))</f>
        <v>na</v>
      </c>
      <c r="AL240" t="str">
        <f>IF(OR(AC240=FALSE,AC240="na"),"na",VLOOKUP(BE240,'Vlookup tables'!$J$2:$K$5,2,FALSE))</f>
        <v>na</v>
      </c>
      <c r="AM240">
        <f>IF(OR(AD240=FALSE,AD240="na"),"na",VLOOKUP(BF240,'Vlookup tables'!$J$2:$K$5,2,FALSE))</f>
        <v>2</v>
      </c>
      <c r="AN240" t="b">
        <f t="shared" si="254"/>
        <v>1</v>
      </c>
      <c r="AO240" t="str">
        <f t="shared" si="255"/>
        <v>na</v>
      </c>
      <c r="AP240" t="str">
        <f t="shared" si="256"/>
        <v>na</v>
      </c>
      <c r="AQ240" t="b">
        <f t="shared" si="257"/>
        <v>1</v>
      </c>
      <c r="AR240" t="s">
        <v>1423</v>
      </c>
      <c r="AS240" t="s">
        <v>1488</v>
      </c>
      <c r="AV240" t="s">
        <v>573</v>
      </c>
      <c r="AX240" t="s">
        <v>573</v>
      </c>
      <c r="AY240" t="s">
        <v>551</v>
      </c>
      <c r="AZ240" t="s">
        <v>531</v>
      </c>
      <c r="BC240" t="s">
        <v>532</v>
      </c>
      <c r="BE240" t="s">
        <v>532</v>
      </c>
      <c r="BF240" t="s">
        <v>528</v>
      </c>
      <c r="BG240" t="s">
        <v>532</v>
      </c>
      <c r="BJ240" t="s">
        <v>1489</v>
      </c>
      <c r="BL240" t="s">
        <v>1490</v>
      </c>
      <c r="BM240" t="s">
        <v>1491</v>
      </c>
      <c r="BN240" t="s">
        <v>1492</v>
      </c>
      <c r="BQ240" t="str">
        <f t="shared" si="258"/>
        <v>Yes</v>
      </c>
      <c r="BR240" t="b">
        <f t="shared" si="259"/>
        <v>1</v>
      </c>
      <c r="BS240" t="b">
        <f t="shared" si="260"/>
        <v>1</v>
      </c>
      <c r="BT240" t="b">
        <f t="shared" si="261"/>
        <v>1</v>
      </c>
      <c r="BU240" t="b">
        <f t="shared" si="262"/>
        <v>1</v>
      </c>
      <c r="BV240" t="b">
        <f t="shared" si="263"/>
        <v>0</v>
      </c>
      <c r="BW240">
        <f>IF(OR(BR240=FALSE,BR240="na"),"na",VLOOKUP(CN240,'Vlookup tables'!$G$2:$H$7,2,FALSE))</f>
        <v>5</v>
      </c>
      <c r="BX240">
        <f>IF(OR(BS240=FALSE,BS240="na"),"na",VLOOKUP(CO240,'Vlookup tables'!$G$2:$H$7,2,FALSE))</f>
        <v>2</v>
      </c>
      <c r="BY240">
        <f>IF(OR(BT240=FALSE,BT240="na"),"na",VLOOKUP(CP240,'Vlookup tables'!$G$2:$H$7,2,FALSE))</f>
        <v>2</v>
      </c>
      <c r="BZ240">
        <f>IF(OR(BU240=FALSE,BU240="na"),"na",VLOOKUP(CQ240,'Vlookup tables'!$G$2:$H$7,2,FALSE))</f>
        <v>5</v>
      </c>
      <c r="CA240">
        <f>IF(OR(BR240=FALSE,BR240="na"),"na",VLOOKUP(CU240,'Vlookup tables'!$J$2:$K$5,2,FALSE))</f>
        <v>3</v>
      </c>
      <c r="CB240">
        <f>IF(OR(BS240=FALSE,BS240="na"),"na",VLOOKUP(CV240,'Vlookup tables'!$J$2:$K$5,2,FALSE))</f>
        <v>3</v>
      </c>
      <c r="CC240">
        <f>IF(OR(BT240=FALSE,BT240="na"),"na",VLOOKUP(CW240,'Vlookup tables'!$J$2:$K$5,2,FALSE))</f>
        <v>2</v>
      </c>
      <c r="CD240">
        <f>IF(OR(BU240=FALSE,BU240="na"),"na",VLOOKUP(CX240,'Vlookup tables'!$J$2:$K$5,2,FALSE))</f>
        <v>2</v>
      </c>
      <c r="CE240" t="b">
        <f t="shared" si="264"/>
        <v>1</v>
      </c>
      <c r="CF240" t="b">
        <f t="shared" si="265"/>
        <v>1</v>
      </c>
      <c r="CG240" t="b">
        <f t="shared" si="266"/>
        <v>1</v>
      </c>
      <c r="CH240" t="b">
        <f t="shared" si="267"/>
        <v>1</v>
      </c>
      <c r="CI240" t="s">
        <v>519</v>
      </c>
      <c r="CJ240" t="s">
        <v>550</v>
      </c>
      <c r="CN240" t="s">
        <v>551</v>
      </c>
      <c r="CO240" t="s">
        <v>531</v>
      </c>
      <c r="CP240" t="s">
        <v>531</v>
      </c>
      <c r="CQ240" t="s">
        <v>551</v>
      </c>
      <c r="CR240" t="s">
        <v>573</v>
      </c>
      <c r="CU240" t="s">
        <v>532</v>
      </c>
      <c r="CV240" t="s">
        <v>532</v>
      </c>
      <c r="CW240" t="s">
        <v>528</v>
      </c>
      <c r="CX240" t="s">
        <v>528</v>
      </c>
      <c r="CY240" t="s">
        <v>528</v>
      </c>
      <c r="DB240" t="s">
        <v>1493</v>
      </c>
      <c r="DC240" s="1" t="s">
        <v>1494</v>
      </c>
      <c r="DD240" t="s">
        <v>1495</v>
      </c>
      <c r="DE240" t="s">
        <v>1496</v>
      </c>
      <c r="DI240" t="b">
        <f t="shared" si="268"/>
        <v>1</v>
      </c>
      <c r="DJ240" t="s">
        <v>1497</v>
      </c>
      <c r="DK240" t="s">
        <v>900</v>
      </c>
      <c r="EQ240" t="b">
        <f t="shared" si="269"/>
        <v>1</v>
      </c>
      <c r="ER240" t="b">
        <f t="shared" si="270"/>
        <v>1</v>
      </c>
      <c r="ES240" t="b">
        <f t="shared" si="271"/>
        <v>1</v>
      </c>
      <c r="ET240" t="b">
        <f t="shared" si="272"/>
        <v>0</v>
      </c>
      <c r="EU240" t="b">
        <f t="shared" si="273"/>
        <v>1</v>
      </c>
      <c r="EV240" t="b">
        <f t="shared" si="274"/>
        <v>0</v>
      </c>
      <c r="EW240">
        <f t="shared" si="228"/>
        <v>1</v>
      </c>
      <c r="EX240">
        <f t="shared" si="229"/>
        <v>3</v>
      </c>
      <c r="EY240" t="str">
        <f t="shared" si="230"/>
        <v>na</v>
      </c>
      <c r="EZ240">
        <f t="shared" si="231"/>
        <v>1</v>
      </c>
      <c r="FA240" t="b">
        <f t="shared" si="232"/>
        <v>1</v>
      </c>
      <c r="FB240" t="b">
        <f t="shared" si="233"/>
        <v>0</v>
      </c>
      <c r="FC240" t="b">
        <f t="shared" si="275"/>
        <v>0</v>
      </c>
      <c r="FD240" t="b">
        <f t="shared" si="234"/>
        <v>0</v>
      </c>
      <c r="FE240" t="b">
        <f t="shared" si="235"/>
        <v>0</v>
      </c>
      <c r="FF240" t="b">
        <f t="shared" si="236"/>
        <v>1</v>
      </c>
      <c r="FG240" t="b">
        <f t="shared" si="237"/>
        <v>0</v>
      </c>
      <c r="FH240" t="b">
        <f t="shared" si="276"/>
        <v>0</v>
      </c>
      <c r="FI240" t="str">
        <f>IF(OR(FD240=FALSE,FD240="na"),"na",VLOOKUP(GH240,'Vlookup tables'!$G$2:$H$7,2,FALSE))</f>
        <v>na</v>
      </c>
      <c r="FJ240" t="str">
        <f>IF(OR(FE240=FALSE,FE240="na"),"na",VLOOKUP(GI240,'Vlookup tables'!$G$2:$H$7,2,FALSE))</f>
        <v>na</v>
      </c>
      <c r="FK240">
        <f>IF(OR(FF240=FALSE,FF240="na"),"na",VLOOKUP(GJ240,'Vlookup tables'!$G$2:$H$7,2,FALSE))</f>
        <v>4</v>
      </c>
      <c r="FL240" t="str">
        <f>IF(OR(FG240=FALSE,FG240="na"),"na",VLOOKUP(GK240,'Vlookup tables'!$G$2:$H$7,2,FALSE))</f>
        <v>na</v>
      </c>
      <c r="FM240" t="str">
        <f>IF(OR(FD240=FALSE,FD240="na"),"na",VLOOKUP(GO240,'Vlookup tables'!$J$2:$K$5,2,FALSE))</f>
        <v>na</v>
      </c>
      <c r="FN240" t="str">
        <f>IF(OR(FE240=FALSE,FE240="na"),"na",VLOOKUP(GP240,'Vlookup tables'!$J$2:$K$5,2,FALSE))</f>
        <v>na</v>
      </c>
      <c r="FO240">
        <f>IF(OR(FF240=FALSE,FF240="na"),"na",VLOOKUP(GQ240,'Vlookup tables'!$J$2:$K$5,2,FALSE))</f>
        <v>2</v>
      </c>
      <c r="FP240" t="str">
        <f>IF(OR(FG240=FALSE,FG240="na"),"na",VLOOKUP(GR240,'Vlookup tables'!$J$2:$K$5,2,FALSE))</f>
        <v>na</v>
      </c>
      <c r="FQ240" t="str">
        <f t="shared" si="238"/>
        <v>na</v>
      </c>
      <c r="FR240" t="str">
        <f t="shared" si="239"/>
        <v>na</v>
      </c>
      <c r="FS240" t="b">
        <f t="shared" si="240"/>
        <v>0</v>
      </c>
      <c r="FT240" t="str">
        <f t="shared" si="241"/>
        <v>na</v>
      </c>
      <c r="FU240" t="b">
        <f t="shared" si="242"/>
        <v>0</v>
      </c>
      <c r="FV240" t="s">
        <v>668</v>
      </c>
      <c r="FX240" t="s">
        <v>555</v>
      </c>
      <c r="FY240" t="s">
        <v>554</v>
      </c>
      <c r="GA240" t="s">
        <v>555</v>
      </c>
      <c r="GB240" t="s">
        <v>741</v>
      </c>
      <c r="GF240" t="s">
        <v>596</v>
      </c>
      <c r="GJ240" t="s">
        <v>573</v>
      </c>
      <c r="GQ240" t="s">
        <v>528</v>
      </c>
      <c r="GY240" t="s">
        <v>1498</v>
      </c>
      <c r="HD240" t="s">
        <v>900</v>
      </c>
      <c r="HX240">
        <f>IF(IT240="","Unknown",VLOOKUP(IT240,'Vlookup tables'!$B$13:$C$16,2,FALSE))</f>
        <v>2</v>
      </c>
      <c r="HY240">
        <f>IF(IU240="","Unknown",VLOOKUP(IU240,'Vlookup tables'!$D$13:$E$16,2,FALSE))</f>
        <v>3</v>
      </c>
      <c r="HZ240">
        <f>IF(IV240="","Unknown",VLOOKUP(IV240,'Vlookup tables'!$F$13:$G$16,2,FALSE))</f>
        <v>3</v>
      </c>
      <c r="IA240">
        <f>IF(IW240="","Unknown",VLOOKUP(IW240,'Vlookup tables'!$H$13:$I$16,2,FALSE))</f>
        <v>2</v>
      </c>
      <c r="IB240">
        <f>IF(IX240="","Unknown",VLOOKUP(IX240,'Vlookup tables'!$J$13:$K$16,2,FALSE))</f>
        <v>2</v>
      </c>
      <c r="IC240">
        <f>IF(IY240="","Unknown",VLOOKUP(IY240,'Vlookup tables'!$L$13:$M$16,2,FALSE))</f>
        <v>2</v>
      </c>
      <c r="ID240">
        <f>IF(IZ240="","Unknown",VLOOKUP(IZ240,'Vlookup tables'!$N$13:$O$16,2,FALSE))</f>
        <v>3</v>
      </c>
      <c r="IE240">
        <f>VLOOKUP(JA240,'Vlookup tables'!$P$13:$Q$15,2,FALSE)</f>
        <v>2</v>
      </c>
      <c r="IF240" t="b">
        <f t="shared" si="277"/>
        <v>0</v>
      </c>
      <c r="IG240" t="b">
        <f t="shared" si="278"/>
        <v>0</v>
      </c>
      <c r="IH240" t="b">
        <f t="shared" si="279"/>
        <v>0</v>
      </c>
      <c r="II240" t="b">
        <f t="shared" si="243"/>
        <v>1</v>
      </c>
      <c r="IJ240" t="str">
        <f>IF(OR(IF240=FALSE,IF240="na"),"na",VLOOKUP(JF240,'Vlookup tables'!$G$2:$H$7,2,FALSE))</f>
        <v>na</v>
      </c>
      <c r="IK240" t="str">
        <f>IF(OR(IG240=FALSE,IG240="na"),"na",VLOOKUP(JG240,'Vlookup tables'!$G$2:$H$7,2,FALSE))</f>
        <v>na</v>
      </c>
      <c r="IL240" t="str">
        <f>IF(OR(IH240=FALSE,IH240="na"),"na",VLOOKUP(JH240,'Vlookup tables'!$G$2:$H$7,2,FALSE))</f>
        <v>na</v>
      </c>
      <c r="IM240" t="str">
        <f>IF(OR(IF240=FALSE,IF240="na"),"na",VLOOKUP(JL240,'Vlookup tables'!$J$2:$K$5,2,FALSE))</f>
        <v>na</v>
      </c>
      <c r="IN240" t="str">
        <f>IF(OR(IG240=FALSE,IG240="na"),"na",VLOOKUP(JM240,'Vlookup tables'!$J$2:$K$5,2,FALSE))</f>
        <v>na</v>
      </c>
      <c r="IO240" t="str">
        <f>IF(OR(IH240=FALSE,IH240="na"),"na",VLOOKUP(JN240,'Vlookup tables'!$J$2:$K$5,2,FALSE))</f>
        <v>na</v>
      </c>
      <c r="IP240" t="str">
        <f t="shared" si="280"/>
        <v>na</v>
      </c>
      <c r="IQ240" t="str">
        <f t="shared" si="281"/>
        <v>na</v>
      </c>
      <c r="IR240" t="str">
        <f t="shared" si="282"/>
        <v>na</v>
      </c>
      <c r="IS240" t="b">
        <f t="shared" si="283"/>
        <v>0</v>
      </c>
      <c r="IT240" t="s">
        <v>559</v>
      </c>
      <c r="IU240" t="s">
        <v>539</v>
      </c>
      <c r="IV240" t="s">
        <v>540</v>
      </c>
      <c r="IW240" t="s">
        <v>562</v>
      </c>
      <c r="IX240" t="s">
        <v>563</v>
      </c>
      <c r="IY240" t="s">
        <v>528</v>
      </c>
      <c r="IZ240" t="s">
        <v>587</v>
      </c>
      <c r="JA240" t="s">
        <v>578</v>
      </c>
      <c r="JB240" t="s">
        <v>579</v>
      </c>
      <c r="JC240" t="s">
        <v>1499</v>
      </c>
      <c r="JI240" t="s">
        <v>530</v>
      </c>
      <c r="JO240" t="s">
        <v>532</v>
      </c>
      <c r="JU240" t="s">
        <v>1500</v>
      </c>
      <c r="KN240" t="s">
        <v>900</v>
      </c>
      <c r="KQ240" t="b">
        <f t="shared" si="284"/>
        <v>0</v>
      </c>
      <c r="KR240">
        <f t="shared" si="244"/>
        <v>170</v>
      </c>
    </row>
    <row r="241" spans="1:304" ht="14.4" customHeight="1" x14ac:dyDescent="0.3">
      <c r="A241">
        <v>100</v>
      </c>
      <c r="B241">
        <v>4620</v>
      </c>
      <c r="C241" s="2">
        <v>44879.400787037041</v>
      </c>
      <c r="D241">
        <v>1</v>
      </c>
      <c r="E241" t="s">
        <v>581</v>
      </c>
      <c r="F241" t="s">
        <v>582</v>
      </c>
      <c r="G241">
        <f>VLOOKUP(F241,'Vlookup tables'!$A$2:$B$10,2,FALSE)</f>
        <v>1</v>
      </c>
      <c r="H241" t="s">
        <v>579</v>
      </c>
      <c r="J241" t="str">
        <f t="shared" si="285"/>
        <v>Unknown</v>
      </c>
      <c r="K241" t="s">
        <v>680</v>
      </c>
      <c r="L241">
        <f>VLOOKUP(K241,'Vlookup tables'!$A$2:$B$10,2,FALSE)</f>
        <v>2</v>
      </c>
      <c r="M241" t="s">
        <v>570</v>
      </c>
      <c r="N241" t="b">
        <f t="shared" si="245"/>
        <v>0</v>
      </c>
      <c r="O241" t="b">
        <f t="shared" si="246"/>
        <v>1</v>
      </c>
      <c r="P241" t="b">
        <f t="shared" si="247"/>
        <v>1</v>
      </c>
      <c r="Q241" t="b">
        <f t="shared" si="248"/>
        <v>0</v>
      </c>
      <c r="R241" t="b">
        <f t="shared" si="249"/>
        <v>0</v>
      </c>
      <c r="T241" t="str">
        <f t="shared" si="286"/>
        <v>Unknown</v>
      </c>
      <c r="U241" t="str">
        <f t="shared" si="287"/>
        <v>na</v>
      </c>
      <c r="V241" t="str">
        <f t="shared" si="288"/>
        <v>na</v>
      </c>
      <c r="W241" t="str">
        <f t="shared" si="289"/>
        <v>Unknown</v>
      </c>
      <c r="X241" t="str">
        <f t="shared" si="290"/>
        <v>Unknown</v>
      </c>
      <c r="Y241" t="s">
        <v>517</v>
      </c>
      <c r="Z241">
        <f>VLOOKUP(Y241,'Vlookup tables'!$D$2:$E$6,2,FALSE)</f>
        <v>1</v>
      </c>
      <c r="AA241" t="b">
        <f t="shared" si="227"/>
        <v>0</v>
      </c>
      <c r="AB241" t="b">
        <f t="shared" si="250"/>
        <v>0</v>
      </c>
      <c r="AC241" t="b">
        <f t="shared" si="251"/>
        <v>0</v>
      </c>
      <c r="AD241" t="b">
        <f t="shared" si="252"/>
        <v>0</v>
      </c>
      <c r="AE241" t="b">
        <f t="shared" si="253"/>
        <v>1</v>
      </c>
      <c r="AF241" t="str">
        <f>IF(OR(AA241=FALSE,AA241="na"),"na",VLOOKUP(AV241,'Vlookup tables'!$G$2:$H$7,2,FALSE))</f>
        <v>na</v>
      </c>
      <c r="AG241" t="str">
        <f>IF(OR(AB241=FALSE,AB241="na"),"na",VLOOKUP(AW241,'Vlookup tables'!$G$2:$H$7,2,FALSE))</f>
        <v>na</v>
      </c>
      <c r="AH241" t="str">
        <f>IF(OR(AC241=FALSE,AC241="na"),"na",VLOOKUP(AX241,'Vlookup tables'!$G$2:$H$7,2,FALSE))</f>
        <v>na</v>
      </c>
      <c r="AI241" t="str">
        <f>IF(OR(AD241=FALSE,AD241="na"),"na",VLOOKUP(AY241,'Vlookup tables'!$G$2:$H$7,2,FALSE))</f>
        <v>na</v>
      </c>
      <c r="AJ241" t="str">
        <f>IF(OR(AA241=FALSE,AA241="na"),"na",VLOOKUP(BC241,'Vlookup tables'!$J$2:$K$5,2,FALSE))</f>
        <v>na</v>
      </c>
      <c r="AK241" t="str">
        <f>IF(OR(AB241=FALSE,AB241="na"),"na",VLOOKUP(BD241,'Vlookup tables'!$J$2:$K$5,2,FALSE))</f>
        <v>na</v>
      </c>
      <c r="AL241" t="str">
        <f>IF(OR(AC241=FALSE,AC241="na"),"na",VLOOKUP(BE241,'Vlookup tables'!$J$2:$K$5,2,FALSE))</f>
        <v>na</v>
      </c>
      <c r="AM241" t="str">
        <f>IF(OR(AD241=FALSE,AD241="na"),"na",VLOOKUP(BF241,'Vlookup tables'!$J$2:$K$5,2,FALSE))</f>
        <v>na</v>
      </c>
      <c r="AN241" t="str">
        <f t="shared" si="254"/>
        <v>na</v>
      </c>
      <c r="AO241" t="str">
        <f t="shared" si="255"/>
        <v>na</v>
      </c>
      <c r="AP241" t="str">
        <f t="shared" si="256"/>
        <v>na</v>
      </c>
      <c r="AQ241" t="str">
        <f t="shared" si="257"/>
        <v>na</v>
      </c>
      <c r="AR241" t="s">
        <v>604</v>
      </c>
      <c r="AS241" t="s">
        <v>1501</v>
      </c>
      <c r="AZ241" t="s">
        <v>530</v>
      </c>
      <c r="BG241" t="s">
        <v>528</v>
      </c>
      <c r="BN241" t="s">
        <v>1502</v>
      </c>
      <c r="BQ241" t="str">
        <f t="shared" si="258"/>
        <v>Yes</v>
      </c>
      <c r="BR241" t="b">
        <f t="shared" si="259"/>
        <v>1</v>
      </c>
      <c r="BS241" t="b">
        <f t="shared" si="260"/>
        <v>1</v>
      </c>
      <c r="BT241" t="b">
        <f t="shared" si="261"/>
        <v>1</v>
      </c>
      <c r="BU241" t="b">
        <f t="shared" si="262"/>
        <v>1</v>
      </c>
      <c r="BV241" t="b">
        <f t="shared" si="263"/>
        <v>0</v>
      </c>
      <c r="BW241">
        <f>IF(OR(BR241=FALSE,BR241="na"),"na",VLOOKUP(CN241,'Vlookup tables'!$G$2:$H$7,2,FALSE))</f>
        <v>4</v>
      </c>
      <c r="BX241">
        <f>IF(OR(BS241=FALSE,BS241="na"),"na",VLOOKUP(CO241,'Vlookup tables'!$G$2:$H$7,2,FALSE))</f>
        <v>2</v>
      </c>
      <c r="BY241">
        <f>IF(OR(BT241=FALSE,BT241="na"),"na",VLOOKUP(CP241,'Vlookup tables'!$G$2:$H$7,2,FALSE))</f>
        <v>1</v>
      </c>
      <c r="BZ241">
        <f>IF(OR(BU241=FALSE,BU241="na"),"na",VLOOKUP(CQ241,'Vlookup tables'!$G$2:$H$7,2,FALSE))</f>
        <v>4</v>
      </c>
      <c r="CA241">
        <f>IF(OR(BR241=FALSE,BR241="na"),"na",VLOOKUP(CU241,'Vlookup tables'!$J$2:$K$5,2,FALSE))</f>
        <v>3</v>
      </c>
      <c r="CB241">
        <f>IF(OR(BS241=FALSE,BS241="na"),"na",VLOOKUP(CV241,'Vlookup tables'!$J$2:$K$5,2,FALSE))</f>
        <v>2</v>
      </c>
      <c r="CC241">
        <f>IF(OR(BT241=FALSE,BT241="na"),"na",VLOOKUP(CW241,'Vlookup tables'!$J$2:$K$5,2,FALSE))</f>
        <v>2</v>
      </c>
      <c r="CD241">
        <f>IF(OR(BU241=FALSE,BU241="na"),"na",VLOOKUP(CX241,'Vlookup tables'!$J$2:$K$5,2,FALSE))</f>
        <v>2</v>
      </c>
      <c r="CE241" t="b">
        <f t="shared" si="264"/>
        <v>1</v>
      </c>
      <c r="CF241" t="b">
        <f t="shared" si="265"/>
        <v>1</v>
      </c>
      <c r="CG241" t="b">
        <f t="shared" si="266"/>
        <v>1</v>
      </c>
      <c r="CH241" t="b">
        <f t="shared" si="267"/>
        <v>1</v>
      </c>
      <c r="CI241" t="s">
        <v>519</v>
      </c>
      <c r="CJ241" t="s">
        <v>550</v>
      </c>
      <c r="CN241" t="s">
        <v>573</v>
      </c>
      <c r="CO241" t="s">
        <v>531</v>
      </c>
      <c r="CP241" t="s">
        <v>530</v>
      </c>
      <c r="CQ241" t="s">
        <v>573</v>
      </c>
      <c r="CR241" t="s">
        <v>530</v>
      </c>
      <c r="CU241" t="s">
        <v>532</v>
      </c>
      <c r="CV241" t="s">
        <v>528</v>
      </c>
      <c r="CW241" t="s">
        <v>528</v>
      </c>
      <c r="CX241" t="s">
        <v>528</v>
      </c>
      <c r="CY241" t="s">
        <v>564</v>
      </c>
      <c r="DB241" t="s">
        <v>1503</v>
      </c>
      <c r="DC241" t="s">
        <v>1504</v>
      </c>
      <c r="DD241" t="s">
        <v>1505</v>
      </c>
      <c r="DE241" t="s">
        <v>1506</v>
      </c>
      <c r="DI241" t="b">
        <f t="shared" si="268"/>
        <v>0</v>
      </c>
      <c r="DJ241" t="s">
        <v>1507</v>
      </c>
      <c r="DK241" t="s">
        <v>751</v>
      </c>
      <c r="DL241" t="s">
        <v>1508</v>
      </c>
      <c r="EQ241" t="b">
        <f t="shared" si="269"/>
        <v>1</v>
      </c>
      <c r="ER241" t="b">
        <f t="shared" si="270"/>
        <v>1</v>
      </c>
      <c r="ES241" t="b">
        <f t="shared" si="271"/>
        <v>0</v>
      </c>
      <c r="ET241" t="b">
        <f t="shared" si="272"/>
        <v>0</v>
      </c>
      <c r="EU241" t="b">
        <f t="shared" si="273"/>
        <v>0</v>
      </c>
      <c r="EV241" t="b">
        <f t="shared" si="274"/>
        <v>0</v>
      </c>
      <c r="EW241">
        <f t="shared" si="228"/>
        <v>3</v>
      </c>
      <c r="EX241" t="str">
        <f t="shared" si="229"/>
        <v>na</v>
      </c>
      <c r="EY241" t="str">
        <f t="shared" si="230"/>
        <v>na</v>
      </c>
      <c r="EZ241" t="str">
        <f t="shared" si="231"/>
        <v>na</v>
      </c>
      <c r="FA241" t="b">
        <f t="shared" si="232"/>
        <v>1</v>
      </c>
      <c r="FB241" t="b">
        <f t="shared" si="233"/>
        <v>0</v>
      </c>
      <c r="FC241" t="b">
        <f t="shared" si="275"/>
        <v>0</v>
      </c>
      <c r="FD241" t="b">
        <f t="shared" si="234"/>
        <v>0</v>
      </c>
      <c r="FE241" t="b">
        <f t="shared" si="235"/>
        <v>1</v>
      </c>
      <c r="FF241" t="b">
        <f t="shared" si="236"/>
        <v>0</v>
      </c>
      <c r="FG241" t="b">
        <f t="shared" si="237"/>
        <v>0</v>
      </c>
      <c r="FH241" t="b">
        <f t="shared" si="276"/>
        <v>0</v>
      </c>
      <c r="FI241" t="str">
        <f>IF(OR(FD241=FALSE,FD241="na"),"na",VLOOKUP(GH241,'Vlookup tables'!$G$2:$H$7,2,FALSE))</f>
        <v>na</v>
      </c>
      <c r="FJ241">
        <f>IF(OR(FE241=FALSE,FE241="na"),"na",VLOOKUP(GI241,'Vlookup tables'!$G$2:$H$7,2,FALSE))</f>
        <v>1</v>
      </c>
      <c r="FK241" t="str">
        <f>IF(OR(FF241=FALSE,FF241="na"),"na",VLOOKUP(GJ241,'Vlookup tables'!$G$2:$H$7,2,FALSE))</f>
        <v>na</v>
      </c>
      <c r="FL241" t="str">
        <f>IF(OR(FG241=FALSE,FG241="na"),"na",VLOOKUP(GK241,'Vlookup tables'!$G$2:$H$7,2,FALSE))</f>
        <v>na</v>
      </c>
      <c r="FM241" t="str">
        <f>IF(OR(FD241=FALSE,FD241="na"),"na",VLOOKUP(GO241,'Vlookup tables'!$J$2:$K$5,2,FALSE))</f>
        <v>na</v>
      </c>
      <c r="FN241">
        <f>IF(OR(FE241=FALSE,FE241="na"),"na",VLOOKUP(GP241,'Vlookup tables'!$J$2:$K$5,2,FALSE))</f>
        <v>2</v>
      </c>
      <c r="FO241" t="str">
        <f>IF(OR(FF241=FALSE,FF241="na"),"na",VLOOKUP(GQ241,'Vlookup tables'!$J$2:$K$5,2,FALSE))</f>
        <v>na</v>
      </c>
      <c r="FP241" t="str">
        <f>IF(OR(FG241=FALSE,FG241="na"),"na",VLOOKUP(GR241,'Vlookup tables'!$J$2:$K$5,2,FALSE))</f>
        <v>na</v>
      </c>
      <c r="FQ241" t="str">
        <f t="shared" si="238"/>
        <v>na</v>
      </c>
      <c r="FR241" t="b">
        <f t="shared" si="239"/>
        <v>1</v>
      </c>
      <c r="FS241" t="str">
        <f t="shared" si="240"/>
        <v>na</v>
      </c>
      <c r="FT241" t="str">
        <f t="shared" si="241"/>
        <v>na</v>
      </c>
      <c r="FU241" t="b">
        <f t="shared" si="242"/>
        <v>0</v>
      </c>
      <c r="FV241" t="s">
        <v>601</v>
      </c>
      <c r="FX241" t="s">
        <v>554</v>
      </c>
      <c r="GB241" t="s">
        <v>1066</v>
      </c>
      <c r="GF241" t="s">
        <v>596</v>
      </c>
      <c r="GI241" t="s">
        <v>530</v>
      </c>
      <c r="GP241" t="s">
        <v>528</v>
      </c>
      <c r="GW241" t="s">
        <v>1509</v>
      </c>
      <c r="HC241" t="s">
        <v>617</v>
      </c>
      <c r="HD241" t="s">
        <v>552</v>
      </c>
      <c r="HX241">
        <f>IF(IT241="","Unknown",VLOOKUP(IT241,'Vlookup tables'!$B$13:$C$16,2,FALSE))</f>
        <v>2</v>
      </c>
      <c r="HY241">
        <f>IF(IU241="","Unknown",VLOOKUP(IU241,'Vlookup tables'!$D$13:$E$16,2,FALSE))</f>
        <v>3</v>
      </c>
      <c r="HZ241">
        <f>IF(IV241="","Unknown",VLOOKUP(IV241,'Vlookup tables'!$F$13:$G$16,2,FALSE))</f>
        <v>3</v>
      </c>
      <c r="IA241">
        <f>IF(IW241="","Unknown",VLOOKUP(IW241,'Vlookup tables'!$H$13:$I$16,2,FALSE))</f>
        <v>2</v>
      </c>
      <c r="IB241">
        <f>IF(IX241="","Unknown",VLOOKUP(IX241,'Vlookup tables'!$J$13:$K$16,2,FALSE))</f>
        <v>2</v>
      </c>
      <c r="IC241">
        <f>IF(IY241="","Unknown",VLOOKUP(IY241,'Vlookup tables'!$L$13:$M$16,2,FALSE))</f>
        <v>2</v>
      </c>
      <c r="ID241">
        <f>IF(IZ241="","Unknown",VLOOKUP(IZ241,'Vlookup tables'!$N$13:$O$16,2,FALSE))</f>
        <v>1</v>
      </c>
      <c r="IE241">
        <f>VLOOKUP(JA241,'Vlookup tables'!$P$13:$Q$15,2,FALSE)</f>
        <v>2</v>
      </c>
      <c r="IF241" t="b">
        <f t="shared" si="277"/>
        <v>0</v>
      </c>
      <c r="IG241" t="b">
        <f t="shared" si="278"/>
        <v>0</v>
      </c>
      <c r="IH241" t="b">
        <f t="shared" si="279"/>
        <v>0</v>
      </c>
      <c r="II241" t="b">
        <f t="shared" si="243"/>
        <v>1</v>
      </c>
      <c r="IJ241" t="str">
        <f>IF(OR(IF241=FALSE,IF241="na"),"na",VLOOKUP(JF241,'Vlookup tables'!$G$2:$H$7,2,FALSE))</f>
        <v>na</v>
      </c>
      <c r="IK241" t="str">
        <f>IF(OR(IG241=FALSE,IG241="na"),"na",VLOOKUP(JG241,'Vlookup tables'!$G$2:$H$7,2,FALSE))</f>
        <v>na</v>
      </c>
      <c r="IL241" t="str">
        <f>IF(OR(IH241=FALSE,IH241="na"),"na",VLOOKUP(JH241,'Vlookup tables'!$G$2:$H$7,2,FALSE))</f>
        <v>na</v>
      </c>
      <c r="IM241" t="str">
        <f>IF(OR(IF241=FALSE,IF241="na"),"na",VLOOKUP(JL241,'Vlookup tables'!$J$2:$K$5,2,FALSE))</f>
        <v>na</v>
      </c>
      <c r="IN241" t="str">
        <f>IF(OR(IG241=FALSE,IG241="na"),"na",VLOOKUP(JM241,'Vlookup tables'!$J$2:$K$5,2,FALSE))</f>
        <v>na</v>
      </c>
      <c r="IO241" t="str">
        <f>IF(OR(IH241=FALSE,IH241="na"),"na",VLOOKUP(JN241,'Vlookup tables'!$J$2:$K$5,2,FALSE))</f>
        <v>na</v>
      </c>
      <c r="IP241" t="str">
        <f t="shared" si="280"/>
        <v>na</v>
      </c>
      <c r="IQ241" t="str">
        <f t="shared" si="281"/>
        <v>na</v>
      </c>
      <c r="IR241" t="str">
        <f t="shared" si="282"/>
        <v>na</v>
      </c>
      <c r="IS241" t="b">
        <f t="shared" si="283"/>
        <v>0</v>
      </c>
      <c r="IT241" t="s">
        <v>559</v>
      </c>
      <c r="IU241" t="s">
        <v>539</v>
      </c>
      <c r="IV241" t="s">
        <v>540</v>
      </c>
      <c r="IW241" t="s">
        <v>562</v>
      </c>
      <c r="IX241" t="s">
        <v>563</v>
      </c>
      <c r="IY241" t="s">
        <v>528</v>
      </c>
      <c r="IZ241" t="s">
        <v>562</v>
      </c>
      <c r="JA241" t="s">
        <v>578</v>
      </c>
      <c r="JB241" t="s">
        <v>850</v>
      </c>
      <c r="JC241" t="s">
        <v>1510</v>
      </c>
      <c r="JD241" t="s">
        <v>1511</v>
      </c>
      <c r="JI241" t="s">
        <v>530</v>
      </c>
      <c r="JJ241" t="s">
        <v>530</v>
      </c>
      <c r="JO241" t="s">
        <v>564</v>
      </c>
      <c r="JP241" t="s">
        <v>532</v>
      </c>
      <c r="JU241" t="s">
        <v>1512</v>
      </c>
      <c r="JV241" t="s">
        <v>1513</v>
      </c>
      <c r="KN241" t="s">
        <v>552</v>
      </c>
      <c r="KQ241" t="b">
        <f t="shared" si="284"/>
        <v>0</v>
      </c>
      <c r="KR241">
        <f t="shared" si="244"/>
        <v>164</v>
      </c>
    </row>
    <row r="242" spans="1:304" ht="14.4" customHeight="1" x14ac:dyDescent="0.3">
      <c r="A242">
        <v>100</v>
      </c>
      <c r="B242">
        <v>764</v>
      </c>
      <c r="C242" s="2">
        <v>44879.423842592594</v>
      </c>
      <c r="D242">
        <v>1</v>
      </c>
      <c r="E242" t="s">
        <v>544</v>
      </c>
      <c r="F242" t="s">
        <v>612</v>
      </c>
      <c r="G242">
        <f>VLOOKUP(F242,'Vlookup tables'!$A$2:$B$10,2,FALSE)</f>
        <v>5</v>
      </c>
      <c r="H242" t="s">
        <v>631</v>
      </c>
      <c r="J242" t="str">
        <f t="shared" si="285"/>
        <v>Maintenance</v>
      </c>
      <c r="K242" t="s">
        <v>568</v>
      </c>
      <c r="L242">
        <f>VLOOKUP(K242,'Vlookup tables'!$A$2:$B$10,2,FALSE)</f>
        <v>6</v>
      </c>
      <c r="M242" t="s">
        <v>953</v>
      </c>
      <c r="N242" t="b">
        <f t="shared" si="245"/>
        <v>0</v>
      </c>
      <c r="O242" t="b">
        <f t="shared" si="246"/>
        <v>1</v>
      </c>
      <c r="P242" t="b">
        <f t="shared" si="247"/>
        <v>1</v>
      </c>
      <c r="Q242" t="b">
        <f t="shared" si="248"/>
        <v>1</v>
      </c>
      <c r="R242" t="b">
        <f t="shared" si="249"/>
        <v>0</v>
      </c>
      <c r="S242" t="s">
        <v>614</v>
      </c>
      <c r="T242" t="b">
        <f t="shared" si="286"/>
        <v>0</v>
      </c>
      <c r="U242" t="str">
        <f t="shared" si="287"/>
        <v>na</v>
      </c>
      <c r="V242" t="str">
        <f t="shared" si="288"/>
        <v>na</v>
      </c>
      <c r="W242" t="str">
        <f t="shared" si="289"/>
        <v>na</v>
      </c>
      <c r="X242" t="b">
        <f t="shared" si="290"/>
        <v>0</v>
      </c>
      <c r="Y242" t="s">
        <v>517</v>
      </c>
      <c r="Z242">
        <f>VLOOKUP(Y242,'Vlookup tables'!$D$2:$E$6,2,FALSE)</f>
        <v>1</v>
      </c>
      <c r="AA242" t="b">
        <f t="shared" si="227"/>
        <v>1</v>
      </c>
      <c r="AB242" t="b">
        <f t="shared" si="250"/>
        <v>1</v>
      </c>
      <c r="AC242" t="b">
        <f t="shared" si="251"/>
        <v>0</v>
      </c>
      <c r="AD242" t="b">
        <f t="shared" si="252"/>
        <v>1</v>
      </c>
      <c r="AE242" t="b">
        <f t="shared" si="253"/>
        <v>0</v>
      </c>
      <c r="AF242">
        <f>IF(OR(AA242=FALSE,AA242="na"),"na",VLOOKUP(AV242,'Vlookup tables'!$G$2:$H$7,2,FALSE))</f>
        <v>5</v>
      </c>
      <c r="AG242">
        <f>IF(OR(AB242=FALSE,AB242="na"),"na",VLOOKUP(AW242,'Vlookup tables'!$G$2:$H$7,2,FALSE))</f>
        <v>3</v>
      </c>
      <c r="AH242" t="str">
        <f>IF(OR(AC242=FALSE,AC242="na"),"na",VLOOKUP(AX242,'Vlookup tables'!$G$2:$H$7,2,FALSE))</f>
        <v>na</v>
      </c>
      <c r="AI242">
        <f>IF(OR(AD242=FALSE,AD242="na"),"na",VLOOKUP(AY242,'Vlookup tables'!$G$2:$H$7,2,FALSE))</f>
        <v>4</v>
      </c>
      <c r="AJ242">
        <f>IF(OR(AA242=FALSE,AA242="na"),"na",VLOOKUP(BC242,'Vlookup tables'!$J$2:$K$5,2,FALSE))</f>
        <v>3</v>
      </c>
      <c r="AK242">
        <f>IF(OR(AB242=FALSE,AB242="na"),"na",VLOOKUP(BD242,'Vlookup tables'!$J$2:$K$5,2,FALSE))</f>
        <v>3</v>
      </c>
      <c r="AL242" t="str">
        <f>IF(OR(AC242=FALSE,AC242="na"),"na",VLOOKUP(BE242,'Vlookup tables'!$J$2:$K$5,2,FALSE))</f>
        <v>na</v>
      </c>
      <c r="AM242">
        <f>IF(OR(AD242=FALSE,AD242="na"),"na",VLOOKUP(BF242,'Vlookup tables'!$J$2:$K$5,2,FALSE))</f>
        <v>3</v>
      </c>
      <c r="AN242" t="b">
        <f t="shared" si="254"/>
        <v>0</v>
      </c>
      <c r="AO242" t="b">
        <f t="shared" si="255"/>
        <v>0</v>
      </c>
      <c r="AP242" t="str">
        <f t="shared" si="256"/>
        <v>na</v>
      </c>
      <c r="AQ242" t="b">
        <f t="shared" si="257"/>
        <v>0</v>
      </c>
      <c r="AR242" t="s">
        <v>771</v>
      </c>
      <c r="AV242" t="s">
        <v>551</v>
      </c>
      <c r="AW242" t="s">
        <v>527</v>
      </c>
      <c r="AX242" t="s">
        <v>573</v>
      </c>
      <c r="AY242" t="s">
        <v>573</v>
      </c>
      <c r="BC242" t="s">
        <v>532</v>
      </c>
      <c r="BD242" t="s">
        <v>532</v>
      </c>
      <c r="BE242" t="s">
        <v>532</v>
      </c>
      <c r="BF242" t="s">
        <v>532</v>
      </c>
      <c r="BQ242" t="str">
        <f t="shared" si="258"/>
        <v>Yes</v>
      </c>
      <c r="BR242" t="b">
        <f t="shared" si="259"/>
        <v>1</v>
      </c>
      <c r="BS242" t="b">
        <f t="shared" si="260"/>
        <v>1</v>
      </c>
      <c r="BT242" t="b">
        <f t="shared" si="261"/>
        <v>1</v>
      </c>
      <c r="BU242" t="b">
        <f t="shared" si="262"/>
        <v>0</v>
      </c>
      <c r="BV242" t="b">
        <f t="shared" si="263"/>
        <v>0</v>
      </c>
      <c r="BW242">
        <f>IF(OR(BR242=FALSE,BR242="na"),"na",VLOOKUP(CN242,'Vlookup tables'!$G$2:$H$7,2,FALSE))</f>
        <v>2</v>
      </c>
      <c r="BX242">
        <f>IF(OR(BS242=FALSE,BS242="na"),"na",VLOOKUP(CO242,'Vlookup tables'!$G$2:$H$7,2,FALSE))</f>
        <v>2</v>
      </c>
      <c r="BY242">
        <f>IF(OR(BT242=FALSE,BT242="na"),"na",VLOOKUP(CP242,'Vlookup tables'!$G$2:$H$7,2,FALSE))</f>
        <v>3</v>
      </c>
      <c r="BZ242" t="str">
        <f>IF(OR(BU242=FALSE,BU242="na"),"na",VLOOKUP(CQ242,'Vlookup tables'!$G$2:$H$7,2,FALSE))</f>
        <v>na</v>
      </c>
      <c r="CA242">
        <f>IF(OR(BR242=FALSE,BR242="na"),"na",VLOOKUP(CU242,'Vlookup tables'!$J$2:$K$5,2,FALSE))</f>
        <v>3</v>
      </c>
      <c r="CB242">
        <f>IF(OR(BS242=FALSE,BS242="na"),"na",VLOOKUP(CV242,'Vlookup tables'!$J$2:$K$5,2,FALSE))</f>
        <v>3</v>
      </c>
      <c r="CC242">
        <f>IF(OR(BT242=FALSE,BT242="na"),"na",VLOOKUP(CW242,'Vlookup tables'!$J$2:$K$5,2,FALSE))</f>
        <v>3</v>
      </c>
      <c r="CD242" t="str">
        <f>IF(OR(BU242=FALSE,BU242="na"),"na",VLOOKUP(CX242,'Vlookup tables'!$J$2:$K$5,2,FALSE))</f>
        <v>na</v>
      </c>
      <c r="CE242" t="b">
        <f t="shared" si="264"/>
        <v>0</v>
      </c>
      <c r="CF242" t="b">
        <f t="shared" si="265"/>
        <v>0</v>
      </c>
      <c r="CG242" t="b">
        <f t="shared" si="266"/>
        <v>0</v>
      </c>
      <c r="CH242" t="str">
        <f t="shared" si="267"/>
        <v>na</v>
      </c>
      <c r="CI242" t="s">
        <v>519</v>
      </c>
      <c r="CJ242" t="s">
        <v>593</v>
      </c>
      <c r="CN242" t="s">
        <v>531</v>
      </c>
      <c r="CO242" t="s">
        <v>531</v>
      </c>
      <c r="CP242" t="s">
        <v>527</v>
      </c>
      <c r="CU242" t="s">
        <v>532</v>
      </c>
      <c r="CV242" t="s">
        <v>532</v>
      </c>
      <c r="CW242" t="s">
        <v>532</v>
      </c>
      <c r="DI242" t="b">
        <f t="shared" si="268"/>
        <v>0</v>
      </c>
      <c r="DK242" t="s">
        <v>552</v>
      </c>
      <c r="EQ242" t="b">
        <f t="shared" si="269"/>
        <v>1</v>
      </c>
      <c r="ER242" t="b">
        <f t="shared" si="270"/>
        <v>1</v>
      </c>
      <c r="ES242" t="b">
        <f t="shared" si="271"/>
        <v>0</v>
      </c>
      <c r="ET242" t="b">
        <f t="shared" si="272"/>
        <v>0</v>
      </c>
      <c r="EU242" t="b">
        <f t="shared" si="273"/>
        <v>1</v>
      </c>
      <c r="EV242" t="b">
        <f t="shared" si="274"/>
        <v>0</v>
      </c>
      <c r="EW242">
        <f t="shared" si="228"/>
        <v>3</v>
      </c>
      <c r="EX242" t="str">
        <f t="shared" si="229"/>
        <v>na</v>
      </c>
      <c r="EY242" t="str">
        <f t="shared" si="230"/>
        <v>na</v>
      </c>
      <c r="EZ242">
        <f t="shared" si="231"/>
        <v>3</v>
      </c>
      <c r="FA242" t="b">
        <f t="shared" si="232"/>
        <v>1</v>
      </c>
      <c r="FB242" t="b">
        <f t="shared" si="233"/>
        <v>1</v>
      </c>
      <c r="FC242" t="b">
        <f t="shared" si="275"/>
        <v>0</v>
      </c>
      <c r="FD242" t="b">
        <f t="shared" si="234"/>
        <v>1</v>
      </c>
      <c r="FE242" t="b">
        <f t="shared" si="235"/>
        <v>0</v>
      </c>
      <c r="FF242" t="b">
        <f t="shared" si="236"/>
        <v>0</v>
      </c>
      <c r="FG242" t="b">
        <f t="shared" si="237"/>
        <v>1</v>
      </c>
      <c r="FH242" t="b">
        <f t="shared" si="276"/>
        <v>0</v>
      </c>
      <c r="FI242">
        <f>IF(OR(FD242=FALSE,FD242="na"),"na",VLOOKUP(GH242,'Vlookup tables'!$G$2:$H$7,2,FALSE))</f>
        <v>3</v>
      </c>
      <c r="FJ242" t="str">
        <f>IF(OR(FE242=FALSE,FE242="na"),"na",VLOOKUP(GI242,'Vlookup tables'!$G$2:$H$7,2,FALSE))</f>
        <v>na</v>
      </c>
      <c r="FK242" t="str">
        <f>IF(OR(FF242=FALSE,FF242="na"),"na",VLOOKUP(GJ242,'Vlookup tables'!$G$2:$H$7,2,FALSE))</f>
        <v>na</v>
      </c>
      <c r="FL242">
        <f>IF(OR(FG242=FALSE,FG242="na"),"na",VLOOKUP(GK242,'Vlookup tables'!$G$2:$H$7,2,FALSE))</f>
        <v>2</v>
      </c>
      <c r="FM242">
        <f>IF(OR(FD242=FALSE,FD242="na"),"na",VLOOKUP(GO242,'Vlookup tables'!$J$2:$K$5,2,FALSE))</f>
        <v>3</v>
      </c>
      <c r="FN242" t="str">
        <f>IF(OR(FE242=FALSE,FE242="na"),"na",VLOOKUP(GP242,'Vlookup tables'!$J$2:$K$5,2,FALSE))</f>
        <v>na</v>
      </c>
      <c r="FO242" t="str">
        <f>IF(OR(FF242=FALSE,FF242="na"),"na",VLOOKUP(GQ242,'Vlookup tables'!$J$2:$K$5,2,FALSE))</f>
        <v>na</v>
      </c>
      <c r="FP242">
        <f>IF(OR(FG242=FALSE,FG242="na"),"na",VLOOKUP(GR242,'Vlookup tables'!$J$2:$K$5,2,FALSE))</f>
        <v>2</v>
      </c>
      <c r="FQ242" t="b">
        <f t="shared" si="238"/>
        <v>0</v>
      </c>
      <c r="FR242" t="str">
        <f t="shared" si="239"/>
        <v>na</v>
      </c>
      <c r="FS242" t="str">
        <f t="shared" si="240"/>
        <v>na</v>
      </c>
      <c r="FT242" t="b">
        <f t="shared" si="241"/>
        <v>0</v>
      </c>
      <c r="FU242" t="b">
        <f t="shared" si="242"/>
        <v>0</v>
      </c>
      <c r="FV242" t="s">
        <v>594</v>
      </c>
      <c r="FX242" t="s">
        <v>554</v>
      </c>
      <c r="GA242" t="s">
        <v>554</v>
      </c>
      <c r="GB242" t="s">
        <v>595</v>
      </c>
      <c r="GF242" t="s">
        <v>609</v>
      </c>
      <c r="GH242" t="s">
        <v>527</v>
      </c>
      <c r="GK242" t="s">
        <v>531</v>
      </c>
      <c r="GO242" t="s">
        <v>532</v>
      </c>
      <c r="GR242" t="s">
        <v>528</v>
      </c>
      <c r="HD242" t="s">
        <v>552</v>
      </c>
      <c r="HX242">
        <f>IF(IT242="","Unknown",VLOOKUP(IT242,'Vlookup tables'!$B$13:$C$16,2,FALSE))</f>
        <v>2</v>
      </c>
      <c r="HY242">
        <f>IF(IU242="","Unknown",VLOOKUP(IU242,'Vlookup tables'!$D$13:$E$16,2,FALSE))</f>
        <v>3</v>
      </c>
      <c r="HZ242">
        <f>IF(IV242="","Unknown",VLOOKUP(IV242,'Vlookup tables'!$F$13:$G$16,2,FALSE))</f>
        <v>3</v>
      </c>
      <c r="IA242">
        <f>IF(IW242="","Unknown",VLOOKUP(IW242,'Vlookup tables'!$H$13:$I$16,2,FALSE))</f>
        <v>3</v>
      </c>
      <c r="IB242">
        <f>IF(IX242="","Unknown",VLOOKUP(IX242,'Vlookup tables'!$J$13:$K$16,2,FALSE))</f>
        <v>2</v>
      </c>
      <c r="IC242">
        <f>IF(IY242="","Unknown",VLOOKUP(IY242,'Vlookup tables'!$L$13:$M$16,2,FALSE))</f>
        <v>3</v>
      </c>
      <c r="ID242">
        <f>IF(IZ242="","Unknown",VLOOKUP(IZ242,'Vlookup tables'!$N$13:$O$16,2,FALSE))</f>
        <v>1</v>
      </c>
      <c r="IE242">
        <f>VLOOKUP(JA242,'Vlookup tables'!$P$13:$Q$15,2,FALSE)</f>
        <v>2</v>
      </c>
      <c r="IF242" t="b">
        <f t="shared" si="277"/>
        <v>0</v>
      </c>
      <c r="IG242" t="b">
        <f t="shared" si="278"/>
        <v>1</v>
      </c>
      <c r="IH242" t="b">
        <f t="shared" si="279"/>
        <v>0</v>
      </c>
      <c r="II242" t="b">
        <f t="shared" si="243"/>
        <v>0</v>
      </c>
      <c r="IJ242" t="str">
        <f>IF(OR(IF242=FALSE,IF242="na"),"na",VLOOKUP(JF242,'Vlookup tables'!$G$2:$H$7,2,FALSE))</f>
        <v>na</v>
      </c>
      <c r="IK242">
        <f>IF(OR(IG242=FALSE,IG242="na"),"na",VLOOKUP(JG242,'Vlookup tables'!$G$2:$H$7,2,FALSE))</f>
        <v>1</v>
      </c>
      <c r="IL242" t="str">
        <f>IF(OR(IH242=FALSE,IH242="na"),"na",VLOOKUP(JH242,'Vlookup tables'!$G$2:$H$7,2,FALSE))</f>
        <v>na</v>
      </c>
      <c r="IM242" t="str">
        <f>IF(OR(IF242=FALSE,IF242="na"),"na",VLOOKUP(JL242,'Vlookup tables'!$J$2:$K$5,2,FALSE))</f>
        <v>na</v>
      </c>
      <c r="IN242">
        <f>IF(OR(IG242=FALSE,IG242="na"),"na",VLOOKUP(JM242,'Vlookup tables'!$J$2:$K$5,2,FALSE))</f>
        <v>3</v>
      </c>
      <c r="IO242" t="str">
        <f>IF(OR(IH242=FALSE,IH242="na"),"na",VLOOKUP(JN242,'Vlookup tables'!$J$2:$K$5,2,FALSE))</f>
        <v>na</v>
      </c>
      <c r="IP242" t="str">
        <f t="shared" si="280"/>
        <v>na</v>
      </c>
      <c r="IQ242" t="b">
        <f t="shared" si="281"/>
        <v>0</v>
      </c>
      <c r="IR242" t="str">
        <f t="shared" si="282"/>
        <v>na</v>
      </c>
      <c r="IS242" t="b">
        <f t="shared" si="283"/>
        <v>0</v>
      </c>
      <c r="IT242" t="s">
        <v>559</v>
      </c>
      <c r="IU242" t="s">
        <v>539</v>
      </c>
      <c r="IV242" t="s">
        <v>540</v>
      </c>
      <c r="IW242" t="s">
        <v>576</v>
      </c>
      <c r="IX242" t="s">
        <v>563</v>
      </c>
      <c r="IY242" t="s">
        <v>532</v>
      </c>
      <c r="IZ242" t="s">
        <v>562</v>
      </c>
      <c r="JA242" t="s">
        <v>578</v>
      </c>
      <c r="JB242" t="s">
        <v>619</v>
      </c>
      <c r="JG242" t="s">
        <v>530</v>
      </c>
      <c r="JM242" t="s">
        <v>532</v>
      </c>
      <c r="KN242" t="s">
        <v>552</v>
      </c>
      <c r="KQ242" t="b">
        <f t="shared" si="284"/>
        <v>0</v>
      </c>
      <c r="KR242">
        <f t="shared" si="244"/>
        <v>154</v>
      </c>
    </row>
    <row r="243" spans="1:304" ht="14.4" customHeight="1" x14ac:dyDescent="0.3">
      <c r="A243">
        <v>100</v>
      </c>
      <c r="B243">
        <v>1105</v>
      </c>
      <c r="C243" s="2">
        <v>44879.476655092592</v>
      </c>
      <c r="D243">
        <v>1</v>
      </c>
      <c r="E243" t="s">
        <v>1324</v>
      </c>
      <c r="F243" t="s">
        <v>680</v>
      </c>
      <c r="G243">
        <f>VLOOKUP(F243,'Vlookup tables'!$A$2:$B$10,2,FALSE)</f>
        <v>2</v>
      </c>
      <c r="H243" t="s">
        <v>579</v>
      </c>
      <c r="I243" t="s">
        <v>1470</v>
      </c>
      <c r="J243" t="str">
        <f t="shared" si="285"/>
        <v>Accounting</v>
      </c>
      <c r="K243" t="s">
        <v>611</v>
      </c>
      <c r="L243">
        <f>VLOOKUP(K243,'Vlookup tables'!$A$2:$B$10,2,FALSE)</f>
        <v>4</v>
      </c>
      <c r="M243" t="s">
        <v>583</v>
      </c>
      <c r="N243" t="b">
        <f t="shared" si="245"/>
        <v>1</v>
      </c>
      <c r="O243" t="b">
        <f t="shared" si="246"/>
        <v>0</v>
      </c>
      <c r="P243" t="b">
        <f t="shared" si="247"/>
        <v>0</v>
      </c>
      <c r="Q243" t="b">
        <f t="shared" si="248"/>
        <v>0</v>
      </c>
      <c r="R243" t="b">
        <f t="shared" si="249"/>
        <v>0</v>
      </c>
      <c r="T243" t="str">
        <f t="shared" si="286"/>
        <v>na</v>
      </c>
      <c r="U243" t="str">
        <f t="shared" si="287"/>
        <v>Unknown</v>
      </c>
      <c r="V243" t="str">
        <f t="shared" si="288"/>
        <v>Unknown</v>
      </c>
      <c r="W243" t="str">
        <f t="shared" si="289"/>
        <v>Unknown</v>
      </c>
      <c r="X243" t="str">
        <f t="shared" si="290"/>
        <v>Unknown</v>
      </c>
      <c r="Y243" t="s">
        <v>584</v>
      </c>
      <c r="Z243">
        <f>VLOOKUP(Y243,'Vlookup tables'!$D$2:$E$6,2,FALSE)</f>
        <v>2</v>
      </c>
      <c r="AA243" t="str">
        <f t="shared" si="227"/>
        <v>na</v>
      </c>
      <c r="AB243" t="str">
        <f t="shared" si="250"/>
        <v>na</v>
      </c>
      <c r="AC243" t="str">
        <f t="shared" si="251"/>
        <v>na</v>
      </c>
      <c r="AD243" t="str">
        <f t="shared" si="252"/>
        <v>na</v>
      </c>
      <c r="AE243" t="str">
        <f t="shared" si="253"/>
        <v>na</v>
      </c>
      <c r="AF243" t="str">
        <f>IF(OR(AA243=FALSE,AA243="na"),"na",VLOOKUP(AV243,'Vlookup tables'!$G$2:$H$7,2,FALSE))</f>
        <v>na</v>
      </c>
      <c r="AG243" t="str">
        <f>IF(OR(AB243=FALSE,AB243="na"),"na",VLOOKUP(AW243,'Vlookup tables'!$G$2:$H$7,2,FALSE))</f>
        <v>na</v>
      </c>
      <c r="AH243" t="str">
        <f>IF(OR(AC243=FALSE,AC243="na"),"na",VLOOKUP(AX243,'Vlookup tables'!$G$2:$H$7,2,FALSE))</f>
        <v>na</v>
      </c>
      <c r="AI243" t="str">
        <f>IF(OR(AD243=FALSE,AD243="na"),"na",VLOOKUP(AY243,'Vlookup tables'!$G$2:$H$7,2,FALSE))</f>
        <v>na</v>
      </c>
      <c r="AJ243" t="str">
        <f>IF(OR(AA243=FALSE,AA243="na"),"na",VLOOKUP(BC243,'Vlookup tables'!$J$2:$K$5,2,FALSE))</f>
        <v>na</v>
      </c>
      <c r="AK243" t="str">
        <f>IF(OR(AB243=FALSE,AB243="na"),"na",VLOOKUP(BD243,'Vlookup tables'!$J$2:$K$5,2,FALSE))</f>
        <v>na</v>
      </c>
      <c r="AL243" t="str">
        <f>IF(OR(AC243=FALSE,AC243="na"),"na",VLOOKUP(BE243,'Vlookup tables'!$J$2:$K$5,2,FALSE))</f>
        <v>na</v>
      </c>
      <c r="AM243" t="str">
        <f>IF(OR(AD243=FALSE,AD243="na"),"na",VLOOKUP(BF243,'Vlookup tables'!$J$2:$K$5,2,FALSE))</f>
        <v>na</v>
      </c>
      <c r="AN243" t="str">
        <f t="shared" si="254"/>
        <v>na</v>
      </c>
      <c r="AO243" t="str">
        <f t="shared" si="255"/>
        <v>na</v>
      </c>
      <c r="AP243" t="str">
        <f t="shared" si="256"/>
        <v>na</v>
      </c>
      <c r="AQ243" t="str">
        <f t="shared" si="257"/>
        <v>na</v>
      </c>
      <c r="BQ243" t="str">
        <f t="shared" si="258"/>
        <v>na</v>
      </c>
      <c r="BR243" t="b">
        <f t="shared" si="259"/>
        <v>1</v>
      </c>
      <c r="BS243" t="b">
        <f t="shared" si="260"/>
        <v>1</v>
      </c>
      <c r="BT243" t="b">
        <f t="shared" si="261"/>
        <v>1</v>
      </c>
      <c r="BU243" t="b">
        <f t="shared" si="262"/>
        <v>0</v>
      </c>
      <c r="BV243" t="b">
        <f t="shared" si="263"/>
        <v>0</v>
      </c>
      <c r="BW243">
        <f>IF(OR(BR243=FALSE,BR243="na"),"na",VLOOKUP(CN243,'Vlookup tables'!$G$2:$H$7,2,FALSE))</f>
        <v>4</v>
      </c>
      <c r="BX243">
        <f>IF(OR(BS243=FALSE,BS243="na"),"na",VLOOKUP(CO243,'Vlookup tables'!$G$2:$H$7,2,FALSE))</f>
        <v>2</v>
      </c>
      <c r="BY243">
        <f>IF(OR(BT243=FALSE,BT243="na"),"na",VLOOKUP(CP243,'Vlookup tables'!$G$2:$H$7,2,FALSE))</f>
        <v>2</v>
      </c>
      <c r="BZ243" t="str">
        <f>IF(OR(BU243=FALSE,BU243="na"),"na",VLOOKUP(CQ243,'Vlookup tables'!$G$2:$H$7,2,FALSE))</f>
        <v>na</v>
      </c>
      <c r="CA243">
        <f>IF(OR(BR243=FALSE,BR243="na"),"na",VLOOKUP(CU243,'Vlookup tables'!$J$2:$K$5,2,FALSE))</f>
        <v>3</v>
      </c>
      <c r="CB243">
        <f>IF(OR(BS243=FALSE,BS243="na"),"na",VLOOKUP(CV243,'Vlookup tables'!$J$2:$K$5,2,FALSE))</f>
        <v>3</v>
      </c>
      <c r="CC243">
        <f>IF(OR(BT243=FALSE,BT243="na"),"na",VLOOKUP(CW243,'Vlookup tables'!$J$2:$K$5,2,FALSE))</f>
        <v>2</v>
      </c>
      <c r="CD243" t="str">
        <f>IF(OR(BU243=FALSE,BU243="na"),"na",VLOOKUP(CX243,'Vlookup tables'!$J$2:$K$5,2,FALSE))</f>
        <v>na</v>
      </c>
      <c r="CE243" t="b">
        <f t="shared" si="264"/>
        <v>1</v>
      </c>
      <c r="CF243" t="b">
        <f t="shared" si="265"/>
        <v>1</v>
      </c>
      <c r="CG243" t="b">
        <f t="shared" si="266"/>
        <v>1</v>
      </c>
      <c r="CH243" t="str">
        <f t="shared" si="267"/>
        <v>na</v>
      </c>
      <c r="CJ243" t="s">
        <v>593</v>
      </c>
      <c r="CN243" t="s">
        <v>573</v>
      </c>
      <c r="CO243" t="s">
        <v>531</v>
      </c>
      <c r="CP243" t="s">
        <v>531</v>
      </c>
      <c r="CU243" t="s">
        <v>532</v>
      </c>
      <c r="CV243" t="s">
        <v>532</v>
      </c>
      <c r="CW243" t="s">
        <v>528</v>
      </c>
      <c r="DB243" t="s">
        <v>1514</v>
      </c>
      <c r="DC243" t="s">
        <v>1515</v>
      </c>
      <c r="DD243" t="s">
        <v>1515</v>
      </c>
      <c r="DI243" t="b">
        <f t="shared" si="268"/>
        <v>0</v>
      </c>
      <c r="DK243" t="s">
        <v>552</v>
      </c>
      <c r="EQ243" t="b">
        <f t="shared" si="269"/>
        <v>1</v>
      </c>
      <c r="ER243" t="b">
        <f t="shared" si="270"/>
        <v>1</v>
      </c>
      <c r="ES243" t="b">
        <f t="shared" si="271"/>
        <v>0</v>
      </c>
      <c r="ET243" t="b">
        <f t="shared" si="272"/>
        <v>0</v>
      </c>
      <c r="EU243" t="b">
        <f t="shared" si="273"/>
        <v>0</v>
      </c>
      <c r="EV243" t="b">
        <f t="shared" si="274"/>
        <v>0</v>
      </c>
      <c r="EW243">
        <f t="shared" si="228"/>
        <v>1</v>
      </c>
      <c r="EX243" t="str">
        <f t="shared" si="229"/>
        <v>na</v>
      </c>
      <c r="EY243" t="str">
        <f t="shared" si="230"/>
        <v>na</v>
      </c>
      <c r="EZ243" t="str">
        <f t="shared" si="231"/>
        <v>na</v>
      </c>
      <c r="FA243" t="b">
        <f t="shared" si="232"/>
        <v>1</v>
      </c>
      <c r="FB243" t="b">
        <f t="shared" si="233"/>
        <v>0</v>
      </c>
      <c r="FC243" t="b">
        <f t="shared" si="275"/>
        <v>0</v>
      </c>
      <c r="FD243" t="b">
        <f t="shared" si="234"/>
        <v>1</v>
      </c>
      <c r="FE243" t="str">
        <f t="shared" si="235"/>
        <v>na</v>
      </c>
      <c r="FF243" t="b">
        <f t="shared" si="236"/>
        <v>1</v>
      </c>
      <c r="FG243" t="b">
        <f t="shared" si="237"/>
        <v>1</v>
      </c>
      <c r="FH243" t="b">
        <f t="shared" si="276"/>
        <v>0</v>
      </c>
      <c r="FI243">
        <f>IF(OR(FD243=FALSE,FD243="na"),"na",VLOOKUP(GH243,'Vlookup tables'!$G$2:$H$7,2,FALSE))</f>
        <v>2</v>
      </c>
      <c r="FJ243" t="str">
        <f>IF(OR(FE243=FALSE,FE243="na"),"na",VLOOKUP(GI243,'Vlookup tables'!$G$2:$H$7,2,FALSE))</f>
        <v>na</v>
      </c>
      <c r="FK243">
        <f>IF(OR(FF243=FALSE,FF243="na"),"na",VLOOKUP(GJ243,'Vlookup tables'!$G$2:$H$7,2,FALSE))</f>
        <v>2</v>
      </c>
      <c r="FL243">
        <f>IF(OR(FG243=FALSE,FG243="na"),"na",VLOOKUP(GK243,'Vlookup tables'!$G$2:$H$7,2,FALSE))</f>
        <v>1</v>
      </c>
      <c r="FM243">
        <f>IF(OR(FD243=FALSE,FD243="na"),"na",VLOOKUP(GO243,'Vlookup tables'!$J$2:$K$5,2,FALSE))</f>
        <v>2</v>
      </c>
      <c r="FN243" t="str">
        <f>IF(OR(FE243=FALSE,FE243="na"),"na",VLOOKUP(GP243,'Vlookup tables'!$J$2:$K$5,2,FALSE))</f>
        <v>na</v>
      </c>
      <c r="FO243">
        <f>IF(OR(FF243=FALSE,FF243="na"),"na",VLOOKUP(GQ243,'Vlookup tables'!$J$2:$K$5,2,FALSE))</f>
        <v>2</v>
      </c>
      <c r="FP243">
        <f>IF(OR(FG243=FALSE,FG243="na"),"na",VLOOKUP(GR243,'Vlookup tables'!$J$2:$K$5,2,FALSE))</f>
        <v>1</v>
      </c>
      <c r="FQ243" t="b">
        <f t="shared" si="238"/>
        <v>0</v>
      </c>
      <c r="FR243" t="str">
        <f t="shared" si="239"/>
        <v>na</v>
      </c>
      <c r="FS243" t="b">
        <f t="shared" si="240"/>
        <v>0</v>
      </c>
      <c r="FT243" t="b">
        <f t="shared" si="241"/>
        <v>0</v>
      </c>
      <c r="FU243" t="b">
        <f t="shared" si="242"/>
        <v>0</v>
      </c>
      <c r="FV243" t="s">
        <v>601</v>
      </c>
      <c r="FX243" t="s">
        <v>555</v>
      </c>
      <c r="GB243" t="s">
        <v>618</v>
      </c>
      <c r="GF243" t="s">
        <v>596</v>
      </c>
      <c r="GH243" t="s">
        <v>531</v>
      </c>
      <c r="GJ243" t="s">
        <v>531</v>
      </c>
      <c r="GK243" t="s">
        <v>530</v>
      </c>
      <c r="GO243" t="s">
        <v>528</v>
      </c>
      <c r="GQ243" t="s">
        <v>528</v>
      </c>
      <c r="GR243" t="s">
        <v>564</v>
      </c>
      <c r="HD243" t="s">
        <v>552</v>
      </c>
      <c r="HX243">
        <f>IF(IT243="","Unknown",VLOOKUP(IT243,'Vlookup tables'!$B$13:$C$16,2,FALSE))</f>
        <v>2</v>
      </c>
      <c r="HY243">
        <f>IF(IU243="","Unknown",VLOOKUP(IU243,'Vlookup tables'!$D$13:$E$16,2,FALSE))</f>
        <v>3</v>
      </c>
      <c r="HZ243">
        <f>IF(IV243="","Unknown",VLOOKUP(IV243,'Vlookup tables'!$F$13:$G$16,2,FALSE))</f>
        <v>3</v>
      </c>
      <c r="IA243">
        <f>IF(IW243="","Unknown",VLOOKUP(IW243,'Vlookup tables'!$H$13:$I$16,2,FALSE))</f>
        <v>2</v>
      </c>
      <c r="IB243">
        <f>IF(IX243="","Unknown",VLOOKUP(IX243,'Vlookup tables'!$J$13:$K$16,2,FALSE))</f>
        <v>2</v>
      </c>
      <c r="IC243">
        <f>IF(IY243="","Unknown",VLOOKUP(IY243,'Vlookup tables'!$L$13:$M$16,2,FALSE))</f>
        <v>2</v>
      </c>
      <c r="ID243">
        <f>IF(IZ243="","Unknown",VLOOKUP(IZ243,'Vlookup tables'!$N$13:$O$16,2,FALSE))</f>
        <v>3</v>
      </c>
      <c r="IE243">
        <f>VLOOKUP(JA243,'Vlookup tables'!$P$13:$Q$15,2,FALSE)</f>
        <v>1</v>
      </c>
      <c r="IF243" t="str">
        <f t="shared" si="277"/>
        <v>na</v>
      </c>
      <c r="IG243" t="str">
        <f t="shared" si="278"/>
        <v>na</v>
      </c>
      <c r="IH243" t="str">
        <f t="shared" si="279"/>
        <v>na</v>
      </c>
      <c r="II243" t="str">
        <f t="shared" si="243"/>
        <v>na</v>
      </c>
      <c r="IJ243" t="str">
        <f>IF(OR(IF243=FALSE,IF243="na"),"na",VLOOKUP(JF243,'Vlookup tables'!$G$2:$H$7,2,FALSE))</f>
        <v>na</v>
      </c>
      <c r="IK243" t="str">
        <f>IF(OR(IG243=FALSE,IG243="na"),"na",VLOOKUP(JG243,'Vlookup tables'!$G$2:$H$7,2,FALSE))</f>
        <v>na</v>
      </c>
      <c r="IL243" t="str">
        <f>IF(OR(IH243=FALSE,IH243="na"),"na",VLOOKUP(JH243,'Vlookup tables'!$G$2:$H$7,2,FALSE))</f>
        <v>na</v>
      </c>
      <c r="IM243" t="str">
        <f>IF(OR(IF243=FALSE,IF243="na"),"na",VLOOKUP(JL243,'Vlookup tables'!$J$2:$K$5,2,FALSE))</f>
        <v>na</v>
      </c>
      <c r="IN243" t="str">
        <f>IF(OR(IG243=FALSE,IG243="na"),"na",VLOOKUP(JM243,'Vlookup tables'!$J$2:$K$5,2,FALSE))</f>
        <v>na</v>
      </c>
      <c r="IO243" t="str">
        <f>IF(OR(IH243=FALSE,IH243="na"),"na",VLOOKUP(JN243,'Vlookup tables'!$J$2:$K$5,2,FALSE))</f>
        <v>na</v>
      </c>
      <c r="IP243" t="str">
        <f t="shared" si="280"/>
        <v>na</v>
      </c>
      <c r="IQ243" t="str">
        <f t="shared" si="281"/>
        <v>na</v>
      </c>
      <c r="IR243" t="str">
        <f t="shared" si="282"/>
        <v>na</v>
      </c>
      <c r="IS243" t="b">
        <f t="shared" si="283"/>
        <v>0</v>
      </c>
      <c r="IT243" t="s">
        <v>559</v>
      </c>
      <c r="IU243" t="s">
        <v>539</v>
      </c>
      <c r="IV243" t="s">
        <v>540</v>
      </c>
      <c r="IW243" t="s">
        <v>562</v>
      </c>
      <c r="IX243" t="s">
        <v>563</v>
      </c>
      <c r="IY243" t="s">
        <v>528</v>
      </c>
      <c r="IZ243" t="s">
        <v>587</v>
      </c>
      <c r="JA243" t="s">
        <v>541</v>
      </c>
      <c r="JX243" t="s">
        <v>534</v>
      </c>
      <c r="KN243" t="s">
        <v>552</v>
      </c>
      <c r="KQ243" t="b">
        <f t="shared" si="284"/>
        <v>0</v>
      </c>
      <c r="KR243">
        <f t="shared" si="244"/>
        <v>146</v>
      </c>
    </row>
    <row r="244" spans="1:304" ht="14.4" customHeight="1" x14ac:dyDescent="0.3">
      <c r="A244">
        <v>100</v>
      </c>
      <c r="B244">
        <v>382</v>
      </c>
      <c r="C244" s="2">
        <v>44879.494050925925</v>
      </c>
      <c r="D244">
        <v>0.89999997615814198</v>
      </c>
      <c r="E244" t="s">
        <v>581</v>
      </c>
      <c r="F244" t="s">
        <v>680</v>
      </c>
      <c r="G244">
        <f>VLOOKUP(F244,'Vlookup tables'!$A$2:$B$10,2,FALSE)</f>
        <v>2</v>
      </c>
      <c r="H244" t="s">
        <v>567</v>
      </c>
      <c r="J244" t="str">
        <f t="shared" si="285"/>
        <v>Administration</v>
      </c>
      <c r="K244" t="s">
        <v>566</v>
      </c>
      <c r="L244">
        <f>VLOOKUP(K244,'Vlookup tables'!$A$2:$B$10,2,FALSE)</f>
        <v>3</v>
      </c>
      <c r="M244" t="s">
        <v>547</v>
      </c>
      <c r="N244" t="b">
        <f t="shared" si="245"/>
        <v>0</v>
      </c>
      <c r="O244" t="b">
        <f t="shared" si="246"/>
        <v>0</v>
      </c>
      <c r="P244" t="b">
        <f t="shared" si="247"/>
        <v>1</v>
      </c>
      <c r="Q244" t="b">
        <f t="shared" si="248"/>
        <v>0</v>
      </c>
      <c r="R244" t="b">
        <f t="shared" si="249"/>
        <v>0</v>
      </c>
      <c r="T244" t="str">
        <f t="shared" si="286"/>
        <v>Unknown</v>
      </c>
      <c r="U244" t="str">
        <f t="shared" si="287"/>
        <v>Unknown</v>
      </c>
      <c r="V244" t="str">
        <f t="shared" si="288"/>
        <v>na</v>
      </c>
      <c r="W244" t="str">
        <f t="shared" si="289"/>
        <v>Unknown</v>
      </c>
      <c r="X244" t="str">
        <f t="shared" si="290"/>
        <v>Unknown</v>
      </c>
      <c r="Y244" t="s">
        <v>584</v>
      </c>
      <c r="Z244">
        <f>VLOOKUP(Y244,'Vlookup tables'!$D$2:$E$6,2,FALSE)</f>
        <v>2</v>
      </c>
      <c r="AA244" t="str">
        <f t="shared" si="227"/>
        <v>na</v>
      </c>
      <c r="AB244" t="str">
        <f t="shared" si="250"/>
        <v>na</v>
      </c>
      <c r="AC244" t="str">
        <f t="shared" si="251"/>
        <v>na</v>
      </c>
      <c r="AD244" t="str">
        <f t="shared" si="252"/>
        <v>na</v>
      </c>
      <c r="AE244" t="str">
        <f t="shared" si="253"/>
        <v>na</v>
      </c>
      <c r="AF244" t="str">
        <f>IF(OR(AA244=FALSE,AA244="na"),"na",VLOOKUP(AV244,'Vlookup tables'!$G$2:$H$7,2,FALSE))</f>
        <v>na</v>
      </c>
      <c r="AG244" t="str">
        <f>IF(OR(AB244=FALSE,AB244="na"),"na",VLOOKUP(AW244,'Vlookup tables'!$G$2:$H$7,2,FALSE))</f>
        <v>na</v>
      </c>
      <c r="AH244" t="str">
        <f>IF(OR(AC244=FALSE,AC244="na"),"na",VLOOKUP(AX244,'Vlookup tables'!$G$2:$H$7,2,FALSE))</f>
        <v>na</v>
      </c>
      <c r="AI244" t="str">
        <f>IF(OR(AD244=FALSE,AD244="na"),"na",VLOOKUP(AY244,'Vlookup tables'!$G$2:$H$7,2,FALSE))</f>
        <v>na</v>
      </c>
      <c r="AJ244" t="str">
        <f>IF(OR(AA244=FALSE,AA244="na"),"na",VLOOKUP(BC244,'Vlookup tables'!$J$2:$K$5,2,FALSE))</f>
        <v>na</v>
      </c>
      <c r="AK244" t="str">
        <f>IF(OR(AB244=FALSE,AB244="na"),"na",VLOOKUP(BD244,'Vlookup tables'!$J$2:$K$5,2,FALSE))</f>
        <v>na</v>
      </c>
      <c r="AL244" t="str">
        <f>IF(OR(AC244=FALSE,AC244="na"),"na",VLOOKUP(BE244,'Vlookup tables'!$J$2:$K$5,2,FALSE))</f>
        <v>na</v>
      </c>
      <c r="AM244" t="str">
        <f>IF(OR(AD244=FALSE,AD244="na"),"na",VLOOKUP(BF244,'Vlookup tables'!$J$2:$K$5,2,FALSE))</f>
        <v>na</v>
      </c>
      <c r="AN244" t="str">
        <f t="shared" si="254"/>
        <v>na</v>
      </c>
      <c r="AO244" t="str">
        <f t="shared" si="255"/>
        <v>na</v>
      </c>
      <c r="AP244" t="str">
        <f t="shared" si="256"/>
        <v>na</v>
      </c>
      <c r="AQ244" t="str">
        <f t="shared" si="257"/>
        <v>na</v>
      </c>
      <c r="BQ244" t="str">
        <f t="shared" si="258"/>
        <v>na</v>
      </c>
      <c r="BR244" t="b">
        <f t="shared" si="259"/>
        <v>0</v>
      </c>
      <c r="BS244" t="b">
        <f t="shared" si="260"/>
        <v>1</v>
      </c>
      <c r="BT244" t="b">
        <f t="shared" si="261"/>
        <v>0</v>
      </c>
      <c r="BU244" t="b">
        <f t="shared" si="262"/>
        <v>0</v>
      </c>
      <c r="BV244" t="b">
        <f t="shared" si="263"/>
        <v>0</v>
      </c>
      <c r="BW244" t="str">
        <f>IF(OR(BR244=FALSE,BR244="na"),"na",VLOOKUP(CN244,'Vlookup tables'!$G$2:$H$7,2,FALSE))</f>
        <v>na</v>
      </c>
      <c r="BX244">
        <f>IF(OR(BS244=FALSE,BS244="na"),"na",VLOOKUP(CO244,'Vlookup tables'!$G$2:$H$7,2,FALSE))</f>
        <v>4</v>
      </c>
      <c r="BY244" t="str">
        <f>IF(OR(BT244=FALSE,BT244="na"),"na",VLOOKUP(CP244,'Vlookup tables'!$G$2:$H$7,2,FALSE))</f>
        <v>na</v>
      </c>
      <c r="BZ244" t="str">
        <f>IF(OR(BU244=FALSE,BU244="na"),"na",VLOOKUP(CQ244,'Vlookup tables'!$G$2:$H$7,2,FALSE))</f>
        <v>na</v>
      </c>
      <c r="CA244" t="str">
        <f>IF(OR(BR244=FALSE,BR244="na"),"na",VLOOKUP(CU244,'Vlookup tables'!$J$2:$K$5,2,FALSE))</f>
        <v>na</v>
      </c>
      <c r="CB244">
        <f>IF(OR(BS244=FALSE,BS244="na"),"na",VLOOKUP(CV244,'Vlookup tables'!$J$2:$K$5,2,FALSE))</f>
        <v>3</v>
      </c>
      <c r="CC244" t="str">
        <f>IF(OR(BT244=FALSE,BT244="na"),"na",VLOOKUP(CW244,'Vlookup tables'!$J$2:$K$5,2,FALSE))</f>
        <v>na</v>
      </c>
      <c r="CD244" t="str">
        <f>IF(OR(BU244=FALSE,BU244="na"),"na",VLOOKUP(CX244,'Vlookup tables'!$J$2:$K$5,2,FALSE))</f>
        <v>na</v>
      </c>
      <c r="CE244" t="str">
        <f t="shared" si="264"/>
        <v>na</v>
      </c>
      <c r="CF244" t="b">
        <f t="shared" si="265"/>
        <v>1</v>
      </c>
      <c r="CG244" t="str">
        <f t="shared" si="266"/>
        <v>na</v>
      </c>
      <c r="CH244" t="str">
        <f t="shared" si="267"/>
        <v>na</v>
      </c>
      <c r="CJ244" t="s">
        <v>805</v>
      </c>
      <c r="CO244" t="s">
        <v>573</v>
      </c>
      <c r="CV244" t="s">
        <v>532</v>
      </c>
      <c r="DC244" t="s">
        <v>1516</v>
      </c>
      <c r="DI244" t="b">
        <f t="shared" si="268"/>
        <v>0</v>
      </c>
      <c r="DK244" t="s">
        <v>552</v>
      </c>
      <c r="EQ244" t="b">
        <f t="shared" si="269"/>
        <v>0</v>
      </c>
      <c r="ER244" t="b">
        <f t="shared" si="270"/>
        <v>0</v>
      </c>
      <c r="ES244" t="b">
        <f t="shared" si="271"/>
        <v>0</v>
      </c>
      <c r="ET244" t="b">
        <f t="shared" si="272"/>
        <v>0</v>
      </c>
      <c r="EU244" t="b">
        <f t="shared" si="273"/>
        <v>0</v>
      </c>
      <c r="EV244" t="b">
        <f t="shared" si="274"/>
        <v>0</v>
      </c>
      <c r="EW244" t="str">
        <f t="shared" si="228"/>
        <v>na</v>
      </c>
      <c r="EX244" t="str">
        <f t="shared" si="229"/>
        <v>na</v>
      </c>
      <c r="EY244" t="str">
        <f t="shared" si="230"/>
        <v>na</v>
      </c>
      <c r="EZ244" t="str">
        <f t="shared" si="231"/>
        <v>na</v>
      </c>
      <c r="FA244" t="str">
        <f t="shared" si="232"/>
        <v>na</v>
      </c>
      <c r="FB244" t="str">
        <f t="shared" si="233"/>
        <v>na</v>
      </c>
      <c r="FC244" t="str">
        <f t="shared" si="275"/>
        <v>na</v>
      </c>
      <c r="FD244" t="str">
        <f t="shared" si="234"/>
        <v>na</v>
      </c>
      <c r="FE244" t="str">
        <f t="shared" si="235"/>
        <v>na</v>
      </c>
      <c r="FF244" t="str">
        <f t="shared" si="236"/>
        <v>na</v>
      </c>
      <c r="FG244" t="str">
        <f t="shared" si="237"/>
        <v>na</v>
      </c>
      <c r="FH244" t="str">
        <f t="shared" si="276"/>
        <v>na</v>
      </c>
      <c r="FI244" t="str">
        <f>IF(OR(FD244=FALSE,FD244="na"),"na",VLOOKUP(GH244,'Vlookup tables'!$G$2:$H$7,2,FALSE))</f>
        <v>na</v>
      </c>
      <c r="FJ244" t="str">
        <f>IF(OR(FE244=FALSE,FE244="na"),"na",VLOOKUP(GI244,'Vlookup tables'!$G$2:$H$7,2,FALSE))</f>
        <v>na</v>
      </c>
      <c r="FK244" t="str">
        <f>IF(OR(FF244=FALSE,FF244="na"),"na",VLOOKUP(GJ244,'Vlookup tables'!$G$2:$H$7,2,FALSE))</f>
        <v>na</v>
      </c>
      <c r="FL244" t="str">
        <f>IF(OR(FG244=FALSE,FG244="na"),"na",VLOOKUP(GK244,'Vlookup tables'!$G$2:$H$7,2,FALSE))</f>
        <v>na</v>
      </c>
      <c r="FM244" t="str">
        <f>IF(OR(FD244=FALSE,FD244="na"),"na",VLOOKUP(GO244,'Vlookup tables'!$J$2:$K$5,2,FALSE))</f>
        <v>na</v>
      </c>
      <c r="FN244" t="str">
        <f>IF(OR(FE244=FALSE,FE244="na"),"na",VLOOKUP(GP244,'Vlookup tables'!$J$2:$K$5,2,FALSE))</f>
        <v>na</v>
      </c>
      <c r="FO244" t="str">
        <f>IF(OR(FF244=FALSE,FF244="na"),"na",VLOOKUP(GQ244,'Vlookup tables'!$J$2:$K$5,2,FALSE))</f>
        <v>na</v>
      </c>
      <c r="FP244" t="str">
        <f>IF(OR(FG244=FALSE,FG244="na"),"na",VLOOKUP(GR244,'Vlookup tables'!$J$2:$K$5,2,FALSE))</f>
        <v>na</v>
      </c>
      <c r="FQ244" t="str">
        <f t="shared" si="238"/>
        <v>na</v>
      </c>
      <c r="FR244" t="str">
        <f t="shared" si="239"/>
        <v>na</v>
      </c>
      <c r="FS244" t="str">
        <f t="shared" si="240"/>
        <v>na</v>
      </c>
      <c r="FT244" t="str">
        <f t="shared" si="241"/>
        <v>na</v>
      </c>
      <c r="FU244" t="str">
        <f t="shared" si="242"/>
        <v>na</v>
      </c>
      <c r="FV244" t="s">
        <v>574</v>
      </c>
      <c r="HF244" t="s">
        <v>575</v>
      </c>
      <c r="HX244" t="str">
        <f>IF(IT244="","Unknown",VLOOKUP(IT244,'Vlookup tables'!$B$13:$C$16,2,FALSE))</f>
        <v>Unknown</v>
      </c>
      <c r="HY244">
        <f>IF(IU244="","Unknown",VLOOKUP(IU244,'Vlookup tables'!$D$13:$E$16,2,FALSE))</f>
        <v>3</v>
      </c>
      <c r="HZ244">
        <f>IF(IV244="","Unknown",VLOOKUP(IV244,'Vlookup tables'!$F$13:$G$16,2,FALSE))</f>
        <v>3</v>
      </c>
      <c r="IA244">
        <f>IF(IW244="","Unknown",VLOOKUP(IW244,'Vlookup tables'!$H$13:$I$16,2,FALSE))</f>
        <v>3</v>
      </c>
      <c r="IB244">
        <f>IF(IX244="","Unknown",VLOOKUP(IX244,'Vlookup tables'!$J$13:$K$16,2,FALSE))</f>
        <v>3</v>
      </c>
      <c r="IC244">
        <f>IF(IY244="","Unknown",VLOOKUP(IY244,'Vlookup tables'!$L$13:$M$16,2,FALSE))</f>
        <v>3</v>
      </c>
      <c r="ID244">
        <f>IF(IZ244="","Unknown",VLOOKUP(IZ244,'Vlookup tables'!$N$13:$O$16,2,FALSE))</f>
        <v>1</v>
      </c>
      <c r="IE244">
        <f>VLOOKUP(JA244,'Vlookup tables'!$P$13:$Q$15,2,FALSE)</f>
        <v>1</v>
      </c>
      <c r="IF244" t="str">
        <f t="shared" si="277"/>
        <v>na</v>
      </c>
      <c r="IG244" t="str">
        <f t="shared" si="278"/>
        <v>na</v>
      </c>
      <c r="IH244" t="str">
        <f t="shared" si="279"/>
        <v>na</v>
      </c>
      <c r="II244" t="str">
        <f t="shared" si="243"/>
        <v>na</v>
      </c>
      <c r="IJ244" t="str">
        <f>IF(OR(IF244=FALSE,IF244="na"),"na",VLOOKUP(JF244,'Vlookup tables'!$G$2:$H$7,2,FALSE))</f>
        <v>na</v>
      </c>
      <c r="IK244" t="str">
        <f>IF(OR(IG244=FALSE,IG244="na"),"na",VLOOKUP(JG244,'Vlookup tables'!$G$2:$H$7,2,FALSE))</f>
        <v>na</v>
      </c>
      <c r="IL244" t="str">
        <f>IF(OR(IH244=FALSE,IH244="na"),"na",VLOOKUP(JH244,'Vlookup tables'!$G$2:$H$7,2,FALSE))</f>
        <v>na</v>
      </c>
      <c r="IM244" t="str">
        <f>IF(OR(IF244=FALSE,IF244="na"),"na",VLOOKUP(JL244,'Vlookup tables'!$J$2:$K$5,2,FALSE))</f>
        <v>na</v>
      </c>
      <c r="IN244" t="str">
        <f>IF(OR(IG244=FALSE,IG244="na"),"na",VLOOKUP(JM244,'Vlookup tables'!$J$2:$K$5,2,FALSE))</f>
        <v>na</v>
      </c>
      <c r="IO244" t="str">
        <f>IF(OR(IH244=FALSE,IH244="na"),"na",VLOOKUP(JN244,'Vlookup tables'!$J$2:$K$5,2,FALSE))</f>
        <v>na</v>
      </c>
      <c r="IP244" t="str">
        <f t="shared" si="280"/>
        <v>na</v>
      </c>
      <c r="IQ244" t="str">
        <f t="shared" si="281"/>
        <v>na</v>
      </c>
      <c r="IR244" t="str">
        <f t="shared" si="282"/>
        <v>na</v>
      </c>
      <c r="IS244" t="b">
        <f t="shared" si="283"/>
        <v>0</v>
      </c>
      <c r="IU244" t="s">
        <v>539</v>
      </c>
      <c r="IV244" t="s">
        <v>540</v>
      </c>
      <c r="IW244" t="s">
        <v>576</v>
      </c>
      <c r="IX244" t="s">
        <v>577</v>
      </c>
      <c r="IY244" t="s">
        <v>532</v>
      </c>
      <c r="IZ244" t="s">
        <v>562</v>
      </c>
      <c r="JA244" t="s">
        <v>541</v>
      </c>
      <c r="JX244" t="s">
        <v>565</v>
      </c>
      <c r="KQ244" t="b">
        <f t="shared" si="284"/>
        <v>0</v>
      </c>
      <c r="KR244">
        <f t="shared" si="244"/>
        <v>128</v>
      </c>
    </row>
    <row r="245" spans="1:304" ht="14.4" customHeight="1" x14ac:dyDescent="0.3">
      <c r="A245">
        <v>100</v>
      </c>
      <c r="B245">
        <v>306</v>
      </c>
      <c r="C245" s="2">
        <v>44879.495810185188</v>
      </c>
      <c r="D245">
        <v>1</v>
      </c>
      <c r="E245" t="s">
        <v>590</v>
      </c>
      <c r="F245" t="s">
        <v>566</v>
      </c>
      <c r="G245">
        <f>VLOOKUP(F245,'Vlookup tables'!$A$2:$B$10,2,FALSE)</f>
        <v>3</v>
      </c>
      <c r="H245" t="s">
        <v>545</v>
      </c>
      <c r="J245" t="str">
        <f t="shared" si="285"/>
        <v>Engineering</v>
      </c>
      <c r="K245" t="s">
        <v>566</v>
      </c>
      <c r="L245">
        <f>VLOOKUP(K245,'Vlookup tables'!$A$2:$B$10,2,FALSE)</f>
        <v>3</v>
      </c>
      <c r="M245" t="s">
        <v>583</v>
      </c>
      <c r="N245" t="b">
        <f t="shared" si="245"/>
        <v>1</v>
      </c>
      <c r="O245" t="b">
        <f t="shared" si="246"/>
        <v>0</v>
      </c>
      <c r="P245" t="b">
        <f t="shared" si="247"/>
        <v>0</v>
      </c>
      <c r="Q245" t="b">
        <f t="shared" si="248"/>
        <v>0</v>
      </c>
      <c r="R245" t="b">
        <f t="shared" si="249"/>
        <v>0</v>
      </c>
      <c r="T245" t="str">
        <f t="shared" si="286"/>
        <v>na</v>
      </c>
      <c r="U245" t="str">
        <f t="shared" si="287"/>
        <v>Unknown</v>
      </c>
      <c r="V245" t="str">
        <f t="shared" si="288"/>
        <v>Unknown</v>
      </c>
      <c r="W245" t="str">
        <f t="shared" si="289"/>
        <v>Unknown</v>
      </c>
      <c r="X245" t="str">
        <f t="shared" si="290"/>
        <v>Unknown</v>
      </c>
      <c r="Y245" t="s">
        <v>584</v>
      </c>
      <c r="Z245">
        <f>VLOOKUP(Y245,'Vlookup tables'!$D$2:$E$6,2,FALSE)</f>
        <v>2</v>
      </c>
      <c r="AA245" t="str">
        <f t="shared" si="227"/>
        <v>na</v>
      </c>
      <c r="AB245" t="str">
        <f t="shared" si="250"/>
        <v>na</v>
      </c>
      <c r="AC245" t="str">
        <f t="shared" si="251"/>
        <v>na</v>
      </c>
      <c r="AD245" t="str">
        <f t="shared" si="252"/>
        <v>na</v>
      </c>
      <c r="AE245" t="str">
        <f t="shared" si="253"/>
        <v>na</v>
      </c>
      <c r="AF245" t="str">
        <f>IF(OR(AA245=FALSE,AA245="na"),"na",VLOOKUP(AV245,'Vlookup tables'!$G$2:$H$7,2,FALSE))</f>
        <v>na</v>
      </c>
      <c r="AG245" t="str">
        <f>IF(OR(AB245=FALSE,AB245="na"),"na",VLOOKUP(AW245,'Vlookup tables'!$G$2:$H$7,2,FALSE))</f>
        <v>na</v>
      </c>
      <c r="AH245" t="str">
        <f>IF(OR(AC245=FALSE,AC245="na"),"na",VLOOKUP(AX245,'Vlookup tables'!$G$2:$H$7,2,FALSE))</f>
        <v>na</v>
      </c>
      <c r="AI245" t="str">
        <f>IF(OR(AD245=FALSE,AD245="na"),"na",VLOOKUP(AY245,'Vlookup tables'!$G$2:$H$7,2,FALSE))</f>
        <v>na</v>
      </c>
      <c r="AJ245" t="str">
        <f>IF(OR(AA245=FALSE,AA245="na"),"na",VLOOKUP(BC245,'Vlookup tables'!$J$2:$K$5,2,FALSE))</f>
        <v>na</v>
      </c>
      <c r="AK245" t="str">
        <f>IF(OR(AB245=FALSE,AB245="na"),"na",VLOOKUP(BD245,'Vlookup tables'!$J$2:$K$5,2,FALSE))</f>
        <v>na</v>
      </c>
      <c r="AL245" t="str">
        <f>IF(OR(AC245=FALSE,AC245="na"),"na",VLOOKUP(BE245,'Vlookup tables'!$J$2:$K$5,2,FALSE))</f>
        <v>na</v>
      </c>
      <c r="AM245" t="str">
        <f>IF(OR(AD245=FALSE,AD245="na"),"na",VLOOKUP(BF245,'Vlookup tables'!$J$2:$K$5,2,FALSE))</f>
        <v>na</v>
      </c>
      <c r="AN245" t="str">
        <f t="shared" si="254"/>
        <v>na</v>
      </c>
      <c r="AO245" t="str">
        <f t="shared" si="255"/>
        <v>na</v>
      </c>
      <c r="AP245" t="str">
        <f t="shared" si="256"/>
        <v>na</v>
      </c>
      <c r="AQ245" t="str">
        <f t="shared" si="257"/>
        <v>na</v>
      </c>
      <c r="BQ245" t="str">
        <f t="shared" si="258"/>
        <v>na</v>
      </c>
      <c r="BR245" t="b">
        <f t="shared" si="259"/>
        <v>1</v>
      </c>
      <c r="BS245" t="b">
        <f t="shared" si="260"/>
        <v>1</v>
      </c>
      <c r="BT245" t="b">
        <f t="shared" si="261"/>
        <v>0</v>
      </c>
      <c r="BU245" t="b">
        <f t="shared" si="262"/>
        <v>0</v>
      </c>
      <c r="BV245" t="b">
        <f t="shared" si="263"/>
        <v>0</v>
      </c>
      <c r="BW245">
        <f>IF(OR(BR245=FALSE,BR245="na"),"na",VLOOKUP(CN245,'Vlookup tables'!$G$2:$H$7,2,FALSE))</f>
        <v>1</v>
      </c>
      <c r="BX245">
        <f>IF(OR(BS245=FALSE,BS245="na"),"na",VLOOKUP(CO245,'Vlookup tables'!$G$2:$H$7,2,FALSE))</f>
        <v>1</v>
      </c>
      <c r="BY245" t="str">
        <f>IF(OR(BT245=FALSE,BT245="na"),"na",VLOOKUP(CP245,'Vlookup tables'!$G$2:$H$7,2,FALSE))</f>
        <v>na</v>
      </c>
      <c r="BZ245" t="str">
        <f>IF(OR(BU245=FALSE,BU245="na"),"na",VLOOKUP(CQ245,'Vlookup tables'!$G$2:$H$7,2,FALSE))</f>
        <v>na</v>
      </c>
      <c r="CA245">
        <f>IF(OR(BR245=FALSE,BR245="na"),"na",VLOOKUP(CU245,'Vlookup tables'!$J$2:$K$5,2,FALSE))</f>
        <v>2</v>
      </c>
      <c r="CB245">
        <f>IF(OR(BS245=FALSE,BS245="na"),"na",VLOOKUP(CV245,'Vlookup tables'!$J$2:$K$5,2,FALSE))</f>
        <v>3</v>
      </c>
      <c r="CC245" t="str">
        <f>IF(OR(BT245=FALSE,BT245="na"),"na",VLOOKUP(CW245,'Vlookup tables'!$J$2:$K$5,2,FALSE))</f>
        <v>na</v>
      </c>
      <c r="CD245" t="str">
        <f>IF(OR(BU245=FALSE,BU245="na"),"na",VLOOKUP(CX245,'Vlookup tables'!$J$2:$K$5,2,FALSE))</f>
        <v>na</v>
      </c>
      <c r="CE245" t="b">
        <f t="shared" si="264"/>
        <v>0</v>
      </c>
      <c r="CF245" t="b">
        <f t="shared" si="265"/>
        <v>0</v>
      </c>
      <c r="CG245" t="str">
        <f t="shared" si="266"/>
        <v>na</v>
      </c>
      <c r="CH245" t="str">
        <f t="shared" si="267"/>
        <v>na</v>
      </c>
      <c r="CJ245" t="s">
        <v>529</v>
      </c>
      <c r="CN245" t="s">
        <v>530</v>
      </c>
      <c r="CO245" t="s">
        <v>530</v>
      </c>
      <c r="CU245" t="s">
        <v>528</v>
      </c>
      <c r="CV245" t="s">
        <v>532</v>
      </c>
      <c r="DI245" t="b">
        <f t="shared" si="268"/>
        <v>0</v>
      </c>
      <c r="DK245" t="s">
        <v>552</v>
      </c>
      <c r="EQ245" t="b">
        <f t="shared" si="269"/>
        <v>0</v>
      </c>
      <c r="ER245" t="b">
        <f t="shared" si="270"/>
        <v>0</v>
      </c>
      <c r="ES245" t="b">
        <f t="shared" si="271"/>
        <v>0</v>
      </c>
      <c r="ET245" t="b">
        <f t="shared" si="272"/>
        <v>0</v>
      </c>
      <c r="EU245" t="b">
        <f t="shared" si="273"/>
        <v>0</v>
      </c>
      <c r="EV245" t="b">
        <f t="shared" si="274"/>
        <v>0</v>
      </c>
      <c r="EW245" t="str">
        <f t="shared" si="228"/>
        <v>na</v>
      </c>
      <c r="EX245" t="str">
        <f t="shared" si="229"/>
        <v>na</v>
      </c>
      <c r="EY245" t="str">
        <f t="shared" si="230"/>
        <v>na</v>
      </c>
      <c r="EZ245" t="str">
        <f t="shared" si="231"/>
        <v>na</v>
      </c>
      <c r="FA245" t="str">
        <f t="shared" si="232"/>
        <v>na</v>
      </c>
      <c r="FB245" t="str">
        <f t="shared" si="233"/>
        <v>na</v>
      </c>
      <c r="FC245" t="str">
        <f t="shared" si="275"/>
        <v>na</v>
      </c>
      <c r="FD245" t="str">
        <f t="shared" si="234"/>
        <v>na</v>
      </c>
      <c r="FE245" t="str">
        <f t="shared" si="235"/>
        <v>na</v>
      </c>
      <c r="FF245" t="str">
        <f t="shared" si="236"/>
        <v>na</v>
      </c>
      <c r="FG245" t="str">
        <f t="shared" si="237"/>
        <v>na</v>
      </c>
      <c r="FH245" t="str">
        <f t="shared" si="276"/>
        <v>na</v>
      </c>
      <c r="FI245" t="str">
        <f>IF(OR(FD245=FALSE,FD245="na"),"na",VLOOKUP(GH245,'Vlookup tables'!$G$2:$H$7,2,FALSE))</f>
        <v>na</v>
      </c>
      <c r="FJ245" t="str">
        <f>IF(OR(FE245=FALSE,FE245="na"),"na",VLOOKUP(GI245,'Vlookup tables'!$G$2:$H$7,2,FALSE))</f>
        <v>na</v>
      </c>
      <c r="FK245" t="str">
        <f>IF(OR(FF245=FALSE,FF245="na"),"na",VLOOKUP(GJ245,'Vlookup tables'!$G$2:$H$7,2,FALSE))</f>
        <v>na</v>
      </c>
      <c r="FL245" t="str">
        <f>IF(OR(FG245=FALSE,FG245="na"),"na",VLOOKUP(GK245,'Vlookup tables'!$G$2:$H$7,2,FALSE))</f>
        <v>na</v>
      </c>
      <c r="FM245" t="str">
        <f>IF(OR(FD245=FALSE,FD245="na"),"na",VLOOKUP(GO245,'Vlookup tables'!$J$2:$K$5,2,FALSE))</f>
        <v>na</v>
      </c>
      <c r="FN245" t="str">
        <f>IF(OR(FE245=FALSE,FE245="na"),"na",VLOOKUP(GP245,'Vlookup tables'!$J$2:$K$5,2,FALSE))</f>
        <v>na</v>
      </c>
      <c r="FO245" t="str">
        <f>IF(OR(FF245=FALSE,FF245="na"),"na",VLOOKUP(GQ245,'Vlookup tables'!$J$2:$K$5,2,FALSE))</f>
        <v>na</v>
      </c>
      <c r="FP245" t="str">
        <f>IF(OR(FG245=FALSE,FG245="na"),"na",VLOOKUP(GR245,'Vlookup tables'!$J$2:$K$5,2,FALSE))</f>
        <v>na</v>
      </c>
      <c r="FQ245" t="str">
        <f t="shared" si="238"/>
        <v>na</v>
      </c>
      <c r="FR245" t="str">
        <f t="shared" si="239"/>
        <v>na</v>
      </c>
      <c r="FS245" t="str">
        <f t="shared" si="240"/>
        <v>na</v>
      </c>
      <c r="FT245" t="str">
        <f t="shared" si="241"/>
        <v>na</v>
      </c>
      <c r="FU245" t="str">
        <f t="shared" si="242"/>
        <v>na</v>
      </c>
      <c r="FV245" t="s">
        <v>574</v>
      </c>
      <c r="HF245" t="s">
        <v>534</v>
      </c>
      <c r="HH245" t="s">
        <v>1260</v>
      </c>
      <c r="HI245" t="s">
        <v>1517</v>
      </c>
      <c r="HK245">
        <v>1</v>
      </c>
      <c r="HP245">
        <v>1</v>
      </c>
      <c r="HQ245">
        <v>3</v>
      </c>
      <c r="HR245">
        <v>2</v>
      </c>
      <c r="HX245">
        <f>IF(IT245="","Unknown",VLOOKUP(IT245,'Vlookup tables'!$B$13:$C$16,2,FALSE))</f>
        <v>1</v>
      </c>
      <c r="HY245">
        <f>IF(IU245="","Unknown",VLOOKUP(IU245,'Vlookup tables'!$D$13:$E$16,2,FALSE))</f>
        <v>1</v>
      </c>
      <c r="HZ245">
        <f>IF(IV245="","Unknown",VLOOKUP(IV245,'Vlookup tables'!$F$13:$G$16,2,FALSE))</f>
        <v>3</v>
      </c>
      <c r="IA245">
        <f>IF(IW245="","Unknown",VLOOKUP(IW245,'Vlookup tables'!$H$13:$I$16,2,FALSE))</f>
        <v>2</v>
      </c>
      <c r="IB245">
        <f>IF(IX245="","Unknown",VLOOKUP(IX245,'Vlookup tables'!$J$13:$K$16,2,FALSE))</f>
        <v>2</v>
      </c>
      <c r="IC245">
        <f>IF(IY245="","Unknown",VLOOKUP(IY245,'Vlookup tables'!$L$13:$M$16,2,FALSE))</f>
        <v>3</v>
      </c>
      <c r="ID245">
        <f>IF(IZ245="","Unknown",VLOOKUP(IZ245,'Vlookup tables'!$N$13:$O$16,2,FALSE))</f>
        <v>1</v>
      </c>
      <c r="IE245">
        <f>VLOOKUP(JA245,'Vlookup tables'!$P$13:$Q$15,2,FALSE)</f>
        <v>1</v>
      </c>
      <c r="IF245" t="str">
        <f t="shared" si="277"/>
        <v>na</v>
      </c>
      <c r="IG245" t="str">
        <f t="shared" si="278"/>
        <v>na</v>
      </c>
      <c r="IH245" t="str">
        <f t="shared" si="279"/>
        <v>na</v>
      </c>
      <c r="II245" t="str">
        <f t="shared" si="243"/>
        <v>na</v>
      </c>
      <c r="IJ245" t="str">
        <f>IF(OR(IF245=FALSE,IF245="na"),"na",VLOOKUP(JF245,'Vlookup tables'!$G$2:$H$7,2,FALSE))</f>
        <v>na</v>
      </c>
      <c r="IK245" t="str">
        <f>IF(OR(IG245=FALSE,IG245="na"),"na",VLOOKUP(JG245,'Vlookup tables'!$G$2:$H$7,2,FALSE))</f>
        <v>na</v>
      </c>
      <c r="IL245" t="str">
        <f>IF(OR(IH245=FALSE,IH245="na"),"na",VLOOKUP(JH245,'Vlookup tables'!$G$2:$H$7,2,FALSE))</f>
        <v>na</v>
      </c>
      <c r="IM245" t="str">
        <f>IF(OR(IF245=FALSE,IF245="na"),"na",VLOOKUP(JL245,'Vlookup tables'!$J$2:$K$5,2,FALSE))</f>
        <v>na</v>
      </c>
      <c r="IN245" t="str">
        <f>IF(OR(IG245=FALSE,IG245="na"),"na",VLOOKUP(JM245,'Vlookup tables'!$J$2:$K$5,2,FALSE))</f>
        <v>na</v>
      </c>
      <c r="IO245" t="str">
        <f>IF(OR(IH245=FALSE,IH245="na"),"na",VLOOKUP(JN245,'Vlookup tables'!$J$2:$K$5,2,FALSE))</f>
        <v>na</v>
      </c>
      <c r="IP245" t="str">
        <f t="shared" si="280"/>
        <v>na</v>
      </c>
      <c r="IQ245" t="str">
        <f t="shared" si="281"/>
        <v>na</v>
      </c>
      <c r="IR245" t="str">
        <f t="shared" si="282"/>
        <v>na</v>
      </c>
      <c r="IS245" t="b">
        <f t="shared" si="283"/>
        <v>0</v>
      </c>
      <c r="IT245" t="s">
        <v>704</v>
      </c>
      <c r="IU245" t="s">
        <v>669</v>
      </c>
      <c r="IV245" t="s">
        <v>540</v>
      </c>
      <c r="IW245" t="s">
        <v>562</v>
      </c>
      <c r="IX245" t="s">
        <v>563</v>
      </c>
      <c r="IY245" t="s">
        <v>532</v>
      </c>
      <c r="IZ245" t="s">
        <v>562</v>
      </c>
      <c r="JA245" t="s">
        <v>541</v>
      </c>
      <c r="JX245" t="s">
        <v>534</v>
      </c>
      <c r="JZ245" t="s">
        <v>588</v>
      </c>
      <c r="KA245" t="s">
        <v>589</v>
      </c>
      <c r="KC245">
        <v>1</v>
      </c>
      <c r="KD245">
        <v>2</v>
      </c>
      <c r="KH245">
        <v>1</v>
      </c>
      <c r="KN245" t="s">
        <v>552</v>
      </c>
      <c r="KQ245" t="b">
        <f t="shared" si="284"/>
        <v>0</v>
      </c>
      <c r="KR245">
        <f t="shared" si="244"/>
        <v>142</v>
      </c>
    </row>
    <row r="246" spans="1:304" ht="14.4" customHeight="1" x14ac:dyDescent="0.3">
      <c r="A246">
        <v>100</v>
      </c>
      <c r="B246">
        <v>1112</v>
      </c>
      <c r="C246" s="2">
        <v>44879.544212962966</v>
      </c>
      <c r="D246">
        <v>1</v>
      </c>
      <c r="E246" t="s">
        <v>775</v>
      </c>
      <c r="F246" t="s">
        <v>612</v>
      </c>
      <c r="G246">
        <f>VLOOKUP(F246,'Vlookup tables'!$A$2:$B$10,2,FALSE)</f>
        <v>5</v>
      </c>
      <c r="H246" t="s">
        <v>545</v>
      </c>
      <c r="J246" t="str">
        <f t="shared" si="285"/>
        <v>Engineering</v>
      </c>
      <c r="K246" t="s">
        <v>612</v>
      </c>
      <c r="L246">
        <f>VLOOKUP(K246,'Vlookup tables'!$A$2:$B$10,2,FALSE)</f>
        <v>5</v>
      </c>
      <c r="M246" t="s">
        <v>569</v>
      </c>
      <c r="N246" t="b">
        <f t="shared" si="245"/>
        <v>1</v>
      </c>
      <c r="O246" t="b">
        <f t="shared" si="246"/>
        <v>1</v>
      </c>
      <c r="P246" t="b">
        <f t="shared" si="247"/>
        <v>0</v>
      </c>
      <c r="Q246" t="b">
        <f t="shared" si="248"/>
        <v>0</v>
      </c>
      <c r="R246" t="b">
        <f t="shared" si="249"/>
        <v>0</v>
      </c>
      <c r="S246" t="s">
        <v>570</v>
      </c>
      <c r="T246" t="str">
        <f t="shared" si="286"/>
        <v>na</v>
      </c>
      <c r="U246" t="str">
        <f t="shared" si="287"/>
        <v>na</v>
      </c>
      <c r="V246" t="b">
        <f t="shared" si="288"/>
        <v>1</v>
      </c>
      <c r="W246" t="b">
        <f t="shared" si="289"/>
        <v>0</v>
      </c>
      <c r="X246" t="b">
        <f t="shared" si="290"/>
        <v>0</v>
      </c>
      <c r="Y246" t="s">
        <v>517</v>
      </c>
      <c r="Z246">
        <f>VLOOKUP(Y246,'Vlookup tables'!$D$2:$E$6,2,FALSE)</f>
        <v>1</v>
      </c>
      <c r="AA246" t="b">
        <f t="shared" si="227"/>
        <v>1</v>
      </c>
      <c r="AB246" t="b">
        <f t="shared" si="250"/>
        <v>0</v>
      </c>
      <c r="AC246" t="b">
        <f t="shared" si="251"/>
        <v>0</v>
      </c>
      <c r="AD246" t="b">
        <f t="shared" si="252"/>
        <v>0</v>
      </c>
      <c r="AE246" t="b">
        <f t="shared" si="253"/>
        <v>0</v>
      </c>
      <c r="AF246">
        <f>IF(OR(AA246=FALSE,AA246="na"),"na",VLOOKUP(AV246,'Vlookup tables'!$G$2:$H$7,2,FALSE))</f>
        <v>4</v>
      </c>
      <c r="AG246" t="str">
        <f>IF(OR(AB246=FALSE,AB246="na"),"na",VLOOKUP(AW246,'Vlookup tables'!$G$2:$H$7,2,FALSE))</f>
        <v>na</v>
      </c>
      <c r="AH246" t="str">
        <f>IF(OR(AC246=FALSE,AC246="na"),"na",VLOOKUP(AX246,'Vlookup tables'!$G$2:$H$7,2,FALSE))</f>
        <v>na</v>
      </c>
      <c r="AI246" t="str">
        <f>IF(OR(AD246=FALSE,AD246="na"),"na",VLOOKUP(AY246,'Vlookup tables'!$G$2:$H$7,2,FALSE))</f>
        <v>na</v>
      </c>
      <c r="AJ246">
        <f>IF(OR(AA246=FALSE,AA246="na"),"na",VLOOKUP(BC246,'Vlookup tables'!$J$2:$K$5,2,FALSE))</f>
        <v>3</v>
      </c>
      <c r="AK246" t="str">
        <f>IF(OR(AB246=FALSE,AB246="na"),"na",VLOOKUP(BD246,'Vlookup tables'!$J$2:$K$5,2,FALSE))</f>
        <v>na</v>
      </c>
      <c r="AL246" t="str">
        <f>IF(OR(AC246=FALSE,AC246="na"),"na",VLOOKUP(BE246,'Vlookup tables'!$J$2:$K$5,2,FALSE))</f>
        <v>na</v>
      </c>
      <c r="AM246" t="str">
        <f>IF(OR(AD246=FALSE,AD246="na"),"na",VLOOKUP(BF246,'Vlookup tables'!$J$2:$K$5,2,FALSE))</f>
        <v>na</v>
      </c>
      <c r="AN246" t="b">
        <f t="shared" si="254"/>
        <v>1</v>
      </c>
      <c r="AO246" t="str">
        <f t="shared" si="255"/>
        <v>na</v>
      </c>
      <c r="AP246" t="str">
        <f t="shared" si="256"/>
        <v>na</v>
      </c>
      <c r="AQ246" t="str">
        <f t="shared" si="257"/>
        <v>na</v>
      </c>
      <c r="AR246" t="s">
        <v>747</v>
      </c>
      <c r="AV246" t="s">
        <v>573</v>
      </c>
      <c r="AX246" t="s">
        <v>573</v>
      </c>
      <c r="BC246" t="s">
        <v>532</v>
      </c>
      <c r="BE246" t="s">
        <v>532</v>
      </c>
      <c r="BJ246" t="s">
        <v>1518</v>
      </c>
      <c r="BL246" t="s">
        <v>1519</v>
      </c>
      <c r="BQ246" t="str">
        <f t="shared" si="258"/>
        <v>Yes</v>
      </c>
      <c r="BR246" t="b">
        <f t="shared" si="259"/>
        <v>1</v>
      </c>
      <c r="BS246" t="b">
        <f t="shared" si="260"/>
        <v>1</v>
      </c>
      <c r="BT246" t="b">
        <f t="shared" si="261"/>
        <v>0</v>
      </c>
      <c r="BU246" t="b">
        <f t="shared" si="262"/>
        <v>0</v>
      </c>
      <c r="BV246" t="b">
        <f t="shared" si="263"/>
        <v>0</v>
      </c>
      <c r="BW246">
        <f>IF(OR(BR246=FALSE,BR246="na"),"na",VLOOKUP(CN246,'Vlookup tables'!$G$2:$H$7,2,FALSE))</f>
        <v>3</v>
      </c>
      <c r="BX246">
        <f>IF(OR(BS246=FALSE,BS246="na"),"na",VLOOKUP(CO246,'Vlookup tables'!$G$2:$H$7,2,FALSE))</f>
        <v>3</v>
      </c>
      <c r="BY246" t="str">
        <f>IF(OR(BT246=FALSE,BT246="na"),"na",VLOOKUP(CP246,'Vlookup tables'!$G$2:$H$7,2,FALSE))</f>
        <v>na</v>
      </c>
      <c r="BZ246" t="str">
        <f>IF(OR(BU246=FALSE,BU246="na"),"na",VLOOKUP(CQ246,'Vlookup tables'!$G$2:$H$7,2,FALSE))</f>
        <v>na</v>
      </c>
      <c r="CA246">
        <f>IF(OR(BR246=FALSE,BR246="na"),"na",VLOOKUP(CU246,'Vlookup tables'!$J$2:$K$5,2,FALSE))</f>
        <v>3</v>
      </c>
      <c r="CB246">
        <f>IF(OR(BS246=FALSE,BS246="na"),"na",VLOOKUP(CV246,'Vlookup tables'!$J$2:$K$5,2,FALSE))</f>
        <v>3</v>
      </c>
      <c r="CC246" t="str">
        <f>IF(OR(BT246=FALSE,BT246="na"),"na",VLOOKUP(CW246,'Vlookup tables'!$J$2:$K$5,2,FALSE))</f>
        <v>na</v>
      </c>
      <c r="CD246" t="str">
        <f>IF(OR(BU246=FALSE,BU246="na"),"na",VLOOKUP(CX246,'Vlookup tables'!$J$2:$K$5,2,FALSE))</f>
        <v>na</v>
      </c>
      <c r="CE246" t="b">
        <f t="shared" si="264"/>
        <v>0</v>
      </c>
      <c r="CF246" t="b">
        <f t="shared" si="265"/>
        <v>0</v>
      </c>
      <c r="CG246" t="str">
        <f t="shared" si="266"/>
        <v>na</v>
      </c>
      <c r="CH246" t="str">
        <f t="shared" si="267"/>
        <v>na</v>
      </c>
      <c r="CI246" t="s">
        <v>519</v>
      </c>
      <c r="CJ246" t="s">
        <v>529</v>
      </c>
      <c r="CN246" t="s">
        <v>527</v>
      </c>
      <c r="CO246" t="s">
        <v>527</v>
      </c>
      <c r="CU246" t="s">
        <v>532</v>
      </c>
      <c r="CV246" t="s">
        <v>532</v>
      </c>
      <c r="DI246" t="b">
        <f t="shared" si="268"/>
        <v>0</v>
      </c>
      <c r="DK246" t="s">
        <v>552</v>
      </c>
      <c r="EQ246" t="b">
        <f t="shared" si="269"/>
        <v>1</v>
      </c>
      <c r="ER246" t="b">
        <f t="shared" si="270"/>
        <v>1</v>
      </c>
      <c r="ES246" t="b">
        <f t="shared" si="271"/>
        <v>0</v>
      </c>
      <c r="ET246" t="b">
        <f t="shared" si="272"/>
        <v>0</v>
      </c>
      <c r="EU246" t="b">
        <f t="shared" si="273"/>
        <v>0</v>
      </c>
      <c r="EV246" t="b">
        <f t="shared" si="274"/>
        <v>0</v>
      </c>
      <c r="EW246">
        <f t="shared" si="228"/>
        <v>3</v>
      </c>
      <c r="EX246" t="str">
        <f t="shared" si="229"/>
        <v>na</v>
      </c>
      <c r="EY246" t="str">
        <f t="shared" si="230"/>
        <v>na</v>
      </c>
      <c r="EZ246" t="str">
        <f t="shared" si="231"/>
        <v>na</v>
      </c>
      <c r="FA246" t="b">
        <f t="shared" si="232"/>
        <v>1</v>
      </c>
      <c r="FB246" t="b">
        <f t="shared" si="233"/>
        <v>0</v>
      </c>
      <c r="FC246" t="b">
        <f t="shared" si="275"/>
        <v>0</v>
      </c>
      <c r="FD246" t="b">
        <f t="shared" si="234"/>
        <v>1</v>
      </c>
      <c r="FE246" t="b">
        <f t="shared" si="235"/>
        <v>0</v>
      </c>
      <c r="FF246" t="b">
        <f t="shared" si="236"/>
        <v>1</v>
      </c>
      <c r="FG246" t="b">
        <f t="shared" si="237"/>
        <v>0</v>
      </c>
      <c r="FH246" t="b">
        <f t="shared" si="276"/>
        <v>0</v>
      </c>
      <c r="FI246">
        <f>IF(OR(FD246=FALSE,FD246="na"),"na",VLOOKUP(GH246,'Vlookup tables'!$G$2:$H$7,2,FALSE))</f>
        <v>4</v>
      </c>
      <c r="FJ246" t="str">
        <f>IF(OR(FE246=FALSE,FE246="na"),"na",VLOOKUP(GI246,'Vlookup tables'!$G$2:$H$7,2,FALSE))</f>
        <v>na</v>
      </c>
      <c r="FK246">
        <f>IF(OR(FF246=FALSE,FF246="na"),"na",VLOOKUP(GJ246,'Vlookup tables'!$G$2:$H$7,2,FALSE))</f>
        <v>3</v>
      </c>
      <c r="FL246" t="str">
        <f>IF(OR(FG246=FALSE,FG246="na"),"na",VLOOKUP(GK246,'Vlookup tables'!$G$2:$H$7,2,FALSE))</f>
        <v>na</v>
      </c>
      <c r="FM246">
        <f>IF(OR(FD246=FALSE,FD246="na"),"na",VLOOKUP(GO246,'Vlookup tables'!$J$2:$K$5,2,FALSE))</f>
        <v>3</v>
      </c>
      <c r="FN246" t="str">
        <f>IF(OR(FE246=FALSE,FE246="na"),"na",VLOOKUP(GP246,'Vlookup tables'!$J$2:$K$5,2,FALSE))</f>
        <v>na</v>
      </c>
      <c r="FO246">
        <f>IF(OR(FF246=FALSE,FF246="na"),"na",VLOOKUP(GQ246,'Vlookup tables'!$J$2:$K$5,2,FALSE))</f>
        <v>2</v>
      </c>
      <c r="FP246" t="str">
        <f>IF(OR(FG246=FALSE,FG246="na"),"na",VLOOKUP(GR246,'Vlookup tables'!$J$2:$K$5,2,FALSE))</f>
        <v>na</v>
      </c>
      <c r="FQ246" t="b">
        <f t="shared" si="238"/>
        <v>0</v>
      </c>
      <c r="FR246" t="str">
        <f t="shared" si="239"/>
        <v>na</v>
      </c>
      <c r="FS246" t="b">
        <f t="shared" si="240"/>
        <v>0</v>
      </c>
      <c r="FT246" t="str">
        <f t="shared" si="241"/>
        <v>na</v>
      </c>
      <c r="FU246" t="b">
        <f t="shared" si="242"/>
        <v>0</v>
      </c>
      <c r="FV246" t="s">
        <v>601</v>
      </c>
      <c r="FX246" t="s">
        <v>554</v>
      </c>
      <c r="GB246" t="s">
        <v>630</v>
      </c>
      <c r="GF246" t="s">
        <v>596</v>
      </c>
      <c r="GH246" t="s">
        <v>573</v>
      </c>
      <c r="GJ246" t="s">
        <v>527</v>
      </c>
      <c r="GO246" t="s">
        <v>532</v>
      </c>
      <c r="GQ246" t="s">
        <v>528</v>
      </c>
      <c r="HD246" t="s">
        <v>552</v>
      </c>
      <c r="HX246">
        <f>IF(IT246="","Unknown",VLOOKUP(IT246,'Vlookup tables'!$B$13:$C$16,2,FALSE))</f>
        <v>2</v>
      </c>
      <c r="HY246">
        <f>IF(IU246="","Unknown",VLOOKUP(IU246,'Vlookup tables'!$D$13:$E$16,2,FALSE))</f>
        <v>2</v>
      </c>
      <c r="HZ246">
        <f>IF(IV246="","Unknown",VLOOKUP(IV246,'Vlookup tables'!$F$13:$G$16,2,FALSE))</f>
        <v>3</v>
      </c>
      <c r="IA246">
        <f>IF(IW246="","Unknown",VLOOKUP(IW246,'Vlookup tables'!$H$13:$I$16,2,FALSE))</f>
        <v>3</v>
      </c>
      <c r="IB246">
        <f>IF(IX246="","Unknown",VLOOKUP(IX246,'Vlookup tables'!$J$13:$K$16,2,FALSE))</f>
        <v>3</v>
      </c>
      <c r="IC246">
        <f>IF(IY246="","Unknown",VLOOKUP(IY246,'Vlookup tables'!$L$13:$M$16,2,FALSE))</f>
        <v>3</v>
      </c>
      <c r="ID246">
        <f>IF(IZ246="","Unknown",VLOOKUP(IZ246,'Vlookup tables'!$N$13:$O$16,2,FALSE))</f>
        <v>1</v>
      </c>
      <c r="IE246">
        <f>VLOOKUP(JA246,'Vlookup tables'!$P$13:$Q$15,2,FALSE)</f>
        <v>2</v>
      </c>
      <c r="IF246" t="b">
        <f t="shared" si="277"/>
        <v>1</v>
      </c>
      <c r="IG246" t="b">
        <f t="shared" si="278"/>
        <v>1</v>
      </c>
      <c r="IH246" t="b">
        <f t="shared" si="279"/>
        <v>0</v>
      </c>
      <c r="II246" t="b">
        <f t="shared" si="243"/>
        <v>0</v>
      </c>
      <c r="IJ246">
        <f>IF(OR(IF246=FALSE,IF246="na"),"na",VLOOKUP(JF246,'Vlookup tables'!$G$2:$H$7,2,FALSE))</f>
        <v>3</v>
      </c>
      <c r="IK246">
        <f>IF(OR(IG246=FALSE,IG246="na"),"na",VLOOKUP(JG246,'Vlookup tables'!$G$2:$H$7,2,FALSE))</f>
        <v>3</v>
      </c>
      <c r="IL246" t="str">
        <f>IF(OR(IH246=FALSE,IH246="na"),"na",VLOOKUP(JH246,'Vlookup tables'!$G$2:$H$7,2,FALSE))</f>
        <v>na</v>
      </c>
      <c r="IM246">
        <f>IF(OR(IF246=FALSE,IF246="na"),"na",VLOOKUP(JL246,'Vlookup tables'!$J$2:$K$5,2,FALSE))</f>
        <v>3</v>
      </c>
      <c r="IN246">
        <f>IF(OR(IG246=FALSE,IG246="na"),"na",VLOOKUP(JM246,'Vlookup tables'!$J$2:$K$5,2,FALSE))</f>
        <v>2</v>
      </c>
      <c r="IO246" t="str">
        <f>IF(OR(IH246=FALSE,IH246="na"),"na",VLOOKUP(JN246,'Vlookup tables'!$J$2:$K$5,2,FALSE))</f>
        <v>na</v>
      </c>
      <c r="IP246" t="b">
        <f t="shared" si="280"/>
        <v>0</v>
      </c>
      <c r="IQ246" t="b">
        <f t="shared" si="281"/>
        <v>0</v>
      </c>
      <c r="IR246" t="str">
        <f t="shared" si="282"/>
        <v>na</v>
      </c>
      <c r="IS246" t="b">
        <f t="shared" si="283"/>
        <v>0</v>
      </c>
      <c r="IT246" t="s">
        <v>559</v>
      </c>
      <c r="IU246" t="s">
        <v>560</v>
      </c>
      <c r="IV246" t="s">
        <v>540</v>
      </c>
      <c r="IW246" t="s">
        <v>576</v>
      </c>
      <c r="IX246" t="s">
        <v>577</v>
      </c>
      <c r="IY246" t="s">
        <v>532</v>
      </c>
      <c r="IZ246" t="s">
        <v>562</v>
      </c>
      <c r="JA246" t="s">
        <v>578</v>
      </c>
      <c r="JB246" t="s">
        <v>636</v>
      </c>
      <c r="JF246" t="s">
        <v>527</v>
      </c>
      <c r="JG246" t="s">
        <v>527</v>
      </c>
      <c r="JL246" t="s">
        <v>532</v>
      </c>
      <c r="JM246" t="s">
        <v>528</v>
      </c>
      <c r="KN246" t="s">
        <v>552</v>
      </c>
      <c r="KQ246" t="b">
        <f t="shared" si="284"/>
        <v>0</v>
      </c>
      <c r="KR246">
        <f t="shared" si="244"/>
        <v>151</v>
      </c>
    </row>
    <row r="247" spans="1:304" ht="14.4" customHeight="1" x14ac:dyDescent="0.3">
      <c r="A247">
        <v>100</v>
      </c>
      <c r="B247">
        <v>425</v>
      </c>
      <c r="C247" s="2">
        <v>44879.58861111111</v>
      </c>
      <c r="D247">
        <v>0.89999997615814198</v>
      </c>
      <c r="E247" t="s">
        <v>775</v>
      </c>
      <c r="F247" t="s">
        <v>566</v>
      </c>
      <c r="G247">
        <f>VLOOKUP(F247,'Vlookup tables'!$A$2:$B$10,2,FALSE)</f>
        <v>3</v>
      </c>
      <c r="H247" t="s">
        <v>579</v>
      </c>
      <c r="I247" t="s">
        <v>1520</v>
      </c>
      <c r="J247" t="str">
        <f t="shared" si="285"/>
        <v>GIS Manager</v>
      </c>
      <c r="K247" t="s">
        <v>566</v>
      </c>
      <c r="L247">
        <f>VLOOKUP(K247,'Vlookup tables'!$A$2:$B$10,2,FALSE)</f>
        <v>3</v>
      </c>
      <c r="M247" t="s">
        <v>592</v>
      </c>
      <c r="N247" t="b">
        <f t="shared" si="245"/>
        <v>0</v>
      </c>
      <c r="O247" t="b">
        <f t="shared" si="246"/>
        <v>1</v>
      </c>
      <c r="P247" t="b">
        <f t="shared" si="247"/>
        <v>0</v>
      </c>
      <c r="Q247" t="b">
        <f t="shared" si="248"/>
        <v>0</v>
      </c>
      <c r="R247" t="b">
        <f t="shared" si="249"/>
        <v>0</v>
      </c>
      <c r="T247" t="str">
        <f t="shared" si="286"/>
        <v>Unknown</v>
      </c>
      <c r="U247" t="str">
        <f t="shared" si="287"/>
        <v>na</v>
      </c>
      <c r="V247" t="str">
        <f t="shared" si="288"/>
        <v>Unknown</v>
      </c>
      <c r="W247" t="str">
        <f t="shared" si="289"/>
        <v>Unknown</v>
      </c>
      <c r="X247" t="str">
        <f t="shared" si="290"/>
        <v>Unknown</v>
      </c>
      <c r="Y247" t="s">
        <v>517</v>
      </c>
      <c r="Z247">
        <f>VLOOKUP(Y247,'Vlookup tables'!$D$2:$E$6,2,FALSE)</f>
        <v>1</v>
      </c>
      <c r="AA247" t="b">
        <f t="shared" si="227"/>
        <v>0</v>
      </c>
      <c r="AB247" t="b">
        <f t="shared" si="250"/>
        <v>1</v>
      </c>
      <c r="AC247" t="b">
        <f t="shared" si="251"/>
        <v>0</v>
      </c>
      <c r="AD247" t="b">
        <f t="shared" si="252"/>
        <v>0</v>
      </c>
      <c r="AE247" t="b">
        <f t="shared" si="253"/>
        <v>0</v>
      </c>
      <c r="AF247" t="str">
        <f>IF(OR(AA247=FALSE,AA247="na"),"na",VLOOKUP(AV247,'Vlookup tables'!$G$2:$H$7,2,FALSE))</f>
        <v>na</v>
      </c>
      <c r="AG247">
        <f>IF(OR(AB247=FALSE,AB247="na"),"na",VLOOKUP(AW247,'Vlookup tables'!$G$2:$H$7,2,FALSE))</f>
        <v>1</v>
      </c>
      <c r="AH247" t="str">
        <f>IF(OR(AC247=FALSE,AC247="na"),"na",VLOOKUP(AX247,'Vlookup tables'!$G$2:$H$7,2,FALSE))</f>
        <v>na</v>
      </c>
      <c r="AI247" t="str">
        <f>IF(OR(AD247=FALSE,AD247="na"),"na",VLOOKUP(AY247,'Vlookup tables'!$G$2:$H$7,2,FALSE))</f>
        <v>na</v>
      </c>
      <c r="AJ247" t="str">
        <f>IF(OR(AA247=FALSE,AA247="na"),"na",VLOOKUP(BC247,'Vlookup tables'!$J$2:$K$5,2,FALSE))</f>
        <v>na</v>
      </c>
      <c r="AK247">
        <f>IF(OR(AB247=FALSE,AB247="na"),"na",VLOOKUP(BD247,'Vlookup tables'!$J$2:$K$5,2,FALSE))</f>
        <v>2</v>
      </c>
      <c r="AL247" t="str">
        <f>IF(OR(AC247=FALSE,AC247="na"),"na",VLOOKUP(BE247,'Vlookup tables'!$J$2:$K$5,2,FALSE))</f>
        <v>na</v>
      </c>
      <c r="AM247" t="str">
        <f>IF(OR(AD247=FALSE,AD247="na"),"na",VLOOKUP(BF247,'Vlookup tables'!$J$2:$K$5,2,FALSE))</f>
        <v>na</v>
      </c>
      <c r="AN247" t="str">
        <f t="shared" si="254"/>
        <v>na</v>
      </c>
      <c r="AO247" t="b">
        <f t="shared" si="255"/>
        <v>1</v>
      </c>
      <c r="AP247" t="str">
        <f t="shared" si="256"/>
        <v>na</v>
      </c>
      <c r="AQ247" t="str">
        <f t="shared" si="257"/>
        <v>na</v>
      </c>
      <c r="AR247" t="s">
        <v>627</v>
      </c>
      <c r="AW247" t="s">
        <v>530</v>
      </c>
      <c r="BD247" t="s">
        <v>528</v>
      </c>
      <c r="BK247" t="s">
        <v>1521</v>
      </c>
      <c r="BQ247" t="str">
        <f t="shared" si="258"/>
        <v>Yes</v>
      </c>
      <c r="BR247" t="b">
        <f t="shared" si="259"/>
        <v>1</v>
      </c>
      <c r="BS247" t="b">
        <f t="shared" si="260"/>
        <v>1</v>
      </c>
      <c r="BT247" t="b">
        <f t="shared" si="261"/>
        <v>1</v>
      </c>
      <c r="BU247" t="b">
        <f t="shared" si="262"/>
        <v>0</v>
      </c>
      <c r="BV247" t="b">
        <f t="shared" si="263"/>
        <v>0</v>
      </c>
      <c r="BW247">
        <f>IF(OR(BR247=FALSE,BR247="na"),"na",VLOOKUP(CN247,'Vlookup tables'!$G$2:$H$7,2,FALSE))</f>
        <v>2</v>
      </c>
      <c r="BX247">
        <f>IF(OR(BS247=FALSE,BS247="na"),"na",VLOOKUP(CO247,'Vlookup tables'!$G$2:$H$7,2,FALSE))</f>
        <v>2</v>
      </c>
      <c r="BY247">
        <f>IF(OR(BT247=FALSE,BT247="na"),"na",VLOOKUP(CP247,'Vlookup tables'!$G$2:$H$7,2,FALSE))</f>
        <v>2</v>
      </c>
      <c r="BZ247" t="str">
        <f>IF(OR(BU247=FALSE,BU247="na"),"na",VLOOKUP(CQ247,'Vlookup tables'!$G$2:$H$7,2,FALSE))</f>
        <v>na</v>
      </c>
      <c r="CA247">
        <f>IF(OR(BR247=FALSE,BR247="na"),"na",VLOOKUP(CU247,'Vlookup tables'!$J$2:$K$5,2,FALSE))</f>
        <v>3</v>
      </c>
      <c r="CB247">
        <f>IF(OR(BS247=FALSE,BS247="na"),"na",VLOOKUP(CV247,'Vlookup tables'!$J$2:$K$5,2,FALSE))</f>
        <v>3</v>
      </c>
      <c r="CC247">
        <f>IF(OR(BT247=FALSE,BT247="na"),"na",VLOOKUP(CW247,'Vlookup tables'!$J$2:$K$5,2,FALSE))</f>
        <v>3</v>
      </c>
      <c r="CD247" t="str">
        <f>IF(OR(BU247=FALSE,BU247="na"),"na",VLOOKUP(CX247,'Vlookup tables'!$J$2:$K$5,2,FALSE))</f>
        <v>na</v>
      </c>
      <c r="CE247" t="b">
        <f t="shared" si="264"/>
        <v>0</v>
      </c>
      <c r="CF247" t="b">
        <f t="shared" si="265"/>
        <v>0</v>
      </c>
      <c r="CG247" t="b">
        <f t="shared" si="266"/>
        <v>0</v>
      </c>
      <c r="CH247" t="str">
        <f t="shared" si="267"/>
        <v>na</v>
      </c>
      <c r="CI247" t="s">
        <v>519</v>
      </c>
      <c r="CJ247" t="s">
        <v>593</v>
      </c>
      <c r="CN247" t="s">
        <v>531</v>
      </c>
      <c r="CO247" t="s">
        <v>531</v>
      </c>
      <c r="CP247" t="s">
        <v>531</v>
      </c>
      <c r="CU247" t="s">
        <v>532</v>
      </c>
      <c r="CV247" t="s">
        <v>532</v>
      </c>
      <c r="CW247" t="s">
        <v>532</v>
      </c>
      <c r="DI247" t="b">
        <f t="shared" si="268"/>
        <v>0</v>
      </c>
      <c r="DK247" t="s">
        <v>552</v>
      </c>
      <c r="EQ247" t="b">
        <f t="shared" si="269"/>
        <v>1</v>
      </c>
      <c r="ER247" t="b">
        <f t="shared" si="270"/>
        <v>1</v>
      </c>
      <c r="ES247" t="b">
        <f t="shared" si="271"/>
        <v>0</v>
      </c>
      <c r="ET247" t="b">
        <f t="shared" si="272"/>
        <v>0</v>
      </c>
      <c r="EU247" t="b">
        <f t="shared" si="273"/>
        <v>1</v>
      </c>
      <c r="EV247" t="b">
        <f t="shared" si="274"/>
        <v>0</v>
      </c>
      <c r="EW247">
        <f t="shared" si="228"/>
        <v>1</v>
      </c>
      <c r="EX247" t="str">
        <f t="shared" si="229"/>
        <v>na</v>
      </c>
      <c r="EY247" t="str">
        <f t="shared" si="230"/>
        <v>na</v>
      </c>
      <c r="EZ247">
        <f t="shared" si="231"/>
        <v>1</v>
      </c>
      <c r="FA247" t="b">
        <f t="shared" si="232"/>
        <v>1</v>
      </c>
      <c r="FB247" t="b">
        <f t="shared" si="233"/>
        <v>0</v>
      </c>
      <c r="FC247" t="b">
        <f t="shared" si="275"/>
        <v>0</v>
      </c>
      <c r="FD247" t="b">
        <f t="shared" si="234"/>
        <v>1</v>
      </c>
      <c r="FE247" t="str">
        <f t="shared" si="235"/>
        <v>na</v>
      </c>
      <c r="FF247" t="b">
        <f t="shared" si="236"/>
        <v>1</v>
      </c>
      <c r="FG247" t="b">
        <f t="shared" si="237"/>
        <v>0</v>
      </c>
      <c r="FH247" t="b">
        <f t="shared" si="276"/>
        <v>0</v>
      </c>
      <c r="FI247">
        <f>IF(OR(FD247=FALSE,FD247="na"),"na",VLOOKUP(GH247,'Vlookup tables'!$G$2:$H$7,2,FALSE))</f>
        <v>4</v>
      </c>
      <c r="FJ247" t="str">
        <f>IF(OR(FE247=FALSE,FE247="na"),"na",VLOOKUP(GI247,'Vlookup tables'!$G$2:$H$7,2,FALSE))</f>
        <v>na</v>
      </c>
      <c r="FK247">
        <f>IF(OR(FF247=FALSE,FF247="na"),"na",VLOOKUP(GJ247,'Vlookup tables'!$G$2:$H$7,2,FALSE))</f>
        <v>4</v>
      </c>
      <c r="FL247" t="str">
        <f>IF(OR(FG247=FALSE,FG247="na"),"na",VLOOKUP(GK247,'Vlookup tables'!$G$2:$H$7,2,FALSE))</f>
        <v>na</v>
      </c>
      <c r="FM247">
        <f>IF(OR(FD247=FALSE,FD247="na"),"na",VLOOKUP(GO247,'Vlookup tables'!$J$2:$K$5,2,FALSE))</f>
        <v>3</v>
      </c>
      <c r="FN247" t="str">
        <f>IF(OR(FE247=FALSE,FE247="na"),"na",VLOOKUP(GP247,'Vlookup tables'!$J$2:$K$5,2,FALSE))</f>
        <v>na</v>
      </c>
      <c r="FO247">
        <f>IF(OR(FF247=FALSE,FF247="na"),"na",VLOOKUP(GQ247,'Vlookup tables'!$J$2:$K$5,2,FALSE))</f>
        <v>3</v>
      </c>
      <c r="FP247" t="str">
        <f>IF(OR(FG247=FALSE,FG247="na"),"na",VLOOKUP(GR247,'Vlookup tables'!$J$2:$K$5,2,FALSE))</f>
        <v>na</v>
      </c>
      <c r="FQ247" t="b">
        <f t="shared" si="238"/>
        <v>0</v>
      </c>
      <c r="FR247" t="str">
        <f t="shared" si="239"/>
        <v>na</v>
      </c>
      <c r="FS247" t="b">
        <f t="shared" si="240"/>
        <v>0</v>
      </c>
      <c r="FT247" t="str">
        <f t="shared" si="241"/>
        <v>na</v>
      </c>
      <c r="FU247" t="b">
        <f t="shared" si="242"/>
        <v>0</v>
      </c>
      <c r="FV247" t="s">
        <v>594</v>
      </c>
      <c r="FX247" t="s">
        <v>555</v>
      </c>
      <c r="GA247" t="s">
        <v>555</v>
      </c>
      <c r="GB247" t="s">
        <v>630</v>
      </c>
      <c r="GF247" t="s">
        <v>596</v>
      </c>
      <c r="GH247" t="s">
        <v>573</v>
      </c>
      <c r="GJ247" t="s">
        <v>573</v>
      </c>
      <c r="GO247" t="s">
        <v>532</v>
      </c>
      <c r="GQ247" t="s">
        <v>532</v>
      </c>
      <c r="HD247" t="s">
        <v>552</v>
      </c>
      <c r="HX247">
        <f>IF(IT247="","Unknown",VLOOKUP(IT247,'Vlookup tables'!$B$13:$C$16,2,FALSE))</f>
        <v>3</v>
      </c>
      <c r="HY247">
        <f>IF(IU247="","Unknown",VLOOKUP(IU247,'Vlookup tables'!$D$13:$E$16,2,FALSE))</f>
        <v>3</v>
      </c>
      <c r="HZ247">
        <f>IF(IV247="","Unknown",VLOOKUP(IV247,'Vlookup tables'!$F$13:$G$16,2,FALSE))</f>
        <v>3</v>
      </c>
      <c r="IA247">
        <f>IF(IW247="","Unknown",VLOOKUP(IW247,'Vlookup tables'!$H$13:$I$16,2,FALSE))</f>
        <v>2</v>
      </c>
      <c r="IB247">
        <f>IF(IX247="","Unknown",VLOOKUP(IX247,'Vlookup tables'!$J$13:$K$16,2,FALSE))</f>
        <v>3</v>
      </c>
      <c r="IC247">
        <f>IF(IY247="","Unknown",VLOOKUP(IY247,'Vlookup tables'!$L$13:$M$16,2,FALSE))</f>
        <v>3</v>
      </c>
      <c r="ID247">
        <f>IF(IZ247="","Unknown",VLOOKUP(IZ247,'Vlookup tables'!$N$13:$O$16,2,FALSE))</f>
        <v>1</v>
      </c>
      <c r="IE247">
        <f>VLOOKUP(JA247,'Vlookup tables'!$P$13:$Q$15,2,FALSE)</f>
        <v>1</v>
      </c>
      <c r="IF247" t="str">
        <f t="shared" si="277"/>
        <v>na</v>
      </c>
      <c r="IG247" t="str">
        <f t="shared" si="278"/>
        <v>na</v>
      </c>
      <c r="IH247" t="str">
        <f t="shared" si="279"/>
        <v>na</v>
      </c>
      <c r="II247" t="str">
        <f t="shared" si="243"/>
        <v>na</v>
      </c>
      <c r="IJ247" t="str">
        <f>IF(OR(IF247=FALSE,IF247="na"),"na",VLOOKUP(JF247,'Vlookup tables'!$G$2:$H$7,2,FALSE))</f>
        <v>na</v>
      </c>
      <c r="IK247" t="str">
        <f>IF(OR(IG247=FALSE,IG247="na"),"na",VLOOKUP(JG247,'Vlookup tables'!$G$2:$H$7,2,FALSE))</f>
        <v>na</v>
      </c>
      <c r="IL247" t="str">
        <f>IF(OR(IH247=FALSE,IH247="na"),"na",VLOOKUP(JH247,'Vlookup tables'!$G$2:$H$7,2,FALSE))</f>
        <v>na</v>
      </c>
      <c r="IM247" t="str">
        <f>IF(OR(IF247=FALSE,IF247="na"),"na",VLOOKUP(JL247,'Vlookup tables'!$J$2:$K$5,2,FALSE))</f>
        <v>na</v>
      </c>
      <c r="IN247" t="str">
        <f>IF(OR(IG247=FALSE,IG247="na"),"na",VLOOKUP(JM247,'Vlookup tables'!$J$2:$K$5,2,FALSE))</f>
        <v>na</v>
      </c>
      <c r="IO247" t="str">
        <f>IF(OR(IH247=FALSE,IH247="na"),"na",VLOOKUP(JN247,'Vlookup tables'!$J$2:$K$5,2,FALSE))</f>
        <v>na</v>
      </c>
      <c r="IP247" t="str">
        <f t="shared" si="280"/>
        <v>na</v>
      </c>
      <c r="IQ247" t="str">
        <f t="shared" si="281"/>
        <v>na</v>
      </c>
      <c r="IR247" t="str">
        <f t="shared" si="282"/>
        <v>na</v>
      </c>
      <c r="IS247" t="b">
        <f t="shared" si="283"/>
        <v>0</v>
      </c>
      <c r="IT247" t="s">
        <v>538</v>
      </c>
      <c r="IU247" t="s">
        <v>539</v>
      </c>
      <c r="IV247" t="s">
        <v>540</v>
      </c>
      <c r="IW247" t="s">
        <v>562</v>
      </c>
      <c r="IX247" t="s">
        <v>577</v>
      </c>
      <c r="IY247" t="s">
        <v>532</v>
      </c>
      <c r="IZ247" t="s">
        <v>562</v>
      </c>
      <c r="JA247" t="s">
        <v>541</v>
      </c>
      <c r="JX247" t="s">
        <v>534</v>
      </c>
      <c r="JZ247" t="s">
        <v>588</v>
      </c>
      <c r="KA247" t="s">
        <v>589</v>
      </c>
      <c r="KC247">
        <v>1</v>
      </c>
      <c r="KD247">
        <v>2</v>
      </c>
      <c r="KH247">
        <v>1</v>
      </c>
      <c r="KN247" t="s">
        <v>552</v>
      </c>
      <c r="KQ247" t="b">
        <f t="shared" si="284"/>
        <v>0</v>
      </c>
      <c r="KR247">
        <f t="shared" si="244"/>
        <v>152</v>
      </c>
    </row>
    <row r="248" spans="1:304" ht="14.4" customHeight="1" x14ac:dyDescent="0.3">
      <c r="A248">
        <v>100</v>
      </c>
      <c r="B248">
        <v>509</v>
      </c>
      <c r="C248" s="2">
        <v>44879.632407407407</v>
      </c>
      <c r="D248">
        <v>1</v>
      </c>
      <c r="E248" t="s">
        <v>544</v>
      </c>
      <c r="F248" t="s">
        <v>611</v>
      </c>
      <c r="G248">
        <f>VLOOKUP(F248,'Vlookup tables'!$A$2:$B$10,2,FALSE)</f>
        <v>4</v>
      </c>
      <c r="H248" t="s">
        <v>631</v>
      </c>
      <c r="J248" t="str">
        <f t="shared" si="285"/>
        <v>Maintenance</v>
      </c>
      <c r="K248" t="s">
        <v>611</v>
      </c>
      <c r="L248">
        <f>VLOOKUP(K248,'Vlookup tables'!$A$2:$B$10,2,FALSE)</f>
        <v>4</v>
      </c>
      <c r="M248" t="s">
        <v>592</v>
      </c>
      <c r="N248" t="b">
        <f t="shared" si="245"/>
        <v>0</v>
      </c>
      <c r="O248" t="b">
        <f t="shared" si="246"/>
        <v>1</v>
      </c>
      <c r="P248" t="b">
        <f t="shared" si="247"/>
        <v>0</v>
      </c>
      <c r="Q248" t="b">
        <f t="shared" si="248"/>
        <v>0</v>
      </c>
      <c r="R248" t="b">
        <f t="shared" si="249"/>
        <v>0</v>
      </c>
      <c r="S248" t="s">
        <v>547</v>
      </c>
      <c r="T248" t="b">
        <f t="shared" si="286"/>
        <v>0</v>
      </c>
      <c r="U248" t="str">
        <f t="shared" si="287"/>
        <v>na</v>
      </c>
      <c r="V248" t="b">
        <f t="shared" si="288"/>
        <v>1</v>
      </c>
      <c r="W248" t="b">
        <f t="shared" si="289"/>
        <v>0</v>
      </c>
      <c r="X248" t="b">
        <f t="shared" si="290"/>
        <v>0</v>
      </c>
      <c r="Y248" t="s">
        <v>517</v>
      </c>
      <c r="Z248">
        <f>VLOOKUP(Y248,'Vlookup tables'!$D$2:$E$6,2,FALSE)</f>
        <v>1</v>
      </c>
      <c r="AA248" t="b">
        <f t="shared" si="227"/>
        <v>1</v>
      </c>
      <c r="AB248" t="b">
        <f t="shared" si="250"/>
        <v>0</v>
      </c>
      <c r="AC248" t="b">
        <f t="shared" si="251"/>
        <v>0</v>
      </c>
      <c r="AD248" t="b">
        <f t="shared" si="252"/>
        <v>1</v>
      </c>
      <c r="AE248" t="b">
        <f t="shared" si="253"/>
        <v>0</v>
      </c>
      <c r="AF248">
        <f>IF(OR(AA248=FALSE,AA248="na"),"na",VLOOKUP(AV248,'Vlookup tables'!$G$2:$H$7,2,FALSE))</f>
        <v>5</v>
      </c>
      <c r="AG248" t="str">
        <f>IF(OR(AB248=FALSE,AB248="na"),"na",VLOOKUP(AW248,'Vlookup tables'!$G$2:$H$7,2,FALSE))</f>
        <v>na</v>
      </c>
      <c r="AH248" t="str">
        <f>IF(OR(AC248=FALSE,AC248="na"),"na",VLOOKUP(AX248,'Vlookup tables'!$G$2:$H$7,2,FALSE))</f>
        <v>na</v>
      </c>
      <c r="AI248">
        <f>IF(OR(AD248=FALSE,AD248="na"),"na",VLOOKUP(AY248,'Vlookup tables'!$G$2:$H$7,2,FALSE))</f>
        <v>5</v>
      </c>
      <c r="AJ248">
        <f>IF(OR(AA248=FALSE,AA248="na"),"na",VLOOKUP(BC248,'Vlookup tables'!$J$2:$K$5,2,FALSE))</f>
        <v>3</v>
      </c>
      <c r="AK248" t="str">
        <f>IF(OR(AB248=FALSE,AB248="na"),"na",VLOOKUP(BD248,'Vlookup tables'!$J$2:$K$5,2,FALSE))</f>
        <v>na</v>
      </c>
      <c r="AL248" t="str">
        <f>IF(OR(AC248=FALSE,AC248="na"),"na",VLOOKUP(BE248,'Vlookup tables'!$J$2:$K$5,2,FALSE))</f>
        <v>na</v>
      </c>
      <c r="AM248">
        <f>IF(OR(AD248=FALSE,AD248="na"),"na",VLOOKUP(BF248,'Vlookup tables'!$J$2:$K$5,2,FALSE))</f>
        <v>3</v>
      </c>
      <c r="AN248" t="b">
        <f t="shared" si="254"/>
        <v>0</v>
      </c>
      <c r="AO248" t="str">
        <f t="shared" si="255"/>
        <v>na</v>
      </c>
      <c r="AP248" t="str">
        <f t="shared" si="256"/>
        <v>na</v>
      </c>
      <c r="AQ248" t="b">
        <f t="shared" si="257"/>
        <v>1</v>
      </c>
      <c r="AR248" t="s">
        <v>666</v>
      </c>
      <c r="AV248" t="s">
        <v>551</v>
      </c>
      <c r="AX248" t="s">
        <v>551</v>
      </c>
      <c r="AY248" t="s">
        <v>551</v>
      </c>
      <c r="BC248" t="s">
        <v>532</v>
      </c>
      <c r="BE248" t="s">
        <v>532</v>
      </c>
      <c r="BF248" t="s">
        <v>532</v>
      </c>
      <c r="BL248" t="s">
        <v>1522</v>
      </c>
      <c r="BM248" t="s">
        <v>1523</v>
      </c>
      <c r="BQ248" t="str">
        <f t="shared" si="258"/>
        <v>Yes</v>
      </c>
      <c r="BR248" t="b">
        <f t="shared" si="259"/>
        <v>1</v>
      </c>
      <c r="BS248" t="b">
        <f t="shared" si="260"/>
        <v>1</v>
      </c>
      <c r="BT248" t="b">
        <f t="shared" si="261"/>
        <v>0</v>
      </c>
      <c r="BU248" t="b">
        <f t="shared" si="262"/>
        <v>1</v>
      </c>
      <c r="BV248" t="b">
        <f t="shared" si="263"/>
        <v>0</v>
      </c>
      <c r="BW248">
        <f>IF(OR(BR248=FALSE,BR248="na"),"na",VLOOKUP(CN248,'Vlookup tables'!$G$2:$H$7,2,FALSE))</f>
        <v>4</v>
      </c>
      <c r="BX248">
        <f>IF(OR(BS248=FALSE,BS248="na"),"na",VLOOKUP(CO248,'Vlookup tables'!$G$2:$H$7,2,FALSE))</f>
        <v>2</v>
      </c>
      <c r="BY248" t="str">
        <f>IF(OR(BT248=FALSE,BT248="na"),"na",VLOOKUP(CP248,'Vlookup tables'!$G$2:$H$7,2,FALSE))</f>
        <v>na</v>
      </c>
      <c r="BZ248">
        <f>IF(OR(BU248=FALSE,BU248="na"),"na",VLOOKUP(CQ248,'Vlookup tables'!$G$2:$H$7,2,FALSE))</f>
        <v>4</v>
      </c>
      <c r="CA248">
        <f>IF(OR(BR248=FALSE,BR248="na"),"na",VLOOKUP(CU248,'Vlookup tables'!$J$2:$K$5,2,FALSE))</f>
        <v>3</v>
      </c>
      <c r="CB248">
        <f>IF(OR(BS248=FALSE,BS248="na"),"na",VLOOKUP(CV248,'Vlookup tables'!$J$2:$K$5,2,FALSE))</f>
        <v>3</v>
      </c>
      <c r="CC248" t="str">
        <f>IF(OR(BT248=FALSE,BT248="na"),"na",VLOOKUP(CW248,'Vlookup tables'!$J$2:$K$5,2,FALSE))</f>
        <v>na</v>
      </c>
      <c r="CD248">
        <f>IF(OR(BU248=FALSE,BU248="na"),"na",VLOOKUP(CX248,'Vlookup tables'!$J$2:$K$5,2,FALSE))</f>
        <v>3</v>
      </c>
      <c r="CE248" t="b">
        <f t="shared" si="264"/>
        <v>0</v>
      </c>
      <c r="CF248" t="b">
        <f t="shared" si="265"/>
        <v>0</v>
      </c>
      <c r="CG248" t="str">
        <f t="shared" si="266"/>
        <v>na</v>
      </c>
      <c r="CH248" t="b">
        <f t="shared" si="267"/>
        <v>0</v>
      </c>
      <c r="CI248" t="s">
        <v>519</v>
      </c>
      <c r="CJ248" t="s">
        <v>667</v>
      </c>
      <c r="CN248" t="s">
        <v>573</v>
      </c>
      <c r="CO248" t="s">
        <v>531</v>
      </c>
      <c r="CQ248" t="s">
        <v>573</v>
      </c>
      <c r="CU248" t="s">
        <v>532</v>
      </c>
      <c r="CV248" t="s">
        <v>532</v>
      </c>
      <c r="CX248" t="s">
        <v>532</v>
      </c>
      <c r="DI248" t="b">
        <f t="shared" si="268"/>
        <v>0</v>
      </c>
      <c r="DK248" t="s">
        <v>649</v>
      </c>
      <c r="EQ248" t="b">
        <f t="shared" si="269"/>
        <v>1</v>
      </c>
      <c r="ER248" t="b">
        <f t="shared" si="270"/>
        <v>1</v>
      </c>
      <c r="ES248" t="b">
        <f t="shared" si="271"/>
        <v>1</v>
      </c>
      <c r="ET248" t="b">
        <f t="shared" si="272"/>
        <v>0</v>
      </c>
      <c r="EU248" t="b">
        <f t="shared" si="273"/>
        <v>0</v>
      </c>
      <c r="EV248" t="b">
        <f t="shared" si="274"/>
        <v>0</v>
      </c>
      <c r="EW248">
        <f t="shared" si="228"/>
        <v>2</v>
      </c>
      <c r="EX248">
        <f t="shared" si="229"/>
        <v>1</v>
      </c>
      <c r="EY248" t="str">
        <f t="shared" si="230"/>
        <v>na</v>
      </c>
      <c r="EZ248" t="str">
        <f t="shared" si="231"/>
        <v>na</v>
      </c>
      <c r="FA248" t="b">
        <f t="shared" si="232"/>
        <v>1</v>
      </c>
      <c r="FB248" t="b">
        <f t="shared" si="233"/>
        <v>0</v>
      </c>
      <c r="FC248" t="b">
        <f t="shared" si="275"/>
        <v>0</v>
      </c>
      <c r="FD248" t="b">
        <f t="shared" si="234"/>
        <v>1</v>
      </c>
      <c r="FE248" t="b">
        <f t="shared" si="235"/>
        <v>0</v>
      </c>
      <c r="FF248" t="b">
        <f t="shared" si="236"/>
        <v>1</v>
      </c>
      <c r="FG248" t="b">
        <f t="shared" si="237"/>
        <v>1</v>
      </c>
      <c r="FH248" t="b">
        <f t="shared" si="276"/>
        <v>0</v>
      </c>
      <c r="FI248">
        <f>IF(OR(FD248=FALSE,FD248="na"),"na",VLOOKUP(GH248,'Vlookup tables'!$G$2:$H$7,2,FALSE))</f>
        <v>5</v>
      </c>
      <c r="FJ248" t="str">
        <f>IF(OR(FE248=FALSE,FE248="na"),"na",VLOOKUP(GI248,'Vlookup tables'!$G$2:$H$7,2,FALSE))</f>
        <v>na</v>
      </c>
      <c r="FK248">
        <f>IF(OR(FF248=FALSE,FF248="na"),"na",VLOOKUP(GJ248,'Vlookup tables'!$G$2:$H$7,2,FALSE))</f>
        <v>5</v>
      </c>
      <c r="FL248">
        <f>IF(OR(FG248=FALSE,FG248="na"),"na",VLOOKUP(GK248,'Vlookup tables'!$G$2:$H$7,2,FALSE))</f>
        <v>2</v>
      </c>
      <c r="FM248">
        <f>IF(OR(FD248=FALSE,FD248="na"),"na",VLOOKUP(GO248,'Vlookup tables'!$J$2:$K$5,2,FALSE))</f>
        <v>3</v>
      </c>
      <c r="FN248" t="str">
        <f>IF(OR(FE248=FALSE,FE248="na"),"na",VLOOKUP(GP248,'Vlookup tables'!$J$2:$K$5,2,FALSE))</f>
        <v>na</v>
      </c>
      <c r="FO248">
        <f>IF(OR(FF248=FALSE,FF248="na"),"na",VLOOKUP(GQ248,'Vlookup tables'!$J$2:$K$5,2,FALSE))</f>
        <v>3</v>
      </c>
      <c r="FP248">
        <f>IF(OR(FG248=FALSE,FG248="na"),"na",VLOOKUP(GR248,'Vlookup tables'!$J$2:$K$5,2,FALSE))</f>
        <v>1</v>
      </c>
      <c r="FQ248" t="b">
        <f t="shared" si="238"/>
        <v>0</v>
      </c>
      <c r="FR248" t="str">
        <f t="shared" si="239"/>
        <v>na</v>
      </c>
      <c r="FS248" t="b">
        <f t="shared" si="240"/>
        <v>0</v>
      </c>
      <c r="FT248" t="b">
        <f t="shared" si="241"/>
        <v>0</v>
      </c>
      <c r="FU248" t="b">
        <f t="shared" si="242"/>
        <v>0</v>
      </c>
      <c r="FV248" t="s">
        <v>634</v>
      </c>
      <c r="FX248" t="s">
        <v>556</v>
      </c>
      <c r="FY248" t="s">
        <v>555</v>
      </c>
      <c r="GB248" t="s">
        <v>618</v>
      </c>
      <c r="GF248" t="s">
        <v>596</v>
      </c>
      <c r="GH248" t="s">
        <v>551</v>
      </c>
      <c r="GJ248" t="s">
        <v>551</v>
      </c>
      <c r="GK248" t="s">
        <v>531</v>
      </c>
      <c r="GO248" t="s">
        <v>532</v>
      </c>
      <c r="GQ248" t="s">
        <v>532</v>
      </c>
      <c r="GR248" t="s">
        <v>564</v>
      </c>
      <c r="HD248" t="s">
        <v>649</v>
      </c>
      <c r="HX248">
        <f>IF(IT248="","Unknown",VLOOKUP(IT248,'Vlookup tables'!$B$13:$C$16,2,FALSE))</f>
        <v>2</v>
      </c>
      <c r="HY248">
        <f>IF(IU248="","Unknown",VLOOKUP(IU248,'Vlookup tables'!$D$13:$E$16,2,FALSE))</f>
        <v>3</v>
      </c>
      <c r="HZ248">
        <f>IF(IV248="","Unknown",VLOOKUP(IV248,'Vlookup tables'!$F$13:$G$16,2,FALSE))</f>
        <v>3</v>
      </c>
      <c r="IA248">
        <f>IF(IW248="","Unknown",VLOOKUP(IW248,'Vlookup tables'!$H$13:$I$16,2,FALSE))</f>
        <v>3</v>
      </c>
      <c r="IB248">
        <f>IF(IX248="","Unknown",VLOOKUP(IX248,'Vlookup tables'!$J$13:$K$16,2,FALSE))</f>
        <v>3</v>
      </c>
      <c r="IC248">
        <f>IF(IY248="","Unknown",VLOOKUP(IY248,'Vlookup tables'!$L$13:$M$16,2,FALSE))</f>
        <v>3</v>
      </c>
      <c r="ID248">
        <f>IF(IZ248="","Unknown",VLOOKUP(IZ248,'Vlookup tables'!$N$13:$O$16,2,FALSE))</f>
        <v>3</v>
      </c>
      <c r="IE248">
        <f>VLOOKUP(JA248,'Vlookup tables'!$P$13:$Q$15,2,FALSE)</f>
        <v>2</v>
      </c>
      <c r="IF248" t="b">
        <f t="shared" si="277"/>
        <v>1</v>
      </c>
      <c r="IG248" t="b">
        <f t="shared" si="278"/>
        <v>0</v>
      </c>
      <c r="IH248" t="b">
        <f t="shared" si="279"/>
        <v>0</v>
      </c>
      <c r="II248" t="b">
        <f t="shared" si="243"/>
        <v>0</v>
      </c>
      <c r="IJ248">
        <f>IF(OR(IF248=FALSE,IF248="na"),"na",VLOOKUP(JF248,'Vlookup tables'!$G$2:$H$7,2,FALSE))</f>
        <v>5</v>
      </c>
      <c r="IK248" t="str">
        <f>IF(OR(IG248=FALSE,IG248="na"),"na",VLOOKUP(JG248,'Vlookup tables'!$G$2:$H$7,2,FALSE))</f>
        <v>na</v>
      </c>
      <c r="IL248" t="str">
        <f>IF(OR(IH248=FALSE,IH248="na"),"na",VLOOKUP(JH248,'Vlookup tables'!$G$2:$H$7,2,FALSE))</f>
        <v>na</v>
      </c>
      <c r="IM248">
        <f>IF(OR(IF248=FALSE,IF248="na"),"na",VLOOKUP(JL248,'Vlookup tables'!$J$2:$K$5,2,FALSE))</f>
        <v>3</v>
      </c>
      <c r="IN248" t="str">
        <f>IF(OR(IG248=FALSE,IG248="na"),"na",VLOOKUP(JM248,'Vlookup tables'!$J$2:$K$5,2,FALSE))</f>
        <v>na</v>
      </c>
      <c r="IO248" t="str">
        <f>IF(OR(IH248=FALSE,IH248="na"),"na",VLOOKUP(JN248,'Vlookup tables'!$J$2:$K$5,2,FALSE))</f>
        <v>na</v>
      </c>
      <c r="IP248" t="b">
        <f t="shared" si="280"/>
        <v>0</v>
      </c>
      <c r="IQ248" t="str">
        <f t="shared" si="281"/>
        <v>na</v>
      </c>
      <c r="IR248" t="str">
        <f t="shared" si="282"/>
        <v>na</v>
      </c>
      <c r="IS248" t="b">
        <f t="shared" si="283"/>
        <v>0</v>
      </c>
      <c r="IT248" t="s">
        <v>559</v>
      </c>
      <c r="IU248" t="s">
        <v>539</v>
      </c>
      <c r="IV248" t="s">
        <v>540</v>
      </c>
      <c r="IW248" t="s">
        <v>576</v>
      </c>
      <c r="IX248" t="s">
        <v>577</v>
      </c>
      <c r="IY248" t="s">
        <v>532</v>
      </c>
      <c r="IZ248" t="s">
        <v>587</v>
      </c>
      <c r="JA248" t="s">
        <v>578</v>
      </c>
      <c r="JB248" t="s">
        <v>662</v>
      </c>
      <c r="JF248" t="s">
        <v>551</v>
      </c>
      <c r="JL248" t="s">
        <v>532</v>
      </c>
      <c r="KN248" t="s">
        <v>705</v>
      </c>
      <c r="KQ248" t="b">
        <f t="shared" si="284"/>
        <v>0</v>
      </c>
      <c r="KR248">
        <f t="shared" si="244"/>
        <v>156</v>
      </c>
    </row>
    <row r="249" spans="1:304" ht="14.4" customHeight="1" x14ac:dyDescent="0.3">
      <c r="A249">
        <v>100</v>
      </c>
      <c r="B249">
        <v>532</v>
      </c>
      <c r="C249" s="2">
        <v>44879.6794212963</v>
      </c>
      <c r="D249">
        <v>0.89999997615814198</v>
      </c>
      <c r="E249" t="s">
        <v>787</v>
      </c>
      <c r="F249" t="s">
        <v>582</v>
      </c>
      <c r="G249">
        <f>VLOOKUP(F249,'Vlookup tables'!$A$2:$B$10,2,FALSE)</f>
        <v>1</v>
      </c>
      <c r="H249" t="s">
        <v>579</v>
      </c>
      <c r="J249" t="str">
        <f t="shared" si="285"/>
        <v>Unknown</v>
      </c>
      <c r="K249" t="s">
        <v>568</v>
      </c>
      <c r="L249">
        <f>VLOOKUP(K249,'Vlookup tables'!$A$2:$B$10,2,FALSE)</f>
        <v>6</v>
      </c>
      <c r="M249" t="s">
        <v>583</v>
      </c>
      <c r="N249" t="b">
        <f t="shared" si="245"/>
        <v>1</v>
      </c>
      <c r="O249" t="b">
        <f t="shared" si="246"/>
        <v>0</v>
      </c>
      <c r="P249" t="b">
        <f t="shared" si="247"/>
        <v>0</v>
      </c>
      <c r="Q249" t="b">
        <f t="shared" si="248"/>
        <v>0</v>
      </c>
      <c r="R249" t="b">
        <f t="shared" si="249"/>
        <v>0</v>
      </c>
      <c r="S249" t="s">
        <v>547</v>
      </c>
      <c r="T249" t="str">
        <f t="shared" si="286"/>
        <v>na</v>
      </c>
      <c r="U249" t="b">
        <f t="shared" si="287"/>
        <v>0</v>
      </c>
      <c r="V249" t="b">
        <f t="shared" si="288"/>
        <v>1</v>
      </c>
      <c r="W249" t="b">
        <f t="shared" si="289"/>
        <v>0</v>
      </c>
      <c r="X249" t="b">
        <f t="shared" si="290"/>
        <v>0</v>
      </c>
      <c r="Y249" t="s">
        <v>584</v>
      </c>
      <c r="Z249">
        <f>VLOOKUP(Y249,'Vlookup tables'!$D$2:$E$6,2,FALSE)</f>
        <v>2</v>
      </c>
      <c r="AA249" t="str">
        <f t="shared" si="227"/>
        <v>na</v>
      </c>
      <c r="AB249" t="str">
        <f t="shared" si="250"/>
        <v>na</v>
      </c>
      <c r="AC249" t="str">
        <f t="shared" si="251"/>
        <v>na</v>
      </c>
      <c r="AD249" t="str">
        <f t="shared" si="252"/>
        <v>na</v>
      </c>
      <c r="AE249" t="str">
        <f t="shared" si="253"/>
        <v>na</v>
      </c>
      <c r="AF249" t="str">
        <f>IF(OR(AA249=FALSE,AA249="na"),"na",VLOOKUP(AV249,'Vlookup tables'!$G$2:$H$7,2,FALSE))</f>
        <v>na</v>
      </c>
      <c r="AG249" t="str">
        <f>IF(OR(AB249=FALSE,AB249="na"),"na",VLOOKUP(AW249,'Vlookup tables'!$G$2:$H$7,2,FALSE))</f>
        <v>na</v>
      </c>
      <c r="AH249" t="str">
        <f>IF(OR(AC249=FALSE,AC249="na"),"na",VLOOKUP(AX249,'Vlookup tables'!$G$2:$H$7,2,FALSE))</f>
        <v>na</v>
      </c>
      <c r="AI249" t="str">
        <f>IF(OR(AD249=FALSE,AD249="na"),"na",VLOOKUP(AY249,'Vlookup tables'!$G$2:$H$7,2,FALSE))</f>
        <v>na</v>
      </c>
      <c r="AJ249" t="str">
        <f>IF(OR(AA249=FALSE,AA249="na"),"na",VLOOKUP(BC249,'Vlookup tables'!$J$2:$K$5,2,FALSE))</f>
        <v>na</v>
      </c>
      <c r="AK249" t="str">
        <f>IF(OR(AB249=FALSE,AB249="na"),"na",VLOOKUP(BD249,'Vlookup tables'!$J$2:$K$5,2,FALSE))</f>
        <v>na</v>
      </c>
      <c r="AL249" t="str">
        <f>IF(OR(AC249=FALSE,AC249="na"),"na",VLOOKUP(BE249,'Vlookup tables'!$J$2:$K$5,2,FALSE))</f>
        <v>na</v>
      </c>
      <c r="AM249" t="str">
        <f>IF(OR(AD249=FALSE,AD249="na"),"na",VLOOKUP(BF249,'Vlookup tables'!$J$2:$K$5,2,FALSE))</f>
        <v>na</v>
      </c>
      <c r="AN249" t="str">
        <f t="shared" si="254"/>
        <v>na</v>
      </c>
      <c r="AO249" t="str">
        <f t="shared" si="255"/>
        <v>na</v>
      </c>
      <c r="AP249" t="str">
        <f t="shared" si="256"/>
        <v>na</v>
      </c>
      <c r="AQ249" t="str">
        <f t="shared" si="257"/>
        <v>na</v>
      </c>
      <c r="BQ249" t="str">
        <f t="shared" si="258"/>
        <v>na</v>
      </c>
      <c r="BR249" t="b">
        <f t="shared" si="259"/>
        <v>1</v>
      </c>
      <c r="BS249" t="b">
        <f t="shared" si="260"/>
        <v>0</v>
      </c>
      <c r="BT249" t="b">
        <f t="shared" si="261"/>
        <v>1</v>
      </c>
      <c r="BU249" t="b">
        <f t="shared" si="262"/>
        <v>0</v>
      </c>
      <c r="BV249" t="b">
        <f t="shared" si="263"/>
        <v>0</v>
      </c>
      <c r="BW249">
        <f>IF(OR(BR249=FALSE,BR249="na"),"na",VLOOKUP(CN249,'Vlookup tables'!$G$2:$H$7,2,FALSE))</f>
        <v>2</v>
      </c>
      <c r="BX249" t="str">
        <f>IF(OR(BS249=FALSE,BS249="na"),"na",VLOOKUP(CO249,'Vlookup tables'!$G$2:$H$7,2,FALSE))</f>
        <v>na</v>
      </c>
      <c r="BY249">
        <f>IF(OR(BT249=FALSE,BT249="na"),"na",VLOOKUP(CP249,'Vlookup tables'!$G$2:$H$7,2,FALSE))</f>
        <v>2</v>
      </c>
      <c r="BZ249" t="str">
        <f>IF(OR(BU249=FALSE,BU249="na"),"na",VLOOKUP(CQ249,'Vlookup tables'!$G$2:$H$7,2,FALSE))</f>
        <v>na</v>
      </c>
      <c r="CA249">
        <f>IF(OR(BR249=FALSE,BR249="na"),"na",VLOOKUP(CU249,'Vlookup tables'!$J$2:$K$5,2,FALSE))</f>
        <v>2</v>
      </c>
      <c r="CB249" t="str">
        <f>IF(OR(BS249=FALSE,BS249="na"),"na",VLOOKUP(CV249,'Vlookup tables'!$J$2:$K$5,2,FALSE))</f>
        <v>na</v>
      </c>
      <c r="CC249">
        <f>IF(OR(BT249=FALSE,BT249="na"),"na",VLOOKUP(CW249,'Vlookup tables'!$J$2:$K$5,2,FALSE))</f>
        <v>2</v>
      </c>
      <c r="CD249" t="str">
        <f>IF(OR(BU249=FALSE,BU249="na"),"na",VLOOKUP(CX249,'Vlookup tables'!$J$2:$K$5,2,FALSE))</f>
        <v>na</v>
      </c>
      <c r="CE249" t="b">
        <f t="shared" si="264"/>
        <v>1</v>
      </c>
      <c r="CF249" t="str">
        <f t="shared" si="265"/>
        <v>na</v>
      </c>
      <c r="CG249" t="b">
        <f t="shared" si="266"/>
        <v>1</v>
      </c>
      <c r="CH249" t="str">
        <f t="shared" si="267"/>
        <v>na</v>
      </c>
      <c r="CJ249" t="s">
        <v>572</v>
      </c>
      <c r="CN249" t="s">
        <v>531</v>
      </c>
      <c r="CP249" t="s">
        <v>531</v>
      </c>
      <c r="CU249" t="s">
        <v>528</v>
      </c>
      <c r="CW249" t="s">
        <v>528</v>
      </c>
      <c r="DB249" t="s">
        <v>1524</v>
      </c>
      <c r="DD249" t="s">
        <v>1524</v>
      </c>
      <c r="DI249" t="b">
        <f t="shared" si="268"/>
        <v>0</v>
      </c>
      <c r="DK249" t="s">
        <v>552</v>
      </c>
      <c r="EQ249" t="b">
        <f t="shared" si="269"/>
        <v>0</v>
      </c>
      <c r="ER249" t="b">
        <f t="shared" si="270"/>
        <v>0</v>
      </c>
      <c r="ES249" t="b">
        <f t="shared" si="271"/>
        <v>0</v>
      </c>
      <c r="ET249" t="b">
        <f t="shared" si="272"/>
        <v>0</v>
      </c>
      <c r="EU249" t="b">
        <f t="shared" si="273"/>
        <v>0</v>
      </c>
      <c r="EV249" t="b">
        <f t="shared" si="274"/>
        <v>0</v>
      </c>
      <c r="EW249" t="str">
        <f t="shared" si="228"/>
        <v>na</v>
      </c>
      <c r="EX249" t="str">
        <f t="shared" si="229"/>
        <v>na</v>
      </c>
      <c r="EY249" t="str">
        <f t="shared" si="230"/>
        <v>na</v>
      </c>
      <c r="EZ249" t="str">
        <f t="shared" si="231"/>
        <v>na</v>
      </c>
      <c r="FA249" t="str">
        <f t="shared" si="232"/>
        <v>na</v>
      </c>
      <c r="FB249" t="str">
        <f t="shared" si="233"/>
        <v>na</v>
      </c>
      <c r="FC249" t="str">
        <f t="shared" si="275"/>
        <v>na</v>
      </c>
      <c r="FD249" t="str">
        <f t="shared" si="234"/>
        <v>na</v>
      </c>
      <c r="FE249" t="str">
        <f t="shared" si="235"/>
        <v>na</v>
      </c>
      <c r="FF249" t="str">
        <f t="shared" si="236"/>
        <v>na</v>
      </c>
      <c r="FG249" t="str">
        <f t="shared" si="237"/>
        <v>na</v>
      </c>
      <c r="FH249" t="str">
        <f t="shared" si="276"/>
        <v>na</v>
      </c>
      <c r="FI249" t="str">
        <f>IF(OR(FD249=FALSE,FD249="na"),"na",VLOOKUP(GH249,'Vlookup tables'!$G$2:$H$7,2,FALSE))</f>
        <v>na</v>
      </c>
      <c r="FJ249" t="str">
        <f>IF(OR(FE249=FALSE,FE249="na"),"na",VLOOKUP(GI249,'Vlookup tables'!$G$2:$H$7,2,FALSE))</f>
        <v>na</v>
      </c>
      <c r="FK249" t="str">
        <f>IF(OR(FF249=FALSE,FF249="na"),"na",VLOOKUP(GJ249,'Vlookup tables'!$G$2:$H$7,2,FALSE))</f>
        <v>na</v>
      </c>
      <c r="FL249" t="str">
        <f>IF(OR(FG249=FALSE,FG249="na"),"na",VLOOKUP(GK249,'Vlookup tables'!$G$2:$H$7,2,FALSE))</f>
        <v>na</v>
      </c>
      <c r="FM249" t="str">
        <f>IF(OR(FD249=FALSE,FD249="na"),"na",VLOOKUP(GO249,'Vlookup tables'!$J$2:$K$5,2,FALSE))</f>
        <v>na</v>
      </c>
      <c r="FN249" t="str">
        <f>IF(OR(FE249=FALSE,FE249="na"),"na",VLOOKUP(GP249,'Vlookup tables'!$J$2:$K$5,2,FALSE))</f>
        <v>na</v>
      </c>
      <c r="FO249" t="str">
        <f>IF(OR(FF249=FALSE,FF249="na"),"na",VLOOKUP(GQ249,'Vlookup tables'!$J$2:$K$5,2,FALSE))</f>
        <v>na</v>
      </c>
      <c r="FP249" t="str">
        <f>IF(OR(FG249=FALSE,FG249="na"),"na",VLOOKUP(GR249,'Vlookup tables'!$J$2:$K$5,2,FALSE))</f>
        <v>na</v>
      </c>
      <c r="FQ249" t="str">
        <f t="shared" si="238"/>
        <v>na</v>
      </c>
      <c r="FR249" t="str">
        <f t="shared" si="239"/>
        <v>na</v>
      </c>
      <c r="FS249" t="str">
        <f t="shared" si="240"/>
        <v>na</v>
      </c>
      <c r="FT249" t="str">
        <f t="shared" si="241"/>
        <v>na</v>
      </c>
      <c r="FU249" t="str">
        <f t="shared" si="242"/>
        <v>na</v>
      </c>
      <c r="FV249" t="s">
        <v>574</v>
      </c>
      <c r="HF249" t="s">
        <v>579</v>
      </c>
      <c r="HG249" t="s">
        <v>1525</v>
      </c>
      <c r="HX249">
        <f>IF(IT249="","Unknown",VLOOKUP(IT249,'Vlookup tables'!$B$13:$C$16,2,FALSE))</f>
        <v>2</v>
      </c>
      <c r="HY249">
        <f>IF(IU249="","Unknown",VLOOKUP(IU249,'Vlookup tables'!$D$13:$E$16,2,FALSE))</f>
        <v>2</v>
      </c>
      <c r="HZ249">
        <f>IF(IV249="","Unknown",VLOOKUP(IV249,'Vlookup tables'!$F$13:$G$16,2,FALSE))</f>
        <v>3</v>
      </c>
      <c r="IA249">
        <f>IF(IW249="","Unknown",VLOOKUP(IW249,'Vlookup tables'!$H$13:$I$16,2,FALSE))</f>
        <v>2</v>
      </c>
      <c r="IB249">
        <f>IF(IX249="","Unknown",VLOOKUP(IX249,'Vlookup tables'!$J$13:$K$16,2,FALSE))</f>
        <v>3</v>
      </c>
      <c r="IC249">
        <f>IF(IY249="","Unknown",VLOOKUP(IY249,'Vlookup tables'!$L$13:$M$16,2,FALSE))</f>
        <v>2</v>
      </c>
      <c r="ID249">
        <f>IF(IZ249="","Unknown",VLOOKUP(IZ249,'Vlookup tables'!$N$13:$O$16,2,FALSE))</f>
        <v>1</v>
      </c>
      <c r="IE249">
        <f>VLOOKUP(JA249,'Vlookup tables'!$P$13:$Q$15,2,FALSE)</f>
        <v>1</v>
      </c>
      <c r="IF249" t="str">
        <f t="shared" si="277"/>
        <v>na</v>
      </c>
      <c r="IG249" t="str">
        <f t="shared" si="278"/>
        <v>na</v>
      </c>
      <c r="IH249" t="str">
        <f t="shared" si="279"/>
        <v>na</v>
      </c>
      <c r="II249" t="str">
        <f t="shared" si="243"/>
        <v>na</v>
      </c>
      <c r="IJ249" t="str">
        <f>IF(OR(IF249=FALSE,IF249="na"),"na",VLOOKUP(JF249,'Vlookup tables'!$G$2:$H$7,2,FALSE))</f>
        <v>na</v>
      </c>
      <c r="IK249" t="str">
        <f>IF(OR(IG249=FALSE,IG249="na"),"na",VLOOKUP(JG249,'Vlookup tables'!$G$2:$H$7,2,FALSE))</f>
        <v>na</v>
      </c>
      <c r="IL249" t="str">
        <f>IF(OR(IH249=FALSE,IH249="na"),"na",VLOOKUP(JH249,'Vlookup tables'!$G$2:$H$7,2,FALSE))</f>
        <v>na</v>
      </c>
      <c r="IM249" t="str">
        <f>IF(OR(IF249=FALSE,IF249="na"),"na",VLOOKUP(JL249,'Vlookup tables'!$J$2:$K$5,2,FALSE))</f>
        <v>na</v>
      </c>
      <c r="IN249" t="str">
        <f>IF(OR(IG249=FALSE,IG249="na"),"na",VLOOKUP(JM249,'Vlookup tables'!$J$2:$K$5,2,FALSE))</f>
        <v>na</v>
      </c>
      <c r="IO249" t="str">
        <f>IF(OR(IH249=FALSE,IH249="na"),"na",VLOOKUP(JN249,'Vlookup tables'!$J$2:$K$5,2,FALSE))</f>
        <v>na</v>
      </c>
      <c r="IP249" t="str">
        <f t="shared" si="280"/>
        <v>na</v>
      </c>
      <c r="IQ249" t="str">
        <f t="shared" si="281"/>
        <v>na</v>
      </c>
      <c r="IR249" t="str">
        <f t="shared" si="282"/>
        <v>na</v>
      </c>
      <c r="IS249" t="b">
        <f t="shared" si="283"/>
        <v>0</v>
      </c>
      <c r="IT249" t="s">
        <v>559</v>
      </c>
      <c r="IU249" t="s">
        <v>560</v>
      </c>
      <c r="IV249" t="s">
        <v>540</v>
      </c>
      <c r="IW249" t="s">
        <v>562</v>
      </c>
      <c r="IX249" t="s">
        <v>577</v>
      </c>
      <c r="IY249" t="s">
        <v>528</v>
      </c>
      <c r="IZ249" t="s">
        <v>562</v>
      </c>
      <c r="JA249" t="s">
        <v>541</v>
      </c>
      <c r="JX249" t="s">
        <v>534</v>
      </c>
      <c r="KN249" t="s">
        <v>552</v>
      </c>
      <c r="KQ249" t="b">
        <f t="shared" si="284"/>
        <v>0</v>
      </c>
      <c r="KR249">
        <f t="shared" si="244"/>
        <v>135</v>
      </c>
    </row>
    <row r="250" spans="1:304" ht="14.4" customHeight="1" x14ac:dyDescent="0.3">
      <c r="A250">
        <v>100</v>
      </c>
      <c r="B250">
        <v>2116</v>
      </c>
      <c r="C250" s="2">
        <v>44880.314097222225</v>
      </c>
      <c r="D250">
        <v>1</v>
      </c>
      <c r="E250" t="s">
        <v>544</v>
      </c>
      <c r="F250" t="s">
        <v>566</v>
      </c>
      <c r="G250">
        <f>VLOOKUP(F250,'Vlookup tables'!$A$2:$B$10,2,FALSE)</f>
        <v>3</v>
      </c>
      <c r="H250" t="s">
        <v>631</v>
      </c>
      <c r="J250" t="str">
        <f t="shared" si="285"/>
        <v>Maintenance</v>
      </c>
      <c r="K250" t="s">
        <v>568</v>
      </c>
      <c r="L250">
        <f>VLOOKUP(K250,'Vlookup tables'!$A$2:$B$10,2,FALSE)</f>
        <v>6</v>
      </c>
      <c r="M250" t="s">
        <v>569</v>
      </c>
      <c r="N250" t="b">
        <f t="shared" si="245"/>
        <v>1</v>
      </c>
      <c r="O250" t="b">
        <f t="shared" si="246"/>
        <v>1</v>
      </c>
      <c r="P250" t="b">
        <f t="shared" si="247"/>
        <v>0</v>
      </c>
      <c r="Q250" t="b">
        <f t="shared" si="248"/>
        <v>0</v>
      </c>
      <c r="R250" t="b">
        <f t="shared" si="249"/>
        <v>0</v>
      </c>
      <c r="S250" t="s">
        <v>754</v>
      </c>
      <c r="T250" t="str">
        <f t="shared" si="286"/>
        <v>na</v>
      </c>
      <c r="U250" t="str">
        <f t="shared" si="287"/>
        <v>na</v>
      </c>
      <c r="V250" t="b">
        <f t="shared" si="288"/>
        <v>1</v>
      </c>
      <c r="W250" t="b">
        <f t="shared" si="289"/>
        <v>1</v>
      </c>
      <c r="X250" t="b">
        <f t="shared" si="290"/>
        <v>0</v>
      </c>
      <c r="Y250" t="s">
        <v>517</v>
      </c>
      <c r="Z250">
        <f>VLOOKUP(Y250,'Vlookup tables'!$D$2:$E$6,2,FALSE)</f>
        <v>1</v>
      </c>
      <c r="AA250" t="b">
        <f t="shared" si="227"/>
        <v>1</v>
      </c>
      <c r="AB250" t="b">
        <f t="shared" si="250"/>
        <v>0</v>
      </c>
      <c r="AC250" t="b">
        <f t="shared" si="251"/>
        <v>0</v>
      </c>
      <c r="AD250" t="b">
        <f t="shared" si="252"/>
        <v>0</v>
      </c>
      <c r="AE250" t="b">
        <f t="shared" si="253"/>
        <v>0</v>
      </c>
      <c r="AF250">
        <f>IF(OR(AA250=FALSE,AA250="na"),"na",VLOOKUP(AV250,'Vlookup tables'!$G$2:$H$7,2,FALSE))</f>
        <v>1</v>
      </c>
      <c r="AG250" t="str">
        <f>IF(OR(AB250=FALSE,AB250="na"),"na",VLOOKUP(AW250,'Vlookup tables'!$G$2:$H$7,2,FALSE))</f>
        <v>na</v>
      </c>
      <c r="AH250" t="str">
        <f>IF(OR(AC250=FALSE,AC250="na"),"na",VLOOKUP(AX250,'Vlookup tables'!$G$2:$H$7,2,FALSE))</f>
        <v>na</v>
      </c>
      <c r="AI250" t="str">
        <f>IF(OR(AD250=FALSE,AD250="na"),"na",VLOOKUP(AY250,'Vlookup tables'!$G$2:$H$7,2,FALSE))</f>
        <v>na</v>
      </c>
      <c r="AJ250">
        <f>IF(OR(AA250=FALSE,AA250="na"),"na",VLOOKUP(BC250,'Vlookup tables'!$J$2:$K$5,2,FALSE))</f>
        <v>2</v>
      </c>
      <c r="AK250" t="str">
        <f>IF(OR(AB250=FALSE,AB250="na"),"na",VLOOKUP(BD250,'Vlookup tables'!$J$2:$K$5,2,FALSE))</f>
        <v>na</v>
      </c>
      <c r="AL250" t="str">
        <f>IF(OR(AC250=FALSE,AC250="na"),"na",VLOOKUP(BE250,'Vlookup tables'!$J$2:$K$5,2,FALSE))</f>
        <v>na</v>
      </c>
      <c r="AM250" t="str">
        <f>IF(OR(AD250=FALSE,AD250="na"),"na",VLOOKUP(BF250,'Vlookup tables'!$J$2:$K$5,2,FALSE))</f>
        <v>na</v>
      </c>
      <c r="AN250" t="b">
        <f t="shared" si="254"/>
        <v>0</v>
      </c>
      <c r="AO250" t="str">
        <f t="shared" si="255"/>
        <v>na</v>
      </c>
      <c r="AP250" t="str">
        <f t="shared" si="256"/>
        <v>na</v>
      </c>
      <c r="AQ250" t="str">
        <f t="shared" si="257"/>
        <v>na</v>
      </c>
      <c r="AR250" t="s">
        <v>747</v>
      </c>
      <c r="AV250" t="s">
        <v>530</v>
      </c>
      <c r="AX250" t="s">
        <v>551</v>
      </c>
      <c r="BC250" t="s">
        <v>528</v>
      </c>
      <c r="BE250" t="s">
        <v>528</v>
      </c>
      <c r="BL250" t="s">
        <v>1526</v>
      </c>
      <c r="BQ250" t="str">
        <f t="shared" si="258"/>
        <v>Yes</v>
      </c>
      <c r="BR250" t="b">
        <f t="shared" si="259"/>
        <v>0</v>
      </c>
      <c r="BS250" t="b">
        <f t="shared" si="260"/>
        <v>1</v>
      </c>
      <c r="BT250" t="b">
        <f t="shared" si="261"/>
        <v>1</v>
      </c>
      <c r="BU250" t="b">
        <f t="shared" si="262"/>
        <v>0</v>
      </c>
      <c r="BV250" t="b">
        <f t="shared" si="263"/>
        <v>0</v>
      </c>
      <c r="BW250" t="str">
        <f>IF(OR(BR250=FALSE,BR250="na"),"na",VLOOKUP(CN250,'Vlookup tables'!$G$2:$H$7,2,FALSE))</f>
        <v>na</v>
      </c>
      <c r="BX250">
        <f>IF(OR(BS250=FALSE,BS250="na"),"na",VLOOKUP(CO250,'Vlookup tables'!$G$2:$H$7,2,FALSE))</f>
        <v>5</v>
      </c>
      <c r="BY250">
        <f>IF(OR(BT250=FALSE,BT250="na"),"na",VLOOKUP(CP250,'Vlookup tables'!$G$2:$H$7,2,FALSE))</f>
        <v>2</v>
      </c>
      <c r="BZ250" t="str">
        <f>IF(OR(BU250=FALSE,BU250="na"),"na",VLOOKUP(CQ250,'Vlookup tables'!$G$2:$H$7,2,FALSE))</f>
        <v>na</v>
      </c>
      <c r="CA250" t="str">
        <f>IF(OR(BR250=FALSE,BR250="na"),"na",VLOOKUP(CU250,'Vlookup tables'!$J$2:$K$5,2,FALSE))</f>
        <v>na</v>
      </c>
      <c r="CB250">
        <f>IF(OR(BS250=FALSE,BS250="na"),"na",VLOOKUP(CV250,'Vlookup tables'!$J$2:$K$5,2,FALSE))</f>
        <v>2</v>
      </c>
      <c r="CC250">
        <f>IF(OR(BT250=FALSE,BT250="na"),"na",VLOOKUP(CW250,'Vlookup tables'!$J$2:$K$5,2,FALSE))</f>
        <v>2</v>
      </c>
      <c r="CD250" t="str">
        <f>IF(OR(BU250=FALSE,BU250="na"),"na",VLOOKUP(CX250,'Vlookup tables'!$J$2:$K$5,2,FALSE))</f>
        <v>na</v>
      </c>
      <c r="CE250" t="str">
        <f t="shared" si="264"/>
        <v>na</v>
      </c>
      <c r="CF250" t="b">
        <f t="shared" si="265"/>
        <v>1</v>
      </c>
      <c r="CG250" t="b">
        <f t="shared" si="266"/>
        <v>0</v>
      </c>
      <c r="CH250" t="str">
        <f t="shared" si="267"/>
        <v>na</v>
      </c>
      <c r="CI250" t="s">
        <v>519</v>
      </c>
      <c r="CJ250" t="s">
        <v>520</v>
      </c>
      <c r="CO250" t="s">
        <v>551</v>
      </c>
      <c r="CP250" t="s">
        <v>531</v>
      </c>
      <c r="CV250" t="s">
        <v>528</v>
      </c>
      <c r="CW250" t="s">
        <v>528</v>
      </c>
      <c r="DC250" t="s">
        <v>1527</v>
      </c>
      <c r="DI250" t="b">
        <f t="shared" si="268"/>
        <v>1</v>
      </c>
      <c r="DJ250" t="s">
        <v>1528</v>
      </c>
      <c r="DK250" t="s">
        <v>649</v>
      </c>
      <c r="EQ250" t="b">
        <f t="shared" si="269"/>
        <v>1</v>
      </c>
      <c r="ER250" t="b">
        <f t="shared" si="270"/>
        <v>1</v>
      </c>
      <c r="ES250" t="b">
        <f t="shared" si="271"/>
        <v>0</v>
      </c>
      <c r="ET250" t="b">
        <f t="shared" si="272"/>
        <v>0</v>
      </c>
      <c r="EU250" t="b">
        <f t="shared" si="273"/>
        <v>0</v>
      </c>
      <c r="EV250" t="b">
        <f t="shared" si="274"/>
        <v>0</v>
      </c>
      <c r="EW250">
        <f t="shared" si="228"/>
        <v>2</v>
      </c>
      <c r="EX250" t="str">
        <f t="shared" si="229"/>
        <v>na</v>
      </c>
      <c r="EY250" t="str">
        <f t="shared" si="230"/>
        <v>na</v>
      </c>
      <c r="EZ250" t="str">
        <f t="shared" si="231"/>
        <v>na</v>
      </c>
      <c r="FA250" t="b">
        <f t="shared" si="232"/>
        <v>1</v>
      </c>
      <c r="FB250" t="b">
        <f t="shared" si="233"/>
        <v>0</v>
      </c>
      <c r="FC250" t="b">
        <f t="shared" si="275"/>
        <v>0</v>
      </c>
      <c r="FD250" t="b">
        <f t="shared" si="234"/>
        <v>1</v>
      </c>
      <c r="FE250" t="b">
        <f t="shared" si="235"/>
        <v>0</v>
      </c>
      <c r="FF250" t="b">
        <f t="shared" si="236"/>
        <v>1</v>
      </c>
      <c r="FG250" t="b">
        <f t="shared" si="237"/>
        <v>0</v>
      </c>
      <c r="FH250" t="b">
        <f t="shared" si="276"/>
        <v>0</v>
      </c>
      <c r="FI250">
        <f>IF(OR(FD250=FALSE,FD250="na"),"na",VLOOKUP(GH250,'Vlookup tables'!$G$2:$H$7,2,FALSE))</f>
        <v>5</v>
      </c>
      <c r="FJ250" t="str">
        <f>IF(OR(FE250=FALSE,FE250="na"),"na",VLOOKUP(GI250,'Vlookup tables'!$G$2:$H$7,2,FALSE))</f>
        <v>na</v>
      </c>
      <c r="FK250">
        <f>IF(OR(FF250=FALSE,FF250="na"),"na",VLOOKUP(GJ250,'Vlookup tables'!$G$2:$H$7,2,FALSE))</f>
        <v>5</v>
      </c>
      <c r="FL250" t="str">
        <f>IF(OR(FG250=FALSE,FG250="na"),"na",VLOOKUP(GK250,'Vlookup tables'!$G$2:$H$7,2,FALSE))</f>
        <v>na</v>
      </c>
      <c r="FM250">
        <f>IF(OR(FD250=FALSE,FD250="na"),"na",VLOOKUP(GO250,'Vlookup tables'!$J$2:$K$5,2,FALSE))</f>
        <v>2</v>
      </c>
      <c r="FN250" t="str">
        <f>IF(OR(FE250=FALSE,FE250="na"),"na",VLOOKUP(GP250,'Vlookup tables'!$J$2:$K$5,2,FALSE))</f>
        <v>na</v>
      </c>
      <c r="FO250">
        <f>IF(OR(FF250=FALSE,FF250="na"),"na",VLOOKUP(GQ250,'Vlookup tables'!$J$2:$K$5,2,FALSE))</f>
        <v>2</v>
      </c>
      <c r="FP250" t="str">
        <f>IF(OR(FG250=FALSE,FG250="na"),"na",VLOOKUP(GR250,'Vlookup tables'!$J$2:$K$5,2,FALSE))</f>
        <v>na</v>
      </c>
      <c r="FQ250" t="b">
        <f t="shared" si="238"/>
        <v>0</v>
      </c>
      <c r="FR250" t="str">
        <f t="shared" si="239"/>
        <v>na</v>
      </c>
      <c r="FS250" t="b">
        <f t="shared" si="240"/>
        <v>0</v>
      </c>
      <c r="FT250" t="str">
        <f t="shared" si="241"/>
        <v>na</v>
      </c>
      <c r="FU250" t="b">
        <f t="shared" si="242"/>
        <v>0</v>
      </c>
      <c r="FV250" t="s">
        <v>601</v>
      </c>
      <c r="FX250" t="s">
        <v>556</v>
      </c>
      <c r="GB250" t="s">
        <v>630</v>
      </c>
      <c r="GF250" t="s">
        <v>596</v>
      </c>
      <c r="GH250" t="s">
        <v>551</v>
      </c>
      <c r="GJ250" t="s">
        <v>551</v>
      </c>
      <c r="GO250" t="s">
        <v>528</v>
      </c>
      <c r="GQ250" t="s">
        <v>528</v>
      </c>
      <c r="HD250" t="s">
        <v>552</v>
      </c>
      <c r="HX250">
        <f>IF(IT250="","Unknown",VLOOKUP(IT250,'Vlookup tables'!$B$13:$C$16,2,FALSE))</f>
        <v>3</v>
      </c>
      <c r="HY250">
        <f>IF(IU250="","Unknown",VLOOKUP(IU250,'Vlookup tables'!$D$13:$E$16,2,FALSE))</f>
        <v>3</v>
      </c>
      <c r="HZ250">
        <f>IF(IV250="","Unknown",VLOOKUP(IV250,'Vlookup tables'!$F$13:$G$16,2,FALSE))</f>
        <v>1</v>
      </c>
      <c r="IA250">
        <f>IF(IW250="","Unknown",VLOOKUP(IW250,'Vlookup tables'!$H$13:$I$16,2,FALSE))</f>
        <v>2</v>
      </c>
      <c r="IB250">
        <f>IF(IX250="","Unknown",VLOOKUP(IX250,'Vlookup tables'!$J$13:$K$16,2,FALSE))</f>
        <v>2</v>
      </c>
      <c r="IC250">
        <f>IF(IY250="","Unknown",VLOOKUP(IY250,'Vlookup tables'!$L$13:$M$16,2,FALSE))</f>
        <v>2</v>
      </c>
      <c r="ID250">
        <f>IF(IZ250="","Unknown",VLOOKUP(IZ250,'Vlookup tables'!$N$13:$O$16,2,FALSE))</f>
        <v>3</v>
      </c>
      <c r="IE250">
        <f>VLOOKUP(JA250,'Vlookup tables'!$P$13:$Q$15,2,FALSE)</f>
        <v>2</v>
      </c>
      <c r="IF250" t="b">
        <f t="shared" si="277"/>
        <v>1</v>
      </c>
      <c r="IG250" t="b">
        <f t="shared" si="278"/>
        <v>0</v>
      </c>
      <c r="IH250" t="b">
        <f t="shared" si="279"/>
        <v>0</v>
      </c>
      <c r="II250" t="b">
        <f t="shared" si="243"/>
        <v>0</v>
      </c>
      <c r="IJ250">
        <f>IF(OR(IF250=FALSE,IF250="na"),"na",VLOOKUP(JF250,'Vlookup tables'!$G$2:$H$7,2,FALSE))</f>
        <v>1</v>
      </c>
      <c r="IK250" t="str">
        <f>IF(OR(IG250=FALSE,IG250="na"),"na",VLOOKUP(JG250,'Vlookup tables'!$G$2:$H$7,2,FALSE))</f>
        <v>na</v>
      </c>
      <c r="IL250" t="str">
        <f>IF(OR(IH250=FALSE,IH250="na"),"na",VLOOKUP(JH250,'Vlookup tables'!$G$2:$H$7,2,FALSE))</f>
        <v>na</v>
      </c>
      <c r="IM250">
        <f>IF(OR(IF250=FALSE,IF250="na"),"na",VLOOKUP(JL250,'Vlookup tables'!$J$2:$K$5,2,FALSE))</f>
        <v>2</v>
      </c>
      <c r="IN250" t="str">
        <f>IF(OR(IG250=FALSE,IG250="na"),"na",VLOOKUP(JM250,'Vlookup tables'!$J$2:$K$5,2,FALSE))</f>
        <v>na</v>
      </c>
      <c r="IO250" t="str">
        <f>IF(OR(IH250=FALSE,IH250="na"),"na",VLOOKUP(JN250,'Vlookup tables'!$J$2:$K$5,2,FALSE))</f>
        <v>na</v>
      </c>
      <c r="IP250" t="b">
        <f t="shared" si="280"/>
        <v>0</v>
      </c>
      <c r="IQ250" t="str">
        <f t="shared" si="281"/>
        <v>na</v>
      </c>
      <c r="IR250" t="str">
        <f t="shared" si="282"/>
        <v>na</v>
      </c>
      <c r="IS250" t="b">
        <f t="shared" si="283"/>
        <v>0</v>
      </c>
      <c r="IT250" t="s">
        <v>538</v>
      </c>
      <c r="IU250" t="s">
        <v>539</v>
      </c>
      <c r="IV250" t="s">
        <v>586</v>
      </c>
      <c r="IW250" t="s">
        <v>562</v>
      </c>
      <c r="IX250" t="s">
        <v>563</v>
      </c>
      <c r="IY250" t="s">
        <v>528</v>
      </c>
      <c r="IZ250" t="s">
        <v>587</v>
      </c>
      <c r="JA250" t="s">
        <v>578</v>
      </c>
      <c r="JB250" t="s">
        <v>662</v>
      </c>
      <c r="JF250" t="s">
        <v>530</v>
      </c>
      <c r="JL250" t="s">
        <v>528</v>
      </c>
      <c r="KN250" t="s">
        <v>552</v>
      </c>
      <c r="KQ250" t="b">
        <f t="shared" si="284"/>
        <v>0</v>
      </c>
      <c r="KR250">
        <f t="shared" si="244"/>
        <v>150</v>
      </c>
    </row>
    <row r="251" spans="1:304" ht="14.4" customHeight="1" x14ac:dyDescent="0.3">
      <c r="A251">
        <v>100</v>
      </c>
      <c r="B251">
        <v>907</v>
      </c>
      <c r="C251" s="2">
        <v>44880.315196759257</v>
      </c>
      <c r="D251">
        <v>1</v>
      </c>
      <c r="E251" t="s">
        <v>544</v>
      </c>
      <c r="F251" t="s">
        <v>612</v>
      </c>
      <c r="G251">
        <f>VLOOKUP(F251,'Vlookup tables'!$A$2:$B$10,2,FALSE)</f>
        <v>5</v>
      </c>
      <c r="H251" t="s">
        <v>692</v>
      </c>
      <c r="J251" t="str">
        <f t="shared" si="285"/>
        <v>Engineering Technician</v>
      </c>
      <c r="K251" t="s">
        <v>612</v>
      </c>
      <c r="L251">
        <f>VLOOKUP(K251,'Vlookup tables'!$A$2:$B$10,2,FALSE)</f>
        <v>5</v>
      </c>
      <c r="M251" t="s">
        <v>583</v>
      </c>
      <c r="N251" t="b">
        <f t="shared" si="245"/>
        <v>1</v>
      </c>
      <c r="O251" t="b">
        <f t="shared" si="246"/>
        <v>0</v>
      </c>
      <c r="P251" t="b">
        <f t="shared" si="247"/>
        <v>0</v>
      </c>
      <c r="Q251" t="b">
        <f t="shared" si="248"/>
        <v>0</v>
      </c>
      <c r="R251" t="b">
        <f t="shared" si="249"/>
        <v>0</v>
      </c>
      <c r="S251" t="s">
        <v>547</v>
      </c>
      <c r="T251" t="str">
        <f t="shared" si="286"/>
        <v>na</v>
      </c>
      <c r="U251" t="b">
        <f t="shared" si="287"/>
        <v>0</v>
      </c>
      <c r="V251" t="b">
        <f t="shared" si="288"/>
        <v>1</v>
      </c>
      <c r="W251" t="b">
        <f t="shared" si="289"/>
        <v>0</v>
      </c>
      <c r="X251" t="b">
        <f t="shared" si="290"/>
        <v>0</v>
      </c>
      <c r="Y251" t="s">
        <v>517</v>
      </c>
      <c r="Z251">
        <f>VLOOKUP(Y251,'Vlookup tables'!$D$2:$E$6,2,FALSE)</f>
        <v>1</v>
      </c>
      <c r="AA251" t="b">
        <f t="shared" si="227"/>
        <v>0</v>
      </c>
      <c r="AB251" t="b">
        <f t="shared" si="250"/>
        <v>0</v>
      </c>
      <c r="AC251" t="b">
        <f t="shared" si="251"/>
        <v>0</v>
      </c>
      <c r="AD251" t="b">
        <f t="shared" si="252"/>
        <v>0</v>
      </c>
      <c r="AE251" t="b">
        <f t="shared" si="253"/>
        <v>0</v>
      </c>
      <c r="AF251" t="str">
        <f>IF(OR(AA251=FALSE,AA251="na"),"na",VLOOKUP(AV251,'Vlookup tables'!$G$2:$H$7,2,FALSE))</f>
        <v>na</v>
      </c>
      <c r="AG251" t="str">
        <f>IF(OR(AB251=FALSE,AB251="na"),"na",VLOOKUP(AW251,'Vlookup tables'!$G$2:$H$7,2,FALSE))</f>
        <v>na</v>
      </c>
      <c r="AH251" t="str">
        <f>IF(OR(AC251=FALSE,AC251="na"),"na",VLOOKUP(AX251,'Vlookup tables'!$G$2:$H$7,2,FALSE))</f>
        <v>na</v>
      </c>
      <c r="AI251" t="str">
        <f>IF(OR(AD251=FALSE,AD251="na"),"na",VLOOKUP(AY251,'Vlookup tables'!$G$2:$H$7,2,FALSE))</f>
        <v>na</v>
      </c>
      <c r="AJ251" t="str">
        <f>IF(OR(AA251=FALSE,AA251="na"),"na",VLOOKUP(BC251,'Vlookup tables'!$J$2:$K$5,2,FALSE))</f>
        <v>na</v>
      </c>
      <c r="AK251" t="str">
        <f>IF(OR(AB251=FALSE,AB251="na"),"na",VLOOKUP(BD251,'Vlookup tables'!$J$2:$K$5,2,FALSE))</f>
        <v>na</v>
      </c>
      <c r="AL251" t="str">
        <f>IF(OR(AC251=FALSE,AC251="na"),"na",VLOOKUP(BE251,'Vlookup tables'!$J$2:$K$5,2,FALSE))</f>
        <v>na</v>
      </c>
      <c r="AM251" t="str">
        <f>IF(OR(AD251=FALSE,AD251="na"),"na",VLOOKUP(BF251,'Vlookup tables'!$J$2:$K$5,2,FALSE))</f>
        <v>na</v>
      </c>
      <c r="AN251" t="str">
        <f t="shared" si="254"/>
        <v>na</v>
      </c>
      <c r="AO251" t="str">
        <f t="shared" si="255"/>
        <v>na</v>
      </c>
      <c r="AP251" t="str">
        <f t="shared" si="256"/>
        <v>na</v>
      </c>
      <c r="AQ251" t="str">
        <f t="shared" si="257"/>
        <v>na</v>
      </c>
      <c r="AR251" t="s">
        <v>632</v>
      </c>
      <c r="AX251" t="s">
        <v>551</v>
      </c>
      <c r="BE251" t="s">
        <v>532</v>
      </c>
      <c r="BL251" t="s">
        <v>1529</v>
      </c>
      <c r="BQ251" t="str">
        <f t="shared" si="258"/>
        <v>Yes</v>
      </c>
      <c r="BR251" t="b">
        <f t="shared" si="259"/>
        <v>1</v>
      </c>
      <c r="BS251" t="b">
        <f t="shared" si="260"/>
        <v>1</v>
      </c>
      <c r="BT251" t="b">
        <f t="shared" si="261"/>
        <v>0</v>
      </c>
      <c r="BU251" t="b">
        <f t="shared" si="262"/>
        <v>1</v>
      </c>
      <c r="BV251" t="b">
        <f t="shared" si="263"/>
        <v>0</v>
      </c>
      <c r="BW251">
        <f>IF(OR(BR251=FALSE,BR251="na"),"na",VLOOKUP(CN251,'Vlookup tables'!$G$2:$H$7,2,FALSE))</f>
        <v>5</v>
      </c>
      <c r="BX251">
        <f>IF(OR(BS251=FALSE,BS251="na"),"na",VLOOKUP(CO251,'Vlookup tables'!$G$2:$H$7,2,FALSE))</f>
        <v>5</v>
      </c>
      <c r="BY251" t="str">
        <f>IF(OR(BT251=FALSE,BT251="na"),"na",VLOOKUP(CP251,'Vlookup tables'!$G$2:$H$7,2,FALSE))</f>
        <v>na</v>
      </c>
      <c r="BZ251">
        <f>IF(OR(BU251=FALSE,BU251="na"),"na",VLOOKUP(CQ251,'Vlookup tables'!$G$2:$H$7,2,FALSE))</f>
        <v>5</v>
      </c>
      <c r="CA251">
        <f>IF(OR(BR251=FALSE,BR251="na"),"na",VLOOKUP(CU251,'Vlookup tables'!$J$2:$K$5,2,FALSE))</f>
        <v>3</v>
      </c>
      <c r="CB251">
        <f>IF(OR(BS251=FALSE,BS251="na"),"na",VLOOKUP(CV251,'Vlookup tables'!$J$2:$K$5,2,FALSE))</f>
        <v>3</v>
      </c>
      <c r="CC251" t="str">
        <f>IF(OR(BT251=FALSE,BT251="na"),"na",VLOOKUP(CW251,'Vlookup tables'!$J$2:$K$5,2,FALSE))</f>
        <v>na</v>
      </c>
      <c r="CD251">
        <f>IF(OR(BU251=FALSE,BU251="na"),"na",VLOOKUP(CX251,'Vlookup tables'!$J$2:$K$5,2,FALSE))</f>
        <v>3</v>
      </c>
      <c r="CE251" t="b">
        <f t="shared" si="264"/>
        <v>1</v>
      </c>
      <c r="CF251" t="b">
        <f t="shared" si="265"/>
        <v>1</v>
      </c>
      <c r="CG251" t="str">
        <f t="shared" si="266"/>
        <v>na</v>
      </c>
      <c r="CH251" t="b">
        <f t="shared" si="267"/>
        <v>1</v>
      </c>
      <c r="CI251" t="s">
        <v>519</v>
      </c>
      <c r="CJ251" t="s">
        <v>667</v>
      </c>
      <c r="CN251" t="s">
        <v>551</v>
      </c>
      <c r="CO251" t="s">
        <v>551</v>
      </c>
      <c r="CQ251" t="s">
        <v>551</v>
      </c>
      <c r="CU251" t="s">
        <v>532</v>
      </c>
      <c r="CV251" t="s">
        <v>532</v>
      </c>
      <c r="CX251" t="s">
        <v>532</v>
      </c>
      <c r="DB251" t="s">
        <v>1530</v>
      </c>
      <c r="DC251" t="s">
        <v>1530</v>
      </c>
      <c r="DE251" t="s">
        <v>1530</v>
      </c>
      <c r="DI251" t="b">
        <f t="shared" si="268"/>
        <v>1</v>
      </c>
      <c r="DJ251" t="s">
        <v>1531</v>
      </c>
      <c r="DK251" t="s">
        <v>828</v>
      </c>
      <c r="DL251" t="s">
        <v>1532</v>
      </c>
      <c r="EQ251" t="b">
        <f t="shared" si="269"/>
        <v>1</v>
      </c>
      <c r="ER251" t="b">
        <f t="shared" si="270"/>
        <v>1</v>
      </c>
      <c r="ES251" t="b">
        <f t="shared" si="271"/>
        <v>1</v>
      </c>
      <c r="ET251" t="b">
        <f t="shared" si="272"/>
        <v>0</v>
      </c>
      <c r="EU251" t="b">
        <f t="shared" si="273"/>
        <v>0</v>
      </c>
      <c r="EV251" t="b">
        <f t="shared" si="274"/>
        <v>0</v>
      </c>
      <c r="EW251">
        <f t="shared" si="228"/>
        <v>3</v>
      </c>
      <c r="EX251">
        <f t="shared" si="229"/>
        <v>3</v>
      </c>
      <c r="EY251" t="str">
        <f t="shared" si="230"/>
        <v>na</v>
      </c>
      <c r="EZ251" t="str">
        <f t="shared" si="231"/>
        <v>na</v>
      </c>
      <c r="FA251" t="b">
        <f t="shared" si="232"/>
        <v>1</v>
      </c>
      <c r="FB251" t="b">
        <f t="shared" si="233"/>
        <v>0</v>
      </c>
      <c r="FC251" t="b">
        <f t="shared" si="275"/>
        <v>0</v>
      </c>
      <c r="FD251" t="b">
        <f t="shared" si="234"/>
        <v>1</v>
      </c>
      <c r="FE251" t="b">
        <f t="shared" si="235"/>
        <v>1</v>
      </c>
      <c r="FF251" t="b">
        <f t="shared" si="236"/>
        <v>1</v>
      </c>
      <c r="FG251" t="b">
        <f t="shared" si="237"/>
        <v>0</v>
      </c>
      <c r="FH251" t="b">
        <f t="shared" si="276"/>
        <v>0</v>
      </c>
      <c r="FI251">
        <f>IF(OR(FD251=FALSE,FD251="na"),"na",VLOOKUP(GH251,'Vlookup tables'!$G$2:$H$7,2,FALSE))</f>
        <v>5</v>
      </c>
      <c r="FJ251">
        <f>IF(OR(FE251=FALSE,FE251="na"),"na",VLOOKUP(GI251,'Vlookup tables'!$G$2:$H$7,2,FALSE))</f>
        <v>5</v>
      </c>
      <c r="FK251">
        <f>IF(OR(FF251=FALSE,FF251="na"),"na",VLOOKUP(GJ251,'Vlookup tables'!$G$2:$H$7,2,FALSE))</f>
        <v>5</v>
      </c>
      <c r="FL251" t="str">
        <f>IF(OR(FG251=FALSE,FG251="na"),"na",VLOOKUP(GK251,'Vlookup tables'!$G$2:$H$7,2,FALSE))</f>
        <v>na</v>
      </c>
      <c r="FM251">
        <f>IF(OR(FD251=FALSE,FD251="na"),"na",VLOOKUP(GO251,'Vlookup tables'!$J$2:$K$5,2,FALSE))</f>
        <v>3</v>
      </c>
      <c r="FN251">
        <f>IF(OR(FE251=FALSE,FE251="na"),"na",VLOOKUP(GP251,'Vlookup tables'!$J$2:$K$5,2,FALSE))</f>
        <v>3</v>
      </c>
      <c r="FO251">
        <f>IF(OR(FF251=FALSE,FF251="na"),"na",VLOOKUP(GQ251,'Vlookup tables'!$J$2:$K$5,2,FALSE))</f>
        <v>3</v>
      </c>
      <c r="FP251" t="str">
        <f>IF(OR(FG251=FALSE,FG251="na"),"na",VLOOKUP(GR251,'Vlookup tables'!$J$2:$K$5,2,FALSE))</f>
        <v>na</v>
      </c>
      <c r="FQ251" t="b">
        <f t="shared" si="238"/>
        <v>0</v>
      </c>
      <c r="FR251" t="b">
        <f t="shared" si="239"/>
        <v>0</v>
      </c>
      <c r="FS251" t="b">
        <f t="shared" si="240"/>
        <v>0</v>
      </c>
      <c r="FT251" t="str">
        <f t="shared" si="241"/>
        <v>na</v>
      </c>
      <c r="FU251" t="b">
        <f t="shared" si="242"/>
        <v>1</v>
      </c>
      <c r="FV251" t="s">
        <v>634</v>
      </c>
      <c r="FX251" t="s">
        <v>554</v>
      </c>
      <c r="FY251" t="s">
        <v>554</v>
      </c>
      <c r="GB251" t="s">
        <v>635</v>
      </c>
      <c r="GF251" t="s">
        <v>596</v>
      </c>
      <c r="GH251" t="s">
        <v>551</v>
      </c>
      <c r="GI251" t="s">
        <v>551</v>
      </c>
      <c r="GJ251" t="s">
        <v>551</v>
      </c>
      <c r="GO251" t="s">
        <v>532</v>
      </c>
      <c r="GP251" t="s">
        <v>532</v>
      </c>
      <c r="GQ251" t="s">
        <v>532</v>
      </c>
      <c r="HC251" t="s">
        <v>1533</v>
      </c>
      <c r="HD251" t="s">
        <v>533</v>
      </c>
      <c r="HX251">
        <f>IF(IT251="","Unknown",VLOOKUP(IT251,'Vlookup tables'!$B$13:$C$16,2,FALSE))</f>
        <v>2</v>
      </c>
      <c r="HY251">
        <f>IF(IU251="","Unknown",VLOOKUP(IU251,'Vlookup tables'!$D$13:$E$16,2,FALSE))</f>
        <v>3</v>
      </c>
      <c r="HZ251">
        <f>IF(IV251="","Unknown",VLOOKUP(IV251,'Vlookup tables'!$F$13:$G$16,2,FALSE))</f>
        <v>3</v>
      </c>
      <c r="IA251">
        <f>IF(IW251="","Unknown",VLOOKUP(IW251,'Vlookup tables'!$H$13:$I$16,2,FALSE))</f>
        <v>3</v>
      </c>
      <c r="IB251">
        <f>IF(IX251="","Unknown",VLOOKUP(IX251,'Vlookup tables'!$J$13:$K$16,2,FALSE))</f>
        <v>3</v>
      </c>
      <c r="IC251">
        <f>IF(IY251="","Unknown",VLOOKUP(IY251,'Vlookup tables'!$L$13:$M$16,2,FALSE))</f>
        <v>3</v>
      </c>
      <c r="ID251">
        <f>IF(IZ251="","Unknown",VLOOKUP(IZ251,'Vlookup tables'!$N$13:$O$16,2,FALSE))</f>
        <v>3</v>
      </c>
      <c r="IE251">
        <f>VLOOKUP(JA251,'Vlookup tables'!$P$13:$Q$15,2,FALSE)</f>
        <v>2</v>
      </c>
      <c r="IF251" t="b">
        <f t="shared" si="277"/>
        <v>0</v>
      </c>
      <c r="IG251" t="b">
        <f t="shared" si="278"/>
        <v>1</v>
      </c>
      <c r="IH251" t="b">
        <f t="shared" si="279"/>
        <v>0</v>
      </c>
      <c r="II251" t="b">
        <f t="shared" si="243"/>
        <v>0</v>
      </c>
      <c r="IJ251" t="str">
        <f>IF(OR(IF251=FALSE,IF251="na"),"na",VLOOKUP(JF251,'Vlookup tables'!$G$2:$H$7,2,FALSE))</f>
        <v>na</v>
      </c>
      <c r="IK251">
        <f>IF(OR(IG251=FALSE,IG251="na"),"na",VLOOKUP(JG251,'Vlookup tables'!$G$2:$H$7,2,FALSE))</f>
        <v>5</v>
      </c>
      <c r="IL251" t="str">
        <f>IF(OR(IH251=FALSE,IH251="na"),"na",VLOOKUP(JH251,'Vlookup tables'!$G$2:$H$7,2,FALSE))</f>
        <v>na</v>
      </c>
      <c r="IM251" t="str">
        <f>IF(OR(IF251=FALSE,IF251="na"),"na",VLOOKUP(JL251,'Vlookup tables'!$J$2:$K$5,2,FALSE))</f>
        <v>na</v>
      </c>
      <c r="IN251">
        <f>IF(OR(IG251=FALSE,IG251="na"),"na",VLOOKUP(JM251,'Vlookup tables'!$J$2:$K$5,2,FALSE))</f>
        <v>3</v>
      </c>
      <c r="IO251" t="str">
        <f>IF(OR(IH251=FALSE,IH251="na"),"na",VLOOKUP(JN251,'Vlookup tables'!$J$2:$K$5,2,FALSE))</f>
        <v>na</v>
      </c>
      <c r="IP251" t="str">
        <f t="shared" si="280"/>
        <v>na</v>
      </c>
      <c r="IQ251" t="b">
        <f t="shared" si="281"/>
        <v>0</v>
      </c>
      <c r="IR251" t="str">
        <f t="shared" si="282"/>
        <v>na</v>
      </c>
      <c r="IS251" t="b">
        <f t="shared" si="283"/>
        <v>0</v>
      </c>
      <c r="IT251" t="s">
        <v>559</v>
      </c>
      <c r="IU251" t="s">
        <v>539</v>
      </c>
      <c r="IV251" t="s">
        <v>540</v>
      </c>
      <c r="IW251" t="s">
        <v>576</v>
      </c>
      <c r="IX251" t="s">
        <v>577</v>
      </c>
      <c r="IY251" t="s">
        <v>532</v>
      </c>
      <c r="IZ251" t="s">
        <v>587</v>
      </c>
      <c r="JA251" t="s">
        <v>578</v>
      </c>
      <c r="JB251" t="s">
        <v>619</v>
      </c>
      <c r="JG251" t="s">
        <v>551</v>
      </c>
      <c r="JM251" t="s">
        <v>532</v>
      </c>
      <c r="KN251" t="s">
        <v>705</v>
      </c>
      <c r="KP251" t="s">
        <v>1534</v>
      </c>
      <c r="KQ251" t="b">
        <f t="shared" si="284"/>
        <v>1</v>
      </c>
      <c r="KR251">
        <f t="shared" si="244"/>
        <v>158</v>
      </c>
    </row>
    <row r="252" spans="1:304" ht="14.4" customHeight="1" x14ac:dyDescent="0.3">
      <c r="A252">
        <v>100</v>
      </c>
      <c r="B252">
        <v>742</v>
      </c>
      <c r="C252" s="2">
        <v>44880.349317129629</v>
      </c>
      <c r="D252">
        <v>1</v>
      </c>
      <c r="E252" t="s">
        <v>544</v>
      </c>
      <c r="F252" t="s">
        <v>568</v>
      </c>
      <c r="G252">
        <f>VLOOKUP(F252,'Vlookup tables'!$A$2:$B$10,2,FALSE)</f>
        <v>6</v>
      </c>
      <c r="H252" t="s">
        <v>631</v>
      </c>
      <c r="J252" t="str">
        <f t="shared" si="285"/>
        <v>Maintenance</v>
      </c>
      <c r="K252" t="s">
        <v>568</v>
      </c>
      <c r="L252">
        <f>VLOOKUP(K252,'Vlookup tables'!$A$2:$B$10,2,FALSE)</f>
        <v>6</v>
      </c>
      <c r="M252" t="s">
        <v>569</v>
      </c>
      <c r="N252" t="b">
        <f t="shared" si="245"/>
        <v>1</v>
      </c>
      <c r="O252" t="b">
        <f t="shared" si="246"/>
        <v>1</v>
      </c>
      <c r="P252" t="b">
        <f t="shared" si="247"/>
        <v>0</v>
      </c>
      <c r="Q252" t="b">
        <f t="shared" si="248"/>
        <v>0</v>
      </c>
      <c r="R252" t="b">
        <f t="shared" si="249"/>
        <v>0</v>
      </c>
      <c r="S252" t="s">
        <v>754</v>
      </c>
      <c r="T252" t="str">
        <f t="shared" si="286"/>
        <v>na</v>
      </c>
      <c r="U252" t="str">
        <f t="shared" si="287"/>
        <v>na</v>
      </c>
      <c r="V252" t="b">
        <f t="shared" si="288"/>
        <v>1</v>
      </c>
      <c r="W252" t="b">
        <f t="shared" si="289"/>
        <v>1</v>
      </c>
      <c r="X252" t="b">
        <f t="shared" si="290"/>
        <v>0</v>
      </c>
      <c r="Y252" t="s">
        <v>517</v>
      </c>
      <c r="Z252">
        <f>VLOOKUP(Y252,'Vlookup tables'!$D$2:$E$6,2,FALSE)</f>
        <v>1</v>
      </c>
      <c r="AA252" t="b">
        <f t="shared" si="227"/>
        <v>0</v>
      </c>
      <c r="AB252" t="b">
        <f t="shared" si="250"/>
        <v>0</v>
      </c>
      <c r="AC252" t="b">
        <f t="shared" si="251"/>
        <v>0</v>
      </c>
      <c r="AD252" t="b">
        <f t="shared" si="252"/>
        <v>0</v>
      </c>
      <c r="AE252" t="b">
        <f t="shared" si="253"/>
        <v>0</v>
      </c>
      <c r="AF252" t="str">
        <f>IF(OR(AA252=FALSE,AA252="na"),"na",VLOOKUP(AV252,'Vlookup tables'!$G$2:$H$7,2,FALSE))</f>
        <v>na</v>
      </c>
      <c r="AG252" t="str">
        <f>IF(OR(AB252=FALSE,AB252="na"),"na",VLOOKUP(AW252,'Vlookup tables'!$G$2:$H$7,2,FALSE))</f>
        <v>na</v>
      </c>
      <c r="AH252" t="str">
        <f>IF(OR(AC252=FALSE,AC252="na"),"na",VLOOKUP(AX252,'Vlookup tables'!$G$2:$H$7,2,FALSE))</f>
        <v>na</v>
      </c>
      <c r="AI252" t="str">
        <f>IF(OR(AD252=FALSE,AD252="na"),"na",VLOOKUP(AY252,'Vlookup tables'!$G$2:$H$7,2,FALSE))</f>
        <v>na</v>
      </c>
      <c r="AJ252" t="str">
        <f>IF(OR(AA252=FALSE,AA252="na"),"na",VLOOKUP(BC252,'Vlookup tables'!$J$2:$K$5,2,FALSE))</f>
        <v>na</v>
      </c>
      <c r="AK252" t="str">
        <f>IF(OR(AB252=FALSE,AB252="na"),"na",VLOOKUP(BD252,'Vlookup tables'!$J$2:$K$5,2,FALSE))</f>
        <v>na</v>
      </c>
      <c r="AL252" t="str">
        <f>IF(OR(AC252=FALSE,AC252="na"),"na",VLOOKUP(BE252,'Vlookup tables'!$J$2:$K$5,2,FALSE))</f>
        <v>na</v>
      </c>
      <c r="AM252" t="str">
        <f>IF(OR(AD252=FALSE,AD252="na"),"na",VLOOKUP(BF252,'Vlookup tables'!$J$2:$K$5,2,FALSE))</f>
        <v>na</v>
      </c>
      <c r="AN252" t="str">
        <f t="shared" si="254"/>
        <v>na</v>
      </c>
      <c r="AO252" t="str">
        <f t="shared" si="255"/>
        <v>na</v>
      </c>
      <c r="AP252" t="str">
        <f t="shared" si="256"/>
        <v>na</v>
      </c>
      <c r="AQ252" t="str">
        <f t="shared" si="257"/>
        <v>na</v>
      </c>
      <c r="AR252" t="s">
        <v>632</v>
      </c>
      <c r="AX252" t="s">
        <v>551</v>
      </c>
      <c r="BE252" t="s">
        <v>532</v>
      </c>
      <c r="BL252" t="s">
        <v>1535</v>
      </c>
      <c r="BQ252" t="str">
        <f t="shared" si="258"/>
        <v>Yes</v>
      </c>
      <c r="BR252" t="b">
        <f t="shared" si="259"/>
        <v>1</v>
      </c>
      <c r="BS252" t="b">
        <f t="shared" si="260"/>
        <v>1</v>
      </c>
      <c r="BT252" t="b">
        <f t="shared" si="261"/>
        <v>1</v>
      </c>
      <c r="BU252" t="b">
        <f t="shared" si="262"/>
        <v>0</v>
      </c>
      <c r="BV252" t="b">
        <f t="shared" si="263"/>
        <v>0</v>
      </c>
      <c r="BW252">
        <f>IF(OR(BR252=FALSE,BR252="na"),"na",VLOOKUP(CN252,'Vlookup tables'!$G$2:$H$7,2,FALSE))</f>
        <v>4</v>
      </c>
      <c r="BX252">
        <f>IF(OR(BS252=FALSE,BS252="na"),"na",VLOOKUP(CO252,'Vlookup tables'!$G$2:$H$7,2,FALSE))</f>
        <v>5</v>
      </c>
      <c r="BY252">
        <f>IF(OR(BT252=FALSE,BT252="na"),"na",VLOOKUP(CP252,'Vlookup tables'!$G$2:$H$7,2,FALSE))</f>
        <v>2</v>
      </c>
      <c r="BZ252" t="str">
        <f>IF(OR(BU252=FALSE,BU252="na"),"na",VLOOKUP(CQ252,'Vlookup tables'!$G$2:$H$7,2,FALSE))</f>
        <v>na</v>
      </c>
      <c r="CA252">
        <f>IF(OR(BR252=FALSE,BR252="na"),"na",VLOOKUP(CU252,'Vlookup tables'!$J$2:$K$5,2,FALSE))</f>
        <v>3</v>
      </c>
      <c r="CB252">
        <f>IF(OR(BS252=FALSE,BS252="na"),"na",VLOOKUP(CV252,'Vlookup tables'!$J$2:$K$5,2,FALSE))</f>
        <v>3</v>
      </c>
      <c r="CC252">
        <f>IF(OR(BT252=FALSE,BT252="na"),"na",VLOOKUP(CW252,'Vlookup tables'!$J$2:$K$5,2,FALSE))</f>
        <v>3</v>
      </c>
      <c r="CD252" t="str">
        <f>IF(OR(BU252=FALSE,BU252="na"),"na",VLOOKUP(CX252,'Vlookup tables'!$J$2:$K$5,2,FALSE))</f>
        <v>na</v>
      </c>
      <c r="CE252" t="b">
        <f t="shared" si="264"/>
        <v>0</v>
      </c>
      <c r="CF252" t="b">
        <f t="shared" si="265"/>
        <v>0</v>
      </c>
      <c r="CG252" t="b">
        <f t="shared" si="266"/>
        <v>0</v>
      </c>
      <c r="CH252" t="str">
        <f t="shared" si="267"/>
        <v>na</v>
      </c>
      <c r="CI252" t="s">
        <v>519</v>
      </c>
      <c r="CJ252" t="s">
        <v>593</v>
      </c>
      <c r="CN252" t="s">
        <v>573</v>
      </c>
      <c r="CO252" t="s">
        <v>551</v>
      </c>
      <c r="CP252" t="s">
        <v>531</v>
      </c>
      <c r="CU252" t="s">
        <v>532</v>
      </c>
      <c r="CV252" t="s">
        <v>532</v>
      </c>
      <c r="CW252" t="s">
        <v>532</v>
      </c>
      <c r="DI252" t="b">
        <f t="shared" si="268"/>
        <v>0</v>
      </c>
      <c r="DK252" t="s">
        <v>552</v>
      </c>
      <c r="EQ252" t="b">
        <f t="shared" si="269"/>
        <v>1</v>
      </c>
      <c r="ER252" t="b">
        <f t="shared" si="270"/>
        <v>1</v>
      </c>
      <c r="ES252" t="b">
        <f t="shared" si="271"/>
        <v>0</v>
      </c>
      <c r="ET252" t="b">
        <f t="shared" si="272"/>
        <v>0</v>
      </c>
      <c r="EU252" t="b">
        <f t="shared" si="273"/>
        <v>0</v>
      </c>
      <c r="EV252" t="b">
        <f t="shared" si="274"/>
        <v>0</v>
      </c>
      <c r="EW252">
        <f t="shared" si="228"/>
        <v>2</v>
      </c>
      <c r="EX252" t="str">
        <f t="shared" si="229"/>
        <v>na</v>
      </c>
      <c r="EY252" t="str">
        <f t="shared" si="230"/>
        <v>na</v>
      </c>
      <c r="EZ252" t="str">
        <f t="shared" si="231"/>
        <v>na</v>
      </c>
      <c r="FA252" t="b">
        <f t="shared" si="232"/>
        <v>1</v>
      </c>
      <c r="FB252" t="b">
        <f t="shared" si="233"/>
        <v>0</v>
      </c>
      <c r="FC252" t="b">
        <f t="shared" si="275"/>
        <v>0</v>
      </c>
      <c r="FD252" t="b">
        <f t="shared" si="234"/>
        <v>0</v>
      </c>
      <c r="FE252" t="b">
        <f t="shared" si="235"/>
        <v>0</v>
      </c>
      <c r="FF252" t="b">
        <f t="shared" si="236"/>
        <v>1</v>
      </c>
      <c r="FG252" t="b">
        <f t="shared" si="237"/>
        <v>0</v>
      </c>
      <c r="FH252" t="b">
        <f t="shared" si="276"/>
        <v>0</v>
      </c>
      <c r="FI252" t="str">
        <f>IF(OR(FD252=FALSE,FD252="na"),"na",VLOOKUP(GH252,'Vlookup tables'!$G$2:$H$7,2,FALSE))</f>
        <v>na</v>
      </c>
      <c r="FJ252" t="str">
        <f>IF(OR(FE252=FALSE,FE252="na"),"na",VLOOKUP(GI252,'Vlookup tables'!$G$2:$H$7,2,FALSE))</f>
        <v>na</v>
      </c>
      <c r="FK252">
        <f>IF(OR(FF252=FALSE,FF252="na"),"na",VLOOKUP(GJ252,'Vlookup tables'!$G$2:$H$7,2,FALSE))</f>
        <v>2</v>
      </c>
      <c r="FL252" t="str">
        <f>IF(OR(FG252=FALSE,FG252="na"),"na",VLOOKUP(GK252,'Vlookup tables'!$G$2:$H$7,2,FALSE))</f>
        <v>na</v>
      </c>
      <c r="FM252" t="str">
        <f>IF(OR(FD252=FALSE,FD252="na"),"na",VLOOKUP(GO252,'Vlookup tables'!$J$2:$K$5,2,FALSE))</f>
        <v>na</v>
      </c>
      <c r="FN252" t="str">
        <f>IF(OR(FE252=FALSE,FE252="na"),"na",VLOOKUP(GP252,'Vlookup tables'!$J$2:$K$5,2,FALSE))</f>
        <v>na</v>
      </c>
      <c r="FO252">
        <f>IF(OR(FF252=FALSE,FF252="na"),"na",VLOOKUP(GQ252,'Vlookup tables'!$J$2:$K$5,2,FALSE))</f>
        <v>2</v>
      </c>
      <c r="FP252" t="str">
        <f>IF(OR(FG252=FALSE,FG252="na"),"na",VLOOKUP(GR252,'Vlookup tables'!$J$2:$K$5,2,FALSE))</f>
        <v>na</v>
      </c>
      <c r="FQ252" t="str">
        <f t="shared" si="238"/>
        <v>na</v>
      </c>
      <c r="FR252" t="str">
        <f t="shared" si="239"/>
        <v>na</v>
      </c>
      <c r="FS252" t="b">
        <f t="shared" si="240"/>
        <v>0</v>
      </c>
      <c r="FT252" t="str">
        <f t="shared" si="241"/>
        <v>na</v>
      </c>
      <c r="FU252" t="b">
        <f t="shared" si="242"/>
        <v>0</v>
      </c>
      <c r="FV252" t="s">
        <v>601</v>
      </c>
      <c r="FX252" t="s">
        <v>556</v>
      </c>
      <c r="GB252" t="s">
        <v>741</v>
      </c>
      <c r="GF252" t="s">
        <v>596</v>
      </c>
      <c r="GJ252" t="s">
        <v>531</v>
      </c>
      <c r="GQ252" t="s">
        <v>528</v>
      </c>
      <c r="HD252" t="s">
        <v>552</v>
      </c>
      <c r="HX252">
        <f>IF(IT252="","Unknown",VLOOKUP(IT252,'Vlookup tables'!$B$13:$C$16,2,FALSE))</f>
        <v>2</v>
      </c>
      <c r="HY252">
        <f>IF(IU252="","Unknown",VLOOKUP(IU252,'Vlookup tables'!$D$13:$E$16,2,FALSE))</f>
        <v>3</v>
      </c>
      <c r="HZ252">
        <f>IF(IV252="","Unknown",VLOOKUP(IV252,'Vlookup tables'!$F$13:$G$16,2,FALSE))</f>
        <v>3</v>
      </c>
      <c r="IA252">
        <f>IF(IW252="","Unknown",VLOOKUP(IW252,'Vlookup tables'!$H$13:$I$16,2,FALSE))</f>
        <v>2</v>
      </c>
      <c r="IB252">
        <f>IF(IX252="","Unknown",VLOOKUP(IX252,'Vlookup tables'!$J$13:$K$16,2,FALSE))</f>
        <v>3</v>
      </c>
      <c r="IC252">
        <f>IF(IY252="","Unknown",VLOOKUP(IY252,'Vlookup tables'!$L$13:$M$16,2,FALSE))</f>
        <v>3</v>
      </c>
      <c r="ID252">
        <f>IF(IZ252="","Unknown",VLOOKUP(IZ252,'Vlookup tables'!$N$13:$O$16,2,FALSE))</f>
        <v>3</v>
      </c>
      <c r="IE252">
        <f>VLOOKUP(JA252,'Vlookup tables'!$P$13:$Q$15,2,FALSE)</f>
        <v>2</v>
      </c>
      <c r="IF252" t="b">
        <f t="shared" si="277"/>
        <v>0</v>
      </c>
      <c r="IG252" t="b">
        <f t="shared" si="278"/>
        <v>1</v>
      </c>
      <c r="IH252" t="b">
        <f t="shared" si="279"/>
        <v>0</v>
      </c>
      <c r="II252" t="b">
        <f t="shared" si="243"/>
        <v>0</v>
      </c>
      <c r="IJ252" t="str">
        <f>IF(OR(IF252=FALSE,IF252="na"),"na",VLOOKUP(JF252,'Vlookup tables'!$G$2:$H$7,2,FALSE))</f>
        <v>na</v>
      </c>
      <c r="IK252">
        <f>IF(OR(IG252=FALSE,IG252="na"),"na",VLOOKUP(JG252,'Vlookup tables'!$G$2:$H$7,2,FALSE))</f>
        <v>1</v>
      </c>
      <c r="IL252" t="str">
        <f>IF(OR(IH252=FALSE,IH252="na"),"na",VLOOKUP(JH252,'Vlookup tables'!$G$2:$H$7,2,FALSE))</f>
        <v>na</v>
      </c>
      <c r="IM252" t="str">
        <f>IF(OR(IF252=FALSE,IF252="na"),"na",VLOOKUP(JL252,'Vlookup tables'!$J$2:$K$5,2,FALSE))</f>
        <v>na</v>
      </c>
      <c r="IN252">
        <f>IF(OR(IG252=FALSE,IG252="na"),"na",VLOOKUP(JM252,'Vlookup tables'!$J$2:$K$5,2,FALSE))</f>
        <v>2</v>
      </c>
      <c r="IO252" t="str">
        <f>IF(OR(IH252=FALSE,IH252="na"),"na",VLOOKUP(JN252,'Vlookup tables'!$J$2:$K$5,2,FALSE))</f>
        <v>na</v>
      </c>
      <c r="IP252" t="str">
        <f t="shared" si="280"/>
        <v>na</v>
      </c>
      <c r="IQ252" t="b">
        <f t="shared" si="281"/>
        <v>0</v>
      </c>
      <c r="IR252" t="str">
        <f t="shared" si="282"/>
        <v>na</v>
      </c>
      <c r="IS252" t="b">
        <f t="shared" si="283"/>
        <v>0</v>
      </c>
      <c r="IT252" t="s">
        <v>559</v>
      </c>
      <c r="IU252" t="s">
        <v>539</v>
      </c>
      <c r="IV252" t="s">
        <v>540</v>
      </c>
      <c r="IW252" t="s">
        <v>562</v>
      </c>
      <c r="IX252" t="s">
        <v>577</v>
      </c>
      <c r="IY252" t="s">
        <v>532</v>
      </c>
      <c r="IZ252" t="s">
        <v>587</v>
      </c>
      <c r="JA252" t="s">
        <v>578</v>
      </c>
      <c r="JB252" t="s">
        <v>619</v>
      </c>
      <c r="JG252" t="s">
        <v>530</v>
      </c>
      <c r="JM252" t="s">
        <v>528</v>
      </c>
      <c r="KN252" t="s">
        <v>552</v>
      </c>
      <c r="KQ252" t="b">
        <f t="shared" si="284"/>
        <v>0</v>
      </c>
      <c r="KR252">
        <f t="shared" si="244"/>
        <v>146</v>
      </c>
    </row>
    <row r="253" spans="1:304" ht="14.4" customHeight="1" x14ac:dyDescent="0.3">
      <c r="A253">
        <v>100</v>
      </c>
      <c r="B253">
        <v>1882</v>
      </c>
      <c r="C253" s="2">
        <v>44880.398715277777</v>
      </c>
      <c r="D253">
        <v>1</v>
      </c>
      <c r="E253" t="s">
        <v>544</v>
      </c>
      <c r="F253" t="s">
        <v>680</v>
      </c>
      <c r="G253">
        <f>VLOOKUP(F253,'Vlookup tables'!$A$2:$B$10,2,FALSE)</f>
        <v>2</v>
      </c>
      <c r="H253" t="s">
        <v>631</v>
      </c>
      <c r="J253" t="str">
        <f t="shared" si="285"/>
        <v>Maintenance</v>
      </c>
      <c r="K253" t="s">
        <v>680</v>
      </c>
      <c r="L253">
        <f>VLOOKUP(K253,'Vlookup tables'!$A$2:$B$10,2,FALSE)</f>
        <v>2</v>
      </c>
      <c r="M253" t="s">
        <v>592</v>
      </c>
      <c r="N253" t="b">
        <f t="shared" si="245"/>
        <v>0</v>
      </c>
      <c r="O253" t="b">
        <f t="shared" si="246"/>
        <v>1</v>
      </c>
      <c r="P253" t="b">
        <f t="shared" si="247"/>
        <v>0</v>
      </c>
      <c r="Q253" t="b">
        <f t="shared" si="248"/>
        <v>0</v>
      </c>
      <c r="R253" t="b">
        <f t="shared" si="249"/>
        <v>0</v>
      </c>
      <c r="S253" t="s">
        <v>1536</v>
      </c>
      <c r="T253" t="b">
        <f t="shared" si="286"/>
        <v>0</v>
      </c>
      <c r="U253" t="str">
        <f t="shared" si="287"/>
        <v>na</v>
      </c>
      <c r="V253" t="b">
        <f t="shared" si="288"/>
        <v>0</v>
      </c>
      <c r="W253" t="b">
        <f t="shared" si="289"/>
        <v>1</v>
      </c>
      <c r="X253" t="b">
        <f t="shared" si="290"/>
        <v>1</v>
      </c>
      <c r="Y253" t="s">
        <v>517</v>
      </c>
      <c r="Z253">
        <f>VLOOKUP(Y253,'Vlookup tables'!$D$2:$E$6,2,FALSE)</f>
        <v>1</v>
      </c>
      <c r="AA253" t="b">
        <f t="shared" si="227"/>
        <v>1</v>
      </c>
      <c r="AB253" t="b">
        <f t="shared" si="250"/>
        <v>0</v>
      </c>
      <c r="AC253" t="b">
        <f t="shared" si="251"/>
        <v>0</v>
      </c>
      <c r="AD253" t="b">
        <f t="shared" si="252"/>
        <v>1</v>
      </c>
      <c r="AE253" t="b">
        <f t="shared" si="253"/>
        <v>0</v>
      </c>
      <c r="AF253">
        <f>IF(OR(AA253=FALSE,AA253="na"),"na",VLOOKUP(AV253,'Vlookup tables'!$G$2:$H$7,2,FALSE))</f>
        <v>4</v>
      </c>
      <c r="AG253" t="str">
        <f>IF(OR(AB253=FALSE,AB253="na"),"na",VLOOKUP(AW253,'Vlookup tables'!$G$2:$H$7,2,FALSE))</f>
        <v>na</v>
      </c>
      <c r="AH253" t="str">
        <f>IF(OR(AC253=FALSE,AC253="na"),"na",VLOOKUP(AX253,'Vlookup tables'!$G$2:$H$7,2,FALSE))</f>
        <v>na</v>
      </c>
      <c r="AI253">
        <f>IF(OR(AD253=FALSE,AD253="na"),"na",VLOOKUP(AY253,'Vlookup tables'!$G$2:$H$7,2,FALSE))</f>
        <v>4</v>
      </c>
      <c r="AJ253">
        <f>IF(OR(AA253=FALSE,AA253="na"),"na",VLOOKUP(BC253,'Vlookup tables'!$J$2:$K$5,2,FALSE))</f>
        <v>2</v>
      </c>
      <c r="AK253" t="str">
        <f>IF(OR(AB253=FALSE,AB253="na"),"na",VLOOKUP(BD253,'Vlookup tables'!$J$2:$K$5,2,FALSE))</f>
        <v>na</v>
      </c>
      <c r="AL253" t="str">
        <f>IF(OR(AC253=FALSE,AC253="na"),"na",VLOOKUP(BE253,'Vlookup tables'!$J$2:$K$5,2,FALSE))</f>
        <v>na</v>
      </c>
      <c r="AM253">
        <f>IF(OR(AD253=FALSE,AD253="na"),"na",VLOOKUP(BF253,'Vlookup tables'!$J$2:$K$5,2,FALSE))</f>
        <v>2</v>
      </c>
      <c r="AN253" t="b">
        <f t="shared" si="254"/>
        <v>1</v>
      </c>
      <c r="AO253" t="str">
        <f t="shared" si="255"/>
        <v>na</v>
      </c>
      <c r="AP253" t="str">
        <f t="shared" si="256"/>
        <v>na</v>
      </c>
      <c r="AQ253" t="b">
        <f t="shared" si="257"/>
        <v>1</v>
      </c>
      <c r="AR253" t="s">
        <v>666</v>
      </c>
      <c r="AV253" t="s">
        <v>573</v>
      </c>
      <c r="AX253" t="s">
        <v>551</v>
      </c>
      <c r="AY253" t="s">
        <v>573</v>
      </c>
      <c r="BC253" t="s">
        <v>528</v>
      </c>
      <c r="BE253" t="s">
        <v>528</v>
      </c>
      <c r="BF253" t="s">
        <v>528</v>
      </c>
      <c r="BJ253" t="s">
        <v>1537</v>
      </c>
      <c r="BL253" t="s">
        <v>1537</v>
      </c>
      <c r="BM253" t="s">
        <v>1537</v>
      </c>
      <c r="BQ253" t="str">
        <f t="shared" si="258"/>
        <v>Yes</v>
      </c>
      <c r="BR253" t="b">
        <f t="shared" si="259"/>
        <v>1</v>
      </c>
      <c r="BS253" t="b">
        <f t="shared" si="260"/>
        <v>1</v>
      </c>
      <c r="BT253" t="b">
        <f t="shared" si="261"/>
        <v>1</v>
      </c>
      <c r="BU253" t="b">
        <f t="shared" si="262"/>
        <v>0</v>
      </c>
      <c r="BV253" t="b">
        <f t="shared" si="263"/>
        <v>0</v>
      </c>
      <c r="BW253">
        <f>IF(OR(BR253=FALSE,BR253="na"),"na",VLOOKUP(CN253,'Vlookup tables'!$G$2:$H$7,2,FALSE))</f>
        <v>2</v>
      </c>
      <c r="BX253">
        <f>IF(OR(BS253=FALSE,BS253="na"),"na",VLOOKUP(CO253,'Vlookup tables'!$G$2:$H$7,2,FALSE))</f>
        <v>2</v>
      </c>
      <c r="BY253">
        <f>IF(OR(BT253=FALSE,BT253="na"),"na",VLOOKUP(CP253,'Vlookup tables'!$G$2:$H$7,2,FALSE))</f>
        <v>1</v>
      </c>
      <c r="BZ253" t="str">
        <f>IF(OR(BU253=FALSE,BU253="na"),"na",VLOOKUP(CQ253,'Vlookup tables'!$G$2:$H$7,2,FALSE))</f>
        <v>na</v>
      </c>
      <c r="CA253">
        <f>IF(OR(BR253=FALSE,BR253="na"),"na",VLOOKUP(CU253,'Vlookup tables'!$J$2:$K$5,2,FALSE))</f>
        <v>2</v>
      </c>
      <c r="CB253">
        <f>IF(OR(BS253=FALSE,BS253="na"),"na",VLOOKUP(CV253,'Vlookup tables'!$J$2:$K$5,2,FALSE))</f>
        <v>2</v>
      </c>
      <c r="CC253">
        <f>IF(OR(BT253=FALSE,BT253="na"),"na",VLOOKUP(CW253,'Vlookup tables'!$J$2:$K$5,2,FALSE))</f>
        <v>2</v>
      </c>
      <c r="CD253" t="str">
        <f>IF(OR(BU253=FALSE,BU253="na"),"na",VLOOKUP(CX253,'Vlookup tables'!$J$2:$K$5,2,FALSE))</f>
        <v>na</v>
      </c>
      <c r="CE253" t="b">
        <f t="shared" si="264"/>
        <v>0</v>
      </c>
      <c r="CF253" t="b">
        <f t="shared" si="265"/>
        <v>0</v>
      </c>
      <c r="CG253" t="b">
        <f t="shared" si="266"/>
        <v>0</v>
      </c>
      <c r="CH253" t="str">
        <f t="shared" si="267"/>
        <v>na</v>
      </c>
      <c r="CI253" t="s">
        <v>519</v>
      </c>
      <c r="CJ253" t="s">
        <v>593</v>
      </c>
      <c r="CN253" t="s">
        <v>531</v>
      </c>
      <c r="CO253" t="s">
        <v>531</v>
      </c>
      <c r="CP253" t="s">
        <v>530</v>
      </c>
      <c r="CU253" t="s">
        <v>528</v>
      </c>
      <c r="CV253" t="s">
        <v>528</v>
      </c>
      <c r="CW253" t="s">
        <v>528</v>
      </c>
      <c r="DI253" t="b">
        <f t="shared" si="268"/>
        <v>1</v>
      </c>
      <c r="DJ253" t="s">
        <v>1538</v>
      </c>
      <c r="DK253" t="s">
        <v>533</v>
      </c>
      <c r="EQ253" t="b">
        <f t="shared" si="269"/>
        <v>1</v>
      </c>
      <c r="ER253" t="b">
        <f t="shared" si="270"/>
        <v>0</v>
      </c>
      <c r="ES253" t="b">
        <f t="shared" si="271"/>
        <v>1</v>
      </c>
      <c r="ET253" t="b">
        <f t="shared" si="272"/>
        <v>0</v>
      </c>
      <c r="EU253" t="b">
        <f t="shared" si="273"/>
        <v>0</v>
      </c>
      <c r="EV253" t="b">
        <f t="shared" si="274"/>
        <v>0</v>
      </c>
      <c r="EW253" t="str">
        <f t="shared" si="228"/>
        <v>na</v>
      </c>
      <c r="EX253">
        <f t="shared" si="229"/>
        <v>2</v>
      </c>
      <c r="EY253" t="str">
        <f t="shared" si="230"/>
        <v>na</v>
      </c>
      <c r="EZ253" t="str">
        <f t="shared" si="231"/>
        <v>na</v>
      </c>
      <c r="FA253" t="b">
        <f t="shared" si="232"/>
        <v>1</v>
      </c>
      <c r="FB253" t="b">
        <f t="shared" si="233"/>
        <v>0</v>
      </c>
      <c r="FC253" t="b">
        <f t="shared" si="275"/>
        <v>0</v>
      </c>
      <c r="FD253" t="b">
        <f t="shared" si="234"/>
        <v>1</v>
      </c>
      <c r="FE253" t="b">
        <f t="shared" si="235"/>
        <v>0</v>
      </c>
      <c r="FF253" t="b">
        <f t="shared" si="236"/>
        <v>0</v>
      </c>
      <c r="FG253" t="b">
        <f t="shared" si="237"/>
        <v>0</v>
      </c>
      <c r="FH253" t="b">
        <f t="shared" si="276"/>
        <v>0</v>
      </c>
      <c r="FI253">
        <f>IF(OR(FD253=FALSE,FD253="na"),"na",VLOOKUP(GH253,'Vlookup tables'!$G$2:$H$7,2,FALSE))</f>
        <v>3</v>
      </c>
      <c r="FJ253" t="str">
        <f>IF(OR(FE253=FALSE,FE253="na"),"na",VLOOKUP(GI253,'Vlookup tables'!$G$2:$H$7,2,FALSE))</f>
        <v>na</v>
      </c>
      <c r="FK253" t="str">
        <f>IF(OR(FF253=FALSE,FF253="na"),"na",VLOOKUP(GJ253,'Vlookup tables'!$G$2:$H$7,2,FALSE))</f>
        <v>na</v>
      </c>
      <c r="FL253" t="str">
        <f>IF(OR(FG253=FALSE,FG253="na"),"na",VLOOKUP(GK253,'Vlookup tables'!$G$2:$H$7,2,FALSE))</f>
        <v>na</v>
      </c>
      <c r="FM253">
        <f>IF(OR(FD253=FALSE,FD253="na"),"na",VLOOKUP(GO253,'Vlookup tables'!$J$2:$K$5,2,FALSE))</f>
        <v>2</v>
      </c>
      <c r="FN253" t="str">
        <f>IF(OR(FE253=FALSE,FE253="na"),"na",VLOOKUP(GP253,'Vlookup tables'!$J$2:$K$5,2,FALSE))</f>
        <v>na</v>
      </c>
      <c r="FO253" t="str">
        <f>IF(OR(FF253=FALSE,FF253="na"),"na",VLOOKUP(GQ253,'Vlookup tables'!$J$2:$K$5,2,FALSE))</f>
        <v>na</v>
      </c>
      <c r="FP253" t="str">
        <f>IF(OR(FG253=FALSE,FG253="na"),"na",VLOOKUP(GR253,'Vlookup tables'!$J$2:$K$5,2,FALSE))</f>
        <v>na</v>
      </c>
      <c r="FQ253" t="b">
        <f t="shared" si="238"/>
        <v>0</v>
      </c>
      <c r="FR253" t="str">
        <f t="shared" si="239"/>
        <v>na</v>
      </c>
      <c r="FS253" t="str">
        <f t="shared" si="240"/>
        <v>na</v>
      </c>
      <c r="FT253" t="str">
        <f t="shared" si="241"/>
        <v>na</v>
      </c>
      <c r="FU253" t="b">
        <f t="shared" si="242"/>
        <v>0</v>
      </c>
      <c r="FV253" t="s">
        <v>788</v>
      </c>
      <c r="FY253" t="s">
        <v>556</v>
      </c>
      <c r="GB253" t="s">
        <v>661</v>
      </c>
      <c r="GF253" t="s">
        <v>596</v>
      </c>
      <c r="GH253" t="s">
        <v>527</v>
      </c>
      <c r="GO253" t="s">
        <v>528</v>
      </c>
      <c r="HD253" t="s">
        <v>552</v>
      </c>
      <c r="HX253">
        <f>IF(IT253="","Unknown",VLOOKUP(IT253,'Vlookup tables'!$B$13:$C$16,2,FALSE))</f>
        <v>3</v>
      </c>
      <c r="HY253">
        <f>IF(IU253="","Unknown",VLOOKUP(IU253,'Vlookup tables'!$D$13:$E$16,2,FALSE))</f>
        <v>3</v>
      </c>
      <c r="HZ253">
        <f>IF(IV253="","Unknown",VLOOKUP(IV253,'Vlookup tables'!$F$13:$G$16,2,FALSE))</f>
        <v>3</v>
      </c>
      <c r="IA253">
        <f>IF(IW253="","Unknown",VLOOKUP(IW253,'Vlookup tables'!$H$13:$I$16,2,FALSE))</f>
        <v>2</v>
      </c>
      <c r="IB253">
        <f>IF(IX253="","Unknown",VLOOKUP(IX253,'Vlookup tables'!$J$13:$K$16,2,FALSE))</f>
        <v>3</v>
      </c>
      <c r="IC253">
        <f>IF(IY253="","Unknown",VLOOKUP(IY253,'Vlookup tables'!$L$13:$M$16,2,FALSE))</f>
        <v>2</v>
      </c>
      <c r="ID253">
        <f>IF(IZ253="","Unknown",VLOOKUP(IZ253,'Vlookup tables'!$N$13:$O$16,2,FALSE))</f>
        <v>3</v>
      </c>
      <c r="IE253">
        <f>VLOOKUP(JA253,'Vlookup tables'!$P$13:$Q$15,2,FALSE)</f>
        <v>2</v>
      </c>
      <c r="IF253" t="b">
        <f t="shared" si="277"/>
        <v>1</v>
      </c>
      <c r="IG253" t="b">
        <f t="shared" si="278"/>
        <v>0</v>
      </c>
      <c r="IH253" t="b">
        <f t="shared" si="279"/>
        <v>0</v>
      </c>
      <c r="II253" t="b">
        <f t="shared" si="243"/>
        <v>0</v>
      </c>
      <c r="IJ253">
        <f>IF(OR(IF253=FALSE,IF253="na"),"na",VLOOKUP(JF253,'Vlookup tables'!$G$2:$H$7,2,FALSE))</f>
        <v>2</v>
      </c>
      <c r="IK253" t="str">
        <f>IF(OR(IG253=FALSE,IG253="na"),"na",VLOOKUP(JG253,'Vlookup tables'!$G$2:$H$7,2,FALSE))</f>
        <v>na</v>
      </c>
      <c r="IL253" t="str">
        <f>IF(OR(IH253=FALSE,IH253="na"),"na",VLOOKUP(JH253,'Vlookup tables'!$G$2:$H$7,2,FALSE))</f>
        <v>na</v>
      </c>
      <c r="IM253">
        <f>IF(OR(IF253=FALSE,IF253="na"),"na",VLOOKUP(JL253,'Vlookup tables'!$J$2:$K$5,2,FALSE))</f>
        <v>2</v>
      </c>
      <c r="IN253" t="str">
        <f>IF(OR(IG253=FALSE,IG253="na"),"na",VLOOKUP(JM253,'Vlookup tables'!$J$2:$K$5,2,FALSE))</f>
        <v>na</v>
      </c>
      <c r="IO253" t="str">
        <f>IF(OR(IH253=FALSE,IH253="na"),"na",VLOOKUP(JN253,'Vlookup tables'!$J$2:$K$5,2,FALSE))</f>
        <v>na</v>
      </c>
      <c r="IP253" t="b">
        <f t="shared" si="280"/>
        <v>0</v>
      </c>
      <c r="IQ253" t="str">
        <f t="shared" si="281"/>
        <v>na</v>
      </c>
      <c r="IR253" t="str">
        <f t="shared" si="282"/>
        <v>na</v>
      </c>
      <c r="IS253" t="b">
        <f t="shared" si="283"/>
        <v>0</v>
      </c>
      <c r="IT253" t="s">
        <v>538</v>
      </c>
      <c r="IU253" t="s">
        <v>539</v>
      </c>
      <c r="IV253" t="s">
        <v>540</v>
      </c>
      <c r="IW253" t="s">
        <v>562</v>
      </c>
      <c r="IX253" t="s">
        <v>577</v>
      </c>
      <c r="IY253" t="s">
        <v>528</v>
      </c>
      <c r="IZ253" t="s">
        <v>587</v>
      </c>
      <c r="JA253" t="s">
        <v>578</v>
      </c>
      <c r="JB253" t="s">
        <v>662</v>
      </c>
      <c r="JF253" t="s">
        <v>531</v>
      </c>
      <c r="JL253" t="s">
        <v>528</v>
      </c>
      <c r="KN253" t="s">
        <v>552</v>
      </c>
      <c r="KQ253" t="b">
        <f t="shared" si="284"/>
        <v>0</v>
      </c>
      <c r="KR253">
        <f t="shared" si="244"/>
        <v>153</v>
      </c>
    </row>
    <row r="254" spans="1:304" ht="14.4" customHeight="1" x14ac:dyDescent="0.3">
      <c r="A254">
        <v>100</v>
      </c>
      <c r="B254">
        <v>1165</v>
      </c>
      <c r="C254" s="2">
        <v>44880.412835648145</v>
      </c>
      <c r="D254">
        <v>1</v>
      </c>
      <c r="E254" t="s">
        <v>544</v>
      </c>
      <c r="F254" t="s">
        <v>566</v>
      </c>
      <c r="G254">
        <f>VLOOKUP(F254,'Vlookup tables'!$A$2:$B$10,2,FALSE)</f>
        <v>3</v>
      </c>
      <c r="H254" t="s">
        <v>631</v>
      </c>
      <c r="J254" t="str">
        <f t="shared" si="285"/>
        <v>Maintenance</v>
      </c>
      <c r="K254" t="s">
        <v>611</v>
      </c>
      <c r="L254">
        <f>VLOOKUP(K254,'Vlookup tables'!$A$2:$B$10,2,FALSE)</f>
        <v>4</v>
      </c>
      <c r="M254" t="s">
        <v>583</v>
      </c>
      <c r="N254" t="b">
        <f t="shared" si="245"/>
        <v>1</v>
      </c>
      <c r="O254" t="b">
        <f t="shared" si="246"/>
        <v>0</v>
      </c>
      <c r="P254" t="b">
        <f t="shared" si="247"/>
        <v>0</v>
      </c>
      <c r="Q254" t="b">
        <f t="shared" si="248"/>
        <v>0</v>
      </c>
      <c r="R254" t="b">
        <f t="shared" si="249"/>
        <v>0</v>
      </c>
      <c r="S254" t="s">
        <v>592</v>
      </c>
      <c r="T254" t="str">
        <f t="shared" si="286"/>
        <v>na</v>
      </c>
      <c r="U254" t="b">
        <f t="shared" si="287"/>
        <v>1</v>
      </c>
      <c r="V254" t="b">
        <f t="shared" si="288"/>
        <v>0</v>
      </c>
      <c r="W254" t="b">
        <f t="shared" si="289"/>
        <v>0</v>
      </c>
      <c r="X254" t="b">
        <f t="shared" si="290"/>
        <v>0</v>
      </c>
      <c r="Y254" t="s">
        <v>517</v>
      </c>
      <c r="Z254">
        <f>VLOOKUP(Y254,'Vlookup tables'!$D$2:$E$6,2,FALSE)</f>
        <v>1</v>
      </c>
      <c r="AA254" t="b">
        <f t="shared" si="227"/>
        <v>0</v>
      </c>
      <c r="AB254" t="b">
        <f t="shared" si="250"/>
        <v>0</v>
      </c>
      <c r="AC254" t="b">
        <f t="shared" si="251"/>
        <v>0</v>
      </c>
      <c r="AD254" t="b">
        <f t="shared" si="252"/>
        <v>0</v>
      </c>
      <c r="AE254" t="b">
        <f t="shared" si="253"/>
        <v>0</v>
      </c>
      <c r="AF254" t="str">
        <f>IF(OR(AA254=FALSE,AA254="na"),"na",VLOOKUP(AV254,'Vlookup tables'!$G$2:$H$7,2,FALSE))</f>
        <v>na</v>
      </c>
      <c r="AG254" t="str">
        <f>IF(OR(AB254=FALSE,AB254="na"),"na",VLOOKUP(AW254,'Vlookup tables'!$G$2:$H$7,2,FALSE))</f>
        <v>na</v>
      </c>
      <c r="AH254" t="str">
        <f>IF(OR(AC254=FALSE,AC254="na"),"na",VLOOKUP(AX254,'Vlookup tables'!$G$2:$H$7,2,FALSE))</f>
        <v>na</v>
      </c>
      <c r="AI254" t="str">
        <f>IF(OR(AD254=FALSE,AD254="na"),"na",VLOOKUP(AY254,'Vlookup tables'!$G$2:$H$7,2,FALSE))</f>
        <v>na</v>
      </c>
      <c r="AJ254" t="str">
        <f>IF(OR(AA254=FALSE,AA254="na"),"na",VLOOKUP(BC254,'Vlookup tables'!$J$2:$K$5,2,FALSE))</f>
        <v>na</v>
      </c>
      <c r="AK254" t="str">
        <f>IF(OR(AB254=FALSE,AB254="na"),"na",VLOOKUP(BD254,'Vlookup tables'!$J$2:$K$5,2,FALSE))</f>
        <v>na</v>
      </c>
      <c r="AL254" t="str">
        <f>IF(OR(AC254=FALSE,AC254="na"),"na",VLOOKUP(BE254,'Vlookup tables'!$J$2:$K$5,2,FALSE))</f>
        <v>na</v>
      </c>
      <c r="AM254" t="str">
        <f>IF(OR(AD254=FALSE,AD254="na"),"na",VLOOKUP(BF254,'Vlookup tables'!$J$2:$K$5,2,FALSE))</f>
        <v>na</v>
      </c>
      <c r="AN254" t="str">
        <f t="shared" si="254"/>
        <v>na</v>
      </c>
      <c r="AO254" t="str">
        <f t="shared" si="255"/>
        <v>na</v>
      </c>
      <c r="AP254" t="str">
        <f t="shared" si="256"/>
        <v>na</v>
      </c>
      <c r="AQ254" t="str">
        <f t="shared" si="257"/>
        <v>na</v>
      </c>
      <c r="AR254" t="s">
        <v>632</v>
      </c>
      <c r="AX254" t="s">
        <v>551</v>
      </c>
      <c r="BE254" t="s">
        <v>532</v>
      </c>
      <c r="BL254" t="s">
        <v>1539</v>
      </c>
      <c r="BQ254" t="str">
        <f t="shared" si="258"/>
        <v>No</v>
      </c>
      <c r="BR254" t="str">
        <f t="shared" si="259"/>
        <v>na</v>
      </c>
      <c r="BS254" t="str">
        <f t="shared" si="260"/>
        <v>na</v>
      </c>
      <c r="BT254" t="str">
        <f t="shared" si="261"/>
        <v>na</v>
      </c>
      <c r="BU254" t="str">
        <f t="shared" si="262"/>
        <v>na</v>
      </c>
      <c r="BV254" t="str">
        <f t="shared" si="263"/>
        <v>na</v>
      </c>
      <c r="BW254" t="str">
        <f>IF(OR(BR254=FALSE,BR254="na"),"na",VLOOKUP(CN254,'Vlookup tables'!$G$2:$H$7,2,FALSE))</f>
        <v>na</v>
      </c>
      <c r="BX254" t="str">
        <f>IF(OR(BS254=FALSE,BS254="na"),"na",VLOOKUP(CO254,'Vlookup tables'!$G$2:$H$7,2,FALSE))</f>
        <v>na</v>
      </c>
      <c r="BY254" t="str">
        <f>IF(OR(BT254=FALSE,BT254="na"),"na",VLOOKUP(CP254,'Vlookup tables'!$G$2:$H$7,2,FALSE))</f>
        <v>na</v>
      </c>
      <c r="BZ254" t="str">
        <f>IF(OR(BU254=FALSE,BU254="na"),"na",VLOOKUP(CQ254,'Vlookup tables'!$G$2:$H$7,2,FALSE))</f>
        <v>na</v>
      </c>
      <c r="CA254" t="str">
        <f>IF(OR(BR254=FALSE,BR254="na"),"na",VLOOKUP(CU254,'Vlookup tables'!$J$2:$K$5,2,FALSE))</f>
        <v>na</v>
      </c>
      <c r="CB254" t="str">
        <f>IF(OR(BS254=FALSE,BS254="na"),"na",VLOOKUP(CV254,'Vlookup tables'!$J$2:$K$5,2,FALSE))</f>
        <v>na</v>
      </c>
      <c r="CC254" t="str">
        <f>IF(OR(BT254=FALSE,BT254="na"),"na",VLOOKUP(CW254,'Vlookup tables'!$J$2:$K$5,2,FALSE))</f>
        <v>na</v>
      </c>
      <c r="CD254" t="str">
        <f>IF(OR(BU254=FALSE,BU254="na"),"na",VLOOKUP(CX254,'Vlookup tables'!$J$2:$K$5,2,FALSE))</f>
        <v>na</v>
      </c>
      <c r="CE254" t="str">
        <f t="shared" si="264"/>
        <v>na</v>
      </c>
      <c r="CF254" t="str">
        <f t="shared" si="265"/>
        <v>na</v>
      </c>
      <c r="CG254" t="str">
        <f t="shared" si="266"/>
        <v>na</v>
      </c>
      <c r="CH254" t="str">
        <f t="shared" si="267"/>
        <v>na</v>
      </c>
      <c r="CI254" t="s">
        <v>617</v>
      </c>
      <c r="DI254" t="b">
        <f t="shared" si="268"/>
        <v>1</v>
      </c>
      <c r="DJ254" t="s">
        <v>1540</v>
      </c>
      <c r="DK254" t="s">
        <v>533</v>
      </c>
      <c r="EQ254" t="b">
        <f t="shared" si="269"/>
        <v>1</v>
      </c>
      <c r="ER254" t="b">
        <f t="shared" si="270"/>
        <v>1</v>
      </c>
      <c r="ES254" t="b">
        <f t="shared" si="271"/>
        <v>1</v>
      </c>
      <c r="ET254" t="b">
        <f t="shared" si="272"/>
        <v>0</v>
      </c>
      <c r="EU254" t="b">
        <f t="shared" si="273"/>
        <v>0</v>
      </c>
      <c r="EV254" t="b">
        <f t="shared" si="274"/>
        <v>0</v>
      </c>
      <c r="EW254">
        <f t="shared" si="228"/>
        <v>2</v>
      </c>
      <c r="EX254">
        <f t="shared" si="229"/>
        <v>2</v>
      </c>
      <c r="EY254" t="str">
        <f t="shared" si="230"/>
        <v>na</v>
      </c>
      <c r="EZ254" t="str">
        <f t="shared" si="231"/>
        <v>na</v>
      </c>
      <c r="FA254" t="b">
        <f t="shared" si="232"/>
        <v>1</v>
      </c>
      <c r="FB254" t="b">
        <f t="shared" si="233"/>
        <v>0</v>
      </c>
      <c r="FC254" t="b">
        <f t="shared" si="275"/>
        <v>0</v>
      </c>
      <c r="FD254" t="b">
        <f t="shared" si="234"/>
        <v>1</v>
      </c>
      <c r="FE254" t="b">
        <f t="shared" si="235"/>
        <v>0</v>
      </c>
      <c r="FF254" t="b">
        <f t="shared" si="236"/>
        <v>1</v>
      </c>
      <c r="FG254" t="b">
        <f t="shared" si="237"/>
        <v>0</v>
      </c>
      <c r="FH254" t="b">
        <f t="shared" si="276"/>
        <v>0</v>
      </c>
      <c r="FI254">
        <f>IF(OR(FD254=FALSE,FD254="na"),"na",VLOOKUP(GH254,'Vlookup tables'!$G$2:$H$7,2,FALSE))</f>
        <v>5</v>
      </c>
      <c r="FJ254" t="str">
        <f>IF(OR(FE254=FALSE,FE254="na"),"na",VLOOKUP(GI254,'Vlookup tables'!$G$2:$H$7,2,FALSE))</f>
        <v>na</v>
      </c>
      <c r="FK254">
        <f>IF(OR(FF254=FALSE,FF254="na"),"na",VLOOKUP(GJ254,'Vlookup tables'!$G$2:$H$7,2,FALSE))</f>
        <v>5</v>
      </c>
      <c r="FL254" t="str">
        <f>IF(OR(FG254=FALSE,FG254="na"),"na",VLOOKUP(GK254,'Vlookup tables'!$G$2:$H$7,2,FALSE))</f>
        <v>na</v>
      </c>
      <c r="FM254">
        <f>IF(OR(FD254=FALSE,FD254="na"),"na",VLOOKUP(GO254,'Vlookup tables'!$J$2:$K$5,2,FALSE))</f>
        <v>2</v>
      </c>
      <c r="FN254" t="str">
        <f>IF(OR(FE254=FALSE,FE254="na"),"na",VLOOKUP(GP254,'Vlookup tables'!$J$2:$K$5,2,FALSE))</f>
        <v>na</v>
      </c>
      <c r="FO254">
        <f>IF(OR(FF254=FALSE,FF254="na"),"na",VLOOKUP(GQ254,'Vlookup tables'!$J$2:$K$5,2,FALSE))</f>
        <v>2</v>
      </c>
      <c r="FP254" t="str">
        <f>IF(OR(FG254=FALSE,FG254="na"),"na",VLOOKUP(GR254,'Vlookup tables'!$J$2:$K$5,2,FALSE))</f>
        <v>na</v>
      </c>
      <c r="FQ254" t="b">
        <f t="shared" si="238"/>
        <v>1</v>
      </c>
      <c r="FR254" t="str">
        <f t="shared" si="239"/>
        <v>na</v>
      </c>
      <c r="FS254" t="b">
        <f t="shared" si="240"/>
        <v>0</v>
      </c>
      <c r="FT254" t="str">
        <f t="shared" si="241"/>
        <v>na</v>
      </c>
      <c r="FU254" t="b">
        <f t="shared" si="242"/>
        <v>0</v>
      </c>
      <c r="FV254" t="s">
        <v>634</v>
      </c>
      <c r="FX254" t="s">
        <v>556</v>
      </c>
      <c r="FY254" t="s">
        <v>556</v>
      </c>
      <c r="GB254" t="s">
        <v>630</v>
      </c>
      <c r="GF254" t="s">
        <v>596</v>
      </c>
      <c r="GH254" t="s">
        <v>551</v>
      </c>
      <c r="GJ254" t="s">
        <v>551</v>
      </c>
      <c r="GO254" t="s">
        <v>528</v>
      </c>
      <c r="GQ254" t="s">
        <v>528</v>
      </c>
      <c r="GV254" t="s">
        <v>1541</v>
      </c>
      <c r="GY254" t="s">
        <v>1542</v>
      </c>
      <c r="HD254" t="s">
        <v>533</v>
      </c>
      <c r="HX254">
        <f>IF(IT254="","Unknown",VLOOKUP(IT254,'Vlookup tables'!$B$13:$C$16,2,FALSE))</f>
        <v>2</v>
      </c>
      <c r="HY254">
        <f>IF(IU254="","Unknown",VLOOKUP(IU254,'Vlookup tables'!$D$13:$E$16,2,FALSE))</f>
        <v>3</v>
      </c>
      <c r="HZ254">
        <f>IF(IV254="","Unknown",VLOOKUP(IV254,'Vlookup tables'!$F$13:$G$16,2,FALSE))</f>
        <v>3</v>
      </c>
      <c r="IA254">
        <f>IF(IW254="","Unknown",VLOOKUP(IW254,'Vlookup tables'!$H$13:$I$16,2,FALSE))</f>
        <v>3</v>
      </c>
      <c r="IB254">
        <f>IF(IX254="","Unknown",VLOOKUP(IX254,'Vlookup tables'!$J$13:$K$16,2,FALSE))</f>
        <v>3</v>
      </c>
      <c r="IC254">
        <f>IF(IY254="","Unknown",VLOOKUP(IY254,'Vlookup tables'!$L$13:$M$16,2,FALSE))</f>
        <v>3</v>
      </c>
      <c r="ID254">
        <f>IF(IZ254="","Unknown",VLOOKUP(IZ254,'Vlookup tables'!$N$13:$O$16,2,FALSE))</f>
        <v>1</v>
      </c>
      <c r="IE254">
        <f>VLOOKUP(JA254,'Vlookup tables'!$P$13:$Q$15,2,FALSE)</f>
        <v>2</v>
      </c>
      <c r="IF254" t="b">
        <f t="shared" si="277"/>
        <v>1</v>
      </c>
      <c r="IG254" t="b">
        <f t="shared" si="278"/>
        <v>0</v>
      </c>
      <c r="IH254" t="b">
        <f t="shared" si="279"/>
        <v>0</v>
      </c>
      <c r="II254" t="b">
        <f t="shared" si="243"/>
        <v>1</v>
      </c>
      <c r="IJ254">
        <f>IF(OR(IF254=FALSE,IF254="na"),"na",VLOOKUP(JF254,'Vlookup tables'!$G$2:$H$7,2,FALSE))</f>
        <v>2</v>
      </c>
      <c r="IK254" t="str">
        <f>IF(OR(IG254=FALSE,IG254="na"),"na",VLOOKUP(JG254,'Vlookup tables'!$G$2:$H$7,2,FALSE))</f>
        <v>na</v>
      </c>
      <c r="IL254" t="str">
        <f>IF(OR(IH254=FALSE,IH254="na"),"na",VLOOKUP(JH254,'Vlookup tables'!$G$2:$H$7,2,FALSE))</f>
        <v>na</v>
      </c>
      <c r="IM254">
        <f>IF(OR(IF254=FALSE,IF254="na"),"na",VLOOKUP(JL254,'Vlookup tables'!$J$2:$K$5,2,FALSE))</f>
        <v>3</v>
      </c>
      <c r="IN254" t="str">
        <f>IF(OR(IG254=FALSE,IG254="na"),"na",VLOOKUP(JM254,'Vlookup tables'!$J$2:$K$5,2,FALSE))</f>
        <v>na</v>
      </c>
      <c r="IO254" t="str">
        <f>IF(OR(IH254=FALSE,IH254="na"),"na",VLOOKUP(JN254,'Vlookup tables'!$J$2:$K$5,2,FALSE))</f>
        <v>na</v>
      </c>
      <c r="IP254" t="b">
        <f t="shared" si="280"/>
        <v>0</v>
      </c>
      <c r="IQ254" t="str">
        <f t="shared" si="281"/>
        <v>na</v>
      </c>
      <c r="IR254" t="str">
        <f t="shared" si="282"/>
        <v>na</v>
      </c>
      <c r="IS254" t="b">
        <f t="shared" si="283"/>
        <v>1</v>
      </c>
      <c r="IT254" t="s">
        <v>559</v>
      </c>
      <c r="IU254" t="s">
        <v>539</v>
      </c>
      <c r="IV254" t="s">
        <v>540</v>
      </c>
      <c r="IW254" t="s">
        <v>576</v>
      </c>
      <c r="IX254" t="s">
        <v>577</v>
      </c>
      <c r="IY254" t="s">
        <v>532</v>
      </c>
      <c r="IZ254" t="s">
        <v>562</v>
      </c>
      <c r="JA254" t="s">
        <v>578</v>
      </c>
      <c r="JB254" t="s">
        <v>825</v>
      </c>
      <c r="JC254" t="s">
        <v>1543</v>
      </c>
      <c r="JF254" t="s">
        <v>531</v>
      </c>
      <c r="JI254" t="s">
        <v>531</v>
      </c>
      <c r="JL254" t="s">
        <v>532</v>
      </c>
      <c r="JO254" t="s">
        <v>532</v>
      </c>
      <c r="KM254" t="s">
        <v>1544</v>
      </c>
      <c r="KN254" t="s">
        <v>533</v>
      </c>
      <c r="KQ254" t="b">
        <f t="shared" si="284"/>
        <v>0</v>
      </c>
      <c r="KR254">
        <f t="shared" si="244"/>
        <v>149</v>
      </c>
    </row>
    <row r="255" spans="1:304" ht="14.4" customHeight="1" x14ac:dyDescent="0.3">
      <c r="A255">
        <v>100</v>
      </c>
      <c r="B255">
        <v>10346</v>
      </c>
      <c r="C255" s="2">
        <v>44880.420682870368</v>
      </c>
      <c r="D255">
        <v>1</v>
      </c>
      <c r="E255" t="s">
        <v>581</v>
      </c>
      <c r="F255" t="s">
        <v>568</v>
      </c>
      <c r="G255">
        <f>VLOOKUP(F255,'Vlookup tables'!$A$2:$B$10,2,FALSE)</f>
        <v>6</v>
      </c>
      <c r="H255" t="s">
        <v>545</v>
      </c>
      <c r="J255" t="str">
        <f t="shared" si="285"/>
        <v>Engineering</v>
      </c>
      <c r="K255" t="s">
        <v>568</v>
      </c>
      <c r="L255">
        <f>VLOOKUP(K255,'Vlookup tables'!$A$2:$B$10,2,FALSE)</f>
        <v>6</v>
      </c>
      <c r="M255" t="s">
        <v>626</v>
      </c>
      <c r="N255" t="b">
        <f t="shared" si="245"/>
        <v>1</v>
      </c>
      <c r="O255" t="b">
        <f t="shared" si="246"/>
        <v>1</v>
      </c>
      <c r="P255" t="b">
        <f t="shared" si="247"/>
        <v>1</v>
      </c>
      <c r="Q255" t="b">
        <f t="shared" si="248"/>
        <v>0</v>
      </c>
      <c r="R255" t="b">
        <f t="shared" si="249"/>
        <v>0</v>
      </c>
      <c r="S255" t="s">
        <v>614</v>
      </c>
      <c r="T255" t="str">
        <f t="shared" si="286"/>
        <v>na</v>
      </c>
      <c r="U255" t="str">
        <f t="shared" si="287"/>
        <v>na</v>
      </c>
      <c r="V255" t="str">
        <f t="shared" si="288"/>
        <v>na</v>
      </c>
      <c r="W255" t="b">
        <f t="shared" si="289"/>
        <v>1</v>
      </c>
      <c r="X255" t="b">
        <f t="shared" si="290"/>
        <v>0</v>
      </c>
      <c r="Y255" t="s">
        <v>517</v>
      </c>
      <c r="Z255">
        <f>VLOOKUP(Y255,'Vlookup tables'!$D$2:$E$6,2,FALSE)</f>
        <v>1</v>
      </c>
      <c r="AA255" t="b">
        <f t="shared" si="227"/>
        <v>1</v>
      </c>
      <c r="AB255" t="b">
        <f t="shared" si="250"/>
        <v>0</v>
      </c>
      <c r="AC255" t="b">
        <f t="shared" si="251"/>
        <v>0</v>
      </c>
      <c r="AD255" t="b">
        <f t="shared" si="252"/>
        <v>1</v>
      </c>
      <c r="AE255" t="b">
        <f t="shared" si="253"/>
        <v>0</v>
      </c>
      <c r="AF255">
        <f>IF(OR(AA255=FALSE,AA255="na"),"na",VLOOKUP(AV255,'Vlookup tables'!$G$2:$H$7,2,FALSE))</f>
        <v>1</v>
      </c>
      <c r="AG255" t="str">
        <f>IF(OR(AB255=FALSE,AB255="na"),"na",VLOOKUP(AW255,'Vlookup tables'!$G$2:$H$7,2,FALSE))</f>
        <v>na</v>
      </c>
      <c r="AH255" t="str">
        <f>IF(OR(AC255=FALSE,AC255="na"),"na",VLOOKUP(AX255,'Vlookup tables'!$G$2:$H$7,2,FALSE))</f>
        <v>na</v>
      </c>
      <c r="AI255">
        <f>IF(OR(AD255=FALSE,AD255="na"),"na",VLOOKUP(AY255,'Vlookup tables'!$G$2:$H$7,2,FALSE))</f>
        <v>1</v>
      </c>
      <c r="AJ255">
        <f>IF(OR(AA255=FALSE,AA255="na"),"na",VLOOKUP(BC255,'Vlookup tables'!$J$2:$K$5,2,FALSE))</f>
        <v>3</v>
      </c>
      <c r="AK255" t="str">
        <f>IF(OR(AB255=FALSE,AB255="na"),"na",VLOOKUP(BD255,'Vlookup tables'!$J$2:$K$5,2,FALSE))</f>
        <v>na</v>
      </c>
      <c r="AL255" t="str">
        <f>IF(OR(AC255=FALSE,AC255="na"),"na",VLOOKUP(BE255,'Vlookup tables'!$J$2:$K$5,2,FALSE))</f>
        <v>na</v>
      </c>
      <c r="AM255">
        <f>IF(OR(AD255=FALSE,AD255="na"),"na",VLOOKUP(BF255,'Vlookup tables'!$J$2:$K$5,2,FALSE))</f>
        <v>2</v>
      </c>
      <c r="AN255" t="b">
        <f t="shared" si="254"/>
        <v>0</v>
      </c>
      <c r="AO255" t="str">
        <f t="shared" si="255"/>
        <v>na</v>
      </c>
      <c r="AP255" t="str">
        <f t="shared" si="256"/>
        <v>na</v>
      </c>
      <c r="AQ255" t="b">
        <f t="shared" si="257"/>
        <v>1</v>
      </c>
      <c r="AR255" t="s">
        <v>666</v>
      </c>
      <c r="AV255" t="s">
        <v>530</v>
      </c>
      <c r="AX255" t="s">
        <v>573</v>
      </c>
      <c r="AY255" t="s">
        <v>530</v>
      </c>
      <c r="BC255" t="s">
        <v>532</v>
      </c>
      <c r="BE255" t="s">
        <v>532</v>
      </c>
      <c r="BF255" t="s">
        <v>528</v>
      </c>
      <c r="BL255" t="s">
        <v>1545</v>
      </c>
      <c r="BM255" t="s">
        <v>1546</v>
      </c>
      <c r="BQ255" t="str">
        <f t="shared" si="258"/>
        <v>Yes</v>
      </c>
      <c r="BR255" t="b">
        <f t="shared" si="259"/>
        <v>1</v>
      </c>
      <c r="BS255" t="b">
        <f t="shared" si="260"/>
        <v>1</v>
      </c>
      <c r="BT255" t="b">
        <f t="shared" si="261"/>
        <v>1</v>
      </c>
      <c r="BU255" t="b">
        <f t="shared" si="262"/>
        <v>0</v>
      </c>
      <c r="BV255" t="b">
        <f t="shared" si="263"/>
        <v>0</v>
      </c>
      <c r="BW255">
        <f>IF(OR(BR255=FALSE,BR255="na"),"na",VLOOKUP(CN255,'Vlookup tables'!$G$2:$H$7,2,FALSE))</f>
        <v>1</v>
      </c>
      <c r="BX255">
        <f>IF(OR(BS255=FALSE,BS255="na"),"na",VLOOKUP(CO255,'Vlookup tables'!$G$2:$H$7,2,FALSE))</f>
        <v>4</v>
      </c>
      <c r="BY255">
        <f>IF(OR(BT255=FALSE,BT255="na"),"na",VLOOKUP(CP255,'Vlookup tables'!$G$2:$H$7,2,FALSE))</f>
        <v>2</v>
      </c>
      <c r="BZ255" t="str">
        <f>IF(OR(BU255=FALSE,BU255="na"),"na",VLOOKUP(CQ255,'Vlookup tables'!$G$2:$H$7,2,FALSE))</f>
        <v>na</v>
      </c>
      <c r="CA255">
        <f>IF(OR(BR255=FALSE,BR255="na"),"na",VLOOKUP(CU255,'Vlookup tables'!$J$2:$K$5,2,FALSE))</f>
        <v>3</v>
      </c>
      <c r="CB255">
        <f>IF(OR(BS255=FALSE,BS255="na"),"na",VLOOKUP(CV255,'Vlookup tables'!$J$2:$K$5,2,FALSE))</f>
        <v>3</v>
      </c>
      <c r="CC255">
        <f>IF(OR(BT255=FALSE,BT255="na"),"na",VLOOKUP(CW255,'Vlookup tables'!$J$2:$K$5,2,FALSE))</f>
        <v>2</v>
      </c>
      <c r="CD255" t="str">
        <f>IF(OR(BU255=FALSE,BU255="na"),"na",VLOOKUP(CX255,'Vlookup tables'!$J$2:$K$5,2,FALSE))</f>
        <v>na</v>
      </c>
      <c r="CE255" t="b">
        <f t="shared" si="264"/>
        <v>0</v>
      </c>
      <c r="CF255" t="b">
        <f t="shared" si="265"/>
        <v>1</v>
      </c>
      <c r="CG255" t="b">
        <f t="shared" si="266"/>
        <v>0</v>
      </c>
      <c r="CH255" t="str">
        <f t="shared" si="267"/>
        <v>na</v>
      </c>
      <c r="CI255" t="s">
        <v>519</v>
      </c>
      <c r="CJ255" t="s">
        <v>593</v>
      </c>
      <c r="CN255" t="s">
        <v>530</v>
      </c>
      <c r="CO255" t="s">
        <v>573</v>
      </c>
      <c r="CP255" t="s">
        <v>531</v>
      </c>
      <c r="CU255" t="s">
        <v>532</v>
      </c>
      <c r="CV255" t="s">
        <v>532</v>
      </c>
      <c r="CW255" t="s">
        <v>528</v>
      </c>
      <c r="DC255" t="s">
        <v>1547</v>
      </c>
      <c r="DI255" t="b">
        <f t="shared" si="268"/>
        <v>1</v>
      </c>
      <c r="DJ255" s="1" t="s">
        <v>1548</v>
      </c>
      <c r="DK255" t="s">
        <v>533</v>
      </c>
      <c r="EQ255" t="b">
        <f t="shared" si="269"/>
        <v>1</v>
      </c>
      <c r="ER255" t="b">
        <f t="shared" si="270"/>
        <v>1</v>
      </c>
      <c r="ES255" t="b">
        <f t="shared" si="271"/>
        <v>1</v>
      </c>
      <c r="ET255" t="b">
        <f t="shared" si="272"/>
        <v>0</v>
      </c>
      <c r="EU255" t="b">
        <f t="shared" si="273"/>
        <v>0</v>
      </c>
      <c r="EV255" t="b">
        <f t="shared" si="274"/>
        <v>0</v>
      </c>
      <c r="EW255">
        <f t="shared" si="228"/>
        <v>3</v>
      </c>
      <c r="EX255">
        <f t="shared" si="229"/>
        <v>3</v>
      </c>
      <c r="EY255" t="str">
        <f t="shared" si="230"/>
        <v>na</v>
      </c>
      <c r="EZ255" t="str">
        <f t="shared" si="231"/>
        <v>na</v>
      </c>
      <c r="FA255" t="b">
        <f t="shared" si="232"/>
        <v>1</v>
      </c>
      <c r="FB255" t="b">
        <f t="shared" si="233"/>
        <v>0</v>
      </c>
      <c r="FC255" t="b">
        <f t="shared" si="275"/>
        <v>0</v>
      </c>
      <c r="FD255" t="b">
        <f t="shared" si="234"/>
        <v>1</v>
      </c>
      <c r="FE255" t="b">
        <f t="shared" si="235"/>
        <v>0</v>
      </c>
      <c r="FF255" t="b">
        <f t="shared" si="236"/>
        <v>1</v>
      </c>
      <c r="FG255" t="b">
        <f t="shared" si="237"/>
        <v>0</v>
      </c>
      <c r="FH255" t="b">
        <f t="shared" si="276"/>
        <v>0</v>
      </c>
      <c r="FI255">
        <f>IF(OR(FD255=FALSE,FD255="na"),"na",VLOOKUP(GH255,'Vlookup tables'!$G$2:$H$7,2,FALSE))</f>
        <v>4</v>
      </c>
      <c r="FJ255" t="str">
        <f>IF(OR(FE255=FALSE,FE255="na"),"na",VLOOKUP(GI255,'Vlookup tables'!$G$2:$H$7,2,FALSE))</f>
        <v>na</v>
      </c>
      <c r="FK255">
        <f>IF(OR(FF255=FALSE,FF255="na"),"na",VLOOKUP(GJ255,'Vlookup tables'!$G$2:$H$7,2,FALSE))</f>
        <v>4</v>
      </c>
      <c r="FL255" t="str">
        <f>IF(OR(FG255=FALSE,FG255="na"),"na",VLOOKUP(GK255,'Vlookup tables'!$G$2:$H$7,2,FALSE))</f>
        <v>na</v>
      </c>
      <c r="FM255">
        <f>IF(OR(FD255=FALSE,FD255="na"),"na",VLOOKUP(GO255,'Vlookup tables'!$J$2:$K$5,2,FALSE))</f>
        <v>3</v>
      </c>
      <c r="FN255" t="str">
        <f>IF(OR(FE255=FALSE,FE255="na"),"na",VLOOKUP(GP255,'Vlookup tables'!$J$2:$K$5,2,FALSE))</f>
        <v>na</v>
      </c>
      <c r="FO255">
        <f>IF(OR(FF255=FALSE,FF255="na"),"na",VLOOKUP(GQ255,'Vlookup tables'!$J$2:$K$5,2,FALSE))</f>
        <v>3</v>
      </c>
      <c r="FP255" t="str">
        <f>IF(OR(FG255=FALSE,FG255="na"),"na",VLOOKUP(GR255,'Vlookup tables'!$J$2:$K$5,2,FALSE))</f>
        <v>na</v>
      </c>
      <c r="FQ255" t="b">
        <f t="shared" si="238"/>
        <v>0</v>
      </c>
      <c r="FR255" t="str">
        <f t="shared" si="239"/>
        <v>na</v>
      </c>
      <c r="FS255" t="b">
        <f t="shared" si="240"/>
        <v>0</v>
      </c>
      <c r="FT255" t="str">
        <f t="shared" si="241"/>
        <v>na</v>
      </c>
      <c r="FU255" t="b">
        <f t="shared" si="242"/>
        <v>1</v>
      </c>
      <c r="FV255" t="s">
        <v>634</v>
      </c>
      <c r="FX255" t="s">
        <v>554</v>
      </c>
      <c r="FY255" t="s">
        <v>554</v>
      </c>
      <c r="GB255" t="s">
        <v>630</v>
      </c>
      <c r="GF255" t="s">
        <v>596</v>
      </c>
      <c r="GH255" t="s">
        <v>573</v>
      </c>
      <c r="GJ255" t="s">
        <v>573</v>
      </c>
      <c r="GO255" t="s">
        <v>532</v>
      </c>
      <c r="GQ255" t="s">
        <v>532</v>
      </c>
      <c r="HC255" s="1" t="s">
        <v>1549</v>
      </c>
      <c r="HD255" t="s">
        <v>533</v>
      </c>
      <c r="HX255">
        <f>IF(IT255="","Unknown",VLOOKUP(IT255,'Vlookup tables'!$B$13:$C$16,2,FALSE))</f>
        <v>2</v>
      </c>
      <c r="HY255">
        <f>IF(IU255="","Unknown",VLOOKUP(IU255,'Vlookup tables'!$D$13:$E$16,2,FALSE))</f>
        <v>2</v>
      </c>
      <c r="HZ255">
        <f>IF(IV255="","Unknown",VLOOKUP(IV255,'Vlookup tables'!$F$13:$G$16,2,FALSE))</f>
        <v>3</v>
      </c>
      <c r="IA255">
        <f>IF(IW255="","Unknown",VLOOKUP(IW255,'Vlookup tables'!$H$13:$I$16,2,FALSE))</f>
        <v>2</v>
      </c>
      <c r="IB255">
        <f>IF(IX255="","Unknown",VLOOKUP(IX255,'Vlookup tables'!$J$13:$K$16,2,FALSE))</f>
        <v>3</v>
      </c>
      <c r="IC255">
        <f>IF(IY255="","Unknown",VLOOKUP(IY255,'Vlookup tables'!$L$13:$M$16,2,FALSE))</f>
        <v>3</v>
      </c>
      <c r="ID255">
        <f>IF(IZ255="","Unknown",VLOOKUP(IZ255,'Vlookup tables'!$N$13:$O$16,2,FALSE))</f>
        <v>3</v>
      </c>
      <c r="IE255">
        <f>VLOOKUP(JA255,'Vlookup tables'!$P$13:$Q$15,2,FALSE)</f>
        <v>2</v>
      </c>
      <c r="IF255" t="b">
        <f t="shared" si="277"/>
        <v>1</v>
      </c>
      <c r="IG255" t="b">
        <f t="shared" si="278"/>
        <v>0</v>
      </c>
      <c r="IH255" t="b">
        <f t="shared" si="279"/>
        <v>0</v>
      </c>
      <c r="II255" t="b">
        <f t="shared" si="243"/>
        <v>0</v>
      </c>
      <c r="IJ255">
        <f>IF(OR(IF255=FALSE,IF255="na"),"na",VLOOKUP(JF255,'Vlookup tables'!$G$2:$H$7,2,FALSE))</f>
        <v>1</v>
      </c>
      <c r="IK255" t="str">
        <f>IF(OR(IG255=FALSE,IG255="na"),"na",VLOOKUP(JG255,'Vlookup tables'!$G$2:$H$7,2,FALSE))</f>
        <v>na</v>
      </c>
      <c r="IL255" t="str">
        <f>IF(OR(IH255=FALSE,IH255="na"),"na",VLOOKUP(JH255,'Vlookup tables'!$G$2:$H$7,2,FALSE))</f>
        <v>na</v>
      </c>
      <c r="IM255">
        <f>IF(OR(IF255=FALSE,IF255="na"),"na",VLOOKUP(JL255,'Vlookup tables'!$J$2:$K$5,2,FALSE))</f>
        <v>2</v>
      </c>
      <c r="IN255" t="str">
        <f>IF(OR(IG255=FALSE,IG255="na"),"na",VLOOKUP(JM255,'Vlookup tables'!$J$2:$K$5,2,FALSE))</f>
        <v>na</v>
      </c>
      <c r="IO255" t="str">
        <f>IF(OR(IH255=FALSE,IH255="na"),"na",VLOOKUP(JN255,'Vlookup tables'!$J$2:$K$5,2,FALSE))</f>
        <v>na</v>
      </c>
      <c r="IP255" t="b">
        <f t="shared" si="280"/>
        <v>0</v>
      </c>
      <c r="IQ255" t="str">
        <f t="shared" si="281"/>
        <v>na</v>
      </c>
      <c r="IR255" t="str">
        <f t="shared" si="282"/>
        <v>na</v>
      </c>
      <c r="IS255" t="b">
        <f t="shared" si="283"/>
        <v>1</v>
      </c>
      <c r="IT255" t="s">
        <v>559</v>
      </c>
      <c r="IU255" t="s">
        <v>560</v>
      </c>
      <c r="IV255" t="s">
        <v>540</v>
      </c>
      <c r="IW255" t="s">
        <v>562</v>
      </c>
      <c r="IX255" t="s">
        <v>577</v>
      </c>
      <c r="IY255" t="s">
        <v>532</v>
      </c>
      <c r="IZ255" t="s">
        <v>587</v>
      </c>
      <c r="JA255" t="s">
        <v>578</v>
      </c>
      <c r="JB255" t="s">
        <v>662</v>
      </c>
      <c r="JF255" t="s">
        <v>530</v>
      </c>
      <c r="JL255" t="s">
        <v>528</v>
      </c>
      <c r="KM255" t="s">
        <v>1550</v>
      </c>
      <c r="KN255" t="s">
        <v>828</v>
      </c>
      <c r="KO255" t="s">
        <v>1551</v>
      </c>
      <c r="KQ255" t="b">
        <f t="shared" si="284"/>
        <v>0</v>
      </c>
      <c r="KR255">
        <f t="shared" si="244"/>
        <v>159</v>
      </c>
    </row>
    <row r="256" spans="1:304" ht="14.4" customHeight="1" x14ac:dyDescent="0.3">
      <c r="A256">
        <v>100</v>
      </c>
      <c r="B256">
        <v>440</v>
      </c>
      <c r="C256" s="2">
        <v>44880.474907407406</v>
      </c>
      <c r="D256">
        <v>1</v>
      </c>
      <c r="E256" t="s">
        <v>581</v>
      </c>
      <c r="F256" t="s">
        <v>582</v>
      </c>
      <c r="G256">
        <f>VLOOKUP(F256,'Vlookup tables'!$A$2:$B$10,2,FALSE)</f>
        <v>1</v>
      </c>
      <c r="H256" t="s">
        <v>631</v>
      </c>
      <c r="J256" t="str">
        <f t="shared" si="285"/>
        <v>Maintenance</v>
      </c>
      <c r="K256" t="s">
        <v>582</v>
      </c>
      <c r="L256">
        <f>VLOOKUP(K256,'Vlookup tables'!$A$2:$B$10,2,FALSE)</f>
        <v>1</v>
      </c>
      <c r="M256" t="s">
        <v>656</v>
      </c>
      <c r="N256" t="b">
        <f t="shared" si="245"/>
        <v>1</v>
      </c>
      <c r="O256" t="b">
        <f t="shared" si="246"/>
        <v>1</v>
      </c>
      <c r="P256" t="b">
        <f t="shared" si="247"/>
        <v>0</v>
      </c>
      <c r="Q256" t="b">
        <f t="shared" si="248"/>
        <v>1</v>
      </c>
      <c r="R256" t="b">
        <f t="shared" si="249"/>
        <v>1</v>
      </c>
      <c r="T256" t="str">
        <f t="shared" si="286"/>
        <v>na</v>
      </c>
      <c r="U256" t="str">
        <f t="shared" si="287"/>
        <v>na</v>
      </c>
      <c r="V256" t="str">
        <f t="shared" si="288"/>
        <v>Unknown</v>
      </c>
      <c r="W256" t="str">
        <f t="shared" si="289"/>
        <v>na</v>
      </c>
      <c r="X256" t="str">
        <f t="shared" si="290"/>
        <v>na</v>
      </c>
      <c r="Y256" t="s">
        <v>517</v>
      </c>
      <c r="Z256">
        <f>VLOOKUP(Y256,'Vlookup tables'!$D$2:$E$6,2,FALSE)</f>
        <v>1</v>
      </c>
      <c r="AA256" t="b">
        <f t="shared" si="227"/>
        <v>1</v>
      </c>
      <c r="AB256" t="b">
        <f t="shared" si="250"/>
        <v>0</v>
      </c>
      <c r="AC256" t="b">
        <f t="shared" si="251"/>
        <v>0</v>
      </c>
      <c r="AD256" t="b">
        <f t="shared" si="252"/>
        <v>1</v>
      </c>
      <c r="AE256" t="b">
        <f t="shared" si="253"/>
        <v>1</v>
      </c>
      <c r="AF256">
        <f>IF(OR(AA256=FALSE,AA256="na"),"na",VLOOKUP(AV256,'Vlookup tables'!$G$2:$H$7,2,FALSE))</f>
        <v>1</v>
      </c>
      <c r="AG256" t="str">
        <f>IF(OR(AB256=FALSE,AB256="na"),"na",VLOOKUP(AW256,'Vlookup tables'!$G$2:$H$7,2,FALSE))</f>
        <v>na</v>
      </c>
      <c r="AH256" t="str">
        <f>IF(OR(AC256=FALSE,AC256="na"),"na",VLOOKUP(AX256,'Vlookup tables'!$G$2:$H$7,2,FALSE))</f>
        <v>na</v>
      </c>
      <c r="AI256">
        <f>IF(OR(AD256=FALSE,AD256="na"),"na",VLOOKUP(AY256,'Vlookup tables'!$G$2:$H$7,2,FALSE))</f>
        <v>2</v>
      </c>
      <c r="AJ256">
        <f>IF(OR(AA256=FALSE,AA256="na"),"na",VLOOKUP(BC256,'Vlookup tables'!$J$2:$K$5,2,FALSE))</f>
        <v>3</v>
      </c>
      <c r="AK256" t="str">
        <f>IF(OR(AB256=FALSE,AB256="na"),"na",VLOOKUP(BD256,'Vlookup tables'!$J$2:$K$5,2,FALSE))</f>
        <v>na</v>
      </c>
      <c r="AL256" t="str">
        <f>IF(OR(AC256=FALSE,AC256="na"),"na",VLOOKUP(BE256,'Vlookup tables'!$J$2:$K$5,2,FALSE))</f>
        <v>na</v>
      </c>
      <c r="AM256">
        <f>IF(OR(AD256=FALSE,AD256="na"),"na",VLOOKUP(BF256,'Vlookup tables'!$J$2:$K$5,2,FALSE))</f>
        <v>3</v>
      </c>
      <c r="AN256" t="b">
        <f t="shared" si="254"/>
        <v>0</v>
      </c>
      <c r="AO256" t="str">
        <f t="shared" si="255"/>
        <v>na</v>
      </c>
      <c r="AP256" t="str">
        <f t="shared" si="256"/>
        <v>na</v>
      </c>
      <c r="AQ256" t="b">
        <f t="shared" si="257"/>
        <v>0</v>
      </c>
      <c r="AR256" t="s">
        <v>1423</v>
      </c>
      <c r="AS256" t="s">
        <v>1552</v>
      </c>
      <c r="AV256" t="s">
        <v>530</v>
      </c>
      <c r="AX256" t="s">
        <v>573</v>
      </c>
      <c r="AY256" t="s">
        <v>531</v>
      </c>
      <c r="AZ256" t="s">
        <v>573</v>
      </c>
      <c r="BC256" t="s">
        <v>532</v>
      </c>
      <c r="BE256" t="s">
        <v>532</v>
      </c>
      <c r="BF256" t="s">
        <v>532</v>
      </c>
      <c r="BG256" t="s">
        <v>532</v>
      </c>
      <c r="BQ256" t="str">
        <f t="shared" si="258"/>
        <v>Yes</v>
      </c>
      <c r="BR256" t="b">
        <f t="shared" si="259"/>
        <v>0</v>
      </c>
      <c r="BS256" t="b">
        <f t="shared" si="260"/>
        <v>1</v>
      </c>
      <c r="BT256" t="b">
        <f t="shared" si="261"/>
        <v>0</v>
      </c>
      <c r="BU256" t="b">
        <f t="shared" si="262"/>
        <v>0</v>
      </c>
      <c r="BV256" t="b">
        <f t="shared" si="263"/>
        <v>0</v>
      </c>
      <c r="BW256" t="str">
        <f>IF(OR(BR256=FALSE,BR256="na"),"na",VLOOKUP(CN256,'Vlookup tables'!$G$2:$H$7,2,FALSE))</f>
        <v>na</v>
      </c>
      <c r="BX256">
        <f>IF(OR(BS256=FALSE,BS256="na"),"na",VLOOKUP(CO256,'Vlookup tables'!$G$2:$H$7,2,FALSE))</f>
        <v>1</v>
      </c>
      <c r="BY256" t="str">
        <f>IF(OR(BT256=FALSE,BT256="na"),"na",VLOOKUP(CP256,'Vlookup tables'!$G$2:$H$7,2,FALSE))</f>
        <v>na</v>
      </c>
      <c r="BZ256" t="str">
        <f>IF(OR(BU256=FALSE,BU256="na"),"na",VLOOKUP(CQ256,'Vlookup tables'!$G$2:$H$7,2,FALSE))</f>
        <v>na</v>
      </c>
      <c r="CA256" t="str">
        <f>IF(OR(BR256=FALSE,BR256="na"),"na",VLOOKUP(CU256,'Vlookup tables'!$J$2:$K$5,2,FALSE))</f>
        <v>na</v>
      </c>
      <c r="CB256">
        <f>IF(OR(BS256=FALSE,BS256="na"),"na",VLOOKUP(CV256,'Vlookup tables'!$J$2:$K$5,2,FALSE))</f>
        <v>3</v>
      </c>
      <c r="CC256" t="str">
        <f>IF(OR(BT256=FALSE,BT256="na"),"na",VLOOKUP(CW256,'Vlookup tables'!$J$2:$K$5,2,FALSE))</f>
        <v>na</v>
      </c>
      <c r="CD256" t="str">
        <f>IF(OR(BU256=FALSE,BU256="na"),"na",VLOOKUP(CX256,'Vlookup tables'!$J$2:$K$5,2,FALSE))</f>
        <v>na</v>
      </c>
      <c r="CE256" t="str">
        <f t="shared" si="264"/>
        <v>na</v>
      </c>
      <c r="CF256" t="b">
        <f t="shared" si="265"/>
        <v>0</v>
      </c>
      <c r="CG256" t="str">
        <f t="shared" si="266"/>
        <v>na</v>
      </c>
      <c r="CH256" t="str">
        <f t="shared" si="267"/>
        <v>na</v>
      </c>
      <c r="CI256" t="s">
        <v>519</v>
      </c>
      <c r="CJ256" t="s">
        <v>805</v>
      </c>
      <c r="CO256" t="s">
        <v>530</v>
      </c>
      <c r="CR256" t="s">
        <v>530</v>
      </c>
      <c r="CV256" t="s">
        <v>532</v>
      </c>
      <c r="CY256" t="s">
        <v>532</v>
      </c>
      <c r="DI256" t="b">
        <f t="shared" si="268"/>
        <v>0</v>
      </c>
      <c r="DK256" t="s">
        <v>552</v>
      </c>
      <c r="EQ256" t="b">
        <f t="shared" si="269"/>
        <v>0</v>
      </c>
      <c r="ER256" t="b">
        <f t="shared" si="270"/>
        <v>0</v>
      </c>
      <c r="ES256" t="b">
        <f t="shared" si="271"/>
        <v>0</v>
      </c>
      <c r="ET256" t="b">
        <f t="shared" si="272"/>
        <v>0</v>
      </c>
      <c r="EU256" t="b">
        <f t="shared" si="273"/>
        <v>0</v>
      </c>
      <c r="EV256" t="b">
        <f t="shared" si="274"/>
        <v>0</v>
      </c>
      <c r="EW256" t="str">
        <f t="shared" si="228"/>
        <v>na</v>
      </c>
      <c r="EX256" t="str">
        <f t="shared" si="229"/>
        <v>na</v>
      </c>
      <c r="EY256" t="str">
        <f t="shared" si="230"/>
        <v>na</v>
      </c>
      <c r="EZ256" t="str">
        <f t="shared" si="231"/>
        <v>na</v>
      </c>
      <c r="FA256" t="str">
        <f t="shared" si="232"/>
        <v>na</v>
      </c>
      <c r="FB256" t="str">
        <f t="shared" si="233"/>
        <v>na</v>
      </c>
      <c r="FC256" t="str">
        <f t="shared" si="275"/>
        <v>na</v>
      </c>
      <c r="FD256" t="str">
        <f t="shared" si="234"/>
        <v>na</v>
      </c>
      <c r="FE256" t="str">
        <f t="shared" si="235"/>
        <v>na</v>
      </c>
      <c r="FF256" t="str">
        <f t="shared" si="236"/>
        <v>na</v>
      </c>
      <c r="FG256" t="str">
        <f t="shared" si="237"/>
        <v>na</v>
      </c>
      <c r="FH256" t="str">
        <f t="shared" si="276"/>
        <v>na</v>
      </c>
      <c r="FI256" t="str">
        <f>IF(OR(FD256=FALSE,FD256="na"),"na",VLOOKUP(GH256,'Vlookup tables'!$G$2:$H$7,2,FALSE))</f>
        <v>na</v>
      </c>
      <c r="FJ256" t="str">
        <f>IF(OR(FE256=FALSE,FE256="na"),"na",VLOOKUP(GI256,'Vlookup tables'!$G$2:$H$7,2,FALSE))</f>
        <v>na</v>
      </c>
      <c r="FK256" t="str">
        <f>IF(OR(FF256=FALSE,FF256="na"),"na",VLOOKUP(GJ256,'Vlookup tables'!$G$2:$H$7,2,FALSE))</f>
        <v>na</v>
      </c>
      <c r="FL256" t="str">
        <f>IF(OR(FG256=FALSE,FG256="na"),"na",VLOOKUP(GK256,'Vlookup tables'!$G$2:$H$7,2,FALSE))</f>
        <v>na</v>
      </c>
      <c r="FM256" t="str">
        <f>IF(OR(FD256=FALSE,FD256="na"),"na",VLOOKUP(GO256,'Vlookup tables'!$J$2:$K$5,2,FALSE))</f>
        <v>na</v>
      </c>
      <c r="FN256" t="str">
        <f>IF(OR(FE256=FALSE,FE256="na"),"na",VLOOKUP(GP256,'Vlookup tables'!$J$2:$K$5,2,FALSE))</f>
        <v>na</v>
      </c>
      <c r="FO256" t="str">
        <f>IF(OR(FF256=FALSE,FF256="na"),"na",VLOOKUP(GQ256,'Vlookup tables'!$J$2:$K$5,2,FALSE))</f>
        <v>na</v>
      </c>
      <c r="FP256" t="str">
        <f>IF(OR(FG256=FALSE,FG256="na"),"na",VLOOKUP(GR256,'Vlookup tables'!$J$2:$K$5,2,FALSE))</f>
        <v>na</v>
      </c>
      <c r="FQ256" t="str">
        <f t="shared" si="238"/>
        <v>na</v>
      </c>
      <c r="FR256" t="str">
        <f t="shared" si="239"/>
        <v>na</v>
      </c>
      <c r="FS256" t="str">
        <f t="shared" si="240"/>
        <v>na</v>
      </c>
      <c r="FT256" t="str">
        <f t="shared" si="241"/>
        <v>na</v>
      </c>
      <c r="FU256" t="str">
        <f t="shared" si="242"/>
        <v>na</v>
      </c>
      <c r="FV256" t="s">
        <v>574</v>
      </c>
      <c r="HF256" t="s">
        <v>534</v>
      </c>
      <c r="HH256" t="s">
        <v>1553</v>
      </c>
      <c r="HI256" t="s">
        <v>917</v>
      </c>
      <c r="HK256">
        <v>3</v>
      </c>
      <c r="HL256">
        <v>2</v>
      </c>
      <c r="HM256">
        <v>1</v>
      </c>
      <c r="HR256">
        <v>1</v>
      </c>
      <c r="HX256">
        <f>IF(IT256="","Unknown",VLOOKUP(IT256,'Vlookup tables'!$B$13:$C$16,2,FALSE))</f>
        <v>2</v>
      </c>
      <c r="HY256">
        <f>IF(IU256="","Unknown",VLOOKUP(IU256,'Vlookup tables'!$D$13:$E$16,2,FALSE))</f>
        <v>3</v>
      </c>
      <c r="HZ256">
        <f>IF(IV256="","Unknown",VLOOKUP(IV256,'Vlookup tables'!$F$13:$G$16,2,FALSE))</f>
        <v>2</v>
      </c>
      <c r="IA256">
        <f>IF(IW256="","Unknown",VLOOKUP(IW256,'Vlookup tables'!$H$13:$I$16,2,FALSE))</f>
        <v>2</v>
      </c>
      <c r="IB256">
        <f>IF(IX256="","Unknown",VLOOKUP(IX256,'Vlookup tables'!$J$13:$K$16,2,FALSE))</f>
        <v>3</v>
      </c>
      <c r="IC256">
        <f>IF(IY256="","Unknown",VLOOKUP(IY256,'Vlookup tables'!$L$13:$M$16,2,FALSE))</f>
        <v>2</v>
      </c>
      <c r="ID256">
        <f>IF(IZ256="","Unknown",VLOOKUP(IZ256,'Vlookup tables'!$N$13:$O$16,2,FALSE))</f>
        <v>1</v>
      </c>
      <c r="IE256">
        <f>VLOOKUP(JA256,'Vlookup tables'!$P$13:$Q$15,2,FALSE)</f>
        <v>2</v>
      </c>
      <c r="IF256" t="b">
        <f t="shared" si="277"/>
        <v>0</v>
      </c>
      <c r="IG256" t="b">
        <f t="shared" si="278"/>
        <v>0</v>
      </c>
      <c r="IH256" t="b">
        <f t="shared" si="279"/>
        <v>0</v>
      </c>
      <c r="II256" t="b">
        <f t="shared" si="243"/>
        <v>1</v>
      </c>
      <c r="IJ256" t="str">
        <f>IF(OR(IF256=FALSE,IF256="na"),"na",VLOOKUP(JF256,'Vlookup tables'!$G$2:$H$7,2,FALSE))</f>
        <v>na</v>
      </c>
      <c r="IK256" t="str">
        <f>IF(OR(IG256=FALSE,IG256="na"),"na",VLOOKUP(JG256,'Vlookup tables'!$G$2:$H$7,2,FALSE))</f>
        <v>na</v>
      </c>
      <c r="IL256" t="str">
        <f>IF(OR(IH256=FALSE,IH256="na"),"na",VLOOKUP(JH256,'Vlookup tables'!$G$2:$H$7,2,FALSE))</f>
        <v>na</v>
      </c>
      <c r="IM256" t="str">
        <f>IF(OR(IF256=FALSE,IF256="na"),"na",VLOOKUP(JL256,'Vlookup tables'!$J$2:$K$5,2,FALSE))</f>
        <v>na</v>
      </c>
      <c r="IN256" t="str">
        <f>IF(OR(IG256=FALSE,IG256="na"),"na",VLOOKUP(JM256,'Vlookup tables'!$J$2:$K$5,2,FALSE))</f>
        <v>na</v>
      </c>
      <c r="IO256" t="str">
        <f>IF(OR(IH256=FALSE,IH256="na"),"na",VLOOKUP(JN256,'Vlookup tables'!$J$2:$K$5,2,FALSE))</f>
        <v>na</v>
      </c>
      <c r="IP256" t="str">
        <f t="shared" si="280"/>
        <v>na</v>
      </c>
      <c r="IQ256" t="str">
        <f t="shared" si="281"/>
        <v>na</v>
      </c>
      <c r="IR256" t="str">
        <f t="shared" si="282"/>
        <v>na</v>
      </c>
      <c r="IS256" t="b">
        <f t="shared" si="283"/>
        <v>0</v>
      </c>
      <c r="IT256" t="s">
        <v>559</v>
      </c>
      <c r="IU256" t="s">
        <v>539</v>
      </c>
      <c r="IV256" t="s">
        <v>561</v>
      </c>
      <c r="IW256" t="s">
        <v>562</v>
      </c>
      <c r="IX256" t="s">
        <v>577</v>
      </c>
      <c r="IY256" t="s">
        <v>528</v>
      </c>
      <c r="IZ256" t="s">
        <v>562</v>
      </c>
      <c r="JA256" t="s">
        <v>578</v>
      </c>
      <c r="JB256" t="s">
        <v>579</v>
      </c>
      <c r="JC256" t="s">
        <v>1554</v>
      </c>
      <c r="JI256" t="s">
        <v>531</v>
      </c>
      <c r="JO256" t="s">
        <v>528</v>
      </c>
      <c r="KN256" t="s">
        <v>552</v>
      </c>
      <c r="KQ256" t="b">
        <f t="shared" si="284"/>
        <v>0</v>
      </c>
      <c r="KR256">
        <f t="shared" si="244"/>
        <v>151</v>
      </c>
    </row>
    <row r="257" spans="1:304" ht="14.4" customHeight="1" x14ac:dyDescent="0.3">
      <c r="A257">
        <v>100</v>
      </c>
      <c r="B257">
        <v>2219</v>
      </c>
      <c r="C257" s="2">
        <v>44880.577222222222</v>
      </c>
      <c r="D257">
        <v>1</v>
      </c>
      <c r="E257" t="s">
        <v>853</v>
      </c>
      <c r="F257" t="s">
        <v>680</v>
      </c>
      <c r="G257">
        <f>VLOOKUP(F257,'Vlookup tables'!$A$2:$B$10,2,FALSE)</f>
        <v>2</v>
      </c>
      <c r="H257" t="s">
        <v>545</v>
      </c>
      <c r="J257" t="str">
        <f t="shared" si="285"/>
        <v>Engineering</v>
      </c>
      <c r="K257" t="s">
        <v>680</v>
      </c>
      <c r="L257">
        <f>VLOOKUP(K257,'Vlookup tables'!$A$2:$B$10,2,FALSE)</f>
        <v>2</v>
      </c>
      <c r="M257" t="s">
        <v>583</v>
      </c>
      <c r="N257" t="b">
        <f t="shared" si="245"/>
        <v>1</v>
      </c>
      <c r="O257" t="b">
        <f t="shared" si="246"/>
        <v>0</v>
      </c>
      <c r="P257" t="b">
        <f t="shared" si="247"/>
        <v>0</v>
      </c>
      <c r="Q257" t="b">
        <f t="shared" si="248"/>
        <v>0</v>
      </c>
      <c r="R257" t="b">
        <f t="shared" si="249"/>
        <v>0</v>
      </c>
      <c r="T257" t="str">
        <f t="shared" si="286"/>
        <v>na</v>
      </c>
      <c r="U257" t="str">
        <f t="shared" si="287"/>
        <v>Unknown</v>
      </c>
      <c r="V257" t="str">
        <f t="shared" si="288"/>
        <v>Unknown</v>
      </c>
      <c r="W257" t="str">
        <f t="shared" si="289"/>
        <v>Unknown</v>
      </c>
      <c r="X257" t="str">
        <f t="shared" si="290"/>
        <v>Unknown</v>
      </c>
      <c r="Y257" t="s">
        <v>517</v>
      </c>
      <c r="Z257">
        <f>VLOOKUP(Y257,'Vlookup tables'!$D$2:$E$6,2,FALSE)</f>
        <v>1</v>
      </c>
      <c r="AA257" t="b">
        <f t="shared" si="227"/>
        <v>0</v>
      </c>
      <c r="AB257" t="b">
        <f t="shared" si="250"/>
        <v>1</v>
      </c>
      <c r="AC257" t="b">
        <f t="shared" si="251"/>
        <v>0</v>
      </c>
      <c r="AD257" t="b">
        <f t="shared" si="252"/>
        <v>0</v>
      </c>
      <c r="AE257" t="b">
        <f t="shared" si="253"/>
        <v>0</v>
      </c>
      <c r="AF257" t="str">
        <f>IF(OR(AA257=FALSE,AA257="na"),"na",VLOOKUP(AV257,'Vlookup tables'!$G$2:$H$7,2,FALSE))</f>
        <v>na</v>
      </c>
      <c r="AG257">
        <f>IF(OR(AB257=FALSE,AB257="na"),"na",VLOOKUP(AW257,'Vlookup tables'!$G$2:$H$7,2,FALSE))</f>
        <v>1</v>
      </c>
      <c r="AH257" t="str">
        <f>IF(OR(AC257=FALSE,AC257="na"),"na",VLOOKUP(AX257,'Vlookup tables'!$G$2:$H$7,2,FALSE))</f>
        <v>na</v>
      </c>
      <c r="AI257" t="str">
        <f>IF(OR(AD257=FALSE,AD257="na"),"na",VLOOKUP(AY257,'Vlookup tables'!$G$2:$H$7,2,FALSE))</f>
        <v>na</v>
      </c>
      <c r="AJ257" t="str">
        <f>IF(OR(AA257=FALSE,AA257="na"),"na",VLOOKUP(BC257,'Vlookup tables'!$J$2:$K$5,2,FALSE))</f>
        <v>na</v>
      </c>
      <c r="AK257">
        <f>IF(OR(AB257=FALSE,AB257="na"),"na",VLOOKUP(BD257,'Vlookup tables'!$J$2:$K$5,2,FALSE))</f>
        <v>3</v>
      </c>
      <c r="AL257" t="str">
        <f>IF(OR(AC257=FALSE,AC257="na"),"na",VLOOKUP(BE257,'Vlookup tables'!$J$2:$K$5,2,FALSE))</f>
        <v>na</v>
      </c>
      <c r="AM257" t="str">
        <f>IF(OR(AD257=FALSE,AD257="na"),"na",VLOOKUP(BF257,'Vlookup tables'!$J$2:$K$5,2,FALSE))</f>
        <v>na</v>
      </c>
      <c r="AN257" t="str">
        <f t="shared" si="254"/>
        <v>na</v>
      </c>
      <c r="AO257" t="b">
        <f t="shared" si="255"/>
        <v>1</v>
      </c>
      <c r="AP257" t="str">
        <f t="shared" si="256"/>
        <v>na</v>
      </c>
      <c r="AQ257" t="str">
        <f t="shared" si="257"/>
        <v>na</v>
      </c>
      <c r="AR257" t="s">
        <v>1555</v>
      </c>
      <c r="AW257" t="s">
        <v>530</v>
      </c>
      <c r="AX257" t="s">
        <v>530</v>
      </c>
      <c r="BD257" t="s">
        <v>532</v>
      </c>
      <c r="BE257" t="s">
        <v>532</v>
      </c>
      <c r="BK257" t="s">
        <v>1556</v>
      </c>
      <c r="BL257" t="s">
        <v>1557</v>
      </c>
      <c r="BQ257" t="str">
        <f t="shared" si="258"/>
        <v>Yes</v>
      </c>
      <c r="BR257" t="b">
        <f t="shared" si="259"/>
        <v>1</v>
      </c>
      <c r="BS257" t="b">
        <f t="shared" si="260"/>
        <v>1</v>
      </c>
      <c r="BT257" t="b">
        <f t="shared" si="261"/>
        <v>1</v>
      </c>
      <c r="BU257" t="b">
        <f t="shared" si="262"/>
        <v>1</v>
      </c>
      <c r="BV257" t="b">
        <f t="shared" si="263"/>
        <v>0</v>
      </c>
      <c r="BW257">
        <f>IF(OR(BR257=FALSE,BR257="na"),"na",VLOOKUP(CN257,'Vlookup tables'!$G$2:$H$7,2,FALSE))</f>
        <v>2</v>
      </c>
      <c r="BX257">
        <f>IF(OR(BS257=FALSE,BS257="na"),"na",VLOOKUP(CO257,'Vlookup tables'!$G$2:$H$7,2,FALSE))</f>
        <v>2</v>
      </c>
      <c r="BY257">
        <f>IF(OR(BT257=FALSE,BT257="na"),"na",VLOOKUP(CP257,'Vlookup tables'!$G$2:$H$7,2,FALSE))</f>
        <v>2</v>
      </c>
      <c r="BZ257">
        <f>IF(OR(BU257=FALSE,BU257="na"),"na",VLOOKUP(CQ257,'Vlookup tables'!$G$2:$H$7,2,FALSE))</f>
        <v>1</v>
      </c>
      <c r="CA257">
        <f>IF(OR(BR257=FALSE,BR257="na"),"na",VLOOKUP(CU257,'Vlookup tables'!$J$2:$K$5,2,FALSE))</f>
        <v>3</v>
      </c>
      <c r="CB257">
        <f>IF(OR(BS257=FALSE,BS257="na"),"na",VLOOKUP(CV257,'Vlookup tables'!$J$2:$K$5,2,FALSE))</f>
        <v>3</v>
      </c>
      <c r="CC257">
        <f>IF(OR(BT257=FALSE,BT257="na"),"na",VLOOKUP(CW257,'Vlookup tables'!$J$2:$K$5,2,FALSE))</f>
        <v>2</v>
      </c>
      <c r="CD257">
        <f>IF(OR(BU257=FALSE,BU257="na"),"na",VLOOKUP(CX257,'Vlookup tables'!$J$2:$K$5,2,FALSE))</f>
        <v>2</v>
      </c>
      <c r="CE257" t="b">
        <f t="shared" si="264"/>
        <v>0</v>
      </c>
      <c r="CF257" t="b">
        <f t="shared" si="265"/>
        <v>1</v>
      </c>
      <c r="CG257" t="b">
        <f t="shared" si="266"/>
        <v>0</v>
      </c>
      <c r="CH257" t="b">
        <f t="shared" si="267"/>
        <v>1</v>
      </c>
      <c r="CI257" t="s">
        <v>519</v>
      </c>
      <c r="CJ257" t="s">
        <v>550</v>
      </c>
      <c r="CN257" t="s">
        <v>531</v>
      </c>
      <c r="CO257" t="s">
        <v>531</v>
      </c>
      <c r="CP257" t="s">
        <v>531</v>
      </c>
      <c r="CQ257" t="s">
        <v>530</v>
      </c>
      <c r="CU257" t="s">
        <v>532</v>
      </c>
      <c r="CV257" t="s">
        <v>532</v>
      </c>
      <c r="CW257" t="s">
        <v>528</v>
      </c>
      <c r="CX257" t="s">
        <v>528</v>
      </c>
      <c r="DC257" t="s">
        <v>1558</v>
      </c>
      <c r="DE257" t="s">
        <v>1559</v>
      </c>
      <c r="DI257" t="b">
        <f t="shared" si="268"/>
        <v>1</v>
      </c>
      <c r="DJ257" s="1" t="s">
        <v>1560</v>
      </c>
      <c r="DK257" t="s">
        <v>807</v>
      </c>
      <c r="EQ257" t="b">
        <f t="shared" si="269"/>
        <v>1</v>
      </c>
      <c r="ER257" t="b">
        <f t="shared" si="270"/>
        <v>1</v>
      </c>
      <c r="ES257" t="b">
        <f t="shared" si="271"/>
        <v>1</v>
      </c>
      <c r="ET257" t="b">
        <f t="shared" si="272"/>
        <v>0</v>
      </c>
      <c r="EU257" t="b">
        <f t="shared" si="273"/>
        <v>0</v>
      </c>
      <c r="EV257" t="b">
        <f t="shared" si="274"/>
        <v>0</v>
      </c>
      <c r="EW257">
        <f t="shared" si="228"/>
        <v>3</v>
      </c>
      <c r="EX257">
        <f t="shared" si="229"/>
        <v>2</v>
      </c>
      <c r="EY257" t="str">
        <f t="shared" si="230"/>
        <v>na</v>
      </c>
      <c r="EZ257" t="str">
        <f t="shared" si="231"/>
        <v>na</v>
      </c>
      <c r="FA257" t="b">
        <f t="shared" si="232"/>
        <v>1</v>
      </c>
      <c r="FB257" t="b">
        <f t="shared" si="233"/>
        <v>0</v>
      </c>
      <c r="FC257" t="b">
        <f t="shared" si="275"/>
        <v>0</v>
      </c>
      <c r="FD257" t="b">
        <f t="shared" si="234"/>
        <v>1</v>
      </c>
      <c r="FE257" t="b">
        <f t="shared" si="235"/>
        <v>1</v>
      </c>
      <c r="FF257" t="b">
        <f t="shared" si="236"/>
        <v>1</v>
      </c>
      <c r="FG257" t="b">
        <f t="shared" si="237"/>
        <v>1</v>
      </c>
      <c r="FH257" t="b">
        <f t="shared" si="276"/>
        <v>0</v>
      </c>
      <c r="FI257">
        <f>IF(OR(FD257=FALSE,FD257="na"),"na",VLOOKUP(GH257,'Vlookup tables'!$G$2:$H$7,2,FALSE))</f>
        <v>2</v>
      </c>
      <c r="FJ257">
        <f>IF(OR(FE257=FALSE,FE257="na"),"na",VLOOKUP(GI257,'Vlookup tables'!$G$2:$H$7,2,FALSE))</f>
        <v>1</v>
      </c>
      <c r="FK257">
        <f>IF(OR(FF257=FALSE,FF257="na"),"na",VLOOKUP(GJ257,'Vlookup tables'!$G$2:$H$7,2,FALSE))</f>
        <v>2</v>
      </c>
      <c r="FL257">
        <f>IF(OR(FG257=FALSE,FG257="na"),"na",VLOOKUP(GK257,'Vlookup tables'!$G$2:$H$7,2,FALSE))</f>
        <v>1</v>
      </c>
      <c r="FM257">
        <f>IF(OR(FD257=FALSE,FD257="na"),"na",VLOOKUP(GO257,'Vlookup tables'!$J$2:$K$5,2,FALSE))</f>
        <v>2</v>
      </c>
      <c r="FN257">
        <f>IF(OR(FE257=FALSE,FE257="na"),"na",VLOOKUP(GP257,'Vlookup tables'!$J$2:$K$5,2,FALSE))</f>
        <v>2</v>
      </c>
      <c r="FO257">
        <f>IF(OR(FF257=FALSE,FF257="na"),"na",VLOOKUP(GQ257,'Vlookup tables'!$J$2:$K$5,2,FALSE))</f>
        <v>3</v>
      </c>
      <c r="FP257">
        <f>IF(OR(FG257=FALSE,FG257="na"),"na",VLOOKUP(GR257,'Vlookup tables'!$J$2:$K$5,2,FALSE))</f>
        <v>2</v>
      </c>
      <c r="FQ257" t="b">
        <f t="shared" si="238"/>
        <v>0</v>
      </c>
      <c r="FR257" t="b">
        <f t="shared" si="239"/>
        <v>0</v>
      </c>
      <c r="FS257" t="b">
        <f t="shared" si="240"/>
        <v>0</v>
      </c>
      <c r="FT257" t="b">
        <f t="shared" si="241"/>
        <v>0</v>
      </c>
      <c r="FU257" t="b">
        <f t="shared" si="242"/>
        <v>0</v>
      </c>
      <c r="FV257" t="s">
        <v>634</v>
      </c>
      <c r="FX257" t="s">
        <v>554</v>
      </c>
      <c r="FY257" t="s">
        <v>556</v>
      </c>
      <c r="GB257" t="s">
        <v>893</v>
      </c>
      <c r="GF257" t="s">
        <v>596</v>
      </c>
      <c r="GH257" t="s">
        <v>531</v>
      </c>
      <c r="GI257" t="s">
        <v>530</v>
      </c>
      <c r="GJ257" t="s">
        <v>531</v>
      </c>
      <c r="GK257" t="s">
        <v>530</v>
      </c>
      <c r="GO257" t="s">
        <v>528</v>
      </c>
      <c r="GP257" t="s">
        <v>528</v>
      </c>
      <c r="GQ257" t="s">
        <v>532</v>
      </c>
      <c r="GR257" t="s">
        <v>528</v>
      </c>
      <c r="HD257" t="s">
        <v>552</v>
      </c>
      <c r="HX257">
        <f>IF(IT257="","Unknown",VLOOKUP(IT257,'Vlookup tables'!$B$13:$C$16,2,FALSE))</f>
        <v>2</v>
      </c>
      <c r="HY257">
        <f>IF(IU257="","Unknown",VLOOKUP(IU257,'Vlookup tables'!$D$13:$E$16,2,FALSE))</f>
        <v>3</v>
      </c>
      <c r="HZ257">
        <f>IF(IV257="","Unknown",VLOOKUP(IV257,'Vlookup tables'!$F$13:$G$16,2,FALSE))</f>
        <v>1</v>
      </c>
      <c r="IA257">
        <f>IF(IW257="","Unknown",VLOOKUP(IW257,'Vlookup tables'!$H$13:$I$16,2,FALSE))</f>
        <v>2</v>
      </c>
      <c r="IB257">
        <f>IF(IX257="","Unknown",VLOOKUP(IX257,'Vlookup tables'!$J$13:$K$16,2,FALSE))</f>
        <v>2</v>
      </c>
      <c r="IC257">
        <f>IF(IY257="","Unknown",VLOOKUP(IY257,'Vlookup tables'!$L$13:$M$16,2,FALSE))</f>
        <v>2</v>
      </c>
      <c r="ID257">
        <f>IF(IZ257="","Unknown",VLOOKUP(IZ257,'Vlookup tables'!$N$13:$O$16,2,FALSE))</f>
        <v>3</v>
      </c>
      <c r="IE257">
        <f>VLOOKUP(JA257,'Vlookup tables'!$P$13:$Q$15,2,FALSE)</f>
        <v>2</v>
      </c>
      <c r="IF257" t="b">
        <f t="shared" si="277"/>
        <v>0</v>
      </c>
      <c r="IG257" t="b">
        <f t="shared" si="278"/>
        <v>0</v>
      </c>
      <c r="IH257" t="b">
        <f t="shared" si="279"/>
        <v>0</v>
      </c>
      <c r="II257" t="b">
        <f t="shared" si="243"/>
        <v>1</v>
      </c>
      <c r="IJ257" t="str">
        <f>IF(OR(IF257=FALSE,IF257="na"),"na",VLOOKUP(JF257,'Vlookup tables'!$G$2:$H$7,2,FALSE))</f>
        <v>na</v>
      </c>
      <c r="IK257" t="str">
        <f>IF(OR(IG257=FALSE,IG257="na"),"na",VLOOKUP(JG257,'Vlookup tables'!$G$2:$H$7,2,FALSE))</f>
        <v>na</v>
      </c>
      <c r="IL257" t="str">
        <f>IF(OR(IH257=FALSE,IH257="na"),"na",VLOOKUP(JH257,'Vlookup tables'!$G$2:$H$7,2,FALSE))</f>
        <v>na</v>
      </c>
      <c r="IM257" t="str">
        <f>IF(OR(IF257=FALSE,IF257="na"),"na",VLOOKUP(JL257,'Vlookup tables'!$J$2:$K$5,2,FALSE))</f>
        <v>na</v>
      </c>
      <c r="IN257" t="str">
        <f>IF(OR(IG257=FALSE,IG257="na"),"na",VLOOKUP(JM257,'Vlookup tables'!$J$2:$K$5,2,FALSE))</f>
        <v>na</v>
      </c>
      <c r="IO257" t="str">
        <f>IF(OR(IH257=FALSE,IH257="na"),"na",VLOOKUP(JN257,'Vlookup tables'!$J$2:$K$5,2,FALSE))</f>
        <v>na</v>
      </c>
      <c r="IP257" t="str">
        <f t="shared" si="280"/>
        <v>na</v>
      </c>
      <c r="IQ257" t="str">
        <f t="shared" si="281"/>
        <v>na</v>
      </c>
      <c r="IR257" t="str">
        <f t="shared" si="282"/>
        <v>na</v>
      </c>
      <c r="IS257" t="b">
        <f t="shared" si="283"/>
        <v>0</v>
      </c>
      <c r="IT257" t="s">
        <v>559</v>
      </c>
      <c r="IU257" t="s">
        <v>539</v>
      </c>
      <c r="IV257" t="s">
        <v>586</v>
      </c>
      <c r="IW257" t="s">
        <v>562</v>
      </c>
      <c r="IX257" t="s">
        <v>563</v>
      </c>
      <c r="IY257" t="s">
        <v>528</v>
      </c>
      <c r="IZ257" t="s">
        <v>587</v>
      </c>
      <c r="JA257" t="s">
        <v>578</v>
      </c>
      <c r="JB257" t="s">
        <v>579</v>
      </c>
      <c r="JC257" t="s">
        <v>1561</v>
      </c>
      <c r="JI257" t="s">
        <v>551</v>
      </c>
      <c r="JO257" t="s">
        <v>532</v>
      </c>
      <c r="KN257" t="s">
        <v>552</v>
      </c>
      <c r="KQ257" t="b">
        <f t="shared" si="284"/>
        <v>0</v>
      </c>
      <c r="KR257">
        <f t="shared" si="244"/>
        <v>161</v>
      </c>
    </row>
    <row r="258" spans="1:304" ht="14.4" customHeight="1" x14ac:dyDescent="0.3">
      <c r="A258">
        <v>100</v>
      </c>
      <c r="B258">
        <v>416</v>
      </c>
      <c r="C258" s="2">
        <v>44880.594398148147</v>
      </c>
      <c r="D258">
        <v>1</v>
      </c>
      <c r="E258" t="s">
        <v>544</v>
      </c>
      <c r="F258" t="s">
        <v>568</v>
      </c>
      <c r="G258">
        <f>VLOOKUP(F258,'Vlookup tables'!$A$2:$B$10,2,FALSE)</f>
        <v>6</v>
      </c>
      <c r="H258" t="s">
        <v>545</v>
      </c>
      <c r="J258" t="str">
        <f t="shared" si="285"/>
        <v>Engineering</v>
      </c>
      <c r="K258" t="s">
        <v>568</v>
      </c>
      <c r="L258">
        <f>VLOOKUP(K258,'Vlookup tables'!$A$2:$B$10,2,FALSE)</f>
        <v>6</v>
      </c>
      <c r="M258" t="s">
        <v>569</v>
      </c>
      <c r="N258" t="b">
        <f t="shared" si="245"/>
        <v>1</v>
      </c>
      <c r="O258" t="b">
        <f t="shared" si="246"/>
        <v>1</v>
      </c>
      <c r="P258" t="b">
        <f t="shared" si="247"/>
        <v>0</v>
      </c>
      <c r="Q258" t="b">
        <f t="shared" si="248"/>
        <v>0</v>
      </c>
      <c r="R258" t="b">
        <f t="shared" si="249"/>
        <v>0</v>
      </c>
      <c r="T258" t="str">
        <f t="shared" si="286"/>
        <v>na</v>
      </c>
      <c r="U258" t="str">
        <f t="shared" si="287"/>
        <v>na</v>
      </c>
      <c r="V258" t="str">
        <f t="shared" si="288"/>
        <v>Unknown</v>
      </c>
      <c r="W258" t="str">
        <f t="shared" si="289"/>
        <v>Unknown</v>
      </c>
      <c r="X258" t="str">
        <f t="shared" si="290"/>
        <v>Unknown</v>
      </c>
      <c r="Y258" t="s">
        <v>584</v>
      </c>
      <c r="Z258">
        <f>VLOOKUP(Y258,'Vlookup tables'!$D$2:$E$6,2,FALSE)</f>
        <v>2</v>
      </c>
      <c r="AA258" t="str">
        <f t="shared" si="227"/>
        <v>na</v>
      </c>
      <c r="AB258" t="str">
        <f t="shared" si="250"/>
        <v>na</v>
      </c>
      <c r="AC258" t="str">
        <f t="shared" si="251"/>
        <v>na</v>
      </c>
      <c r="AD258" t="str">
        <f t="shared" si="252"/>
        <v>na</v>
      </c>
      <c r="AE258" t="str">
        <f t="shared" si="253"/>
        <v>na</v>
      </c>
      <c r="AF258" t="str">
        <f>IF(OR(AA258=FALSE,AA258="na"),"na",VLOOKUP(AV258,'Vlookup tables'!$G$2:$H$7,2,FALSE))</f>
        <v>na</v>
      </c>
      <c r="AG258" t="str">
        <f>IF(OR(AB258=FALSE,AB258="na"),"na",VLOOKUP(AW258,'Vlookup tables'!$G$2:$H$7,2,FALSE))</f>
        <v>na</v>
      </c>
      <c r="AH258" t="str">
        <f>IF(OR(AC258=FALSE,AC258="na"),"na",VLOOKUP(AX258,'Vlookup tables'!$G$2:$H$7,2,FALSE))</f>
        <v>na</v>
      </c>
      <c r="AI258" t="str">
        <f>IF(OR(AD258=FALSE,AD258="na"),"na",VLOOKUP(AY258,'Vlookup tables'!$G$2:$H$7,2,FALSE))</f>
        <v>na</v>
      </c>
      <c r="AJ258" t="str">
        <f>IF(OR(AA258=FALSE,AA258="na"),"na",VLOOKUP(BC258,'Vlookup tables'!$J$2:$K$5,2,FALSE))</f>
        <v>na</v>
      </c>
      <c r="AK258" t="str">
        <f>IF(OR(AB258=FALSE,AB258="na"),"na",VLOOKUP(BD258,'Vlookup tables'!$J$2:$K$5,2,FALSE))</f>
        <v>na</v>
      </c>
      <c r="AL258" t="str">
        <f>IF(OR(AC258=FALSE,AC258="na"),"na",VLOOKUP(BE258,'Vlookup tables'!$J$2:$K$5,2,FALSE))</f>
        <v>na</v>
      </c>
      <c r="AM258" t="str">
        <f>IF(OR(AD258=FALSE,AD258="na"),"na",VLOOKUP(BF258,'Vlookup tables'!$J$2:$K$5,2,FALSE))</f>
        <v>na</v>
      </c>
      <c r="AN258" t="str">
        <f t="shared" si="254"/>
        <v>na</v>
      </c>
      <c r="AO258" t="str">
        <f t="shared" si="255"/>
        <v>na</v>
      </c>
      <c r="AP258" t="str">
        <f t="shared" si="256"/>
        <v>na</v>
      </c>
      <c r="AQ258" t="str">
        <f t="shared" si="257"/>
        <v>na</v>
      </c>
      <c r="BQ258" t="str">
        <f t="shared" si="258"/>
        <v>na</v>
      </c>
      <c r="BR258" t="b">
        <f t="shared" si="259"/>
        <v>1</v>
      </c>
      <c r="BS258" t="b">
        <f t="shared" si="260"/>
        <v>1</v>
      </c>
      <c r="BT258" t="b">
        <f t="shared" si="261"/>
        <v>1</v>
      </c>
      <c r="BU258" t="b">
        <f t="shared" si="262"/>
        <v>0</v>
      </c>
      <c r="BV258" t="b">
        <f t="shared" si="263"/>
        <v>0</v>
      </c>
      <c r="BW258">
        <f>IF(OR(BR258=FALSE,BR258="na"),"na",VLOOKUP(CN258,'Vlookup tables'!$G$2:$H$7,2,FALSE))</f>
        <v>3</v>
      </c>
      <c r="BX258">
        <f>IF(OR(BS258=FALSE,BS258="na"),"na",VLOOKUP(CO258,'Vlookup tables'!$G$2:$H$7,2,FALSE))</f>
        <v>2</v>
      </c>
      <c r="BY258">
        <f>IF(OR(BT258=FALSE,BT258="na"),"na",VLOOKUP(CP258,'Vlookup tables'!$G$2:$H$7,2,FALSE))</f>
        <v>1</v>
      </c>
      <c r="BZ258" t="str">
        <f>IF(OR(BU258=FALSE,BU258="na"),"na",VLOOKUP(CQ258,'Vlookup tables'!$G$2:$H$7,2,FALSE))</f>
        <v>na</v>
      </c>
      <c r="CA258">
        <f>IF(OR(BR258=FALSE,BR258="na"),"na",VLOOKUP(CU258,'Vlookup tables'!$J$2:$K$5,2,FALSE))</f>
        <v>3</v>
      </c>
      <c r="CB258">
        <f>IF(OR(BS258=FALSE,BS258="na"),"na",VLOOKUP(CV258,'Vlookup tables'!$J$2:$K$5,2,FALSE))</f>
        <v>2</v>
      </c>
      <c r="CC258">
        <f>IF(OR(BT258=FALSE,BT258="na"),"na",VLOOKUP(CW258,'Vlookup tables'!$J$2:$K$5,2,FALSE))</f>
        <v>2</v>
      </c>
      <c r="CD258" t="str">
        <f>IF(OR(BU258=FALSE,BU258="na"),"na",VLOOKUP(CX258,'Vlookup tables'!$J$2:$K$5,2,FALSE))</f>
        <v>na</v>
      </c>
      <c r="CE258" t="b">
        <f t="shared" si="264"/>
        <v>0</v>
      </c>
      <c r="CF258" t="b">
        <f t="shared" si="265"/>
        <v>0</v>
      </c>
      <c r="CG258" t="b">
        <f t="shared" si="266"/>
        <v>0</v>
      </c>
      <c r="CH258" t="str">
        <f t="shared" si="267"/>
        <v>na</v>
      </c>
      <c r="CJ258" t="s">
        <v>593</v>
      </c>
      <c r="CN258" t="s">
        <v>527</v>
      </c>
      <c r="CO258" t="s">
        <v>531</v>
      </c>
      <c r="CP258" t="s">
        <v>530</v>
      </c>
      <c r="CU258" t="s">
        <v>532</v>
      </c>
      <c r="CV258" t="s">
        <v>528</v>
      </c>
      <c r="CW258" t="s">
        <v>528</v>
      </c>
      <c r="DI258" t="b">
        <f t="shared" si="268"/>
        <v>0</v>
      </c>
      <c r="DK258" t="s">
        <v>552</v>
      </c>
      <c r="EQ258" t="b">
        <f t="shared" si="269"/>
        <v>0</v>
      </c>
      <c r="ER258" t="b">
        <f t="shared" si="270"/>
        <v>0</v>
      </c>
      <c r="ES258" t="b">
        <f t="shared" si="271"/>
        <v>0</v>
      </c>
      <c r="ET258" t="b">
        <f t="shared" si="272"/>
        <v>0</v>
      </c>
      <c r="EU258" t="b">
        <f t="shared" si="273"/>
        <v>0</v>
      </c>
      <c r="EV258" t="b">
        <f t="shared" si="274"/>
        <v>0</v>
      </c>
      <c r="EW258" t="str">
        <f t="shared" si="228"/>
        <v>na</v>
      </c>
      <c r="EX258" t="str">
        <f t="shared" si="229"/>
        <v>na</v>
      </c>
      <c r="EY258" t="str">
        <f t="shared" si="230"/>
        <v>na</v>
      </c>
      <c r="EZ258" t="str">
        <f t="shared" si="231"/>
        <v>na</v>
      </c>
      <c r="FA258" t="str">
        <f t="shared" si="232"/>
        <v>na</v>
      </c>
      <c r="FB258" t="str">
        <f t="shared" si="233"/>
        <v>na</v>
      </c>
      <c r="FC258" t="str">
        <f t="shared" si="275"/>
        <v>na</v>
      </c>
      <c r="FD258" t="str">
        <f t="shared" si="234"/>
        <v>na</v>
      </c>
      <c r="FE258" t="str">
        <f t="shared" si="235"/>
        <v>na</v>
      </c>
      <c r="FF258" t="str">
        <f t="shared" si="236"/>
        <v>na</v>
      </c>
      <c r="FG258" t="str">
        <f t="shared" si="237"/>
        <v>na</v>
      </c>
      <c r="FH258" t="str">
        <f t="shared" si="276"/>
        <v>na</v>
      </c>
      <c r="FI258" t="str">
        <f>IF(OR(FD258=FALSE,FD258="na"),"na",VLOOKUP(GH258,'Vlookup tables'!$G$2:$H$7,2,FALSE))</f>
        <v>na</v>
      </c>
      <c r="FJ258" t="str">
        <f>IF(OR(FE258=FALSE,FE258="na"),"na",VLOOKUP(GI258,'Vlookup tables'!$G$2:$H$7,2,FALSE))</f>
        <v>na</v>
      </c>
      <c r="FK258" t="str">
        <f>IF(OR(FF258=FALSE,FF258="na"),"na",VLOOKUP(GJ258,'Vlookup tables'!$G$2:$H$7,2,FALSE))</f>
        <v>na</v>
      </c>
      <c r="FL258" t="str">
        <f>IF(OR(FG258=FALSE,FG258="na"),"na",VLOOKUP(GK258,'Vlookup tables'!$G$2:$H$7,2,FALSE))</f>
        <v>na</v>
      </c>
      <c r="FM258" t="str">
        <f>IF(OR(FD258=FALSE,FD258="na"),"na",VLOOKUP(GO258,'Vlookup tables'!$J$2:$K$5,2,FALSE))</f>
        <v>na</v>
      </c>
      <c r="FN258" t="str">
        <f>IF(OR(FE258=FALSE,FE258="na"),"na",VLOOKUP(GP258,'Vlookup tables'!$J$2:$K$5,2,FALSE))</f>
        <v>na</v>
      </c>
      <c r="FO258" t="str">
        <f>IF(OR(FF258=FALSE,FF258="na"),"na",VLOOKUP(GQ258,'Vlookup tables'!$J$2:$K$5,2,FALSE))</f>
        <v>na</v>
      </c>
      <c r="FP258" t="str">
        <f>IF(OR(FG258=FALSE,FG258="na"),"na",VLOOKUP(GR258,'Vlookup tables'!$J$2:$K$5,2,FALSE))</f>
        <v>na</v>
      </c>
      <c r="FQ258" t="str">
        <f t="shared" si="238"/>
        <v>na</v>
      </c>
      <c r="FR258" t="str">
        <f t="shared" si="239"/>
        <v>na</v>
      </c>
      <c r="FS258" t="str">
        <f t="shared" si="240"/>
        <v>na</v>
      </c>
      <c r="FT258" t="str">
        <f t="shared" si="241"/>
        <v>na</v>
      </c>
      <c r="FU258" t="str">
        <f t="shared" si="242"/>
        <v>na</v>
      </c>
      <c r="FV258" t="s">
        <v>574</v>
      </c>
      <c r="HF258" t="s">
        <v>575</v>
      </c>
      <c r="HX258">
        <f>IF(IT258="","Unknown",VLOOKUP(IT258,'Vlookup tables'!$B$13:$C$16,2,FALSE))</f>
        <v>2</v>
      </c>
      <c r="HY258">
        <f>IF(IU258="","Unknown",VLOOKUP(IU258,'Vlookup tables'!$D$13:$E$16,2,FALSE))</f>
        <v>2</v>
      </c>
      <c r="HZ258">
        <f>IF(IV258="","Unknown",VLOOKUP(IV258,'Vlookup tables'!$F$13:$G$16,2,FALSE))</f>
        <v>3</v>
      </c>
      <c r="IA258">
        <f>IF(IW258="","Unknown",VLOOKUP(IW258,'Vlookup tables'!$H$13:$I$16,2,FALSE))</f>
        <v>3</v>
      </c>
      <c r="IB258">
        <f>IF(IX258="","Unknown",VLOOKUP(IX258,'Vlookup tables'!$J$13:$K$16,2,FALSE))</f>
        <v>3</v>
      </c>
      <c r="IC258">
        <f>IF(IY258="","Unknown",VLOOKUP(IY258,'Vlookup tables'!$L$13:$M$16,2,FALSE))</f>
        <v>3</v>
      </c>
      <c r="ID258">
        <f>IF(IZ258="","Unknown",VLOOKUP(IZ258,'Vlookup tables'!$N$13:$O$16,2,FALSE))</f>
        <v>1</v>
      </c>
      <c r="IE258">
        <f>VLOOKUP(JA258,'Vlookup tables'!$P$13:$Q$15,2,FALSE)</f>
        <v>1</v>
      </c>
      <c r="IF258" t="str">
        <f t="shared" si="277"/>
        <v>na</v>
      </c>
      <c r="IG258" t="str">
        <f t="shared" si="278"/>
        <v>na</v>
      </c>
      <c r="IH258" t="str">
        <f t="shared" si="279"/>
        <v>na</v>
      </c>
      <c r="II258" t="str">
        <f t="shared" si="243"/>
        <v>na</v>
      </c>
      <c r="IJ258" t="str">
        <f>IF(OR(IF258=FALSE,IF258="na"),"na",VLOOKUP(JF258,'Vlookup tables'!$G$2:$H$7,2,FALSE))</f>
        <v>na</v>
      </c>
      <c r="IK258" t="str">
        <f>IF(OR(IG258=FALSE,IG258="na"),"na",VLOOKUP(JG258,'Vlookup tables'!$G$2:$H$7,2,FALSE))</f>
        <v>na</v>
      </c>
      <c r="IL258" t="str">
        <f>IF(OR(IH258=FALSE,IH258="na"),"na",VLOOKUP(JH258,'Vlookup tables'!$G$2:$H$7,2,FALSE))</f>
        <v>na</v>
      </c>
      <c r="IM258" t="str">
        <f>IF(OR(IF258=FALSE,IF258="na"),"na",VLOOKUP(JL258,'Vlookup tables'!$J$2:$K$5,2,FALSE))</f>
        <v>na</v>
      </c>
      <c r="IN258" t="str">
        <f>IF(OR(IG258=FALSE,IG258="na"),"na",VLOOKUP(JM258,'Vlookup tables'!$J$2:$K$5,2,FALSE))</f>
        <v>na</v>
      </c>
      <c r="IO258" t="str">
        <f>IF(OR(IH258=FALSE,IH258="na"),"na",VLOOKUP(JN258,'Vlookup tables'!$J$2:$K$5,2,FALSE))</f>
        <v>na</v>
      </c>
      <c r="IP258" t="str">
        <f t="shared" si="280"/>
        <v>na</v>
      </c>
      <c r="IQ258" t="str">
        <f t="shared" si="281"/>
        <v>na</v>
      </c>
      <c r="IR258" t="str">
        <f t="shared" si="282"/>
        <v>na</v>
      </c>
      <c r="IS258" t="b">
        <f t="shared" si="283"/>
        <v>0</v>
      </c>
      <c r="IT258" t="s">
        <v>559</v>
      </c>
      <c r="IU258" t="s">
        <v>560</v>
      </c>
      <c r="IV258" t="s">
        <v>540</v>
      </c>
      <c r="IW258" t="s">
        <v>576</v>
      </c>
      <c r="IX258" t="s">
        <v>577</v>
      </c>
      <c r="IY258" t="s">
        <v>532</v>
      </c>
      <c r="IZ258" t="s">
        <v>562</v>
      </c>
      <c r="JA258" t="s">
        <v>541</v>
      </c>
      <c r="JX258" t="s">
        <v>565</v>
      </c>
      <c r="KQ258" t="b">
        <f t="shared" si="284"/>
        <v>0</v>
      </c>
      <c r="KR258">
        <f t="shared" si="244"/>
        <v>132</v>
      </c>
    </row>
    <row r="259" spans="1:304" ht="14.4" customHeight="1" x14ac:dyDescent="0.3">
      <c r="A259">
        <v>100</v>
      </c>
      <c r="B259">
        <v>640</v>
      </c>
      <c r="C259" s="2">
        <v>44880.755312499998</v>
      </c>
      <c r="D259">
        <v>1</v>
      </c>
      <c r="E259" t="s">
        <v>581</v>
      </c>
      <c r="F259" t="s">
        <v>611</v>
      </c>
      <c r="G259">
        <f>VLOOKUP(F259,'Vlookup tables'!$A$2:$B$10,2,FALSE)</f>
        <v>4</v>
      </c>
      <c r="H259" t="s">
        <v>545</v>
      </c>
      <c r="J259" t="str">
        <f t="shared" si="285"/>
        <v>Engineering</v>
      </c>
      <c r="K259" t="s">
        <v>611</v>
      </c>
      <c r="L259">
        <f>VLOOKUP(K259,'Vlookup tables'!$A$2:$B$10,2,FALSE)</f>
        <v>4</v>
      </c>
      <c r="M259" t="s">
        <v>626</v>
      </c>
      <c r="N259" t="b">
        <f t="shared" si="245"/>
        <v>1</v>
      </c>
      <c r="O259" t="b">
        <f t="shared" si="246"/>
        <v>1</v>
      </c>
      <c r="P259" t="b">
        <f t="shared" si="247"/>
        <v>1</v>
      </c>
      <c r="Q259" t="b">
        <f t="shared" si="248"/>
        <v>0</v>
      </c>
      <c r="R259" t="b">
        <f t="shared" si="249"/>
        <v>0</v>
      </c>
      <c r="T259" t="str">
        <f t="shared" si="286"/>
        <v>na</v>
      </c>
      <c r="U259" t="str">
        <f t="shared" si="287"/>
        <v>na</v>
      </c>
      <c r="V259" t="str">
        <f t="shared" si="288"/>
        <v>na</v>
      </c>
      <c r="W259" t="str">
        <f t="shared" si="289"/>
        <v>Unknown</v>
      </c>
      <c r="X259" t="str">
        <f t="shared" si="290"/>
        <v>Unknown</v>
      </c>
      <c r="Y259" t="s">
        <v>517</v>
      </c>
      <c r="Z259">
        <f>VLOOKUP(Y259,'Vlookup tables'!$D$2:$E$6,2,FALSE)</f>
        <v>1</v>
      </c>
      <c r="AA259" t="b">
        <f t="shared" si="227"/>
        <v>1</v>
      </c>
      <c r="AB259" t="b">
        <f t="shared" si="250"/>
        <v>1</v>
      </c>
      <c r="AC259" t="b">
        <f t="shared" si="251"/>
        <v>0</v>
      </c>
      <c r="AD259" t="b">
        <f t="shared" si="252"/>
        <v>1</v>
      </c>
      <c r="AE259" t="b">
        <f t="shared" si="253"/>
        <v>0</v>
      </c>
      <c r="AF259">
        <f>IF(OR(AA259=FALSE,AA259="na"),"na",VLOOKUP(AV259,'Vlookup tables'!$G$2:$H$7,2,FALSE))</f>
        <v>2</v>
      </c>
      <c r="AG259">
        <f>IF(OR(AB259=FALSE,AB259="na"),"na",VLOOKUP(AW259,'Vlookup tables'!$G$2:$H$7,2,FALSE))</f>
        <v>1</v>
      </c>
      <c r="AH259" t="str">
        <f>IF(OR(AC259=FALSE,AC259="na"),"na",VLOOKUP(AX259,'Vlookup tables'!$G$2:$H$7,2,FALSE))</f>
        <v>na</v>
      </c>
      <c r="AI259">
        <f>IF(OR(AD259=FALSE,AD259="na"),"na",VLOOKUP(AY259,'Vlookup tables'!$G$2:$H$7,2,FALSE))</f>
        <v>2</v>
      </c>
      <c r="AJ259">
        <f>IF(OR(AA259=FALSE,AA259="na"),"na",VLOOKUP(BC259,'Vlookup tables'!$J$2:$K$5,2,FALSE))</f>
        <v>3</v>
      </c>
      <c r="AK259">
        <f>IF(OR(AB259=FALSE,AB259="na"),"na",VLOOKUP(BD259,'Vlookup tables'!$J$2:$K$5,2,FALSE))</f>
        <v>2</v>
      </c>
      <c r="AL259" t="str">
        <f>IF(OR(AC259=FALSE,AC259="na"),"na",VLOOKUP(BE259,'Vlookup tables'!$J$2:$K$5,2,FALSE))</f>
        <v>na</v>
      </c>
      <c r="AM259">
        <f>IF(OR(AD259=FALSE,AD259="na"),"na",VLOOKUP(BF259,'Vlookup tables'!$J$2:$K$5,2,FALSE))</f>
        <v>3</v>
      </c>
      <c r="AN259" t="b">
        <f t="shared" si="254"/>
        <v>1</v>
      </c>
      <c r="AO259" t="b">
        <f t="shared" si="255"/>
        <v>1</v>
      </c>
      <c r="AP259" t="str">
        <f t="shared" si="256"/>
        <v>na</v>
      </c>
      <c r="AQ259" t="b">
        <f t="shared" si="257"/>
        <v>1</v>
      </c>
      <c r="AR259" t="s">
        <v>771</v>
      </c>
      <c r="AV259" t="s">
        <v>531</v>
      </c>
      <c r="AW259" t="s">
        <v>530</v>
      </c>
      <c r="AX259" t="s">
        <v>530</v>
      </c>
      <c r="AY259" t="s">
        <v>531</v>
      </c>
      <c r="BC259" t="s">
        <v>532</v>
      </c>
      <c r="BD259" t="s">
        <v>528</v>
      </c>
      <c r="BE259" t="s">
        <v>532</v>
      </c>
      <c r="BF259" t="s">
        <v>532</v>
      </c>
      <c r="BJ259" t="s">
        <v>1562</v>
      </c>
      <c r="BK259" t="s">
        <v>1562</v>
      </c>
      <c r="BL259" t="s">
        <v>1563</v>
      </c>
      <c r="BM259" t="s">
        <v>1564</v>
      </c>
      <c r="BQ259" t="str">
        <f t="shared" si="258"/>
        <v>Yes</v>
      </c>
      <c r="BR259" t="b">
        <f t="shared" si="259"/>
        <v>1</v>
      </c>
      <c r="BS259" t="b">
        <f t="shared" si="260"/>
        <v>1</v>
      </c>
      <c r="BT259" t="b">
        <f t="shared" si="261"/>
        <v>1</v>
      </c>
      <c r="BU259" t="b">
        <f t="shared" si="262"/>
        <v>1</v>
      </c>
      <c r="BV259" t="b">
        <f t="shared" si="263"/>
        <v>0</v>
      </c>
      <c r="BW259">
        <f>IF(OR(BR259=FALSE,BR259="na"),"na",VLOOKUP(CN259,'Vlookup tables'!$G$2:$H$7,2,FALSE))</f>
        <v>2</v>
      </c>
      <c r="BX259">
        <f>IF(OR(BS259=FALSE,BS259="na"),"na",VLOOKUP(CO259,'Vlookup tables'!$G$2:$H$7,2,FALSE))</f>
        <v>2</v>
      </c>
      <c r="BY259">
        <f>IF(OR(BT259=FALSE,BT259="na"),"na",VLOOKUP(CP259,'Vlookup tables'!$G$2:$H$7,2,FALSE))</f>
        <v>2</v>
      </c>
      <c r="BZ259">
        <f>IF(OR(BU259=FALSE,BU259="na"),"na",VLOOKUP(CQ259,'Vlookup tables'!$G$2:$H$7,2,FALSE))</f>
        <v>2</v>
      </c>
      <c r="CA259">
        <f>IF(OR(BR259=FALSE,BR259="na"),"na",VLOOKUP(CU259,'Vlookup tables'!$J$2:$K$5,2,FALSE))</f>
        <v>3</v>
      </c>
      <c r="CB259">
        <f>IF(OR(BS259=FALSE,BS259="na"),"na",VLOOKUP(CV259,'Vlookup tables'!$J$2:$K$5,2,FALSE))</f>
        <v>3</v>
      </c>
      <c r="CC259">
        <f>IF(OR(BT259=FALSE,BT259="na"),"na",VLOOKUP(CW259,'Vlookup tables'!$J$2:$K$5,2,FALSE))</f>
        <v>3</v>
      </c>
      <c r="CD259">
        <f>IF(OR(BU259=FALSE,BU259="na"),"na",VLOOKUP(CX259,'Vlookup tables'!$J$2:$K$5,2,FALSE))</f>
        <v>3</v>
      </c>
      <c r="CE259" t="b">
        <f t="shared" si="264"/>
        <v>1</v>
      </c>
      <c r="CF259" t="b">
        <f t="shared" si="265"/>
        <v>1</v>
      </c>
      <c r="CG259" t="b">
        <f t="shared" si="266"/>
        <v>1</v>
      </c>
      <c r="CH259" t="b">
        <f t="shared" si="267"/>
        <v>1</v>
      </c>
      <c r="CI259" t="s">
        <v>519</v>
      </c>
      <c r="CJ259" t="s">
        <v>550</v>
      </c>
      <c r="CN259" t="s">
        <v>531</v>
      </c>
      <c r="CO259" t="s">
        <v>531</v>
      </c>
      <c r="CP259" t="s">
        <v>531</v>
      </c>
      <c r="CQ259" t="s">
        <v>531</v>
      </c>
      <c r="CU259" t="s">
        <v>532</v>
      </c>
      <c r="CV259" t="s">
        <v>532</v>
      </c>
      <c r="CW259" t="s">
        <v>532</v>
      </c>
      <c r="CX259" t="s">
        <v>532</v>
      </c>
      <c r="DB259" t="s">
        <v>1565</v>
      </c>
      <c r="DC259" t="s">
        <v>1565</v>
      </c>
      <c r="DD259" t="s">
        <v>1565</v>
      </c>
      <c r="DE259" t="s">
        <v>1565</v>
      </c>
      <c r="DI259" t="b">
        <f t="shared" si="268"/>
        <v>1</v>
      </c>
      <c r="DJ259" t="s">
        <v>1566</v>
      </c>
      <c r="DK259" t="s">
        <v>828</v>
      </c>
      <c r="DL259" t="s">
        <v>1567</v>
      </c>
      <c r="EQ259" t="b">
        <f t="shared" si="269"/>
        <v>1</v>
      </c>
      <c r="ER259" t="b">
        <f t="shared" si="270"/>
        <v>1</v>
      </c>
      <c r="ES259" t="b">
        <f t="shared" si="271"/>
        <v>1</v>
      </c>
      <c r="ET259" t="b">
        <f t="shared" si="272"/>
        <v>0</v>
      </c>
      <c r="EU259" t="b">
        <f t="shared" si="273"/>
        <v>0</v>
      </c>
      <c r="EV259" t="b">
        <f t="shared" si="274"/>
        <v>0</v>
      </c>
      <c r="EW259">
        <f t="shared" si="228"/>
        <v>3</v>
      </c>
      <c r="EX259">
        <f t="shared" si="229"/>
        <v>2</v>
      </c>
      <c r="EY259" t="str">
        <f t="shared" si="230"/>
        <v>na</v>
      </c>
      <c r="EZ259" t="str">
        <f t="shared" si="231"/>
        <v>na</v>
      </c>
      <c r="FA259" t="b">
        <f t="shared" si="232"/>
        <v>1</v>
      </c>
      <c r="FB259" t="b">
        <f t="shared" si="233"/>
        <v>0</v>
      </c>
      <c r="FC259" t="b">
        <f t="shared" si="275"/>
        <v>0</v>
      </c>
      <c r="FD259" t="b">
        <f t="shared" si="234"/>
        <v>1</v>
      </c>
      <c r="FE259" t="b">
        <f t="shared" si="235"/>
        <v>0</v>
      </c>
      <c r="FF259" t="b">
        <f t="shared" si="236"/>
        <v>1</v>
      </c>
      <c r="FG259" t="b">
        <f t="shared" si="237"/>
        <v>1</v>
      </c>
      <c r="FH259" t="b">
        <f t="shared" si="276"/>
        <v>0</v>
      </c>
      <c r="FI259">
        <f>IF(OR(FD259=FALSE,FD259="na"),"na",VLOOKUP(GH259,'Vlookup tables'!$G$2:$H$7,2,FALSE))</f>
        <v>3</v>
      </c>
      <c r="FJ259" t="str">
        <f>IF(OR(FE259=FALSE,FE259="na"),"na",VLOOKUP(GI259,'Vlookup tables'!$G$2:$H$7,2,FALSE))</f>
        <v>na</v>
      </c>
      <c r="FK259">
        <f>IF(OR(FF259=FALSE,FF259="na"),"na",VLOOKUP(GJ259,'Vlookup tables'!$G$2:$H$7,2,FALSE))</f>
        <v>3</v>
      </c>
      <c r="FL259">
        <f>IF(OR(FG259=FALSE,FG259="na"),"na",VLOOKUP(GK259,'Vlookup tables'!$G$2:$H$7,2,FALSE))</f>
        <v>1</v>
      </c>
      <c r="FM259">
        <f>IF(OR(FD259=FALSE,FD259="na"),"na",VLOOKUP(GO259,'Vlookup tables'!$J$2:$K$5,2,FALSE))</f>
        <v>3</v>
      </c>
      <c r="FN259" t="str">
        <f>IF(OR(FE259=FALSE,FE259="na"),"na",VLOOKUP(GP259,'Vlookup tables'!$J$2:$K$5,2,FALSE))</f>
        <v>na</v>
      </c>
      <c r="FO259">
        <f>IF(OR(FF259=FALSE,FF259="na"),"na",VLOOKUP(GQ259,'Vlookup tables'!$J$2:$K$5,2,FALSE))</f>
        <v>3</v>
      </c>
      <c r="FP259">
        <f>IF(OR(FG259=FALSE,FG259="na"),"na",VLOOKUP(GR259,'Vlookup tables'!$J$2:$K$5,2,FALSE))</f>
        <v>3</v>
      </c>
      <c r="FQ259" t="b">
        <f t="shared" si="238"/>
        <v>1</v>
      </c>
      <c r="FR259" t="str">
        <f t="shared" si="239"/>
        <v>na</v>
      </c>
      <c r="FS259" t="b">
        <f t="shared" si="240"/>
        <v>1</v>
      </c>
      <c r="FT259" t="b">
        <f t="shared" si="241"/>
        <v>1</v>
      </c>
      <c r="FU259" t="b">
        <f t="shared" si="242"/>
        <v>1</v>
      </c>
      <c r="FV259" t="s">
        <v>634</v>
      </c>
      <c r="FX259" t="s">
        <v>554</v>
      </c>
      <c r="FY259" t="s">
        <v>556</v>
      </c>
      <c r="GB259" t="s">
        <v>618</v>
      </c>
      <c r="GF259" t="s">
        <v>596</v>
      </c>
      <c r="GH259" t="s">
        <v>527</v>
      </c>
      <c r="GJ259" t="s">
        <v>527</v>
      </c>
      <c r="GK259" t="s">
        <v>530</v>
      </c>
      <c r="GO259" t="s">
        <v>532</v>
      </c>
      <c r="GQ259" t="s">
        <v>532</v>
      </c>
      <c r="GR259" t="s">
        <v>532</v>
      </c>
      <c r="GV259" t="s">
        <v>1568</v>
      </c>
      <c r="GX259" t="s">
        <v>1568</v>
      </c>
      <c r="GY259" t="s">
        <v>1568</v>
      </c>
      <c r="HC259" t="s">
        <v>1569</v>
      </c>
      <c r="HD259" t="s">
        <v>828</v>
      </c>
      <c r="HE259" t="s">
        <v>1570</v>
      </c>
      <c r="HX259">
        <f>IF(IT259="","Unknown",VLOOKUP(IT259,'Vlookup tables'!$B$13:$C$16,2,FALSE))</f>
        <v>2</v>
      </c>
      <c r="HY259">
        <f>IF(IU259="","Unknown",VLOOKUP(IU259,'Vlookup tables'!$D$13:$E$16,2,FALSE))</f>
        <v>2</v>
      </c>
      <c r="HZ259">
        <f>IF(IV259="","Unknown",VLOOKUP(IV259,'Vlookup tables'!$F$13:$G$16,2,FALSE))</f>
        <v>3</v>
      </c>
      <c r="IA259">
        <f>IF(IW259="","Unknown",VLOOKUP(IW259,'Vlookup tables'!$H$13:$I$16,2,FALSE))</f>
        <v>3</v>
      </c>
      <c r="IB259">
        <f>IF(IX259="","Unknown",VLOOKUP(IX259,'Vlookup tables'!$J$13:$K$16,2,FALSE))</f>
        <v>3</v>
      </c>
      <c r="IC259">
        <f>IF(IY259="","Unknown",VLOOKUP(IY259,'Vlookup tables'!$L$13:$M$16,2,FALSE))</f>
        <v>3</v>
      </c>
      <c r="ID259">
        <f>IF(IZ259="","Unknown",VLOOKUP(IZ259,'Vlookup tables'!$N$13:$O$16,2,FALSE))</f>
        <v>2</v>
      </c>
      <c r="IE259">
        <f>VLOOKUP(JA259,'Vlookup tables'!$P$13:$Q$15,2,FALSE)</f>
        <v>1</v>
      </c>
      <c r="IF259" t="str">
        <f t="shared" si="277"/>
        <v>na</v>
      </c>
      <c r="IG259" t="str">
        <f t="shared" si="278"/>
        <v>na</v>
      </c>
      <c r="IH259" t="str">
        <f t="shared" si="279"/>
        <v>na</v>
      </c>
      <c r="II259" t="str">
        <f t="shared" si="243"/>
        <v>na</v>
      </c>
      <c r="IJ259" t="str">
        <f>IF(OR(IF259=FALSE,IF259="na"),"na",VLOOKUP(JF259,'Vlookup tables'!$G$2:$H$7,2,FALSE))</f>
        <v>na</v>
      </c>
      <c r="IK259" t="str">
        <f>IF(OR(IG259=FALSE,IG259="na"),"na",VLOOKUP(JG259,'Vlookup tables'!$G$2:$H$7,2,FALSE))</f>
        <v>na</v>
      </c>
      <c r="IL259" t="str">
        <f>IF(OR(IH259=FALSE,IH259="na"),"na",VLOOKUP(JH259,'Vlookup tables'!$G$2:$H$7,2,FALSE))</f>
        <v>na</v>
      </c>
      <c r="IM259" t="str">
        <f>IF(OR(IF259=FALSE,IF259="na"),"na",VLOOKUP(JL259,'Vlookup tables'!$J$2:$K$5,2,FALSE))</f>
        <v>na</v>
      </c>
      <c r="IN259" t="str">
        <f>IF(OR(IG259=FALSE,IG259="na"),"na",VLOOKUP(JM259,'Vlookup tables'!$J$2:$K$5,2,FALSE))</f>
        <v>na</v>
      </c>
      <c r="IO259" t="str">
        <f>IF(OR(IH259=FALSE,IH259="na"),"na",VLOOKUP(JN259,'Vlookup tables'!$J$2:$K$5,2,FALSE))</f>
        <v>na</v>
      </c>
      <c r="IP259" t="str">
        <f t="shared" si="280"/>
        <v>na</v>
      </c>
      <c r="IQ259" t="str">
        <f t="shared" si="281"/>
        <v>na</v>
      </c>
      <c r="IR259" t="str">
        <f t="shared" si="282"/>
        <v>na</v>
      </c>
      <c r="IS259" t="b">
        <f t="shared" si="283"/>
        <v>0</v>
      </c>
      <c r="IT259" t="s">
        <v>559</v>
      </c>
      <c r="IU259" t="s">
        <v>560</v>
      </c>
      <c r="IV259" t="s">
        <v>540</v>
      </c>
      <c r="IW259" t="s">
        <v>576</v>
      </c>
      <c r="IX259" t="s">
        <v>577</v>
      </c>
      <c r="IY259" t="s">
        <v>532</v>
      </c>
      <c r="IZ259" t="s">
        <v>576</v>
      </c>
      <c r="JA259" t="s">
        <v>541</v>
      </c>
      <c r="JX259" t="s">
        <v>534</v>
      </c>
      <c r="JZ259" t="s">
        <v>901</v>
      </c>
      <c r="KA259" t="s">
        <v>589</v>
      </c>
      <c r="KC259">
        <v>2</v>
      </c>
      <c r="KD259">
        <v>1</v>
      </c>
      <c r="KH259">
        <v>1</v>
      </c>
      <c r="KN259" t="s">
        <v>552</v>
      </c>
      <c r="KQ259" t="b">
        <f t="shared" si="284"/>
        <v>0</v>
      </c>
      <c r="KR259">
        <f t="shared" si="244"/>
        <v>175</v>
      </c>
    </row>
    <row r="260" spans="1:304" ht="14.4" customHeight="1" x14ac:dyDescent="0.3">
      <c r="A260">
        <v>100</v>
      </c>
      <c r="B260">
        <v>631</v>
      </c>
      <c r="C260" s="2">
        <v>44881.252152777779</v>
      </c>
      <c r="D260">
        <v>1</v>
      </c>
      <c r="E260" t="s">
        <v>544</v>
      </c>
      <c r="F260" t="s">
        <v>582</v>
      </c>
      <c r="G260">
        <f>VLOOKUP(F260,'Vlookup tables'!$A$2:$B$10,2,FALSE)</f>
        <v>1</v>
      </c>
      <c r="H260" t="s">
        <v>631</v>
      </c>
      <c r="J260" t="str">
        <f t="shared" si="285"/>
        <v>Maintenance</v>
      </c>
      <c r="K260" t="s">
        <v>568</v>
      </c>
      <c r="L260">
        <f>VLOOKUP(K260,'Vlookup tables'!$A$2:$B$10,2,FALSE)</f>
        <v>6</v>
      </c>
      <c r="M260" t="s">
        <v>626</v>
      </c>
      <c r="N260" t="b">
        <f t="shared" si="245"/>
        <v>1</v>
      </c>
      <c r="O260" t="b">
        <f t="shared" si="246"/>
        <v>1</v>
      </c>
      <c r="P260" t="b">
        <f t="shared" si="247"/>
        <v>1</v>
      </c>
      <c r="Q260" t="b">
        <f t="shared" si="248"/>
        <v>0</v>
      </c>
      <c r="R260" t="b">
        <f t="shared" si="249"/>
        <v>0</v>
      </c>
      <c r="S260" t="s">
        <v>904</v>
      </c>
      <c r="T260" t="str">
        <f t="shared" si="286"/>
        <v>na</v>
      </c>
      <c r="U260" t="str">
        <f t="shared" si="287"/>
        <v>na</v>
      </c>
      <c r="V260" t="str">
        <f t="shared" si="288"/>
        <v>na</v>
      </c>
      <c r="W260" t="b">
        <f t="shared" si="289"/>
        <v>1</v>
      </c>
      <c r="X260" t="b">
        <f t="shared" si="290"/>
        <v>0</v>
      </c>
      <c r="Y260" t="s">
        <v>517</v>
      </c>
      <c r="Z260">
        <f>VLOOKUP(Y260,'Vlookup tables'!$D$2:$E$6,2,FALSE)</f>
        <v>1</v>
      </c>
      <c r="AA260" t="b">
        <f t="shared" si="227"/>
        <v>1</v>
      </c>
      <c r="AB260" t="b">
        <f t="shared" si="250"/>
        <v>0</v>
      </c>
      <c r="AC260" t="b">
        <f t="shared" si="251"/>
        <v>0</v>
      </c>
      <c r="AD260" t="b">
        <f t="shared" si="252"/>
        <v>1</v>
      </c>
      <c r="AE260" t="b">
        <f t="shared" si="253"/>
        <v>0</v>
      </c>
      <c r="AF260">
        <f>IF(OR(AA260=FALSE,AA260="na"),"na",VLOOKUP(AV260,'Vlookup tables'!$G$2:$H$7,2,FALSE))</f>
        <v>2</v>
      </c>
      <c r="AG260" t="str">
        <f>IF(OR(AB260=FALSE,AB260="na"),"na",VLOOKUP(AW260,'Vlookup tables'!$G$2:$H$7,2,FALSE))</f>
        <v>na</v>
      </c>
      <c r="AH260" t="str">
        <f>IF(OR(AC260=FALSE,AC260="na"),"na",VLOOKUP(AX260,'Vlookup tables'!$G$2:$H$7,2,FALSE))</f>
        <v>na</v>
      </c>
      <c r="AI260">
        <f>IF(OR(AD260=FALSE,AD260="na"),"na",VLOOKUP(AY260,'Vlookup tables'!$G$2:$H$7,2,FALSE))</f>
        <v>1</v>
      </c>
      <c r="AJ260">
        <f>IF(OR(AA260=FALSE,AA260="na"),"na",VLOOKUP(BC260,'Vlookup tables'!$J$2:$K$5,2,FALSE))</f>
        <v>2</v>
      </c>
      <c r="AK260" t="str">
        <f>IF(OR(AB260=FALSE,AB260="na"),"na",VLOOKUP(BD260,'Vlookup tables'!$J$2:$K$5,2,FALSE))</f>
        <v>na</v>
      </c>
      <c r="AL260" t="str">
        <f>IF(OR(AC260=FALSE,AC260="na"),"na",VLOOKUP(BE260,'Vlookup tables'!$J$2:$K$5,2,FALSE))</f>
        <v>na</v>
      </c>
      <c r="AM260">
        <f>IF(OR(AD260=FALSE,AD260="na"),"na",VLOOKUP(BF260,'Vlookup tables'!$J$2:$K$5,2,FALSE))</f>
        <v>2</v>
      </c>
      <c r="AN260" t="b">
        <f t="shared" si="254"/>
        <v>1</v>
      </c>
      <c r="AO260" t="str">
        <f t="shared" si="255"/>
        <v>na</v>
      </c>
      <c r="AP260" t="str">
        <f t="shared" si="256"/>
        <v>na</v>
      </c>
      <c r="AQ260" t="b">
        <f t="shared" si="257"/>
        <v>1</v>
      </c>
      <c r="AR260" t="s">
        <v>666</v>
      </c>
      <c r="AV260" t="s">
        <v>531</v>
      </c>
      <c r="AX260" t="s">
        <v>531</v>
      </c>
      <c r="AY260" t="s">
        <v>530</v>
      </c>
      <c r="BC260" t="s">
        <v>528</v>
      </c>
      <c r="BE260" t="s">
        <v>532</v>
      </c>
      <c r="BF260" t="s">
        <v>528</v>
      </c>
      <c r="BJ260" t="s">
        <v>1571</v>
      </c>
      <c r="BL260" t="s">
        <v>1571</v>
      </c>
      <c r="BM260" t="s">
        <v>1572</v>
      </c>
      <c r="BQ260" t="str">
        <f t="shared" si="258"/>
        <v>Yes</v>
      </c>
      <c r="BR260" t="b">
        <f t="shared" si="259"/>
        <v>1</v>
      </c>
      <c r="BS260" t="b">
        <f t="shared" si="260"/>
        <v>1</v>
      </c>
      <c r="BT260" t="b">
        <f t="shared" si="261"/>
        <v>1</v>
      </c>
      <c r="BU260" t="b">
        <f t="shared" si="262"/>
        <v>1</v>
      </c>
      <c r="BV260" t="b">
        <f t="shared" si="263"/>
        <v>0</v>
      </c>
      <c r="BW260">
        <f>IF(OR(BR260=FALSE,BR260="na"),"na",VLOOKUP(CN260,'Vlookup tables'!$G$2:$H$7,2,FALSE))</f>
        <v>2</v>
      </c>
      <c r="BX260">
        <f>IF(OR(BS260=FALSE,BS260="na"),"na",VLOOKUP(CO260,'Vlookup tables'!$G$2:$H$7,2,FALSE))</f>
        <v>3</v>
      </c>
      <c r="BY260">
        <f>IF(OR(BT260=FALSE,BT260="na"),"na",VLOOKUP(CP260,'Vlookup tables'!$G$2:$H$7,2,FALSE))</f>
        <v>2</v>
      </c>
      <c r="BZ260">
        <f>IF(OR(BU260=FALSE,BU260="na"),"na",VLOOKUP(CQ260,'Vlookup tables'!$G$2:$H$7,2,FALSE))</f>
        <v>2</v>
      </c>
      <c r="CA260">
        <f>IF(OR(BR260=FALSE,BR260="na"),"na",VLOOKUP(CU260,'Vlookup tables'!$J$2:$K$5,2,FALSE))</f>
        <v>2</v>
      </c>
      <c r="CB260">
        <f>IF(OR(BS260=FALSE,BS260="na"),"na",VLOOKUP(CV260,'Vlookup tables'!$J$2:$K$5,2,FALSE))</f>
        <v>2</v>
      </c>
      <c r="CC260">
        <f>IF(OR(BT260=FALSE,BT260="na"),"na",VLOOKUP(CW260,'Vlookup tables'!$J$2:$K$5,2,FALSE))</f>
        <v>2</v>
      </c>
      <c r="CD260">
        <f>IF(OR(BU260=FALSE,BU260="na"),"na",VLOOKUP(CX260,'Vlookup tables'!$J$2:$K$5,2,FALSE))</f>
        <v>2</v>
      </c>
      <c r="CE260" t="b">
        <f t="shared" si="264"/>
        <v>1</v>
      </c>
      <c r="CF260" t="b">
        <f t="shared" si="265"/>
        <v>1</v>
      </c>
      <c r="CG260" t="b">
        <f t="shared" si="266"/>
        <v>1</v>
      </c>
      <c r="CH260" t="b">
        <f t="shared" si="267"/>
        <v>1</v>
      </c>
      <c r="CI260" t="s">
        <v>519</v>
      </c>
      <c r="CJ260" t="s">
        <v>550</v>
      </c>
      <c r="CN260" t="s">
        <v>531</v>
      </c>
      <c r="CO260" t="s">
        <v>527</v>
      </c>
      <c r="CP260" t="s">
        <v>531</v>
      </c>
      <c r="CQ260" t="s">
        <v>531</v>
      </c>
      <c r="CU260" t="s">
        <v>528</v>
      </c>
      <c r="CV260" t="s">
        <v>528</v>
      </c>
      <c r="CW260" t="s">
        <v>528</v>
      </c>
      <c r="CX260" t="s">
        <v>528</v>
      </c>
      <c r="DB260" t="s">
        <v>1572</v>
      </c>
      <c r="DC260" t="s">
        <v>1571</v>
      </c>
      <c r="DD260" t="s">
        <v>1571</v>
      </c>
      <c r="DE260" t="s">
        <v>1572</v>
      </c>
      <c r="DI260" t="b">
        <f t="shared" si="268"/>
        <v>1</v>
      </c>
      <c r="DJ260" t="s">
        <v>1573</v>
      </c>
      <c r="DK260" t="s">
        <v>642</v>
      </c>
      <c r="EQ260" t="b">
        <f t="shared" si="269"/>
        <v>1</v>
      </c>
      <c r="ER260" t="b">
        <f t="shared" si="270"/>
        <v>1</v>
      </c>
      <c r="ES260" t="b">
        <f t="shared" si="271"/>
        <v>0</v>
      </c>
      <c r="ET260" t="b">
        <f t="shared" si="272"/>
        <v>0</v>
      </c>
      <c r="EU260" t="b">
        <f t="shared" si="273"/>
        <v>1</v>
      </c>
      <c r="EV260" t="b">
        <f t="shared" si="274"/>
        <v>0</v>
      </c>
      <c r="EW260">
        <f t="shared" si="228"/>
        <v>3</v>
      </c>
      <c r="EX260" t="str">
        <f t="shared" si="229"/>
        <v>na</v>
      </c>
      <c r="EY260" t="str">
        <f t="shared" si="230"/>
        <v>na</v>
      </c>
      <c r="EZ260">
        <f t="shared" si="231"/>
        <v>3</v>
      </c>
      <c r="FA260" t="b">
        <f t="shared" si="232"/>
        <v>1</v>
      </c>
      <c r="FB260" t="b">
        <f t="shared" si="233"/>
        <v>1</v>
      </c>
      <c r="FC260" t="b">
        <f t="shared" si="275"/>
        <v>0</v>
      </c>
      <c r="FD260" t="b">
        <f t="shared" si="234"/>
        <v>1</v>
      </c>
      <c r="FE260" t="b">
        <f t="shared" si="235"/>
        <v>0</v>
      </c>
      <c r="FF260" t="b">
        <f t="shared" si="236"/>
        <v>1</v>
      </c>
      <c r="FG260" t="b">
        <f t="shared" si="237"/>
        <v>0</v>
      </c>
      <c r="FH260" t="b">
        <f t="shared" si="276"/>
        <v>0</v>
      </c>
      <c r="FI260">
        <f>IF(OR(FD260=FALSE,FD260="na"),"na",VLOOKUP(GH260,'Vlookup tables'!$G$2:$H$7,2,FALSE))</f>
        <v>3</v>
      </c>
      <c r="FJ260" t="str">
        <f>IF(OR(FE260=FALSE,FE260="na"),"na",VLOOKUP(GI260,'Vlookup tables'!$G$2:$H$7,2,FALSE))</f>
        <v>na</v>
      </c>
      <c r="FK260">
        <f>IF(OR(FF260=FALSE,FF260="na"),"na",VLOOKUP(GJ260,'Vlookup tables'!$G$2:$H$7,2,FALSE))</f>
        <v>3</v>
      </c>
      <c r="FL260" t="str">
        <f>IF(OR(FG260=FALSE,FG260="na"),"na",VLOOKUP(GK260,'Vlookup tables'!$G$2:$H$7,2,FALSE))</f>
        <v>na</v>
      </c>
      <c r="FM260">
        <f>IF(OR(FD260=FALSE,FD260="na"),"na",VLOOKUP(GO260,'Vlookup tables'!$J$2:$K$5,2,FALSE))</f>
        <v>2</v>
      </c>
      <c r="FN260" t="str">
        <f>IF(OR(FE260=FALSE,FE260="na"),"na",VLOOKUP(GP260,'Vlookup tables'!$J$2:$K$5,2,FALSE))</f>
        <v>na</v>
      </c>
      <c r="FO260">
        <f>IF(OR(FF260=FALSE,FF260="na"),"na",VLOOKUP(GQ260,'Vlookup tables'!$J$2:$K$5,2,FALSE))</f>
        <v>2</v>
      </c>
      <c r="FP260" t="str">
        <f>IF(OR(FG260=FALSE,FG260="na"),"na",VLOOKUP(GR260,'Vlookup tables'!$J$2:$K$5,2,FALSE))</f>
        <v>na</v>
      </c>
      <c r="FQ260" t="b">
        <f t="shared" si="238"/>
        <v>1</v>
      </c>
      <c r="FR260" t="str">
        <f t="shared" si="239"/>
        <v>na</v>
      </c>
      <c r="FS260" t="b">
        <f t="shared" si="240"/>
        <v>0</v>
      </c>
      <c r="FT260" t="str">
        <f t="shared" si="241"/>
        <v>na</v>
      </c>
      <c r="FU260" t="b">
        <f t="shared" si="242"/>
        <v>1</v>
      </c>
      <c r="FV260" t="s">
        <v>594</v>
      </c>
      <c r="FX260" t="s">
        <v>554</v>
      </c>
      <c r="GA260" t="s">
        <v>554</v>
      </c>
      <c r="GB260" t="s">
        <v>630</v>
      </c>
      <c r="GF260" t="s">
        <v>609</v>
      </c>
      <c r="GH260" t="s">
        <v>527</v>
      </c>
      <c r="GJ260" t="s">
        <v>527</v>
      </c>
      <c r="GO260" t="s">
        <v>528</v>
      </c>
      <c r="GQ260" t="s">
        <v>528</v>
      </c>
      <c r="GV260" t="s">
        <v>1574</v>
      </c>
      <c r="GY260" t="s">
        <v>1575</v>
      </c>
      <c r="HC260" t="s">
        <v>1576</v>
      </c>
      <c r="HD260" t="s">
        <v>807</v>
      </c>
      <c r="HX260">
        <f>IF(IT260="","Unknown",VLOOKUP(IT260,'Vlookup tables'!$B$13:$C$16,2,FALSE))</f>
        <v>2</v>
      </c>
      <c r="HY260">
        <f>IF(IU260="","Unknown",VLOOKUP(IU260,'Vlookup tables'!$D$13:$E$16,2,FALSE))</f>
        <v>3</v>
      </c>
      <c r="HZ260">
        <f>IF(IV260="","Unknown",VLOOKUP(IV260,'Vlookup tables'!$F$13:$G$16,2,FALSE))</f>
        <v>3</v>
      </c>
      <c r="IA260">
        <f>IF(IW260="","Unknown",VLOOKUP(IW260,'Vlookup tables'!$H$13:$I$16,2,FALSE))</f>
        <v>2</v>
      </c>
      <c r="IB260">
        <f>IF(IX260="","Unknown",VLOOKUP(IX260,'Vlookup tables'!$J$13:$K$16,2,FALSE))</f>
        <v>2</v>
      </c>
      <c r="IC260">
        <f>IF(IY260="","Unknown",VLOOKUP(IY260,'Vlookup tables'!$L$13:$M$16,2,FALSE))</f>
        <v>2</v>
      </c>
      <c r="ID260">
        <f>IF(IZ260="","Unknown",VLOOKUP(IZ260,'Vlookup tables'!$N$13:$O$16,2,FALSE))</f>
        <v>3</v>
      </c>
      <c r="IE260">
        <f>VLOOKUP(JA260,'Vlookup tables'!$P$13:$Q$15,2,FALSE)</f>
        <v>1</v>
      </c>
      <c r="IF260" t="str">
        <f t="shared" si="277"/>
        <v>na</v>
      </c>
      <c r="IG260" t="str">
        <f t="shared" si="278"/>
        <v>na</v>
      </c>
      <c r="IH260" t="str">
        <f t="shared" si="279"/>
        <v>na</v>
      </c>
      <c r="II260" t="str">
        <f t="shared" si="243"/>
        <v>na</v>
      </c>
      <c r="IJ260" t="str">
        <f>IF(OR(IF260=FALSE,IF260="na"),"na",VLOOKUP(JF260,'Vlookup tables'!$G$2:$H$7,2,FALSE))</f>
        <v>na</v>
      </c>
      <c r="IK260" t="str">
        <f>IF(OR(IG260=FALSE,IG260="na"),"na",VLOOKUP(JG260,'Vlookup tables'!$G$2:$H$7,2,FALSE))</f>
        <v>na</v>
      </c>
      <c r="IL260" t="str">
        <f>IF(OR(IH260=FALSE,IH260="na"),"na",VLOOKUP(JH260,'Vlookup tables'!$G$2:$H$7,2,FALSE))</f>
        <v>na</v>
      </c>
      <c r="IM260" t="str">
        <f>IF(OR(IF260=FALSE,IF260="na"),"na",VLOOKUP(JL260,'Vlookup tables'!$J$2:$K$5,2,FALSE))</f>
        <v>na</v>
      </c>
      <c r="IN260" t="str">
        <f>IF(OR(IG260=FALSE,IG260="na"),"na",VLOOKUP(JM260,'Vlookup tables'!$J$2:$K$5,2,FALSE))</f>
        <v>na</v>
      </c>
      <c r="IO260" t="str">
        <f>IF(OR(IH260=FALSE,IH260="na"),"na",VLOOKUP(JN260,'Vlookup tables'!$J$2:$K$5,2,FALSE))</f>
        <v>na</v>
      </c>
      <c r="IP260" t="str">
        <f t="shared" si="280"/>
        <v>na</v>
      </c>
      <c r="IQ260" t="str">
        <f t="shared" si="281"/>
        <v>na</v>
      </c>
      <c r="IR260" t="str">
        <f t="shared" si="282"/>
        <v>na</v>
      </c>
      <c r="IS260" t="b">
        <f t="shared" si="283"/>
        <v>0</v>
      </c>
      <c r="IT260" t="s">
        <v>559</v>
      </c>
      <c r="IU260" t="s">
        <v>539</v>
      </c>
      <c r="IV260" t="s">
        <v>540</v>
      </c>
      <c r="IW260" t="s">
        <v>562</v>
      </c>
      <c r="IX260" t="s">
        <v>563</v>
      </c>
      <c r="IY260" t="s">
        <v>528</v>
      </c>
      <c r="IZ260" t="s">
        <v>587</v>
      </c>
      <c r="JA260" t="s">
        <v>541</v>
      </c>
      <c r="JX260" t="s">
        <v>579</v>
      </c>
      <c r="JY260" t="s">
        <v>1577</v>
      </c>
      <c r="KQ260" t="b">
        <f t="shared" si="284"/>
        <v>0</v>
      </c>
      <c r="KR260">
        <f t="shared" si="244"/>
        <v>163</v>
      </c>
    </row>
    <row r="261" spans="1:304" ht="14.4" customHeight="1" x14ac:dyDescent="0.3">
      <c r="A261">
        <v>100</v>
      </c>
      <c r="B261">
        <v>51455</v>
      </c>
      <c r="C261" s="2">
        <v>44881.320706018516</v>
      </c>
      <c r="D261">
        <v>1</v>
      </c>
      <c r="E261" t="s">
        <v>581</v>
      </c>
      <c r="F261" t="s">
        <v>568</v>
      </c>
      <c r="G261">
        <f>VLOOKUP(F261,'Vlookup tables'!$A$2:$B$10,2,FALSE)</f>
        <v>6</v>
      </c>
      <c r="H261" t="s">
        <v>631</v>
      </c>
      <c r="J261" t="str">
        <f t="shared" si="285"/>
        <v>Maintenance</v>
      </c>
      <c r="K261" t="s">
        <v>568</v>
      </c>
      <c r="L261">
        <f>VLOOKUP(K261,'Vlookup tables'!$A$2:$B$10,2,FALSE)</f>
        <v>6</v>
      </c>
      <c r="M261" t="s">
        <v>1363</v>
      </c>
      <c r="N261" t="b">
        <f t="shared" si="245"/>
        <v>1</v>
      </c>
      <c r="O261" t="b">
        <f t="shared" si="246"/>
        <v>0</v>
      </c>
      <c r="P261" t="b">
        <f t="shared" si="247"/>
        <v>0</v>
      </c>
      <c r="Q261" t="b">
        <f t="shared" si="248"/>
        <v>1</v>
      </c>
      <c r="R261" t="b">
        <f t="shared" si="249"/>
        <v>0</v>
      </c>
      <c r="T261" t="str">
        <f t="shared" si="286"/>
        <v>na</v>
      </c>
      <c r="U261" t="str">
        <f t="shared" si="287"/>
        <v>Unknown</v>
      </c>
      <c r="V261" t="str">
        <f t="shared" si="288"/>
        <v>Unknown</v>
      </c>
      <c r="W261" t="str">
        <f t="shared" si="289"/>
        <v>na</v>
      </c>
      <c r="X261" t="str">
        <f t="shared" si="290"/>
        <v>Unknown</v>
      </c>
      <c r="Y261" t="s">
        <v>517</v>
      </c>
      <c r="Z261">
        <f>VLOOKUP(Y261,'Vlookup tables'!$D$2:$E$6,2,FALSE)</f>
        <v>1</v>
      </c>
      <c r="AA261" t="b">
        <f t="shared" ref="AA261:AA324" si="291">IF(OR($Z261=2,$Z261=3),"na",IF($AR261="","Unknown",ISNUMBER(SEARCH("Live",$AR261))))</f>
        <v>1</v>
      </c>
      <c r="AB261" t="b">
        <f t="shared" si="250"/>
        <v>0</v>
      </c>
      <c r="AC261" t="b">
        <f t="shared" si="251"/>
        <v>0</v>
      </c>
      <c r="AD261" t="b">
        <f t="shared" si="252"/>
        <v>0</v>
      </c>
      <c r="AE261" t="b">
        <f t="shared" si="253"/>
        <v>0</v>
      </c>
      <c r="AF261">
        <f>IF(OR(AA261=FALSE,AA261="na"),"na",VLOOKUP(AV261,'Vlookup tables'!$G$2:$H$7,2,FALSE))</f>
        <v>4</v>
      </c>
      <c r="AG261" t="str">
        <f>IF(OR(AB261=FALSE,AB261="na"),"na",VLOOKUP(AW261,'Vlookup tables'!$G$2:$H$7,2,FALSE))</f>
        <v>na</v>
      </c>
      <c r="AH261" t="str">
        <f>IF(OR(AC261=FALSE,AC261="na"),"na",VLOOKUP(AX261,'Vlookup tables'!$G$2:$H$7,2,FALSE))</f>
        <v>na</v>
      </c>
      <c r="AI261" t="str">
        <f>IF(OR(AD261=FALSE,AD261="na"),"na",VLOOKUP(AY261,'Vlookup tables'!$G$2:$H$7,2,FALSE))</f>
        <v>na</v>
      </c>
      <c r="AJ261">
        <f>IF(OR(AA261=FALSE,AA261="na"),"na",VLOOKUP(BC261,'Vlookup tables'!$J$2:$K$5,2,FALSE))</f>
        <v>2</v>
      </c>
      <c r="AK261" t="str">
        <f>IF(OR(AB261=FALSE,AB261="na"),"na",VLOOKUP(BD261,'Vlookup tables'!$J$2:$K$5,2,FALSE))</f>
        <v>na</v>
      </c>
      <c r="AL261" t="str">
        <f>IF(OR(AC261=FALSE,AC261="na"),"na",VLOOKUP(BE261,'Vlookup tables'!$J$2:$K$5,2,FALSE))</f>
        <v>na</v>
      </c>
      <c r="AM261" t="str">
        <f>IF(OR(AD261=FALSE,AD261="na"),"na",VLOOKUP(BF261,'Vlookup tables'!$J$2:$K$5,2,FALSE))</f>
        <v>na</v>
      </c>
      <c r="AN261" t="b">
        <f t="shared" si="254"/>
        <v>1</v>
      </c>
      <c r="AO261" t="str">
        <f t="shared" si="255"/>
        <v>na</v>
      </c>
      <c r="AP261" t="str">
        <f t="shared" si="256"/>
        <v>na</v>
      </c>
      <c r="AQ261" t="str">
        <f t="shared" si="257"/>
        <v>na</v>
      </c>
      <c r="AR261" t="s">
        <v>747</v>
      </c>
      <c r="AV261" t="s">
        <v>573</v>
      </c>
      <c r="AX261" t="s">
        <v>551</v>
      </c>
      <c r="BC261" t="s">
        <v>528</v>
      </c>
      <c r="BE261" t="s">
        <v>532</v>
      </c>
      <c r="BJ261" t="s">
        <v>1578</v>
      </c>
      <c r="BL261" t="s">
        <v>1579</v>
      </c>
      <c r="BQ261" t="str">
        <f t="shared" si="258"/>
        <v>No</v>
      </c>
      <c r="BR261" t="str">
        <f t="shared" si="259"/>
        <v>na</v>
      </c>
      <c r="BS261" t="str">
        <f t="shared" si="260"/>
        <v>na</v>
      </c>
      <c r="BT261" t="str">
        <f t="shared" si="261"/>
        <v>na</v>
      </c>
      <c r="BU261" t="str">
        <f t="shared" si="262"/>
        <v>na</v>
      </c>
      <c r="BV261" t="str">
        <f t="shared" si="263"/>
        <v>na</v>
      </c>
      <c r="BW261" t="str">
        <f>IF(OR(BR261=FALSE,BR261="na"),"na",VLOOKUP(CN261,'Vlookup tables'!$G$2:$H$7,2,FALSE))</f>
        <v>na</v>
      </c>
      <c r="BX261" t="str">
        <f>IF(OR(BS261=FALSE,BS261="na"),"na",VLOOKUP(CO261,'Vlookup tables'!$G$2:$H$7,2,FALSE))</f>
        <v>na</v>
      </c>
      <c r="BY261" t="str">
        <f>IF(OR(BT261=FALSE,BT261="na"),"na",VLOOKUP(CP261,'Vlookup tables'!$G$2:$H$7,2,FALSE))</f>
        <v>na</v>
      </c>
      <c r="BZ261" t="str">
        <f>IF(OR(BU261=FALSE,BU261="na"),"na",VLOOKUP(CQ261,'Vlookup tables'!$G$2:$H$7,2,FALSE))</f>
        <v>na</v>
      </c>
      <c r="CA261" t="str">
        <f>IF(OR(BR261=FALSE,BR261="na"),"na",VLOOKUP(CU261,'Vlookup tables'!$J$2:$K$5,2,FALSE))</f>
        <v>na</v>
      </c>
      <c r="CB261" t="str">
        <f>IF(OR(BS261=FALSE,BS261="na"),"na",VLOOKUP(CV261,'Vlookup tables'!$J$2:$K$5,2,FALSE))</f>
        <v>na</v>
      </c>
      <c r="CC261" t="str">
        <f>IF(OR(BT261=FALSE,BT261="na"),"na",VLOOKUP(CW261,'Vlookup tables'!$J$2:$K$5,2,FALSE))</f>
        <v>na</v>
      </c>
      <c r="CD261" t="str">
        <f>IF(OR(BU261=FALSE,BU261="na"),"na",VLOOKUP(CX261,'Vlookup tables'!$J$2:$K$5,2,FALSE))</f>
        <v>na</v>
      </c>
      <c r="CE261" t="str">
        <f t="shared" si="264"/>
        <v>na</v>
      </c>
      <c r="CF261" t="str">
        <f t="shared" si="265"/>
        <v>na</v>
      </c>
      <c r="CG261" t="str">
        <f t="shared" si="266"/>
        <v>na</v>
      </c>
      <c r="CH261" t="str">
        <f t="shared" si="267"/>
        <v>na</v>
      </c>
      <c r="CI261" t="s">
        <v>617</v>
      </c>
      <c r="DI261" t="b">
        <f t="shared" si="268"/>
        <v>0</v>
      </c>
      <c r="DK261" t="s">
        <v>579</v>
      </c>
      <c r="DL261" t="s">
        <v>1580</v>
      </c>
      <c r="EQ261" t="b">
        <f t="shared" si="269"/>
        <v>1</v>
      </c>
      <c r="ER261" t="b">
        <f t="shared" si="270"/>
        <v>1</v>
      </c>
      <c r="ES261" t="b">
        <f t="shared" si="271"/>
        <v>1</v>
      </c>
      <c r="ET261" t="b">
        <f t="shared" si="272"/>
        <v>0</v>
      </c>
      <c r="EU261" t="b">
        <f t="shared" si="273"/>
        <v>0</v>
      </c>
      <c r="EV261" t="b">
        <f t="shared" si="274"/>
        <v>0</v>
      </c>
      <c r="EW261">
        <f t="shared" ref="EW261:EW324" si="292">IF(ER261=FALSE,"na",IF(ISBLANK(FX261)=TRUE,"Unknown",IF(AND(ISNUMBER(SEARCH("UDOT",FX261)),ISNUMBER(SEARCH("Personal",FX261))),3,IF(ISNUMBER(SEARCH("UDOT",FX261)),2,1))))</f>
        <v>3</v>
      </c>
      <c r="EX261">
        <f t="shared" ref="EX261:EX324" si="293">IF(ES261=FALSE,"na",IF(ISBLANK(FY261)=TRUE,"Unknown",IF(AND(ISNUMBER(SEARCH("UDOT",FY261)),ISNUMBER(SEARCH("Personal",FY261))),3,IF(ISNUMBER(SEARCH("UDOT",FY261)),2,1))))</f>
        <v>3</v>
      </c>
      <c r="EY261" t="str">
        <f t="shared" ref="EY261:EY324" si="294">IF(ET261=FALSE,"na",IF(ISBLANK(FZ261)=TRUE,"Unknown",IF(AND(ISNUMBER(SEARCH("UDOT",FZ261)),ISNUMBER(SEARCH("Personal",FZ261))),3,IF(ISNUMBER(SEARCH("UDOT",FZ261)),2,1))))</f>
        <v>na</v>
      </c>
      <c r="EZ261" t="str">
        <f t="shared" ref="EZ261:EZ324" si="295">IF(EU261=FALSE,"na",IF(ISBLANK(GA261)=TRUE,"Unknown",IF(AND(ISNUMBER(SEARCH("UDOT",GA261)),ISNUMBER(SEARCH("Personal",GA261))),3,IF(ISNUMBER(SEARCH("UDOT",GA261)),2,1))))</f>
        <v>na</v>
      </c>
      <c r="FA261" t="b">
        <f t="shared" ref="FA261:FA324" si="296">IF(OR(EQ261=FALSE,EQ261="Unknown"),"na",IF(ISBLANK(GF261)=TRUE,"Unknown",ISNUMBER(SEARCH("Winter",GF261))))</f>
        <v>1</v>
      </c>
      <c r="FB261" t="b">
        <f t="shared" ref="FB261:FB324" si="297">IF(OR(EQ261=FALSE,EQ261="Unknown"),"na",IF(ISBLANK(GF261)=TRUE,"Unknown",ISNUMBER(SEARCH("Summer",GF261))))</f>
        <v>1</v>
      </c>
      <c r="FC261" t="b">
        <f t="shared" si="275"/>
        <v>0</v>
      </c>
      <c r="FD261" t="b">
        <f t="shared" ref="FD261:FD324" si="298">IF(OR(EQ261=FALSE,EQ261="Unknown"),"na",IF(ISBLANK(GB261)=TRUE,"Unknown",ISNUMBER(SEARCH("Winter",GB261))))</f>
        <v>1</v>
      </c>
      <c r="FE261" t="b">
        <f t="shared" ref="FE261:FE324" si="299">IF(OR(EQ261=FALSE,EQ261="Unknown"),"na",IF(ISBLANK(GB261)=TRUE,"Unknown",IF(OR(EW261=2,EX261=2,EY261=2,EZ261=2,EW261=3,EX261=3,EY261=3,EZ261=3),ISNUMBER(SEARCH("Public",GB261)),"na")))</f>
        <v>1</v>
      </c>
      <c r="FF261" t="b">
        <f t="shared" ref="FF261:FF324" si="300">IF(OR(EQ261=FALSE,EQ261="Unknown"),"na",IF(ISBLANK(GB261)=TRUE,"Unknown",ISNUMBER(SEARCH("Tracking",GB261))))</f>
        <v>1</v>
      </c>
      <c r="FG261" t="b">
        <f t="shared" ref="FG261:FG324" si="301">IF(OR(EQ261=FALSE,EQ261="Unknown"),"na",IF(ISBLANK(GB261)=TRUE,"Unknown",ISNUMBER(SEARCH("Route",GB261))))</f>
        <v>0</v>
      </c>
      <c r="FH261" t="b">
        <f t="shared" si="276"/>
        <v>0</v>
      </c>
      <c r="FI261">
        <f>IF(OR(FD261=FALSE,FD261="na"),"na",VLOOKUP(GH261,'Vlookup tables'!$G$2:$H$7,2,FALSE))</f>
        <v>4</v>
      </c>
      <c r="FJ261">
        <f>IF(OR(FE261=FALSE,FE261="na"),"na",VLOOKUP(GI261,'Vlookup tables'!$G$2:$H$7,2,FALSE))</f>
        <v>5</v>
      </c>
      <c r="FK261">
        <f>IF(OR(FF261=FALSE,FF261="na"),"na",VLOOKUP(GJ261,'Vlookup tables'!$G$2:$H$7,2,FALSE))</f>
        <v>5</v>
      </c>
      <c r="FL261" t="str">
        <f>IF(OR(FG261=FALSE,FG261="na"),"na",VLOOKUP(GK261,'Vlookup tables'!$G$2:$H$7,2,FALSE))</f>
        <v>na</v>
      </c>
      <c r="FM261">
        <f>IF(OR(FD261=FALSE,FD261="na"),"na",VLOOKUP(GO261,'Vlookup tables'!$J$2:$K$5,2,FALSE))</f>
        <v>3</v>
      </c>
      <c r="FN261">
        <f>IF(OR(FE261=FALSE,FE261="na"),"na",VLOOKUP(GP261,'Vlookup tables'!$J$2:$K$5,2,FALSE))</f>
        <v>2</v>
      </c>
      <c r="FO261">
        <f>IF(OR(FF261=FALSE,FF261="na"),"na",VLOOKUP(GQ261,'Vlookup tables'!$J$2:$K$5,2,FALSE))</f>
        <v>3</v>
      </c>
      <c r="FP261" t="str">
        <f>IF(OR(FG261=FALSE,FG261="na"),"na",VLOOKUP(GR261,'Vlookup tables'!$J$2:$K$5,2,FALSE))</f>
        <v>na</v>
      </c>
      <c r="FQ261" t="b">
        <f t="shared" ref="FQ261:FQ324" si="302">IF(OR(FD261=FALSE,FD261="na"),"na",NOT(ISBLANK(GV261)))</f>
        <v>0</v>
      </c>
      <c r="FR261" t="b">
        <f t="shared" ref="FR261:FR324" si="303">IF(OR(FE261=FALSE,FE261="na"),"na",NOT(ISBLANK(GW261)))</f>
        <v>0</v>
      </c>
      <c r="FS261" t="b">
        <f t="shared" ref="FS261:FS324" si="304">IF(OR(FF261=FALSE,FF261="na"),"na",NOT(ISBLANK(GX261)))</f>
        <v>0</v>
      </c>
      <c r="FT261" t="str">
        <f t="shared" ref="FT261:FT324" si="305">IF(OR(FG261=FALSE,FG261="na"),"na",NOT(ISBLANK(GY261)))</f>
        <v>na</v>
      </c>
      <c r="FU261" t="b">
        <f t="shared" ref="FU261:FU324" si="306">IF(OR(EQ261=FALSE,EQ261="Unknown"),"na",IF(HC261="",FALSE,IF(OR(HC261="no", HC261="No"),FALSE,NOT(ISNUMBER(SEARCH("I do not",HD261))))))</f>
        <v>0</v>
      </c>
      <c r="FV261" t="s">
        <v>634</v>
      </c>
      <c r="FX261" t="s">
        <v>554</v>
      </c>
      <c r="FY261" t="s">
        <v>554</v>
      </c>
      <c r="GB261" t="s">
        <v>635</v>
      </c>
      <c r="GF261" t="s">
        <v>609</v>
      </c>
      <c r="GH261" t="s">
        <v>573</v>
      </c>
      <c r="GI261" t="s">
        <v>551</v>
      </c>
      <c r="GJ261" t="s">
        <v>551</v>
      </c>
      <c r="GO261" t="s">
        <v>532</v>
      </c>
      <c r="GP261" t="s">
        <v>528</v>
      </c>
      <c r="GQ261" t="s">
        <v>532</v>
      </c>
      <c r="HD261" t="s">
        <v>552</v>
      </c>
      <c r="HX261">
        <f>IF(IT261="","Unknown",VLOOKUP(IT261,'Vlookup tables'!$B$13:$C$16,2,FALSE))</f>
        <v>3</v>
      </c>
      <c r="HY261">
        <f>IF(IU261="","Unknown",VLOOKUP(IU261,'Vlookup tables'!$D$13:$E$16,2,FALSE))</f>
        <v>2</v>
      </c>
      <c r="HZ261">
        <f>IF(IV261="","Unknown",VLOOKUP(IV261,'Vlookup tables'!$F$13:$G$16,2,FALSE))</f>
        <v>3</v>
      </c>
      <c r="IA261">
        <f>IF(IW261="","Unknown",VLOOKUP(IW261,'Vlookup tables'!$H$13:$I$16,2,FALSE))</f>
        <v>2</v>
      </c>
      <c r="IB261">
        <f>IF(IX261="","Unknown",VLOOKUP(IX261,'Vlookup tables'!$J$13:$K$16,2,FALSE))</f>
        <v>3</v>
      </c>
      <c r="IC261">
        <f>IF(IY261="","Unknown",VLOOKUP(IY261,'Vlookup tables'!$L$13:$M$16,2,FALSE))</f>
        <v>3</v>
      </c>
      <c r="ID261">
        <f>IF(IZ261="","Unknown",VLOOKUP(IZ261,'Vlookup tables'!$N$13:$O$16,2,FALSE))</f>
        <v>1</v>
      </c>
      <c r="IE261">
        <f>VLOOKUP(JA261,'Vlookup tables'!$P$13:$Q$15,2,FALSE)</f>
        <v>2</v>
      </c>
      <c r="IF261" t="b">
        <f t="shared" si="277"/>
        <v>1</v>
      </c>
      <c r="IG261" t="b">
        <f t="shared" si="278"/>
        <v>0</v>
      </c>
      <c r="IH261" t="b">
        <f t="shared" si="279"/>
        <v>0</v>
      </c>
      <c r="II261" t="b">
        <f t="shared" ref="II261:II324" si="307">IF(OR(IE261=1,IE261="Unknown"),"na",OR(NOT(ISBLANK(JD261)),NOT(ISBLANK(JE261)),NOT(ISBLANK(JC261))))</f>
        <v>0</v>
      </c>
      <c r="IJ261">
        <f>IF(OR(IF261=FALSE,IF261="na"),"na",VLOOKUP(JF261,'Vlookup tables'!$G$2:$H$7,2,FALSE))</f>
        <v>1</v>
      </c>
      <c r="IK261" t="str">
        <f>IF(OR(IG261=FALSE,IG261="na"),"na",VLOOKUP(JG261,'Vlookup tables'!$G$2:$H$7,2,FALSE))</f>
        <v>na</v>
      </c>
      <c r="IL261" t="str">
        <f>IF(OR(IH261=FALSE,IH261="na"),"na",VLOOKUP(JH261,'Vlookup tables'!$G$2:$H$7,2,FALSE))</f>
        <v>na</v>
      </c>
      <c r="IM261">
        <f>IF(OR(IF261=FALSE,IF261="na"),"na",VLOOKUP(JL261,'Vlookup tables'!$J$2:$K$5,2,FALSE))</f>
        <v>2</v>
      </c>
      <c r="IN261" t="str">
        <f>IF(OR(IG261=FALSE,IG261="na"),"na",VLOOKUP(JM261,'Vlookup tables'!$J$2:$K$5,2,FALSE))</f>
        <v>na</v>
      </c>
      <c r="IO261" t="str">
        <f>IF(OR(IH261=FALSE,IH261="na"),"na",VLOOKUP(JN261,'Vlookup tables'!$J$2:$K$5,2,FALSE))</f>
        <v>na</v>
      </c>
      <c r="IP261" t="b">
        <f t="shared" si="280"/>
        <v>1</v>
      </c>
      <c r="IQ261" t="str">
        <f t="shared" si="281"/>
        <v>na</v>
      </c>
      <c r="IR261" t="str">
        <f t="shared" si="282"/>
        <v>na</v>
      </c>
      <c r="IS261" t="b">
        <f t="shared" si="283"/>
        <v>0</v>
      </c>
      <c r="IT261" t="s">
        <v>538</v>
      </c>
      <c r="IU261" t="s">
        <v>560</v>
      </c>
      <c r="IV261" t="s">
        <v>540</v>
      </c>
      <c r="IW261" t="s">
        <v>562</v>
      </c>
      <c r="IX261" t="s">
        <v>577</v>
      </c>
      <c r="IY261" t="s">
        <v>532</v>
      </c>
      <c r="IZ261" t="s">
        <v>562</v>
      </c>
      <c r="JA261" t="s">
        <v>578</v>
      </c>
      <c r="JB261" t="s">
        <v>662</v>
      </c>
      <c r="JF261" t="s">
        <v>530</v>
      </c>
      <c r="JL261" t="s">
        <v>528</v>
      </c>
      <c r="JR261" t="s">
        <v>1581</v>
      </c>
      <c r="KN261" t="s">
        <v>552</v>
      </c>
      <c r="KQ261" t="b">
        <f t="shared" si="284"/>
        <v>0</v>
      </c>
      <c r="KR261">
        <f t="shared" ref="KR261:KR324" si="308">COUNTA(A261:KP261)</f>
        <v>148</v>
      </c>
    </row>
    <row r="262" spans="1:304" ht="14.4" customHeight="1" x14ac:dyDescent="0.3">
      <c r="A262">
        <v>100</v>
      </c>
      <c r="B262">
        <v>497</v>
      </c>
      <c r="C262" s="2">
        <v>44881.440648148149</v>
      </c>
      <c r="D262">
        <v>1</v>
      </c>
      <c r="E262" t="s">
        <v>581</v>
      </c>
      <c r="F262" t="s">
        <v>611</v>
      </c>
      <c r="G262">
        <f>VLOOKUP(F262,'Vlookup tables'!$A$2:$B$10,2,FALSE)</f>
        <v>4</v>
      </c>
      <c r="H262" t="s">
        <v>545</v>
      </c>
      <c r="J262" t="str">
        <f t="shared" si="285"/>
        <v>Engineering</v>
      </c>
      <c r="K262" t="s">
        <v>612</v>
      </c>
      <c r="L262">
        <f>VLOOKUP(K262,'Vlookup tables'!$A$2:$B$10,2,FALSE)</f>
        <v>5</v>
      </c>
      <c r="M262" t="s">
        <v>583</v>
      </c>
      <c r="N262" t="b">
        <f t="shared" ref="N262:N325" si="309">IF(M262="","Unknown",ISNUMBER(SEARCH("Still",$M262)))</f>
        <v>1</v>
      </c>
      <c r="O262" t="b">
        <f t="shared" ref="O262:O325" si="310">IF(M262="","Unknown",ISNUMBER(SEARCH("office",$M262)))</f>
        <v>0</v>
      </c>
      <c r="P262" t="b">
        <f t="shared" ref="P262:P325" si="311">IF(M262="","Unknown",ISNUMBER(SEARCH("device",$M262)))</f>
        <v>0</v>
      </c>
      <c r="Q262" t="b">
        <f t="shared" ref="Q262:Q325" si="312">IF(M262="","Unknown",ISNUMBER(SEARCH("camera",$M262)))</f>
        <v>0</v>
      </c>
      <c r="R262" t="b">
        <f t="shared" ref="R262:R325" si="313">IF(M262="","Unknown",ISNUMBER(SEARCH("record",$M262)))</f>
        <v>0</v>
      </c>
      <c r="S262" t="s">
        <v>547</v>
      </c>
      <c r="T262" t="str">
        <f t="shared" si="286"/>
        <v>na</v>
      </c>
      <c r="U262" t="b">
        <f t="shared" si="287"/>
        <v>0</v>
      </c>
      <c r="V262" t="b">
        <f t="shared" si="288"/>
        <v>1</v>
      </c>
      <c r="W262" t="b">
        <f t="shared" si="289"/>
        <v>0</v>
      </c>
      <c r="X262" t="b">
        <f t="shared" si="290"/>
        <v>0</v>
      </c>
      <c r="Y262" t="s">
        <v>517</v>
      </c>
      <c r="Z262">
        <f>VLOOKUP(Y262,'Vlookup tables'!$D$2:$E$6,2,FALSE)</f>
        <v>1</v>
      </c>
      <c r="AA262" t="b">
        <f t="shared" si="291"/>
        <v>1</v>
      </c>
      <c r="AB262" t="b">
        <f t="shared" ref="AB262:AB325" si="314">IF(OR($Z262=2,$Z262=3),"na",IF($AR262="","Unknown",ISNUMBER(SEARCH("Research",$AR262))))</f>
        <v>0</v>
      </c>
      <c r="AC262" t="b">
        <f t="shared" ref="AC262:AC325" si="315">IF(OR($Z262=2,$Z262=3),"na",IF($AR262="","Unknown",ISNUMBER(SEARCH("Maintanence",$AR262))))</f>
        <v>0</v>
      </c>
      <c r="AD262" t="b">
        <f t="shared" ref="AD262:AD325" si="316">IF(OR($Z262=2,$Z262=3),"na",IF($AR262="","Unknown",ISNUMBER(SEARCH("Work",$AR262))))</f>
        <v>1</v>
      </c>
      <c r="AE262" t="b">
        <f t="shared" ref="AE262:AE325" si="317">IF(OR($Z262=2,$Z262=3),"na",IF($AR262="","Unknown",OR(NOT(ISBLANK(AS262)),NOT(ISBLANK(AT262)),NOT(ISBLANK(AU262)))))</f>
        <v>0</v>
      </c>
      <c r="AF262">
        <f>IF(OR(AA262=FALSE,AA262="na"),"na",VLOOKUP(AV262,'Vlookup tables'!$G$2:$H$7,2,FALSE))</f>
        <v>2</v>
      </c>
      <c r="AG262" t="str">
        <f>IF(OR(AB262=FALSE,AB262="na"),"na",VLOOKUP(AW262,'Vlookup tables'!$G$2:$H$7,2,FALSE))</f>
        <v>na</v>
      </c>
      <c r="AH262" t="str">
        <f>IF(OR(AC262=FALSE,AC262="na"),"na",VLOOKUP(AX262,'Vlookup tables'!$G$2:$H$7,2,FALSE))</f>
        <v>na</v>
      </c>
      <c r="AI262">
        <f>IF(OR(AD262=FALSE,AD262="na"),"na",VLOOKUP(AY262,'Vlookup tables'!$G$2:$H$7,2,FALSE))</f>
        <v>2</v>
      </c>
      <c r="AJ262">
        <f>IF(OR(AA262=FALSE,AA262="na"),"na",VLOOKUP(BC262,'Vlookup tables'!$J$2:$K$5,2,FALSE))</f>
        <v>3</v>
      </c>
      <c r="AK262" t="str">
        <f>IF(OR(AB262=FALSE,AB262="na"),"na",VLOOKUP(BD262,'Vlookup tables'!$J$2:$K$5,2,FALSE))</f>
        <v>na</v>
      </c>
      <c r="AL262" t="str">
        <f>IF(OR(AC262=FALSE,AC262="na"),"na",VLOOKUP(BE262,'Vlookup tables'!$J$2:$K$5,2,FALSE))</f>
        <v>na</v>
      </c>
      <c r="AM262">
        <f>IF(OR(AD262=FALSE,AD262="na"),"na",VLOOKUP(BF262,'Vlookup tables'!$J$2:$K$5,2,FALSE))</f>
        <v>3</v>
      </c>
      <c r="AN262" t="b">
        <f t="shared" ref="AN262:AN325" si="318">IF(OR(AA262=FALSE,AA262="na"),"na",NOT(ISBLANK(BJ262)))</f>
        <v>0</v>
      </c>
      <c r="AO262" t="str">
        <f t="shared" ref="AO262:AO325" si="319">IF(OR(AB262=FALSE,AB262="na"),"na",NOT(ISBLANK(BK262)))</f>
        <v>na</v>
      </c>
      <c r="AP262" t="str">
        <f t="shared" ref="AP262:AP325" si="320">IF(OR(AC262=FALSE,AC262="na"),"na",NOT(ISBLANK(BL262)))</f>
        <v>na</v>
      </c>
      <c r="AQ262" t="b">
        <f t="shared" ref="AQ262:AQ325" si="321">IF(OR(AD262=FALSE,AD262="na"),"na",NOT(ISBLANK(BM262)))</f>
        <v>0</v>
      </c>
      <c r="AR262" t="s">
        <v>666</v>
      </c>
      <c r="AV262" t="s">
        <v>531</v>
      </c>
      <c r="AX262" t="s">
        <v>531</v>
      </c>
      <c r="AY262" t="s">
        <v>531</v>
      </c>
      <c r="BC262" t="s">
        <v>532</v>
      </c>
      <c r="BE262" t="s">
        <v>532</v>
      </c>
      <c r="BF262" t="s">
        <v>532</v>
      </c>
      <c r="BQ262" t="str">
        <f t="shared" ref="BQ262:BQ325" si="322">IF(OR($Z262=3,$Z262=2),"na",IF(CI262="","Unknown",CI262))</f>
        <v>Yes</v>
      </c>
      <c r="BR262" t="b">
        <f t="shared" ref="BR262:BR325" si="323">IF(OR($Z262=3, $BQ262="No"),"na", IF($CJ262="", "Unknown",ISNUMBER(SEARCH("traffic",$CJ262))))</f>
        <v>1</v>
      </c>
      <c r="BS262" t="b">
        <f t="shared" ref="BS262:BS325" si="324">IF(OR($Z262=3, $BQ262="No"),"na", IF($CJ262="", "Unknown",ISNUMBER(SEARCH("weather",$CJ262))))</f>
        <v>1</v>
      </c>
      <c r="BT262" t="b">
        <f t="shared" ref="BT262:BT325" si="325">IF(OR($Z262=3, $BQ262="No"),"na", IF($CJ262="", "Unknown",ISNUMBER(SEARCH("Trip",$CJ262))))</f>
        <v>1</v>
      </c>
      <c r="BU262" t="b">
        <f t="shared" ref="BU262:BU325" si="326">IF(OR($Z262=3, $BQ262="No"),"na", IF($CJ262="", "Unknown",ISNUMBER(SEARCH("construction",$CJ262))))</f>
        <v>1</v>
      </c>
      <c r="BV262" t="b">
        <f t="shared" ref="BV262:BV325" si="327">IF(OR($Z262=3, $BQ262="No"),"na",IF($CJ262="","Unknown",OR(NOT(ISBLANK(CK262)),NOT(ISBLANK(CL262)),NOT(ISBLANK(CM262)))))</f>
        <v>0</v>
      </c>
      <c r="BW262">
        <f>IF(OR(BR262=FALSE,BR262="na"),"na",VLOOKUP(CN262,'Vlookup tables'!$G$2:$H$7,2,FALSE))</f>
        <v>4</v>
      </c>
      <c r="BX262">
        <f>IF(OR(BS262=FALSE,BS262="na"),"na",VLOOKUP(CO262,'Vlookup tables'!$G$2:$H$7,2,FALSE))</f>
        <v>4</v>
      </c>
      <c r="BY262">
        <f>IF(OR(BT262=FALSE,BT262="na"),"na",VLOOKUP(CP262,'Vlookup tables'!$G$2:$H$7,2,FALSE))</f>
        <v>4</v>
      </c>
      <c r="BZ262">
        <f>IF(OR(BU262=FALSE,BU262="na"),"na",VLOOKUP(CQ262,'Vlookup tables'!$G$2:$H$7,2,FALSE))</f>
        <v>4</v>
      </c>
      <c r="CA262">
        <f>IF(OR(BR262=FALSE,BR262="na"),"na",VLOOKUP(CU262,'Vlookup tables'!$J$2:$K$5,2,FALSE))</f>
        <v>3</v>
      </c>
      <c r="CB262">
        <f>IF(OR(BS262=FALSE,BS262="na"),"na",VLOOKUP(CV262,'Vlookup tables'!$J$2:$K$5,2,FALSE))</f>
        <v>3</v>
      </c>
      <c r="CC262">
        <f>IF(OR(BT262=FALSE,BT262="na"),"na",VLOOKUP(CW262,'Vlookup tables'!$J$2:$K$5,2,FALSE))</f>
        <v>3</v>
      </c>
      <c r="CD262">
        <f>IF(OR(BU262=FALSE,BU262="na"),"na",VLOOKUP(CX262,'Vlookup tables'!$J$2:$K$5,2,FALSE))</f>
        <v>3</v>
      </c>
      <c r="CE262" t="b">
        <f t="shared" ref="CE262:CE325" si="328">IF(OR(BR262=FALSE,BR262="na"),"na",NOT(ISBLANK(DB262)))</f>
        <v>0</v>
      </c>
      <c r="CF262" t="b">
        <f t="shared" ref="CF262:CF325" si="329">IF(OR(BS262=FALSE,BS262="na"),"na",NOT(ISBLANK(DC262)))</f>
        <v>0</v>
      </c>
      <c r="CG262" t="b">
        <f t="shared" ref="CG262:CG325" si="330">IF(OR(BT262=FALSE,BT262="na"),"na",NOT(ISBLANK(DD262)))</f>
        <v>0</v>
      </c>
      <c r="CH262" t="b">
        <f t="shared" ref="CH262:CH325" si="331">IF(OR(BU262=FALSE,BU262="na"),"na",NOT(ISBLANK(DE262)))</f>
        <v>0</v>
      </c>
      <c r="CI262" t="s">
        <v>519</v>
      </c>
      <c r="CJ262" t="s">
        <v>550</v>
      </c>
      <c r="CN262" t="s">
        <v>573</v>
      </c>
      <c r="CO262" t="s">
        <v>573</v>
      </c>
      <c r="CP262" t="s">
        <v>573</v>
      </c>
      <c r="CQ262" t="s">
        <v>573</v>
      </c>
      <c r="CU262" t="s">
        <v>532</v>
      </c>
      <c r="CV262" t="s">
        <v>532</v>
      </c>
      <c r="CW262" t="s">
        <v>532</v>
      </c>
      <c r="CX262" t="s">
        <v>532</v>
      </c>
      <c r="DI262" t="b">
        <f t="shared" ref="DI262:DI325" si="332">IF($Z262=3,"na",IF(DJ262="",FALSE,IF(OR(DJ262="no", DJ262="No"),FALSE,NOT(ISNUMBER(SEARCH("I do not",DK262))))))</f>
        <v>0</v>
      </c>
      <c r="DK262" t="s">
        <v>552</v>
      </c>
      <c r="EQ262" t="b">
        <f t="shared" ref="EQ262:EQ325" si="333">IF($FV262="","Unknown",NOT(ISNUMBER(SEARCH("None",$FV262))))</f>
        <v>1</v>
      </c>
      <c r="ER262" t="b">
        <f t="shared" ref="ER262:ER325" si="334">ISNUMBER(SEARCH("Traffic",$FV262))</f>
        <v>1</v>
      </c>
      <c r="ES262" t="b">
        <f t="shared" ref="ES262:ES325" si="335">ISNUMBER(SEARCH("State",$FV262))</f>
        <v>1</v>
      </c>
      <c r="ET262" t="b">
        <f t="shared" ref="ET262:ET325" si="336">ISNUMBER(SEARCH("Meso",$FV262))</f>
        <v>0</v>
      </c>
      <c r="EU262" t="b">
        <f t="shared" ref="EU262:EU325" si="337">ISNUMBER(SEARCH("National",$FV262))</f>
        <v>0</v>
      </c>
      <c r="EV262" t="b">
        <f t="shared" ref="EV262:EV325" si="338">NOT(ISBLANK(FW262))</f>
        <v>0</v>
      </c>
      <c r="EW262">
        <f t="shared" si="292"/>
        <v>3</v>
      </c>
      <c r="EX262">
        <f t="shared" si="293"/>
        <v>3</v>
      </c>
      <c r="EY262" t="str">
        <f t="shared" si="294"/>
        <v>na</v>
      </c>
      <c r="EZ262" t="str">
        <f t="shared" si="295"/>
        <v>na</v>
      </c>
      <c r="FA262" t="b">
        <f t="shared" si="296"/>
        <v>1</v>
      </c>
      <c r="FB262" t="b">
        <f t="shared" si="297"/>
        <v>1</v>
      </c>
      <c r="FC262" t="b">
        <f t="shared" ref="FC262:FC325" si="339">IF(OR(EQ262=FALSE,EQ262="Unknown"),"na",IF(ISBLANK(GF262)=TRUE,"Unknown",NOT(ISBLANK(GG262))))</f>
        <v>0</v>
      </c>
      <c r="FD262" t="b">
        <f t="shared" si="298"/>
        <v>1</v>
      </c>
      <c r="FE262" t="b">
        <f t="shared" si="299"/>
        <v>1</v>
      </c>
      <c r="FF262" t="b">
        <f t="shared" si="300"/>
        <v>1</v>
      </c>
      <c r="FG262" t="b">
        <f t="shared" si="301"/>
        <v>1</v>
      </c>
      <c r="FH262" t="b">
        <f t="shared" ref="FH262:FH325" si="340">IF(OR(EQ262=FALSE,EQ262="Unknown"),"na",IF(ISBLANK(GB262)=TRUE,"Unknown",OR(NOT(ISBLANK(GD262)),NOT(ISBLANK(GE262)),NOT(ISBLANK(GC262)))))</f>
        <v>0</v>
      </c>
      <c r="FI262">
        <f>IF(OR(FD262=FALSE,FD262="na"),"na",VLOOKUP(GH262,'Vlookup tables'!$G$2:$H$7,2,FALSE))</f>
        <v>2</v>
      </c>
      <c r="FJ262">
        <f>IF(OR(FE262=FALSE,FE262="na"),"na",VLOOKUP(GI262,'Vlookup tables'!$G$2:$H$7,2,FALSE))</f>
        <v>2</v>
      </c>
      <c r="FK262">
        <f>IF(OR(FF262=FALSE,FF262="na"),"na",VLOOKUP(GJ262,'Vlookup tables'!$G$2:$H$7,2,FALSE))</f>
        <v>2</v>
      </c>
      <c r="FL262">
        <f>IF(OR(FG262=FALSE,FG262="na"),"na",VLOOKUP(GK262,'Vlookup tables'!$G$2:$H$7,2,FALSE))</f>
        <v>2</v>
      </c>
      <c r="FM262">
        <f>IF(OR(FD262=FALSE,FD262="na"),"na",VLOOKUP(GO262,'Vlookup tables'!$J$2:$K$5,2,FALSE))</f>
        <v>3</v>
      </c>
      <c r="FN262">
        <f>IF(OR(FE262=FALSE,FE262="na"),"na",VLOOKUP(GP262,'Vlookup tables'!$J$2:$K$5,2,FALSE))</f>
        <v>3</v>
      </c>
      <c r="FO262">
        <f>IF(OR(FF262=FALSE,FF262="na"),"na",VLOOKUP(GQ262,'Vlookup tables'!$J$2:$K$5,2,FALSE))</f>
        <v>3</v>
      </c>
      <c r="FP262">
        <f>IF(OR(FG262=FALSE,FG262="na"),"na",VLOOKUP(GR262,'Vlookup tables'!$J$2:$K$5,2,FALSE))</f>
        <v>3</v>
      </c>
      <c r="FQ262" t="b">
        <f t="shared" si="302"/>
        <v>0</v>
      </c>
      <c r="FR262" t="b">
        <f t="shared" si="303"/>
        <v>0</v>
      </c>
      <c r="FS262" t="b">
        <f t="shared" si="304"/>
        <v>0</v>
      </c>
      <c r="FT262" t="b">
        <f t="shared" si="305"/>
        <v>0</v>
      </c>
      <c r="FU262" t="b">
        <f t="shared" si="306"/>
        <v>0</v>
      </c>
      <c r="FV262" t="s">
        <v>634</v>
      </c>
      <c r="FX262" t="s">
        <v>554</v>
      </c>
      <c r="FY262" t="s">
        <v>554</v>
      </c>
      <c r="GB262" t="s">
        <v>893</v>
      </c>
      <c r="GF262" t="s">
        <v>609</v>
      </c>
      <c r="GH262" t="s">
        <v>531</v>
      </c>
      <c r="GI262" t="s">
        <v>531</v>
      </c>
      <c r="GJ262" t="s">
        <v>531</v>
      </c>
      <c r="GK262" t="s">
        <v>531</v>
      </c>
      <c r="GO262" t="s">
        <v>532</v>
      </c>
      <c r="GP262" t="s">
        <v>532</v>
      </c>
      <c r="GQ262" t="s">
        <v>532</v>
      </c>
      <c r="GR262" t="s">
        <v>532</v>
      </c>
      <c r="HD262" t="s">
        <v>552</v>
      </c>
      <c r="HX262">
        <f>IF(IT262="","Unknown",VLOOKUP(IT262,'Vlookup tables'!$B$13:$C$16,2,FALSE))</f>
        <v>2</v>
      </c>
      <c r="HY262">
        <f>IF(IU262="","Unknown",VLOOKUP(IU262,'Vlookup tables'!$D$13:$E$16,2,FALSE))</f>
        <v>2</v>
      </c>
      <c r="HZ262">
        <f>IF(IV262="","Unknown",VLOOKUP(IV262,'Vlookup tables'!$F$13:$G$16,2,FALSE))</f>
        <v>2</v>
      </c>
      <c r="IA262">
        <f>IF(IW262="","Unknown",VLOOKUP(IW262,'Vlookup tables'!$H$13:$I$16,2,FALSE))</f>
        <v>3</v>
      </c>
      <c r="IB262">
        <f>IF(IX262="","Unknown",VLOOKUP(IX262,'Vlookup tables'!$J$13:$K$16,2,FALSE))</f>
        <v>3</v>
      </c>
      <c r="IC262">
        <f>IF(IY262="","Unknown",VLOOKUP(IY262,'Vlookup tables'!$L$13:$M$16,2,FALSE))</f>
        <v>3</v>
      </c>
      <c r="ID262">
        <f>IF(IZ262="","Unknown",VLOOKUP(IZ262,'Vlookup tables'!$N$13:$O$16,2,FALSE))</f>
        <v>1</v>
      </c>
      <c r="IE262">
        <f>VLOOKUP(JA262,'Vlookup tables'!$P$13:$Q$15,2,FALSE)</f>
        <v>2</v>
      </c>
      <c r="IF262" t="b">
        <f t="shared" ref="IF262:IF325" si="341">IF(OR($IE262=1,$IE262="Unknown"),"na",IF(ISBLANK($JB262)=TRUE,"Unknown",ISNUMBER(SEARCH("Incident",$JB262))))</f>
        <v>0</v>
      </c>
      <c r="IG262" t="b">
        <f t="shared" ref="IG262:IG325" si="342">IF(OR($IE262=1,$IE262="Unknown"),"na",IF(ISBLANK($JB262)=TRUE,"Unknown",ISNUMBER(SEARCH("Travel",$JB262))))</f>
        <v>0</v>
      </c>
      <c r="IH262" t="b">
        <f t="shared" ref="IH262:IH325" si="343">IF(OR($IE262=1,$IE262="Unknown"),"na",IF(ISBLANK($JB262)=TRUE,"Unknown",ISNUMBER(SEARCH("Research",$JB262))))</f>
        <v>0</v>
      </c>
      <c r="II262" t="b">
        <f t="shared" si="307"/>
        <v>1</v>
      </c>
      <c r="IJ262" t="str">
        <f>IF(OR(IF262=FALSE,IF262="na"),"na",VLOOKUP(JF262,'Vlookup tables'!$G$2:$H$7,2,FALSE))</f>
        <v>na</v>
      </c>
      <c r="IK262" t="str">
        <f>IF(OR(IG262=FALSE,IG262="na"),"na",VLOOKUP(JG262,'Vlookup tables'!$G$2:$H$7,2,FALSE))</f>
        <v>na</v>
      </c>
      <c r="IL262" t="str">
        <f>IF(OR(IH262=FALSE,IH262="na"),"na",VLOOKUP(JH262,'Vlookup tables'!$G$2:$H$7,2,FALSE))</f>
        <v>na</v>
      </c>
      <c r="IM262" t="str">
        <f>IF(OR(IF262=FALSE,IF262="na"),"na",VLOOKUP(JL262,'Vlookup tables'!$J$2:$K$5,2,FALSE))</f>
        <v>na</v>
      </c>
      <c r="IN262" t="str">
        <f>IF(OR(IG262=FALSE,IG262="na"),"na",VLOOKUP(JM262,'Vlookup tables'!$J$2:$K$5,2,FALSE))</f>
        <v>na</v>
      </c>
      <c r="IO262" t="str">
        <f>IF(OR(IH262=FALSE,IH262="na"),"na",VLOOKUP(JN262,'Vlookup tables'!$J$2:$K$5,2,FALSE))</f>
        <v>na</v>
      </c>
      <c r="IP262" t="str">
        <f t="shared" ref="IP262:IP325" si="344">IF(OR(IF262=FALSE,IF262="na"),"na",NOT(ISBLANK(JR262)))</f>
        <v>na</v>
      </c>
      <c r="IQ262" t="str">
        <f t="shared" ref="IQ262:IQ325" si="345">IF(OR(IG262=FALSE,IG262="na"),"na",NOT(ISBLANK(JS262)))</f>
        <v>na</v>
      </c>
      <c r="IR262" t="str">
        <f t="shared" ref="IR262:IR325" si="346">IF(OR(IH262=FALSE,IH262="na"),"na",NOT(ISBLANK(JT262)))</f>
        <v>na</v>
      </c>
      <c r="IS262" t="b">
        <f t="shared" ref="IS262:IS325" si="347">IF(KM262="",FALSE,IF(OR(KM262="no", KM262="No"),FALSE,NOT(ISNUMBER(SEARCH("I do not",KN262)))))</f>
        <v>0</v>
      </c>
      <c r="IT262" t="s">
        <v>559</v>
      </c>
      <c r="IU262" t="s">
        <v>560</v>
      </c>
      <c r="IV262" t="s">
        <v>561</v>
      </c>
      <c r="IW262" t="s">
        <v>576</v>
      </c>
      <c r="IX262" t="s">
        <v>577</v>
      </c>
      <c r="IY262" t="s">
        <v>532</v>
      </c>
      <c r="IZ262" t="s">
        <v>562</v>
      </c>
      <c r="JA262" t="s">
        <v>578</v>
      </c>
      <c r="JB262" t="s">
        <v>579</v>
      </c>
      <c r="JC262" t="s">
        <v>1582</v>
      </c>
      <c r="JI262" t="s">
        <v>530</v>
      </c>
      <c r="JO262" t="s">
        <v>532</v>
      </c>
      <c r="KN262" t="s">
        <v>552</v>
      </c>
      <c r="KQ262" t="b">
        <f t="shared" ref="KQ262:KQ325" si="348">IF(KP262="",FALSE,TRUE)</f>
        <v>0</v>
      </c>
      <c r="KR262">
        <f t="shared" si="308"/>
        <v>159</v>
      </c>
    </row>
    <row r="263" spans="1:304" ht="14.4" customHeight="1" x14ac:dyDescent="0.3">
      <c r="A263">
        <v>100</v>
      </c>
      <c r="B263">
        <v>185527</v>
      </c>
      <c r="C263" s="2">
        <v>44881.475775462961</v>
      </c>
      <c r="D263">
        <v>0.89999997615814198</v>
      </c>
      <c r="E263" t="s">
        <v>775</v>
      </c>
      <c r="F263" t="s">
        <v>612</v>
      </c>
      <c r="G263">
        <f>VLOOKUP(F263,'Vlookup tables'!$A$2:$B$10,2,FALSE)</f>
        <v>5</v>
      </c>
      <c r="H263" t="s">
        <v>545</v>
      </c>
      <c r="J263" t="str">
        <f t="shared" ref="J263:J326" si="349">IF(H263= "Other",IF(I263= "","Unknown",I263),IF(H263= "","Unknown",H263))</f>
        <v>Engineering</v>
      </c>
      <c r="K263" t="s">
        <v>568</v>
      </c>
      <c r="L263">
        <f>VLOOKUP(K263,'Vlookup tables'!$A$2:$B$10,2,FALSE)</f>
        <v>6</v>
      </c>
      <c r="M263" t="s">
        <v>583</v>
      </c>
      <c r="N263" t="b">
        <f t="shared" si="309"/>
        <v>1</v>
      </c>
      <c r="O263" t="b">
        <f t="shared" si="310"/>
        <v>0</v>
      </c>
      <c r="P263" t="b">
        <f t="shared" si="311"/>
        <v>0</v>
      </c>
      <c r="Q263" t="b">
        <f t="shared" si="312"/>
        <v>0</v>
      </c>
      <c r="R263" t="b">
        <f t="shared" si="313"/>
        <v>0</v>
      </c>
      <c r="T263" t="str">
        <f t="shared" si="286"/>
        <v>na</v>
      </c>
      <c r="U263" t="str">
        <f t="shared" si="287"/>
        <v>Unknown</v>
      </c>
      <c r="V263" t="str">
        <f t="shared" si="288"/>
        <v>Unknown</v>
      </c>
      <c r="W263" t="str">
        <f t="shared" si="289"/>
        <v>Unknown</v>
      </c>
      <c r="X263" t="str">
        <f t="shared" si="290"/>
        <v>Unknown</v>
      </c>
      <c r="Y263" t="s">
        <v>517</v>
      </c>
      <c r="Z263">
        <f>VLOOKUP(Y263,'Vlookup tables'!$D$2:$E$6,2,FALSE)</f>
        <v>1</v>
      </c>
      <c r="AA263" t="b">
        <f t="shared" si="291"/>
        <v>1</v>
      </c>
      <c r="AB263" t="b">
        <f t="shared" si="314"/>
        <v>1</v>
      </c>
      <c r="AC263" t="b">
        <f t="shared" si="315"/>
        <v>0</v>
      </c>
      <c r="AD263" t="b">
        <f t="shared" si="316"/>
        <v>0</v>
      </c>
      <c r="AE263" t="b">
        <f t="shared" si="317"/>
        <v>0</v>
      </c>
      <c r="AF263">
        <f>IF(OR(AA263=FALSE,AA263="na"),"na",VLOOKUP(AV263,'Vlookup tables'!$G$2:$H$7,2,FALSE))</f>
        <v>1</v>
      </c>
      <c r="AG263">
        <f>IF(OR(AB263=FALSE,AB263="na"),"na",VLOOKUP(AW263,'Vlookup tables'!$G$2:$H$7,2,FALSE))</f>
        <v>1</v>
      </c>
      <c r="AH263" t="str">
        <f>IF(OR(AC263=FALSE,AC263="na"),"na",VLOOKUP(AX263,'Vlookup tables'!$G$2:$H$7,2,FALSE))</f>
        <v>na</v>
      </c>
      <c r="AI263" t="str">
        <f>IF(OR(AD263=FALSE,AD263="na"),"na",VLOOKUP(AY263,'Vlookup tables'!$G$2:$H$7,2,FALSE))</f>
        <v>na</v>
      </c>
      <c r="AJ263">
        <f>IF(OR(AA263=FALSE,AA263="na"),"na",VLOOKUP(BC263,'Vlookup tables'!$J$2:$K$5,2,FALSE))</f>
        <v>2</v>
      </c>
      <c r="AK263">
        <f>IF(OR(AB263=FALSE,AB263="na"),"na",VLOOKUP(BD263,'Vlookup tables'!$J$2:$K$5,2,FALSE))</f>
        <v>2</v>
      </c>
      <c r="AL263" t="str">
        <f>IF(OR(AC263=FALSE,AC263="na"),"na",VLOOKUP(BE263,'Vlookup tables'!$J$2:$K$5,2,FALSE))</f>
        <v>na</v>
      </c>
      <c r="AM263" t="str">
        <f>IF(OR(AD263=FALSE,AD263="na"),"na",VLOOKUP(BF263,'Vlookup tables'!$J$2:$K$5,2,FALSE))</f>
        <v>na</v>
      </c>
      <c r="AN263" t="b">
        <f t="shared" si="318"/>
        <v>0</v>
      </c>
      <c r="AO263" t="b">
        <f t="shared" si="319"/>
        <v>0</v>
      </c>
      <c r="AP263" t="str">
        <f t="shared" si="320"/>
        <v>na</v>
      </c>
      <c r="AQ263" t="str">
        <f t="shared" si="321"/>
        <v>na</v>
      </c>
      <c r="AR263" t="s">
        <v>682</v>
      </c>
      <c r="AV263" t="s">
        <v>530</v>
      </c>
      <c r="AW263" t="s">
        <v>530</v>
      </c>
      <c r="AX263" t="s">
        <v>530</v>
      </c>
      <c r="BC263" t="s">
        <v>528</v>
      </c>
      <c r="BD263" t="s">
        <v>528</v>
      </c>
      <c r="BE263" t="s">
        <v>528</v>
      </c>
      <c r="BQ263" t="str">
        <f t="shared" si="322"/>
        <v>Yes</v>
      </c>
      <c r="BR263" t="b">
        <f t="shared" si="323"/>
        <v>1</v>
      </c>
      <c r="BS263" t="b">
        <f t="shared" si="324"/>
        <v>1</v>
      </c>
      <c r="BT263" t="b">
        <f t="shared" si="325"/>
        <v>1</v>
      </c>
      <c r="BU263" t="b">
        <f t="shared" si="326"/>
        <v>0</v>
      </c>
      <c r="BV263" t="b">
        <f t="shared" si="327"/>
        <v>0</v>
      </c>
      <c r="BW263">
        <f>IF(OR(BR263=FALSE,BR263="na"),"na",VLOOKUP(CN263,'Vlookup tables'!$G$2:$H$7,2,FALSE))</f>
        <v>1</v>
      </c>
      <c r="BX263">
        <f>IF(OR(BS263=FALSE,BS263="na"),"na",VLOOKUP(CO263,'Vlookup tables'!$G$2:$H$7,2,FALSE))</f>
        <v>1</v>
      </c>
      <c r="BY263">
        <f>IF(OR(BT263=FALSE,BT263="na"),"na",VLOOKUP(CP263,'Vlookup tables'!$G$2:$H$7,2,FALSE))</f>
        <v>1</v>
      </c>
      <c r="BZ263" t="str">
        <f>IF(OR(BU263=FALSE,BU263="na"),"na",VLOOKUP(CQ263,'Vlookup tables'!$G$2:$H$7,2,FALSE))</f>
        <v>na</v>
      </c>
      <c r="CA263">
        <f>IF(OR(BR263=FALSE,BR263="na"),"na",VLOOKUP(CU263,'Vlookup tables'!$J$2:$K$5,2,FALSE))</f>
        <v>2</v>
      </c>
      <c r="CB263">
        <f>IF(OR(BS263=FALSE,BS263="na"),"na",VLOOKUP(CV263,'Vlookup tables'!$J$2:$K$5,2,FALSE))</f>
        <v>2</v>
      </c>
      <c r="CC263">
        <f>IF(OR(BT263=FALSE,BT263="na"),"na",VLOOKUP(CW263,'Vlookup tables'!$J$2:$K$5,2,FALSE))</f>
        <v>2</v>
      </c>
      <c r="CD263" t="str">
        <f>IF(OR(BU263=FALSE,BU263="na"),"na",VLOOKUP(CX263,'Vlookup tables'!$J$2:$K$5,2,FALSE))</f>
        <v>na</v>
      </c>
      <c r="CE263" t="b">
        <f t="shared" si="328"/>
        <v>0</v>
      </c>
      <c r="CF263" t="b">
        <f t="shared" si="329"/>
        <v>0</v>
      </c>
      <c r="CG263" t="b">
        <f t="shared" si="330"/>
        <v>0</v>
      </c>
      <c r="CH263" t="str">
        <f t="shared" si="331"/>
        <v>na</v>
      </c>
      <c r="CI263" t="s">
        <v>519</v>
      </c>
      <c r="CJ263" t="s">
        <v>593</v>
      </c>
      <c r="CN263" t="s">
        <v>530</v>
      </c>
      <c r="CO263" t="s">
        <v>530</v>
      </c>
      <c r="CP263" t="s">
        <v>530</v>
      </c>
      <c r="CU263" t="s">
        <v>528</v>
      </c>
      <c r="CV263" t="s">
        <v>528</v>
      </c>
      <c r="CW263" t="s">
        <v>528</v>
      </c>
      <c r="DI263" t="b">
        <f t="shared" si="332"/>
        <v>0</v>
      </c>
      <c r="DK263" t="s">
        <v>552</v>
      </c>
      <c r="EQ263" t="b">
        <f t="shared" si="333"/>
        <v>1</v>
      </c>
      <c r="ER263" t="b">
        <f t="shared" si="334"/>
        <v>1</v>
      </c>
      <c r="ES263" t="b">
        <f t="shared" si="335"/>
        <v>0</v>
      </c>
      <c r="ET263" t="b">
        <f t="shared" si="336"/>
        <v>0</v>
      </c>
      <c r="EU263" t="b">
        <f t="shared" si="337"/>
        <v>0</v>
      </c>
      <c r="EV263" t="b">
        <f t="shared" si="338"/>
        <v>0</v>
      </c>
      <c r="EW263">
        <f t="shared" si="292"/>
        <v>3</v>
      </c>
      <c r="EX263" t="str">
        <f t="shared" si="293"/>
        <v>na</v>
      </c>
      <c r="EY263" t="str">
        <f t="shared" si="294"/>
        <v>na</v>
      </c>
      <c r="EZ263" t="str">
        <f t="shared" si="295"/>
        <v>na</v>
      </c>
      <c r="FA263" t="b">
        <f t="shared" si="296"/>
        <v>1</v>
      </c>
      <c r="FB263" t="b">
        <f t="shared" si="297"/>
        <v>0</v>
      </c>
      <c r="FC263" t="b">
        <f t="shared" si="339"/>
        <v>0</v>
      </c>
      <c r="FD263" t="b">
        <f t="shared" si="298"/>
        <v>1</v>
      </c>
      <c r="FE263" t="b">
        <f t="shared" si="299"/>
        <v>1</v>
      </c>
      <c r="FF263" t="b">
        <f t="shared" si="300"/>
        <v>1</v>
      </c>
      <c r="FG263" t="b">
        <f t="shared" si="301"/>
        <v>0</v>
      </c>
      <c r="FH263" t="b">
        <f t="shared" si="340"/>
        <v>0</v>
      </c>
      <c r="FI263">
        <f>IF(OR(FD263=FALSE,FD263="na"),"na",VLOOKUP(GH263,'Vlookup tables'!$G$2:$H$7,2,FALSE))</f>
        <v>1</v>
      </c>
      <c r="FJ263">
        <f>IF(OR(FE263=FALSE,FE263="na"),"na",VLOOKUP(GI263,'Vlookup tables'!$G$2:$H$7,2,FALSE))</f>
        <v>1</v>
      </c>
      <c r="FK263">
        <f>IF(OR(FF263=FALSE,FF263="na"),"na",VLOOKUP(GJ263,'Vlookup tables'!$G$2:$H$7,2,FALSE))</f>
        <v>1</v>
      </c>
      <c r="FL263" t="str">
        <f>IF(OR(FG263=FALSE,FG263="na"),"na",VLOOKUP(GK263,'Vlookup tables'!$G$2:$H$7,2,FALSE))</f>
        <v>na</v>
      </c>
      <c r="FM263">
        <f>IF(OR(FD263=FALSE,FD263="na"),"na",VLOOKUP(GO263,'Vlookup tables'!$J$2:$K$5,2,FALSE))</f>
        <v>2</v>
      </c>
      <c r="FN263">
        <f>IF(OR(FE263=FALSE,FE263="na"),"na",VLOOKUP(GP263,'Vlookup tables'!$J$2:$K$5,2,FALSE))</f>
        <v>2</v>
      </c>
      <c r="FO263">
        <f>IF(OR(FF263=FALSE,FF263="na"),"na",VLOOKUP(GQ263,'Vlookup tables'!$J$2:$K$5,2,FALSE))</f>
        <v>2</v>
      </c>
      <c r="FP263" t="str">
        <f>IF(OR(FG263=FALSE,FG263="na"),"na",VLOOKUP(GR263,'Vlookup tables'!$J$2:$K$5,2,FALSE))</f>
        <v>na</v>
      </c>
      <c r="FQ263" t="b">
        <f t="shared" si="302"/>
        <v>0</v>
      </c>
      <c r="FR263" t="b">
        <f t="shared" si="303"/>
        <v>0</v>
      </c>
      <c r="FS263" t="b">
        <f t="shared" si="304"/>
        <v>0</v>
      </c>
      <c r="FT263" t="str">
        <f t="shared" si="305"/>
        <v>na</v>
      </c>
      <c r="FU263" t="b">
        <f t="shared" si="306"/>
        <v>0</v>
      </c>
      <c r="FV263" t="s">
        <v>601</v>
      </c>
      <c r="FX263" t="s">
        <v>554</v>
      </c>
      <c r="GB263" t="s">
        <v>635</v>
      </c>
      <c r="GF263" t="s">
        <v>596</v>
      </c>
      <c r="GH263" t="s">
        <v>530</v>
      </c>
      <c r="GI263" t="s">
        <v>530</v>
      </c>
      <c r="GJ263" t="s">
        <v>530</v>
      </c>
      <c r="GO263" t="s">
        <v>528</v>
      </c>
      <c r="GP263" t="s">
        <v>528</v>
      </c>
      <c r="GQ263" t="s">
        <v>528</v>
      </c>
      <c r="HD263" t="s">
        <v>552</v>
      </c>
      <c r="HX263">
        <f>IF(IT263="","Unknown",VLOOKUP(IT263,'Vlookup tables'!$B$13:$C$16,2,FALSE))</f>
        <v>3</v>
      </c>
      <c r="HY263">
        <f>IF(IU263="","Unknown",VLOOKUP(IU263,'Vlookup tables'!$D$13:$E$16,2,FALSE))</f>
        <v>2</v>
      </c>
      <c r="HZ263">
        <f>IF(IV263="","Unknown",VLOOKUP(IV263,'Vlookup tables'!$F$13:$G$16,2,FALSE))</f>
        <v>3</v>
      </c>
      <c r="IA263">
        <f>IF(IW263="","Unknown",VLOOKUP(IW263,'Vlookup tables'!$H$13:$I$16,2,FALSE))</f>
        <v>2</v>
      </c>
      <c r="IB263">
        <f>IF(IX263="","Unknown",VLOOKUP(IX263,'Vlookup tables'!$J$13:$K$16,2,FALSE))</f>
        <v>2</v>
      </c>
      <c r="IC263">
        <f>IF(IY263="","Unknown",VLOOKUP(IY263,'Vlookup tables'!$L$13:$M$16,2,FALSE))</f>
        <v>2</v>
      </c>
      <c r="ID263">
        <f>IF(IZ263="","Unknown",VLOOKUP(IZ263,'Vlookup tables'!$N$13:$O$16,2,FALSE))</f>
        <v>1</v>
      </c>
      <c r="IE263">
        <f>VLOOKUP(JA263,'Vlookup tables'!$P$13:$Q$15,2,FALSE)</f>
        <v>2</v>
      </c>
      <c r="IF263" t="b">
        <f t="shared" si="341"/>
        <v>1</v>
      </c>
      <c r="IG263" t="b">
        <f t="shared" si="342"/>
        <v>1</v>
      </c>
      <c r="IH263" t="b">
        <f t="shared" si="343"/>
        <v>0</v>
      </c>
      <c r="II263" t="b">
        <f t="shared" si="307"/>
        <v>0</v>
      </c>
      <c r="IJ263">
        <f>IF(OR(IF263=FALSE,IF263="na"),"na",VLOOKUP(JF263,'Vlookup tables'!$G$2:$H$7,2,FALSE))</f>
        <v>1</v>
      </c>
      <c r="IK263">
        <f>IF(OR(IG263=FALSE,IG263="na"),"na",VLOOKUP(JG263,'Vlookup tables'!$G$2:$H$7,2,FALSE))</f>
        <v>1</v>
      </c>
      <c r="IL263" t="str">
        <f>IF(OR(IH263=FALSE,IH263="na"),"na",VLOOKUP(JH263,'Vlookup tables'!$G$2:$H$7,2,FALSE))</f>
        <v>na</v>
      </c>
      <c r="IM263">
        <f>IF(OR(IF263=FALSE,IF263="na"),"na",VLOOKUP(JL263,'Vlookup tables'!$J$2:$K$5,2,FALSE))</f>
        <v>2</v>
      </c>
      <c r="IN263">
        <f>IF(OR(IG263=FALSE,IG263="na"),"na",VLOOKUP(JM263,'Vlookup tables'!$J$2:$K$5,2,FALSE))</f>
        <v>2</v>
      </c>
      <c r="IO263" t="str">
        <f>IF(OR(IH263=FALSE,IH263="na"),"na",VLOOKUP(JN263,'Vlookup tables'!$J$2:$K$5,2,FALSE))</f>
        <v>na</v>
      </c>
      <c r="IP263" t="b">
        <f t="shared" si="344"/>
        <v>0</v>
      </c>
      <c r="IQ263" t="b">
        <f t="shared" si="345"/>
        <v>0</v>
      </c>
      <c r="IR263" t="str">
        <f t="shared" si="346"/>
        <v>na</v>
      </c>
      <c r="IS263" t="b">
        <f t="shared" si="347"/>
        <v>0</v>
      </c>
      <c r="IT263" t="s">
        <v>538</v>
      </c>
      <c r="IU263" t="s">
        <v>560</v>
      </c>
      <c r="IV263" t="s">
        <v>540</v>
      </c>
      <c r="IW263" t="s">
        <v>562</v>
      </c>
      <c r="IX263" t="s">
        <v>563</v>
      </c>
      <c r="IY263" t="s">
        <v>528</v>
      </c>
      <c r="IZ263" t="s">
        <v>562</v>
      </c>
      <c r="JA263" t="s">
        <v>578</v>
      </c>
      <c r="JB263" t="s">
        <v>636</v>
      </c>
      <c r="JF263" t="s">
        <v>530</v>
      </c>
      <c r="JG263" t="s">
        <v>530</v>
      </c>
      <c r="JL263" t="s">
        <v>528</v>
      </c>
      <c r="JM263" t="s">
        <v>528</v>
      </c>
      <c r="KN263" t="s">
        <v>552</v>
      </c>
      <c r="KQ263" t="b">
        <f t="shared" si="348"/>
        <v>0</v>
      </c>
      <c r="KR263">
        <f t="shared" si="308"/>
        <v>154</v>
      </c>
    </row>
    <row r="264" spans="1:304" ht="14.4" customHeight="1" x14ac:dyDescent="0.3">
      <c r="A264">
        <v>100</v>
      </c>
      <c r="B264">
        <v>2500</v>
      </c>
      <c r="C264" s="2">
        <v>44881.511643518519</v>
      </c>
      <c r="D264">
        <v>1</v>
      </c>
      <c r="E264" t="s">
        <v>544</v>
      </c>
      <c r="F264" t="s">
        <v>612</v>
      </c>
      <c r="G264">
        <f>VLOOKUP(F264,'Vlookup tables'!$A$2:$B$10,2,FALSE)</f>
        <v>5</v>
      </c>
      <c r="H264" t="s">
        <v>545</v>
      </c>
      <c r="J264" t="str">
        <f t="shared" si="349"/>
        <v>Engineering</v>
      </c>
      <c r="K264" t="s">
        <v>612</v>
      </c>
      <c r="L264">
        <f>VLOOKUP(K264,'Vlookup tables'!$A$2:$B$10,2,FALSE)</f>
        <v>5</v>
      </c>
      <c r="M264" t="s">
        <v>613</v>
      </c>
      <c r="N264" t="b">
        <f t="shared" si="309"/>
        <v>0</v>
      </c>
      <c r="O264" t="b">
        <f t="shared" si="310"/>
        <v>1</v>
      </c>
      <c r="P264" t="b">
        <f t="shared" si="311"/>
        <v>0</v>
      </c>
      <c r="Q264" t="b">
        <f t="shared" si="312"/>
        <v>1</v>
      </c>
      <c r="R264" t="b">
        <f t="shared" si="313"/>
        <v>0</v>
      </c>
      <c r="S264" t="s">
        <v>547</v>
      </c>
      <c r="T264" t="b">
        <f t="shared" ref="T264:T327" si="350">IF(N264=TRUE,"na",IF($S264="","Unknown",ISNUMBER(SEARCH("Still",$S264))))</f>
        <v>0</v>
      </c>
      <c r="U264" t="str">
        <f t="shared" ref="U264:U327" si="351">IF(O264=TRUE,"na",IF($S264="","Unknown",ISNUMBER(SEARCH("office",$S264))))</f>
        <v>na</v>
      </c>
      <c r="V264" t="b">
        <f t="shared" ref="V264:V327" si="352">IF(P264=TRUE,"na",IF($S264="","Unknown",ISNUMBER(SEARCH("device",$S264))))</f>
        <v>1</v>
      </c>
      <c r="W264" t="str">
        <f t="shared" ref="W264:W327" si="353">IF(Q264=TRUE,"na",IF($S264="","Unknown",ISNUMBER(SEARCH("camera",$S264))))</f>
        <v>na</v>
      </c>
      <c r="X264" t="b">
        <f t="shared" ref="X264:X327" si="354">IF(R264=TRUE,"na",IF($S264="","Unknown",ISNUMBER(SEARCH("record",$S264))))</f>
        <v>0</v>
      </c>
      <c r="Y264" t="s">
        <v>517</v>
      </c>
      <c r="Z264">
        <f>VLOOKUP(Y264,'Vlookup tables'!$D$2:$E$6,2,FALSE)</f>
        <v>1</v>
      </c>
      <c r="AA264" t="b">
        <f t="shared" si="291"/>
        <v>1</v>
      </c>
      <c r="AB264" t="b">
        <f t="shared" si="314"/>
        <v>1</v>
      </c>
      <c r="AC264" t="b">
        <f t="shared" si="315"/>
        <v>0</v>
      </c>
      <c r="AD264" t="b">
        <f t="shared" si="316"/>
        <v>0</v>
      </c>
      <c r="AE264" t="b">
        <f t="shared" si="317"/>
        <v>0</v>
      </c>
      <c r="AF264">
        <f>IF(OR(AA264=FALSE,AA264="na"),"na",VLOOKUP(AV264,'Vlookup tables'!$G$2:$H$7,2,FALSE))</f>
        <v>3</v>
      </c>
      <c r="AG264">
        <f>IF(OR(AB264=FALSE,AB264="na"),"na",VLOOKUP(AW264,'Vlookup tables'!$G$2:$H$7,2,FALSE))</f>
        <v>1</v>
      </c>
      <c r="AH264" t="str">
        <f>IF(OR(AC264=FALSE,AC264="na"),"na",VLOOKUP(AX264,'Vlookup tables'!$G$2:$H$7,2,FALSE))</f>
        <v>na</v>
      </c>
      <c r="AI264" t="str">
        <f>IF(OR(AD264=FALSE,AD264="na"),"na",VLOOKUP(AY264,'Vlookup tables'!$G$2:$H$7,2,FALSE))</f>
        <v>na</v>
      </c>
      <c r="AJ264">
        <f>IF(OR(AA264=FALSE,AA264="na"),"na",VLOOKUP(BC264,'Vlookup tables'!$J$2:$K$5,2,FALSE))</f>
        <v>3</v>
      </c>
      <c r="AK264">
        <f>IF(OR(AB264=FALSE,AB264="na"),"na",VLOOKUP(BD264,'Vlookup tables'!$J$2:$K$5,2,FALSE))</f>
        <v>2</v>
      </c>
      <c r="AL264" t="str">
        <f>IF(OR(AC264=FALSE,AC264="na"),"na",VLOOKUP(BE264,'Vlookup tables'!$J$2:$K$5,2,FALSE))</f>
        <v>na</v>
      </c>
      <c r="AM264" t="str">
        <f>IF(OR(AD264=FALSE,AD264="na"),"na",VLOOKUP(BF264,'Vlookup tables'!$J$2:$K$5,2,FALSE))</f>
        <v>na</v>
      </c>
      <c r="AN264" t="b">
        <f t="shared" si="318"/>
        <v>0</v>
      </c>
      <c r="AO264" t="b">
        <f t="shared" si="319"/>
        <v>0</v>
      </c>
      <c r="AP264" t="str">
        <f t="shared" si="320"/>
        <v>na</v>
      </c>
      <c r="AQ264" t="str">
        <f t="shared" si="321"/>
        <v>na</v>
      </c>
      <c r="AR264" t="s">
        <v>682</v>
      </c>
      <c r="AV264" t="s">
        <v>527</v>
      </c>
      <c r="AW264" t="s">
        <v>530</v>
      </c>
      <c r="AX264" t="s">
        <v>531</v>
      </c>
      <c r="BC264" t="s">
        <v>532</v>
      </c>
      <c r="BD264" t="s">
        <v>528</v>
      </c>
      <c r="BE264" t="s">
        <v>532</v>
      </c>
      <c r="BQ264" t="str">
        <f t="shared" si="322"/>
        <v>Yes</v>
      </c>
      <c r="BR264" t="b">
        <f t="shared" si="323"/>
        <v>1</v>
      </c>
      <c r="BS264" t="b">
        <f t="shared" si="324"/>
        <v>1</v>
      </c>
      <c r="BT264" t="b">
        <f t="shared" si="325"/>
        <v>1</v>
      </c>
      <c r="BU264" t="b">
        <f t="shared" si="326"/>
        <v>1</v>
      </c>
      <c r="BV264" t="b">
        <f t="shared" si="327"/>
        <v>0</v>
      </c>
      <c r="BW264">
        <f>IF(OR(BR264=FALSE,BR264="na"),"na",VLOOKUP(CN264,'Vlookup tables'!$G$2:$H$7,2,FALSE))</f>
        <v>5</v>
      </c>
      <c r="BX264">
        <f>IF(OR(BS264=FALSE,BS264="na"),"na",VLOOKUP(CO264,'Vlookup tables'!$G$2:$H$7,2,FALSE))</f>
        <v>3</v>
      </c>
      <c r="BY264">
        <f>IF(OR(BT264=FALSE,BT264="na"),"na",VLOOKUP(CP264,'Vlookup tables'!$G$2:$H$7,2,FALSE))</f>
        <v>2</v>
      </c>
      <c r="BZ264">
        <f>IF(OR(BU264=FALSE,BU264="na"),"na",VLOOKUP(CQ264,'Vlookup tables'!$G$2:$H$7,2,FALSE))</f>
        <v>1</v>
      </c>
      <c r="CA264">
        <f>IF(OR(BR264=FALSE,BR264="na"),"na",VLOOKUP(CU264,'Vlookup tables'!$J$2:$K$5,2,FALSE))</f>
        <v>2</v>
      </c>
      <c r="CB264">
        <f>IF(OR(BS264=FALSE,BS264="na"),"na",VLOOKUP(CV264,'Vlookup tables'!$J$2:$K$5,2,FALSE))</f>
        <v>3</v>
      </c>
      <c r="CC264">
        <f>IF(OR(BT264=FALSE,BT264="na"),"na",VLOOKUP(CW264,'Vlookup tables'!$J$2:$K$5,2,FALSE))</f>
        <v>2</v>
      </c>
      <c r="CD264">
        <f>IF(OR(BU264=FALSE,BU264="na"),"na",VLOOKUP(CX264,'Vlookup tables'!$J$2:$K$5,2,FALSE))</f>
        <v>2</v>
      </c>
      <c r="CE264" t="b">
        <f t="shared" si="328"/>
        <v>1</v>
      </c>
      <c r="CF264" t="b">
        <f t="shared" si="329"/>
        <v>0</v>
      </c>
      <c r="CG264" t="b">
        <f t="shared" si="330"/>
        <v>1</v>
      </c>
      <c r="CH264" t="b">
        <f t="shared" si="331"/>
        <v>0</v>
      </c>
      <c r="CI264" t="s">
        <v>519</v>
      </c>
      <c r="CJ264" t="s">
        <v>550</v>
      </c>
      <c r="CN264" t="s">
        <v>551</v>
      </c>
      <c r="CO264" t="s">
        <v>527</v>
      </c>
      <c r="CP264" t="s">
        <v>531</v>
      </c>
      <c r="CQ264" t="s">
        <v>530</v>
      </c>
      <c r="CU264" t="s">
        <v>528</v>
      </c>
      <c r="CV264" t="s">
        <v>532</v>
      </c>
      <c r="CW264" t="s">
        <v>528</v>
      </c>
      <c r="CX264" t="s">
        <v>528</v>
      </c>
      <c r="DB264" t="s">
        <v>1583</v>
      </c>
      <c r="DD264" t="s">
        <v>1583</v>
      </c>
      <c r="DI264" t="b">
        <f t="shared" si="332"/>
        <v>0</v>
      </c>
      <c r="DK264" t="s">
        <v>552</v>
      </c>
      <c r="EQ264" t="b">
        <f t="shared" si="333"/>
        <v>1</v>
      </c>
      <c r="ER264" t="b">
        <f t="shared" si="334"/>
        <v>1</v>
      </c>
      <c r="ES264" t="b">
        <f t="shared" si="335"/>
        <v>1</v>
      </c>
      <c r="ET264" t="b">
        <f t="shared" si="336"/>
        <v>0</v>
      </c>
      <c r="EU264" t="b">
        <f t="shared" si="337"/>
        <v>1</v>
      </c>
      <c r="EV264" t="b">
        <f t="shared" si="338"/>
        <v>0</v>
      </c>
      <c r="EW264">
        <f t="shared" si="292"/>
        <v>3</v>
      </c>
      <c r="EX264">
        <f t="shared" si="293"/>
        <v>2</v>
      </c>
      <c r="EY264" t="str">
        <f t="shared" si="294"/>
        <v>na</v>
      </c>
      <c r="EZ264">
        <f t="shared" si="295"/>
        <v>3</v>
      </c>
      <c r="FA264" t="b">
        <f t="shared" si="296"/>
        <v>1</v>
      </c>
      <c r="FB264" t="b">
        <f t="shared" si="297"/>
        <v>0</v>
      </c>
      <c r="FC264" t="b">
        <f t="shared" si="339"/>
        <v>0</v>
      </c>
      <c r="FD264" t="b">
        <f t="shared" si="298"/>
        <v>1</v>
      </c>
      <c r="FE264" t="b">
        <f t="shared" si="299"/>
        <v>1</v>
      </c>
      <c r="FF264" t="b">
        <f t="shared" si="300"/>
        <v>1</v>
      </c>
      <c r="FG264" t="b">
        <f t="shared" si="301"/>
        <v>0</v>
      </c>
      <c r="FH264" t="b">
        <f t="shared" si="340"/>
        <v>0</v>
      </c>
      <c r="FI264">
        <f>IF(OR(FD264=FALSE,FD264="na"),"na",VLOOKUP(GH264,'Vlookup tables'!$G$2:$H$7,2,FALSE))</f>
        <v>3</v>
      </c>
      <c r="FJ264">
        <f>IF(OR(FE264=FALSE,FE264="na"),"na",VLOOKUP(GI264,'Vlookup tables'!$G$2:$H$7,2,FALSE))</f>
        <v>1</v>
      </c>
      <c r="FK264">
        <f>IF(OR(FF264=FALSE,FF264="na"),"na",VLOOKUP(GJ264,'Vlookup tables'!$G$2:$H$7,2,FALSE))</f>
        <v>2</v>
      </c>
      <c r="FL264" t="str">
        <f>IF(OR(FG264=FALSE,FG264="na"),"na",VLOOKUP(GK264,'Vlookup tables'!$G$2:$H$7,2,FALSE))</f>
        <v>na</v>
      </c>
      <c r="FM264">
        <f>IF(OR(FD264=FALSE,FD264="na"),"na",VLOOKUP(GO264,'Vlookup tables'!$J$2:$K$5,2,FALSE))</f>
        <v>3</v>
      </c>
      <c r="FN264">
        <f>IF(OR(FE264=FALSE,FE264="na"),"na",VLOOKUP(GP264,'Vlookup tables'!$J$2:$K$5,2,FALSE))</f>
        <v>3</v>
      </c>
      <c r="FO264">
        <f>IF(OR(FF264=FALSE,FF264="na"),"na",VLOOKUP(GQ264,'Vlookup tables'!$J$2:$K$5,2,FALSE))</f>
        <v>3</v>
      </c>
      <c r="FP264" t="str">
        <f>IF(OR(FG264=FALSE,FG264="na"),"na",VLOOKUP(GR264,'Vlookup tables'!$J$2:$K$5,2,FALSE))</f>
        <v>na</v>
      </c>
      <c r="FQ264" t="b">
        <f t="shared" si="302"/>
        <v>0</v>
      </c>
      <c r="FR264" t="b">
        <f t="shared" si="303"/>
        <v>0</v>
      </c>
      <c r="FS264" t="b">
        <f t="shared" si="304"/>
        <v>0</v>
      </c>
      <c r="FT264" t="str">
        <f t="shared" si="305"/>
        <v>na</v>
      </c>
      <c r="FU264" t="b">
        <f t="shared" si="306"/>
        <v>0</v>
      </c>
      <c r="FV264" t="s">
        <v>668</v>
      </c>
      <c r="FX264" t="s">
        <v>554</v>
      </c>
      <c r="FY264" t="s">
        <v>556</v>
      </c>
      <c r="GA264" t="s">
        <v>554</v>
      </c>
      <c r="GB264" t="s">
        <v>635</v>
      </c>
      <c r="GF264" t="s">
        <v>596</v>
      </c>
      <c r="GH264" t="s">
        <v>527</v>
      </c>
      <c r="GI264" t="s">
        <v>530</v>
      </c>
      <c r="GJ264" t="s">
        <v>531</v>
      </c>
      <c r="GO264" t="s">
        <v>532</v>
      </c>
      <c r="GP264" t="s">
        <v>532</v>
      </c>
      <c r="GQ264" t="s">
        <v>532</v>
      </c>
      <c r="HD264" t="s">
        <v>552</v>
      </c>
      <c r="HX264">
        <f>IF(IT264="","Unknown",VLOOKUP(IT264,'Vlookup tables'!$B$13:$C$16,2,FALSE))</f>
        <v>2</v>
      </c>
      <c r="HY264">
        <f>IF(IU264="","Unknown",VLOOKUP(IU264,'Vlookup tables'!$D$13:$E$16,2,FALSE))</f>
        <v>3</v>
      </c>
      <c r="HZ264">
        <f>IF(IV264="","Unknown",VLOOKUP(IV264,'Vlookup tables'!$F$13:$G$16,2,FALSE))</f>
        <v>3</v>
      </c>
      <c r="IA264">
        <f>IF(IW264="","Unknown",VLOOKUP(IW264,'Vlookup tables'!$H$13:$I$16,2,FALSE))</f>
        <v>3</v>
      </c>
      <c r="IB264">
        <f>IF(IX264="","Unknown",VLOOKUP(IX264,'Vlookup tables'!$J$13:$K$16,2,FALSE))</f>
        <v>3</v>
      </c>
      <c r="IC264">
        <f>IF(IY264="","Unknown",VLOOKUP(IY264,'Vlookup tables'!$L$13:$M$16,2,FALSE))</f>
        <v>3</v>
      </c>
      <c r="ID264">
        <f>IF(IZ264="","Unknown",VLOOKUP(IZ264,'Vlookup tables'!$N$13:$O$16,2,FALSE))</f>
        <v>1</v>
      </c>
      <c r="IE264">
        <f>VLOOKUP(JA264,'Vlookup tables'!$P$13:$Q$15,2,FALSE)</f>
        <v>2</v>
      </c>
      <c r="IF264" t="b">
        <f t="shared" si="341"/>
        <v>1</v>
      </c>
      <c r="IG264" t="b">
        <f t="shared" si="342"/>
        <v>1</v>
      </c>
      <c r="IH264" t="b">
        <f t="shared" si="343"/>
        <v>0</v>
      </c>
      <c r="II264" t="b">
        <f t="shared" si="307"/>
        <v>1</v>
      </c>
      <c r="IJ264">
        <f>IF(OR(IF264=FALSE,IF264="na"),"na",VLOOKUP(JF264,'Vlookup tables'!$G$2:$H$7,2,FALSE))</f>
        <v>4</v>
      </c>
      <c r="IK264">
        <f>IF(OR(IG264=FALSE,IG264="na"),"na",VLOOKUP(JG264,'Vlookup tables'!$G$2:$H$7,2,FALSE))</f>
        <v>4</v>
      </c>
      <c r="IL264" t="str">
        <f>IF(OR(IH264=FALSE,IH264="na"),"na",VLOOKUP(JH264,'Vlookup tables'!$G$2:$H$7,2,FALSE))</f>
        <v>na</v>
      </c>
      <c r="IM264">
        <f>IF(OR(IF264=FALSE,IF264="na"),"na",VLOOKUP(JL264,'Vlookup tables'!$J$2:$K$5,2,FALSE))</f>
        <v>3</v>
      </c>
      <c r="IN264">
        <f>IF(OR(IG264=FALSE,IG264="na"),"na",VLOOKUP(JM264,'Vlookup tables'!$J$2:$K$5,2,FALSE))</f>
        <v>3</v>
      </c>
      <c r="IO264" t="str">
        <f>IF(OR(IH264=FALSE,IH264="na"),"na",VLOOKUP(JN264,'Vlookup tables'!$J$2:$K$5,2,FALSE))</f>
        <v>na</v>
      </c>
      <c r="IP264" t="b">
        <f t="shared" si="344"/>
        <v>0</v>
      </c>
      <c r="IQ264" t="b">
        <f t="shared" si="345"/>
        <v>0</v>
      </c>
      <c r="IR264" t="str">
        <f t="shared" si="346"/>
        <v>na</v>
      </c>
      <c r="IS264" t="b">
        <f t="shared" si="347"/>
        <v>0</v>
      </c>
      <c r="IT264" t="s">
        <v>559</v>
      </c>
      <c r="IU264" t="s">
        <v>539</v>
      </c>
      <c r="IV264" t="s">
        <v>540</v>
      </c>
      <c r="IW264" t="s">
        <v>576</v>
      </c>
      <c r="IX264" t="s">
        <v>577</v>
      </c>
      <c r="IY264" t="s">
        <v>532</v>
      </c>
      <c r="IZ264" t="s">
        <v>562</v>
      </c>
      <c r="JA264" t="s">
        <v>578</v>
      </c>
      <c r="JB264" t="s">
        <v>1584</v>
      </c>
      <c r="JC264" t="s">
        <v>1585</v>
      </c>
      <c r="JD264" t="s">
        <v>1586</v>
      </c>
      <c r="JF264" t="s">
        <v>573</v>
      </c>
      <c r="JG264" t="s">
        <v>573</v>
      </c>
      <c r="JI264" t="s">
        <v>531</v>
      </c>
      <c r="JJ264" t="s">
        <v>530</v>
      </c>
      <c r="JL264" t="s">
        <v>532</v>
      </c>
      <c r="JM264" t="s">
        <v>532</v>
      </c>
      <c r="JO264" t="s">
        <v>532</v>
      </c>
      <c r="JP264" t="s">
        <v>532</v>
      </c>
      <c r="KN264" t="s">
        <v>552</v>
      </c>
      <c r="KQ264" t="b">
        <f t="shared" si="348"/>
        <v>0</v>
      </c>
      <c r="KR264">
        <f t="shared" si="308"/>
        <v>167</v>
      </c>
    </row>
    <row r="265" spans="1:304" ht="14.4" customHeight="1" x14ac:dyDescent="0.3">
      <c r="A265">
        <v>100</v>
      </c>
      <c r="B265">
        <v>10179</v>
      </c>
      <c r="C265" s="2">
        <v>44881.640347222223</v>
      </c>
      <c r="D265">
        <v>1</v>
      </c>
      <c r="E265" t="s">
        <v>590</v>
      </c>
      <c r="F265" t="s">
        <v>524</v>
      </c>
      <c r="G265">
        <f>VLOOKUP(F265,'Vlookup tables'!$A$2:$B$10,2,FALSE)</f>
        <v>0</v>
      </c>
      <c r="H265" t="s">
        <v>545</v>
      </c>
      <c r="J265" t="str">
        <f t="shared" si="349"/>
        <v>Engineering</v>
      </c>
      <c r="K265" t="s">
        <v>612</v>
      </c>
      <c r="L265">
        <f>VLOOKUP(K265,'Vlookup tables'!$A$2:$B$10,2,FALSE)</f>
        <v>5</v>
      </c>
      <c r="M265" t="s">
        <v>583</v>
      </c>
      <c r="N265" t="b">
        <f t="shared" si="309"/>
        <v>1</v>
      </c>
      <c r="O265" t="b">
        <f t="shared" si="310"/>
        <v>0</v>
      </c>
      <c r="P265" t="b">
        <f t="shared" si="311"/>
        <v>0</v>
      </c>
      <c r="Q265" t="b">
        <f t="shared" si="312"/>
        <v>0</v>
      </c>
      <c r="R265" t="b">
        <f t="shared" si="313"/>
        <v>0</v>
      </c>
      <c r="S265" t="s">
        <v>547</v>
      </c>
      <c r="T265" t="str">
        <f t="shared" si="350"/>
        <v>na</v>
      </c>
      <c r="U265" t="b">
        <f t="shared" si="351"/>
        <v>0</v>
      </c>
      <c r="V265" t="b">
        <f t="shared" si="352"/>
        <v>1</v>
      </c>
      <c r="W265" t="b">
        <f t="shared" si="353"/>
        <v>0</v>
      </c>
      <c r="X265" t="b">
        <f t="shared" si="354"/>
        <v>0</v>
      </c>
      <c r="Y265" t="s">
        <v>584</v>
      </c>
      <c r="Z265">
        <f>VLOOKUP(Y265,'Vlookup tables'!$D$2:$E$6,2,FALSE)</f>
        <v>2</v>
      </c>
      <c r="AA265" t="str">
        <f t="shared" si="291"/>
        <v>na</v>
      </c>
      <c r="AB265" t="str">
        <f t="shared" si="314"/>
        <v>na</v>
      </c>
      <c r="AC265" t="str">
        <f t="shared" si="315"/>
        <v>na</v>
      </c>
      <c r="AD265" t="str">
        <f t="shared" si="316"/>
        <v>na</v>
      </c>
      <c r="AE265" t="str">
        <f t="shared" si="317"/>
        <v>na</v>
      </c>
      <c r="AF265" t="str">
        <f>IF(OR(AA265=FALSE,AA265="na"),"na",VLOOKUP(AV265,'Vlookup tables'!$G$2:$H$7,2,FALSE))</f>
        <v>na</v>
      </c>
      <c r="AG265" t="str">
        <f>IF(OR(AB265=FALSE,AB265="na"),"na",VLOOKUP(AW265,'Vlookup tables'!$G$2:$H$7,2,FALSE))</f>
        <v>na</v>
      </c>
      <c r="AH265" t="str">
        <f>IF(OR(AC265=FALSE,AC265="na"),"na",VLOOKUP(AX265,'Vlookup tables'!$G$2:$H$7,2,FALSE))</f>
        <v>na</v>
      </c>
      <c r="AI265" t="str">
        <f>IF(OR(AD265=FALSE,AD265="na"),"na",VLOOKUP(AY265,'Vlookup tables'!$G$2:$H$7,2,FALSE))</f>
        <v>na</v>
      </c>
      <c r="AJ265" t="str">
        <f>IF(OR(AA265=FALSE,AA265="na"),"na",VLOOKUP(BC265,'Vlookup tables'!$J$2:$K$5,2,FALSE))</f>
        <v>na</v>
      </c>
      <c r="AK265" t="str">
        <f>IF(OR(AB265=FALSE,AB265="na"),"na",VLOOKUP(BD265,'Vlookup tables'!$J$2:$K$5,2,FALSE))</f>
        <v>na</v>
      </c>
      <c r="AL265" t="str">
        <f>IF(OR(AC265=FALSE,AC265="na"),"na",VLOOKUP(BE265,'Vlookup tables'!$J$2:$K$5,2,FALSE))</f>
        <v>na</v>
      </c>
      <c r="AM265" t="str">
        <f>IF(OR(AD265=FALSE,AD265="na"),"na",VLOOKUP(BF265,'Vlookup tables'!$J$2:$K$5,2,FALSE))</f>
        <v>na</v>
      </c>
      <c r="AN265" t="str">
        <f t="shared" si="318"/>
        <v>na</v>
      </c>
      <c r="AO265" t="str">
        <f t="shared" si="319"/>
        <v>na</v>
      </c>
      <c r="AP265" t="str">
        <f t="shared" si="320"/>
        <v>na</v>
      </c>
      <c r="AQ265" t="str">
        <f t="shared" si="321"/>
        <v>na</v>
      </c>
      <c r="BQ265" t="str">
        <f t="shared" si="322"/>
        <v>na</v>
      </c>
      <c r="BR265" t="b">
        <f t="shared" si="323"/>
        <v>1</v>
      </c>
      <c r="BS265" t="b">
        <f t="shared" si="324"/>
        <v>1</v>
      </c>
      <c r="BT265" t="b">
        <f t="shared" si="325"/>
        <v>0</v>
      </c>
      <c r="BU265" t="b">
        <f t="shared" si="326"/>
        <v>0</v>
      </c>
      <c r="BV265" t="b">
        <f t="shared" si="327"/>
        <v>0</v>
      </c>
      <c r="BW265">
        <f>IF(OR(BR265=FALSE,BR265="na"),"na",VLOOKUP(CN265,'Vlookup tables'!$G$2:$H$7,2,FALSE))</f>
        <v>1</v>
      </c>
      <c r="BX265">
        <f>IF(OR(BS265=FALSE,BS265="na"),"na",VLOOKUP(CO265,'Vlookup tables'!$G$2:$H$7,2,FALSE))</f>
        <v>1</v>
      </c>
      <c r="BY265" t="str">
        <f>IF(OR(BT265=FALSE,BT265="na"),"na",VLOOKUP(CP265,'Vlookup tables'!$G$2:$H$7,2,FALSE))</f>
        <v>na</v>
      </c>
      <c r="BZ265" t="str">
        <f>IF(OR(BU265=FALSE,BU265="na"),"na",VLOOKUP(CQ265,'Vlookup tables'!$G$2:$H$7,2,FALSE))</f>
        <v>na</v>
      </c>
      <c r="CA265">
        <f>IF(OR(BR265=FALSE,BR265="na"),"na",VLOOKUP(CU265,'Vlookup tables'!$J$2:$K$5,2,FALSE))</f>
        <v>2</v>
      </c>
      <c r="CB265">
        <f>IF(OR(BS265=FALSE,BS265="na"),"na",VLOOKUP(CV265,'Vlookup tables'!$J$2:$K$5,2,FALSE))</f>
        <v>3</v>
      </c>
      <c r="CC265" t="str">
        <f>IF(OR(BT265=FALSE,BT265="na"),"na",VLOOKUP(CW265,'Vlookup tables'!$J$2:$K$5,2,FALSE))</f>
        <v>na</v>
      </c>
      <c r="CD265" t="str">
        <f>IF(OR(BU265=FALSE,BU265="na"),"na",VLOOKUP(CX265,'Vlookup tables'!$J$2:$K$5,2,FALSE))</f>
        <v>na</v>
      </c>
      <c r="CE265" t="b">
        <f t="shared" si="328"/>
        <v>1</v>
      </c>
      <c r="CF265" t="b">
        <f t="shared" si="329"/>
        <v>0</v>
      </c>
      <c r="CG265" t="str">
        <f t="shared" si="330"/>
        <v>na</v>
      </c>
      <c r="CH265" t="str">
        <f t="shared" si="331"/>
        <v>na</v>
      </c>
      <c r="CJ265" t="s">
        <v>529</v>
      </c>
      <c r="CN265" t="s">
        <v>530</v>
      </c>
      <c r="CO265" t="s">
        <v>530</v>
      </c>
      <c r="CU265" t="s">
        <v>528</v>
      </c>
      <c r="CV265" t="s">
        <v>532</v>
      </c>
      <c r="DB265" t="s">
        <v>1587</v>
      </c>
      <c r="DI265" t="b">
        <f t="shared" si="332"/>
        <v>0</v>
      </c>
      <c r="DK265" t="s">
        <v>552</v>
      </c>
      <c r="EQ265" t="b">
        <f t="shared" si="333"/>
        <v>1</v>
      </c>
      <c r="ER265" t="b">
        <f t="shared" si="334"/>
        <v>1</v>
      </c>
      <c r="ES265" t="b">
        <f t="shared" si="335"/>
        <v>0</v>
      </c>
      <c r="ET265" t="b">
        <f t="shared" si="336"/>
        <v>0</v>
      </c>
      <c r="EU265" t="b">
        <f t="shared" si="337"/>
        <v>0</v>
      </c>
      <c r="EV265" t="b">
        <f t="shared" si="338"/>
        <v>0</v>
      </c>
      <c r="EW265">
        <f t="shared" si="292"/>
        <v>1</v>
      </c>
      <c r="EX265" t="str">
        <f t="shared" si="293"/>
        <v>na</v>
      </c>
      <c r="EY265" t="str">
        <f t="shared" si="294"/>
        <v>na</v>
      </c>
      <c r="EZ265" t="str">
        <f t="shared" si="295"/>
        <v>na</v>
      </c>
      <c r="FA265" t="b">
        <f t="shared" si="296"/>
        <v>1</v>
      </c>
      <c r="FB265" t="b">
        <f t="shared" si="297"/>
        <v>0</v>
      </c>
      <c r="FC265" t="b">
        <f t="shared" si="339"/>
        <v>0</v>
      </c>
      <c r="FD265" t="b">
        <f t="shared" si="298"/>
        <v>0</v>
      </c>
      <c r="FE265" t="str">
        <f t="shared" si="299"/>
        <v>na</v>
      </c>
      <c r="FF265" t="b">
        <f t="shared" si="300"/>
        <v>1</v>
      </c>
      <c r="FG265" t="b">
        <f t="shared" si="301"/>
        <v>0</v>
      </c>
      <c r="FH265" t="b">
        <f t="shared" si="340"/>
        <v>0</v>
      </c>
      <c r="FI265" t="str">
        <f>IF(OR(FD265=FALSE,FD265="na"),"na",VLOOKUP(GH265,'Vlookup tables'!$G$2:$H$7,2,FALSE))</f>
        <v>na</v>
      </c>
      <c r="FJ265" t="str">
        <f>IF(OR(FE265=FALSE,FE265="na"),"na",VLOOKUP(GI265,'Vlookup tables'!$G$2:$H$7,2,FALSE))</f>
        <v>na</v>
      </c>
      <c r="FK265">
        <f>IF(OR(FF265=FALSE,FF265="na"),"na",VLOOKUP(GJ265,'Vlookup tables'!$G$2:$H$7,2,FALSE))</f>
        <v>1</v>
      </c>
      <c r="FL265" t="str">
        <f>IF(OR(FG265=FALSE,FG265="na"),"na",VLOOKUP(GK265,'Vlookup tables'!$G$2:$H$7,2,FALSE))</f>
        <v>na</v>
      </c>
      <c r="FM265" t="str">
        <f>IF(OR(FD265=FALSE,FD265="na"),"na",VLOOKUP(GO265,'Vlookup tables'!$J$2:$K$5,2,FALSE))</f>
        <v>na</v>
      </c>
      <c r="FN265" t="str">
        <f>IF(OR(FE265=FALSE,FE265="na"),"na",VLOOKUP(GP265,'Vlookup tables'!$J$2:$K$5,2,FALSE))</f>
        <v>na</v>
      </c>
      <c r="FO265">
        <f>IF(OR(FF265=FALSE,FF265="na"),"na",VLOOKUP(GQ265,'Vlookup tables'!$J$2:$K$5,2,FALSE))</f>
        <v>3</v>
      </c>
      <c r="FP265" t="str">
        <f>IF(OR(FG265=FALSE,FG265="na"),"na",VLOOKUP(GR265,'Vlookup tables'!$J$2:$K$5,2,FALSE))</f>
        <v>na</v>
      </c>
      <c r="FQ265" t="str">
        <f t="shared" si="302"/>
        <v>na</v>
      </c>
      <c r="FR265" t="str">
        <f t="shared" si="303"/>
        <v>na</v>
      </c>
      <c r="FS265" t="b">
        <f t="shared" si="304"/>
        <v>0</v>
      </c>
      <c r="FT265" t="str">
        <f t="shared" si="305"/>
        <v>na</v>
      </c>
      <c r="FU265" t="b">
        <f t="shared" si="306"/>
        <v>0</v>
      </c>
      <c r="FV265" t="s">
        <v>601</v>
      </c>
      <c r="FX265" t="s">
        <v>555</v>
      </c>
      <c r="GB265" t="s">
        <v>741</v>
      </c>
      <c r="GF265" t="s">
        <v>596</v>
      </c>
      <c r="GJ265" t="s">
        <v>530</v>
      </c>
      <c r="GQ265" t="s">
        <v>532</v>
      </c>
      <c r="HD265" t="s">
        <v>552</v>
      </c>
      <c r="HX265">
        <f>IF(IT265="","Unknown",VLOOKUP(IT265,'Vlookup tables'!$B$13:$C$16,2,FALSE))</f>
        <v>2</v>
      </c>
      <c r="HY265">
        <f>IF(IU265="","Unknown",VLOOKUP(IU265,'Vlookup tables'!$D$13:$E$16,2,FALSE))</f>
        <v>2</v>
      </c>
      <c r="HZ265">
        <f>IF(IV265="","Unknown",VLOOKUP(IV265,'Vlookup tables'!$F$13:$G$16,2,FALSE))</f>
        <v>2</v>
      </c>
      <c r="IA265">
        <f>IF(IW265="","Unknown",VLOOKUP(IW265,'Vlookup tables'!$H$13:$I$16,2,FALSE))</f>
        <v>2</v>
      </c>
      <c r="IB265">
        <f>IF(IX265="","Unknown",VLOOKUP(IX265,'Vlookup tables'!$J$13:$K$16,2,FALSE))</f>
        <v>2</v>
      </c>
      <c r="IC265">
        <f>IF(IY265="","Unknown",VLOOKUP(IY265,'Vlookup tables'!$L$13:$M$16,2,FALSE))</f>
        <v>2</v>
      </c>
      <c r="ID265">
        <f>IF(IZ265="","Unknown",VLOOKUP(IZ265,'Vlookup tables'!$N$13:$O$16,2,FALSE))</f>
        <v>1</v>
      </c>
      <c r="IE265">
        <f>VLOOKUP(JA265,'Vlookup tables'!$P$13:$Q$15,2,FALSE)</f>
        <v>1</v>
      </c>
      <c r="IF265" t="str">
        <f t="shared" si="341"/>
        <v>na</v>
      </c>
      <c r="IG265" t="str">
        <f t="shared" si="342"/>
        <v>na</v>
      </c>
      <c r="IH265" t="str">
        <f t="shared" si="343"/>
        <v>na</v>
      </c>
      <c r="II265" t="str">
        <f t="shared" si="307"/>
        <v>na</v>
      </c>
      <c r="IJ265" t="str">
        <f>IF(OR(IF265=FALSE,IF265="na"),"na",VLOOKUP(JF265,'Vlookup tables'!$G$2:$H$7,2,FALSE))</f>
        <v>na</v>
      </c>
      <c r="IK265" t="str">
        <f>IF(OR(IG265=FALSE,IG265="na"),"na",VLOOKUP(JG265,'Vlookup tables'!$G$2:$H$7,2,FALSE))</f>
        <v>na</v>
      </c>
      <c r="IL265" t="str">
        <f>IF(OR(IH265=FALSE,IH265="na"),"na",VLOOKUP(JH265,'Vlookup tables'!$G$2:$H$7,2,FALSE))</f>
        <v>na</v>
      </c>
      <c r="IM265" t="str">
        <f>IF(OR(IF265=FALSE,IF265="na"),"na",VLOOKUP(JL265,'Vlookup tables'!$J$2:$K$5,2,FALSE))</f>
        <v>na</v>
      </c>
      <c r="IN265" t="str">
        <f>IF(OR(IG265=FALSE,IG265="na"),"na",VLOOKUP(JM265,'Vlookup tables'!$J$2:$K$5,2,FALSE))</f>
        <v>na</v>
      </c>
      <c r="IO265" t="str">
        <f>IF(OR(IH265=FALSE,IH265="na"),"na",VLOOKUP(JN265,'Vlookup tables'!$J$2:$K$5,2,FALSE))</f>
        <v>na</v>
      </c>
      <c r="IP265" t="str">
        <f t="shared" si="344"/>
        <v>na</v>
      </c>
      <c r="IQ265" t="str">
        <f t="shared" si="345"/>
        <v>na</v>
      </c>
      <c r="IR265" t="str">
        <f t="shared" si="346"/>
        <v>na</v>
      </c>
      <c r="IS265" t="b">
        <f t="shared" si="347"/>
        <v>0</v>
      </c>
      <c r="IT265" t="s">
        <v>559</v>
      </c>
      <c r="IU265" t="s">
        <v>560</v>
      </c>
      <c r="IV265" t="s">
        <v>561</v>
      </c>
      <c r="IW265" t="s">
        <v>562</v>
      </c>
      <c r="IX265" t="s">
        <v>563</v>
      </c>
      <c r="IY265" t="s">
        <v>528</v>
      </c>
      <c r="IZ265" t="s">
        <v>562</v>
      </c>
      <c r="JA265" t="s">
        <v>541</v>
      </c>
      <c r="JX265" t="s">
        <v>565</v>
      </c>
      <c r="KQ265" t="b">
        <f t="shared" si="348"/>
        <v>0</v>
      </c>
      <c r="KR265">
        <f t="shared" si="308"/>
        <v>137</v>
      </c>
    </row>
    <row r="266" spans="1:304" ht="14.4" customHeight="1" x14ac:dyDescent="0.3">
      <c r="A266">
        <v>100</v>
      </c>
      <c r="B266">
        <v>981</v>
      </c>
      <c r="C266" s="2">
        <v>44881.659004629626</v>
      </c>
      <c r="D266">
        <v>0.89999997615814198</v>
      </c>
      <c r="E266" t="s">
        <v>775</v>
      </c>
      <c r="F266" t="s">
        <v>568</v>
      </c>
      <c r="G266">
        <f>VLOOKUP(F266,'Vlookup tables'!$A$2:$B$10,2,FALSE)</f>
        <v>6</v>
      </c>
      <c r="H266" t="s">
        <v>567</v>
      </c>
      <c r="J266" t="str">
        <f t="shared" si="349"/>
        <v>Administration</v>
      </c>
      <c r="K266" t="s">
        <v>568</v>
      </c>
      <c r="L266">
        <f>VLOOKUP(K266,'Vlookup tables'!$A$2:$B$10,2,FALSE)</f>
        <v>6</v>
      </c>
      <c r="M266" t="s">
        <v>583</v>
      </c>
      <c r="N266" t="b">
        <f t="shared" si="309"/>
        <v>1</v>
      </c>
      <c r="O266" t="b">
        <f t="shared" si="310"/>
        <v>0</v>
      </c>
      <c r="P266" t="b">
        <f t="shared" si="311"/>
        <v>0</v>
      </c>
      <c r="Q266" t="b">
        <f t="shared" si="312"/>
        <v>0</v>
      </c>
      <c r="R266" t="b">
        <f t="shared" si="313"/>
        <v>0</v>
      </c>
      <c r="S266" t="s">
        <v>592</v>
      </c>
      <c r="T266" t="str">
        <f t="shared" si="350"/>
        <v>na</v>
      </c>
      <c r="U266" t="b">
        <f t="shared" si="351"/>
        <v>1</v>
      </c>
      <c r="V266" t="b">
        <f t="shared" si="352"/>
        <v>0</v>
      </c>
      <c r="W266" t="b">
        <f t="shared" si="353"/>
        <v>0</v>
      </c>
      <c r="X266" t="b">
        <f t="shared" si="354"/>
        <v>0</v>
      </c>
      <c r="Y266" t="s">
        <v>621</v>
      </c>
      <c r="Z266">
        <f>VLOOKUP(Y266,'Vlookup tables'!$D$2:$E$6,2,FALSE)</f>
        <v>3</v>
      </c>
      <c r="AA266" t="str">
        <f t="shared" si="291"/>
        <v>na</v>
      </c>
      <c r="AB266" t="str">
        <f t="shared" si="314"/>
        <v>na</v>
      </c>
      <c r="AC266" t="str">
        <f t="shared" si="315"/>
        <v>na</v>
      </c>
      <c r="AD266" t="str">
        <f t="shared" si="316"/>
        <v>na</v>
      </c>
      <c r="AE266" t="str">
        <f t="shared" si="317"/>
        <v>na</v>
      </c>
      <c r="AF266" t="str">
        <f>IF(OR(AA266=FALSE,AA266="na"),"na",VLOOKUP(AV266,'Vlookup tables'!$G$2:$H$7,2,FALSE))</f>
        <v>na</v>
      </c>
      <c r="AG266" t="str">
        <f>IF(OR(AB266=FALSE,AB266="na"),"na",VLOOKUP(AW266,'Vlookup tables'!$G$2:$H$7,2,FALSE))</f>
        <v>na</v>
      </c>
      <c r="AH266" t="str">
        <f>IF(OR(AC266=FALSE,AC266="na"),"na",VLOOKUP(AX266,'Vlookup tables'!$G$2:$H$7,2,FALSE))</f>
        <v>na</v>
      </c>
      <c r="AI266" t="str">
        <f>IF(OR(AD266=FALSE,AD266="na"),"na",VLOOKUP(AY266,'Vlookup tables'!$G$2:$H$7,2,FALSE))</f>
        <v>na</v>
      </c>
      <c r="AJ266" t="str">
        <f>IF(OR(AA266=FALSE,AA266="na"),"na",VLOOKUP(BC266,'Vlookup tables'!$J$2:$K$5,2,FALSE))</f>
        <v>na</v>
      </c>
      <c r="AK266" t="str">
        <f>IF(OR(AB266=FALSE,AB266="na"),"na",VLOOKUP(BD266,'Vlookup tables'!$J$2:$K$5,2,FALSE))</f>
        <v>na</v>
      </c>
      <c r="AL266" t="str">
        <f>IF(OR(AC266=FALSE,AC266="na"),"na",VLOOKUP(BE266,'Vlookup tables'!$J$2:$K$5,2,FALSE))</f>
        <v>na</v>
      </c>
      <c r="AM266" t="str">
        <f>IF(OR(AD266=FALSE,AD266="na"),"na",VLOOKUP(BF266,'Vlookup tables'!$J$2:$K$5,2,FALSE))</f>
        <v>na</v>
      </c>
      <c r="AN266" t="str">
        <f t="shared" si="318"/>
        <v>na</v>
      </c>
      <c r="AO266" t="str">
        <f t="shared" si="319"/>
        <v>na</v>
      </c>
      <c r="AP266" t="str">
        <f t="shared" si="320"/>
        <v>na</v>
      </c>
      <c r="AQ266" t="str">
        <f t="shared" si="321"/>
        <v>na</v>
      </c>
      <c r="BQ266" t="str">
        <f t="shared" si="322"/>
        <v>na</v>
      </c>
      <c r="BR266" t="str">
        <f t="shared" si="323"/>
        <v>na</v>
      </c>
      <c r="BS266" t="str">
        <f t="shared" si="324"/>
        <v>na</v>
      </c>
      <c r="BT266" t="str">
        <f t="shared" si="325"/>
        <v>na</v>
      </c>
      <c r="BU266" t="str">
        <f t="shared" si="326"/>
        <v>na</v>
      </c>
      <c r="BV266" t="str">
        <f t="shared" si="327"/>
        <v>na</v>
      </c>
      <c r="BW266" t="str">
        <f>IF(OR(BR266=FALSE,BR266="na"),"na",VLOOKUP(CN266,'Vlookup tables'!$G$2:$H$7,2,FALSE))</f>
        <v>na</v>
      </c>
      <c r="BX266" t="str">
        <f>IF(OR(BS266=FALSE,BS266="na"),"na",VLOOKUP(CO266,'Vlookup tables'!$G$2:$H$7,2,FALSE))</f>
        <v>na</v>
      </c>
      <c r="BY266" t="str">
        <f>IF(OR(BT266=FALSE,BT266="na"),"na",VLOOKUP(CP266,'Vlookup tables'!$G$2:$H$7,2,FALSE))</f>
        <v>na</v>
      </c>
      <c r="BZ266" t="str">
        <f>IF(OR(BU266=FALSE,BU266="na"),"na",VLOOKUP(CQ266,'Vlookup tables'!$G$2:$H$7,2,FALSE))</f>
        <v>na</v>
      </c>
      <c r="CA266" t="str">
        <f>IF(OR(BR266=FALSE,BR266="na"),"na",VLOOKUP(CU266,'Vlookup tables'!$J$2:$K$5,2,FALSE))</f>
        <v>na</v>
      </c>
      <c r="CB266" t="str">
        <f>IF(OR(BS266=FALSE,BS266="na"),"na",VLOOKUP(CV266,'Vlookup tables'!$J$2:$K$5,2,FALSE))</f>
        <v>na</v>
      </c>
      <c r="CC266" t="str">
        <f>IF(OR(BT266=FALSE,BT266="na"),"na",VLOOKUP(CW266,'Vlookup tables'!$J$2:$K$5,2,FALSE))</f>
        <v>na</v>
      </c>
      <c r="CD266" t="str">
        <f>IF(OR(BU266=FALSE,BU266="na"),"na",VLOOKUP(CX266,'Vlookup tables'!$J$2:$K$5,2,FALSE))</f>
        <v>na</v>
      </c>
      <c r="CE266" t="str">
        <f t="shared" si="328"/>
        <v>na</v>
      </c>
      <c r="CF266" t="str">
        <f t="shared" si="329"/>
        <v>na</v>
      </c>
      <c r="CG266" t="str">
        <f t="shared" si="330"/>
        <v>na</v>
      </c>
      <c r="CH266" t="str">
        <f t="shared" si="331"/>
        <v>na</v>
      </c>
      <c r="DI266" t="str">
        <f t="shared" si="332"/>
        <v>na</v>
      </c>
      <c r="DM266" s="5" t="s">
        <v>534</v>
      </c>
      <c r="DO266" t="s">
        <v>1588</v>
      </c>
      <c r="DY266">
        <v>1</v>
      </c>
      <c r="EQ266" t="b">
        <f t="shared" si="333"/>
        <v>0</v>
      </c>
      <c r="ER266" t="b">
        <f t="shared" si="334"/>
        <v>0</v>
      </c>
      <c r="ES266" t="b">
        <f t="shared" si="335"/>
        <v>0</v>
      </c>
      <c r="ET266" t="b">
        <f t="shared" si="336"/>
        <v>0</v>
      </c>
      <c r="EU266" t="b">
        <f t="shared" si="337"/>
        <v>0</v>
      </c>
      <c r="EV266" t="b">
        <f t="shared" si="338"/>
        <v>0</v>
      </c>
      <c r="EW266" t="str">
        <f t="shared" si="292"/>
        <v>na</v>
      </c>
      <c r="EX266" t="str">
        <f t="shared" si="293"/>
        <v>na</v>
      </c>
      <c r="EY266" t="str">
        <f t="shared" si="294"/>
        <v>na</v>
      </c>
      <c r="EZ266" t="str">
        <f t="shared" si="295"/>
        <v>na</v>
      </c>
      <c r="FA266" t="str">
        <f t="shared" si="296"/>
        <v>na</v>
      </c>
      <c r="FB266" t="str">
        <f t="shared" si="297"/>
        <v>na</v>
      </c>
      <c r="FC266" t="str">
        <f t="shared" si="339"/>
        <v>na</v>
      </c>
      <c r="FD266" t="str">
        <f t="shared" si="298"/>
        <v>na</v>
      </c>
      <c r="FE266" t="str">
        <f t="shared" si="299"/>
        <v>na</v>
      </c>
      <c r="FF266" t="str">
        <f t="shared" si="300"/>
        <v>na</v>
      </c>
      <c r="FG266" t="str">
        <f t="shared" si="301"/>
        <v>na</v>
      </c>
      <c r="FH266" t="str">
        <f t="shared" si="340"/>
        <v>na</v>
      </c>
      <c r="FI266" t="str">
        <f>IF(OR(FD266=FALSE,FD266="na"),"na",VLOOKUP(GH266,'Vlookup tables'!$G$2:$H$7,2,FALSE))</f>
        <v>na</v>
      </c>
      <c r="FJ266" t="str">
        <f>IF(OR(FE266=FALSE,FE266="na"),"na",VLOOKUP(GI266,'Vlookup tables'!$G$2:$H$7,2,FALSE))</f>
        <v>na</v>
      </c>
      <c r="FK266" t="str">
        <f>IF(OR(FF266=FALSE,FF266="na"),"na",VLOOKUP(GJ266,'Vlookup tables'!$G$2:$H$7,2,FALSE))</f>
        <v>na</v>
      </c>
      <c r="FL266" t="str">
        <f>IF(OR(FG266=FALSE,FG266="na"),"na",VLOOKUP(GK266,'Vlookup tables'!$G$2:$H$7,2,FALSE))</f>
        <v>na</v>
      </c>
      <c r="FM266" t="str">
        <f>IF(OR(FD266=FALSE,FD266="na"),"na",VLOOKUP(GO266,'Vlookup tables'!$J$2:$K$5,2,FALSE))</f>
        <v>na</v>
      </c>
      <c r="FN266" t="str">
        <f>IF(OR(FE266=FALSE,FE266="na"),"na",VLOOKUP(GP266,'Vlookup tables'!$J$2:$K$5,2,FALSE))</f>
        <v>na</v>
      </c>
      <c r="FO266" t="str">
        <f>IF(OR(FF266=FALSE,FF266="na"),"na",VLOOKUP(GQ266,'Vlookup tables'!$J$2:$K$5,2,FALSE))</f>
        <v>na</v>
      </c>
      <c r="FP266" t="str">
        <f>IF(OR(FG266=FALSE,FG266="na"),"na",VLOOKUP(GR266,'Vlookup tables'!$J$2:$K$5,2,FALSE))</f>
        <v>na</v>
      </c>
      <c r="FQ266" t="str">
        <f t="shared" si="302"/>
        <v>na</v>
      </c>
      <c r="FR266" t="str">
        <f t="shared" si="303"/>
        <v>na</v>
      </c>
      <c r="FS266" t="str">
        <f t="shared" si="304"/>
        <v>na</v>
      </c>
      <c r="FT266" t="str">
        <f t="shared" si="305"/>
        <v>na</v>
      </c>
      <c r="FU266" t="str">
        <f t="shared" si="306"/>
        <v>na</v>
      </c>
      <c r="FV266" t="s">
        <v>574</v>
      </c>
      <c r="HF266" t="s">
        <v>534</v>
      </c>
      <c r="HH266" t="s">
        <v>1589</v>
      </c>
      <c r="HI266" t="s">
        <v>917</v>
      </c>
      <c r="HK266">
        <v>2</v>
      </c>
      <c r="HL266">
        <v>1</v>
      </c>
      <c r="HR266">
        <v>1</v>
      </c>
      <c r="HX266">
        <f>IF(IT266="","Unknown",VLOOKUP(IT266,'Vlookup tables'!$B$13:$C$16,2,FALSE))</f>
        <v>2</v>
      </c>
      <c r="HY266">
        <f>IF(IU266="","Unknown",VLOOKUP(IU266,'Vlookup tables'!$D$13:$E$16,2,FALSE))</f>
        <v>3</v>
      </c>
      <c r="HZ266">
        <f>IF(IV266="","Unknown",VLOOKUP(IV266,'Vlookup tables'!$F$13:$G$16,2,FALSE))</f>
        <v>3</v>
      </c>
      <c r="IA266">
        <f>IF(IW266="","Unknown",VLOOKUP(IW266,'Vlookup tables'!$H$13:$I$16,2,FALSE))</f>
        <v>2</v>
      </c>
      <c r="IB266">
        <f>IF(IX266="","Unknown",VLOOKUP(IX266,'Vlookup tables'!$J$13:$K$16,2,FALSE))</f>
        <v>3</v>
      </c>
      <c r="IC266">
        <f>IF(IY266="","Unknown",VLOOKUP(IY266,'Vlookup tables'!$L$13:$M$16,2,FALSE))</f>
        <v>3</v>
      </c>
      <c r="ID266">
        <f>IF(IZ266="","Unknown",VLOOKUP(IZ266,'Vlookup tables'!$N$13:$O$16,2,FALSE))</f>
        <v>1</v>
      </c>
      <c r="IE266">
        <f>VLOOKUP(JA266,'Vlookup tables'!$P$13:$Q$15,2,FALSE)</f>
        <v>1</v>
      </c>
      <c r="IF266" t="str">
        <f t="shared" si="341"/>
        <v>na</v>
      </c>
      <c r="IG266" t="str">
        <f t="shared" si="342"/>
        <v>na</v>
      </c>
      <c r="IH266" t="str">
        <f t="shared" si="343"/>
        <v>na</v>
      </c>
      <c r="II266" t="str">
        <f t="shared" si="307"/>
        <v>na</v>
      </c>
      <c r="IJ266" t="str">
        <f>IF(OR(IF266=FALSE,IF266="na"),"na",VLOOKUP(JF266,'Vlookup tables'!$G$2:$H$7,2,FALSE))</f>
        <v>na</v>
      </c>
      <c r="IK266" t="str">
        <f>IF(OR(IG266=FALSE,IG266="na"),"na",VLOOKUP(JG266,'Vlookup tables'!$G$2:$H$7,2,FALSE))</f>
        <v>na</v>
      </c>
      <c r="IL266" t="str">
        <f>IF(OR(IH266=FALSE,IH266="na"),"na",VLOOKUP(JH266,'Vlookup tables'!$G$2:$H$7,2,FALSE))</f>
        <v>na</v>
      </c>
      <c r="IM266" t="str">
        <f>IF(OR(IF266=FALSE,IF266="na"),"na",VLOOKUP(JL266,'Vlookup tables'!$J$2:$K$5,2,FALSE))</f>
        <v>na</v>
      </c>
      <c r="IN266" t="str">
        <f>IF(OR(IG266=FALSE,IG266="na"),"na",VLOOKUP(JM266,'Vlookup tables'!$J$2:$K$5,2,FALSE))</f>
        <v>na</v>
      </c>
      <c r="IO266" t="str">
        <f>IF(OR(IH266=FALSE,IH266="na"),"na",VLOOKUP(JN266,'Vlookup tables'!$J$2:$K$5,2,FALSE))</f>
        <v>na</v>
      </c>
      <c r="IP266" t="str">
        <f t="shared" si="344"/>
        <v>na</v>
      </c>
      <c r="IQ266" t="str">
        <f t="shared" si="345"/>
        <v>na</v>
      </c>
      <c r="IR266" t="str">
        <f t="shared" si="346"/>
        <v>na</v>
      </c>
      <c r="IS266" t="b">
        <f t="shared" si="347"/>
        <v>0</v>
      </c>
      <c r="IT266" t="s">
        <v>559</v>
      </c>
      <c r="IU266" t="s">
        <v>539</v>
      </c>
      <c r="IV266" t="s">
        <v>540</v>
      </c>
      <c r="IW266" t="s">
        <v>562</v>
      </c>
      <c r="IX266" t="s">
        <v>577</v>
      </c>
      <c r="IY266" t="s">
        <v>532</v>
      </c>
      <c r="IZ266" t="s">
        <v>562</v>
      </c>
      <c r="JA266" t="s">
        <v>541</v>
      </c>
      <c r="JX266" t="s">
        <v>534</v>
      </c>
      <c r="JZ266" t="s">
        <v>800</v>
      </c>
      <c r="KD266">
        <v>1</v>
      </c>
      <c r="KN266" t="s">
        <v>552</v>
      </c>
      <c r="KQ266" t="b">
        <f t="shared" si="348"/>
        <v>0</v>
      </c>
      <c r="KR266">
        <f t="shared" si="308"/>
        <v>136</v>
      </c>
    </row>
    <row r="267" spans="1:304" ht="14.4" customHeight="1" x14ac:dyDescent="0.3">
      <c r="A267">
        <v>100</v>
      </c>
      <c r="B267">
        <v>541</v>
      </c>
      <c r="C267" s="2">
        <v>44882.417627314811</v>
      </c>
      <c r="D267">
        <v>1</v>
      </c>
      <c r="E267" t="s">
        <v>581</v>
      </c>
      <c r="F267" t="s">
        <v>611</v>
      </c>
      <c r="G267">
        <f>VLOOKUP(F267,'Vlookup tables'!$A$2:$B$10,2,FALSE)</f>
        <v>4</v>
      </c>
      <c r="H267" t="s">
        <v>545</v>
      </c>
      <c r="J267" t="str">
        <f t="shared" si="349"/>
        <v>Engineering</v>
      </c>
      <c r="K267" t="s">
        <v>612</v>
      </c>
      <c r="L267">
        <f>VLOOKUP(K267,'Vlookup tables'!$A$2:$B$10,2,FALSE)</f>
        <v>5</v>
      </c>
      <c r="M267" t="s">
        <v>626</v>
      </c>
      <c r="N267" t="b">
        <f t="shared" si="309"/>
        <v>1</v>
      </c>
      <c r="O267" t="b">
        <f t="shared" si="310"/>
        <v>1</v>
      </c>
      <c r="P267" t="b">
        <f t="shared" si="311"/>
        <v>1</v>
      </c>
      <c r="Q267" t="b">
        <f t="shared" si="312"/>
        <v>0</v>
      </c>
      <c r="R267" t="b">
        <f t="shared" si="313"/>
        <v>0</v>
      </c>
      <c r="S267" t="s">
        <v>570</v>
      </c>
      <c r="T267" t="str">
        <f t="shared" si="350"/>
        <v>na</v>
      </c>
      <c r="U267" t="str">
        <f t="shared" si="351"/>
        <v>na</v>
      </c>
      <c r="V267" t="str">
        <f t="shared" si="352"/>
        <v>na</v>
      </c>
      <c r="W267" t="b">
        <f t="shared" si="353"/>
        <v>0</v>
      </c>
      <c r="X267" t="b">
        <f t="shared" si="354"/>
        <v>0</v>
      </c>
      <c r="Y267" t="s">
        <v>517</v>
      </c>
      <c r="Z267">
        <f>VLOOKUP(Y267,'Vlookup tables'!$D$2:$E$6,2,FALSE)</f>
        <v>1</v>
      </c>
      <c r="AA267" t="b">
        <f t="shared" si="291"/>
        <v>1</v>
      </c>
      <c r="AB267" t="b">
        <f t="shared" si="314"/>
        <v>0</v>
      </c>
      <c r="AC267" t="b">
        <f t="shared" si="315"/>
        <v>0</v>
      </c>
      <c r="AD267" t="b">
        <f t="shared" si="316"/>
        <v>1</v>
      </c>
      <c r="AE267" t="b">
        <f t="shared" si="317"/>
        <v>0</v>
      </c>
      <c r="AF267">
        <f>IF(OR(AA267=FALSE,AA267="na"),"na",VLOOKUP(AV267,'Vlookup tables'!$G$2:$H$7,2,FALSE))</f>
        <v>2</v>
      </c>
      <c r="AG267" t="str">
        <f>IF(OR(AB267=FALSE,AB267="na"),"na",VLOOKUP(AW267,'Vlookup tables'!$G$2:$H$7,2,FALSE))</f>
        <v>na</v>
      </c>
      <c r="AH267" t="str">
        <f>IF(OR(AC267=FALSE,AC267="na"),"na",VLOOKUP(AX267,'Vlookup tables'!$G$2:$H$7,2,FALSE))</f>
        <v>na</v>
      </c>
      <c r="AI267">
        <f>IF(OR(AD267=FALSE,AD267="na"),"na",VLOOKUP(AY267,'Vlookup tables'!$G$2:$H$7,2,FALSE))</f>
        <v>3</v>
      </c>
      <c r="AJ267">
        <f>IF(OR(AA267=FALSE,AA267="na"),"na",VLOOKUP(BC267,'Vlookup tables'!$J$2:$K$5,2,FALSE))</f>
        <v>3</v>
      </c>
      <c r="AK267" t="str">
        <f>IF(OR(AB267=FALSE,AB267="na"),"na",VLOOKUP(BD267,'Vlookup tables'!$J$2:$K$5,2,FALSE))</f>
        <v>na</v>
      </c>
      <c r="AL267" t="str">
        <f>IF(OR(AC267=FALSE,AC267="na"),"na",VLOOKUP(BE267,'Vlookup tables'!$J$2:$K$5,2,FALSE))</f>
        <v>na</v>
      </c>
      <c r="AM267">
        <f>IF(OR(AD267=FALSE,AD267="na"),"na",VLOOKUP(BF267,'Vlookup tables'!$J$2:$K$5,2,FALSE))</f>
        <v>2</v>
      </c>
      <c r="AN267" t="b">
        <f t="shared" si="318"/>
        <v>0</v>
      </c>
      <c r="AO267" t="str">
        <f t="shared" si="319"/>
        <v>na</v>
      </c>
      <c r="AP267" t="str">
        <f t="shared" si="320"/>
        <v>na</v>
      </c>
      <c r="AQ267" t="b">
        <f t="shared" si="321"/>
        <v>0</v>
      </c>
      <c r="AR267" t="s">
        <v>666</v>
      </c>
      <c r="AV267" t="s">
        <v>531</v>
      </c>
      <c r="AX267" t="s">
        <v>573</v>
      </c>
      <c r="AY267" t="s">
        <v>527</v>
      </c>
      <c r="BC267" t="s">
        <v>532</v>
      </c>
      <c r="BE267" t="s">
        <v>532</v>
      </c>
      <c r="BF267" t="s">
        <v>528</v>
      </c>
      <c r="BQ267" t="str">
        <f t="shared" si="322"/>
        <v>Yes</v>
      </c>
      <c r="BR267" t="b">
        <f t="shared" si="323"/>
        <v>1</v>
      </c>
      <c r="BS267" t="b">
        <f t="shared" si="324"/>
        <v>1</v>
      </c>
      <c r="BT267" t="b">
        <f t="shared" si="325"/>
        <v>1</v>
      </c>
      <c r="BU267" t="b">
        <f t="shared" si="326"/>
        <v>1</v>
      </c>
      <c r="BV267" t="b">
        <f t="shared" si="327"/>
        <v>0</v>
      </c>
      <c r="BW267">
        <f>IF(OR(BR267=FALSE,BR267="na"),"na",VLOOKUP(CN267,'Vlookup tables'!$G$2:$H$7,2,FALSE))</f>
        <v>4</v>
      </c>
      <c r="BX267">
        <f>IF(OR(BS267=FALSE,BS267="na"),"na",VLOOKUP(CO267,'Vlookup tables'!$G$2:$H$7,2,FALSE))</f>
        <v>4</v>
      </c>
      <c r="BY267">
        <f>IF(OR(BT267=FALSE,BT267="na"),"na",VLOOKUP(CP267,'Vlookup tables'!$G$2:$H$7,2,FALSE))</f>
        <v>2</v>
      </c>
      <c r="BZ267">
        <f>IF(OR(BU267=FALSE,BU267="na"),"na",VLOOKUP(CQ267,'Vlookup tables'!$G$2:$H$7,2,FALSE))</f>
        <v>2</v>
      </c>
      <c r="CA267">
        <f>IF(OR(BR267=FALSE,BR267="na"),"na",VLOOKUP(CU267,'Vlookup tables'!$J$2:$K$5,2,FALSE))</f>
        <v>2</v>
      </c>
      <c r="CB267">
        <f>IF(OR(BS267=FALSE,BS267="na"),"na",VLOOKUP(CV267,'Vlookup tables'!$J$2:$K$5,2,FALSE))</f>
        <v>3</v>
      </c>
      <c r="CC267">
        <f>IF(OR(BT267=FALSE,BT267="na"),"na",VLOOKUP(CW267,'Vlookup tables'!$J$2:$K$5,2,FALSE))</f>
        <v>3</v>
      </c>
      <c r="CD267">
        <f>IF(OR(BU267=FALSE,BU267="na"),"na",VLOOKUP(CX267,'Vlookup tables'!$J$2:$K$5,2,FALSE))</f>
        <v>2</v>
      </c>
      <c r="CE267" t="b">
        <f t="shared" si="328"/>
        <v>0</v>
      </c>
      <c r="CF267" t="b">
        <f t="shared" si="329"/>
        <v>0</v>
      </c>
      <c r="CG267" t="b">
        <f t="shared" si="330"/>
        <v>0</v>
      </c>
      <c r="CH267" t="b">
        <f t="shared" si="331"/>
        <v>0</v>
      </c>
      <c r="CI267" t="s">
        <v>519</v>
      </c>
      <c r="CJ267" t="s">
        <v>550</v>
      </c>
      <c r="CN267" t="s">
        <v>573</v>
      </c>
      <c r="CO267" t="s">
        <v>573</v>
      </c>
      <c r="CP267" t="s">
        <v>531</v>
      </c>
      <c r="CQ267" t="s">
        <v>531</v>
      </c>
      <c r="CU267" t="s">
        <v>528</v>
      </c>
      <c r="CV267" t="s">
        <v>532</v>
      </c>
      <c r="CW267" t="s">
        <v>532</v>
      </c>
      <c r="CX267" t="s">
        <v>528</v>
      </c>
      <c r="DI267" t="b">
        <f t="shared" si="332"/>
        <v>1</v>
      </c>
      <c r="DJ267" t="s">
        <v>1590</v>
      </c>
      <c r="DK267" t="s">
        <v>642</v>
      </c>
      <c r="EQ267" t="b">
        <f t="shared" si="333"/>
        <v>1</v>
      </c>
      <c r="ER267" t="b">
        <f t="shared" si="334"/>
        <v>1</v>
      </c>
      <c r="ES267" t="b">
        <f t="shared" si="335"/>
        <v>0</v>
      </c>
      <c r="ET267" t="b">
        <f t="shared" si="336"/>
        <v>0</v>
      </c>
      <c r="EU267" t="b">
        <f t="shared" si="337"/>
        <v>0</v>
      </c>
      <c r="EV267" t="b">
        <f t="shared" si="338"/>
        <v>0</v>
      </c>
      <c r="EW267">
        <f t="shared" si="292"/>
        <v>1</v>
      </c>
      <c r="EX267" t="str">
        <f t="shared" si="293"/>
        <v>na</v>
      </c>
      <c r="EY267" t="str">
        <f t="shared" si="294"/>
        <v>na</v>
      </c>
      <c r="EZ267" t="str">
        <f t="shared" si="295"/>
        <v>na</v>
      </c>
      <c r="FA267" t="b">
        <f t="shared" si="296"/>
        <v>1</v>
      </c>
      <c r="FB267" t="b">
        <f t="shared" si="297"/>
        <v>0</v>
      </c>
      <c r="FC267" t="b">
        <f t="shared" si="339"/>
        <v>0</v>
      </c>
      <c r="FD267" t="b">
        <f t="shared" si="298"/>
        <v>1</v>
      </c>
      <c r="FE267" t="str">
        <f t="shared" si="299"/>
        <v>na</v>
      </c>
      <c r="FF267" t="b">
        <f t="shared" si="300"/>
        <v>1</v>
      </c>
      <c r="FG267" t="b">
        <f t="shared" si="301"/>
        <v>1</v>
      </c>
      <c r="FH267" t="b">
        <f t="shared" si="340"/>
        <v>0</v>
      </c>
      <c r="FI267">
        <f>IF(OR(FD267=FALSE,FD267="na"),"na",VLOOKUP(GH267,'Vlookup tables'!$G$2:$H$7,2,FALSE))</f>
        <v>5</v>
      </c>
      <c r="FJ267" t="str">
        <f>IF(OR(FE267=FALSE,FE267="na"),"na",VLOOKUP(GI267,'Vlookup tables'!$G$2:$H$7,2,FALSE))</f>
        <v>na</v>
      </c>
      <c r="FK267">
        <f>IF(OR(FF267=FALSE,FF267="na"),"na",VLOOKUP(GJ267,'Vlookup tables'!$G$2:$H$7,2,FALSE))</f>
        <v>4</v>
      </c>
      <c r="FL267">
        <f>IF(OR(FG267=FALSE,FG267="na"),"na",VLOOKUP(GK267,'Vlookup tables'!$G$2:$H$7,2,FALSE))</f>
        <v>4</v>
      </c>
      <c r="FM267">
        <f>IF(OR(FD267=FALSE,FD267="na"),"na",VLOOKUP(GO267,'Vlookup tables'!$J$2:$K$5,2,FALSE))</f>
        <v>3</v>
      </c>
      <c r="FN267" t="str">
        <f>IF(OR(FE267=FALSE,FE267="na"),"na",VLOOKUP(GP267,'Vlookup tables'!$J$2:$K$5,2,FALSE))</f>
        <v>na</v>
      </c>
      <c r="FO267">
        <f>IF(OR(FF267=FALSE,FF267="na"),"na",VLOOKUP(GQ267,'Vlookup tables'!$J$2:$K$5,2,FALSE))</f>
        <v>3</v>
      </c>
      <c r="FP267">
        <f>IF(OR(FG267=FALSE,FG267="na"),"na",VLOOKUP(GR267,'Vlookup tables'!$J$2:$K$5,2,FALSE))</f>
        <v>2</v>
      </c>
      <c r="FQ267" t="b">
        <f t="shared" si="302"/>
        <v>0</v>
      </c>
      <c r="FR267" t="str">
        <f t="shared" si="303"/>
        <v>na</v>
      </c>
      <c r="FS267" t="b">
        <f t="shared" si="304"/>
        <v>0</v>
      </c>
      <c r="FT267" t="b">
        <f t="shared" si="305"/>
        <v>0</v>
      </c>
      <c r="FU267" t="b">
        <f t="shared" si="306"/>
        <v>1</v>
      </c>
      <c r="FV267" t="s">
        <v>601</v>
      </c>
      <c r="FX267" t="s">
        <v>555</v>
      </c>
      <c r="GB267" t="s">
        <v>618</v>
      </c>
      <c r="GF267" t="s">
        <v>596</v>
      </c>
      <c r="GH267" t="s">
        <v>551</v>
      </c>
      <c r="GJ267" t="s">
        <v>573</v>
      </c>
      <c r="GK267" t="s">
        <v>573</v>
      </c>
      <c r="GO267" t="s">
        <v>532</v>
      </c>
      <c r="GQ267" t="s">
        <v>532</v>
      </c>
      <c r="GR267" t="s">
        <v>528</v>
      </c>
      <c r="HC267" t="s">
        <v>1591</v>
      </c>
      <c r="HD267" t="s">
        <v>642</v>
      </c>
      <c r="HX267">
        <f>IF(IT267="","Unknown",VLOOKUP(IT267,'Vlookup tables'!$B$13:$C$16,2,FALSE))</f>
        <v>3</v>
      </c>
      <c r="HY267">
        <f>IF(IU267="","Unknown",VLOOKUP(IU267,'Vlookup tables'!$D$13:$E$16,2,FALSE))</f>
        <v>3</v>
      </c>
      <c r="HZ267">
        <f>IF(IV267="","Unknown",VLOOKUP(IV267,'Vlookup tables'!$F$13:$G$16,2,FALSE))</f>
        <v>3</v>
      </c>
      <c r="IA267">
        <f>IF(IW267="","Unknown",VLOOKUP(IW267,'Vlookup tables'!$H$13:$I$16,2,FALSE))</f>
        <v>2</v>
      </c>
      <c r="IB267">
        <f>IF(IX267="","Unknown",VLOOKUP(IX267,'Vlookup tables'!$J$13:$K$16,2,FALSE))</f>
        <v>2</v>
      </c>
      <c r="IC267">
        <f>IF(IY267="","Unknown",VLOOKUP(IY267,'Vlookup tables'!$L$13:$M$16,2,FALSE))</f>
        <v>2</v>
      </c>
      <c r="ID267">
        <f>IF(IZ267="","Unknown",VLOOKUP(IZ267,'Vlookup tables'!$N$13:$O$16,2,FALSE))</f>
        <v>1</v>
      </c>
      <c r="IE267">
        <f>VLOOKUP(JA267,'Vlookup tables'!$P$13:$Q$15,2,FALSE)</f>
        <v>2</v>
      </c>
      <c r="IF267" t="b">
        <f t="shared" si="341"/>
        <v>1</v>
      </c>
      <c r="IG267" t="b">
        <f t="shared" si="342"/>
        <v>1</v>
      </c>
      <c r="IH267" t="b">
        <f t="shared" si="343"/>
        <v>0</v>
      </c>
      <c r="II267" t="b">
        <f t="shared" si="307"/>
        <v>0</v>
      </c>
      <c r="IJ267">
        <f>IF(OR(IF267=FALSE,IF267="na"),"na",VLOOKUP(JF267,'Vlookup tables'!$G$2:$H$7,2,FALSE))</f>
        <v>2</v>
      </c>
      <c r="IK267">
        <f>IF(OR(IG267=FALSE,IG267="na"),"na",VLOOKUP(JG267,'Vlookup tables'!$G$2:$H$7,2,FALSE))</f>
        <v>2</v>
      </c>
      <c r="IL267" t="str">
        <f>IF(OR(IH267=FALSE,IH267="na"),"na",VLOOKUP(JH267,'Vlookup tables'!$G$2:$H$7,2,FALSE))</f>
        <v>na</v>
      </c>
      <c r="IM267">
        <f>IF(OR(IF267=FALSE,IF267="na"),"na",VLOOKUP(JL267,'Vlookup tables'!$J$2:$K$5,2,FALSE))</f>
        <v>2</v>
      </c>
      <c r="IN267">
        <f>IF(OR(IG267=FALSE,IG267="na"),"na",VLOOKUP(JM267,'Vlookup tables'!$J$2:$K$5,2,FALSE))</f>
        <v>2</v>
      </c>
      <c r="IO267" t="str">
        <f>IF(OR(IH267=FALSE,IH267="na"),"na",VLOOKUP(JN267,'Vlookup tables'!$J$2:$K$5,2,FALSE))</f>
        <v>na</v>
      </c>
      <c r="IP267" t="b">
        <f t="shared" si="344"/>
        <v>0</v>
      </c>
      <c r="IQ267" t="b">
        <f t="shared" si="345"/>
        <v>0</v>
      </c>
      <c r="IR267" t="str">
        <f t="shared" si="346"/>
        <v>na</v>
      </c>
      <c r="IS267" t="b">
        <f t="shared" si="347"/>
        <v>0</v>
      </c>
      <c r="IT267" t="s">
        <v>538</v>
      </c>
      <c r="IU267" t="s">
        <v>539</v>
      </c>
      <c r="IV267" t="s">
        <v>540</v>
      </c>
      <c r="IW267" t="s">
        <v>562</v>
      </c>
      <c r="IX267" t="s">
        <v>563</v>
      </c>
      <c r="IY267" t="s">
        <v>528</v>
      </c>
      <c r="IZ267" t="s">
        <v>562</v>
      </c>
      <c r="JA267" t="s">
        <v>578</v>
      </c>
      <c r="JB267" t="s">
        <v>636</v>
      </c>
      <c r="JF267" t="s">
        <v>531</v>
      </c>
      <c r="JG267" t="s">
        <v>531</v>
      </c>
      <c r="JL267" t="s">
        <v>528</v>
      </c>
      <c r="JM267" t="s">
        <v>528</v>
      </c>
      <c r="KN267" t="s">
        <v>552</v>
      </c>
      <c r="KQ267" t="b">
        <f t="shared" si="348"/>
        <v>0</v>
      </c>
      <c r="KR267">
        <f t="shared" si="308"/>
        <v>159</v>
      </c>
    </row>
    <row r="268" spans="1:304" ht="14.4" customHeight="1" x14ac:dyDescent="0.3">
      <c r="A268">
        <v>100</v>
      </c>
      <c r="B268">
        <v>877</v>
      </c>
      <c r="C268" s="2">
        <v>44882.474942129629</v>
      </c>
      <c r="D268">
        <v>1</v>
      </c>
      <c r="E268" t="s">
        <v>581</v>
      </c>
      <c r="F268" t="s">
        <v>611</v>
      </c>
      <c r="G268">
        <f>VLOOKUP(F268,'Vlookup tables'!$A$2:$B$10,2,FALSE)</f>
        <v>4</v>
      </c>
      <c r="H268" t="s">
        <v>579</v>
      </c>
      <c r="I268" t="s">
        <v>1592</v>
      </c>
      <c r="J268" t="str">
        <f t="shared" si="349"/>
        <v>Office Support</v>
      </c>
      <c r="K268" t="s">
        <v>568</v>
      </c>
      <c r="L268">
        <f>VLOOKUP(K268,'Vlookup tables'!$A$2:$B$10,2,FALSE)</f>
        <v>6</v>
      </c>
      <c r="M268" t="s">
        <v>583</v>
      </c>
      <c r="N268" t="b">
        <f t="shared" si="309"/>
        <v>1</v>
      </c>
      <c r="O268" t="b">
        <f t="shared" si="310"/>
        <v>0</v>
      </c>
      <c r="P268" t="b">
        <f t="shared" si="311"/>
        <v>0</v>
      </c>
      <c r="Q268" t="b">
        <f t="shared" si="312"/>
        <v>0</v>
      </c>
      <c r="R268" t="b">
        <f t="shared" si="313"/>
        <v>0</v>
      </c>
      <c r="S268" t="s">
        <v>592</v>
      </c>
      <c r="T268" t="str">
        <f t="shared" si="350"/>
        <v>na</v>
      </c>
      <c r="U268" t="b">
        <f t="shared" si="351"/>
        <v>1</v>
      </c>
      <c r="V268" t="b">
        <f t="shared" si="352"/>
        <v>0</v>
      </c>
      <c r="W268" t="b">
        <f t="shared" si="353"/>
        <v>0</v>
      </c>
      <c r="X268" t="b">
        <f t="shared" si="354"/>
        <v>0</v>
      </c>
      <c r="Y268" t="s">
        <v>621</v>
      </c>
      <c r="Z268">
        <f>VLOOKUP(Y268,'Vlookup tables'!$D$2:$E$6,2,FALSE)</f>
        <v>3</v>
      </c>
      <c r="AA268" t="str">
        <f t="shared" si="291"/>
        <v>na</v>
      </c>
      <c r="AB268" t="str">
        <f t="shared" si="314"/>
        <v>na</v>
      </c>
      <c r="AC268" t="str">
        <f t="shared" si="315"/>
        <v>na</v>
      </c>
      <c r="AD268" t="str">
        <f t="shared" si="316"/>
        <v>na</v>
      </c>
      <c r="AE268" t="str">
        <f t="shared" si="317"/>
        <v>na</v>
      </c>
      <c r="AF268" t="str">
        <f>IF(OR(AA268=FALSE,AA268="na"),"na",VLOOKUP(AV268,'Vlookup tables'!$G$2:$H$7,2,FALSE))</f>
        <v>na</v>
      </c>
      <c r="AG268" t="str">
        <f>IF(OR(AB268=FALSE,AB268="na"),"na",VLOOKUP(AW268,'Vlookup tables'!$G$2:$H$7,2,FALSE))</f>
        <v>na</v>
      </c>
      <c r="AH268" t="str">
        <f>IF(OR(AC268=FALSE,AC268="na"),"na",VLOOKUP(AX268,'Vlookup tables'!$G$2:$H$7,2,FALSE))</f>
        <v>na</v>
      </c>
      <c r="AI268" t="str">
        <f>IF(OR(AD268=FALSE,AD268="na"),"na",VLOOKUP(AY268,'Vlookup tables'!$G$2:$H$7,2,FALSE))</f>
        <v>na</v>
      </c>
      <c r="AJ268" t="str">
        <f>IF(OR(AA268=FALSE,AA268="na"),"na",VLOOKUP(BC268,'Vlookup tables'!$J$2:$K$5,2,FALSE))</f>
        <v>na</v>
      </c>
      <c r="AK268" t="str">
        <f>IF(OR(AB268=FALSE,AB268="na"),"na",VLOOKUP(BD268,'Vlookup tables'!$J$2:$K$5,2,FALSE))</f>
        <v>na</v>
      </c>
      <c r="AL268" t="str">
        <f>IF(OR(AC268=FALSE,AC268="na"),"na",VLOOKUP(BE268,'Vlookup tables'!$J$2:$K$5,2,FALSE))</f>
        <v>na</v>
      </c>
      <c r="AM268" t="str">
        <f>IF(OR(AD268=FALSE,AD268="na"),"na",VLOOKUP(BF268,'Vlookup tables'!$J$2:$K$5,2,FALSE))</f>
        <v>na</v>
      </c>
      <c r="AN268" t="str">
        <f t="shared" si="318"/>
        <v>na</v>
      </c>
      <c r="AO268" t="str">
        <f t="shared" si="319"/>
        <v>na</v>
      </c>
      <c r="AP268" t="str">
        <f t="shared" si="320"/>
        <v>na</v>
      </c>
      <c r="AQ268" t="str">
        <f t="shared" si="321"/>
        <v>na</v>
      </c>
      <c r="BQ268" t="str">
        <f t="shared" si="322"/>
        <v>na</v>
      </c>
      <c r="BR268" t="str">
        <f t="shared" si="323"/>
        <v>na</v>
      </c>
      <c r="BS268" t="str">
        <f t="shared" si="324"/>
        <v>na</v>
      </c>
      <c r="BT268" t="str">
        <f t="shared" si="325"/>
        <v>na</v>
      </c>
      <c r="BU268" t="str">
        <f t="shared" si="326"/>
        <v>na</v>
      </c>
      <c r="BV268" t="str">
        <f t="shared" si="327"/>
        <v>na</v>
      </c>
      <c r="BW268" t="str">
        <f>IF(OR(BR268=FALSE,BR268="na"),"na",VLOOKUP(CN268,'Vlookup tables'!$G$2:$H$7,2,FALSE))</f>
        <v>na</v>
      </c>
      <c r="BX268" t="str">
        <f>IF(OR(BS268=FALSE,BS268="na"),"na",VLOOKUP(CO268,'Vlookup tables'!$G$2:$H$7,2,FALSE))</f>
        <v>na</v>
      </c>
      <c r="BY268" t="str">
        <f>IF(OR(BT268=FALSE,BT268="na"),"na",VLOOKUP(CP268,'Vlookup tables'!$G$2:$H$7,2,FALSE))</f>
        <v>na</v>
      </c>
      <c r="BZ268" t="str">
        <f>IF(OR(BU268=FALSE,BU268="na"),"na",VLOOKUP(CQ268,'Vlookup tables'!$G$2:$H$7,2,FALSE))</f>
        <v>na</v>
      </c>
      <c r="CA268" t="str">
        <f>IF(OR(BR268=FALSE,BR268="na"),"na",VLOOKUP(CU268,'Vlookup tables'!$J$2:$K$5,2,FALSE))</f>
        <v>na</v>
      </c>
      <c r="CB268" t="str">
        <f>IF(OR(BS268=FALSE,BS268="na"),"na",VLOOKUP(CV268,'Vlookup tables'!$J$2:$K$5,2,FALSE))</f>
        <v>na</v>
      </c>
      <c r="CC268" t="str">
        <f>IF(OR(BT268=FALSE,BT268="na"),"na",VLOOKUP(CW268,'Vlookup tables'!$J$2:$K$5,2,FALSE))</f>
        <v>na</v>
      </c>
      <c r="CD268" t="str">
        <f>IF(OR(BU268=FALSE,BU268="na"),"na",VLOOKUP(CX268,'Vlookup tables'!$J$2:$K$5,2,FALSE))</f>
        <v>na</v>
      </c>
      <c r="CE268" t="str">
        <f t="shared" si="328"/>
        <v>na</v>
      </c>
      <c r="CF268" t="str">
        <f t="shared" si="329"/>
        <v>na</v>
      </c>
      <c r="CG268" t="str">
        <f t="shared" si="330"/>
        <v>na</v>
      </c>
      <c r="CH268" t="str">
        <f t="shared" si="331"/>
        <v>na</v>
      </c>
      <c r="DI268" t="str">
        <f t="shared" si="332"/>
        <v>na</v>
      </c>
      <c r="DM268" s="5" t="s">
        <v>534</v>
      </c>
      <c r="DP268" t="s">
        <v>1593</v>
      </c>
      <c r="DZ268">
        <v>1</v>
      </c>
      <c r="EB268">
        <v>2</v>
      </c>
      <c r="ED268">
        <v>3</v>
      </c>
      <c r="EE268">
        <v>4</v>
      </c>
      <c r="EF268">
        <v>5</v>
      </c>
      <c r="EG268">
        <v>6</v>
      </c>
      <c r="EQ268" t="b">
        <f t="shared" si="333"/>
        <v>1</v>
      </c>
      <c r="ER268" t="b">
        <f t="shared" si="334"/>
        <v>1</v>
      </c>
      <c r="ES268" t="b">
        <f t="shared" si="335"/>
        <v>0</v>
      </c>
      <c r="ET268" t="b">
        <f t="shared" si="336"/>
        <v>0</v>
      </c>
      <c r="EU268" t="b">
        <f t="shared" si="337"/>
        <v>1</v>
      </c>
      <c r="EV268" t="b">
        <f t="shared" si="338"/>
        <v>0</v>
      </c>
      <c r="EW268">
        <f t="shared" si="292"/>
        <v>1</v>
      </c>
      <c r="EX268" t="str">
        <f t="shared" si="293"/>
        <v>na</v>
      </c>
      <c r="EY268" t="str">
        <f t="shared" si="294"/>
        <v>na</v>
      </c>
      <c r="EZ268">
        <f t="shared" si="295"/>
        <v>1</v>
      </c>
      <c r="FA268" t="b">
        <f t="shared" si="296"/>
        <v>1</v>
      </c>
      <c r="FB268" t="b">
        <f t="shared" si="297"/>
        <v>1</v>
      </c>
      <c r="FC268" t="b">
        <f t="shared" si="339"/>
        <v>0</v>
      </c>
      <c r="FD268" t="b">
        <f t="shared" si="298"/>
        <v>1</v>
      </c>
      <c r="FE268" t="str">
        <f t="shared" si="299"/>
        <v>na</v>
      </c>
      <c r="FF268" t="b">
        <f t="shared" si="300"/>
        <v>1</v>
      </c>
      <c r="FG268" t="b">
        <f t="shared" si="301"/>
        <v>1</v>
      </c>
      <c r="FH268" t="b">
        <f t="shared" si="340"/>
        <v>0</v>
      </c>
      <c r="FI268">
        <f>IF(OR(FD268=FALSE,FD268="na"),"na",VLOOKUP(GH268,'Vlookup tables'!$G$2:$H$7,2,FALSE))</f>
        <v>1</v>
      </c>
      <c r="FJ268" t="str">
        <f>IF(OR(FE268=FALSE,FE268="na"),"na",VLOOKUP(GI268,'Vlookup tables'!$G$2:$H$7,2,FALSE))</f>
        <v>na</v>
      </c>
      <c r="FK268">
        <f>IF(OR(FF268=FALSE,FF268="na"),"na",VLOOKUP(GJ268,'Vlookup tables'!$G$2:$H$7,2,FALSE))</f>
        <v>2</v>
      </c>
      <c r="FL268">
        <f>IF(OR(FG268=FALSE,FG268="na"),"na",VLOOKUP(GK268,'Vlookup tables'!$G$2:$H$7,2,FALSE))</f>
        <v>1</v>
      </c>
      <c r="FM268">
        <f>IF(OR(FD268=FALSE,FD268="na"),"na",VLOOKUP(GO268,'Vlookup tables'!$J$2:$K$5,2,FALSE))</f>
        <v>3</v>
      </c>
      <c r="FN268" t="str">
        <f>IF(OR(FE268=FALSE,FE268="na"),"na",VLOOKUP(GP268,'Vlookup tables'!$J$2:$K$5,2,FALSE))</f>
        <v>na</v>
      </c>
      <c r="FO268">
        <f>IF(OR(FF268=FALSE,FF268="na"),"na",VLOOKUP(GQ268,'Vlookup tables'!$J$2:$K$5,2,FALSE))</f>
        <v>3</v>
      </c>
      <c r="FP268">
        <f>IF(OR(FG268=FALSE,FG268="na"),"na",VLOOKUP(GR268,'Vlookup tables'!$J$2:$K$5,2,FALSE))</f>
        <v>3</v>
      </c>
      <c r="FQ268" t="b">
        <f t="shared" si="302"/>
        <v>1</v>
      </c>
      <c r="FR268" t="str">
        <f t="shared" si="303"/>
        <v>na</v>
      </c>
      <c r="FS268" t="b">
        <f t="shared" si="304"/>
        <v>1</v>
      </c>
      <c r="FT268" t="b">
        <f t="shared" si="305"/>
        <v>1</v>
      </c>
      <c r="FU268" t="b">
        <f t="shared" si="306"/>
        <v>0</v>
      </c>
      <c r="FV268" t="s">
        <v>594</v>
      </c>
      <c r="FX268" t="s">
        <v>555</v>
      </c>
      <c r="GA268" t="s">
        <v>555</v>
      </c>
      <c r="GB268" t="s">
        <v>618</v>
      </c>
      <c r="GF268" t="s">
        <v>609</v>
      </c>
      <c r="GH268" t="s">
        <v>530</v>
      </c>
      <c r="GJ268" t="s">
        <v>531</v>
      </c>
      <c r="GK268" t="s">
        <v>530</v>
      </c>
      <c r="GO268" t="s">
        <v>532</v>
      </c>
      <c r="GQ268" t="s">
        <v>532</v>
      </c>
      <c r="GR268" t="s">
        <v>532</v>
      </c>
      <c r="GV268" t="s">
        <v>1594</v>
      </c>
      <c r="GX268" t="s">
        <v>1594</v>
      </c>
      <c r="GY268" t="s">
        <v>1594</v>
      </c>
      <c r="HC268" t="s">
        <v>1595</v>
      </c>
      <c r="HD268" t="s">
        <v>552</v>
      </c>
      <c r="HX268">
        <f>IF(IT268="","Unknown",VLOOKUP(IT268,'Vlookup tables'!$B$13:$C$16,2,FALSE))</f>
        <v>3</v>
      </c>
      <c r="HY268">
        <f>IF(IU268="","Unknown",VLOOKUP(IU268,'Vlookup tables'!$D$13:$E$16,2,FALSE))</f>
        <v>3</v>
      </c>
      <c r="HZ268">
        <f>IF(IV268="","Unknown",VLOOKUP(IV268,'Vlookup tables'!$F$13:$G$16,2,FALSE))</f>
        <v>3</v>
      </c>
      <c r="IA268">
        <f>IF(IW268="","Unknown",VLOOKUP(IW268,'Vlookup tables'!$H$13:$I$16,2,FALSE))</f>
        <v>3</v>
      </c>
      <c r="IB268">
        <f>IF(IX268="","Unknown",VLOOKUP(IX268,'Vlookup tables'!$J$13:$K$16,2,FALSE))</f>
        <v>3</v>
      </c>
      <c r="IC268">
        <f>IF(IY268="","Unknown",VLOOKUP(IY268,'Vlookup tables'!$L$13:$M$16,2,FALSE))</f>
        <v>3</v>
      </c>
      <c r="ID268">
        <f>IF(IZ268="","Unknown",VLOOKUP(IZ268,'Vlookup tables'!$N$13:$O$16,2,FALSE))</f>
        <v>3</v>
      </c>
      <c r="IE268">
        <f>VLOOKUP(JA268,'Vlookup tables'!$P$13:$Q$15,2,FALSE)</f>
        <v>1</v>
      </c>
      <c r="IF268" t="str">
        <f t="shared" si="341"/>
        <v>na</v>
      </c>
      <c r="IG268" t="str">
        <f t="shared" si="342"/>
        <v>na</v>
      </c>
      <c r="IH268" t="str">
        <f t="shared" si="343"/>
        <v>na</v>
      </c>
      <c r="II268" t="str">
        <f t="shared" si="307"/>
        <v>na</v>
      </c>
      <c r="IJ268" t="str">
        <f>IF(OR(IF268=FALSE,IF268="na"),"na",VLOOKUP(JF268,'Vlookup tables'!$G$2:$H$7,2,FALSE))</f>
        <v>na</v>
      </c>
      <c r="IK268" t="str">
        <f>IF(OR(IG268=FALSE,IG268="na"),"na",VLOOKUP(JG268,'Vlookup tables'!$G$2:$H$7,2,FALSE))</f>
        <v>na</v>
      </c>
      <c r="IL268" t="str">
        <f>IF(OR(IH268=FALSE,IH268="na"),"na",VLOOKUP(JH268,'Vlookup tables'!$G$2:$H$7,2,FALSE))</f>
        <v>na</v>
      </c>
      <c r="IM268" t="str">
        <f>IF(OR(IF268=FALSE,IF268="na"),"na",VLOOKUP(JL268,'Vlookup tables'!$J$2:$K$5,2,FALSE))</f>
        <v>na</v>
      </c>
      <c r="IN268" t="str">
        <f>IF(OR(IG268=FALSE,IG268="na"),"na",VLOOKUP(JM268,'Vlookup tables'!$J$2:$K$5,2,FALSE))</f>
        <v>na</v>
      </c>
      <c r="IO268" t="str">
        <f>IF(OR(IH268=FALSE,IH268="na"),"na",VLOOKUP(JN268,'Vlookup tables'!$J$2:$K$5,2,FALSE))</f>
        <v>na</v>
      </c>
      <c r="IP268" t="str">
        <f t="shared" si="344"/>
        <v>na</v>
      </c>
      <c r="IQ268" t="str">
        <f t="shared" si="345"/>
        <v>na</v>
      </c>
      <c r="IR268" t="str">
        <f t="shared" si="346"/>
        <v>na</v>
      </c>
      <c r="IS268" t="b">
        <f t="shared" si="347"/>
        <v>0</v>
      </c>
      <c r="IT268" t="s">
        <v>538</v>
      </c>
      <c r="IU268" t="s">
        <v>539</v>
      </c>
      <c r="IV268" t="s">
        <v>540</v>
      </c>
      <c r="IW268" t="s">
        <v>576</v>
      </c>
      <c r="IX268" t="s">
        <v>577</v>
      </c>
      <c r="IY268" t="s">
        <v>532</v>
      </c>
      <c r="IZ268" t="s">
        <v>587</v>
      </c>
      <c r="JA268" t="s">
        <v>541</v>
      </c>
      <c r="JX268" t="s">
        <v>534</v>
      </c>
      <c r="JZ268" t="s">
        <v>1169</v>
      </c>
      <c r="KD268">
        <v>1</v>
      </c>
      <c r="KE268">
        <v>2</v>
      </c>
      <c r="KN268" t="s">
        <v>552</v>
      </c>
      <c r="KQ268" t="b">
        <f t="shared" si="348"/>
        <v>0</v>
      </c>
      <c r="KR268">
        <f t="shared" si="308"/>
        <v>152</v>
      </c>
    </row>
    <row r="269" spans="1:304" ht="14.4" customHeight="1" x14ac:dyDescent="0.3">
      <c r="A269">
        <v>100</v>
      </c>
      <c r="B269">
        <v>8161</v>
      </c>
      <c r="C269" s="2">
        <v>44882.543645833335</v>
      </c>
      <c r="D269">
        <v>1</v>
      </c>
      <c r="E269" t="s">
        <v>775</v>
      </c>
      <c r="F269" t="s">
        <v>568</v>
      </c>
      <c r="G269">
        <f>VLOOKUP(F269,'Vlookup tables'!$A$2:$B$10,2,FALSE)</f>
        <v>6</v>
      </c>
      <c r="H269" t="s">
        <v>545</v>
      </c>
      <c r="J269" t="str">
        <f t="shared" si="349"/>
        <v>Engineering</v>
      </c>
      <c r="K269" t="s">
        <v>568</v>
      </c>
      <c r="L269">
        <f>VLOOKUP(K269,'Vlookup tables'!$A$2:$B$10,2,FALSE)</f>
        <v>6</v>
      </c>
      <c r="M269" t="s">
        <v>547</v>
      </c>
      <c r="N269" t="b">
        <f t="shared" si="309"/>
        <v>0</v>
      </c>
      <c r="O269" t="b">
        <f t="shared" si="310"/>
        <v>0</v>
      </c>
      <c r="P269" t="b">
        <f t="shared" si="311"/>
        <v>1</v>
      </c>
      <c r="Q269" t="b">
        <f t="shared" si="312"/>
        <v>0</v>
      </c>
      <c r="R269" t="b">
        <f t="shared" si="313"/>
        <v>0</v>
      </c>
      <c r="S269" t="s">
        <v>603</v>
      </c>
      <c r="T269" t="b">
        <f t="shared" si="350"/>
        <v>0</v>
      </c>
      <c r="U269" t="b">
        <f t="shared" si="351"/>
        <v>1</v>
      </c>
      <c r="V269" t="str">
        <f t="shared" si="352"/>
        <v>na</v>
      </c>
      <c r="W269" t="b">
        <f t="shared" si="353"/>
        <v>1</v>
      </c>
      <c r="X269" t="b">
        <f t="shared" si="354"/>
        <v>1</v>
      </c>
      <c r="Y269" t="s">
        <v>517</v>
      </c>
      <c r="Z269">
        <f>VLOOKUP(Y269,'Vlookup tables'!$D$2:$E$6,2,FALSE)</f>
        <v>1</v>
      </c>
      <c r="AA269" t="b">
        <f t="shared" si="291"/>
        <v>0</v>
      </c>
      <c r="AB269" t="b">
        <f t="shared" si="314"/>
        <v>1</v>
      </c>
      <c r="AC269" t="b">
        <f t="shared" si="315"/>
        <v>0</v>
      </c>
      <c r="AD269" t="b">
        <f t="shared" si="316"/>
        <v>0</v>
      </c>
      <c r="AE269" t="b">
        <f t="shared" si="317"/>
        <v>0</v>
      </c>
      <c r="AF269" t="str">
        <f>IF(OR(AA269=FALSE,AA269="na"),"na",VLOOKUP(AV269,'Vlookup tables'!$G$2:$H$7,2,FALSE))</f>
        <v>na</v>
      </c>
      <c r="AG269">
        <f>IF(OR(AB269=FALSE,AB269="na"),"na",VLOOKUP(AW269,'Vlookup tables'!$G$2:$H$7,2,FALSE))</f>
        <v>1</v>
      </c>
      <c r="AH269" t="str">
        <f>IF(OR(AC269=FALSE,AC269="na"),"na",VLOOKUP(AX269,'Vlookup tables'!$G$2:$H$7,2,FALSE))</f>
        <v>na</v>
      </c>
      <c r="AI269" t="str">
        <f>IF(OR(AD269=FALSE,AD269="na"),"na",VLOOKUP(AY269,'Vlookup tables'!$G$2:$H$7,2,FALSE))</f>
        <v>na</v>
      </c>
      <c r="AJ269" t="str">
        <f>IF(OR(AA269=FALSE,AA269="na"),"na",VLOOKUP(BC269,'Vlookup tables'!$J$2:$K$5,2,FALSE))</f>
        <v>na</v>
      </c>
      <c r="AK269">
        <f>IF(OR(AB269=FALSE,AB269="na"),"na",VLOOKUP(BD269,'Vlookup tables'!$J$2:$K$5,2,FALSE))</f>
        <v>3</v>
      </c>
      <c r="AL269" t="str">
        <f>IF(OR(AC269=FALSE,AC269="na"),"na",VLOOKUP(BE269,'Vlookup tables'!$J$2:$K$5,2,FALSE))</f>
        <v>na</v>
      </c>
      <c r="AM269" t="str">
        <f>IF(OR(AD269=FALSE,AD269="na"),"na",VLOOKUP(BF269,'Vlookup tables'!$J$2:$K$5,2,FALSE))</f>
        <v>na</v>
      </c>
      <c r="AN269" t="str">
        <f t="shared" si="318"/>
        <v>na</v>
      </c>
      <c r="AO269" t="b">
        <f t="shared" si="319"/>
        <v>1</v>
      </c>
      <c r="AP269" t="str">
        <f t="shared" si="320"/>
        <v>na</v>
      </c>
      <c r="AQ269" t="str">
        <f t="shared" si="321"/>
        <v>na</v>
      </c>
      <c r="AR269" t="s">
        <v>627</v>
      </c>
      <c r="AW269" t="s">
        <v>530</v>
      </c>
      <c r="BD269" t="s">
        <v>532</v>
      </c>
      <c r="BK269" t="s">
        <v>1596</v>
      </c>
      <c r="BQ269" t="str">
        <f t="shared" si="322"/>
        <v>No</v>
      </c>
      <c r="BR269" t="str">
        <f t="shared" si="323"/>
        <v>na</v>
      </c>
      <c r="BS269" t="str">
        <f t="shared" si="324"/>
        <v>na</v>
      </c>
      <c r="BT269" t="str">
        <f t="shared" si="325"/>
        <v>na</v>
      </c>
      <c r="BU269" t="str">
        <f t="shared" si="326"/>
        <v>na</v>
      </c>
      <c r="BV269" t="str">
        <f t="shared" si="327"/>
        <v>na</v>
      </c>
      <c r="BW269" t="str">
        <f>IF(OR(BR269=FALSE,BR269="na"),"na",VLOOKUP(CN269,'Vlookup tables'!$G$2:$H$7,2,FALSE))</f>
        <v>na</v>
      </c>
      <c r="BX269" t="str">
        <f>IF(OR(BS269=FALSE,BS269="na"),"na",VLOOKUP(CO269,'Vlookup tables'!$G$2:$H$7,2,FALSE))</f>
        <v>na</v>
      </c>
      <c r="BY269" t="str">
        <f>IF(OR(BT269=FALSE,BT269="na"),"na",VLOOKUP(CP269,'Vlookup tables'!$G$2:$H$7,2,FALSE))</f>
        <v>na</v>
      </c>
      <c r="BZ269" t="str">
        <f>IF(OR(BU269=FALSE,BU269="na"),"na",VLOOKUP(CQ269,'Vlookup tables'!$G$2:$H$7,2,FALSE))</f>
        <v>na</v>
      </c>
      <c r="CA269" t="str">
        <f>IF(OR(BR269=FALSE,BR269="na"),"na",VLOOKUP(CU269,'Vlookup tables'!$J$2:$K$5,2,FALSE))</f>
        <v>na</v>
      </c>
      <c r="CB269" t="str">
        <f>IF(OR(BS269=FALSE,BS269="na"),"na",VLOOKUP(CV269,'Vlookup tables'!$J$2:$K$5,2,FALSE))</f>
        <v>na</v>
      </c>
      <c r="CC269" t="str">
        <f>IF(OR(BT269=FALSE,BT269="na"),"na",VLOOKUP(CW269,'Vlookup tables'!$J$2:$K$5,2,FALSE))</f>
        <v>na</v>
      </c>
      <c r="CD269" t="str">
        <f>IF(OR(BU269=FALSE,BU269="na"),"na",VLOOKUP(CX269,'Vlookup tables'!$J$2:$K$5,2,FALSE))</f>
        <v>na</v>
      </c>
      <c r="CE269" t="str">
        <f t="shared" si="328"/>
        <v>na</v>
      </c>
      <c r="CF269" t="str">
        <f t="shared" si="329"/>
        <v>na</v>
      </c>
      <c r="CG269" t="str">
        <f t="shared" si="330"/>
        <v>na</v>
      </c>
      <c r="CH269" t="str">
        <f t="shared" si="331"/>
        <v>na</v>
      </c>
      <c r="CI269" t="s">
        <v>617</v>
      </c>
      <c r="DI269" t="b">
        <f t="shared" si="332"/>
        <v>1</v>
      </c>
      <c r="DJ269" t="s">
        <v>1597</v>
      </c>
      <c r="DK269" t="s">
        <v>900</v>
      </c>
      <c r="EQ269" t="b">
        <f t="shared" si="333"/>
        <v>1</v>
      </c>
      <c r="ER269" t="b">
        <f t="shared" si="334"/>
        <v>1</v>
      </c>
      <c r="ES269" t="b">
        <f t="shared" si="335"/>
        <v>0</v>
      </c>
      <c r="ET269" t="b">
        <f t="shared" si="336"/>
        <v>0</v>
      </c>
      <c r="EU269" t="b">
        <f t="shared" si="337"/>
        <v>0</v>
      </c>
      <c r="EV269" t="b">
        <f t="shared" si="338"/>
        <v>0</v>
      </c>
      <c r="EW269">
        <f t="shared" si="292"/>
        <v>1</v>
      </c>
      <c r="EX269" t="str">
        <f t="shared" si="293"/>
        <v>na</v>
      </c>
      <c r="EY269" t="str">
        <f t="shared" si="294"/>
        <v>na</v>
      </c>
      <c r="EZ269" t="str">
        <f t="shared" si="295"/>
        <v>na</v>
      </c>
      <c r="FA269" t="b">
        <f t="shared" si="296"/>
        <v>1</v>
      </c>
      <c r="FB269" t="b">
        <f t="shared" si="297"/>
        <v>0</v>
      </c>
      <c r="FC269" t="b">
        <f t="shared" si="339"/>
        <v>0</v>
      </c>
      <c r="FD269" t="b">
        <f t="shared" si="298"/>
        <v>1</v>
      </c>
      <c r="FE269" t="str">
        <f t="shared" si="299"/>
        <v>na</v>
      </c>
      <c r="FF269" t="b">
        <f t="shared" si="300"/>
        <v>1</v>
      </c>
      <c r="FG269" t="b">
        <f t="shared" si="301"/>
        <v>0</v>
      </c>
      <c r="FH269" t="b">
        <f t="shared" si="340"/>
        <v>0</v>
      </c>
      <c r="FI269">
        <f>IF(OR(FD269=FALSE,FD269="na"),"na",VLOOKUP(GH269,'Vlookup tables'!$G$2:$H$7,2,FALSE))</f>
        <v>2</v>
      </c>
      <c r="FJ269" t="str">
        <f>IF(OR(FE269=FALSE,FE269="na"),"na",VLOOKUP(GI269,'Vlookup tables'!$G$2:$H$7,2,FALSE))</f>
        <v>na</v>
      </c>
      <c r="FK269">
        <f>IF(OR(FF269=FALSE,FF269="na"),"na",VLOOKUP(GJ269,'Vlookup tables'!$G$2:$H$7,2,FALSE))</f>
        <v>2</v>
      </c>
      <c r="FL269" t="str">
        <f>IF(OR(FG269=FALSE,FG269="na"),"na",VLOOKUP(GK269,'Vlookup tables'!$G$2:$H$7,2,FALSE))</f>
        <v>na</v>
      </c>
      <c r="FM269">
        <f>IF(OR(FD269=FALSE,FD269="na"),"na",VLOOKUP(GO269,'Vlookup tables'!$J$2:$K$5,2,FALSE))</f>
        <v>2</v>
      </c>
      <c r="FN269" t="str">
        <f>IF(OR(FE269=FALSE,FE269="na"),"na",VLOOKUP(GP269,'Vlookup tables'!$J$2:$K$5,2,FALSE))</f>
        <v>na</v>
      </c>
      <c r="FO269">
        <f>IF(OR(FF269=FALSE,FF269="na"),"na",VLOOKUP(GQ269,'Vlookup tables'!$J$2:$K$5,2,FALSE))</f>
        <v>2</v>
      </c>
      <c r="FP269" t="str">
        <f>IF(OR(FG269=FALSE,FG269="na"),"na",VLOOKUP(GR269,'Vlookup tables'!$J$2:$K$5,2,FALSE))</f>
        <v>na</v>
      </c>
      <c r="FQ269" t="b">
        <f t="shared" si="302"/>
        <v>1</v>
      </c>
      <c r="FR269" t="str">
        <f t="shared" si="303"/>
        <v>na</v>
      </c>
      <c r="FS269" t="b">
        <f t="shared" si="304"/>
        <v>0</v>
      </c>
      <c r="FT269" t="str">
        <f t="shared" si="305"/>
        <v>na</v>
      </c>
      <c r="FU269" t="b">
        <f t="shared" si="306"/>
        <v>0</v>
      </c>
      <c r="FV269" t="s">
        <v>601</v>
      </c>
      <c r="FX269" t="s">
        <v>555</v>
      </c>
      <c r="GB269" t="s">
        <v>630</v>
      </c>
      <c r="GF269" t="s">
        <v>596</v>
      </c>
      <c r="GH269" t="s">
        <v>531</v>
      </c>
      <c r="GJ269" t="s">
        <v>531</v>
      </c>
      <c r="GO269" t="s">
        <v>528</v>
      </c>
      <c r="GQ269" t="s">
        <v>528</v>
      </c>
      <c r="GV269" t="s">
        <v>1598</v>
      </c>
      <c r="HD269" t="s">
        <v>552</v>
      </c>
      <c r="HX269">
        <f>IF(IT269="","Unknown",VLOOKUP(IT269,'Vlookup tables'!$B$13:$C$16,2,FALSE))</f>
        <v>2</v>
      </c>
      <c r="HY269">
        <f>IF(IU269="","Unknown",VLOOKUP(IU269,'Vlookup tables'!$D$13:$E$16,2,FALSE))</f>
        <v>3</v>
      </c>
      <c r="HZ269">
        <f>IF(IV269="","Unknown",VLOOKUP(IV269,'Vlookup tables'!$F$13:$G$16,2,FALSE))</f>
        <v>3</v>
      </c>
      <c r="IA269">
        <f>IF(IW269="","Unknown",VLOOKUP(IW269,'Vlookup tables'!$H$13:$I$16,2,FALSE))</f>
        <v>3</v>
      </c>
      <c r="IB269">
        <f>IF(IX269="","Unknown",VLOOKUP(IX269,'Vlookup tables'!$J$13:$K$16,2,FALSE))</f>
        <v>3</v>
      </c>
      <c r="IC269">
        <f>IF(IY269="","Unknown",VLOOKUP(IY269,'Vlookup tables'!$L$13:$M$16,2,FALSE))</f>
        <v>2</v>
      </c>
      <c r="ID269">
        <f>IF(IZ269="","Unknown",VLOOKUP(IZ269,'Vlookup tables'!$N$13:$O$16,2,FALSE))</f>
        <v>1</v>
      </c>
      <c r="IE269">
        <f>VLOOKUP(JA269,'Vlookup tables'!$P$13:$Q$15,2,FALSE)</f>
        <v>1</v>
      </c>
      <c r="IF269" t="str">
        <f t="shared" si="341"/>
        <v>na</v>
      </c>
      <c r="IG269" t="str">
        <f t="shared" si="342"/>
        <v>na</v>
      </c>
      <c r="IH269" t="str">
        <f t="shared" si="343"/>
        <v>na</v>
      </c>
      <c r="II269" t="str">
        <f t="shared" si="307"/>
        <v>na</v>
      </c>
      <c r="IJ269" t="str">
        <f>IF(OR(IF269=FALSE,IF269="na"),"na",VLOOKUP(JF269,'Vlookup tables'!$G$2:$H$7,2,FALSE))</f>
        <v>na</v>
      </c>
      <c r="IK269" t="str">
        <f>IF(OR(IG269=FALSE,IG269="na"),"na",VLOOKUP(JG269,'Vlookup tables'!$G$2:$H$7,2,FALSE))</f>
        <v>na</v>
      </c>
      <c r="IL269" t="str">
        <f>IF(OR(IH269=FALSE,IH269="na"),"na",VLOOKUP(JH269,'Vlookup tables'!$G$2:$H$7,2,FALSE))</f>
        <v>na</v>
      </c>
      <c r="IM269" t="str">
        <f>IF(OR(IF269=FALSE,IF269="na"),"na",VLOOKUP(JL269,'Vlookup tables'!$J$2:$K$5,2,FALSE))</f>
        <v>na</v>
      </c>
      <c r="IN269" t="str">
        <f>IF(OR(IG269=FALSE,IG269="na"),"na",VLOOKUP(JM269,'Vlookup tables'!$J$2:$K$5,2,FALSE))</f>
        <v>na</v>
      </c>
      <c r="IO269" t="str">
        <f>IF(OR(IH269=FALSE,IH269="na"),"na",VLOOKUP(JN269,'Vlookup tables'!$J$2:$K$5,2,FALSE))</f>
        <v>na</v>
      </c>
      <c r="IP269" t="str">
        <f t="shared" si="344"/>
        <v>na</v>
      </c>
      <c r="IQ269" t="str">
        <f t="shared" si="345"/>
        <v>na</v>
      </c>
      <c r="IR269" t="str">
        <f t="shared" si="346"/>
        <v>na</v>
      </c>
      <c r="IS269" t="b">
        <f t="shared" si="347"/>
        <v>0</v>
      </c>
      <c r="IT269" t="s">
        <v>559</v>
      </c>
      <c r="IU269" t="s">
        <v>539</v>
      </c>
      <c r="IV269" t="s">
        <v>540</v>
      </c>
      <c r="IW269" t="s">
        <v>576</v>
      </c>
      <c r="IX269" t="s">
        <v>577</v>
      </c>
      <c r="IY269" t="s">
        <v>528</v>
      </c>
      <c r="IZ269" t="s">
        <v>562</v>
      </c>
      <c r="JA269" t="s">
        <v>541</v>
      </c>
      <c r="JX269" t="s">
        <v>534</v>
      </c>
      <c r="JZ269" t="s">
        <v>901</v>
      </c>
      <c r="KA269" t="s">
        <v>589</v>
      </c>
      <c r="KC269">
        <v>2</v>
      </c>
      <c r="KD269">
        <v>1</v>
      </c>
      <c r="KH269">
        <v>1</v>
      </c>
      <c r="KN269" t="s">
        <v>552</v>
      </c>
      <c r="KQ269" t="b">
        <f t="shared" si="348"/>
        <v>0</v>
      </c>
      <c r="KR269">
        <f t="shared" si="308"/>
        <v>146</v>
      </c>
    </row>
    <row r="270" spans="1:304" ht="14.4" customHeight="1" x14ac:dyDescent="0.3">
      <c r="A270">
        <v>100</v>
      </c>
      <c r="B270">
        <v>708018</v>
      </c>
      <c r="C270" s="2">
        <v>44882.559745370374</v>
      </c>
      <c r="D270">
        <v>0.89999997615814198</v>
      </c>
      <c r="E270" t="s">
        <v>590</v>
      </c>
      <c r="F270" t="s">
        <v>566</v>
      </c>
      <c r="G270">
        <f>VLOOKUP(F270,'Vlookup tables'!$A$2:$B$10,2,FALSE)</f>
        <v>3</v>
      </c>
      <c r="H270" t="s">
        <v>545</v>
      </c>
      <c r="J270" t="str">
        <f t="shared" si="349"/>
        <v>Engineering</v>
      </c>
      <c r="K270" t="s">
        <v>568</v>
      </c>
      <c r="L270">
        <f>VLOOKUP(K270,'Vlookup tables'!$A$2:$B$10,2,FALSE)</f>
        <v>6</v>
      </c>
      <c r="M270" t="s">
        <v>569</v>
      </c>
      <c r="N270" t="b">
        <f t="shared" si="309"/>
        <v>1</v>
      </c>
      <c r="O270" t="b">
        <f t="shared" si="310"/>
        <v>1</v>
      </c>
      <c r="P270" t="b">
        <f t="shared" si="311"/>
        <v>0</v>
      </c>
      <c r="Q270" t="b">
        <f t="shared" si="312"/>
        <v>0</v>
      </c>
      <c r="R270" t="b">
        <f t="shared" si="313"/>
        <v>0</v>
      </c>
      <c r="T270" t="str">
        <f t="shared" si="350"/>
        <v>na</v>
      </c>
      <c r="U270" t="str">
        <f t="shared" si="351"/>
        <v>na</v>
      </c>
      <c r="V270" t="str">
        <f t="shared" si="352"/>
        <v>Unknown</v>
      </c>
      <c r="W270" t="str">
        <f t="shared" si="353"/>
        <v>Unknown</v>
      </c>
      <c r="X270" t="str">
        <f t="shared" si="354"/>
        <v>Unknown</v>
      </c>
      <c r="Y270" t="s">
        <v>584</v>
      </c>
      <c r="Z270">
        <f>VLOOKUP(Y270,'Vlookup tables'!$D$2:$E$6,2,FALSE)</f>
        <v>2</v>
      </c>
      <c r="AA270" t="str">
        <f t="shared" si="291"/>
        <v>na</v>
      </c>
      <c r="AB270" t="str">
        <f t="shared" si="314"/>
        <v>na</v>
      </c>
      <c r="AC270" t="str">
        <f t="shared" si="315"/>
        <v>na</v>
      </c>
      <c r="AD270" t="str">
        <f t="shared" si="316"/>
        <v>na</v>
      </c>
      <c r="AE270" t="str">
        <f t="shared" si="317"/>
        <v>na</v>
      </c>
      <c r="AF270" t="str">
        <f>IF(OR(AA270=FALSE,AA270="na"),"na",VLOOKUP(AV270,'Vlookup tables'!$G$2:$H$7,2,FALSE))</f>
        <v>na</v>
      </c>
      <c r="AG270" t="str">
        <f>IF(OR(AB270=FALSE,AB270="na"),"na",VLOOKUP(AW270,'Vlookup tables'!$G$2:$H$7,2,FALSE))</f>
        <v>na</v>
      </c>
      <c r="AH270" t="str">
        <f>IF(OR(AC270=FALSE,AC270="na"),"na",VLOOKUP(AX270,'Vlookup tables'!$G$2:$H$7,2,FALSE))</f>
        <v>na</v>
      </c>
      <c r="AI270" t="str">
        <f>IF(OR(AD270=FALSE,AD270="na"),"na",VLOOKUP(AY270,'Vlookup tables'!$G$2:$H$7,2,FALSE))</f>
        <v>na</v>
      </c>
      <c r="AJ270" t="str">
        <f>IF(OR(AA270=FALSE,AA270="na"),"na",VLOOKUP(BC270,'Vlookup tables'!$J$2:$K$5,2,FALSE))</f>
        <v>na</v>
      </c>
      <c r="AK270" t="str">
        <f>IF(OR(AB270=FALSE,AB270="na"),"na",VLOOKUP(BD270,'Vlookup tables'!$J$2:$K$5,2,FALSE))</f>
        <v>na</v>
      </c>
      <c r="AL270" t="str">
        <f>IF(OR(AC270=FALSE,AC270="na"),"na",VLOOKUP(BE270,'Vlookup tables'!$J$2:$K$5,2,FALSE))</f>
        <v>na</v>
      </c>
      <c r="AM270" t="str">
        <f>IF(OR(AD270=FALSE,AD270="na"),"na",VLOOKUP(BF270,'Vlookup tables'!$J$2:$K$5,2,FALSE))</f>
        <v>na</v>
      </c>
      <c r="AN270" t="str">
        <f t="shared" si="318"/>
        <v>na</v>
      </c>
      <c r="AO270" t="str">
        <f t="shared" si="319"/>
        <v>na</v>
      </c>
      <c r="AP270" t="str">
        <f t="shared" si="320"/>
        <v>na</v>
      </c>
      <c r="AQ270" t="str">
        <f t="shared" si="321"/>
        <v>na</v>
      </c>
      <c r="BQ270" t="str">
        <f t="shared" si="322"/>
        <v>na</v>
      </c>
      <c r="BR270" t="b">
        <f t="shared" si="323"/>
        <v>1</v>
      </c>
      <c r="BS270" t="b">
        <f t="shared" si="324"/>
        <v>0</v>
      </c>
      <c r="BT270" t="b">
        <f t="shared" si="325"/>
        <v>1</v>
      </c>
      <c r="BU270" t="b">
        <f t="shared" si="326"/>
        <v>0</v>
      </c>
      <c r="BV270" t="b">
        <f t="shared" si="327"/>
        <v>0</v>
      </c>
      <c r="BW270">
        <f>IF(OR(BR270=FALSE,BR270="na"),"na",VLOOKUP(CN270,'Vlookup tables'!$G$2:$H$7,2,FALSE))</f>
        <v>1</v>
      </c>
      <c r="BX270" t="str">
        <f>IF(OR(BS270=FALSE,BS270="na"),"na",VLOOKUP(CO270,'Vlookup tables'!$G$2:$H$7,2,FALSE))</f>
        <v>na</v>
      </c>
      <c r="BY270">
        <f>IF(OR(BT270=FALSE,BT270="na"),"na",VLOOKUP(CP270,'Vlookup tables'!$G$2:$H$7,2,FALSE))</f>
        <v>1</v>
      </c>
      <c r="BZ270" t="str">
        <f>IF(OR(BU270=FALSE,BU270="na"),"na",VLOOKUP(CQ270,'Vlookup tables'!$G$2:$H$7,2,FALSE))</f>
        <v>na</v>
      </c>
      <c r="CA270">
        <f>IF(OR(BR270=FALSE,BR270="na"),"na",VLOOKUP(CU270,'Vlookup tables'!$J$2:$K$5,2,FALSE))</f>
        <v>3</v>
      </c>
      <c r="CB270" t="str">
        <f>IF(OR(BS270=FALSE,BS270="na"),"na",VLOOKUP(CV270,'Vlookup tables'!$J$2:$K$5,2,FALSE))</f>
        <v>na</v>
      </c>
      <c r="CC270">
        <f>IF(OR(BT270=FALSE,BT270="na"),"na",VLOOKUP(CW270,'Vlookup tables'!$J$2:$K$5,2,FALSE))</f>
        <v>3</v>
      </c>
      <c r="CD270" t="str">
        <f>IF(OR(BU270=FALSE,BU270="na"),"na",VLOOKUP(CX270,'Vlookup tables'!$J$2:$K$5,2,FALSE))</f>
        <v>na</v>
      </c>
      <c r="CE270" t="b">
        <f t="shared" si="328"/>
        <v>0</v>
      </c>
      <c r="CF270" t="str">
        <f t="shared" si="329"/>
        <v>na</v>
      </c>
      <c r="CG270" t="b">
        <f t="shared" si="330"/>
        <v>0</v>
      </c>
      <c r="CH270" t="str">
        <f t="shared" si="331"/>
        <v>na</v>
      </c>
      <c r="CJ270" t="s">
        <v>572</v>
      </c>
      <c r="CN270" t="s">
        <v>530</v>
      </c>
      <c r="CP270" t="s">
        <v>530</v>
      </c>
      <c r="CU270" t="s">
        <v>532</v>
      </c>
      <c r="CW270" t="s">
        <v>532</v>
      </c>
      <c r="DI270" t="b">
        <f t="shared" si="332"/>
        <v>0</v>
      </c>
      <c r="DK270" t="s">
        <v>552</v>
      </c>
      <c r="EQ270" t="b">
        <f t="shared" si="333"/>
        <v>0</v>
      </c>
      <c r="ER270" t="b">
        <f t="shared" si="334"/>
        <v>0</v>
      </c>
      <c r="ES270" t="b">
        <f t="shared" si="335"/>
        <v>0</v>
      </c>
      <c r="ET270" t="b">
        <f t="shared" si="336"/>
        <v>0</v>
      </c>
      <c r="EU270" t="b">
        <f t="shared" si="337"/>
        <v>0</v>
      </c>
      <c r="EV270" t="b">
        <f t="shared" si="338"/>
        <v>0</v>
      </c>
      <c r="EW270" t="str">
        <f t="shared" si="292"/>
        <v>na</v>
      </c>
      <c r="EX270" t="str">
        <f t="shared" si="293"/>
        <v>na</v>
      </c>
      <c r="EY270" t="str">
        <f t="shared" si="294"/>
        <v>na</v>
      </c>
      <c r="EZ270" t="str">
        <f t="shared" si="295"/>
        <v>na</v>
      </c>
      <c r="FA270" t="str">
        <f t="shared" si="296"/>
        <v>na</v>
      </c>
      <c r="FB270" t="str">
        <f t="shared" si="297"/>
        <v>na</v>
      </c>
      <c r="FC270" t="str">
        <f t="shared" si="339"/>
        <v>na</v>
      </c>
      <c r="FD270" t="str">
        <f t="shared" si="298"/>
        <v>na</v>
      </c>
      <c r="FE270" t="str">
        <f t="shared" si="299"/>
        <v>na</v>
      </c>
      <c r="FF270" t="str">
        <f t="shared" si="300"/>
        <v>na</v>
      </c>
      <c r="FG270" t="str">
        <f t="shared" si="301"/>
        <v>na</v>
      </c>
      <c r="FH270" t="str">
        <f t="shared" si="340"/>
        <v>na</v>
      </c>
      <c r="FI270" t="str">
        <f>IF(OR(FD270=FALSE,FD270="na"),"na",VLOOKUP(GH270,'Vlookup tables'!$G$2:$H$7,2,FALSE))</f>
        <v>na</v>
      </c>
      <c r="FJ270" t="str">
        <f>IF(OR(FE270=FALSE,FE270="na"),"na",VLOOKUP(GI270,'Vlookup tables'!$G$2:$H$7,2,FALSE))</f>
        <v>na</v>
      </c>
      <c r="FK270" t="str">
        <f>IF(OR(FF270=FALSE,FF270="na"),"na",VLOOKUP(GJ270,'Vlookup tables'!$G$2:$H$7,2,FALSE))</f>
        <v>na</v>
      </c>
      <c r="FL270" t="str">
        <f>IF(OR(FG270=FALSE,FG270="na"),"na",VLOOKUP(GK270,'Vlookup tables'!$G$2:$H$7,2,FALSE))</f>
        <v>na</v>
      </c>
      <c r="FM270" t="str">
        <f>IF(OR(FD270=FALSE,FD270="na"),"na",VLOOKUP(GO270,'Vlookup tables'!$J$2:$K$5,2,FALSE))</f>
        <v>na</v>
      </c>
      <c r="FN270" t="str">
        <f>IF(OR(FE270=FALSE,FE270="na"),"na",VLOOKUP(GP270,'Vlookup tables'!$J$2:$K$5,2,FALSE))</f>
        <v>na</v>
      </c>
      <c r="FO270" t="str">
        <f>IF(OR(FF270=FALSE,FF270="na"),"na",VLOOKUP(GQ270,'Vlookup tables'!$J$2:$K$5,2,FALSE))</f>
        <v>na</v>
      </c>
      <c r="FP270" t="str">
        <f>IF(OR(FG270=FALSE,FG270="na"),"na",VLOOKUP(GR270,'Vlookup tables'!$J$2:$K$5,2,FALSE))</f>
        <v>na</v>
      </c>
      <c r="FQ270" t="str">
        <f t="shared" si="302"/>
        <v>na</v>
      </c>
      <c r="FR270" t="str">
        <f t="shared" si="303"/>
        <v>na</v>
      </c>
      <c r="FS270" t="str">
        <f t="shared" si="304"/>
        <v>na</v>
      </c>
      <c r="FT270" t="str">
        <f t="shared" si="305"/>
        <v>na</v>
      </c>
      <c r="FU270" t="str">
        <f t="shared" si="306"/>
        <v>na</v>
      </c>
      <c r="FV270" t="s">
        <v>574</v>
      </c>
      <c r="HF270" t="s">
        <v>579</v>
      </c>
      <c r="HG270" t="s">
        <v>1599</v>
      </c>
      <c r="HX270">
        <f>IF(IT270="","Unknown",VLOOKUP(IT270,'Vlookup tables'!$B$13:$C$16,2,FALSE))</f>
        <v>2</v>
      </c>
      <c r="HY270">
        <f>IF(IU270="","Unknown",VLOOKUP(IU270,'Vlookup tables'!$D$13:$E$16,2,FALSE))</f>
        <v>3</v>
      </c>
      <c r="HZ270">
        <f>IF(IV270="","Unknown",VLOOKUP(IV270,'Vlookup tables'!$F$13:$G$16,2,FALSE))</f>
        <v>3</v>
      </c>
      <c r="IA270">
        <f>IF(IW270="","Unknown",VLOOKUP(IW270,'Vlookup tables'!$H$13:$I$16,2,FALSE))</f>
        <v>3</v>
      </c>
      <c r="IB270">
        <f>IF(IX270="","Unknown",VLOOKUP(IX270,'Vlookup tables'!$J$13:$K$16,2,FALSE))</f>
        <v>3</v>
      </c>
      <c r="IC270">
        <f>IF(IY270="","Unknown",VLOOKUP(IY270,'Vlookup tables'!$L$13:$M$16,2,FALSE))</f>
        <v>3</v>
      </c>
      <c r="ID270">
        <f>IF(IZ270="","Unknown",VLOOKUP(IZ270,'Vlookup tables'!$N$13:$O$16,2,FALSE))</f>
        <v>1</v>
      </c>
      <c r="IE270">
        <f>VLOOKUP(JA270,'Vlookup tables'!$P$13:$Q$15,2,FALSE)</f>
        <v>1</v>
      </c>
      <c r="IF270" t="str">
        <f t="shared" si="341"/>
        <v>na</v>
      </c>
      <c r="IG270" t="str">
        <f t="shared" si="342"/>
        <v>na</v>
      </c>
      <c r="IH270" t="str">
        <f t="shared" si="343"/>
        <v>na</v>
      </c>
      <c r="II270" t="str">
        <f t="shared" si="307"/>
        <v>na</v>
      </c>
      <c r="IJ270" t="str">
        <f>IF(OR(IF270=FALSE,IF270="na"),"na",VLOOKUP(JF270,'Vlookup tables'!$G$2:$H$7,2,FALSE))</f>
        <v>na</v>
      </c>
      <c r="IK270" t="str">
        <f>IF(OR(IG270=FALSE,IG270="na"),"na",VLOOKUP(JG270,'Vlookup tables'!$G$2:$H$7,2,FALSE))</f>
        <v>na</v>
      </c>
      <c r="IL270" t="str">
        <f>IF(OR(IH270=FALSE,IH270="na"),"na",VLOOKUP(JH270,'Vlookup tables'!$G$2:$H$7,2,FALSE))</f>
        <v>na</v>
      </c>
      <c r="IM270" t="str">
        <f>IF(OR(IF270=FALSE,IF270="na"),"na",VLOOKUP(JL270,'Vlookup tables'!$J$2:$K$5,2,FALSE))</f>
        <v>na</v>
      </c>
      <c r="IN270" t="str">
        <f>IF(OR(IG270=FALSE,IG270="na"),"na",VLOOKUP(JM270,'Vlookup tables'!$J$2:$K$5,2,FALSE))</f>
        <v>na</v>
      </c>
      <c r="IO270" t="str">
        <f>IF(OR(IH270=FALSE,IH270="na"),"na",VLOOKUP(JN270,'Vlookup tables'!$J$2:$K$5,2,FALSE))</f>
        <v>na</v>
      </c>
      <c r="IP270" t="str">
        <f t="shared" si="344"/>
        <v>na</v>
      </c>
      <c r="IQ270" t="str">
        <f t="shared" si="345"/>
        <v>na</v>
      </c>
      <c r="IR270" t="str">
        <f t="shared" si="346"/>
        <v>na</v>
      </c>
      <c r="IS270" t="b">
        <f t="shared" si="347"/>
        <v>0</v>
      </c>
      <c r="IT270" t="s">
        <v>559</v>
      </c>
      <c r="IU270" t="s">
        <v>539</v>
      </c>
      <c r="IV270" t="s">
        <v>540</v>
      </c>
      <c r="IW270" t="s">
        <v>576</v>
      </c>
      <c r="IX270" t="s">
        <v>577</v>
      </c>
      <c r="IY270" t="s">
        <v>532</v>
      </c>
      <c r="IZ270" t="s">
        <v>562</v>
      </c>
      <c r="JA270" t="s">
        <v>541</v>
      </c>
      <c r="JX270" t="s">
        <v>534</v>
      </c>
      <c r="KN270" t="s">
        <v>552</v>
      </c>
      <c r="KQ270" t="b">
        <f t="shared" si="348"/>
        <v>0</v>
      </c>
      <c r="KR270">
        <f t="shared" si="308"/>
        <v>132</v>
      </c>
    </row>
    <row r="271" spans="1:304" ht="14.4" customHeight="1" x14ac:dyDescent="0.3">
      <c r="A271">
        <v>100</v>
      </c>
      <c r="B271">
        <v>237</v>
      </c>
      <c r="C271" s="2">
        <v>44882.562025462961</v>
      </c>
      <c r="D271">
        <v>1</v>
      </c>
      <c r="E271" t="s">
        <v>544</v>
      </c>
      <c r="F271" t="s">
        <v>566</v>
      </c>
      <c r="G271">
        <f>VLOOKUP(F271,'Vlookup tables'!$A$2:$B$10,2,FALSE)</f>
        <v>3</v>
      </c>
      <c r="H271" t="s">
        <v>631</v>
      </c>
      <c r="J271" t="str">
        <f t="shared" si="349"/>
        <v>Maintenance</v>
      </c>
      <c r="K271" t="s">
        <v>611</v>
      </c>
      <c r="L271">
        <f>VLOOKUP(K271,'Vlookup tables'!$A$2:$B$10,2,FALSE)</f>
        <v>4</v>
      </c>
      <c r="M271" t="s">
        <v>547</v>
      </c>
      <c r="N271" t="b">
        <f t="shared" si="309"/>
        <v>0</v>
      </c>
      <c r="O271" t="b">
        <f t="shared" si="310"/>
        <v>0</v>
      </c>
      <c r="P271" t="b">
        <f t="shared" si="311"/>
        <v>1</v>
      </c>
      <c r="Q271" t="b">
        <f t="shared" si="312"/>
        <v>0</v>
      </c>
      <c r="R271" t="b">
        <f t="shared" si="313"/>
        <v>0</v>
      </c>
      <c r="S271" t="s">
        <v>904</v>
      </c>
      <c r="T271" t="b">
        <f t="shared" si="350"/>
        <v>0</v>
      </c>
      <c r="U271" t="b">
        <f t="shared" si="351"/>
        <v>0</v>
      </c>
      <c r="V271" t="str">
        <f t="shared" si="352"/>
        <v>na</v>
      </c>
      <c r="W271" t="b">
        <f t="shared" si="353"/>
        <v>1</v>
      </c>
      <c r="X271" t="b">
        <f t="shared" si="354"/>
        <v>0</v>
      </c>
      <c r="Y271" t="s">
        <v>584</v>
      </c>
      <c r="Z271">
        <f>VLOOKUP(Y271,'Vlookup tables'!$D$2:$E$6,2,FALSE)</f>
        <v>2</v>
      </c>
      <c r="AA271" t="str">
        <f t="shared" si="291"/>
        <v>na</v>
      </c>
      <c r="AB271" t="str">
        <f t="shared" si="314"/>
        <v>na</v>
      </c>
      <c r="AC271" t="str">
        <f t="shared" si="315"/>
        <v>na</v>
      </c>
      <c r="AD271" t="str">
        <f t="shared" si="316"/>
        <v>na</v>
      </c>
      <c r="AE271" t="str">
        <f t="shared" si="317"/>
        <v>na</v>
      </c>
      <c r="AF271" t="str">
        <f>IF(OR(AA271=FALSE,AA271="na"),"na",VLOOKUP(AV271,'Vlookup tables'!$G$2:$H$7,2,FALSE))</f>
        <v>na</v>
      </c>
      <c r="AG271" t="str">
        <f>IF(OR(AB271=FALSE,AB271="na"),"na",VLOOKUP(AW271,'Vlookup tables'!$G$2:$H$7,2,FALSE))</f>
        <v>na</v>
      </c>
      <c r="AH271" t="str">
        <f>IF(OR(AC271=FALSE,AC271="na"),"na",VLOOKUP(AX271,'Vlookup tables'!$G$2:$H$7,2,FALSE))</f>
        <v>na</v>
      </c>
      <c r="AI271" t="str">
        <f>IF(OR(AD271=FALSE,AD271="na"),"na",VLOOKUP(AY271,'Vlookup tables'!$G$2:$H$7,2,FALSE))</f>
        <v>na</v>
      </c>
      <c r="AJ271" t="str">
        <f>IF(OR(AA271=FALSE,AA271="na"),"na",VLOOKUP(BC271,'Vlookup tables'!$J$2:$K$5,2,FALSE))</f>
        <v>na</v>
      </c>
      <c r="AK271" t="str">
        <f>IF(OR(AB271=FALSE,AB271="na"),"na",VLOOKUP(BD271,'Vlookup tables'!$J$2:$K$5,2,FALSE))</f>
        <v>na</v>
      </c>
      <c r="AL271" t="str">
        <f>IF(OR(AC271=FALSE,AC271="na"),"na",VLOOKUP(BE271,'Vlookup tables'!$J$2:$K$5,2,FALSE))</f>
        <v>na</v>
      </c>
      <c r="AM271" t="str">
        <f>IF(OR(AD271=FALSE,AD271="na"),"na",VLOOKUP(BF271,'Vlookup tables'!$J$2:$K$5,2,FALSE))</f>
        <v>na</v>
      </c>
      <c r="AN271" t="str">
        <f t="shared" si="318"/>
        <v>na</v>
      </c>
      <c r="AO271" t="str">
        <f t="shared" si="319"/>
        <v>na</v>
      </c>
      <c r="AP271" t="str">
        <f t="shared" si="320"/>
        <v>na</v>
      </c>
      <c r="AQ271" t="str">
        <f t="shared" si="321"/>
        <v>na</v>
      </c>
      <c r="BQ271" t="str">
        <f t="shared" si="322"/>
        <v>na</v>
      </c>
      <c r="BR271" t="b">
        <f t="shared" si="323"/>
        <v>0</v>
      </c>
      <c r="BS271" t="b">
        <f t="shared" si="324"/>
        <v>1</v>
      </c>
      <c r="BT271" t="b">
        <f t="shared" si="325"/>
        <v>0</v>
      </c>
      <c r="BU271" t="b">
        <f t="shared" si="326"/>
        <v>0</v>
      </c>
      <c r="BV271" t="b">
        <f t="shared" si="327"/>
        <v>0</v>
      </c>
      <c r="BW271" t="str">
        <f>IF(OR(BR271=FALSE,BR271="na"),"na",VLOOKUP(CN271,'Vlookup tables'!$G$2:$H$7,2,FALSE))</f>
        <v>na</v>
      </c>
      <c r="BX271">
        <f>IF(OR(BS271=FALSE,BS271="na"),"na",VLOOKUP(CO271,'Vlookup tables'!$G$2:$H$7,2,FALSE))</f>
        <v>3</v>
      </c>
      <c r="BY271" t="str">
        <f>IF(OR(BT271=FALSE,BT271="na"),"na",VLOOKUP(CP271,'Vlookup tables'!$G$2:$H$7,2,FALSE))</f>
        <v>na</v>
      </c>
      <c r="BZ271" t="str">
        <f>IF(OR(BU271=FALSE,BU271="na"),"na",VLOOKUP(CQ271,'Vlookup tables'!$G$2:$H$7,2,FALSE))</f>
        <v>na</v>
      </c>
      <c r="CA271" t="str">
        <f>IF(OR(BR271=FALSE,BR271="na"),"na",VLOOKUP(CU271,'Vlookup tables'!$J$2:$K$5,2,FALSE))</f>
        <v>na</v>
      </c>
      <c r="CB271">
        <f>IF(OR(BS271=FALSE,BS271="na"),"na",VLOOKUP(CV271,'Vlookup tables'!$J$2:$K$5,2,FALSE))</f>
        <v>3</v>
      </c>
      <c r="CC271" t="str">
        <f>IF(OR(BT271=FALSE,BT271="na"),"na",VLOOKUP(CW271,'Vlookup tables'!$J$2:$K$5,2,FALSE))</f>
        <v>na</v>
      </c>
      <c r="CD271" t="str">
        <f>IF(OR(BU271=FALSE,BU271="na"),"na",VLOOKUP(CX271,'Vlookup tables'!$J$2:$K$5,2,FALSE))</f>
        <v>na</v>
      </c>
      <c r="CE271" t="str">
        <f t="shared" si="328"/>
        <v>na</v>
      </c>
      <c r="CF271" t="b">
        <f t="shared" si="329"/>
        <v>1</v>
      </c>
      <c r="CG271" t="str">
        <f t="shared" si="330"/>
        <v>na</v>
      </c>
      <c r="CH271" t="str">
        <f t="shared" si="331"/>
        <v>na</v>
      </c>
      <c r="CJ271" t="s">
        <v>805</v>
      </c>
      <c r="CO271" t="s">
        <v>527</v>
      </c>
      <c r="CV271" t="s">
        <v>532</v>
      </c>
      <c r="DC271" t="s">
        <v>1600</v>
      </c>
      <c r="DI271" t="b">
        <f t="shared" si="332"/>
        <v>0</v>
      </c>
      <c r="DK271" t="s">
        <v>533</v>
      </c>
      <c r="EQ271" t="b">
        <f t="shared" si="333"/>
        <v>1</v>
      </c>
      <c r="ER271" t="b">
        <f t="shared" si="334"/>
        <v>1</v>
      </c>
      <c r="ES271" t="b">
        <f t="shared" si="335"/>
        <v>0</v>
      </c>
      <c r="ET271" t="b">
        <f t="shared" si="336"/>
        <v>0</v>
      </c>
      <c r="EU271" t="b">
        <f t="shared" si="337"/>
        <v>0</v>
      </c>
      <c r="EV271" t="b">
        <f t="shared" si="338"/>
        <v>0</v>
      </c>
      <c r="EW271">
        <f t="shared" si="292"/>
        <v>2</v>
      </c>
      <c r="EX271" t="str">
        <f t="shared" si="293"/>
        <v>na</v>
      </c>
      <c r="EY271" t="str">
        <f t="shared" si="294"/>
        <v>na</v>
      </c>
      <c r="EZ271" t="str">
        <f t="shared" si="295"/>
        <v>na</v>
      </c>
      <c r="FA271" t="b">
        <f t="shared" si="296"/>
        <v>1</v>
      </c>
      <c r="FB271" t="b">
        <f t="shared" si="297"/>
        <v>0</v>
      </c>
      <c r="FC271" t="b">
        <f t="shared" si="339"/>
        <v>0</v>
      </c>
      <c r="FD271" t="b">
        <f t="shared" si="298"/>
        <v>1</v>
      </c>
      <c r="FE271" t="b">
        <f t="shared" si="299"/>
        <v>0</v>
      </c>
      <c r="FF271" t="b">
        <f t="shared" si="300"/>
        <v>0</v>
      </c>
      <c r="FG271" t="b">
        <f t="shared" si="301"/>
        <v>0</v>
      </c>
      <c r="FH271" t="b">
        <f t="shared" si="340"/>
        <v>0</v>
      </c>
      <c r="FI271">
        <f>IF(OR(FD271=FALSE,FD271="na"),"na",VLOOKUP(GH271,'Vlookup tables'!$G$2:$H$7,2,FALSE))</f>
        <v>2</v>
      </c>
      <c r="FJ271" t="str">
        <f>IF(OR(FE271=FALSE,FE271="na"),"na",VLOOKUP(GI271,'Vlookup tables'!$G$2:$H$7,2,FALSE))</f>
        <v>na</v>
      </c>
      <c r="FK271" t="str">
        <f>IF(OR(FF271=FALSE,FF271="na"),"na",VLOOKUP(GJ271,'Vlookup tables'!$G$2:$H$7,2,FALSE))</f>
        <v>na</v>
      </c>
      <c r="FL271" t="str">
        <f>IF(OR(FG271=FALSE,FG271="na"),"na",VLOOKUP(GK271,'Vlookup tables'!$G$2:$H$7,2,FALSE))</f>
        <v>na</v>
      </c>
      <c r="FM271">
        <f>IF(OR(FD271=FALSE,FD271="na"),"na",VLOOKUP(GO271,'Vlookup tables'!$J$2:$K$5,2,FALSE))</f>
        <v>3</v>
      </c>
      <c r="FN271" t="str">
        <f>IF(OR(FE271=FALSE,FE271="na"),"na",VLOOKUP(GP271,'Vlookup tables'!$J$2:$K$5,2,FALSE))</f>
        <v>na</v>
      </c>
      <c r="FO271" t="str">
        <f>IF(OR(FF271=FALSE,FF271="na"),"na",VLOOKUP(GQ271,'Vlookup tables'!$J$2:$K$5,2,FALSE))</f>
        <v>na</v>
      </c>
      <c r="FP271" t="str">
        <f>IF(OR(FG271=FALSE,FG271="na"),"na",VLOOKUP(GR271,'Vlookup tables'!$J$2:$K$5,2,FALSE))</f>
        <v>na</v>
      </c>
      <c r="FQ271" t="b">
        <f t="shared" si="302"/>
        <v>0</v>
      </c>
      <c r="FR271" t="str">
        <f t="shared" si="303"/>
        <v>na</v>
      </c>
      <c r="FS271" t="str">
        <f t="shared" si="304"/>
        <v>na</v>
      </c>
      <c r="FT271" t="str">
        <f t="shared" si="305"/>
        <v>na</v>
      </c>
      <c r="FU271" t="b">
        <f t="shared" si="306"/>
        <v>0</v>
      </c>
      <c r="FV271" t="s">
        <v>601</v>
      </c>
      <c r="FX271" t="s">
        <v>556</v>
      </c>
      <c r="GB271" t="s">
        <v>661</v>
      </c>
      <c r="GF271" t="s">
        <v>596</v>
      </c>
      <c r="GH271" t="s">
        <v>531</v>
      </c>
      <c r="GO271" t="s">
        <v>532</v>
      </c>
      <c r="HD271" t="s">
        <v>533</v>
      </c>
      <c r="HX271">
        <f>IF(IT271="","Unknown",VLOOKUP(IT271,'Vlookup tables'!$B$13:$C$16,2,FALSE))</f>
        <v>2</v>
      </c>
      <c r="HY271">
        <f>IF(IU271="","Unknown",VLOOKUP(IU271,'Vlookup tables'!$D$13:$E$16,2,FALSE))</f>
        <v>2</v>
      </c>
      <c r="HZ271">
        <f>IF(IV271="","Unknown",VLOOKUP(IV271,'Vlookup tables'!$F$13:$G$16,2,FALSE))</f>
        <v>2</v>
      </c>
      <c r="IA271">
        <f>IF(IW271="","Unknown",VLOOKUP(IW271,'Vlookup tables'!$H$13:$I$16,2,FALSE))</f>
        <v>2</v>
      </c>
      <c r="IB271">
        <f>IF(IX271="","Unknown",VLOOKUP(IX271,'Vlookup tables'!$J$13:$K$16,2,FALSE))</f>
        <v>3</v>
      </c>
      <c r="IC271">
        <f>IF(IY271="","Unknown",VLOOKUP(IY271,'Vlookup tables'!$L$13:$M$16,2,FALSE))</f>
        <v>3</v>
      </c>
      <c r="ID271">
        <f>IF(IZ271="","Unknown",VLOOKUP(IZ271,'Vlookup tables'!$N$13:$O$16,2,FALSE))</f>
        <v>1</v>
      </c>
      <c r="IE271">
        <f>VLOOKUP(JA271,'Vlookup tables'!$P$13:$Q$15,2,FALSE)</f>
        <v>2</v>
      </c>
      <c r="IF271" t="b">
        <f t="shared" si="341"/>
        <v>0</v>
      </c>
      <c r="IG271" t="b">
        <f t="shared" si="342"/>
        <v>1</v>
      </c>
      <c r="IH271" t="b">
        <f t="shared" si="343"/>
        <v>0</v>
      </c>
      <c r="II271" t="b">
        <f t="shared" si="307"/>
        <v>0</v>
      </c>
      <c r="IJ271" t="str">
        <f>IF(OR(IF271=FALSE,IF271="na"),"na",VLOOKUP(JF271,'Vlookup tables'!$G$2:$H$7,2,FALSE))</f>
        <v>na</v>
      </c>
      <c r="IK271">
        <f>IF(OR(IG271=FALSE,IG271="na"),"na",VLOOKUP(JG271,'Vlookup tables'!$G$2:$H$7,2,FALSE))</f>
        <v>2</v>
      </c>
      <c r="IL271" t="str">
        <f>IF(OR(IH271=FALSE,IH271="na"),"na",VLOOKUP(JH271,'Vlookup tables'!$G$2:$H$7,2,FALSE))</f>
        <v>na</v>
      </c>
      <c r="IM271" t="str">
        <f>IF(OR(IF271=FALSE,IF271="na"),"na",VLOOKUP(JL271,'Vlookup tables'!$J$2:$K$5,2,FALSE))</f>
        <v>na</v>
      </c>
      <c r="IN271">
        <f>IF(OR(IG271=FALSE,IG271="na"),"na",VLOOKUP(JM271,'Vlookup tables'!$J$2:$K$5,2,FALSE))</f>
        <v>2</v>
      </c>
      <c r="IO271" t="str">
        <f>IF(OR(IH271=FALSE,IH271="na"),"na",VLOOKUP(JN271,'Vlookup tables'!$J$2:$K$5,2,FALSE))</f>
        <v>na</v>
      </c>
      <c r="IP271" t="str">
        <f t="shared" si="344"/>
        <v>na</v>
      </c>
      <c r="IQ271" t="b">
        <f t="shared" si="345"/>
        <v>0</v>
      </c>
      <c r="IR271" t="str">
        <f t="shared" si="346"/>
        <v>na</v>
      </c>
      <c r="IS271" t="b">
        <f t="shared" si="347"/>
        <v>0</v>
      </c>
      <c r="IT271" t="s">
        <v>559</v>
      </c>
      <c r="IU271" t="s">
        <v>560</v>
      </c>
      <c r="IV271" t="s">
        <v>561</v>
      </c>
      <c r="IW271" t="s">
        <v>562</v>
      </c>
      <c r="IX271" t="s">
        <v>577</v>
      </c>
      <c r="IY271" t="s">
        <v>532</v>
      </c>
      <c r="IZ271" t="s">
        <v>562</v>
      </c>
      <c r="JA271" t="s">
        <v>578</v>
      </c>
      <c r="JB271" t="s">
        <v>619</v>
      </c>
      <c r="JG271" t="s">
        <v>531</v>
      </c>
      <c r="JM271" t="s">
        <v>528</v>
      </c>
      <c r="KN271" t="s">
        <v>705</v>
      </c>
      <c r="KQ271" t="b">
        <f t="shared" si="348"/>
        <v>0</v>
      </c>
      <c r="KR271">
        <f t="shared" si="308"/>
        <v>138</v>
      </c>
    </row>
    <row r="272" spans="1:304" ht="14.4" customHeight="1" x14ac:dyDescent="0.3">
      <c r="A272">
        <v>100</v>
      </c>
      <c r="B272">
        <v>281</v>
      </c>
      <c r="C272" s="2">
        <v>44882.562928240739</v>
      </c>
      <c r="D272">
        <v>1</v>
      </c>
      <c r="E272" t="s">
        <v>853</v>
      </c>
      <c r="F272" t="s">
        <v>566</v>
      </c>
      <c r="G272">
        <f>VLOOKUP(F272,'Vlookup tables'!$A$2:$B$10,2,FALSE)</f>
        <v>3</v>
      </c>
      <c r="H272" t="s">
        <v>579</v>
      </c>
      <c r="I272" t="s">
        <v>1129</v>
      </c>
      <c r="J272" t="str">
        <f t="shared" si="349"/>
        <v>Environmental</v>
      </c>
      <c r="K272" t="s">
        <v>611</v>
      </c>
      <c r="L272">
        <f>VLOOKUP(K272,'Vlookup tables'!$A$2:$B$10,2,FALSE)</f>
        <v>4</v>
      </c>
      <c r="M272" t="s">
        <v>583</v>
      </c>
      <c r="N272" t="b">
        <f t="shared" si="309"/>
        <v>1</v>
      </c>
      <c r="O272" t="b">
        <f t="shared" si="310"/>
        <v>0</v>
      </c>
      <c r="P272" t="b">
        <f t="shared" si="311"/>
        <v>0</v>
      </c>
      <c r="Q272" t="b">
        <f t="shared" si="312"/>
        <v>0</v>
      </c>
      <c r="R272" t="b">
        <f t="shared" si="313"/>
        <v>0</v>
      </c>
      <c r="S272" t="s">
        <v>547</v>
      </c>
      <c r="T272" t="str">
        <f t="shared" si="350"/>
        <v>na</v>
      </c>
      <c r="U272" t="b">
        <f t="shared" si="351"/>
        <v>0</v>
      </c>
      <c r="V272" t="b">
        <f t="shared" si="352"/>
        <v>1</v>
      </c>
      <c r="W272" t="b">
        <f t="shared" si="353"/>
        <v>0</v>
      </c>
      <c r="X272" t="b">
        <f t="shared" si="354"/>
        <v>0</v>
      </c>
      <c r="Y272" t="s">
        <v>621</v>
      </c>
      <c r="Z272">
        <f>VLOOKUP(Y272,'Vlookup tables'!$D$2:$E$6,2,FALSE)</f>
        <v>3</v>
      </c>
      <c r="AA272" t="str">
        <f t="shared" si="291"/>
        <v>na</v>
      </c>
      <c r="AB272" t="str">
        <f t="shared" si="314"/>
        <v>na</v>
      </c>
      <c r="AC272" t="str">
        <f t="shared" si="315"/>
        <v>na</v>
      </c>
      <c r="AD272" t="str">
        <f t="shared" si="316"/>
        <v>na</v>
      </c>
      <c r="AE272" t="str">
        <f t="shared" si="317"/>
        <v>na</v>
      </c>
      <c r="AF272" t="str">
        <f>IF(OR(AA272=FALSE,AA272="na"),"na",VLOOKUP(AV272,'Vlookup tables'!$G$2:$H$7,2,FALSE))</f>
        <v>na</v>
      </c>
      <c r="AG272" t="str">
        <f>IF(OR(AB272=FALSE,AB272="na"),"na",VLOOKUP(AW272,'Vlookup tables'!$G$2:$H$7,2,FALSE))</f>
        <v>na</v>
      </c>
      <c r="AH272" t="str">
        <f>IF(OR(AC272=FALSE,AC272="na"),"na",VLOOKUP(AX272,'Vlookup tables'!$G$2:$H$7,2,FALSE))</f>
        <v>na</v>
      </c>
      <c r="AI272" t="str">
        <f>IF(OR(AD272=FALSE,AD272="na"),"na",VLOOKUP(AY272,'Vlookup tables'!$G$2:$H$7,2,FALSE))</f>
        <v>na</v>
      </c>
      <c r="AJ272" t="str">
        <f>IF(OR(AA272=FALSE,AA272="na"),"na",VLOOKUP(BC272,'Vlookup tables'!$J$2:$K$5,2,FALSE))</f>
        <v>na</v>
      </c>
      <c r="AK272" t="str">
        <f>IF(OR(AB272=FALSE,AB272="na"),"na",VLOOKUP(BD272,'Vlookup tables'!$J$2:$K$5,2,FALSE))</f>
        <v>na</v>
      </c>
      <c r="AL272" t="str">
        <f>IF(OR(AC272=FALSE,AC272="na"),"na",VLOOKUP(BE272,'Vlookup tables'!$J$2:$K$5,2,FALSE))</f>
        <v>na</v>
      </c>
      <c r="AM272" t="str">
        <f>IF(OR(AD272=FALSE,AD272="na"),"na",VLOOKUP(BF272,'Vlookup tables'!$J$2:$K$5,2,FALSE))</f>
        <v>na</v>
      </c>
      <c r="AN272" t="str">
        <f t="shared" si="318"/>
        <v>na</v>
      </c>
      <c r="AO272" t="str">
        <f t="shared" si="319"/>
        <v>na</v>
      </c>
      <c r="AP272" t="str">
        <f t="shared" si="320"/>
        <v>na</v>
      </c>
      <c r="AQ272" t="str">
        <f t="shared" si="321"/>
        <v>na</v>
      </c>
      <c r="BQ272" t="str">
        <f t="shared" si="322"/>
        <v>na</v>
      </c>
      <c r="BR272" t="str">
        <f t="shared" si="323"/>
        <v>na</v>
      </c>
      <c r="BS272" t="str">
        <f t="shared" si="324"/>
        <v>na</v>
      </c>
      <c r="BT272" t="str">
        <f t="shared" si="325"/>
        <v>na</v>
      </c>
      <c r="BU272" t="str">
        <f t="shared" si="326"/>
        <v>na</v>
      </c>
      <c r="BV272" t="str">
        <f t="shared" si="327"/>
        <v>na</v>
      </c>
      <c r="BW272" t="str">
        <f>IF(OR(BR272=FALSE,BR272="na"),"na",VLOOKUP(CN272,'Vlookup tables'!$G$2:$H$7,2,FALSE))</f>
        <v>na</v>
      </c>
      <c r="BX272" t="str">
        <f>IF(OR(BS272=FALSE,BS272="na"),"na",VLOOKUP(CO272,'Vlookup tables'!$G$2:$H$7,2,FALSE))</f>
        <v>na</v>
      </c>
      <c r="BY272" t="str">
        <f>IF(OR(BT272=FALSE,BT272="na"),"na",VLOOKUP(CP272,'Vlookup tables'!$G$2:$H$7,2,FALSE))</f>
        <v>na</v>
      </c>
      <c r="BZ272" t="str">
        <f>IF(OR(BU272=FALSE,BU272="na"),"na",VLOOKUP(CQ272,'Vlookup tables'!$G$2:$H$7,2,FALSE))</f>
        <v>na</v>
      </c>
      <c r="CA272" t="str">
        <f>IF(OR(BR272=FALSE,BR272="na"),"na",VLOOKUP(CU272,'Vlookup tables'!$J$2:$K$5,2,FALSE))</f>
        <v>na</v>
      </c>
      <c r="CB272" t="str">
        <f>IF(OR(BS272=FALSE,BS272="na"),"na",VLOOKUP(CV272,'Vlookup tables'!$J$2:$K$5,2,FALSE))</f>
        <v>na</v>
      </c>
      <c r="CC272" t="str">
        <f>IF(OR(BT272=FALSE,BT272="na"),"na",VLOOKUP(CW272,'Vlookup tables'!$J$2:$K$5,2,FALSE))</f>
        <v>na</v>
      </c>
      <c r="CD272" t="str">
        <f>IF(OR(BU272=FALSE,BU272="na"),"na",VLOOKUP(CX272,'Vlookup tables'!$J$2:$K$5,2,FALSE))</f>
        <v>na</v>
      </c>
      <c r="CE272" t="str">
        <f t="shared" si="328"/>
        <v>na</v>
      </c>
      <c r="CF272" t="str">
        <f t="shared" si="329"/>
        <v>na</v>
      </c>
      <c r="CG272" t="str">
        <f t="shared" si="330"/>
        <v>na</v>
      </c>
      <c r="CH272" t="str">
        <f t="shared" si="331"/>
        <v>na</v>
      </c>
      <c r="DI272" t="str">
        <f t="shared" si="332"/>
        <v>na</v>
      </c>
      <c r="DM272" s="5" t="s">
        <v>907</v>
      </c>
      <c r="EQ272" t="b">
        <f t="shared" si="333"/>
        <v>1</v>
      </c>
      <c r="ER272" t="b">
        <f t="shared" si="334"/>
        <v>1</v>
      </c>
      <c r="ES272" t="b">
        <f t="shared" si="335"/>
        <v>0</v>
      </c>
      <c r="ET272" t="b">
        <f t="shared" si="336"/>
        <v>0</v>
      </c>
      <c r="EU272" t="b">
        <f t="shared" si="337"/>
        <v>0</v>
      </c>
      <c r="EV272" t="b">
        <f t="shared" si="338"/>
        <v>0</v>
      </c>
      <c r="EW272">
        <f t="shared" si="292"/>
        <v>1</v>
      </c>
      <c r="EX272" t="str">
        <f t="shared" si="293"/>
        <v>na</v>
      </c>
      <c r="EY272" t="str">
        <f t="shared" si="294"/>
        <v>na</v>
      </c>
      <c r="EZ272" t="str">
        <f t="shared" si="295"/>
        <v>na</v>
      </c>
      <c r="FA272" t="b">
        <f t="shared" si="296"/>
        <v>1</v>
      </c>
      <c r="FB272" t="b">
        <f t="shared" si="297"/>
        <v>0</v>
      </c>
      <c r="FC272" t="b">
        <f t="shared" si="339"/>
        <v>0</v>
      </c>
      <c r="FD272" t="b">
        <f t="shared" si="298"/>
        <v>1</v>
      </c>
      <c r="FE272" t="str">
        <f t="shared" si="299"/>
        <v>na</v>
      </c>
      <c r="FF272" t="b">
        <f t="shared" si="300"/>
        <v>1</v>
      </c>
      <c r="FG272" t="b">
        <f t="shared" si="301"/>
        <v>1</v>
      </c>
      <c r="FH272" t="b">
        <f t="shared" si="340"/>
        <v>0</v>
      </c>
      <c r="FI272">
        <f>IF(OR(FD272=FALSE,FD272="na"),"na",VLOOKUP(GH272,'Vlookup tables'!$G$2:$H$7,2,FALSE))</f>
        <v>2</v>
      </c>
      <c r="FJ272" t="str">
        <f>IF(OR(FE272=FALSE,FE272="na"),"na",VLOOKUP(GI272,'Vlookup tables'!$G$2:$H$7,2,FALSE))</f>
        <v>na</v>
      </c>
      <c r="FK272">
        <f>IF(OR(FF272=FALSE,FF272="na"),"na",VLOOKUP(GJ272,'Vlookup tables'!$G$2:$H$7,2,FALSE))</f>
        <v>1</v>
      </c>
      <c r="FL272">
        <f>IF(OR(FG272=FALSE,FG272="na"),"na",VLOOKUP(GK272,'Vlookup tables'!$G$2:$H$7,2,FALSE))</f>
        <v>3</v>
      </c>
      <c r="FM272">
        <f>IF(OR(FD272=FALSE,FD272="na"),"na",VLOOKUP(GO272,'Vlookup tables'!$J$2:$K$5,2,FALSE))</f>
        <v>3</v>
      </c>
      <c r="FN272" t="str">
        <f>IF(OR(FE272=FALSE,FE272="na"),"na",VLOOKUP(GP272,'Vlookup tables'!$J$2:$K$5,2,FALSE))</f>
        <v>na</v>
      </c>
      <c r="FO272">
        <f>IF(OR(FF272=FALSE,FF272="na"),"na",VLOOKUP(GQ272,'Vlookup tables'!$J$2:$K$5,2,FALSE))</f>
        <v>2</v>
      </c>
      <c r="FP272">
        <f>IF(OR(FG272=FALSE,FG272="na"),"na",VLOOKUP(GR272,'Vlookup tables'!$J$2:$K$5,2,FALSE))</f>
        <v>2</v>
      </c>
      <c r="FQ272" t="b">
        <f t="shared" si="302"/>
        <v>0</v>
      </c>
      <c r="FR272" t="str">
        <f t="shared" si="303"/>
        <v>na</v>
      </c>
      <c r="FS272" t="b">
        <f t="shared" si="304"/>
        <v>0</v>
      </c>
      <c r="FT272" t="b">
        <f t="shared" si="305"/>
        <v>0</v>
      </c>
      <c r="FU272" t="b">
        <f t="shared" si="306"/>
        <v>0</v>
      </c>
      <c r="FV272" t="s">
        <v>601</v>
      </c>
      <c r="FX272" t="s">
        <v>555</v>
      </c>
      <c r="GB272" t="s">
        <v>618</v>
      </c>
      <c r="GF272" t="s">
        <v>596</v>
      </c>
      <c r="GH272" t="s">
        <v>531</v>
      </c>
      <c r="GJ272" t="s">
        <v>530</v>
      </c>
      <c r="GK272" t="s">
        <v>527</v>
      </c>
      <c r="GO272" t="s">
        <v>532</v>
      </c>
      <c r="GQ272" t="s">
        <v>528</v>
      </c>
      <c r="GR272" t="s">
        <v>528</v>
      </c>
      <c r="HD272" t="s">
        <v>552</v>
      </c>
      <c r="HX272">
        <f>IF(IT272="","Unknown",VLOOKUP(IT272,'Vlookup tables'!$B$13:$C$16,2,FALSE))</f>
        <v>2</v>
      </c>
      <c r="HY272">
        <f>IF(IU272="","Unknown",VLOOKUP(IU272,'Vlookup tables'!$D$13:$E$16,2,FALSE))</f>
        <v>2</v>
      </c>
      <c r="HZ272">
        <f>IF(IV272="","Unknown",VLOOKUP(IV272,'Vlookup tables'!$F$13:$G$16,2,FALSE))</f>
        <v>3</v>
      </c>
      <c r="IA272">
        <f>IF(IW272="","Unknown",VLOOKUP(IW272,'Vlookup tables'!$H$13:$I$16,2,FALSE))</f>
        <v>3</v>
      </c>
      <c r="IB272">
        <f>IF(IX272="","Unknown",VLOOKUP(IX272,'Vlookup tables'!$J$13:$K$16,2,FALSE))</f>
        <v>2</v>
      </c>
      <c r="IC272">
        <f>IF(IY272="","Unknown",VLOOKUP(IY272,'Vlookup tables'!$L$13:$M$16,2,FALSE))</f>
        <v>2</v>
      </c>
      <c r="ID272">
        <f>IF(IZ272="","Unknown",VLOOKUP(IZ272,'Vlookup tables'!$N$13:$O$16,2,FALSE))</f>
        <v>3</v>
      </c>
      <c r="IE272">
        <f>VLOOKUP(JA272,'Vlookup tables'!$P$13:$Q$15,2,FALSE)</f>
        <v>1</v>
      </c>
      <c r="IF272" t="str">
        <f t="shared" si="341"/>
        <v>na</v>
      </c>
      <c r="IG272" t="str">
        <f t="shared" si="342"/>
        <v>na</v>
      </c>
      <c r="IH272" t="str">
        <f t="shared" si="343"/>
        <v>na</v>
      </c>
      <c r="II272" t="str">
        <f t="shared" si="307"/>
        <v>na</v>
      </c>
      <c r="IJ272" t="str">
        <f>IF(OR(IF272=FALSE,IF272="na"),"na",VLOOKUP(JF272,'Vlookup tables'!$G$2:$H$7,2,FALSE))</f>
        <v>na</v>
      </c>
      <c r="IK272" t="str">
        <f>IF(OR(IG272=FALSE,IG272="na"),"na",VLOOKUP(JG272,'Vlookup tables'!$G$2:$H$7,2,FALSE))</f>
        <v>na</v>
      </c>
      <c r="IL272" t="str">
        <f>IF(OR(IH272=FALSE,IH272="na"),"na",VLOOKUP(JH272,'Vlookup tables'!$G$2:$H$7,2,FALSE))</f>
        <v>na</v>
      </c>
      <c r="IM272" t="str">
        <f>IF(OR(IF272=FALSE,IF272="na"),"na",VLOOKUP(JL272,'Vlookup tables'!$J$2:$K$5,2,FALSE))</f>
        <v>na</v>
      </c>
      <c r="IN272" t="str">
        <f>IF(OR(IG272=FALSE,IG272="na"),"na",VLOOKUP(JM272,'Vlookup tables'!$J$2:$K$5,2,FALSE))</f>
        <v>na</v>
      </c>
      <c r="IO272" t="str">
        <f>IF(OR(IH272=FALSE,IH272="na"),"na",VLOOKUP(JN272,'Vlookup tables'!$J$2:$K$5,2,FALSE))</f>
        <v>na</v>
      </c>
      <c r="IP272" t="str">
        <f t="shared" si="344"/>
        <v>na</v>
      </c>
      <c r="IQ272" t="str">
        <f t="shared" si="345"/>
        <v>na</v>
      </c>
      <c r="IR272" t="str">
        <f t="shared" si="346"/>
        <v>na</v>
      </c>
      <c r="IS272" t="b">
        <f t="shared" si="347"/>
        <v>0</v>
      </c>
      <c r="IT272" t="s">
        <v>559</v>
      </c>
      <c r="IU272" t="s">
        <v>560</v>
      </c>
      <c r="IV272" t="s">
        <v>540</v>
      </c>
      <c r="IW272" t="s">
        <v>576</v>
      </c>
      <c r="IX272" t="s">
        <v>563</v>
      </c>
      <c r="IY272" t="s">
        <v>528</v>
      </c>
      <c r="IZ272" t="s">
        <v>587</v>
      </c>
      <c r="JA272" t="s">
        <v>541</v>
      </c>
      <c r="JX272" t="s">
        <v>534</v>
      </c>
      <c r="JZ272" t="s">
        <v>588</v>
      </c>
      <c r="KA272" t="s">
        <v>589</v>
      </c>
      <c r="KC272">
        <v>1</v>
      </c>
      <c r="KD272">
        <v>2</v>
      </c>
      <c r="KH272">
        <v>1</v>
      </c>
      <c r="KN272" t="s">
        <v>552</v>
      </c>
      <c r="KQ272" t="b">
        <f t="shared" si="348"/>
        <v>0</v>
      </c>
      <c r="KR272">
        <f t="shared" si="308"/>
        <v>142</v>
      </c>
    </row>
    <row r="273" spans="1:304" ht="14.4" customHeight="1" x14ac:dyDescent="0.3">
      <c r="A273">
        <v>100</v>
      </c>
      <c r="B273">
        <v>643</v>
      </c>
      <c r="C273" s="2">
        <v>44882.566620370373</v>
      </c>
      <c r="D273">
        <v>1</v>
      </c>
      <c r="E273" t="s">
        <v>544</v>
      </c>
      <c r="F273" t="s">
        <v>566</v>
      </c>
      <c r="G273">
        <f>VLOOKUP(F273,'Vlookup tables'!$A$2:$B$10,2,FALSE)</f>
        <v>3</v>
      </c>
      <c r="H273" t="s">
        <v>579</v>
      </c>
      <c r="J273" t="str">
        <f t="shared" si="349"/>
        <v>Unknown</v>
      </c>
      <c r="K273" t="s">
        <v>566</v>
      </c>
      <c r="L273">
        <f>VLOOKUP(K273,'Vlookup tables'!$A$2:$B$10,2,FALSE)</f>
        <v>3</v>
      </c>
      <c r="M273" t="s">
        <v>701</v>
      </c>
      <c r="N273" t="b">
        <f t="shared" si="309"/>
        <v>1</v>
      </c>
      <c r="O273" t="b">
        <f t="shared" si="310"/>
        <v>1</v>
      </c>
      <c r="P273" t="b">
        <f t="shared" si="311"/>
        <v>0</v>
      </c>
      <c r="Q273" t="b">
        <f t="shared" si="312"/>
        <v>1</v>
      </c>
      <c r="R273" t="b">
        <f t="shared" si="313"/>
        <v>0</v>
      </c>
      <c r="T273" t="str">
        <f t="shared" si="350"/>
        <v>na</v>
      </c>
      <c r="U273" t="str">
        <f t="shared" si="351"/>
        <v>na</v>
      </c>
      <c r="V273" t="str">
        <f t="shared" si="352"/>
        <v>Unknown</v>
      </c>
      <c r="W273" t="str">
        <f t="shared" si="353"/>
        <v>na</v>
      </c>
      <c r="X273" t="str">
        <f t="shared" si="354"/>
        <v>Unknown</v>
      </c>
      <c r="Y273" t="s">
        <v>517</v>
      </c>
      <c r="Z273">
        <f>VLOOKUP(Y273,'Vlookup tables'!$D$2:$E$6,2,FALSE)</f>
        <v>1</v>
      </c>
      <c r="AA273" t="b">
        <f t="shared" si="291"/>
        <v>1</v>
      </c>
      <c r="AB273" t="b">
        <f t="shared" si="314"/>
        <v>0</v>
      </c>
      <c r="AC273" t="b">
        <f t="shared" si="315"/>
        <v>0</v>
      </c>
      <c r="AD273" t="b">
        <f t="shared" si="316"/>
        <v>1</v>
      </c>
      <c r="AE273" t="b">
        <f t="shared" si="317"/>
        <v>0</v>
      </c>
      <c r="AF273">
        <f>IF(OR(AA273=FALSE,AA273="na"),"na",VLOOKUP(AV273,'Vlookup tables'!$G$2:$H$7,2,FALSE))</f>
        <v>1</v>
      </c>
      <c r="AG273" t="str">
        <f>IF(OR(AB273=FALSE,AB273="na"),"na",VLOOKUP(AW273,'Vlookup tables'!$G$2:$H$7,2,FALSE))</f>
        <v>na</v>
      </c>
      <c r="AH273" t="str">
        <f>IF(OR(AC273=FALSE,AC273="na"),"na",VLOOKUP(AX273,'Vlookup tables'!$G$2:$H$7,2,FALSE))</f>
        <v>na</v>
      </c>
      <c r="AI273">
        <f>IF(OR(AD273=FALSE,AD273="na"),"na",VLOOKUP(AY273,'Vlookup tables'!$G$2:$H$7,2,FALSE))</f>
        <v>1</v>
      </c>
      <c r="AJ273">
        <f>IF(OR(AA273=FALSE,AA273="na"),"na",VLOOKUP(BC273,'Vlookup tables'!$J$2:$K$5,2,FALSE))</f>
        <v>3</v>
      </c>
      <c r="AK273" t="str">
        <f>IF(OR(AB273=FALSE,AB273="na"),"na",VLOOKUP(BD273,'Vlookup tables'!$J$2:$K$5,2,FALSE))</f>
        <v>na</v>
      </c>
      <c r="AL273" t="str">
        <f>IF(OR(AC273=FALSE,AC273="na"),"na",VLOOKUP(BE273,'Vlookup tables'!$J$2:$K$5,2,FALSE))</f>
        <v>na</v>
      </c>
      <c r="AM273">
        <f>IF(OR(AD273=FALSE,AD273="na"),"na",VLOOKUP(BF273,'Vlookup tables'!$J$2:$K$5,2,FALSE))</f>
        <v>3</v>
      </c>
      <c r="AN273" t="b">
        <f t="shared" si="318"/>
        <v>0</v>
      </c>
      <c r="AO273" t="str">
        <f t="shared" si="319"/>
        <v>na</v>
      </c>
      <c r="AP273" t="str">
        <f t="shared" si="320"/>
        <v>na</v>
      </c>
      <c r="AQ273" t="b">
        <f t="shared" si="321"/>
        <v>0</v>
      </c>
      <c r="AR273" t="s">
        <v>666</v>
      </c>
      <c r="AV273" t="s">
        <v>530</v>
      </c>
      <c r="AX273" t="s">
        <v>527</v>
      </c>
      <c r="AY273" t="s">
        <v>530</v>
      </c>
      <c r="BC273" t="s">
        <v>532</v>
      </c>
      <c r="BE273" t="s">
        <v>532</v>
      </c>
      <c r="BF273" t="s">
        <v>532</v>
      </c>
      <c r="BQ273" t="str">
        <f t="shared" si="322"/>
        <v>Yes</v>
      </c>
      <c r="BR273" t="b">
        <f t="shared" si="323"/>
        <v>1</v>
      </c>
      <c r="BS273" t="b">
        <f t="shared" si="324"/>
        <v>1</v>
      </c>
      <c r="BT273" t="b">
        <f t="shared" si="325"/>
        <v>1</v>
      </c>
      <c r="BU273" t="b">
        <f t="shared" si="326"/>
        <v>1</v>
      </c>
      <c r="BV273" t="b">
        <f t="shared" si="327"/>
        <v>0</v>
      </c>
      <c r="BW273">
        <f>IF(OR(BR273=FALSE,BR273="na"),"na",VLOOKUP(CN273,'Vlookup tables'!$G$2:$H$7,2,FALSE))</f>
        <v>1</v>
      </c>
      <c r="BX273">
        <f>IF(OR(BS273=FALSE,BS273="na"),"na",VLOOKUP(CO273,'Vlookup tables'!$G$2:$H$7,2,FALSE))</f>
        <v>3</v>
      </c>
      <c r="BY273">
        <f>IF(OR(BT273=FALSE,BT273="na"),"na",VLOOKUP(CP273,'Vlookup tables'!$G$2:$H$7,2,FALSE))</f>
        <v>1</v>
      </c>
      <c r="BZ273">
        <f>IF(OR(BU273=FALSE,BU273="na"),"na",VLOOKUP(CQ273,'Vlookup tables'!$G$2:$H$7,2,FALSE))</f>
        <v>2</v>
      </c>
      <c r="CA273">
        <f>IF(OR(BR273=FALSE,BR273="na"),"na",VLOOKUP(CU273,'Vlookup tables'!$J$2:$K$5,2,FALSE))</f>
        <v>3</v>
      </c>
      <c r="CB273">
        <f>IF(OR(BS273=FALSE,BS273="na"),"na",VLOOKUP(CV273,'Vlookup tables'!$J$2:$K$5,2,FALSE))</f>
        <v>3</v>
      </c>
      <c r="CC273">
        <f>IF(OR(BT273=FALSE,BT273="na"),"na",VLOOKUP(CW273,'Vlookup tables'!$J$2:$K$5,2,FALSE))</f>
        <v>3</v>
      </c>
      <c r="CD273">
        <f>IF(OR(BU273=FALSE,BU273="na"),"na",VLOOKUP(CX273,'Vlookup tables'!$J$2:$K$5,2,FALSE))</f>
        <v>3</v>
      </c>
      <c r="CE273" t="b">
        <f t="shared" si="328"/>
        <v>0</v>
      </c>
      <c r="CF273" t="b">
        <f t="shared" si="329"/>
        <v>0</v>
      </c>
      <c r="CG273" t="b">
        <f t="shared" si="330"/>
        <v>0</v>
      </c>
      <c r="CH273" t="b">
        <f t="shared" si="331"/>
        <v>0</v>
      </c>
      <c r="CI273" t="s">
        <v>519</v>
      </c>
      <c r="CJ273" t="s">
        <v>550</v>
      </c>
      <c r="CN273" t="s">
        <v>530</v>
      </c>
      <c r="CO273" t="s">
        <v>527</v>
      </c>
      <c r="CP273" t="s">
        <v>530</v>
      </c>
      <c r="CQ273" t="s">
        <v>531</v>
      </c>
      <c r="CU273" t="s">
        <v>532</v>
      </c>
      <c r="CV273" t="s">
        <v>532</v>
      </c>
      <c r="CW273" t="s">
        <v>532</v>
      </c>
      <c r="CX273" t="s">
        <v>532</v>
      </c>
      <c r="DI273" t="b">
        <f t="shared" si="332"/>
        <v>0</v>
      </c>
      <c r="DK273" t="s">
        <v>552</v>
      </c>
      <c r="EQ273" t="b">
        <f t="shared" si="333"/>
        <v>1</v>
      </c>
      <c r="ER273" t="b">
        <f t="shared" si="334"/>
        <v>1</v>
      </c>
      <c r="ES273" t="b">
        <f t="shared" si="335"/>
        <v>1</v>
      </c>
      <c r="ET273" t="b">
        <f t="shared" si="336"/>
        <v>1</v>
      </c>
      <c r="EU273" t="b">
        <f t="shared" si="337"/>
        <v>1</v>
      </c>
      <c r="EV273" t="b">
        <f t="shared" si="338"/>
        <v>0</v>
      </c>
      <c r="EW273">
        <f t="shared" si="292"/>
        <v>3</v>
      </c>
      <c r="EX273">
        <f t="shared" si="293"/>
        <v>2</v>
      </c>
      <c r="EY273">
        <f t="shared" si="294"/>
        <v>3</v>
      </c>
      <c r="EZ273">
        <f t="shared" si="295"/>
        <v>3</v>
      </c>
      <c r="FA273" t="b">
        <f t="shared" si="296"/>
        <v>1</v>
      </c>
      <c r="FB273" t="b">
        <f t="shared" si="297"/>
        <v>1</v>
      </c>
      <c r="FC273" t="b">
        <f t="shared" si="339"/>
        <v>0</v>
      </c>
      <c r="FD273" t="b">
        <f t="shared" si="298"/>
        <v>1</v>
      </c>
      <c r="FE273" t="b">
        <f t="shared" si="299"/>
        <v>1</v>
      </c>
      <c r="FF273" t="b">
        <f t="shared" si="300"/>
        <v>1</v>
      </c>
      <c r="FG273" t="b">
        <f t="shared" si="301"/>
        <v>0</v>
      </c>
      <c r="FH273" t="b">
        <f t="shared" si="340"/>
        <v>0</v>
      </c>
      <c r="FI273">
        <f>IF(OR(FD273=FALSE,FD273="na"),"na",VLOOKUP(GH273,'Vlookup tables'!$G$2:$H$7,2,FALSE))</f>
        <v>4</v>
      </c>
      <c r="FJ273">
        <f>IF(OR(FE273=FALSE,FE273="na"),"na",VLOOKUP(GI273,'Vlookup tables'!$G$2:$H$7,2,FALSE))</f>
        <v>3</v>
      </c>
      <c r="FK273">
        <f>IF(OR(FF273=FALSE,FF273="na"),"na",VLOOKUP(GJ273,'Vlookup tables'!$G$2:$H$7,2,FALSE))</f>
        <v>4</v>
      </c>
      <c r="FL273" t="str">
        <f>IF(OR(FG273=FALSE,FG273="na"),"na",VLOOKUP(GK273,'Vlookup tables'!$G$2:$H$7,2,FALSE))</f>
        <v>na</v>
      </c>
      <c r="FM273">
        <f>IF(OR(FD273=FALSE,FD273="na"),"na",VLOOKUP(GO273,'Vlookup tables'!$J$2:$K$5,2,FALSE))</f>
        <v>2</v>
      </c>
      <c r="FN273">
        <f>IF(OR(FE273=FALSE,FE273="na"),"na",VLOOKUP(GP273,'Vlookup tables'!$J$2:$K$5,2,FALSE))</f>
        <v>3</v>
      </c>
      <c r="FO273">
        <f>IF(OR(FF273=FALSE,FF273="na"),"na",VLOOKUP(GQ273,'Vlookup tables'!$J$2:$K$5,2,FALSE))</f>
        <v>3</v>
      </c>
      <c r="FP273" t="str">
        <f>IF(OR(FG273=FALSE,FG273="na"),"na",VLOOKUP(GR273,'Vlookup tables'!$J$2:$K$5,2,FALSE))</f>
        <v>na</v>
      </c>
      <c r="FQ273" t="b">
        <f t="shared" si="302"/>
        <v>0</v>
      </c>
      <c r="FR273" t="b">
        <f t="shared" si="303"/>
        <v>0</v>
      </c>
      <c r="FS273" t="b">
        <f t="shared" si="304"/>
        <v>0</v>
      </c>
      <c r="FT273" t="str">
        <f t="shared" si="305"/>
        <v>na</v>
      </c>
      <c r="FU273" t="b">
        <f t="shared" si="306"/>
        <v>0</v>
      </c>
      <c r="FV273" t="s">
        <v>725</v>
      </c>
      <c r="FX273" t="s">
        <v>554</v>
      </c>
      <c r="FY273" t="s">
        <v>556</v>
      </c>
      <c r="FZ273" t="s">
        <v>554</v>
      </c>
      <c r="GA273" t="s">
        <v>554</v>
      </c>
      <c r="GB273" t="s">
        <v>635</v>
      </c>
      <c r="GF273" t="s">
        <v>609</v>
      </c>
      <c r="GH273" t="s">
        <v>573</v>
      </c>
      <c r="GI273" t="s">
        <v>527</v>
      </c>
      <c r="GJ273" t="s">
        <v>573</v>
      </c>
      <c r="GO273" t="s">
        <v>528</v>
      </c>
      <c r="GP273" t="s">
        <v>532</v>
      </c>
      <c r="GQ273" t="s">
        <v>532</v>
      </c>
      <c r="HD273" t="s">
        <v>552</v>
      </c>
      <c r="HX273">
        <f>IF(IT273="","Unknown",VLOOKUP(IT273,'Vlookup tables'!$B$13:$C$16,2,FALSE))</f>
        <v>2</v>
      </c>
      <c r="HY273">
        <f>IF(IU273="","Unknown",VLOOKUP(IU273,'Vlookup tables'!$D$13:$E$16,2,FALSE))</f>
        <v>2</v>
      </c>
      <c r="HZ273">
        <f>IF(IV273="","Unknown",VLOOKUP(IV273,'Vlookup tables'!$F$13:$G$16,2,FALSE))</f>
        <v>3</v>
      </c>
      <c r="IA273">
        <f>IF(IW273="","Unknown",VLOOKUP(IW273,'Vlookup tables'!$H$13:$I$16,2,FALSE))</f>
        <v>2</v>
      </c>
      <c r="IB273">
        <f>IF(IX273="","Unknown",VLOOKUP(IX273,'Vlookup tables'!$J$13:$K$16,2,FALSE))</f>
        <v>3</v>
      </c>
      <c r="IC273">
        <f>IF(IY273="","Unknown",VLOOKUP(IY273,'Vlookup tables'!$L$13:$M$16,2,FALSE))</f>
        <v>2</v>
      </c>
      <c r="ID273">
        <f>IF(IZ273="","Unknown",VLOOKUP(IZ273,'Vlookup tables'!$N$13:$O$16,2,FALSE))</f>
        <v>1</v>
      </c>
      <c r="IE273">
        <f>VLOOKUP(JA273,'Vlookup tables'!$P$13:$Q$15,2,FALSE)</f>
        <v>2</v>
      </c>
      <c r="IF273" t="b">
        <f t="shared" si="341"/>
        <v>0</v>
      </c>
      <c r="IG273" t="b">
        <f t="shared" si="342"/>
        <v>1</v>
      </c>
      <c r="IH273" t="b">
        <f t="shared" si="343"/>
        <v>0</v>
      </c>
      <c r="II273" t="b">
        <f t="shared" si="307"/>
        <v>0</v>
      </c>
      <c r="IJ273" t="str">
        <f>IF(OR(IF273=FALSE,IF273="na"),"na",VLOOKUP(JF273,'Vlookup tables'!$G$2:$H$7,2,FALSE))</f>
        <v>na</v>
      </c>
      <c r="IK273">
        <f>IF(OR(IG273=FALSE,IG273="na"),"na",VLOOKUP(JG273,'Vlookup tables'!$G$2:$H$7,2,FALSE))</f>
        <v>1</v>
      </c>
      <c r="IL273" t="str">
        <f>IF(OR(IH273=FALSE,IH273="na"),"na",VLOOKUP(JH273,'Vlookup tables'!$G$2:$H$7,2,FALSE))</f>
        <v>na</v>
      </c>
      <c r="IM273" t="str">
        <f>IF(OR(IF273=FALSE,IF273="na"),"na",VLOOKUP(JL273,'Vlookup tables'!$J$2:$K$5,2,FALSE))</f>
        <v>na</v>
      </c>
      <c r="IN273">
        <f>IF(OR(IG273=FALSE,IG273="na"),"na",VLOOKUP(JM273,'Vlookup tables'!$J$2:$K$5,2,FALSE))</f>
        <v>2</v>
      </c>
      <c r="IO273" t="str">
        <f>IF(OR(IH273=FALSE,IH273="na"),"na",VLOOKUP(JN273,'Vlookup tables'!$J$2:$K$5,2,FALSE))</f>
        <v>na</v>
      </c>
      <c r="IP273" t="str">
        <f t="shared" si="344"/>
        <v>na</v>
      </c>
      <c r="IQ273" t="b">
        <f t="shared" si="345"/>
        <v>0</v>
      </c>
      <c r="IR273" t="str">
        <f t="shared" si="346"/>
        <v>na</v>
      </c>
      <c r="IS273" t="b">
        <f t="shared" si="347"/>
        <v>0</v>
      </c>
      <c r="IT273" t="s">
        <v>559</v>
      </c>
      <c r="IU273" t="s">
        <v>560</v>
      </c>
      <c r="IV273" t="s">
        <v>540</v>
      </c>
      <c r="IW273" t="s">
        <v>562</v>
      </c>
      <c r="IX273" t="s">
        <v>577</v>
      </c>
      <c r="IY273" t="s">
        <v>528</v>
      </c>
      <c r="IZ273" t="s">
        <v>562</v>
      </c>
      <c r="JA273" t="s">
        <v>578</v>
      </c>
      <c r="JB273" t="s">
        <v>619</v>
      </c>
      <c r="JG273" t="s">
        <v>530</v>
      </c>
      <c r="JM273" t="s">
        <v>528</v>
      </c>
      <c r="KN273" t="s">
        <v>552</v>
      </c>
      <c r="KQ273" t="b">
        <f t="shared" si="348"/>
        <v>0</v>
      </c>
      <c r="KR273">
        <f t="shared" si="308"/>
        <v>157</v>
      </c>
    </row>
    <row r="274" spans="1:304" ht="14.4" customHeight="1" x14ac:dyDescent="0.3">
      <c r="A274">
        <v>100</v>
      </c>
      <c r="B274">
        <v>662</v>
      </c>
      <c r="C274" s="2">
        <v>44882.567384259259</v>
      </c>
      <c r="D274">
        <v>0.89999997615814198</v>
      </c>
      <c r="E274" t="s">
        <v>544</v>
      </c>
      <c r="F274" t="s">
        <v>611</v>
      </c>
      <c r="G274">
        <f>VLOOKUP(F274,'Vlookup tables'!$A$2:$B$10,2,FALSE)</f>
        <v>4</v>
      </c>
      <c r="H274" t="s">
        <v>579</v>
      </c>
      <c r="I274" t="s">
        <v>1601</v>
      </c>
      <c r="J274" t="str">
        <f t="shared" si="349"/>
        <v>Motor Carrier Supervisor</v>
      </c>
      <c r="K274" t="s">
        <v>611</v>
      </c>
      <c r="L274">
        <f>VLOOKUP(K274,'Vlookup tables'!$A$2:$B$10,2,FALSE)</f>
        <v>4</v>
      </c>
      <c r="M274" t="s">
        <v>583</v>
      </c>
      <c r="N274" t="b">
        <f t="shared" si="309"/>
        <v>1</v>
      </c>
      <c r="O274" t="b">
        <f t="shared" si="310"/>
        <v>0</v>
      </c>
      <c r="P274" t="b">
        <f t="shared" si="311"/>
        <v>0</v>
      </c>
      <c r="Q274" t="b">
        <f t="shared" si="312"/>
        <v>0</v>
      </c>
      <c r="R274" t="b">
        <f t="shared" si="313"/>
        <v>0</v>
      </c>
      <c r="S274" t="s">
        <v>592</v>
      </c>
      <c r="T274" t="str">
        <f t="shared" si="350"/>
        <v>na</v>
      </c>
      <c r="U274" t="b">
        <f t="shared" si="351"/>
        <v>1</v>
      </c>
      <c r="V274" t="b">
        <f t="shared" si="352"/>
        <v>0</v>
      </c>
      <c r="W274" t="b">
        <f t="shared" si="353"/>
        <v>0</v>
      </c>
      <c r="X274" t="b">
        <f t="shared" si="354"/>
        <v>0</v>
      </c>
      <c r="Y274" t="s">
        <v>517</v>
      </c>
      <c r="Z274">
        <f>VLOOKUP(Y274,'Vlookup tables'!$D$2:$E$6,2,FALSE)</f>
        <v>1</v>
      </c>
      <c r="AA274" t="b">
        <f t="shared" si="291"/>
        <v>1</v>
      </c>
      <c r="AB274" t="b">
        <f t="shared" si="314"/>
        <v>0</v>
      </c>
      <c r="AC274" t="b">
        <f t="shared" si="315"/>
        <v>0</v>
      </c>
      <c r="AD274" t="b">
        <f t="shared" si="316"/>
        <v>0</v>
      </c>
      <c r="AE274" t="b">
        <f t="shared" si="317"/>
        <v>0</v>
      </c>
      <c r="AF274">
        <f>IF(OR(AA274=FALSE,AA274="na"),"na",VLOOKUP(AV274,'Vlookup tables'!$G$2:$H$7,2,FALSE))</f>
        <v>2</v>
      </c>
      <c r="AG274" t="str">
        <f>IF(OR(AB274=FALSE,AB274="na"),"na",VLOOKUP(AW274,'Vlookup tables'!$G$2:$H$7,2,FALSE))</f>
        <v>na</v>
      </c>
      <c r="AH274" t="str">
        <f>IF(OR(AC274=FALSE,AC274="na"),"na",VLOOKUP(AX274,'Vlookup tables'!$G$2:$H$7,2,FALSE))</f>
        <v>na</v>
      </c>
      <c r="AI274" t="str">
        <f>IF(OR(AD274=FALSE,AD274="na"),"na",VLOOKUP(AY274,'Vlookup tables'!$G$2:$H$7,2,FALSE))</f>
        <v>na</v>
      </c>
      <c r="AJ274">
        <f>IF(OR(AA274=FALSE,AA274="na"),"na",VLOOKUP(BC274,'Vlookup tables'!$J$2:$K$5,2,FALSE))</f>
        <v>2</v>
      </c>
      <c r="AK274" t="str">
        <f>IF(OR(AB274=FALSE,AB274="na"),"na",VLOOKUP(BD274,'Vlookup tables'!$J$2:$K$5,2,FALSE))</f>
        <v>na</v>
      </c>
      <c r="AL274" t="str">
        <f>IF(OR(AC274=FALSE,AC274="na"),"na",VLOOKUP(BE274,'Vlookup tables'!$J$2:$K$5,2,FALSE))</f>
        <v>na</v>
      </c>
      <c r="AM274" t="str">
        <f>IF(OR(AD274=FALSE,AD274="na"),"na",VLOOKUP(BF274,'Vlookup tables'!$J$2:$K$5,2,FALSE))</f>
        <v>na</v>
      </c>
      <c r="AN274" t="b">
        <f t="shared" si="318"/>
        <v>0</v>
      </c>
      <c r="AO274" t="str">
        <f t="shared" si="319"/>
        <v>na</v>
      </c>
      <c r="AP274" t="str">
        <f t="shared" si="320"/>
        <v>na</v>
      </c>
      <c r="AQ274" t="str">
        <f t="shared" si="321"/>
        <v>na</v>
      </c>
      <c r="AR274" t="s">
        <v>747</v>
      </c>
      <c r="AV274" t="s">
        <v>531</v>
      </c>
      <c r="AX274" t="s">
        <v>531</v>
      </c>
      <c r="BC274" t="s">
        <v>528</v>
      </c>
      <c r="BE274" t="s">
        <v>528</v>
      </c>
      <c r="BQ274" t="str">
        <f t="shared" si="322"/>
        <v>Yes</v>
      </c>
      <c r="BR274" t="b">
        <f t="shared" si="323"/>
        <v>1</v>
      </c>
      <c r="BS274" t="b">
        <f t="shared" si="324"/>
        <v>1</v>
      </c>
      <c r="BT274" t="b">
        <f t="shared" si="325"/>
        <v>0</v>
      </c>
      <c r="BU274" t="b">
        <f t="shared" si="326"/>
        <v>0</v>
      </c>
      <c r="BV274" t="b">
        <f t="shared" si="327"/>
        <v>0</v>
      </c>
      <c r="BW274">
        <f>IF(OR(BR274=FALSE,BR274="na"),"na",VLOOKUP(CN274,'Vlookup tables'!$G$2:$H$7,2,FALSE))</f>
        <v>1</v>
      </c>
      <c r="BX274">
        <f>IF(OR(BS274=FALSE,BS274="na"),"na",VLOOKUP(CO274,'Vlookup tables'!$G$2:$H$7,2,FALSE))</f>
        <v>2</v>
      </c>
      <c r="BY274" t="str">
        <f>IF(OR(BT274=FALSE,BT274="na"),"na",VLOOKUP(CP274,'Vlookup tables'!$G$2:$H$7,2,FALSE))</f>
        <v>na</v>
      </c>
      <c r="BZ274" t="str">
        <f>IF(OR(BU274=FALSE,BU274="na"),"na",VLOOKUP(CQ274,'Vlookup tables'!$G$2:$H$7,2,FALSE))</f>
        <v>na</v>
      </c>
      <c r="CA274">
        <f>IF(OR(BR274=FALSE,BR274="na"),"na",VLOOKUP(CU274,'Vlookup tables'!$J$2:$K$5,2,FALSE))</f>
        <v>2</v>
      </c>
      <c r="CB274">
        <f>IF(OR(BS274=FALSE,BS274="na"),"na",VLOOKUP(CV274,'Vlookup tables'!$J$2:$K$5,2,FALSE))</f>
        <v>2</v>
      </c>
      <c r="CC274" t="str">
        <f>IF(OR(BT274=FALSE,BT274="na"),"na",VLOOKUP(CW274,'Vlookup tables'!$J$2:$K$5,2,FALSE))</f>
        <v>na</v>
      </c>
      <c r="CD274" t="str">
        <f>IF(OR(BU274=FALSE,BU274="na"),"na",VLOOKUP(CX274,'Vlookup tables'!$J$2:$K$5,2,FALSE))</f>
        <v>na</v>
      </c>
      <c r="CE274" t="b">
        <f t="shared" si="328"/>
        <v>0</v>
      </c>
      <c r="CF274" t="b">
        <f t="shared" si="329"/>
        <v>0</v>
      </c>
      <c r="CG274" t="str">
        <f t="shared" si="330"/>
        <v>na</v>
      </c>
      <c r="CH274" t="str">
        <f t="shared" si="331"/>
        <v>na</v>
      </c>
      <c r="CI274" t="s">
        <v>519</v>
      </c>
      <c r="CJ274" t="s">
        <v>529</v>
      </c>
      <c r="CN274" t="s">
        <v>530</v>
      </c>
      <c r="CO274" t="s">
        <v>531</v>
      </c>
      <c r="CU274" t="s">
        <v>528</v>
      </c>
      <c r="CV274" t="s">
        <v>528</v>
      </c>
      <c r="DI274" t="b">
        <f t="shared" si="332"/>
        <v>0</v>
      </c>
      <c r="DK274" t="s">
        <v>552</v>
      </c>
      <c r="EQ274" t="b">
        <f t="shared" si="333"/>
        <v>0</v>
      </c>
      <c r="ER274" t="b">
        <f t="shared" si="334"/>
        <v>0</v>
      </c>
      <c r="ES274" t="b">
        <f t="shared" si="335"/>
        <v>0</v>
      </c>
      <c r="ET274" t="b">
        <f t="shared" si="336"/>
        <v>0</v>
      </c>
      <c r="EU274" t="b">
        <f t="shared" si="337"/>
        <v>0</v>
      </c>
      <c r="EV274" t="b">
        <f t="shared" si="338"/>
        <v>0</v>
      </c>
      <c r="EW274" t="str">
        <f t="shared" si="292"/>
        <v>na</v>
      </c>
      <c r="EX274" t="str">
        <f t="shared" si="293"/>
        <v>na</v>
      </c>
      <c r="EY274" t="str">
        <f t="shared" si="294"/>
        <v>na</v>
      </c>
      <c r="EZ274" t="str">
        <f t="shared" si="295"/>
        <v>na</v>
      </c>
      <c r="FA274" t="str">
        <f t="shared" si="296"/>
        <v>na</v>
      </c>
      <c r="FB274" t="str">
        <f t="shared" si="297"/>
        <v>na</v>
      </c>
      <c r="FC274" t="str">
        <f t="shared" si="339"/>
        <v>na</v>
      </c>
      <c r="FD274" t="str">
        <f t="shared" si="298"/>
        <v>na</v>
      </c>
      <c r="FE274" t="str">
        <f t="shared" si="299"/>
        <v>na</v>
      </c>
      <c r="FF274" t="str">
        <f t="shared" si="300"/>
        <v>na</v>
      </c>
      <c r="FG274" t="str">
        <f t="shared" si="301"/>
        <v>na</v>
      </c>
      <c r="FH274" t="str">
        <f t="shared" si="340"/>
        <v>na</v>
      </c>
      <c r="FI274" t="str">
        <f>IF(OR(FD274=FALSE,FD274="na"),"na",VLOOKUP(GH274,'Vlookup tables'!$G$2:$H$7,2,FALSE))</f>
        <v>na</v>
      </c>
      <c r="FJ274" t="str">
        <f>IF(OR(FE274=FALSE,FE274="na"),"na",VLOOKUP(GI274,'Vlookup tables'!$G$2:$H$7,2,FALSE))</f>
        <v>na</v>
      </c>
      <c r="FK274" t="str">
        <f>IF(OR(FF274=FALSE,FF274="na"),"na",VLOOKUP(GJ274,'Vlookup tables'!$G$2:$H$7,2,FALSE))</f>
        <v>na</v>
      </c>
      <c r="FL274" t="str">
        <f>IF(OR(FG274=FALSE,FG274="na"),"na",VLOOKUP(GK274,'Vlookup tables'!$G$2:$H$7,2,FALSE))</f>
        <v>na</v>
      </c>
      <c r="FM274" t="str">
        <f>IF(OR(FD274=FALSE,FD274="na"),"na",VLOOKUP(GO274,'Vlookup tables'!$J$2:$K$5,2,FALSE))</f>
        <v>na</v>
      </c>
      <c r="FN274" t="str">
        <f>IF(OR(FE274=FALSE,FE274="na"),"na",VLOOKUP(GP274,'Vlookup tables'!$J$2:$K$5,2,FALSE))</f>
        <v>na</v>
      </c>
      <c r="FO274" t="str">
        <f>IF(OR(FF274=FALSE,FF274="na"),"na",VLOOKUP(GQ274,'Vlookup tables'!$J$2:$K$5,2,FALSE))</f>
        <v>na</v>
      </c>
      <c r="FP274" t="str">
        <f>IF(OR(FG274=FALSE,FG274="na"),"na",VLOOKUP(GR274,'Vlookup tables'!$J$2:$K$5,2,FALSE))</f>
        <v>na</v>
      </c>
      <c r="FQ274" t="str">
        <f t="shared" si="302"/>
        <v>na</v>
      </c>
      <c r="FR274" t="str">
        <f t="shared" si="303"/>
        <v>na</v>
      </c>
      <c r="FS274" t="str">
        <f t="shared" si="304"/>
        <v>na</v>
      </c>
      <c r="FT274" t="str">
        <f t="shared" si="305"/>
        <v>na</v>
      </c>
      <c r="FU274" t="str">
        <f t="shared" si="306"/>
        <v>na</v>
      </c>
      <c r="FV274" t="s">
        <v>574</v>
      </c>
      <c r="HF274" t="s">
        <v>534</v>
      </c>
      <c r="HH274" t="s">
        <v>1602</v>
      </c>
      <c r="HI274" t="s">
        <v>1603</v>
      </c>
      <c r="HL274">
        <v>1</v>
      </c>
      <c r="HN274">
        <v>2</v>
      </c>
      <c r="HO274">
        <v>1</v>
      </c>
      <c r="HQ274">
        <v>2</v>
      </c>
      <c r="HX274">
        <f>IF(IT274="","Unknown",VLOOKUP(IT274,'Vlookup tables'!$B$13:$C$16,2,FALSE))</f>
        <v>2</v>
      </c>
      <c r="HY274">
        <f>IF(IU274="","Unknown",VLOOKUP(IU274,'Vlookup tables'!$D$13:$E$16,2,FALSE))</f>
        <v>2</v>
      </c>
      <c r="HZ274">
        <f>IF(IV274="","Unknown",VLOOKUP(IV274,'Vlookup tables'!$F$13:$G$16,2,FALSE))</f>
        <v>3</v>
      </c>
      <c r="IA274">
        <f>IF(IW274="","Unknown",VLOOKUP(IW274,'Vlookup tables'!$H$13:$I$16,2,FALSE))</f>
        <v>2</v>
      </c>
      <c r="IB274">
        <f>IF(IX274="","Unknown",VLOOKUP(IX274,'Vlookup tables'!$J$13:$K$16,2,FALSE))</f>
        <v>3</v>
      </c>
      <c r="IC274">
        <f>IF(IY274="","Unknown",VLOOKUP(IY274,'Vlookup tables'!$L$13:$M$16,2,FALSE))</f>
        <v>3</v>
      </c>
      <c r="ID274">
        <f>IF(IZ274="","Unknown",VLOOKUP(IZ274,'Vlookup tables'!$N$13:$O$16,2,FALSE))</f>
        <v>1</v>
      </c>
      <c r="IE274">
        <f>VLOOKUP(JA274,'Vlookup tables'!$P$13:$Q$15,2,FALSE)</f>
        <v>2</v>
      </c>
      <c r="IF274" t="b">
        <f t="shared" si="341"/>
        <v>1</v>
      </c>
      <c r="IG274" t="b">
        <f t="shared" si="342"/>
        <v>1</v>
      </c>
      <c r="IH274" t="b">
        <f t="shared" si="343"/>
        <v>0</v>
      </c>
      <c r="II274" t="b">
        <f t="shared" si="307"/>
        <v>1</v>
      </c>
      <c r="IJ274">
        <f>IF(OR(IF274=FALSE,IF274="na"),"na",VLOOKUP(JF274,'Vlookup tables'!$G$2:$H$7,2,FALSE))</f>
        <v>1</v>
      </c>
      <c r="IK274">
        <f>IF(OR(IG274=FALSE,IG274="na"),"na",VLOOKUP(JG274,'Vlookup tables'!$G$2:$H$7,2,FALSE))</f>
        <v>1</v>
      </c>
      <c r="IL274" t="str">
        <f>IF(OR(IH274=FALSE,IH274="na"),"na",VLOOKUP(JH274,'Vlookup tables'!$G$2:$H$7,2,FALSE))</f>
        <v>na</v>
      </c>
      <c r="IM274">
        <f>IF(OR(IF274=FALSE,IF274="na"),"na",VLOOKUP(JL274,'Vlookup tables'!$J$2:$K$5,2,FALSE))</f>
        <v>2</v>
      </c>
      <c r="IN274">
        <f>IF(OR(IG274=FALSE,IG274="na"),"na",VLOOKUP(JM274,'Vlookup tables'!$J$2:$K$5,2,FALSE))</f>
        <v>2</v>
      </c>
      <c r="IO274" t="str">
        <f>IF(OR(IH274=FALSE,IH274="na"),"na",VLOOKUP(JN274,'Vlookup tables'!$J$2:$K$5,2,FALSE))</f>
        <v>na</v>
      </c>
      <c r="IP274" t="b">
        <f t="shared" si="344"/>
        <v>0</v>
      </c>
      <c r="IQ274" t="b">
        <f t="shared" si="345"/>
        <v>0</v>
      </c>
      <c r="IR274" t="str">
        <f t="shared" si="346"/>
        <v>na</v>
      </c>
      <c r="IS274" t="b">
        <f t="shared" si="347"/>
        <v>0</v>
      </c>
      <c r="IT274" t="s">
        <v>559</v>
      </c>
      <c r="IU274" t="s">
        <v>560</v>
      </c>
      <c r="IV274" t="s">
        <v>540</v>
      </c>
      <c r="IW274" t="s">
        <v>562</v>
      </c>
      <c r="IX274" t="s">
        <v>577</v>
      </c>
      <c r="IY274" t="s">
        <v>532</v>
      </c>
      <c r="IZ274" t="s">
        <v>562</v>
      </c>
      <c r="JA274" t="s">
        <v>578</v>
      </c>
      <c r="JB274" t="s">
        <v>1438</v>
      </c>
      <c r="JC274" t="s">
        <v>1604</v>
      </c>
      <c r="JF274" t="s">
        <v>530</v>
      </c>
      <c r="JG274" t="s">
        <v>530</v>
      </c>
      <c r="JI274" t="s">
        <v>530</v>
      </c>
      <c r="JL274" t="s">
        <v>528</v>
      </c>
      <c r="JM274" t="s">
        <v>528</v>
      </c>
      <c r="JO274" t="s">
        <v>528</v>
      </c>
      <c r="KN274" t="s">
        <v>552</v>
      </c>
      <c r="KQ274" t="b">
        <f t="shared" si="348"/>
        <v>0</v>
      </c>
      <c r="KR274">
        <f t="shared" si="308"/>
        <v>152</v>
      </c>
    </row>
    <row r="275" spans="1:304" ht="14.4" customHeight="1" x14ac:dyDescent="0.3">
      <c r="A275">
        <v>100</v>
      </c>
      <c r="B275">
        <v>307</v>
      </c>
      <c r="C275" s="2">
        <v>44882.569178240738</v>
      </c>
      <c r="D275">
        <v>1</v>
      </c>
      <c r="E275" t="s">
        <v>590</v>
      </c>
      <c r="F275" t="s">
        <v>680</v>
      </c>
      <c r="G275">
        <f>VLOOKUP(F275,'Vlookup tables'!$A$2:$B$10,2,FALSE)</f>
        <v>2</v>
      </c>
      <c r="H275" t="s">
        <v>545</v>
      </c>
      <c r="J275" t="str">
        <f t="shared" si="349"/>
        <v>Engineering</v>
      </c>
      <c r="K275" t="s">
        <v>568</v>
      </c>
      <c r="L275">
        <f>VLOOKUP(K275,'Vlookup tables'!$A$2:$B$10,2,FALSE)</f>
        <v>6</v>
      </c>
      <c r="M275" t="s">
        <v>583</v>
      </c>
      <c r="N275" t="b">
        <f t="shared" si="309"/>
        <v>1</v>
      </c>
      <c r="O275" t="b">
        <f t="shared" si="310"/>
        <v>0</v>
      </c>
      <c r="P275" t="b">
        <f t="shared" si="311"/>
        <v>0</v>
      </c>
      <c r="Q275" t="b">
        <f t="shared" si="312"/>
        <v>0</v>
      </c>
      <c r="R275" t="b">
        <f t="shared" si="313"/>
        <v>0</v>
      </c>
      <c r="S275" t="s">
        <v>592</v>
      </c>
      <c r="T275" t="str">
        <f t="shared" si="350"/>
        <v>na</v>
      </c>
      <c r="U275" t="b">
        <f t="shared" si="351"/>
        <v>1</v>
      </c>
      <c r="V275" t="b">
        <f t="shared" si="352"/>
        <v>0</v>
      </c>
      <c r="W275" t="b">
        <f t="shared" si="353"/>
        <v>0</v>
      </c>
      <c r="X275" t="b">
        <f t="shared" si="354"/>
        <v>0</v>
      </c>
      <c r="Y275" t="s">
        <v>584</v>
      </c>
      <c r="Z275">
        <f>VLOOKUP(Y275,'Vlookup tables'!$D$2:$E$6,2,FALSE)</f>
        <v>2</v>
      </c>
      <c r="AA275" t="str">
        <f t="shared" si="291"/>
        <v>na</v>
      </c>
      <c r="AB275" t="str">
        <f t="shared" si="314"/>
        <v>na</v>
      </c>
      <c r="AC275" t="str">
        <f t="shared" si="315"/>
        <v>na</v>
      </c>
      <c r="AD275" t="str">
        <f t="shared" si="316"/>
        <v>na</v>
      </c>
      <c r="AE275" t="str">
        <f t="shared" si="317"/>
        <v>na</v>
      </c>
      <c r="AF275" t="str">
        <f>IF(OR(AA275=FALSE,AA275="na"),"na",VLOOKUP(AV275,'Vlookup tables'!$G$2:$H$7,2,FALSE))</f>
        <v>na</v>
      </c>
      <c r="AG275" t="str">
        <f>IF(OR(AB275=FALSE,AB275="na"),"na",VLOOKUP(AW275,'Vlookup tables'!$G$2:$H$7,2,FALSE))</f>
        <v>na</v>
      </c>
      <c r="AH275" t="str">
        <f>IF(OR(AC275=FALSE,AC275="na"),"na",VLOOKUP(AX275,'Vlookup tables'!$G$2:$H$7,2,FALSE))</f>
        <v>na</v>
      </c>
      <c r="AI275" t="str">
        <f>IF(OR(AD275=FALSE,AD275="na"),"na",VLOOKUP(AY275,'Vlookup tables'!$G$2:$H$7,2,FALSE))</f>
        <v>na</v>
      </c>
      <c r="AJ275" t="str">
        <f>IF(OR(AA275=FALSE,AA275="na"),"na",VLOOKUP(BC275,'Vlookup tables'!$J$2:$K$5,2,FALSE))</f>
        <v>na</v>
      </c>
      <c r="AK275" t="str">
        <f>IF(OR(AB275=FALSE,AB275="na"),"na",VLOOKUP(BD275,'Vlookup tables'!$J$2:$K$5,2,FALSE))</f>
        <v>na</v>
      </c>
      <c r="AL275" t="str">
        <f>IF(OR(AC275=FALSE,AC275="na"),"na",VLOOKUP(BE275,'Vlookup tables'!$J$2:$K$5,2,FALSE))</f>
        <v>na</v>
      </c>
      <c r="AM275" t="str">
        <f>IF(OR(AD275=FALSE,AD275="na"),"na",VLOOKUP(BF275,'Vlookup tables'!$J$2:$K$5,2,FALSE))</f>
        <v>na</v>
      </c>
      <c r="AN275" t="str">
        <f t="shared" si="318"/>
        <v>na</v>
      </c>
      <c r="AO275" t="str">
        <f t="shared" si="319"/>
        <v>na</v>
      </c>
      <c r="AP275" t="str">
        <f t="shared" si="320"/>
        <v>na</v>
      </c>
      <c r="AQ275" t="str">
        <f t="shared" si="321"/>
        <v>na</v>
      </c>
      <c r="BQ275" t="str">
        <f t="shared" si="322"/>
        <v>na</v>
      </c>
      <c r="BR275" t="b">
        <f t="shared" si="323"/>
        <v>1</v>
      </c>
      <c r="BS275" t="b">
        <f t="shared" si="324"/>
        <v>1</v>
      </c>
      <c r="BT275" t="b">
        <f t="shared" si="325"/>
        <v>1</v>
      </c>
      <c r="BU275" t="b">
        <f t="shared" si="326"/>
        <v>0</v>
      </c>
      <c r="BV275" t="b">
        <f t="shared" si="327"/>
        <v>0</v>
      </c>
      <c r="BW275">
        <f>IF(OR(BR275=FALSE,BR275="na"),"na",VLOOKUP(CN275,'Vlookup tables'!$G$2:$H$7,2,FALSE))</f>
        <v>1</v>
      </c>
      <c r="BX275">
        <f>IF(OR(BS275=FALSE,BS275="na"),"na",VLOOKUP(CO275,'Vlookup tables'!$G$2:$H$7,2,FALSE))</f>
        <v>1</v>
      </c>
      <c r="BY275">
        <f>IF(OR(BT275=FALSE,BT275="na"),"na",VLOOKUP(CP275,'Vlookup tables'!$G$2:$H$7,2,FALSE))</f>
        <v>1</v>
      </c>
      <c r="BZ275" t="str">
        <f>IF(OR(BU275=FALSE,BU275="na"),"na",VLOOKUP(CQ275,'Vlookup tables'!$G$2:$H$7,2,FALSE))</f>
        <v>na</v>
      </c>
      <c r="CA275">
        <f>IF(OR(BR275=FALSE,BR275="na"),"na",VLOOKUP(CU275,'Vlookup tables'!$J$2:$K$5,2,FALSE))</f>
        <v>2</v>
      </c>
      <c r="CB275">
        <f>IF(OR(BS275=FALSE,BS275="na"),"na",VLOOKUP(CV275,'Vlookup tables'!$J$2:$K$5,2,FALSE))</f>
        <v>2</v>
      </c>
      <c r="CC275">
        <f>IF(OR(BT275=FALSE,BT275="na"),"na",VLOOKUP(CW275,'Vlookup tables'!$J$2:$K$5,2,FALSE))</f>
        <v>2</v>
      </c>
      <c r="CD275" t="str">
        <f>IF(OR(BU275=FALSE,BU275="na"),"na",VLOOKUP(CX275,'Vlookup tables'!$J$2:$K$5,2,FALSE))</f>
        <v>na</v>
      </c>
      <c r="CE275" t="b">
        <f t="shared" si="328"/>
        <v>0</v>
      </c>
      <c r="CF275" t="b">
        <f t="shared" si="329"/>
        <v>0</v>
      </c>
      <c r="CG275" t="b">
        <f t="shared" si="330"/>
        <v>0</v>
      </c>
      <c r="CH275" t="str">
        <f t="shared" si="331"/>
        <v>na</v>
      </c>
      <c r="CJ275" t="s">
        <v>593</v>
      </c>
      <c r="CN275" t="s">
        <v>530</v>
      </c>
      <c r="CO275" t="s">
        <v>530</v>
      </c>
      <c r="CP275" t="s">
        <v>530</v>
      </c>
      <c r="CU275" t="s">
        <v>528</v>
      </c>
      <c r="CV275" t="s">
        <v>528</v>
      </c>
      <c r="CW275" t="s">
        <v>528</v>
      </c>
      <c r="DI275" t="b">
        <f t="shared" si="332"/>
        <v>0</v>
      </c>
      <c r="DK275" t="s">
        <v>543</v>
      </c>
      <c r="EQ275" t="b">
        <f t="shared" si="333"/>
        <v>1</v>
      </c>
      <c r="ER275" t="b">
        <f t="shared" si="334"/>
        <v>1</v>
      </c>
      <c r="ES275" t="b">
        <f t="shared" si="335"/>
        <v>1</v>
      </c>
      <c r="ET275" t="b">
        <f t="shared" si="336"/>
        <v>0</v>
      </c>
      <c r="EU275" t="b">
        <f t="shared" si="337"/>
        <v>0</v>
      </c>
      <c r="EV275" t="b">
        <f t="shared" si="338"/>
        <v>0</v>
      </c>
      <c r="EW275">
        <f t="shared" si="292"/>
        <v>1</v>
      </c>
      <c r="EX275">
        <f t="shared" si="293"/>
        <v>1</v>
      </c>
      <c r="EY275" t="str">
        <f t="shared" si="294"/>
        <v>na</v>
      </c>
      <c r="EZ275" t="str">
        <f t="shared" si="295"/>
        <v>na</v>
      </c>
      <c r="FA275" t="b">
        <f t="shared" si="296"/>
        <v>1</v>
      </c>
      <c r="FB275" t="b">
        <f t="shared" si="297"/>
        <v>0</v>
      </c>
      <c r="FC275" t="b">
        <f t="shared" si="339"/>
        <v>0</v>
      </c>
      <c r="FD275" t="b">
        <f t="shared" si="298"/>
        <v>1</v>
      </c>
      <c r="FE275" t="str">
        <f t="shared" si="299"/>
        <v>na</v>
      </c>
      <c r="FF275" t="b">
        <f t="shared" si="300"/>
        <v>1</v>
      </c>
      <c r="FG275" t="b">
        <f t="shared" si="301"/>
        <v>1</v>
      </c>
      <c r="FH275" t="b">
        <f t="shared" si="340"/>
        <v>0</v>
      </c>
      <c r="FI275">
        <f>IF(OR(FD275=FALSE,FD275="na"),"na",VLOOKUP(GH275,'Vlookup tables'!$G$2:$H$7,2,FALSE))</f>
        <v>1</v>
      </c>
      <c r="FJ275" t="str">
        <f>IF(OR(FE275=FALSE,FE275="na"),"na",VLOOKUP(GI275,'Vlookup tables'!$G$2:$H$7,2,FALSE))</f>
        <v>na</v>
      </c>
      <c r="FK275">
        <f>IF(OR(FF275=FALSE,FF275="na"),"na",VLOOKUP(GJ275,'Vlookup tables'!$G$2:$H$7,2,FALSE))</f>
        <v>1</v>
      </c>
      <c r="FL275">
        <f>IF(OR(FG275=FALSE,FG275="na"),"na",VLOOKUP(GK275,'Vlookup tables'!$G$2:$H$7,2,FALSE))</f>
        <v>1</v>
      </c>
      <c r="FM275">
        <f>IF(OR(FD275=FALSE,FD275="na"),"na",VLOOKUP(GO275,'Vlookup tables'!$J$2:$K$5,2,FALSE))</f>
        <v>1</v>
      </c>
      <c r="FN275" t="str">
        <f>IF(OR(FE275=FALSE,FE275="na"),"na",VLOOKUP(GP275,'Vlookup tables'!$J$2:$K$5,2,FALSE))</f>
        <v>na</v>
      </c>
      <c r="FO275">
        <f>IF(OR(FF275=FALSE,FF275="na"),"na",VLOOKUP(GQ275,'Vlookup tables'!$J$2:$K$5,2,FALSE))</f>
        <v>1</v>
      </c>
      <c r="FP275">
        <f>IF(OR(FG275=FALSE,FG275="na"),"na",VLOOKUP(GR275,'Vlookup tables'!$J$2:$K$5,2,FALSE))</f>
        <v>1</v>
      </c>
      <c r="FQ275" t="b">
        <f t="shared" si="302"/>
        <v>0</v>
      </c>
      <c r="FR275" t="str">
        <f t="shared" si="303"/>
        <v>na</v>
      </c>
      <c r="FS275" t="b">
        <f t="shared" si="304"/>
        <v>0</v>
      </c>
      <c r="FT275" t="b">
        <f t="shared" si="305"/>
        <v>0</v>
      </c>
      <c r="FU275" t="b">
        <f t="shared" si="306"/>
        <v>0</v>
      </c>
      <c r="FV275" t="s">
        <v>634</v>
      </c>
      <c r="FX275" t="s">
        <v>555</v>
      </c>
      <c r="FY275" t="s">
        <v>555</v>
      </c>
      <c r="GB275" t="s">
        <v>618</v>
      </c>
      <c r="GF275" t="s">
        <v>596</v>
      </c>
      <c r="GH275" t="s">
        <v>530</v>
      </c>
      <c r="GJ275" t="s">
        <v>530</v>
      </c>
      <c r="GK275" t="s">
        <v>530</v>
      </c>
      <c r="GO275" t="s">
        <v>564</v>
      </c>
      <c r="GQ275" t="s">
        <v>564</v>
      </c>
      <c r="GR275" t="s">
        <v>564</v>
      </c>
      <c r="HD275" t="s">
        <v>533</v>
      </c>
      <c r="HX275">
        <f>IF(IT275="","Unknown",VLOOKUP(IT275,'Vlookup tables'!$B$13:$C$16,2,FALSE))</f>
        <v>1</v>
      </c>
      <c r="HY275">
        <f>IF(IU275="","Unknown",VLOOKUP(IU275,'Vlookup tables'!$D$13:$E$16,2,FALSE))</f>
        <v>3</v>
      </c>
      <c r="HZ275">
        <f>IF(IV275="","Unknown",VLOOKUP(IV275,'Vlookup tables'!$F$13:$G$16,2,FALSE))</f>
        <v>2</v>
      </c>
      <c r="IA275">
        <f>IF(IW275="","Unknown",VLOOKUP(IW275,'Vlookup tables'!$H$13:$I$16,2,FALSE))</f>
        <v>1</v>
      </c>
      <c r="IB275" t="str">
        <f>IF(IX275="","Unknown",VLOOKUP(IX275,'Vlookup tables'!$J$13:$K$16,2,FALSE))</f>
        <v>Unknown</v>
      </c>
      <c r="IC275" t="str">
        <f>IF(IY275="","Unknown",VLOOKUP(IY275,'Vlookup tables'!$L$13:$M$16,2,FALSE))</f>
        <v>Unknown</v>
      </c>
      <c r="ID275">
        <f>IF(IZ275="","Unknown",VLOOKUP(IZ275,'Vlookup tables'!$N$13:$O$16,2,FALSE))</f>
        <v>1</v>
      </c>
      <c r="IE275">
        <f>VLOOKUP(JA275,'Vlookup tables'!$P$13:$Q$15,2,FALSE)</f>
        <v>2</v>
      </c>
      <c r="IF275" t="b">
        <f t="shared" si="341"/>
        <v>1</v>
      </c>
      <c r="IG275" t="b">
        <f t="shared" si="342"/>
        <v>1</v>
      </c>
      <c r="IH275" t="b">
        <f t="shared" si="343"/>
        <v>0</v>
      </c>
      <c r="II275" t="b">
        <f t="shared" si="307"/>
        <v>0</v>
      </c>
      <c r="IJ275">
        <f>IF(OR(IF275=FALSE,IF275="na"),"na",VLOOKUP(JF275,'Vlookup tables'!$G$2:$H$7,2,FALSE))</f>
        <v>1</v>
      </c>
      <c r="IK275">
        <f>IF(OR(IG275=FALSE,IG275="na"),"na",VLOOKUP(JG275,'Vlookup tables'!$G$2:$H$7,2,FALSE))</f>
        <v>1</v>
      </c>
      <c r="IL275" t="str">
        <f>IF(OR(IH275=FALSE,IH275="na"),"na",VLOOKUP(JH275,'Vlookup tables'!$G$2:$H$7,2,FALSE))</f>
        <v>na</v>
      </c>
      <c r="IM275">
        <f>IF(OR(IF275=FALSE,IF275="na"),"na",VLOOKUP(JL275,'Vlookup tables'!$J$2:$K$5,2,FALSE))</f>
        <v>2</v>
      </c>
      <c r="IN275">
        <f>IF(OR(IG275=FALSE,IG275="na"),"na",VLOOKUP(JM275,'Vlookup tables'!$J$2:$K$5,2,FALSE))</f>
        <v>2</v>
      </c>
      <c r="IO275" t="str">
        <f>IF(OR(IH275=FALSE,IH275="na"),"na",VLOOKUP(JN275,'Vlookup tables'!$J$2:$K$5,2,FALSE))</f>
        <v>na</v>
      </c>
      <c r="IP275" t="b">
        <f t="shared" si="344"/>
        <v>0</v>
      </c>
      <c r="IQ275" t="b">
        <f t="shared" si="345"/>
        <v>0</v>
      </c>
      <c r="IR275" t="str">
        <f t="shared" si="346"/>
        <v>na</v>
      </c>
      <c r="IS275" t="b">
        <f t="shared" si="347"/>
        <v>0</v>
      </c>
      <c r="IT275" t="s">
        <v>704</v>
      </c>
      <c r="IU275" t="s">
        <v>539</v>
      </c>
      <c r="IV275" t="s">
        <v>561</v>
      </c>
      <c r="IW275" t="s">
        <v>587</v>
      </c>
      <c r="IZ275" t="s">
        <v>562</v>
      </c>
      <c r="JA275" t="s">
        <v>578</v>
      </c>
      <c r="JB275" t="s">
        <v>636</v>
      </c>
      <c r="JF275" t="s">
        <v>530</v>
      </c>
      <c r="JG275" t="s">
        <v>530</v>
      </c>
      <c r="JL275" t="s">
        <v>528</v>
      </c>
      <c r="JM275" t="s">
        <v>528</v>
      </c>
      <c r="KN275" t="s">
        <v>533</v>
      </c>
      <c r="KQ275" t="b">
        <f t="shared" si="348"/>
        <v>0</v>
      </c>
      <c r="KR275">
        <f t="shared" si="308"/>
        <v>146</v>
      </c>
    </row>
    <row r="276" spans="1:304" ht="14.4" customHeight="1" x14ac:dyDescent="0.3">
      <c r="A276">
        <v>100</v>
      </c>
      <c r="B276">
        <v>682</v>
      </c>
      <c r="C276" s="2">
        <v>44882.5703125</v>
      </c>
      <c r="D276">
        <v>1</v>
      </c>
      <c r="E276" t="s">
        <v>590</v>
      </c>
      <c r="F276" t="s">
        <v>612</v>
      </c>
      <c r="G276">
        <f>VLOOKUP(F276,'Vlookup tables'!$A$2:$B$10,2,FALSE)</f>
        <v>5</v>
      </c>
      <c r="H276" t="s">
        <v>692</v>
      </c>
      <c r="J276" t="str">
        <f t="shared" si="349"/>
        <v>Engineering Technician</v>
      </c>
      <c r="K276" t="s">
        <v>568</v>
      </c>
      <c r="L276">
        <f>VLOOKUP(K276,'Vlookup tables'!$A$2:$B$10,2,FALSE)</f>
        <v>6</v>
      </c>
      <c r="M276" t="s">
        <v>569</v>
      </c>
      <c r="N276" t="b">
        <f t="shared" si="309"/>
        <v>1</v>
      </c>
      <c r="O276" t="b">
        <f t="shared" si="310"/>
        <v>1</v>
      </c>
      <c r="P276" t="b">
        <f t="shared" si="311"/>
        <v>0</v>
      </c>
      <c r="Q276" t="b">
        <f t="shared" si="312"/>
        <v>0</v>
      </c>
      <c r="R276" t="b">
        <f t="shared" si="313"/>
        <v>0</v>
      </c>
      <c r="T276" t="str">
        <f t="shared" si="350"/>
        <v>na</v>
      </c>
      <c r="U276" t="str">
        <f t="shared" si="351"/>
        <v>na</v>
      </c>
      <c r="V276" t="str">
        <f t="shared" si="352"/>
        <v>Unknown</v>
      </c>
      <c r="W276" t="str">
        <f t="shared" si="353"/>
        <v>Unknown</v>
      </c>
      <c r="X276" t="str">
        <f t="shared" si="354"/>
        <v>Unknown</v>
      </c>
      <c r="Y276" t="s">
        <v>584</v>
      </c>
      <c r="Z276">
        <f>VLOOKUP(Y276,'Vlookup tables'!$D$2:$E$6,2,FALSE)</f>
        <v>2</v>
      </c>
      <c r="AA276" t="str">
        <f t="shared" si="291"/>
        <v>na</v>
      </c>
      <c r="AB276" t="str">
        <f t="shared" si="314"/>
        <v>na</v>
      </c>
      <c r="AC276" t="str">
        <f t="shared" si="315"/>
        <v>na</v>
      </c>
      <c r="AD276" t="str">
        <f t="shared" si="316"/>
        <v>na</v>
      </c>
      <c r="AE276" t="str">
        <f t="shared" si="317"/>
        <v>na</v>
      </c>
      <c r="AF276" t="str">
        <f>IF(OR(AA276=FALSE,AA276="na"),"na",VLOOKUP(AV276,'Vlookup tables'!$G$2:$H$7,2,FALSE))</f>
        <v>na</v>
      </c>
      <c r="AG276" t="str">
        <f>IF(OR(AB276=FALSE,AB276="na"),"na",VLOOKUP(AW276,'Vlookup tables'!$G$2:$H$7,2,FALSE))</f>
        <v>na</v>
      </c>
      <c r="AH276" t="str">
        <f>IF(OR(AC276=FALSE,AC276="na"),"na",VLOOKUP(AX276,'Vlookup tables'!$G$2:$H$7,2,FALSE))</f>
        <v>na</v>
      </c>
      <c r="AI276" t="str">
        <f>IF(OR(AD276=FALSE,AD276="na"),"na",VLOOKUP(AY276,'Vlookup tables'!$G$2:$H$7,2,FALSE))</f>
        <v>na</v>
      </c>
      <c r="AJ276" t="str">
        <f>IF(OR(AA276=FALSE,AA276="na"),"na",VLOOKUP(BC276,'Vlookup tables'!$J$2:$K$5,2,FALSE))</f>
        <v>na</v>
      </c>
      <c r="AK276" t="str">
        <f>IF(OR(AB276=FALSE,AB276="na"),"na",VLOOKUP(BD276,'Vlookup tables'!$J$2:$K$5,2,FALSE))</f>
        <v>na</v>
      </c>
      <c r="AL276" t="str">
        <f>IF(OR(AC276=FALSE,AC276="na"),"na",VLOOKUP(BE276,'Vlookup tables'!$J$2:$K$5,2,FALSE))</f>
        <v>na</v>
      </c>
      <c r="AM276" t="str">
        <f>IF(OR(AD276=FALSE,AD276="na"),"na",VLOOKUP(BF276,'Vlookup tables'!$J$2:$K$5,2,FALSE))</f>
        <v>na</v>
      </c>
      <c r="AN276" t="str">
        <f t="shared" si="318"/>
        <v>na</v>
      </c>
      <c r="AO276" t="str">
        <f t="shared" si="319"/>
        <v>na</v>
      </c>
      <c r="AP276" t="str">
        <f t="shared" si="320"/>
        <v>na</v>
      </c>
      <c r="AQ276" t="str">
        <f t="shared" si="321"/>
        <v>na</v>
      </c>
      <c r="BQ276" t="str">
        <f t="shared" si="322"/>
        <v>na</v>
      </c>
      <c r="BR276" t="b">
        <f t="shared" si="323"/>
        <v>1</v>
      </c>
      <c r="BS276" t="b">
        <f t="shared" si="324"/>
        <v>1</v>
      </c>
      <c r="BT276" t="b">
        <f t="shared" si="325"/>
        <v>0</v>
      </c>
      <c r="BU276" t="b">
        <f t="shared" si="326"/>
        <v>0</v>
      </c>
      <c r="BV276" t="b">
        <f t="shared" si="327"/>
        <v>0</v>
      </c>
      <c r="BW276">
        <f>IF(OR(BR276=FALSE,BR276="na"),"na",VLOOKUP(CN276,'Vlookup tables'!$G$2:$H$7,2,FALSE))</f>
        <v>1</v>
      </c>
      <c r="BX276">
        <f>IF(OR(BS276=FALSE,BS276="na"),"na",VLOOKUP(CO276,'Vlookup tables'!$G$2:$H$7,2,FALSE))</f>
        <v>2</v>
      </c>
      <c r="BY276" t="str">
        <f>IF(OR(BT276=FALSE,BT276="na"),"na",VLOOKUP(CP276,'Vlookup tables'!$G$2:$H$7,2,FALSE))</f>
        <v>na</v>
      </c>
      <c r="BZ276" t="str">
        <f>IF(OR(BU276=FALSE,BU276="na"),"na",VLOOKUP(CQ276,'Vlookup tables'!$G$2:$H$7,2,FALSE))</f>
        <v>na</v>
      </c>
      <c r="CA276">
        <f>IF(OR(BR276=FALSE,BR276="na"),"na",VLOOKUP(CU276,'Vlookup tables'!$J$2:$K$5,2,FALSE))</f>
        <v>2</v>
      </c>
      <c r="CB276">
        <f>IF(OR(BS276=FALSE,BS276="na"),"na",VLOOKUP(CV276,'Vlookup tables'!$J$2:$K$5,2,FALSE))</f>
        <v>2</v>
      </c>
      <c r="CC276" t="str">
        <f>IF(OR(BT276=FALSE,BT276="na"),"na",VLOOKUP(CW276,'Vlookup tables'!$J$2:$K$5,2,FALSE))</f>
        <v>na</v>
      </c>
      <c r="CD276" t="str">
        <f>IF(OR(BU276=FALSE,BU276="na"),"na",VLOOKUP(CX276,'Vlookup tables'!$J$2:$K$5,2,FALSE))</f>
        <v>na</v>
      </c>
      <c r="CE276" t="b">
        <f t="shared" si="328"/>
        <v>0</v>
      </c>
      <c r="CF276" t="b">
        <f t="shared" si="329"/>
        <v>0</v>
      </c>
      <c r="CG276" t="str">
        <f t="shared" si="330"/>
        <v>na</v>
      </c>
      <c r="CH276" t="str">
        <f t="shared" si="331"/>
        <v>na</v>
      </c>
      <c r="CJ276" t="s">
        <v>529</v>
      </c>
      <c r="CN276" t="s">
        <v>530</v>
      </c>
      <c r="CO276" t="s">
        <v>531</v>
      </c>
      <c r="CU276" t="s">
        <v>528</v>
      </c>
      <c r="CV276" t="s">
        <v>528</v>
      </c>
      <c r="DI276" t="b">
        <f t="shared" si="332"/>
        <v>0</v>
      </c>
      <c r="DK276" t="s">
        <v>552</v>
      </c>
      <c r="EQ276" t="b">
        <f t="shared" si="333"/>
        <v>1</v>
      </c>
      <c r="ER276" t="b">
        <f t="shared" si="334"/>
        <v>1</v>
      </c>
      <c r="ES276" t="b">
        <f t="shared" si="335"/>
        <v>0</v>
      </c>
      <c r="ET276" t="b">
        <f t="shared" si="336"/>
        <v>0</v>
      </c>
      <c r="EU276" t="b">
        <f t="shared" si="337"/>
        <v>0</v>
      </c>
      <c r="EV276" t="b">
        <f t="shared" si="338"/>
        <v>0</v>
      </c>
      <c r="EW276">
        <f t="shared" si="292"/>
        <v>1</v>
      </c>
      <c r="EX276" t="str">
        <f t="shared" si="293"/>
        <v>na</v>
      </c>
      <c r="EY276" t="str">
        <f t="shared" si="294"/>
        <v>na</v>
      </c>
      <c r="EZ276" t="str">
        <f t="shared" si="295"/>
        <v>na</v>
      </c>
      <c r="FA276" t="b">
        <f t="shared" si="296"/>
        <v>1</v>
      </c>
      <c r="FB276" t="b">
        <f t="shared" si="297"/>
        <v>1</v>
      </c>
      <c r="FC276" t="b">
        <f t="shared" si="339"/>
        <v>0</v>
      </c>
      <c r="FD276" t="b">
        <f t="shared" si="298"/>
        <v>0</v>
      </c>
      <c r="FE276" t="str">
        <f t="shared" si="299"/>
        <v>na</v>
      </c>
      <c r="FF276" t="b">
        <f t="shared" si="300"/>
        <v>1</v>
      </c>
      <c r="FG276" t="b">
        <f t="shared" si="301"/>
        <v>1</v>
      </c>
      <c r="FH276" t="b">
        <f t="shared" si="340"/>
        <v>0</v>
      </c>
      <c r="FI276" t="str">
        <f>IF(OR(FD276=FALSE,FD276="na"),"na",VLOOKUP(GH276,'Vlookup tables'!$G$2:$H$7,2,FALSE))</f>
        <v>na</v>
      </c>
      <c r="FJ276" t="str">
        <f>IF(OR(FE276=FALSE,FE276="na"),"na",VLOOKUP(GI276,'Vlookup tables'!$G$2:$H$7,2,FALSE))</f>
        <v>na</v>
      </c>
      <c r="FK276">
        <f>IF(OR(FF276=FALSE,FF276="na"),"na",VLOOKUP(GJ276,'Vlookup tables'!$G$2:$H$7,2,FALSE))</f>
        <v>1</v>
      </c>
      <c r="FL276">
        <f>IF(OR(FG276=FALSE,FG276="na"),"na",VLOOKUP(GK276,'Vlookup tables'!$G$2:$H$7,2,FALSE))</f>
        <v>1</v>
      </c>
      <c r="FM276" t="str">
        <f>IF(OR(FD276=FALSE,FD276="na"),"na",VLOOKUP(GO276,'Vlookup tables'!$J$2:$K$5,2,FALSE))</f>
        <v>na</v>
      </c>
      <c r="FN276" t="str">
        <f>IF(OR(FE276=FALSE,FE276="na"),"na",VLOOKUP(GP276,'Vlookup tables'!$J$2:$K$5,2,FALSE))</f>
        <v>na</v>
      </c>
      <c r="FO276">
        <f>IF(OR(FF276=FALSE,FF276="na"),"na",VLOOKUP(GQ276,'Vlookup tables'!$J$2:$K$5,2,FALSE))</f>
        <v>2</v>
      </c>
      <c r="FP276">
        <f>IF(OR(FG276=FALSE,FG276="na"),"na",VLOOKUP(GR276,'Vlookup tables'!$J$2:$K$5,2,FALSE))</f>
        <v>2</v>
      </c>
      <c r="FQ276" t="str">
        <f t="shared" si="302"/>
        <v>na</v>
      </c>
      <c r="FR276" t="str">
        <f t="shared" si="303"/>
        <v>na</v>
      </c>
      <c r="FS276" t="b">
        <f t="shared" si="304"/>
        <v>0</v>
      </c>
      <c r="FT276" t="b">
        <f t="shared" si="305"/>
        <v>0</v>
      </c>
      <c r="FU276" t="b">
        <f t="shared" si="306"/>
        <v>0</v>
      </c>
      <c r="FV276" t="s">
        <v>601</v>
      </c>
      <c r="FX276" t="s">
        <v>555</v>
      </c>
      <c r="GB276" t="s">
        <v>886</v>
      </c>
      <c r="GF276" t="s">
        <v>609</v>
      </c>
      <c r="GJ276" t="s">
        <v>530</v>
      </c>
      <c r="GK276" t="s">
        <v>530</v>
      </c>
      <c r="GQ276" t="s">
        <v>528</v>
      </c>
      <c r="GR276" t="s">
        <v>528</v>
      </c>
      <c r="HD276" t="s">
        <v>552</v>
      </c>
      <c r="HX276">
        <f>IF(IT276="","Unknown",VLOOKUP(IT276,'Vlookup tables'!$B$13:$C$16,2,FALSE))</f>
        <v>3</v>
      </c>
      <c r="HY276">
        <f>IF(IU276="","Unknown",VLOOKUP(IU276,'Vlookup tables'!$D$13:$E$16,2,FALSE))</f>
        <v>3</v>
      </c>
      <c r="HZ276">
        <f>IF(IV276="","Unknown",VLOOKUP(IV276,'Vlookup tables'!$F$13:$G$16,2,FALSE))</f>
        <v>3</v>
      </c>
      <c r="IA276">
        <f>IF(IW276="","Unknown",VLOOKUP(IW276,'Vlookup tables'!$H$13:$I$16,2,FALSE))</f>
        <v>3</v>
      </c>
      <c r="IB276">
        <f>IF(IX276="","Unknown",VLOOKUP(IX276,'Vlookup tables'!$J$13:$K$16,2,FALSE))</f>
        <v>3</v>
      </c>
      <c r="IC276">
        <f>IF(IY276="","Unknown",VLOOKUP(IY276,'Vlookup tables'!$L$13:$M$16,2,FALSE))</f>
        <v>3</v>
      </c>
      <c r="ID276">
        <f>IF(IZ276="","Unknown",VLOOKUP(IZ276,'Vlookup tables'!$N$13:$O$16,2,FALSE))</f>
        <v>1</v>
      </c>
      <c r="IE276">
        <f>VLOOKUP(JA276,'Vlookup tables'!$P$13:$Q$15,2,FALSE)</f>
        <v>2</v>
      </c>
      <c r="IF276" t="b">
        <f t="shared" si="341"/>
        <v>0</v>
      </c>
      <c r="IG276" t="b">
        <f t="shared" si="342"/>
        <v>1</v>
      </c>
      <c r="IH276" t="b">
        <f t="shared" si="343"/>
        <v>0</v>
      </c>
      <c r="II276" t="b">
        <f t="shared" si="307"/>
        <v>0</v>
      </c>
      <c r="IJ276" t="str">
        <f>IF(OR(IF276=FALSE,IF276="na"),"na",VLOOKUP(JF276,'Vlookup tables'!$G$2:$H$7,2,FALSE))</f>
        <v>na</v>
      </c>
      <c r="IK276">
        <f>IF(OR(IG276=FALSE,IG276="na"),"na",VLOOKUP(JG276,'Vlookup tables'!$G$2:$H$7,2,FALSE))</f>
        <v>2</v>
      </c>
      <c r="IL276" t="str">
        <f>IF(OR(IH276=FALSE,IH276="na"),"na",VLOOKUP(JH276,'Vlookup tables'!$G$2:$H$7,2,FALSE))</f>
        <v>na</v>
      </c>
      <c r="IM276" t="str">
        <f>IF(OR(IF276=FALSE,IF276="na"),"na",VLOOKUP(JL276,'Vlookup tables'!$J$2:$K$5,2,FALSE))</f>
        <v>na</v>
      </c>
      <c r="IN276">
        <f>IF(OR(IG276=FALSE,IG276="na"),"na",VLOOKUP(JM276,'Vlookup tables'!$J$2:$K$5,2,FALSE))</f>
        <v>2</v>
      </c>
      <c r="IO276" t="str">
        <f>IF(OR(IH276=FALSE,IH276="na"),"na",VLOOKUP(JN276,'Vlookup tables'!$J$2:$K$5,2,FALSE))</f>
        <v>na</v>
      </c>
      <c r="IP276" t="str">
        <f t="shared" si="344"/>
        <v>na</v>
      </c>
      <c r="IQ276" t="b">
        <f t="shared" si="345"/>
        <v>0</v>
      </c>
      <c r="IR276" t="str">
        <f t="shared" si="346"/>
        <v>na</v>
      </c>
      <c r="IS276" t="b">
        <f t="shared" si="347"/>
        <v>0</v>
      </c>
      <c r="IT276" t="s">
        <v>538</v>
      </c>
      <c r="IU276" t="s">
        <v>539</v>
      </c>
      <c r="IV276" t="s">
        <v>540</v>
      </c>
      <c r="IW276" t="s">
        <v>576</v>
      </c>
      <c r="IX276" t="s">
        <v>577</v>
      </c>
      <c r="IY276" t="s">
        <v>532</v>
      </c>
      <c r="IZ276" t="s">
        <v>562</v>
      </c>
      <c r="JA276" t="s">
        <v>578</v>
      </c>
      <c r="JB276" t="s">
        <v>619</v>
      </c>
      <c r="JG276" t="s">
        <v>531</v>
      </c>
      <c r="JM276" t="s">
        <v>528</v>
      </c>
      <c r="KN276" t="s">
        <v>552</v>
      </c>
      <c r="KQ276" t="b">
        <f t="shared" si="348"/>
        <v>0</v>
      </c>
      <c r="KR276">
        <f t="shared" si="308"/>
        <v>140</v>
      </c>
    </row>
    <row r="277" spans="1:304" ht="14.4" customHeight="1" x14ac:dyDescent="0.3">
      <c r="A277">
        <v>100</v>
      </c>
      <c r="B277">
        <v>420</v>
      </c>
      <c r="C277" s="2">
        <v>44882.570949074077</v>
      </c>
      <c r="D277">
        <v>0.89999997615814198</v>
      </c>
      <c r="E277" t="s">
        <v>775</v>
      </c>
      <c r="F277" t="s">
        <v>612</v>
      </c>
      <c r="G277">
        <f>VLOOKUP(F277,'Vlookup tables'!$A$2:$B$10,2,FALSE)</f>
        <v>5</v>
      </c>
      <c r="H277" t="s">
        <v>579</v>
      </c>
      <c r="J277" t="str">
        <f t="shared" si="349"/>
        <v>Unknown</v>
      </c>
      <c r="K277" t="s">
        <v>568</v>
      </c>
      <c r="L277">
        <f>VLOOKUP(K277,'Vlookup tables'!$A$2:$B$10,2,FALSE)</f>
        <v>6</v>
      </c>
      <c r="M277" t="s">
        <v>583</v>
      </c>
      <c r="N277" t="b">
        <f t="shared" si="309"/>
        <v>1</v>
      </c>
      <c r="O277" t="b">
        <f t="shared" si="310"/>
        <v>0</v>
      </c>
      <c r="P277" t="b">
        <f t="shared" si="311"/>
        <v>0</v>
      </c>
      <c r="Q277" t="b">
        <f t="shared" si="312"/>
        <v>0</v>
      </c>
      <c r="R277" t="b">
        <f t="shared" si="313"/>
        <v>0</v>
      </c>
      <c r="S277" t="s">
        <v>547</v>
      </c>
      <c r="T277" t="str">
        <f t="shared" si="350"/>
        <v>na</v>
      </c>
      <c r="U277" t="b">
        <f t="shared" si="351"/>
        <v>0</v>
      </c>
      <c r="V277" t="b">
        <f t="shared" si="352"/>
        <v>1</v>
      </c>
      <c r="W277" t="b">
        <f t="shared" si="353"/>
        <v>0</v>
      </c>
      <c r="X277" t="b">
        <f t="shared" si="354"/>
        <v>0</v>
      </c>
      <c r="Y277" t="s">
        <v>584</v>
      </c>
      <c r="Z277">
        <f>VLOOKUP(Y277,'Vlookup tables'!$D$2:$E$6,2,FALSE)</f>
        <v>2</v>
      </c>
      <c r="AA277" t="str">
        <f t="shared" si="291"/>
        <v>na</v>
      </c>
      <c r="AB277" t="str">
        <f t="shared" si="314"/>
        <v>na</v>
      </c>
      <c r="AC277" t="str">
        <f t="shared" si="315"/>
        <v>na</v>
      </c>
      <c r="AD277" t="str">
        <f t="shared" si="316"/>
        <v>na</v>
      </c>
      <c r="AE277" t="str">
        <f t="shared" si="317"/>
        <v>na</v>
      </c>
      <c r="AF277" t="str">
        <f>IF(OR(AA277=FALSE,AA277="na"),"na",VLOOKUP(AV277,'Vlookup tables'!$G$2:$H$7,2,FALSE))</f>
        <v>na</v>
      </c>
      <c r="AG277" t="str">
        <f>IF(OR(AB277=FALSE,AB277="na"),"na",VLOOKUP(AW277,'Vlookup tables'!$G$2:$H$7,2,FALSE))</f>
        <v>na</v>
      </c>
      <c r="AH277" t="str">
        <f>IF(OR(AC277=FALSE,AC277="na"),"na",VLOOKUP(AX277,'Vlookup tables'!$G$2:$H$7,2,FALSE))</f>
        <v>na</v>
      </c>
      <c r="AI277" t="str">
        <f>IF(OR(AD277=FALSE,AD277="na"),"na",VLOOKUP(AY277,'Vlookup tables'!$G$2:$H$7,2,FALSE))</f>
        <v>na</v>
      </c>
      <c r="AJ277" t="str">
        <f>IF(OR(AA277=FALSE,AA277="na"),"na",VLOOKUP(BC277,'Vlookup tables'!$J$2:$K$5,2,FALSE))</f>
        <v>na</v>
      </c>
      <c r="AK277" t="str">
        <f>IF(OR(AB277=FALSE,AB277="na"),"na",VLOOKUP(BD277,'Vlookup tables'!$J$2:$K$5,2,FALSE))</f>
        <v>na</v>
      </c>
      <c r="AL277" t="str">
        <f>IF(OR(AC277=FALSE,AC277="na"),"na",VLOOKUP(BE277,'Vlookup tables'!$J$2:$K$5,2,FALSE))</f>
        <v>na</v>
      </c>
      <c r="AM277" t="str">
        <f>IF(OR(AD277=FALSE,AD277="na"),"na",VLOOKUP(BF277,'Vlookup tables'!$J$2:$K$5,2,FALSE))</f>
        <v>na</v>
      </c>
      <c r="AN277" t="str">
        <f t="shared" si="318"/>
        <v>na</v>
      </c>
      <c r="AO277" t="str">
        <f t="shared" si="319"/>
        <v>na</v>
      </c>
      <c r="AP277" t="str">
        <f t="shared" si="320"/>
        <v>na</v>
      </c>
      <c r="AQ277" t="str">
        <f t="shared" si="321"/>
        <v>na</v>
      </c>
      <c r="BQ277" t="str">
        <f t="shared" si="322"/>
        <v>na</v>
      </c>
      <c r="BR277" t="b">
        <f t="shared" si="323"/>
        <v>1</v>
      </c>
      <c r="BS277" t="b">
        <f t="shared" si="324"/>
        <v>1</v>
      </c>
      <c r="BT277" t="b">
        <f t="shared" si="325"/>
        <v>0</v>
      </c>
      <c r="BU277" t="b">
        <f t="shared" si="326"/>
        <v>0</v>
      </c>
      <c r="BV277" t="b">
        <f t="shared" si="327"/>
        <v>0</v>
      </c>
      <c r="BW277">
        <f>IF(OR(BR277=FALSE,BR277="na"),"na",VLOOKUP(CN277,'Vlookup tables'!$G$2:$H$7,2,FALSE))</f>
        <v>2</v>
      </c>
      <c r="BX277">
        <f>IF(OR(BS277=FALSE,BS277="na"),"na",VLOOKUP(CO277,'Vlookup tables'!$G$2:$H$7,2,FALSE))</f>
        <v>2</v>
      </c>
      <c r="BY277" t="str">
        <f>IF(OR(BT277=FALSE,BT277="na"),"na",VLOOKUP(CP277,'Vlookup tables'!$G$2:$H$7,2,FALSE))</f>
        <v>na</v>
      </c>
      <c r="BZ277" t="str">
        <f>IF(OR(BU277=FALSE,BU277="na"),"na",VLOOKUP(CQ277,'Vlookup tables'!$G$2:$H$7,2,FALSE))</f>
        <v>na</v>
      </c>
      <c r="CA277">
        <f>IF(OR(BR277=FALSE,BR277="na"),"na",VLOOKUP(CU277,'Vlookup tables'!$J$2:$K$5,2,FALSE))</f>
        <v>3</v>
      </c>
      <c r="CB277">
        <f>IF(OR(BS277=FALSE,BS277="na"),"na",VLOOKUP(CV277,'Vlookup tables'!$J$2:$K$5,2,FALSE))</f>
        <v>2</v>
      </c>
      <c r="CC277" t="str">
        <f>IF(OR(BT277=FALSE,BT277="na"),"na",VLOOKUP(CW277,'Vlookup tables'!$J$2:$K$5,2,FALSE))</f>
        <v>na</v>
      </c>
      <c r="CD277" t="str">
        <f>IF(OR(BU277=FALSE,BU277="na"),"na",VLOOKUP(CX277,'Vlookup tables'!$J$2:$K$5,2,FALSE))</f>
        <v>na</v>
      </c>
      <c r="CE277" t="b">
        <f t="shared" si="328"/>
        <v>0</v>
      </c>
      <c r="CF277" t="b">
        <f t="shared" si="329"/>
        <v>0</v>
      </c>
      <c r="CG277" t="str">
        <f t="shared" si="330"/>
        <v>na</v>
      </c>
      <c r="CH277" t="str">
        <f t="shared" si="331"/>
        <v>na</v>
      </c>
      <c r="CJ277" t="s">
        <v>529</v>
      </c>
      <c r="CN277" t="s">
        <v>531</v>
      </c>
      <c r="CO277" t="s">
        <v>531</v>
      </c>
      <c r="CU277" t="s">
        <v>532</v>
      </c>
      <c r="CV277" t="s">
        <v>528</v>
      </c>
      <c r="DI277" t="b">
        <f t="shared" si="332"/>
        <v>0</v>
      </c>
      <c r="DK277" t="s">
        <v>552</v>
      </c>
      <c r="EQ277" t="b">
        <f t="shared" si="333"/>
        <v>1</v>
      </c>
      <c r="ER277" t="b">
        <f t="shared" si="334"/>
        <v>1</v>
      </c>
      <c r="ES277" t="b">
        <f t="shared" si="335"/>
        <v>0</v>
      </c>
      <c r="ET277" t="b">
        <f t="shared" si="336"/>
        <v>0</v>
      </c>
      <c r="EU277" t="b">
        <f t="shared" si="337"/>
        <v>0</v>
      </c>
      <c r="EV277" t="b">
        <f t="shared" si="338"/>
        <v>0</v>
      </c>
      <c r="EW277">
        <f t="shared" si="292"/>
        <v>1</v>
      </c>
      <c r="EX277" t="str">
        <f t="shared" si="293"/>
        <v>na</v>
      </c>
      <c r="EY277" t="str">
        <f t="shared" si="294"/>
        <v>na</v>
      </c>
      <c r="EZ277" t="str">
        <f t="shared" si="295"/>
        <v>na</v>
      </c>
      <c r="FA277" t="b">
        <f t="shared" si="296"/>
        <v>1</v>
      </c>
      <c r="FB277" t="b">
        <f t="shared" si="297"/>
        <v>0</v>
      </c>
      <c r="FC277" t="b">
        <f t="shared" si="339"/>
        <v>0</v>
      </c>
      <c r="FD277" t="b">
        <f t="shared" si="298"/>
        <v>1</v>
      </c>
      <c r="FE277" t="str">
        <f t="shared" si="299"/>
        <v>na</v>
      </c>
      <c r="FF277" t="b">
        <f t="shared" si="300"/>
        <v>0</v>
      </c>
      <c r="FG277" t="b">
        <f t="shared" si="301"/>
        <v>1</v>
      </c>
      <c r="FH277" t="b">
        <f t="shared" si="340"/>
        <v>0</v>
      </c>
      <c r="FI277">
        <f>IF(OR(FD277=FALSE,FD277="na"),"na",VLOOKUP(GH277,'Vlookup tables'!$G$2:$H$7,2,FALSE))</f>
        <v>1</v>
      </c>
      <c r="FJ277" t="str">
        <f>IF(OR(FE277=FALSE,FE277="na"),"na",VLOOKUP(GI277,'Vlookup tables'!$G$2:$H$7,2,FALSE))</f>
        <v>na</v>
      </c>
      <c r="FK277" t="str">
        <f>IF(OR(FF277=FALSE,FF277="na"),"na",VLOOKUP(GJ277,'Vlookup tables'!$G$2:$H$7,2,FALSE))</f>
        <v>na</v>
      </c>
      <c r="FL277">
        <f>IF(OR(FG277=FALSE,FG277="na"),"na",VLOOKUP(GK277,'Vlookup tables'!$G$2:$H$7,2,FALSE))</f>
        <v>1</v>
      </c>
      <c r="FM277">
        <f>IF(OR(FD277=FALSE,FD277="na"),"na",VLOOKUP(GO277,'Vlookup tables'!$J$2:$K$5,2,FALSE))</f>
        <v>2</v>
      </c>
      <c r="FN277" t="str">
        <f>IF(OR(FE277=FALSE,FE277="na"),"na",VLOOKUP(GP277,'Vlookup tables'!$J$2:$K$5,2,FALSE))</f>
        <v>na</v>
      </c>
      <c r="FO277" t="str">
        <f>IF(OR(FF277=FALSE,FF277="na"),"na",VLOOKUP(GQ277,'Vlookup tables'!$J$2:$K$5,2,FALSE))</f>
        <v>na</v>
      </c>
      <c r="FP277">
        <f>IF(OR(FG277=FALSE,FG277="na"),"na",VLOOKUP(GR277,'Vlookup tables'!$J$2:$K$5,2,FALSE))</f>
        <v>2</v>
      </c>
      <c r="FQ277" t="b">
        <f t="shared" si="302"/>
        <v>0</v>
      </c>
      <c r="FR277" t="str">
        <f t="shared" si="303"/>
        <v>na</v>
      </c>
      <c r="FS277" t="str">
        <f t="shared" si="304"/>
        <v>na</v>
      </c>
      <c r="FT277" t="b">
        <f t="shared" si="305"/>
        <v>0</v>
      </c>
      <c r="FU277" t="b">
        <f t="shared" si="306"/>
        <v>0</v>
      </c>
      <c r="FV277" t="s">
        <v>601</v>
      </c>
      <c r="FX277" t="s">
        <v>555</v>
      </c>
      <c r="GB277" t="s">
        <v>595</v>
      </c>
      <c r="GF277" t="s">
        <v>596</v>
      </c>
      <c r="GH277" t="s">
        <v>530</v>
      </c>
      <c r="GK277" t="s">
        <v>530</v>
      </c>
      <c r="GO277" t="s">
        <v>528</v>
      </c>
      <c r="GR277" t="s">
        <v>528</v>
      </c>
      <c r="HD277" t="s">
        <v>552</v>
      </c>
      <c r="HX277">
        <f>IF(IT277="","Unknown",VLOOKUP(IT277,'Vlookup tables'!$B$13:$C$16,2,FALSE))</f>
        <v>3</v>
      </c>
      <c r="HY277">
        <f>IF(IU277="","Unknown",VLOOKUP(IU277,'Vlookup tables'!$D$13:$E$16,2,FALSE))</f>
        <v>3</v>
      </c>
      <c r="HZ277">
        <f>IF(IV277="","Unknown",VLOOKUP(IV277,'Vlookup tables'!$F$13:$G$16,2,FALSE))</f>
        <v>3</v>
      </c>
      <c r="IA277">
        <f>IF(IW277="","Unknown",VLOOKUP(IW277,'Vlookup tables'!$H$13:$I$16,2,FALSE))</f>
        <v>2</v>
      </c>
      <c r="IB277">
        <f>IF(IX277="","Unknown",VLOOKUP(IX277,'Vlookup tables'!$J$13:$K$16,2,FALSE))</f>
        <v>3</v>
      </c>
      <c r="IC277">
        <f>IF(IY277="","Unknown",VLOOKUP(IY277,'Vlookup tables'!$L$13:$M$16,2,FALSE))</f>
        <v>3</v>
      </c>
      <c r="ID277">
        <f>IF(IZ277="","Unknown",VLOOKUP(IZ277,'Vlookup tables'!$N$13:$O$16,2,FALSE))</f>
        <v>1</v>
      </c>
      <c r="IE277">
        <f>VLOOKUP(JA277,'Vlookup tables'!$P$13:$Q$15,2,FALSE)</f>
        <v>1</v>
      </c>
      <c r="IF277" t="str">
        <f t="shared" si="341"/>
        <v>na</v>
      </c>
      <c r="IG277" t="str">
        <f t="shared" si="342"/>
        <v>na</v>
      </c>
      <c r="IH277" t="str">
        <f t="shared" si="343"/>
        <v>na</v>
      </c>
      <c r="II277" t="str">
        <f t="shared" si="307"/>
        <v>na</v>
      </c>
      <c r="IJ277" t="str">
        <f>IF(OR(IF277=FALSE,IF277="na"),"na",VLOOKUP(JF277,'Vlookup tables'!$G$2:$H$7,2,FALSE))</f>
        <v>na</v>
      </c>
      <c r="IK277" t="str">
        <f>IF(OR(IG277=FALSE,IG277="na"),"na",VLOOKUP(JG277,'Vlookup tables'!$G$2:$H$7,2,FALSE))</f>
        <v>na</v>
      </c>
      <c r="IL277" t="str">
        <f>IF(OR(IH277=FALSE,IH277="na"),"na",VLOOKUP(JH277,'Vlookup tables'!$G$2:$H$7,2,FALSE))</f>
        <v>na</v>
      </c>
      <c r="IM277" t="str">
        <f>IF(OR(IF277=FALSE,IF277="na"),"na",VLOOKUP(JL277,'Vlookup tables'!$J$2:$K$5,2,FALSE))</f>
        <v>na</v>
      </c>
      <c r="IN277" t="str">
        <f>IF(OR(IG277=FALSE,IG277="na"),"na",VLOOKUP(JM277,'Vlookup tables'!$J$2:$K$5,2,FALSE))</f>
        <v>na</v>
      </c>
      <c r="IO277" t="str">
        <f>IF(OR(IH277=FALSE,IH277="na"),"na",VLOOKUP(JN277,'Vlookup tables'!$J$2:$K$5,2,FALSE))</f>
        <v>na</v>
      </c>
      <c r="IP277" t="str">
        <f t="shared" si="344"/>
        <v>na</v>
      </c>
      <c r="IQ277" t="str">
        <f t="shared" si="345"/>
        <v>na</v>
      </c>
      <c r="IR277" t="str">
        <f t="shared" si="346"/>
        <v>na</v>
      </c>
      <c r="IS277" t="b">
        <f t="shared" si="347"/>
        <v>0</v>
      </c>
      <c r="IT277" t="s">
        <v>538</v>
      </c>
      <c r="IU277" t="s">
        <v>539</v>
      </c>
      <c r="IV277" t="s">
        <v>540</v>
      </c>
      <c r="IW277" t="s">
        <v>562</v>
      </c>
      <c r="IX277" t="s">
        <v>577</v>
      </c>
      <c r="IY277" t="s">
        <v>532</v>
      </c>
      <c r="IZ277" t="s">
        <v>562</v>
      </c>
      <c r="JA277" t="s">
        <v>541</v>
      </c>
      <c r="JX277" t="s">
        <v>534</v>
      </c>
      <c r="JZ277" t="s">
        <v>901</v>
      </c>
      <c r="KA277" t="s">
        <v>589</v>
      </c>
      <c r="KC277">
        <v>2</v>
      </c>
      <c r="KD277">
        <v>1</v>
      </c>
      <c r="KH277">
        <v>1</v>
      </c>
      <c r="KN277" t="s">
        <v>552</v>
      </c>
      <c r="KQ277" t="b">
        <f t="shared" si="348"/>
        <v>0</v>
      </c>
      <c r="KR277">
        <f t="shared" si="308"/>
        <v>144</v>
      </c>
    </row>
    <row r="278" spans="1:304" ht="14.4" customHeight="1" x14ac:dyDescent="0.3">
      <c r="A278">
        <v>100</v>
      </c>
      <c r="B278">
        <v>477</v>
      </c>
      <c r="C278" s="2">
        <v>44882.571388888886</v>
      </c>
      <c r="D278">
        <v>1</v>
      </c>
      <c r="E278" t="s">
        <v>581</v>
      </c>
      <c r="F278" t="s">
        <v>568</v>
      </c>
      <c r="G278">
        <f>VLOOKUP(F278,'Vlookup tables'!$A$2:$B$10,2,FALSE)</f>
        <v>6</v>
      </c>
      <c r="H278" t="s">
        <v>631</v>
      </c>
      <c r="J278" t="str">
        <f t="shared" si="349"/>
        <v>Maintenance</v>
      </c>
      <c r="K278" t="s">
        <v>582</v>
      </c>
      <c r="L278">
        <f>VLOOKUP(K278,'Vlookup tables'!$A$2:$B$10,2,FALSE)</f>
        <v>1</v>
      </c>
      <c r="M278" t="s">
        <v>583</v>
      </c>
      <c r="N278" t="b">
        <f t="shared" si="309"/>
        <v>1</v>
      </c>
      <c r="O278" t="b">
        <f t="shared" si="310"/>
        <v>0</v>
      </c>
      <c r="P278" t="b">
        <f t="shared" si="311"/>
        <v>0</v>
      </c>
      <c r="Q278" t="b">
        <f t="shared" si="312"/>
        <v>0</v>
      </c>
      <c r="R278" t="b">
        <f t="shared" si="313"/>
        <v>0</v>
      </c>
      <c r="S278" t="s">
        <v>592</v>
      </c>
      <c r="T278" t="str">
        <f t="shared" si="350"/>
        <v>na</v>
      </c>
      <c r="U278" t="b">
        <f t="shared" si="351"/>
        <v>1</v>
      </c>
      <c r="V278" t="b">
        <f t="shared" si="352"/>
        <v>0</v>
      </c>
      <c r="W278" t="b">
        <f t="shared" si="353"/>
        <v>0</v>
      </c>
      <c r="X278" t="b">
        <f t="shared" si="354"/>
        <v>0</v>
      </c>
      <c r="Y278" t="s">
        <v>517</v>
      </c>
      <c r="Z278">
        <f>VLOOKUP(Y278,'Vlookup tables'!$D$2:$E$6,2,FALSE)</f>
        <v>1</v>
      </c>
      <c r="AA278" t="b">
        <f t="shared" si="291"/>
        <v>0</v>
      </c>
      <c r="AB278" t="b">
        <f t="shared" si="314"/>
        <v>0</v>
      </c>
      <c r="AC278" t="b">
        <f t="shared" si="315"/>
        <v>0</v>
      </c>
      <c r="AD278" t="b">
        <f t="shared" si="316"/>
        <v>0</v>
      </c>
      <c r="AE278" t="b">
        <f t="shared" si="317"/>
        <v>0</v>
      </c>
      <c r="AF278" t="str">
        <f>IF(OR(AA278=FALSE,AA278="na"),"na",VLOOKUP(AV278,'Vlookup tables'!$G$2:$H$7,2,FALSE))</f>
        <v>na</v>
      </c>
      <c r="AG278" t="str">
        <f>IF(OR(AB278=FALSE,AB278="na"),"na",VLOOKUP(AW278,'Vlookup tables'!$G$2:$H$7,2,FALSE))</f>
        <v>na</v>
      </c>
      <c r="AH278" t="str">
        <f>IF(OR(AC278=FALSE,AC278="na"),"na",VLOOKUP(AX278,'Vlookup tables'!$G$2:$H$7,2,FALSE))</f>
        <v>na</v>
      </c>
      <c r="AI278" t="str">
        <f>IF(OR(AD278=FALSE,AD278="na"),"na",VLOOKUP(AY278,'Vlookup tables'!$G$2:$H$7,2,FALSE))</f>
        <v>na</v>
      </c>
      <c r="AJ278" t="str">
        <f>IF(OR(AA278=FALSE,AA278="na"),"na",VLOOKUP(BC278,'Vlookup tables'!$J$2:$K$5,2,FALSE))</f>
        <v>na</v>
      </c>
      <c r="AK278" t="str">
        <f>IF(OR(AB278=FALSE,AB278="na"),"na",VLOOKUP(BD278,'Vlookup tables'!$J$2:$K$5,2,FALSE))</f>
        <v>na</v>
      </c>
      <c r="AL278" t="str">
        <f>IF(OR(AC278=FALSE,AC278="na"),"na",VLOOKUP(BE278,'Vlookup tables'!$J$2:$K$5,2,FALSE))</f>
        <v>na</v>
      </c>
      <c r="AM278" t="str">
        <f>IF(OR(AD278=FALSE,AD278="na"),"na",VLOOKUP(BF278,'Vlookup tables'!$J$2:$K$5,2,FALSE))</f>
        <v>na</v>
      </c>
      <c r="AN278" t="str">
        <f t="shared" si="318"/>
        <v>na</v>
      </c>
      <c r="AO278" t="str">
        <f t="shared" si="319"/>
        <v>na</v>
      </c>
      <c r="AP278" t="str">
        <f t="shared" si="320"/>
        <v>na</v>
      </c>
      <c r="AQ278" t="str">
        <f t="shared" si="321"/>
        <v>na</v>
      </c>
      <c r="AR278" t="s">
        <v>632</v>
      </c>
      <c r="AX278" t="s">
        <v>527</v>
      </c>
      <c r="BE278" t="s">
        <v>532</v>
      </c>
      <c r="BQ278" t="str">
        <f t="shared" si="322"/>
        <v>No</v>
      </c>
      <c r="BR278" t="str">
        <f t="shared" si="323"/>
        <v>na</v>
      </c>
      <c r="BS278" t="str">
        <f t="shared" si="324"/>
        <v>na</v>
      </c>
      <c r="BT278" t="str">
        <f t="shared" si="325"/>
        <v>na</v>
      </c>
      <c r="BU278" t="str">
        <f t="shared" si="326"/>
        <v>na</v>
      </c>
      <c r="BV278" t="str">
        <f t="shared" si="327"/>
        <v>na</v>
      </c>
      <c r="BW278" t="str">
        <f>IF(OR(BR278=FALSE,BR278="na"),"na",VLOOKUP(CN278,'Vlookup tables'!$G$2:$H$7,2,FALSE))</f>
        <v>na</v>
      </c>
      <c r="BX278" t="str">
        <f>IF(OR(BS278=FALSE,BS278="na"),"na",VLOOKUP(CO278,'Vlookup tables'!$G$2:$H$7,2,FALSE))</f>
        <v>na</v>
      </c>
      <c r="BY278" t="str">
        <f>IF(OR(BT278=FALSE,BT278="na"),"na",VLOOKUP(CP278,'Vlookup tables'!$G$2:$H$7,2,FALSE))</f>
        <v>na</v>
      </c>
      <c r="BZ278" t="str">
        <f>IF(OR(BU278=FALSE,BU278="na"),"na",VLOOKUP(CQ278,'Vlookup tables'!$G$2:$H$7,2,FALSE))</f>
        <v>na</v>
      </c>
      <c r="CA278" t="str">
        <f>IF(OR(BR278=FALSE,BR278="na"),"na",VLOOKUP(CU278,'Vlookup tables'!$J$2:$K$5,2,FALSE))</f>
        <v>na</v>
      </c>
      <c r="CB278" t="str">
        <f>IF(OR(BS278=FALSE,BS278="na"),"na",VLOOKUP(CV278,'Vlookup tables'!$J$2:$K$5,2,FALSE))</f>
        <v>na</v>
      </c>
      <c r="CC278" t="str">
        <f>IF(OR(BT278=FALSE,BT278="na"),"na",VLOOKUP(CW278,'Vlookup tables'!$J$2:$K$5,2,FALSE))</f>
        <v>na</v>
      </c>
      <c r="CD278" t="str">
        <f>IF(OR(BU278=FALSE,BU278="na"),"na",VLOOKUP(CX278,'Vlookup tables'!$J$2:$K$5,2,FALSE))</f>
        <v>na</v>
      </c>
      <c r="CE278" t="str">
        <f t="shared" si="328"/>
        <v>na</v>
      </c>
      <c r="CF278" t="str">
        <f t="shared" si="329"/>
        <v>na</v>
      </c>
      <c r="CG278" t="str">
        <f t="shared" si="330"/>
        <v>na</v>
      </c>
      <c r="CH278" t="str">
        <f t="shared" si="331"/>
        <v>na</v>
      </c>
      <c r="CI278" t="s">
        <v>617</v>
      </c>
      <c r="DI278" t="b">
        <f t="shared" si="332"/>
        <v>0</v>
      </c>
      <c r="DK278" t="s">
        <v>552</v>
      </c>
      <c r="EQ278" t="b">
        <f t="shared" si="333"/>
        <v>1</v>
      </c>
      <c r="ER278" t="b">
        <f t="shared" si="334"/>
        <v>1</v>
      </c>
      <c r="ES278" t="b">
        <f t="shared" si="335"/>
        <v>0</v>
      </c>
      <c r="ET278" t="b">
        <f t="shared" si="336"/>
        <v>0</v>
      </c>
      <c r="EU278" t="b">
        <f t="shared" si="337"/>
        <v>0</v>
      </c>
      <c r="EV278" t="b">
        <f t="shared" si="338"/>
        <v>0</v>
      </c>
      <c r="EW278">
        <f t="shared" si="292"/>
        <v>3</v>
      </c>
      <c r="EX278" t="str">
        <f t="shared" si="293"/>
        <v>na</v>
      </c>
      <c r="EY278" t="str">
        <f t="shared" si="294"/>
        <v>na</v>
      </c>
      <c r="EZ278" t="str">
        <f t="shared" si="295"/>
        <v>na</v>
      </c>
      <c r="FA278" t="b">
        <f t="shared" si="296"/>
        <v>1</v>
      </c>
      <c r="FB278" t="b">
        <f t="shared" si="297"/>
        <v>0</v>
      </c>
      <c r="FC278" t="b">
        <f t="shared" si="339"/>
        <v>0</v>
      </c>
      <c r="FD278" t="b">
        <f t="shared" si="298"/>
        <v>1</v>
      </c>
      <c r="FE278" t="b">
        <f t="shared" si="299"/>
        <v>0</v>
      </c>
      <c r="FF278" t="b">
        <f t="shared" si="300"/>
        <v>1</v>
      </c>
      <c r="FG278" t="b">
        <f t="shared" si="301"/>
        <v>0</v>
      </c>
      <c r="FH278" t="b">
        <f t="shared" si="340"/>
        <v>0</v>
      </c>
      <c r="FI278">
        <f>IF(OR(FD278=FALSE,FD278="na"),"na",VLOOKUP(GH278,'Vlookup tables'!$G$2:$H$7,2,FALSE))</f>
        <v>4</v>
      </c>
      <c r="FJ278" t="str">
        <f>IF(OR(FE278=FALSE,FE278="na"),"na",VLOOKUP(GI278,'Vlookup tables'!$G$2:$H$7,2,FALSE))</f>
        <v>na</v>
      </c>
      <c r="FK278">
        <f>IF(OR(FF278=FALSE,FF278="na"),"na",VLOOKUP(GJ278,'Vlookup tables'!$G$2:$H$7,2,FALSE))</f>
        <v>4</v>
      </c>
      <c r="FL278" t="str">
        <f>IF(OR(FG278=FALSE,FG278="na"),"na",VLOOKUP(GK278,'Vlookup tables'!$G$2:$H$7,2,FALSE))</f>
        <v>na</v>
      </c>
      <c r="FM278">
        <f>IF(OR(FD278=FALSE,FD278="na"),"na",VLOOKUP(GO278,'Vlookup tables'!$J$2:$K$5,2,FALSE))</f>
        <v>3</v>
      </c>
      <c r="FN278" t="str">
        <f>IF(OR(FE278=FALSE,FE278="na"),"na",VLOOKUP(GP278,'Vlookup tables'!$J$2:$K$5,2,FALSE))</f>
        <v>na</v>
      </c>
      <c r="FO278">
        <f>IF(OR(FF278=FALSE,FF278="na"),"na",VLOOKUP(GQ278,'Vlookup tables'!$J$2:$K$5,2,FALSE))</f>
        <v>3</v>
      </c>
      <c r="FP278" t="str">
        <f>IF(OR(FG278=FALSE,FG278="na"),"na",VLOOKUP(GR278,'Vlookup tables'!$J$2:$K$5,2,FALSE))</f>
        <v>na</v>
      </c>
      <c r="FQ278" t="b">
        <f t="shared" si="302"/>
        <v>0</v>
      </c>
      <c r="FR278" t="str">
        <f t="shared" si="303"/>
        <v>na</v>
      </c>
      <c r="FS278" t="b">
        <f t="shared" si="304"/>
        <v>0</v>
      </c>
      <c r="FT278" t="str">
        <f t="shared" si="305"/>
        <v>na</v>
      </c>
      <c r="FU278" t="b">
        <f t="shared" si="306"/>
        <v>0</v>
      </c>
      <c r="FV278" t="s">
        <v>601</v>
      </c>
      <c r="FX278" t="s">
        <v>554</v>
      </c>
      <c r="GB278" t="s">
        <v>630</v>
      </c>
      <c r="GF278" t="s">
        <v>596</v>
      </c>
      <c r="GH278" t="s">
        <v>573</v>
      </c>
      <c r="GJ278" t="s">
        <v>573</v>
      </c>
      <c r="GO278" t="s">
        <v>532</v>
      </c>
      <c r="GQ278" t="s">
        <v>532</v>
      </c>
      <c r="HD278" t="s">
        <v>552</v>
      </c>
      <c r="HX278">
        <f>IF(IT278="","Unknown",VLOOKUP(IT278,'Vlookup tables'!$B$13:$C$16,2,FALSE))</f>
        <v>2</v>
      </c>
      <c r="HY278">
        <f>IF(IU278="","Unknown",VLOOKUP(IU278,'Vlookup tables'!$D$13:$E$16,2,FALSE))</f>
        <v>3</v>
      </c>
      <c r="HZ278">
        <f>IF(IV278="","Unknown",VLOOKUP(IV278,'Vlookup tables'!$F$13:$G$16,2,FALSE))</f>
        <v>3</v>
      </c>
      <c r="IA278">
        <f>IF(IW278="","Unknown",VLOOKUP(IW278,'Vlookup tables'!$H$13:$I$16,2,FALSE))</f>
        <v>2</v>
      </c>
      <c r="IB278">
        <f>IF(IX278="","Unknown",VLOOKUP(IX278,'Vlookup tables'!$J$13:$K$16,2,FALSE))</f>
        <v>2</v>
      </c>
      <c r="IC278">
        <f>IF(IY278="","Unknown",VLOOKUP(IY278,'Vlookup tables'!$L$13:$M$16,2,FALSE))</f>
        <v>3</v>
      </c>
      <c r="ID278">
        <f>IF(IZ278="","Unknown",VLOOKUP(IZ278,'Vlookup tables'!$N$13:$O$16,2,FALSE))</f>
        <v>1</v>
      </c>
      <c r="IE278">
        <f>VLOOKUP(JA278,'Vlookup tables'!$P$13:$Q$15,2,FALSE)</f>
        <v>1</v>
      </c>
      <c r="IF278" t="str">
        <f t="shared" si="341"/>
        <v>na</v>
      </c>
      <c r="IG278" t="str">
        <f t="shared" si="342"/>
        <v>na</v>
      </c>
      <c r="IH278" t="str">
        <f t="shared" si="343"/>
        <v>na</v>
      </c>
      <c r="II278" t="str">
        <f t="shared" si="307"/>
        <v>na</v>
      </c>
      <c r="IJ278" t="str">
        <f>IF(OR(IF278=FALSE,IF278="na"),"na",VLOOKUP(JF278,'Vlookup tables'!$G$2:$H$7,2,FALSE))</f>
        <v>na</v>
      </c>
      <c r="IK278" t="str">
        <f>IF(OR(IG278=FALSE,IG278="na"),"na",VLOOKUP(JG278,'Vlookup tables'!$G$2:$H$7,2,FALSE))</f>
        <v>na</v>
      </c>
      <c r="IL278" t="str">
        <f>IF(OR(IH278=FALSE,IH278="na"),"na",VLOOKUP(JH278,'Vlookup tables'!$G$2:$H$7,2,FALSE))</f>
        <v>na</v>
      </c>
      <c r="IM278" t="str">
        <f>IF(OR(IF278=FALSE,IF278="na"),"na",VLOOKUP(JL278,'Vlookup tables'!$J$2:$K$5,2,FALSE))</f>
        <v>na</v>
      </c>
      <c r="IN278" t="str">
        <f>IF(OR(IG278=FALSE,IG278="na"),"na",VLOOKUP(JM278,'Vlookup tables'!$J$2:$K$5,2,FALSE))</f>
        <v>na</v>
      </c>
      <c r="IO278" t="str">
        <f>IF(OR(IH278=FALSE,IH278="na"),"na",VLOOKUP(JN278,'Vlookup tables'!$J$2:$K$5,2,FALSE))</f>
        <v>na</v>
      </c>
      <c r="IP278" t="str">
        <f t="shared" si="344"/>
        <v>na</v>
      </c>
      <c r="IQ278" t="str">
        <f t="shared" si="345"/>
        <v>na</v>
      </c>
      <c r="IR278" t="str">
        <f t="shared" si="346"/>
        <v>na</v>
      </c>
      <c r="IS278" t="b">
        <f t="shared" si="347"/>
        <v>0</v>
      </c>
      <c r="IT278" t="s">
        <v>559</v>
      </c>
      <c r="IU278" t="s">
        <v>539</v>
      </c>
      <c r="IV278" t="s">
        <v>540</v>
      </c>
      <c r="IW278" t="s">
        <v>562</v>
      </c>
      <c r="IX278" t="s">
        <v>563</v>
      </c>
      <c r="IY278" t="s">
        <v>532</v>
      </c>
      <c r="IZ278" t="s">
        <v>562</v>
      </c>
      <c r="JA278" t="s">
        <v>541</v>
      </c>
      <c r="JX278" t="s">
        <v>534</v>
      </c>
      <c r="JZ278" t="s">
        <v>588</v>
      </c>
      <c r="KA278" t="s">
        <v>589</v>
      </c>
      <c r="KC278">
        <v>1</v>
      </c>
      <c r="KD278">
        <v>2</v>
      </c>
      <c r="KH278">
        <v>1</v>
      </c>
      <c r="KN278" t="s">
        <v>552</v>
      </c>
      <c r="KQ278" t="b">
        <f t="shared" si="348"/>
        <v>0</v>
      </c>
      <c r="KR278">
        <f t="shared" si="308"/>
        <v>143</v>
      </c>
    </row>
    <row r="279" spans="1:304" ht="14.4" customHeight="1" x14ac:dyDescent="0.3">
      <c r="A279">
        <v>100</v>
      </c>
      <c r="B279">
        <v>642</v>
      </c>
      <c r="C279" s="2">
        <v>44882.571944444448</v>
      </c>
      <c r="D279">
        <v>0.89999997615814198</v>
      </c>
      <c r="E279" t="s">
        <v>581</v>
      </c>
      <c r="F279" t="s">
        <v>612</v>
      </c>
      <c r="G279">
        <f>VLOOKUP(F279,'Vlookup tables'!$A$2:$B$10,2,FALSE)</f>
        <v>5</v>
      </c>
      <c r="H279" t="s">
        <v>692</v>
      </c>
      <c r="J279" t="str">
        <f t="shared" si="349"/>
        <v>Engineering Technician</v>
      </c>
      <c r="K279" t="s">
        <v>568</v>
      </c>
      <c r="L279">
        <f>VLOOKUP(K279,'Vlookup tables'!$A$2:$B$10,2,FALSE)</f>
        <v>6</v>
      </c>
      <c r="M279" t="s">
        <v>570</v>
      </c>
      <c r="N279" t="b">
        <f t="shared" si="309"/>
        <v>0</v>
      </c>
      <c r="O279" t="b">
        <f t="shared" si="310"/>
        <v>1</v>
      </c>
      <c r="P279" t="b">
        <f t="shared" si="311"/>
        <v>1</v>
      </c>
      <c r="Q279" t="b">
        <f t="shared" si="312"/>
        <v>0</v>
      </c>
      <c r="R279" t="b">
        <f t="shared" si="313"/>
        <v>0</v>
      </c>
      <c r="S279" t="s">
        <v>614</v>
      </c>
      <c r="T279" t="b">
        <f t="shared" si="350"/>
        <v>0</v>
      </c>
      <c r="U279" t="str">
        <f t="shared" si="351"/>
        <v>na</v>
      </c>
      <c r="V279" t="str">
        <f t="shared" si="352"/>
        <v>na</v>
      </c>
      <c r="W279" t="b">
        <f t="shared" si="353"/>
        <v>1</v>
      </c>
      <c r="X279" t="b">
        <f t="shared" si="354"/>
        <v>0</v>
      </c>
      <c r="Y279" t="s">
        <v>517</v>
      </c>
      <c r="Z279">
        <f>VLOOKUP(Y279,'Vlookup tables'!$D$2:$E$6,2,FALSE)</f>
        <v>1</v>
      </c>
      <c r="AA279" t="b">
        <f t="shared" si="291"/>
        <v>1</v>
      </c>
      <c r="AB279" t="b">
        <f t="shared" si="314"/>
        <v>0</v>
      </c>
      <c r="AC279" t="b">
        <f t="shared" si="315"/>
        <v>0</v>
      </c>
      <c r="AD279" t="b">
        <f t="shared" si="316"/>
        <v>1</v>
      </c>
      <c r="AE279" t="b">
        <f t="shared" si="317"/>
        <v>0</v>
      </c>
      <c r="AF279">
        <f>IF(OR(AA279=FALSE,AA279="na"),"na",VLOOKUP(AV279,'Vlookup tables'!$G$2:$H$7,2,FALSE))</f>
        <v>4</v>
      </c>
      <c r="AG279" t="str">
        <f>IF(OR(AB279=FALSE,AB279="na"),"na",VLOOKUP(AW279,'Vlookup tables'!$G$2:$H$7,2,FALSE))</f>
        <v>na</v>
      </c>
      <c r="AH279" t="str">
        <f>IF(OR(AC279=FALSE,AC279="na"),"na",VLOOKUP(AX279,'Vlookup tables'!$G$2:$H$7,2,FALSE))</f>
        <v>na</v>
      </c>
      <c r="AI279">
        <f>IF(OR(AD279=FALSE,AD279="na"),"na",VLOOKUP(AY279,'Vlookup tables'!$G$2:$H$7,2,FALSE))</f>
        <v>4</v>
      </c>
      <c r="AJ279">
        <f>IF(OR(AA279=FALSE,AA279="na"),"na",VLOOKUP(BC279,'Vlookup tables'!$J$2:$K$5,2,FALSE))</f>
        <v>3</v>
      </c>
      <c r="AK279" t="str">
        <f>IF(OR(AB279=FALSE,AB279="na"),"na",VLOOKUP(BD279,'Vlookup tables'!$J$2:$K$5,2,FALSE))</f>
        <v>na</v>
      </c>
      <c r="AL279" t="str">
        <f>IF(OR(AC279=FALSE,AC279="na"),"na",VLOOKUP(BE279,'Vlookup tables'!$J$2:$K$5,2,FALSE))</f>
        <v>na</v>
      </c>
      <c r="AM279">
        <f>IF(OR(AD279=FALSE,AD279="na"),"na",VLOOKUP(BF279,'Vlookup tables'!$J$2:$K$5,2,FALSE))</f>
        <v>3</v>
      </c>
      <c r="AN279" t="b">
        <f t="shared" si="318"/>
        <v>0</v>
      </c>
      <c r="AO279" t="str">
        <f t="shared" si="319"/>
        <v>na</v>
      </c>
      <c r="AP279" t="str">
        <f t="shared" si="320"/>
        <v>na</v>
      </c>
      <c r="AQ279" t="b">
        <f t="shared" si="321"/>
        <v>0</v>
      </c>
      <c r="AR279" t="s">
        <v>666</v>
      </c>
      <c r="AV279" t="s">
        <v>573</v>
      </c>
      <c r="AX279" t="s">
        <v>551</v>
      </c>
      <c r="AY279" t="s">
        <v>573</v>
      </c>
      <c r="BC279" t="s">
        <v>532</v>
      </c>
      <c r="BE279" t="s">
        <v>532</v>
      </c>
      <c r="BF279" t="s">
        <v>532</v>
      </c>
      <c r="BQ279" t="str">
        <f t="shared" si="322"/>
        <v>Yes</v>
      </c>
      <c r="BR279" t="b">
        <f t="shared" si="323"/>
        <v>1</v>
      </c>
      <c r="BS279" t="b">
        <f t="shared" si="324"/>
        <v>1</v>
      </c>
      <c r="BT279" t="b">
        <f t="shared" si="325"/>
        <v>1</v>
      </c>
      <c r="BU279" t="b">
        <f t="shared" si="326"/>
        <v>1</v>
      </c>
      <c r="BV279" t="b">
        <f t="shared" si="327"/>
        <v>0</v>
      </c>
      <c r="BW279">
        <f>IF(OR(BR279=FALSE,BR279="na"),"na",VLOOKUP(CN279,'Vlookup tables'!$G$2:$H$7,2,FALSE))</f>
        <v>4</v>
      </c>
      <c r="BX279">
        <f>IF(OR(BS279=FALSE,BS279="na"),"na",VLOOKUP(CO279,'Vlookup tables'!$G$2:$H$7,2,FALSE))</f>
        <v>5</v>
      </c>
      <c r="BY279">
        <f>IF(OR(BT279=FALSE,BT279="na"),"na",VLOOKUP(CP279,'Vlookup tables'!$G$2:$H$7,2,FALSE))</f>
        <v>4</v>
      </c>
      <c r="BZ279">
        <f>IF(OR(BU279=FALSE,BU279="na"),"na",VLOOKUP(CQ279,'Vlookup tables'!$G$2:$H$7,2,FALSE))</f>
        <v>4</v>
      </c>
      <c r="CA279">
        <f>IF(OR(BR279=FALSE,BR279="na"),"na",VLOOKUP(CU279,'Vlookup tables'!$J$2:$K$5,2,FALSE))</f>
        <v>3</v>
      </c>
      <c r="CB279">
        <f>IF(OR(BS279=FALSE,BS279="na"),"na",VLOOKUP(CV279,'Vlookup tables'!$J$2:$K$5,2,FALSE))</f>
        <v>3</v>
      </c>
      <c r="CC279">
        <f>IF(OR(BT279=FALSE,BT279="na"),"na",VLOOKUP(CW279,'Vlookup tables'!$J$2:$K$5,2,FALSE))</f>
        <v>3</v>
      </c>
      <c r="CD279">
        <f>IF(OR(BU279=FALSE,BU279="na"),"na",VLOOKUP(CX279,'Vlookup tables'!$J$2:$K$5,2,FALSE))</f>
        <v>3</v>
      </c>
      <c r="CE279" t="b">
        <f t="shared" si="328"/>
        <v>0</v>
      </c>
      <c r="CF279" t="b">
        <f t="shared" si="329"/>
        <v>0</v>
      </c>
      <c r="CG279" t="b">
        <f t="shared" si="330"/>
        <v>0</v>
      </c>
      <c r="CH279" t="b">
        <f t="shared" si="331"/>
        <v>0</v>
      </c>
      <c r="CI279" t="s">
        <v>519</v>
      </c>
      <c r="CJ279" t="s">
        <v>550</v>
      </c>
      <c r="CN279" t="s">
        <v>573</v>
      </c>
      <c r="CO279" t="s">
        <v>551</v>
      </c>
      <c r="CP279" t="s">
        <v>573</v>
      </c>
      <c r="CQ279" t="s">
        <v>573</v>
      </c>
      <c r="CU279" t="s">
        <v>532</v>
      </c>
      <c r="CV279" t="s">
        <v>532</v>
      </c>
      <c r="CW279" t="s">
        <v>532</v>
      </c>
      <c r="CX279" t="s">
        <v>532</v>
      </c>
      <c r="DI279" t="b">
        <f t="shared" si="332"/>
        <v>0</v>
      </c>
      <c r="DK279" t="s">
        <v>533</v>
      </c>
      <c r="EQ279" t="b">
        <f t="shared" si="333"/>
        <v>1</v>
      </c>
      <c r="ER279" t="b">
        <f t="shared" si="334"/>
        <v>1</v>
      </c>
      <c r="ES279" t="b">
        <f t="shared" si="335"/>
        <v>0</v>
      </c>
      <c r="ET279" t="b">
        <f t="shared" si="336"/>
        <v>0</v>
      </c>
      <c r="EU279" t="b">
        <f t="shared" si="337"/>
        <v>0</v>
      </c>
      <c r="EV279" t="b">
        <f t="shared" si="338"/>
        <v>0</v>
      </c>
      <c r="EW279">
        <f t="shared" si="292"/>
        <v>3</v>
      </c>
      <c r="EX279" t="str">
        <f t="shared" si="293"/>
        <v>na</v>
      </c>
      <c r="EY279" t="str">
        <f t="shared" si="294"/>
        <v>na</v>
      </c>
      <c r="EZ279" t="str">
        <f t="shared" si="295"/>
        <v>na</v>
      </c>
      <c r="FA279" t="b">
        <f t="shared" si="296"/>
        <v>1</v>
      </c>
      <c r="FB279" t="b">
        <f t="shared" si="297"/>
        <v>1</v>
      </c>
      <c r="FC279" t="b">
        <f t="shared" si="339"/>
        <v>0</v>
      </c>
      <c r="FD279" t="b">
        <f t="shared" si="298"/>
        <v>0</v>
      </c>
      <c r="FE279" t="b">
        <f t="shared" si="299"/>
        <v>0</v>
      </c>
      <c r="FF279" t="b">
        <f t="shared" si="300"/>
        <v>0</v>
      </c>
      <c r="FG279" t="b">
        <f t="shared" si="301"/>
        <v>1</v>
      </c>
      <c r="FH279" t="b">
        <f t="shared" si="340"/>
        <v>0</v>
      </c>
      <c r="FI279" t="str">
        <f>IF(OR(FD279=FALSE,FD279="na"),"na",VLOOKUP(GH279,'Vlookup tables'!$G$2:$H$7,2,FALSE))</f>
        <v>na</v>
      </c>
      <c r="FJ279" t="str">
        <f>IF(OR(FE279=FALSE,FE279="na"),"na",VLOOKUP(GI279,'Vlookup tables'!$G$2:$H$7,2,FALSE))</f>
        <v>na</v>
      </c>
      <c r="FK279" t="str">
        <f>IF(OR(FF279=FALSE,FF279="na"),"na",VLOOKUP(GJ279,'Vlookup tables'!$G$2:$H$7,2,FALSE))</f>
        <v>na</v>
      </c>
      <c r="FL279">
        <f>IF(OR(FG279=FALSE,FG279="na"),"na",VLOOKUP(GK279,'Vlookup tables'!$G$2:$H$7,2,FALSE))</f>
        <v>3</v>
      </c>
      <c r="FM279" t="str">
        <f>IF(OR(FD279=FALSE,FD279="na"),"na",VLOOKUP(GO279,'Vlookup tables'!$J$2:$K$5,2,FALSE))</f>
        <v>na</v>
      </c>
      <c r="FN279" t="str">
        <f>IF(OR(FE279=FALSE,FE279="na"),"na",VLOOKUP(GP279,'Vlookup tables'!$J$2:$K$5,2,FALSE))</f>
        <v>na</v>
      </c>
      <c r="FO279" t="str">
        <f>IF(OR(FF279=FALSE,FF279="na"),"na",VLOOKUP(GQ279,'Vlookup tables'!$J$2:$K$5,2,FALSE))</f>
        <v>na</v>
      </c>
      <c r="FP279">
        <f>IF(OR(FG279=FALSE,FG279="na"),"na",VLOOKUP(GR279,'Vlookup tables'!$J$2:$K$5,2,FALSE))</f>
        <v>3</v>
      </c>
      <c r="FQ279" t="str">
        <f t="shared" si="302"/>
        <v>na</v>
      </c>
      <c r="FR279" t="str">
        <f t="shared" si="303"/>
        <v>na</v>
      </c>
      <c r="FS279" t="str">
        <f t="shared" si="304"/>
        <v>na</v>
      </c>
      <c r="FT279" t="b">
        <f t="shared" si="305"/>
        <v>0</v>
      </c>
      <c r="FU279" t="b">
        <f t="shared" si="306"/>
        <v>0</v>
      </c>
      <c r="FV279" t="s">
        <v>601</v>
      </c>
      <c r="FX279" t="s">
        <v>554</v>
      </c>
      <c r="GB279" t="s">
        <v>623</v>
      </c>
      <c r="GF279" t="s">
        <v>609</v>
      </c>
      <c r="GK279" t="s">
        <v>527</v>
      </c>
      <c r="GR279" t="s">
        <v>532</v>
      </c>
      <c r="HD279" t="s">
        <v>533</v>
      </c>
      <c r="HX279">
        <f>IF(IT279="","Unknown",VLOOKUP(IT279,'Vlookup tables'!$B$13:$C$16,2,FALSE))</f>
        <v>3</v>
      </c>
      <c r="HY279">
        <f>IF(IU279="","Unknown",VLOOKUP(IU279,'Vlookup tables'!$D$13:$E$16,2,FALSE))</f>
        <v>2</v>
      </c>
      <c r="HZ279">
        <f>IF(IV279="","Unknown",VLOOKUP(IV279,'Vlookup tables'!$F$13:$G$16,2,FALSE))</f>
        <v>3</v>
      </c>
      <c r="IA279">
        <f>IF(IW279="","Unknown",VLOOKUP(IW279,'Vlookup tables'!$H$13:$I$16,2,FALSE))</f>
        <v>3</v>
      </c>
      <c r="IB279">
        <f>IF(IX279="","Unknown",VLOOKUP(IX279,'Vlookup tables'!$J$13:$K$16,2,FALSE))</f>
        <v>3</v>
      </c>
      <c r="IC279">
        <f>IF(IY279="","Unknown",VLOOKUP(IY279,'Vlookup tables'!$L$13:$M$16,2,FALSE))</f>
        <v>3</v>
      </c>
      <c r="ID279">
        <f>IF(IZ279="","Unknown",VLOOKUP(IZ279,'Vlookup tables'!$N$13:$O$16,2,FALSE))</f>
        <v>1</v>
      </c>
      <c r="IE279">
        <f>VLOOKUP(JA279,'Vlookup tables'!$P$13:$Q$15,2,FALSE)</f>
        <v>2</v>
      </c>
      <c r="IF279" t="b">
        <f t="shared" si="341"/>
        <v>1</v>
      </c>
      <c r="IG279" t="b">
        <f t="shared" si="342"/>
        <v>1</v>
      </c>
      <c r="IH279" t="b">
        <f t="shared" si="343"/>
        <v>0</v>
      </c>
      <c r="II279" t="b">
        <f t="shared" si="307"/>
        <v>0</v>
      </c>
      <c r="IJ279">
        <f>IF(OR(IF279=FALSE,IF279="na"),"na",VLOOKUP(JF279,'Vlookup tables'!$G$2:$H$7,2,FALSE))</f>
        <v>2</v>
      </c>
      <c r="IK279">
        <f>IF(OR(IG279=FALSE,IG279="na"),"na",VLOOKUP(JG279,'Vlookup tables'!$G$2:$H$7,2,FALSE))</f>
        <v>1</v>
      </c>
      <c r="IL279" t="str">
        <f>IF(OR(IH279=FALSE,IH279="na"),"na",VLOOKUP(JH279,'Vlookup tables'!$G$2:$H$7,2,FALSE))</f>
        <v>na</v>
      </c>
      <c r="IM279">
        <f>IF(OR(IF279=FALSE,IF279="na"),"na",VLOOKUP(JL279,'Vlookup tables'!$J$2:$K$5,2,FALSE))</f>
        <v>3</v>
      </c>
      <c r="IN279">
        <f>IF(OR(IG279=FALSE,IG279="na"),"na",VLOOKUP(JM279,'Vlookup tables'!$J$2:$K$5,2,FALSE))</f>
        <v>3</v>
      </c>
      <c r="IO279" t="str">
        <f>IF(OR(IH279=FALSE,IH279="na"),"na",VLOOKUP(JN279,'Vlookup tables'!$J$2:$K$5,2,FALSE))</f>
        <v>na</v>
      </c>
      <c r="IP279" t="b">
        <f t="shared" si="344"/>
        <v>0</v>
      </c>
      <c r="IQ279" t="b">
        <f t="shared" si="345"/>
        <v>0</v>
      </c>
      <c r="IR279" t="str">
        <f t="shared" si="346"/>
        <v>na</v>
      </c>
      <c r="IS279" t="b">
        <f t="shared" si="347"/>
        <v>0</v>
      </c>
      <c r="IT279" t="s">
        <v>538</v>
      </c>
      <c r="IU279" t="s">
        <v>560</v>
      </c>
      <c r="IV279" t="s">
        <v>540</v>
      </c>
      <c r="IW279" t="s">
        <v>576</v>
      </c>
      <c r="IX279" t="s">
        <v>577</v>
      </c>
      <c r="IY279" t="s">
        <v>532</v>
      </c>
      <c r="IZ279" t="s">
        <v>562</v>
      </c>
      <c r="JA279" t="s">
        <v>578</v>
      </c>
      <c r="JB279" t="s">
        <v>636</v>
      </c>
      <c r="JF279" t="s">
        <v>531</v>
      </c>
      <c r="JG279" t="s">
        <v>530</v>
      </c>
      <c r="JL279" t="s">
        <v>532</v>
      </c>
      <c r="JM279" t="s">
        <v>532</v>
      </c>
      <c r="KN279" t="s">
        <v>533</v>
      </c>
      <c r="KQ279" t="b">
        <f t="shared" si="348"/>
        <v>0</v>
      </c>
      <c r="KR279">
        <f t="shared" si="308"/>
        <v>153</v>
      </c>
    </row>
    <row r="280" spans="1:304" ht="14.4" customHeight="1" x14ac:dyDescent="0.3">
      <c r="A280">
        <v>100</v>
      </c>
      <c r="B280">
        <v>1057</v>
      </c>
      <c r="C280" s="2">
        <v>44882.57267361111</v>
      </c>
      <c r="D280">
        <v>0.89999997615814198</v>
      </c>
      <c r="E280" t="s">
        <v>775</v>
      </c>
      <c r="F280" t="s">
        <v>524</v>
      </c>
      <c r="G280">
        <f>VLOOKUP(F280,'Vlookup tables'!$A$2:$B$10,2,FALSE)</f>
        <v>0</v>
      </c>
      <c r="H280" t="s">
        <v>579</v>
      </c>
      <c r="I280" t="s">
        <v>1605</v>
      </c>
      <c r="J280" t="str">
        <f t="shared" si="349"/>
        <v>GIS Supervisor</v>
      </c>
      <c r="K280" t="s">
        <v>566</v>
      </c>
      <c r="L280">
        <f>VLOOKUP(K280,'Vlookup tables'!$A$2:$B$10,2,FALSE)</f>
        <v>3</v>
      </c>
      <c r="M280" t="s">
        <v>583</v>
      </c>
      <c r="N280" t="b">
        <f t="shared" si="309"/>
        <v>1</v>
      </c>
      <c r="O280" t="b">
        <f t="shared" si="310"/>
        <v>0</v>
      </c>
      <c r="P280" t="b">
        <f t="shared" si="311"/>
        <v>0</v>
      </c>
      <c r="Q280" t="b">
        <f t="shared" si="312"/>
        <v>0</v>
      </c>
      <c r="R280" t="b">
        <f t="shared" si="313"/>
        <v>0</v>
      </c>
      <c r="S280" t="s">
        <v>603</v>
      </c>
      <c r="T280" t="str">
        <f t="shared" si="350"/>
        <v>na</v>
      </c>
      <c r="U280" t="b">
        <f t="shared" si="351"/>
        <v>1</v>
      </c>
      <c r="V280" t="b">
        <f t="shared" si="352"/>
        <v>1</v>
      </c>
      <c r="W280" t="b">
        <f t="shared" si="353"/>
        <v>1</v>
      </c>
      <c r="X280" t="b">
        <f t="shared" si="354"/>
        <v>1</v>
      </c>
      <c r="Y280" t="s">
        <v>584</v>
      </c>
      <c r="Z280">
        <f>VLOOKUP(Y280,'Vlookup tables'!$D$2:$E$6,2,FALSE)</f>
        <v>2</v>
      </c>
      <c r="AA280" t="str">
        <f t="shared" si="291"/>
        <v>na</v>
      </c>
      <c r="AB280" t="str">
        <f t="shared" si="314"/>
        <v>na</v>
      </c>
      <c r="AC280" t="str">
        <f t="shared" si="315"/>
        <v>na</v>
      </c>
      <c r="AD280" t="str">
        <f t="shared" si="316"/>
        <v>na</v>
      </c>
      <c r="AE280" t="str">
        <f t="shared" si="317"/>
        <v>na</v>
      </c>
      <c r="AF280" t="str">
        <f>IF(OR(AA280=FALSE,AA280="na"),"na",VLOOKUP(AV280,'Vlookup tables'!$G$2:$H$7,2,FALSE))</f>
        <v>na</v>
      </c>
      <c r="AG280" t="str">
        <f>IF(OR(AB280=FALSE,AB280="na"),"na",VLOOKUP(AW280,'Vlookup tables'!$G$2:$H$7,2,FALSE))</f>
        <v>na</v>
      </c>
      <c r="AH280" t="str">
        <f>IF(OR(AC280=FALSE,AC280="na"),"na",VLOOKUP(AX280,'Vlookup tables'!$G$2:$H$7,2,FALSE))</f>
        <v>na</v>
      </c>
      <c r="AI280" t="str">
        <f>IF(OR(AD280=FALSE,AD280="na"),"na",VLOOKUP(AY280,'Vlookup tables'!$G$2:$H$7,2,FALSE))</f>
        <v>na</v>
      </c>
      <c r="AJ280" t="str">
        <f>IF(OR(AA280=FALSE,AA280="na"),"na",VLOOKUP(BC280,'Vlookup tables'!$J$2:$K$5,2,FALSE))</f>
        <v>na</v>
      </c>
      <c r="AK280" t="str">
        <f>IF(OR(AB280=FALSE,AB280="na"),"na",VLOOKUP(BD280,'Vlookup tables'!$J$2:$K$5,2,FALSE))</f>
        <v>na</v>
      </c>
      <c r="AL280" t="str">
        <f>IF(OR(AC280=FALSE,AC280="na"),"na",VLOOKUP(BE280,'Vlookup tables'!$J$2:$K$5,2,FALSE))</f>
        <v>na</v>
      </c>
      <c r="AM280" t="str">
        <f>IF(OR(AD280=FALSE,AD280="na"),"na",VLOOKUP(BF280,'Vlookup tables'!$J$2:$K$5,2,FALSE))</f>
        <v>na</v>
      </c>
      <c r="AN280" t="str">
        <f t="shared" si="318"/>
        <v>na</v>
      </c>
      <c r="AO280" t="str">
        <f t="shared" si="319"/>
        <v>na</v>
      </c>
      <c r="AP280" t="str">
        <f t="shared" si="320"/>
        <v>na</v>
      </c>
      <c r="AQ280" t="str">
        <f t="shared" si="321"/>
        <v>na</v>
      </c>
      <c r="BQ280" t="str">
        <f t="shared" si="322"/>
        <v>na</v>
      </c>
      <c r="BR280" t="b">
        <f t="shared" si="323"/>
        <v>1</v>
      </c>
      <c r="BS280" t="b">
        <f t="shared" si="324"/>
        <v>1</v>
      </c>
      <c r="BT280" t="b">
        <f t="shared" si="325"/>
        <v>1</v>
      </c>
      <c r="BU280" t="b">
        <f t="shared" si="326"/>
        <v>0</v>
      </c>
      <c r="BV280" t="b">
        <f t="shared" si="327"/>
        <v>0</v>
      </c>
      <c r="BW280">
        <f>IF(OR(BR280=FALSE,BR280="na"),"na",VLOOKUP(CN280,'Vlookup tables'!$G$2:$H$7,2,FALSE))</f>
        <v>2</v>
      </c>
      <c r="BX280">
        <f>IF(OR(BS280=FALSE,BS280="na"),"na",VLOOKUP(CO280,'Vlookup tables'!$G$2:$H$7,2,FALSE))</f>
        <v>1</v>
      </c>
      <c r="BY280">
        <f>IF(OR(BT280=FALSE,BT280="na"),"na",VLOOKUP(CP280,'Vlookup tables'!$G$2:$H$7,2,FALSE))</f>
        <v>2</v>
      </c>
      <c r="BZ280" t="str">
        <f>IF(OR(BU280=FALSE,BU280="na"),"na",VLOOKUP(CQ280,'Vlookup tables'!$G$2:$H$7,2,FALSE))</f>
        <v>na</v>
      </c>
      <c r="CA280">
        <f>IF(OR(BR280=FALSE,BR280="na"),"na",VLOOKUP(CU280,'Vlookup tables'!$J$2:$K$5,2,FALSE))</f>
        <v>2</v>
      </c>
      <c r="CB280">
        <f>IF(OR(BS280=FALSE,BS280="na"),"na",VLOOKUP(CV280,'Vlookup tables'!$J$2:$K$5,2,FALSE))</f>
        <v>3</v>
      </c>
      <c r="CC280">
        <f>IF(OR(BT280=FALSE,BT280="na"),"na",VLOOKUP(CW280,'Vlookup tables'!$J$2:$K$5,2,FALSE))</f>
        <v>2</v>
      </c>
      <c r="CD280" t="str">
        <f>IF(OR(BU280=FALSE,BU280="na"),"na",VLOOKUP(CX280,'Vlookup tables'!$J$2:$K$5,2,FALSE))</f>
        <v>na</v>
      </c>
      <c r="CE280" t="b">
        <f t="shared" si="328"/>
        <v>1</v>
      </c>
      <c r="CF280" t="b">
        <f t="shared" si="329"/>
        <v>1</v>
      </c>
      <c r="CG280" t="b">
        <f t="shared" si="330"/>
        <v>1</v>
      </c>
      <c r="CH280" t="str">
        <f t="shared" si="331"/>
        <v>na</v>
      </c>
      <c r="CJ280" t="s">
        <v>593</v>
      </c>
      <c r="CN280" t="s">
        <v>531</v>
      </c>
      <c r="CO280" t="s">
        <v>530</v>
      </c>
      <c r="CP280" t="s">
        <v>531</v>
      </c>
      <c r="CU280" t="s">
        <v>528</v>
      </c>
      <c r="CV280" t="s">
        <v>532</v>
      </c>
      <c r="CW280" t="s">
        <v>528</v>
      </c>
      <c r="DB280" t="s">
        <v>1606</v>
      </c>
      <c r="DC280" t="s">
        <v>1606</v>
      </c>
      <c r="DD280" t="s">
        <v>1606</v>
      </c>
      <c r="DI280" t="b">
        <f t="shared" si="332"/>
        <v>0</v>
      </c>
      <c r="DK280" t="s">
        <v>552</v>
      </c>
      <c r="EQ280" t="b">
        <f t="shared" si="333"/>
        <v>1</v>
      </c>
      <c r="ER280" t="b">
        <f t="shared" si="334"/>
        <v>1</v>
      </c>
      <c r="ES280" t="b">
        <f t="shared" si="335"/>
        <v>1</v>
      </c>
      <c r="ET280" t="b">
        <f t="shared" si="336"/>
        <v>0</v>
      </c>
      <c r="EU280" t="b">
        <f t="shared" si="337"/>
        <v>1</v>
      </c>
      <c r="EV280" t="b">
        <f t="shared" si="338"/>
        <v>0</v>
      </c>
      <c r="EW280">
        <f t="shared" si="292"/>
        <v>1</v>
      </c>
      <c r="EX280">
        <f t="shared" si="293"/>
        <v>1</v>
      </c>
      <c r="EY280" t="str">
        <f t="shared" si="294"/>
        <v>na</v>
      </c>
      <c r="EZ280">
        <f t="shared" si="295"/>
        <v>1</v>
      </c>
      <c r="FA280" t="b">
        <f t="shared" si="296"/>
        <v>1</v>
      </c>
      <c r="FB280" t="b">
        <f t="shared" si="297"/>
        <v>0</v>
      </c>
      <c r="FC280" t="b">
        <f t="shared" si="339"/>
        <v>0</v>
      </c>
      <c r="FD280" t="b">
        <f t="shared" si="298"/>
        <v>1</v>
      </c>
      <c r="FE280" t="str">
        <f t="shared" si="299"/>
        <v>na</v>
      </c>
      <c r="FF280" t="b">
        <f t="shared" si="300"/>
        <v>1</v>
      </c>
      <c r="FG280" t="b">
        <f t="shared" si="301"/>
        <v>1</v>
      </c>
      <c r="FH280" t="b">
        <f t="shared" si="340"/>
        <v>0</v>
      </c>
      <c r="FI280">
        <f>IF(OR(FD280=FALSE,FD280="na"),"na",VLOOKUP(GH280,'Vlookup tables'!$G$2:$H$7,2,FALSE))</f>
        <v>2</v>
      </c>
      <c r="FJ280" t="str">
        <f>IF(OR(FE280=FALSE,FE280="na"),"na",VLOOKUP(GI280,'Vlookup tables'!$G$2:$H$7,2,FALSE))</f>
        <v>na</v>
      </c>
      <c r="FK280">
        <f>IF(OR(FF280=FALSE,FF280="na"),"na",VLOOKUP(GJ280,'Vlookup tables'!$G$2:$H$7,2,FALSE))</f>
        <v>2</v>
      </c>
      <c r="FL280">
        <f>IF(OR(FG280=FALSE,FG280="na"),"na",VLOOKUP(GK280,'Vlookup tables'!$G$2:$H$7,2,FALSE))</f>
        <v>3</v>
      </c>
      <c r="FM280">
        <f>IF(OR(FD280=FALSE,FD280="na"),"na",VLOOKUP(GO280,'Vlookup tables'!$J$2:$K$5,2,FALSE))</f>
        <v>3</v>
      </c>
      <c r="FN280" t="str">
        <f>IF(OR(FE280=FALSE,FE280="na"),"na",VLOOKUP(GP280,'Vlookup tables'!$J$2:$K$5,2,FALSE))</f>
        <v>na</v>
      </c>
      <c r="FO280">
        <f>IF(OR(FF280=FALSE,FF280="na"),"na",VLOOKUP(GQ280,'Vlookup tables'!$J$2:$K$5,2,FALSE))</f>
        <v>3</v>
      </c>
      <c r="FP280">
        <f>IF(OR(FG280=FALSE,FG280="na"),"na",VLOOKUP(GR280,'Vlookup tables'!$J$2:$K$5,2,FALSE))</f>
        <v>3</v>
      </c>
      <c r="FQ280" t="b">
        <f t="shared" si="302"/>
        <v>0</v>
      </c>
      <c r="FR280" t="str">
        <f t="shared" si="303"/>
        <v>na</v>
      </c>
      <c r="FS280" t="b">
        <f t="shared" si="304"/>
        <v>0</v>
      </c>
      <c r="FT280" t="b">
        <f t="shared" si="305"/>
        <v>0</v>
      </c>
      <c r="FU280" t="b">
        <f t="shared" si="306"/>
        <v>0</v>
      </c>
      <c r="FV280" t="s">
        <v>668</v>
      </c>
      <c r="FX280" t="s">
        <v>555</v>
      </c>
      <c r="FY280" t="s">
        <v>555</v>
      </c>
      <c r="GA280" t="s">
        <v>555</v>
      </c>
      <c r="GB280" t="s">
        <v>618</v>
      </c>
      <c r="GF280" t="s">
        <v>596</v>
      </c>
      <c r="GH280" t="s">
        <v>531</v>
      </c>
      <c r="GJ280" t="s">
        <v>531</v>
      </c>
      <c r="GK280" t="s">
        <v>527</v>
      </c>
      <c r="GO280" t="s">
        <v>532</v>
      </c>
      <c r="GQ280" t="s">
        <v>532</v>
      </c>
      <c r="GR280" t="s">
        <v>532</v>
      </c>
      <c r="HD280" t="s">
        <v>552</v>
      </c>
      <c r="HX280">
        <f>IF(IT280="","Unknown",VLOOKUP(IT280,'Vlookup tables'!$B$13:$C$16,2,FALSE))</f>
        <v>2</v>
      </c>
      <c r="HY280">
        <f>IF(IU280="","Unknown",VLOOKUP(IU280,'Vlookup tables'!$D$13:$E$16,2,FALSE))</f>
        <v>3</v>
      </c>
      <c r="HZ280">
        <f>IF(IV280="","Unknown",VLOOKUP(IV280,'Vlookup tables'!$F$13:$G$16,2,FALSE))</f>
        <v>3</v>
      </c>
      <c r="IA280">
        <f>IF(IW280="","Unknown",VLOOKUP(IW280,'Vlookup tables'!$H$13:$I$16,2,FALSE))</f>
        <v>3</v>
      </c>
      <c r="IB280">
        <f>IF(IX280="","Unknown",VLOOKUP(IX280,'Vlookup tables'!$J$13:$K$16,2,FALSE))</f>
        <v>3</v>
      </c>
      <c r="IC280">
        <f>IF(IY280="","Unknown",VLOOKUP(IY280,'Vlookup tables'!$L$13:$M$16,2,FALSE))</f>
        <v>3</v>
      </c>
      <c r="ID280">
        <f>IF(IZ280="","Unknown",VLOOKUP(IZ280,'Vlookup tables'!$N$13:$O$16,2,FALSE))</f>
        <v>1</v>
      </c>
      <c r="IE280">
        <f>VLOOKUP(JA280,'Vlookup tables'!$P$13:$Q$15,2,FALSE)</f>
        <v>1</v>
      </c>
      <c r="IF280" t="str">
        <f t="shared" si="341"/>
        <v>na</v>
      </c>
      <c r="IG280" t="str">
        <f t="shared" si="342"/>
        <v>na</v>
      </c>
      <c r="IH280" t="str">
        <f t="shared" si="343"/>
        <v>na</v>
      </c>
      <c r="II280" t="str">
        <f t="shared" si="307"/>
        <v>na</v>
      </c>
      <c r="IJ280" t="str">
        <f>IF(OR(IF280=FALSE,IF280="na"),"na",VLOOKUP(JF280,'Vlookup tables'!$G$2:$H$7,2,FALSE))</f>
        <v>na</v>
      </c>
      <c r="IK280" t="str">
        <f>IF(OR(IG280=FALSE,IG280="na"),"na",VLOOKUP(JG280,'Vlookup tables'!$G$2:$H$7,2,FALSE))</f>
        <v>na</v>
      </c>
      <c r="IL280" t="str">
        <f>IF(OR(IH280=FALSE,IH280="na"),"na",VLOOKUP(JH280,'Vlookup tables'!$G$2:$H$7,2,FALSE))</f>
        <v>na</v>
      </c>
      <c r="IM280" t="str">
        <f>IF(OR(IF280=FALSE,IF280="na"),"na",VLOOKUP(JL280,'Vlookup tables'!$J$2:$K$5,2,FALSE))</f>
        <v>na</v>
      </c>
      <c r="IN280" t="str">
        <f>IF(OR(IG280=FALSE,IG280="na"),"na",VLOOKUP(JM280,'Vlookup tables'!$J$2:$K$5,2,FALSE))</f>
        <v>na</v>
      </c>
      <c r="IO280" t="str">
        <f>IF(OR(IH280=FALSE,IH280="na"),"na",VLOOKUP(JN280,'Vlookup tables'!$J$2:$K$5,2,FALSE))</f>
        <v>na</v>
      </c>
      <c r="IP280" t="str">
        <f t="shared" si="344"/>
        <v>na</v>
      </c>
      <c r="IQ280" t="str">
        <f t="shared" si="345"/>
        <v>na</v>
      </c>
      <c r="IR280" t="str">
        <f t="shared" si="346"/>
        <v>na</v>
      </c>
      <c r="IS280" t="b">
        <f t="shared" si="347"/>
        <v>0</v>
      </c>
      <c r="IT280" t="s">
        <v>559</v>
      </c>
      <c r="IU280" t="s">
        <v>539</v>
      </c>
      <c r="IV280" t="s">
        <v>540</v>
      </c>
      <c r="IW280" t="s">
        <v>576</v>
      </c>
      <c r="IX280" t="s">
        <v>577</v>
      </c>
      <c r="IY280" t="s">
        <v>532</v>
      </c>
      <c r="IZ280" t="s">
        <v>562</v>
      </c>
      <c r="JA280" t="s">
        <v>541</v>
      </c>
      <c r="JX280" t="s">
        <v>534</v>
      </c>
      <c r="JZ280" t="s">
        <v>1214</v>
      </c>
      <c r="KC280">
        <v>2</v>
      </c>
      <c r="KD280">
        <v>3</v>
      </c>
      <c r="KE280">
        <v>1</v>
      </c>
      <c r="KN280" t="s">
        <v>552</v>
      </c>
      <c r="KQ280" t="b">
        <f t="shared" si="348"/>
        <v>0</v>
      </c>
      <c r="KR280">
        <f t="shared" si="308"/>
        <v>153</v>
      </c>
    </row>
    <row r="281" spans="1:304" ht="14.4" customHeight="1" x14ac:dyDescent="0.3">
      <c r="A281">
        <v>100</v>
      </c>
      <c r="B281">
        <v>903</v>
      </c>
      <c r="C281" s="2">
        <v>44882.573877314811</v>
      </c>
      <c r="D281">
        <v>1</v>
      </c>
      <c r="E281" t="s">
        <v>581</v>
      </c>
      <c r="F281" t="s">
        <v>612</v>
      </c>
      <c r="G281">
        <f>VLOOKUP(F281,'Vlookup tables'!$A$2:$B$10,2,FALSE)</f>
        <v>5</v>
      </c>
      <c r="H281" t="s">
        <v>567</v>
      </c>
      <c r="J281" t="str">
        <f t="shared" si="349"/>
        <v>Administration</v>
      </c>
      <c r="K281" t="s">
        <v>612</v>
      </c>
      <c r="L281">
        <f>VLOOKUP(K281,'Vlookup tables'!$A$2:$B$10,2,FALSE)</f>
        <v>5</v>
      </c>
      <c r="M281" t="s">
        <v>613</v>
      </c>
      <c r="N281" t="b">
        <f t="shared" si="309"/>
        <v>0</v>
      </c>
      <c r="O281" t="b">
        <f t="shared" si="310"/>
        <v>1</v>
      </c>
      <c r="P281" t="b">
        <f t="shared" si="311"/>
        <v>0</v>
      </c>
      <c r="Q281" t="b">
        <f t="shared" si="312"/>
        <v>1</v>
      </c>
      <c r="R281" t="b">
        <f t="shared" si="313"/>
        <v>0</v>
      </c>
      <c r="T281" t="str">
        <f t="shared" si="350"/>
        <v>Unknown</v>
      </c>
      <c r="U281" t="str">
        <f t="shared" si="351"/>
        <v>na</v>
      </c>
      <c r="V281" t="str">
        <f t="shared" si="352"/>
        <v>Unknown</v>
      </c>
      <c r="W281" t="str">
        <f t="shared" si="353"/>
        <v>na</v>
      </c>
      <c r="X281" t="str">
        <f t="shared" si="354"/>
        <v>Unknown</v>
      </c>
      <c r="Y281" t="s">
        <v>517</v>
      </c>
      <c r="Z281">
        <f>VLOOKUP(Y281,'Vlookup tables'!$D$2:$E$6,2,FALSE)</f>
        <v>1</v>
      </c>
      <c r="AA281" t="b">
        <f t="shared" si="291"/>
        <v>0</v>
      </c>
      <c r="AB281" t="b">
        <f t="shared" si="314"/>
        <v>0</v>
      </c>
      <c r="AC281" t="b">
        <f t="shared" si="315"/>
        <v>0</v>
      </c>
      <c r="AD281" t="b">
        <f t="shared" si="316"/>
        <v>1</v>
      </c>
      <c r="AE281" t="b">
        <f t="shared" si="317"/>
        <v>1</v>
      </c>
      <c r="AF281" t="str">
        <f>IF(OR(AA281=FALSE,AA281="na"),"na",VLOOKUP(AV281,'Vlookup tables'!$G$2:$H$7,2,FALSE))</f>
        <v>na</v>
      </c>
      <c r="AG281" t="str">
        <f>IF(OR(AB281=FALSE,AB281="na"),"na",VLOOKUP(AW281,'Vlookup tables'!$G$2:$H$7,2,FALSE))</f>
        <v>na</v>
      </c>
      <c r="AH281" t="str">
        <f>IF(OR(AC281=FALSE,AC281="na"),"na",VLOOKUP(AX281,'Vlookup tables'!$G$2:$H$7,2,FALSE))</f>
        <v>na</v>
      </c>
      <c r="AI281">
        <f>IF(OR(AD281=FALSE,AD281="na"),"na",VLOOKUP(AY281,'Vlookup tables'!$G$2:$H$7,2,FALSE))</f>
        <v>5</v>
      </c>
      <c r="AJ281" t="str">
        <f>IF(OR(AA281=FALSE,AA281="na"),"na",VLOOKUP(BC281,'Vlookup tables'!$J$2:$K$5,2,FALSE))</f>
        <v>na</v>
      </c>
      <c r="AK281" t="str">
        <f>IF(OR(AB281=FALSE,AB281="na"),"na",VLOOKUP(BD281,'Vlookup tables'!$J$2:$K$5,2,FALSE))</f>
        <v>na</v>
      </c>
      <c r="AL281" t="str">
        <f>IF(OR(AC281=FALSE,AC281="na"),"na",VLOOKUP(BE281,'Vlookup tables'!$J$2:$K$5,2,FALSE))</f>
        <v>na</v>
      </c>
      <c r="AM281">
        <f>IF(OR(AD281=FALSE,AD281="na"),"na",VLOOKUP(BF281,'Vlookup tables'!$J$2:$K$5,2,FALSE))</f>
        <v>3</v>
      </c>
      <c r="AN281" t="str">
        <f t="shared" si="318"/>
        <v>na</v>
      </c>
      <c r="AO281" t="str">
        <f t="shared" si="319"/>
        <v>na</v>
      </c>
      <c r="AP281" t="str">
        <f t="shared" si="320"/>
        <v>na</v>
      </c>
      <c r="AQ281" t="b">
        <f t="shared" si="321"/>
        <v>1</v>
      </c>
      <c r="AR281" t="s">
        <v>1607</v>
      </c>
      <c r="AS281" t="s">
        <v>1608</v>
      </c>
      <c r="AX281" t="s">
        <v>551</v>
      </c>
      <c r="AY281" t="s">
        <v>551</v>
      </c>
      <c r="AZ281" t="s">
        <v>551</v>
      </c>
      <c r="BE281" t="s">
        <v>532</v>
      </c>
      <c r="BF281" t="s">
        <v>532</v>
      </c>
      <c r="BG281" t="s">
        <v>532</v>
      </c>
      <c r="BM281" t="s">
        <v>1609</v>
      </c>
      <c r="BN281" t="s">
        <v>1610</v>
      </c>
      <c r="BQ281" t="str">
        <f t="shared" si="322"/>
        <v>No</v>
      </c>
      <c r="BR281" t="str">
        <f t="shared" si="323"/>
        <v>na</v>
      </c>
      <c r="BS281" t="str">
        <f t="shared" si="324"/>
        <v>na</v>
      </c>
      <c r="BT281" t="str">
        <f t="shared" si="325"/>
        <v>na</v>
      </c>
      <c r="BU281" t="str">
        <f t="shared" si="326"/>
        <v>na</v>
      </c>
      <c r="BV281" t="str">
        <f t="shared" si="327"/>
        <v>na</v>
      </c>
      <c r="BW281" t="str">
        <f>IF(OR(BR281=FALSE,BR281="na"),"na",VLOOKUP(CN281,'Vlookup tables'!$G$2:$H$7,2,FALSE))</f>
        <v>na</v>
      </c>
      <c r="BX281" t="str">
        <f>IF(OR(BS281=FALSE,BS281="na"),"na",VLOOKUP(CO281,'Vlookup tables'!$G$2:$H$7,2,FALSE))</f>
        <v>na</v>
      </c>
      <c r="BY281" t="str">
        <f>IF(OR(BT281=FALSE,BT281="na"),"na",VLOOKUP(CP281,'Vlookup tables'!$G$2:$H$7,2,FALSE))</f>
        <v>na</v>
      </c>
      <c r="BZ281" t="str">
        <f>IF(OR(BU281=FALSE,BU281="na"),"na",VLOOKUP(CQ281,'Vlookup tables'!$G$2:$H$7,2,FALSE))</f>
        <v>na</v>
      </c>
      <c r="CA281" t="str">
        <f>IF(OR(BR281=FALSE,BR281="na"),"na",VLOOKUP(CU281,'Vlookup tables'!$J$2:$K$5,2,FALSE))</f>
        <v>na</v>
      </c>
      <c r="CB281" t="str">
        <f>IF(OR(BS281=FALSE,BS281="na"),"na",VLOOKUP(CV281,'Vlookup tables'!$J$2:$K$5,2,FALSE))</f>
        <v>na</v>
      </c>
      <c r="CC281" t="str">
        <f>IF(OR(BT281=FALSE,BT281="na"),"na",VLOOKUP(CW281,'Vlookup tables'!$J$2:$K$5,2,FALSE))</f>
        <v>na</v>
      </c>
      <c r="CD281" t="str">
        <f>IF(OR(BU281=FALSE,BU281="na"),"na",VLOOKUP(CX281,'Vlookup tables'!$J$2:$K$5,2,FALSE))</f>
        <v>na</v>
      </c>
      <c r="CE281" t="str">
        <f t="shared" si="328"/>
        <v>na</v>
      </c>
      <c r="CF281" t="str">
        <f t="shared" si="329"/>
        <v>na</v>
      </c>
      <c r="CG281" t="str">
        <f t="shared" si="330"/>
        <v>na</v>
      </c>
      <c r="CH281" t="str">
        <f t="shared" si="331"/>
        <v>na</v>
      </c>
      <c r="CI281" t="s">
        <v>617</v>
      </c>
      <c r="DI281" t="b">
        <f t="shared" si="332"/>
        <v>0</v>
      </c>
      <c r="DK281" t="s">
        <v>1312</v>
      </c>
      <c r="DL281" t="s">
        <v>1611</v>
      </c>
      <c r="EQ281" t="b">
        <f t="shared" si="333"/>
        <v>1</v>
      </c>
      <c r="ER281" t="b">
        <f t="shared" si="334"/>
        <v>0</v>
      </c>
      <c r="ES281" t="b">
        <f t="shared" si="335"/>
        <v>0</v>
      </c>
      <c r="ET281" t="b">
        <f t="shared" si="336"/>
        <v>0</v>
      </c>
      <c r="EU281" t="b">
        <f t="shared" si="337"/>
        <v>1</v>
      </c>
      <c r="EV281" t="b">
        <f t="shared" si="338"/>
        <v>0</v>
      </c>
      <c r="EW281" t="str">
        <f t="shared" si="292"/>
        <v>na</v>
      </c>
      <c r="EX281" t="str">
        <f t="shared" si="293"/>
        <v>na</v>
      </c>
      <c r="EY281" t="str">
        <f t="shared" si="294"/>
        <v>na</v>
      </c>
      <c r="EZ281">
        <f t="shared" si="295"/>
        <v>2</v>
      </c>
      <c r="FA281" t="b">
        <f t="shared" si="296"/>
        <v>1</v>
      </c>
      <c r="FB281" t="b">
        <f t="shared" si="297"/>
        <v>1</v>
      </c>
      <c r="FC281" t="b">
        <f t="shared" si="339"/>
        <v>0</v>
      </c>
      <c r="FD281" t="b">
        <f t="shared" si="298"/>
        <v>1</v>
      </c>
      <c r="FE281" t="b">
        <f t="shared" si="299"/>
        <v>0</v>
      </c>
      <c r="FF281" t="b">
        <f t="shared" si="300"/>
        <v>1</v>
      </c>
      <c r="FG281" t="b">
        <f t="shared" si="301"/>
        <v>0</v>
      </c>
      <c r="FH281" t="b">
        <f t="shared" si="340"/>
        <v>0</v>
      </c>
      <c r="FI281">
        <f>IF(OR(FD281=FALSE,FD281="na"),"na",VLOOKUP(GH281,'Vlookup tables'!$G$2:$H$7,2,FALSE))</f>
        <v>2</v>
      </c>
      <c r="FJ281" t="str">
        <f>IF(OR(FE281=FALSE,FE281="na"),"na",VLOOKUP(GI281,'Vlookup tables'!$G$2:$H$7,2,FALSE))</f>
        <v>na</v>
      </c>
      <c r="FK281">
        <f>IF(OR(FF281=FALSE,FF281="na"),"na",VLOOKUP(GJ281,'Vlookup tables'!$G$2:$H$7,2,FALSE))</f>
        <v>2</v>
      </c>
      <c r="FL281" t="str">
        <f>IF(OR(FG281=FALSE,FG281="na"),"na",VLOOKUP(GK281,'Vlookup tables'!$G$2:$H$7,2,FALSE))</f>
        <v>na</v>
      </c>
      <c r="FM281">
        <f>IF(OR(FD281=FALSE,FD281="na"),"na",VLOOKUP(GO281,'Vlookup tables'!$J$2:$K$5,2,FALSE))</f>
        <v>2</v>
      </c>
      <c r="FN281" t="str">
        <f>IF(OR(FE281=FALSE,FE281="na"),"na",VLOOKUP(GP281,'Vlookup tables'!$J$2:$K$5,2,FALSE))</f>
        <v>na</v>
      </c>
      <c r="FO281">
        <f>IF(OR(FF281=FALSE,FF281="na"),"na",VLOOKUP(GQ281,'Vlookup tables'!$J$2:$K$5,2,FALSE))</f>
        <v>2</v>
      </c>
      <c r="FP281" t="str">
        <f>IF(OR(FG281=FALSE,FG281="na"),"na",VLOOKUP(GR281,'Vlookup tables'!$J$2:$K$5,2,FALSE))</f>
        <v>na</v>
      </c>
      <c r="FQ281" t="b">
        <f t="shared" si="302"/>
        <v>0</v>
      </c>
      <c r="FR281" t="str">
        <f t="shared" si="303"/>
        <v>na</v>
      </c>
      <c r="FS281" t="b">
        <f t="shared" si="304"/>
        <v>0</v>
      </c>
      <c r="FT281" t="str">
        <f t="shared" si="305"/>
        <v>na</v>
      </c>
      <c r="FU281" t="b">
        <f t="shared" si="306"/>
        <v>0</v>
      </c>
      <c r="FV281" t="s">
        <v>1136</v>
      </c>
      <c r="GA281" t="s">
        <v>556</v>
      </c>
      <c r="GB281" t="s">
        <v>630</v>
      </c>
      <c r="GF281" t="s">
        <v>609</v>
      </c>
      <c r="GH281" t="s">
        <v>531</v>
      </c>
      <c r="GJ281" t="s">
        <v>531</v>
      </c>
      <c r="GO281" t="s">
        <v>528</v>
      </c>
      <c r="GQ281" t="s">
        <v>528</v>
      </c>
      <c r="HD281" t="s">
        <v>552</v>
      </c>
      <c r="HX281">
        <f>IF(IT281="","Unknown",VLOOKUP(IT281,'Vlookup tables'!$B$13:$C$16,2,FALSE))</f>
        <v>2</v>
      </c>
      <c r="HY281">
        <f>IF(IU281="","Unknown",VLOOKUP(IU281,'Vlookup tables'!$D$13:$E$16,2,FALSE))</f>
        <v>2</v>
      </c>
      <c r="HZ281">
        <f>IF(IV281="","Unknown",VLOOKUP(IV281,'Vlookup tables'!$F$13:$G$16,2,FALSE))</f>
        <v>2</v>
      </c>
      <c r="IA281">
        <f>IF(IW281="","Unknown",VLOOKUP(IW281,'Vlookup tables'!$H$13:$I$16,2,FALSE))</f>
        <v>2</v>
      </c>
      <c r="IB281">
        <f>IF(IX281="","Unknown",VLOOKUP(IX281,'Vlookup tables'!$J$13:$K$16,2,FALSE))</f>
        <v>3</v>
      </c>
      <c r="IC281">
        <f>IF(IY281="","Unknown",VLOOKUP(IY281,'Vlookup tables'!$L$13:$M$16,2,FALSE))</f>
        <v>2</v>
      </c>
      <c r="ID281">
        <f>IF(IZ281="","Unknown",VLOOKUP(IZ281,'Vlookup tables'!$N$13:$O$16,2,FALSE))</f>
        <v>1</v>
      </c>
      <c r="IE281">
        <f>VLOOKUP(JA281,'Vlookup tables'!$P$13:$Q$15,2,FALSE)</f>
        <v>1</v>
      </c>
      <c r="IF281" t="str">
        <f t="shared" si="341"/>
        <v>na</v>
      </c>
      <c r="IG281" t="str">
        <f t="shared" si="342"/>
        <v>na</v>
      </c>
      <c r="IH281" t="str">
        <f t="shared" si="343"/>
        <v>na</v>
      </c>
      <c r="II281" t="str">
        <f t="shared" si="307"/>
        <v>na</v>
      </c>
      <c r="IJ281" t="str">
        <f>IF(OR(IF281=FALSE,IF281="na"),"na",VLOOKUP(JF281,'Vlookup tables'!$G$2:$H$7,2,FALSE))</f>
        <v>na</v>
      </c>
      <c r="IK281" t="str">
        <f>IF(OR(IG281=FALSE,IG281="na"),"na",VLOOKUP(JG281,'Vlookup tables'!$G$2:$H$7,2,FALSE))</f>
        <v>na</v>
      </c>
      <c r="IL281" t="str">
        <f>IF(OR(IH281=FALSE,IH281="na"),"na",VLOOKUP(JH281,'Vlookup tables'!$G$2:$H$7,2,FALSE))</f>
        <v>na</v>
      </c>
      <c r="IM281" t="str">
        <f>IF(OR(IF281=FALSE,IF281="na"),"na",VLOOKUP(JL281,'Vlookup tables'!$J$2:$K$5,2,FALSE))</f>
        <v>na</v>
      </c>
      <c r="IN281" t="str">
        <f>IF(OR(IG281=FALSE,IG281="na"),"na",VLOOKUP(JM281,'Vlookup tables'!$J$2:$K$5,2,FALSE))</f>
        <v>na</v>
      </c>
      <c r="IO281" t="str">
        <f>IF(OR(IH281=FALSE,IH281="na"),"na",VLOOKUP(JN281,'Vlookup tables'!$J$2:$K$5,2,FALSE))</f>
        <v>na</v>
      </c>
      <c r="IP281" t="str">
        <f t="shared" si="344"/>
        <v>na</v>
      </c>
      <c r="IQ281" t="str">
        <f t="shared" si="345"/>
        <v>na</v>
      </c>
      <c r="IR281" t="str">
        <f t="shared" si="346"/>
        <v>na</v>
      </c>
      <c r="IS281" t="b">
        <f t="shared" si="347"/>
        <v>0</v>
      </c>
      <c r="IT281" t="s">
        <v>559</v>
      </c>
      <c r="IU281" t="s">
        <v>560</v>
      </c>
      <c r="IV281" t="s">
        <v>561</v>
      </c>
      <c r="IW281" t="s">
        <v>562</v>
      </c>
      <c r="IX281" t="s">
        <v>577</v>
      </c>
      <c r="IY281" t="s">
        <v>528</v>
      </c>
      <c r="IZ281" t="s">
        <v>562</v>
      </c>
      <c r="JA281" t="s">
        <v>541</v>
      </c>
      <c r="JX281" t="s">
        <v>579</v>
      </c>
      <c r="KQ281" t="b">
        <f t="shared" si="348"/>
        <v>0</v>
      </c>
      <c r="KR281">
        <f t="shared" si="308"/>
        <v>144</v>
      </c>
    </row>
    <row r="282" spans="1:304" ht="14.4" customHeight="1" x14ac:dyDescent="0.3">
      <c r="A282">
        <v>100</v>
      </c>
      <c r="B282">
        <v>805</v>
      </c>
      <c r="C282" s="2">
        <v>44882.575358796297</v>
      </c>
      <c r="D282">
        <v>1</v>
      </c>
      <c r="E282" t="s">
        <v>581</v>
      </c>
      <c r="F282" t="s">
        <v>680</v>
      </c>
      <c r="G282">
        <f>VLOOKUP(F282,'Vlookup tables'!$A$2:$B$10,2,FALSE)</f>
        <v>2</v>
      </c>
      <c r="H282" t="s">
        <v>545</v>
      </c>
      <c r="J282" t="str">
        <f t="shared" si="349"/>
        <v>Engineering</v>
      </c>
      <c r="K282" t="s">
        <v>524</v>
      </c>
      <c r="L282">
        <f>VLOOKUP(K282,'Vlookup tables'!$A$2:$B$10,2,FALSE)</f>
        <v>0</v>
      </c>
      <c r="M282" t="s">
        <v>583</v>
      </c>
      <c r="N282" t="b">
        <f t="shared" si="309"/>
        <v>1</v>
      </c>
      <c r="O282" t="b">
        <f t="shared" si="310"/>
        <v>0</v>
      </c>
      <c r="P282" t="b">
        <f t="shared" si="311"/>
        <v>0</v>
      </c>
      <c r="Q282" t="b">
        <f t="shared" si="312"/>
        <v>0</v>
      </c>
      <c r="R282" t="b">
        <f t="shared" si="313"/>
        <v>0</v>
      </c>
      <c r="T282" t="str">
        <f t="shared" si="350"/>
        <v>na</v>
      </c>
      <c r="U282" t="str">
        <f t="shared" si="351"/>
        <v>Unknown</v>
      </c>
      <c r="V282" t="str">
        <f t="shared" si="352"/>
        <v>Unknown</v>
      </c>
      <c r="W282" t="str">
        <f t="shared" si="353"/>
        <v>Unknown</v>
      </c>
      <c r="X282" t="str">
        <f t="shared" si="354"/>
        <v>Unknown</v>
      </c>
      <c r="Y282" t="s">
        <v>584</v>
      </c>
      <c r="Z282">
        <f>VLOOKUP(Y282,'Vlookup tables'!$D$2:$E$6,2,FALSE)</f>
        <v>2</v>
      </c>
      <c r="AA282" t="str">
        <f t="shared" si="291"/>
        <v>na</v>
      </c>
      <c r="AB282" t="str">
        <f t="shared" si="314"/>
        <v>na</v>
      </c>
      <c r="AC282" t="str">
        <f t="shared" si="315"/>
        <v>na</v>
      </c>
      <c r="AD282" t="str">
        <f t="shared" si="316"/>
        <v>na</v>
      </c>
      <c r="AE282" t="str">
        <f t="shared" si="317"/>
        <v>na</v>
      </c>
      <c r="AF282" t="str">
        <f>IF(OR(AA282=FALSE,AA282="na"),"na",VLOOKUP(AV282,'Vlookup tables'!$G$2:$H$7,2,FALSE))</f>
        <v>na</v>
      </c>
      <c r="AG282" t="str">
        <f>IF(OR(AB282=FALSE,AB282="na"),"na",VLOOKUP(AW282,'Vlookup tables'!$G$2:$H$7,2,FALSE))</f>
        <v>na</v>
      </c>
      <c r="AH282" t="str">
        <f>IF(OR(AC282=FALSE,AC282="na"),"na",VLOOKUP(AX282,'Vlookup tables'!$G$2:$H$7,2,FALSE))</f>
        <v>na</v>
      </c>
      <c r="AI282" t="str">
        <f>IF(OR(AD282=FALSE,AD282="na"),"na",VLOOKUP(AY282,'Vlookup tables'!$G$2:$H$7,2,FALSE))</f>
        <v>na</v>
      </c>
      <c r="AJ282" t="str">
        <f>IF(OR(AA282=FALSE,AA282="na"),"na",VLOOKUP(BC282,'Vlookup tables'!$J$2:$K$5,2,FALSE))</f>
        <v>na</v>
      </c>
      <c r="AK282" t="str">
        <f>IF(OR(AB282=FALSE,AB282="na"),"na",VLOOKUP(BD282,'Vlookup tables'!$J$2:$K$5,2,FALSE))</f>
        <v>na</v>
      </c>
      <c r="AL282" t="str">
        <f>IF(OR(AC282=FALSE,AC282="na"),"na",VLOOKUP(BE282,'Vlookup tables'!$J$2:$K$5,2,FALSE))</f>
        <v>na</v>
      </c>
      <c r="AM282" t="str">
        <f>IF(OR(AD282=FALSE,AD282="na"),"na",VLOOKUP(BF282,'Vlookup tables'!$J$2:$K$5,2,FALSE))</f>
        <v>na</v>
      </c>
      <c r="AN282" t="str">
        <f t="shared" si="318"/>
        <v>na</v>
      </c>
      <c r="AO282" t="str">
        <f t="shared" si="319"/>
        <v>na</v>
      </c>
      <c r="AP282" t="str">
        <f t="shared" si="320"/>
        <v>na</v>
      </c>
      <c r="AQ282" t="str">
        <f t="shared" si="321"/>
        <v>na</v>
      </c>
      <c r="BQ282" t="str">
        <f t="shared" si="322"/>
        <v>na</v>
      </c>
      <c r="BR282" t="b">
        <f t="shared" si="323"/>
        <v>1</v>
      </c>
      <c r="BS282" t="b">
        <f t="shared" si="324"/>
        <v>1</v>
      </c>
      <c r="BT282" t="b">
        <f t="shared" si="325"/>
        <v>1</v>
      </c>
      <c r="BU282" t="b">
        <f t="shared" si="326"/>
        <v>0</v>
      </c>
      <c r="BV282" t="b">
        <f t="shared" si="327"/>
        <v>0</v>
      </c>
      <c r="BW282">
        <f>IF(OR(BR282=FALSE,BR282="na"),"na",VLOOKUP(CN282,'Vlookup tables'!$G$2:$H$7,2,FALSE))</f>
        <v>2</v>
      </c>
      <c r="BX282">
        <f>IF(OR(BS282=FALSE,BS282="na"),"na",VLOOKUP(CO282,'Vlookup tables'!$G$2:$H$7,2,FALSE))</f>
        <v>1</v>
      </c>
      <c r="BY282">
        <f>IF(OR(BT282=FALSE,BT282="na"),"na",VLOOKUP(CP282,'Vlookup tables'!$G$2:$H$7,2,FALSE))</f>
        <v>2</v>
      </c>
      <c r="BZ282" t="str">
        <f>IF(OR(BU282=FALSE,BU282="na"),"na",VLOOKUP(CQ282,'Vlookup tables'!$G$2:$H$7,2,FALSE))</f>
        <v>na</v>
      </c>
      <c r="CA282">
        <f>IF(OR(BR282=FALSE,BR282="na"),"na",VLOOKUP(CU282,'Vlookup tables'!$J$2:$K$5,2,FALSE))</f>
        <v>3</v>
      </c>
      <c r="CB282">
        <f>IF(OR(BS282=FALSE,BS282="na"),"na",VLOOKUP(CV282,'Vlookup tables'!$J$2:$K$5,2,FALSE))</f>
        <v>2</v>
      </c>
      <c r="CC282">
        <f>IF(OR(BT282=FALSE,BT282="na"),"na",VLOOKUP(CW282,'Vlookup tables'!$J$2:$K$5,2,FALSE))</f>
        <v>2</v>
      </c>
      <c r="CD282" t="str">
        <f>IF(OR(BU282=FALSE,BU282="na"),"na",VLOOKUP(CX282,'Vlookup tables'!$J$2:$K$5,2,FALSE))</f>
        <v>na</v>
      </c>
      <c r="CE282" t="b">
        <f t="shared" si="328"/>
        <v>0</v>
      </c>
      <c r="CF282" t="b">
        <f t="shared" si="329"/>
        <v>0</v>
      </c>
      <c r="CG282" t="b">
        <f t="shared" si="330"/>
        <v>0</v>
      </c>
      <c r="CH282" t="str">
        <f t="shared" si="331"/>
        <v>na</v>
      </c>
      <c r="CJ282" t="s">
        <v>593</v>
      </c>
      <c r="CN282" t="s">
        <v>531</v>
      </c>
      <c r="CO282" t="s">
        <v>530</v>
      </c>
      <c r="CP282" t="s">
        <v>531</v>
      </c>
      <c r="CU282" t="s">
        <v>532</v>
      </c>
      <c r="CV282" t="s">
        <v>528</v>
      </c>
      <c r="CW282" t="s">
        <v>528</v>
      </c>
      <c r="DI282" t="b">
        <f t="shared" si="332"/>
        <v>0</v>
      </c>
      <c r="DK282" t="s">
        <v>552</v>
      </c>
      <c r="EQ282" t="b">
        <f t="shared" si="333"/>
        <v>1</v>
      </c>
      <c r="ER282" t="b">
        <f t="shared" si="334"/>
        <v>1</v>
      </c>
      <c r="ES282" t="b">
        <f t="shared" si="335"/>
        <v>1</v>
      </c>
      <c r="ET282" t="b">
        <f t="shared" si="336"/>
        <v>1</v>
      </c>
      <c r="EU282" t="b">
        <f t="shared" si="337"/>
        <v>0</v>
      </c>
      <c r="EV282" t="b">
        <f t="shared" si="338"/>
        <v>0</v>
      </c>
      <c r="EW282">
        <f t="shared" si="292"/>
        <v>1</v>
      </c>
      <c r="EX282">
        <f t="shared" si="293"/>
        <v>3</v>
      </c>
      <c r="EY282">
        <f t="shared" si="294"/>
        <v>2</v>
      </c>
      <c r="EZ282" t="str">
        <f t="shared" si="295"/>
        <v>na</v>
      </c>
      <c r="FA282" t="b">
        <f t="shared" si="296"/>
        <v>0</v>
      </c>
      <c r="FB282" t="b">
        <f t="shared" si="297"/>
        <v>0</v>
      </c>
      <c r="FC282" t="b">
        <f t="shared" si="339"/>
        <v>1</v>
      </c>
      <c r="FD282" t="b">
        <f t="shared" si="298"/>
        <v>1</v>
      </c>
      <c r="FE282" t="b">
        <f t="shared" si="299"/>
        <v>0</v>
      </c>
      <c r="FF282" t="b">
        <f t="shared" si="300"/>
        <v>0</v>
      </c>
      <c r="FG282" t="b">
        <f t="shared" si="301"/>
        <v>0</v>
      </c>
      <c r="FH282" t="b">
        <f t="shared" si="340"/>
        <v>1</v>
      </c>
      <c r="FI282">
        <f>IF(OR(FD282=FALSE,FD282="na"),"na",VLOOKUP(GH282,'Vlookup tables'!$G$2:$H$7,2,FALSE))</f>
        <v>2</v>
      </c>
      <c r="FJ282" t="str">
        <f>IF(OR(FE282=FALSE,FE282="na"),"na",VLOOKUP(GI282,'Vlookup tables'!$G$2:$H$7,2,FALSE))</f>
        <v>na</v>
      </c>
      <c r="FK282" t="str">
        <f>IF(OR(FF282=FALSE,FF282="na"),"na",VLOOKUP(GJ282,'Vlookup tables'!$G$2:$H$7,2,FALSE))</f>
        <v>na</v>
      </c>
      <c r="FL282" t="str">
        <f>IF(OR(FG282=FALSE,FG282="na"),"na",VLOOKUP(GK282,'Vlookup tables'!$G$2:$H$7,2,FALSE))</f>
        <v>na</v>
      </c>
      <c r="FM282">
        <f>IF(OR(FD282=FALSE,FD282="na"),"na",VLOOKUP(GO282,'Vlookup tables'!$J$2:$K$5,2,FALSE))</f>
        <v>2</v>
      </c>
      <c r="FN282" t="str">
        <f>IF(OR(FE282=FALSE,FE282="na"),"na",VLOOKUP(GP282,'Vlookup tables'!$J$2:$K$5,2,FALSE))</f>
        <v>na</v>
      </c>
      <c r="FO282" t="str">
        <f>IF(OR(FF282=FALSE,FF282="na"),"na",VLOOKUP(GQ282,'Vlookup tables'!$J$2:$K$5,2,FALSE))</f>
        <v>na</v>
      </c>
      <c r="FP282" t="str">
        <f>IF(OR(FG282=FALSE,FG282="na"),"na",VLOOKUP(GR282,'Vlookup tables'!$J$2:$K$5,2,FALSE))</f>
        <v>na</v>
      </c>
      <c r="FQ282" t="b">
        <f t="shared" si="302"/>
        <v>0</v>
      </c>
      <c r="FR282" t="str">
        <f t="shared" si="303"/>
        <v>na</v>
      </c>
      <c r="FS282" t="str">
        <f t="shared" si="304"/>
        <v>na</v>
      </c>
      <c r="FT282" t="str">
        <f t="shared" si="305"/>
        <v>na</v>
      </c>
      <c r="FU282" t="b">
        <f t="shared" si="306"/>
        <v>0</v>
      </c>
      <c r="FV282" t="s">
        <v>1089</v>
      </c>
      <c r="FX282" t="s">
        <v>555</v>
      </c>
      <c r="FY282" t="s">
        <v>554</v>
      </c>
      <c r="FZ282" t="s">
        <v>556</v>
      </c>
      <c r="GB282" t="s">
        <v>1612</v>
      </c>
      <c r="GC282" t="s">
        <v>1613</v>
      </c>
      <c r="GF282" t="s">
        <v>579</v>
      </c>
      <c r="GG282" t="s">
        <v>1614</v>
      </c>
      <c r="GH282" t="s">
        <v>531</v>
      </c>
      <c r="GL282" t="s">
        <v>530</v>
      </c>
      <c r="GO282" t="s">
        <v>528</v>
      </c>
      <c r="GS282" t="s">
        <v>528</v>
      </c>
      <c r="HD282" t="s">
        <v>552</v>
      </c>
      <c r="HX282">
        <f>IF(IT282="","Unknown",VLOOKUP(IT282,'Vlookup tables'!$B$13:$C$16,2,FALSE))</f>
        <v>3</v>
      </c>
      <c r="HY282">
        <f>IF(IU282="","Unknown",VLOOKUP(IU282,'Vlookup tables'!$D$13:$E$16,2,FALSE))</f>
        <v>2</v>
      </c>
      <c r="HZ282">
        <f>IF(IV282="","Unknown",VLOOKUP(IV282,'Vlookup tables'!$F$13:$G$16,2,FALSE))</f>
        <v>3</v>
      </c>
      <c r="IA282">
        <f>IF(IW282="","Unknown",VLOOKUP(IW282,'Vlookup tables'!$H$13:$I$16,2,FALSE))</f>
        <v>2</v>
      </c>
      <c r="IB282">
        <f>IF(IX282="","Unknown",VLOOKUP(IX282,'Vlookup tables'!$J$13:$K$16,2,FALSE))</f>
        <v>3</v>
      </c>
      <c r="IC282">
        <f>IF(IY282="","Unknown",VLOOKUP(IY282,'Vlookup tables'!$L$13:$M$16,2,FALSE))</f>
        <v>2</v>
      </c>
      <c r="ID282">
        <f>IF(IZ282="","Unknown",VLOOKUP(IZ282,'Vlookup tables'!$N$13:$O$16,2,FALSE))</f>
        <v>1</v>
      </c>
      <c r="IE282">
        <f>VLOOKUP(JA282,'Vlookup tables'!$P$13:$Q$15,2,FALSE)</f>
        <v>1</v>
      </c>
      <c r="IF282" t="str">
        <f t="shared" si="341"/>
        <v>na</v>
      </c>
      <c r="IG282" t="str">
        <f t="shared" si="342"/>
        <v>na</v>
      </c>
      <c r="IH282" t="str">
        <f t="shared" si="343"/>
        <v>na</v>
      </c>
      <c r="II282" t="str">
        <f t="shared" si="307"/>
        <v>na</v>
      </c>
      <c r="IJ282" t="str">
        <f>IF(OR(IF282=FALSE,IF282="na"),"na",VLOOKUP(JF282,'Vlookup tables'!$G$2:$H$7,2,FALSE))</f>
        <v>na</v>
      </c>
      <c r="IK282" t="str">
        <f>IF(OR(IG282=FALSE,IG282="na"),"na",VLOOKUP(JG282,'Vlookup tables'!$G$2:$H$7,2,FALSE))</f>
        <v>na</v>
      </c>
      <c r="IL282" t="str">
        <f>IF(OR(IH282=FALSE,IH282="na"),"na",VLOOKUP(JH282,'Vlookup tables'!$G$2:$H$7,2,FALSE))</f>
        <v>na</v>
      </c>
      <c r="IM282" t="str">
        <f>IF(OR(IF282=FALSE,IF282="na"),"na",VLOOKUP(JL282,'Vlookup tables'!$J$2:$K$5,2,FALSE))</f>
        <v>na</v>
      </c>
      <c r="IN282" t="str">
        <f>IF(OR(IG282=FALSE,IG282="na"),"na",VLOOKUP(JM282,'Vlookup tables'!$J$2:$K$5,2,FALSE))</f>
        <v>na</v>
      </c>
      <c r="IO282" t="str">
        <f>IF(OR(IH282=FALSE,IH282="na"),"na",VLOOKUP(JN282,'Vlookup tables'!$J$2:$K$5,2,FALSE))</f>
        <v>na</v>
      </c>
      <c r="IP282" t="str">
        <f t="shared" si="344"/>
        <v>na</v>
      </c>
      <c r="IQ282" t="str">
        <f t="shared" si="345"/>
        <v>na</v>
      </c>
      <c r="IR282" t="str">
        <f t="shared" si="346"/>
        <v>na</v>
      </c>
      <c r="IS282" t="b">
        <f t="shared" si="347"/>
        <v>0</v>
      </c>
      <c r="IT282" t="s">
        <v>538</v>
      </c>
      <c r="IU282" t="s">
        <v>560</v>
      </c>
      <c r="IV282" t="s">
        <v>540</v>
      </c>
      <c r="IW282" t="s">
        <v>562</v>
      </c>
      <c r="IX282" t="s">
        <v>577</v>
      </c>
      <c r="IY282" t="s">
        <v>528</v>
      </c>
      <c r="IZ282" t="s">
        <v>562</v>
      </c>
      <c r="JA282" t="s">
        <v>541</v>
      </c>
      <c r="JX282" t="s">
        <v>534</v>
      </c>
      <c r="JZ282" t="s">
        <v>868</v>
      </c>
      <c r="KA282" t="s">
        <v>1068</v>
      </c>
      <c r="KC282">
        <v>1</v>
      </c>
      <c r="KG282">
        <v>2</v>
      </c>
      <c r="KH282">
        <v>1</v>
      </c>
      <c r="KN282" t="s">
        <v>552</v>
      </c>
      <c r="KQ282" t="b">
        <f t="shared" si="348"/>
        <v>0</v>
      </c>
      <c r="KR282">
        <f t="shared" si="308"/>
        <v>149</v>
      </c>
    </row>
    <row r="283" spans="1:304" ht="14.4" customHeight="1" x14ac:dyDescent="0.3">
      <c r="A283">
        <v>100</v>
      </c>
      <c r="B283">
        <v>471</v>
      </c>
      <c r="C283" s="2">
        <v>44882.578622685185</v>
      </c>
      <c r="D283">
        <v>1</v>
      </c>
      <c r="E283" t="s">
        <v>581</v>
      </c>
      <c r="F283" t="s">
        <v>612</v>
      </c>
      <c r="G283">
        <f>VLOOKUP(F283,'Vlookup tables'!$A$2:$B$10,2,FALSE)</f>
        <v>5</v>
      </c>
      <c r="H283" t="s">
        <v>567</v>
      </c>
      <c r="J283" t="str">
        <f t="shared" si="349"/>
        <v>Administration</v>
      </c>
      <c r="K283" t="s">
        <v>568</v>
      </c>
      <c r="L283">
        <f>VLOOKUP(K283,'Vlookup tables'!$A$2:$B$10,2,FALSE)</f>
        <v>6</v>
      </c>
      <c r="M283" t="s">
        <v>583</v>
      </c>
      <c r="N283" t="b">
        <f t="shared" si="309"/>
        <v>1</v>
      </c>
      <c r="O283" t="b">
        <f t="shared" si="310"/>
        <v>0</v>
      </c>
      <c r="P283" t="b">
        <f t="shared" si="311"/>
        <v>0</v>
      </c>
      <c r="Q283" t="b">
        <f t="shared" si="312"/>
        <v>0</v>
      </c>
      <c r="R283" t="b">
        <f t="shared" si="313"/>
        <v>0</v>
      </c>
      <c r="S283" t="s">
        <v>904</v>
      </c>
      <c r="T283" t="str">
        <f t="shared" si="350"/>
        <v>na</v>
      </c>
      <c r="U283" t="b">
        <f t="shared" si="351"/>
        <v>0</v>
      </c>
      <c r="V283" t="b">
        <f t="shared" si="352"/>
        <v>0</v>
      </c>
      <c r="W283" t="b">
        <f t="shared" si="353"/>
        <v>1</v>
      </c>
      <c r="X283" t="b">
        <f t="shared" si="354"/>
        <v>0</v>
      </c>
      <c r="Y283" t="s">
        <v>517</v>
      </c>
      <c r="Z283">
        <f>VLOOKUP(Y283,'Vlookup tables'!$D$2:$E$6,2,FALSE)</f>
        <v>1</v>
      </c>
      <c r="AA283" t="b">
        <f t="shared" si="291"/>
        <v>0</v>
      </c>
      <c r="AB283" t="b">
        <f t="shared" si="314"/>
        <v>0</v>
      </c>
      <c r="AC283" t="b">
        <f t="shared" si="315"/>
        <v>0</v>
      </c>
      <c r="AD283" t="b">
        <f t="shared" si="316"/>
        <v>0</v>
      </c>
      <c r="AE283" t="b">
        <f t="shared" si="317"/>
        <v>0</v>
      </c>
      <c r="AF283" t="str">
        <f>IF(OR(AA283=FALSE,AA283="na"),"na",VLOOKUP(AV283,'Vlookup tables'!$G$2:$H$7,2,FALSE))</f>
        <v>na</v>
      </c>
      <c r="AG283" t="str">
        <f>IF(OR(AB283=FALSE,AB283="na"),"na",VLOOKUP(AW283,'Vlookup tables'!$G$2:$H$7,2,FALSE))</f>
        <v>na</v>
      </c>
      <c r="AH283" t="str">
        <f>IF(OR(AC283=FALSE,AC283="na"),"na",VLOOKUP(AX283,'Vlookup tables'!$G$2:$H$7,2,FALSE))</f>
        <v>na</v>
      </c>
      <c r="AI283" t="str">
        <f>IF(OR(AD283=FALSE,AD283="na"),"na",VLOOKUP(AY283,'Vlookup tables'!$G$2:$H$7,2,FALSE))</f>
        <v>na</v>
      </c>
      <c r="AJ283" t="str">
        <f>IF(OR(AA283=FALSE,AA283="na"),"na",VLOOKUP(BC283,'Vlookup tables'!$J$2:$K$5,2,FALSE))</f>
        <v>na</v>
      </c>
      <c r="AK283" t="str">
        <f>IF(OR(AB283=FALSE,AB283="na"),"na",VLOOKUP(BD283,'Vlookup tables'!$J$2:$K$5,2,FALSE))</f>
        <v>na</v>
      </c>
      <c r="AL283" t="str">
        <f>IF(OR(AC283=FALSE,AC283="na"),"na",VLOOKUP(BE283,'Vlookup tables'!$J$2:$K$5,2,FALSE))</f>
        <v>na</v>
      </c>
      <c r="AM283" t="str">
        <f>IF(OR(AD283=FALSE,AD283="na"),"na",VLOOKUP(BF283,'Vlookup tables'!$J$2:$K$5,2,FALSE))</f>
        <v>na</v>
      </c>
      <c r="AN283" t="str">
        <f t="shared" si="318"/>
        <v>na</v>
      </c>
      <c r="AO283" t="str">
        <f t="shared" si="319"/>
        <v>na</v>
      </c>
      <c r="AP283" t="str">
        <f t="shared" si="320"/>
        <v>na</v>
      </c>
      <c r="AQ283" t="str">
        <f t="shared" si="321"/>
        <v>na</v>
      </c>
      <c r="AR283" t="s">
        <v>632</v>
      </c>
      <c r="AX283" t="s">
        <v>530</v>
      </c>
      <c r="BE283" t="s">
        <v>528</v>
      </c>
      <c r="BQ283" t="str">
        <f t="shared" si="322"/>
        <v>No</v>
      </c>
      <c r="BR283" t="str">
        <f t="shared" si="323"/>
        <v>na</v>
      </c>
      <c r="BS283" t="str">
        <f t="shared" si="324"/>
        <v>na</v>
      </c>
      <c r="BT283" t="str">
        <f t="shared" si="325"/>
        <v>na</v>
      </c>
      <c r="BU283" t="str">
        <f t="shared" si="326"/>
        <v>na</v>
      </c>
      <c r="BV283" t="str">
        <f t="shared" si="327"/>
        <v>na</v>
      </c>
      <c r="BW283" t="str">
        <f>IF(OR(BR283=FALSE,BR283="na"),"na",VLOOKUP(CN283,'Vlookup tables'!$G$2:$H$7,2,FALSE))</f>
        <v>na</v>
      </c>
      <c r="BX283" t="str">
        <f>IF(OR(BS283=FALSE,BS283="na"),"na",VLOOKUP(CO283,'Vlookup tables'!$G$2:$H$7,2,FALSE))</f>
        <v>na</v>
      </c>
      <c r="BY283" t="str">
        <f>IF(OR(BT283=FALSE,BT283="na"),"na",VLOOKUP(CP283,'Vlookup tables'!$G$2:$H$7,2,FALSE))</f>
        <v>na</v>
      </c>
      <c r="BZ283" t="str">
        <f>IF(OR(BU283=FALSE,BU283="na"),"na",VLOOKUP(CQ283,'Vlookup tables'!$G$2:$H$7,2,FALSE))</f>
        <v>na</v>
      </c>
      <c r="CA283" t="str">
        <f>IF(OR(BR283=FALSE,BR283="na"),"na",VLOOKUP(CU283,'Vlookup tables'!$J$2:$K$5,2,FALSE))</f>
        <v>na</v>
      </c>
      <c r="CB283" t="str">
        <f>IF(OR(BS283=FALSE,BS283="na"),"na",VLOOKUP(CV283,'Vlookup tables'!$J$2:$K$5,2,FALSE))</f>
        <v>na</v>
      </c>
      <c r="CC283" t="str">
        <f>IF(OR(BT283=FALSE,BT283="na"),"na",VLOOKUP(CW283,'Vlookup tables'!$J$2:$K$5,2,FALSE))</f>
        <v>na</v>
      </c>
      <c r="CD283" t="str">
        <f>IF(OR(BU283=FALSE,BU283="na"),"na",VLOOKUP(CX283,'Vlookup tables'!$J$2:$K$5,2,FALSE))</f>
        <v>na</v>
      </c>
      <c r="CE283" t="str">
        <f t="shared" si="328"/>
        <v>na</v>
      </c>
      <c r="CF283" t="str">
        <f t="shared" si="329"/>
        <v>na</v>
      </c>
      <c r="CG283" t="str">
        <f t="shared" si="330"/>
        <v>na</v>
      </c>
      <c r="CH283" t="str">
        <f t="shared" si="331"/>
        <v>na</v>
      </c>
      <c r="CI283" t="s">
        <v>617</v>
      </c>
      <c r="DI283" t="b">
        <f t="shared" si="332"/>
        <v>0</v>
      </c>
      <c r="DK283" t="s">
        <v>552</v>
      </c>
      <c r="EQ283" t="b">
        <f t="shared" si="333"/>
        <v>0</v>
      </c>
      <c r="ER283" t="b">
        <f t="shared" si="334"/>
        <v>0</v>
      </c>
      <c r="ES283" t="b">
        <f t="shared" si="335"/>
        <v>0</v>
      </c>
      <c r="ET283" t="b">
        <f t="shared" si="336"/>
        <v>0</v>
      </c>
      <c r="EU283" t="b">
        <f t="shared" si="337"/>
        <v>0</v>
      </c>
      <c r="EV283" t="b">
        <f t="shared" si="338"/>
        <v>0</v>
      </c>
      <c r="EW283" t="str">
        <f t="shared" si="292"/>
        <v>na</v>
      </c>
      <c r="EX283" t="str">
        <f t="shared" si="293"/>
        <v>na</v>
      </c>
      <c r="EY283" t="str">
        <f t="shared" si="294"/>
        <v>na</v>
      </c>
      <c r="EZ283" t="str">
        <f t="shared" si="295"/>
        <v>na</v>
      </c>
      <c r="FA283" t="str">
        <f t="shared" si="296"/>
        <v>na</v>
      </c>
      <c r="FB283" t="str">
        <f t="shared" si="297"/>
        <v>na</v>
      </c>
      <c r="FC283" t="str">
        <f t="shared" si="339"/>
        <v>na</v>
      </c>
      <c r="FD283" t="str">
        <f t="shared" si="298"/>
        <v>na</v>
      </c>
      <c r="FE283" t="str">
        <f t="shared" si="299"/>
        <v>na</v>
      </c>
      <c r="FF283" t="str">
        <f t="shared" si="300"/>
        <v>na</v>
      </c>
      <c r="FG283" t="str">
        <f t="shared" si="301"/>
        <v>na</v>
      </c>
      <c r="FH283" t="str">
        <f t="shared" si="340"/>
        <v>na</v>
      </c>
      <c r="FI283" t="str">
        <f>IF(OR(FD283=FALSE,FD283="na"),"na",VLOOKUP(GH283,'Vlookup tables'!$G$2:$H$7,2,FALSE))</f>
        <v>na</v>
      </c>
      <c r="FJ283" t="str">
        <f>IF(OR(FE283=FALSE,FE283="na"),"na",VLOOKUP(GI283,'Vlookup tables'!$G$2:$H$7,2,FALSE))</f>
        <v>na</v>
      </c>
      <c r="FK283" t="str">
        <f>IF(OR(FF283=FALSE,FF283="na"),"na",VLOOKUP(GJ283,'Vlookup tables'!$G$2:$H$7,2,FALSE))</f>
        <v>na</v>
      </c>
      <c r="FL283" t="str">
        <f>IF(OR(FG283=FALSE,FG283="na"),"na",VLOOKUP(GK283,'Vlookup tables'!$G$2:$H$7,2,FALSE))</f>
        <v>na</v>
      </c>
      <c r="FM283" t="str">
        <f>IF(OR(FD283=FALSE,FD283="na"),"na",VLOOKUP(GO283,'Vlookup tables'!$J$2:$K$5,2,FALSE))</f>
        <v>na</v>
      </c>
      <c r="FN283" t="str">
        <f>IF(OR(FE283=FALSE,FE283="na"),"na",VLOOKUP(GP283,'Vlookup tables'!$J$2:$K$5,2,FALSE))</f>
        <v>na</v>
      </c>
      <c r="FO283" t="str">
        <f>IF(OR(FF283=FALSE,FF283="na"),"na",VLOOKUP(GQ283,'Vlookup tables'!$J$2:$K$5,2,FALSE))</f>
        <v>na</v>
      </c>
      <c r="FP283" t="str">
        <f>IF(OR(FG283=FALSE,FG283="na"),"na",VLOOKUP(GR283,'Vlookup tables'!$J$2:$K$5,2,FALSE))</f>
        <v>na</v>
      </c>
      <c r="FQ283" t="str">
        <f t="shared" si="302"/>
        <v>na</v>
      </c>
      <c r="FR283" t="str">
        <f t="shared" si="303"/>
        <v>na</v>
      </c>
      <c r="FS283" t="str">
        <f t="shared" si="304"/>
        <v>na</v>
      </c>
      <c r="FT283" t="str">
        <f t="shared" si="305"/>
        <v>na</v>
      </c>
      <c r="FU283" t="str">
        <f t="shared" si="306"/>
        <v>na</v>
      </c>
      <c r="FV283" t="s">
        <v>574</v>
      </c>
      <c r="HF283" t="s">
        <v>575</v>
      </c>
      <c r="HX283">
        <f>IF(IT283="","Unknown",VLOOKUP(IT283,'Vlookup tables'!$B$13:$C$16,2,FALSE))</f>
        <v>1</v>
      </c>
      <c r="HY283">
        <f>IF(IU283="","Unknown",VLOOKUP(IU283,'Vlookup tables'!$D$13:$E$16,2,FALSE))</f>
        <v>1</v>
      </c>
      <c r="HZ283">
        <f>IF(IV283="","Unknown",VLOOKUP(IV283,'Vlookup tables'!$F$13:$G$16,2,FALSE))</f>
        <v>1</v>
      </c>
      <c r="IA283">
        <f>IF(IW283="","Unknown",VLOOKUP(IW283,'Vlookup tables'!$H$13:$I$16,2,FALSE))</f>
        <v>2</v>
      </c>
      <c r="IB283">
        <f>IF(IX283="","Unknown",VLOOKUP(IX283,'Vlookup tables'!$J$13:$K$16,2,FALSE))</f>
        <v>3</v>
      </c>
      <c r="IC283">
        <f>IF(IY283="","Unknown",VLOOKUP(IY283,'Vlookup tables'!$L$13:$M$16,2,FALSE))</f>
        <v>2</v>
      </c>
      <c r="ID283">
        <f>IF(IZ283="","Unknown",VLOOKUP(IZ283,'Vlookup tables'!$N$13:$O$16,2,FALSE))</f>
        <v>1</v>
      </c>
      <c r="IE283">
        <f>VLOOKUP(JA283,'Vlookup tables'!$P$13:$Q$15,2,FALSE)</f>
        <v>2</v>
      </c>
      <c r="IF283" t="b">
        <f t="shared" si="341"/>
        <v>1</v>
      </c>
      <c r="IG283" t="b">
        <f t="shared" si="342"/>
        <v>0</v>
      </c>
      <c r="IH283" t="b">
        <f t="shared" si="343"/>
        <v>0</v>
      </c>
      <c r="II283" t="b">
        <f t="shared" si="307"/>
        <v>0</v>
      </c>
      <c r="IJ283">
        <f>IF(OR(IF283=FALSE,IF283="na"),"na",VLOOKUP(JF283,'Vlookup tables'!$G$2:$H$7,2,FALSE))</f>
        <v>1</v>
      </c>
      <c r="IK283" t="str">
        <f>IF(OR(IG283=FALSE,IG283="na"),"na",VLOOKUP(JG283,'Vlookup tables'!$G$2:$H$7,2,FALSE))</f>
        <v>na</v>
      </c>
      <c r="IL283" t="str">
        <f>IF(OR(IH283=FALSE,IH283="na"),"na",VLOOKUP(JH283,'Vlookup tables'!$G$2:$H$7,2,FALSE))</f>
        <v>na</v>
      </c>
      <c r="IM283">
        <f>IF(OR(IF283=FALSE,IF283="na"),"na",VLOOKUP(JL283,'Vlookup tables'!$J$2:$K$5,2,FALSE))</f>
        <v>2</v>
      </c>
      <c r="IN283" t="str">
        <f>IF(OR(IG283=FALSE,IG283="na"),"na",VLOOKUP(JM283,'Vlookup tables'!$J$2:$K$5,2,FALSE))</f>
        <v>na</v>
      </c>
      <c r="IO283" t="str">
        <f>IF(OR(IH283=FALSE,IH283="na"),"na",VLOOKUP(JN283,'Vlookup tables'!$J$2:$K$5,2,FALSE))</f>
        <v>na</v>
      </c>
      <c r="IP283" t="b">
        <f t="shared" si="344"/>
        <v>1</v>
      </c>
      <c r="IQ283" t="str">
        <f t="shared" si="345"/>
        <v>na</v>
      </c>
      <c r="IR283" t="str">
        <f t="shared" si="346"/>
        <v>na</v>
      </c>
      <c r="IS283" t="b">
        <f t="shared" si="347"/>
        <v>0</v>
      </c>
      <c r="IT283" t="s">
        <v>704</v>
      </c>
      <c r="IU283" t="s">
        <v>669</v>
      </c>
      <c r="IV283" t="s">
        <v>586</v>
      </c>
      <c r="IW283" t="s">
        <v>562</v>
      </c>
      <c r="IX283" t="s">
        <v>577</v>
      </c>
      <c r="IY283" t="s">
        <v>528</v>
      </c>
      <c r="IZ283" t="s">
        <v>562</v>
      </c>
      <c r="JA283" t="s">
        <v>578</v>
      </c>
      <c r="JB283" t="s">
        <v>662</v>
      </c>
      <c r="JF283" t="s">
        <v>530</v>
      </c>
      <c r="JL283" t="s">
        <v>528</v>
      </c>
      <c r="JR283" t="s">
        <v>1615</v>
      </c>
      <c r="KN283" t="s">
        <v>552</v>
      </c>
      <c r="KQ283" t="b">
        <f t="shared" si="348"/>
        <v>0</v>
      </c>
      <c r="KR283">
        <f t="shared" si="308"/>
        <v>134</v>
      </c>
    </row>
    <row r="284" spans="1:304" ht="14.4" customHeight="1" x14ac:dyDescent="0.3">
      <c r="A284">
        <v>100</v>
      </c>
      <c r="B284">
        <v>1041</v>
      </c>
      <c r="C284" s="2">
        <v>44882.580439814818</v>
      </c>
      <c r="D284">
        <v>1</v>
      </c>
      <c r="E284" t="s">
        <v>544</v>
      </c>
      <c r="F284" t="s">
        <v>612</v>
      </c>
      <c r="G284">
        <f>VLOOKUP(F284,'Vlookup tables'!$A$2:$B$10,2,FALSE)</f>
        <v>5</v>
      </c>
      <c r="H284" t="s">
        <v>631</v>
      </c>
      <c r="J284" t="str">
        <f t="shared" si="349"/>
        <v>Maintenance</v>
      </c>
      <c r="K284" t="s">
        <v>566</v>
      </c>
      <c r="L284">
        <f>VLOOKUP(K284,'Vlookup tables'!$A$2:$B$10,2,FALSE)</f>
        <v>3</v>
      </c>
      <c r="M284" t="s">
        <v>569</v>
      </c>
      <c r="N284" t="b">
        <f t="shared" si="309"/>
        <v>1</v>
      </c>
      <c r="O284" t="b">
        <f t="shared" si="310"/>
        <v>1</v>
      </c>
      <c r="P284" t="b">
        <f t="shared" si="311"/>
        <v>0</v>
      </c>
      <c r="Q284" t="b">
        <f t="shared" si="312"/>
        <v>0</v>
      </c>
      <c r="R284" t="b">
        <f t="shared" si="313"/>
        <v>0</v>
      </c>
      <c r="S284" t="s">
        <v>547</v>
      </c>
      <c r="T284" t="str">
        <f t="shared" si="350"/>
        <v>na</v>
      </c>
      <c r="U284" t="str">
        <f t="shared" si="351"/>
        <v>na</v>
      </c>
      <c r="V284" t="b">
        <f t="shared" si="352"/>
        <v>1</v>
      </c>
      <c r="W284" t="b">
        <f t="shared" si="353"/>
        <v>0</v>
      </c>
      <c r="X284" t="b">
        <f t="shared" si="354"/>
        <v>0</v>
      </c>
      <c r="Y284" t="s">
        <v>517</v>
      </c>
      <c r="Z284">
        <f>VLOOKUP(Y284,'Vlookup tables'!$D$2:$E$6,2,FALSE)</f>
        <v>1</v>
      </c>
      <c r="AA284" t="b">
        <f t="shared" si="291"/>
        <v>0</v>
      </c>
      <c r="AB284" t="b">
        <f t="shared" si="314"/>
        <v>0</v>
      </c>
      <c r="AC284" t="b">
        <f t="shared" si="315"/>
        <v>0</v>
      </c>
      <c r="AD284" t="b">
        <f t="shared" si="316"/>
        <v>0</v>
      </c>
      <c r="AE284" t="b">
        <f t="shared" si="317"/>
        <v>0</v>
      </c>
      <c r="AF284" t="str">
        <f>IF(OR(AA284=FALSE,AA284="na"),"na",VLOOKUP(AV284,'Vlookup tables'!$G$2:$H$7,2,FALSE))</f>
        <v>na</v>
      </c>
      <c r="AG284" t="str">
        <f>IF(OR(AB284=FALSE,AB284="na"),"na",VLOOKUP(AW284,'Vlookup tables'!$G$2:$H$7,2,FALSE))</f>
        <v>na</v>
      </c>
      <c r="AH284" t="str">
        <f>IF(OR(AC284=FALSE,AC284="na"),"na",VLOOKUP(AX284,'Vlookup tables'!$G$2:$H$7,2,FALSE))</f>
        <v>na</v>
      </c>
      <c r="AI284" t="str">
        <f>IF(OR(AD284=FALSE,AD284="na"),"na",VLOOKUP(AY284,'Vlookup tables'!$G$2:$H$7,2,FALSE))</f>
        <v>na</v>
      </c>
      <c r="AJ284" t="str">
        <f>IF(OR(AA284=FALSE,AA284="na"),"na",VLOOKUP(BC284,'Vlookup tables'!$J$2:$K$5,2,FALSE))</f>
        <v>na</v>
      </c>
      <c r="AK284" t="str">
        <f>IF(OR(AB284=FALSE,AB284="na"),"na",VLOOKUP(BD284,'Vlookup tables'!$J$2:$K$5,2,FALSE))</f>
        <v>na</v>
      </c>
      <c r="AL284" t="str">
        <f>IF(OR(AC284=FALSE,AC284="na"),"na",VLOOKUP(BE284,'Vlookup tables'!$J$2:$K$5,2,FALSE))</f>
        <v>na</v>
      </c>
      <c r="AM284" t="str">
        <f>IF(OR(AD284=FALSE,AD284="na"),"na",VLOOKUP(BF284,'Vlookup tables'!$J$2:$K$5,2,FALSE))</f>
        <v>na</v>
      </c>
      <c r="AN284" t="str">
        <f t="shared" si="318"/>
        <v>na</v>
      </c>
      <c r="AO284" t="str">
        <f t="shared" si="319"/>
        <v>na</v>
      </c>
      <c r="AP284" t="str">
        <f t="shared" si="320"/>
        <v>na</v>
      </c>
      <c r="AQ284" t="str">
        <f t="shared" si="321"/>
        <v>na</v>
      </c>
      <c r="AR284" t="s">
        <v>632</v>
      </c>
      <c r="AX284" t="s">
        <v>573</v>
      </c>
      <c r="BE284" t="s">
        <v>532</v>
      </c>
      <c r="BL284" t="s">
        <v>1616</v>
      </c>
      <c r="BQ284" t="str">
        <f t="shared" si="322"/>
        <v>Yes</v>
      </c>
      <c r="BR284" t="b">
        <f t="shared" si="323"/>
        <v>1</v>
      </c>
      <c r="BS284" t="b">
        <f t="shared" si="324"/>
        <v>1</v>
      </c>
      <c r="BT284" t="b">
        <f t="shared" si="325"/>
        <v>0</v>
      </c>
      <c r="BU284" t="b">
        <f t="shared" si="326"/>
        <v>0</v>
      </c>
      <c r="BV284" t="b">
        <f t="shared" si="327"/>
        <v>0</v>
      </c>
      <c r="BW284">
        <f>IF(OR(BR284=FALSE,BR284="na"),"na",VLOOKUP(CN284,'Vlookup tables'!$G$2:$H$7,2,FALSE))</f>
        <v>3</v>
      </c>
      <c r="BX284">
        <f>IF(OR(BS284=FALSE,BS284="na"),"na",VLOOKUP(CO284,'Vlookup tables'!$G$2:$H$7,2,FALSE))</f>
        <v>4</v>
      </c>
      <c r="BY284" t="str">
        <f>IF(OR(BT284=FALSE,BT284="na"),"na",VLOOKUP(CP284,'Vlookup tables'!$G$2:$H$7,2,FALSE))</f>
        <v>na</v>
      </c>
      <c r="BZ284" t="str">
        <f>IF(OR(BU284=FALSE,BU284="na"),"na",VLOOKUP(CQ284,'Vlookup tables'!$G$2:$H$7,2,FALSE))</f>
        <v>na</v>
      </c>
      <c r="CA284">
        <f>IF(OR(BR284=FALSE,BR284="na"),"na",VLOOKUP(CU284,'Vlookup tables'!$J$2:$K$5,2,FALSE))</f>
        <v>3</v>
      </c>
      <c r="CB284">
        <f>IF(OR(BS284=FALSE,BS284="na"),"na",VLOOKUP(CV284,'Vlookup tables'!$J$2:$K$5,2,FALSE))</f>
        <v>3</v>
      </c>
      <c r="CC284" t="str">
        <f>IF(OR(BT284=FALSE,BT284="na"),"na",VLOOKUP(CW284,'Vlookup tables'!$J$2:$K$5,2,FALSE))</f>
        <v>na</v>
      </c>
      <c r="CD284" t="str">
        <f>IF(OR(BU284=FALSE,BU284="na"),"na",VLOOKUP(CX284,'Vlookup tables'!$J$2:$K$5,2,FALSE))</f>
        <v>na</v>
      </c>
      <c r="CE284" t="b">
        <f t="shared" si="328"/>
        <v>1</v>
      </c>
      <c r="CF284" t="b">
        <f t="shared" si="329"/>
        <v>1</v>
      </c>
      <c r="CG284" t="str">
        <f t="shared" si="330"/>
        <v>na</v>
      </c>
      <c r="CH284" t="str">
        <f t="shared" si="331"/>
        <v>na</v>
      </c>
      <c r="CI284" t="s">
        <v>519</v>
      </c>
      <c r="CJ284" t="s">
        <v>529</v>
      </c>
      <c r="CN284" t="s">
        <v>527</v>
      </c>
      <c r="CO284" t="s">
        <v>573</v>
      </c>
      <c r="CU284" t="s">
        <v>532</v>
      </c>
      <c r="CV284" t="s">
        <v>532</v>
      </c>
      <c r="DB284" t="s">
        <v>1259</v>
      </c>
      <c r="DC284" t="s">
        <v>1259</v>
      </c>
      <c r="DI284" t="b">
        <f t="shared" si="332"/>
        <v>1</v>
      </c>
      <c r="DJ284" t="s">
        <v>1617</v>
      </c>
      <c r="DK284" t="s">
        <v>533</v>
      </c>
      <c r="EQ284" t="b">
        <f t="shared" si="333"/>
        <v>1</v>
      </c>
      <c r="ER284" t="b">
        <f t="shared" si="334"/>
        <v>1</v>
      </c>
      <c r="ES284" t="b">
        <f t="shared" si="335"/>
        <v>1</v>
      </c>
      <c r="ET284" t="b">
        <f t="shared" si="336"/>
        <v>0</v>
      </c>
      <c r="EU284" t="b">
        <f t="shared" si="337"/>
        <v>0</v>
      </c>
      <c r="EV284" t="b">
        <f t="shared" si="338"/>
        <v>0</v>
      </c>
      <c r="EW284">
        <f t="shared" si="292"/>
        <v>2</v>
      </c>
      <c r="EX284">
        <f t="shared" si="293"/>
        <v>2</v>
      </c>
      <c r="EY284" t="str">
        <f t="shared" si="294"/>
        <v>na</v>
      </c>
      <c r="EZ284" t="str">
        <f t="shared" si="295"/>
        <v>na</v>
      </c>
      <c r="FA284" t="b">
        <f t="shared" si="296"/>
        <v>1</v>
      </c>
      <c r="FB284" t="b">
        <f t="shared" si="297"/>
        <v>0</v>
      </c>
      <c r="FC284" t="b">
        <f t="shared" si="339"/>
        <v>0</v>
      </c>
      <c r="FD284" t="b">
        <f t="shared" si="298"/>
        <v>1</v>
      </c>
      <c r="FE284" t="b">
        <f t="shared" si="299"/>
        <v>0</v>
      </c>
      <c r="FF284" t="b">
        <f t="shared" si="300"/>
        <v>0</v>
      </c>
      <c r="FG284" t="b">
        <f t="shared" si="301"/>
        <v>0</v>
      </c>
      <c r="FH284" t="b">
        <f t="shared" si="340"/>
        <v>0</v>
      </c>
      <c r="FI284">
        <f>IF(OR(FD284=FALSE,FD284="na"),"na",VLOOKUP(GH284,'Vlookup tables'!$G$2:$H$7,2,FALSE))</f>
        <v>5</v>
      </c>
      <c r="FJ284" t="str">
        <f>IF(OR(FE284=FALSE,FE284="na"),"na",VLOOKUP(GI284,'Vlookup tables'!$G$2:$H$7,2,FALSE))</f>
        <v>na</v>
      </c>
      <c r="FK284" t="str">
        <f>IF(OR(FF284=FALSE,FF284="na"),"na",VLOOKUP(GJ284,'Vlookup tables'!$G$2:$H$7,2,FALSE))</f>
        <v>na</v>
      </c>
      <c r="FL284" t="str">
        <f>IF(OR(FG284=FALSE,FG284="na"),"na",VLOOKUP(GK284,'Vlookup tables'!$G$2:$H$7,2,FALSE))</f>
        <v>na</v>
      </c>
      <c r="FM284">
        <f>IF(OR(FD284=FALSE,FD284="na"),"na",VLOOKUP(GO284,'Vlookup tables'!$J$2:$K$5,2,FALSE))</f>
        <v>3</v>
      </c>
      <c r="FN284" t="str">
        <f>IF(OR(FE284=FALSE,FE284="na"),"na",VLOOKUP(GP284,'Vlookup tables'!$J$2:$K$5,2,FALSE))</f>
        <v>na</v>
      </c>
      <c r="FO284" t="str">
        <f>IF(OR(FF284=FALSE,FF284="na"),"na",VLOOKUP(GQ284,'Vlookup tables'!$J$2:$K$5,2,FALSE))</f>
        <v>na</v>
      </c>
      <c r="FP284" t="str">
        <f>IF(OR(FG284=FALSE,FG284="na"),"na",VLOOKUP(GR284,'Vlookup tables'!$J$2:$K$5,2,FALSE))</f>
        <v>na</v>
      </c>
      <c r="FQ284" t="b">
        <f t="shared" si="302"/>
        <v>1</v>
      </c>
      <c r="FR284" t="str">
        <f t="shared" si="303"/>
        <v>na</v>
      </c>
      <c r="FS284" t="str">
        <f t="shared" si="304"/>
        <v>na</v>
      </c>
      <c r="FT284" t="str">
        <f t="shared" si="305"/>
        <v>na</v>
      </c>
      <c r="FU284" t="b">
        <f t="shared" si="306"/>
        <v>1</v>
      </c>
      <c r="FV284" t="s">
        <v>634</v>
      </c>
      <c r="FX284" t="s">
        <v>556</v>
      </c>
      <c r="FY284" t="s">
        <v>556</v>
      </c>
      <c r="GB284" t="s">
        <v>661</v>
      </c>
      <c r="GF284" t="s">
        <v>596</v>
      </c>
      <c r="GH284" t="s">
        <v>551</v>
      </c>
      <c r="GO284" t="s">
        <v>532</v>
      </c>
      <c r="GV284" t="s">
        <v>1145</v>
      </c>
      <c r="HC284" t="s">
        <v>1618</v>
      </c>
      <c r="HD284" t="s">
        <v>533</v>
      </c>
      <c r="HX284">
        <f>IF(IT284="","Unknown",VLOOKUP(IT284,'Vlookup tables'!$B$13:$C$16,2,FALSE))</f>
        <v>2</v>
      </c>
      <c r="HY284">
        <f>IF(IU284="","Unknown",VLOOKUP(IU284,'Vlookup tables'!$D$13:$E$16,2,FALSE))</f>
        <v>3</v>
      </c>
      <c r="HZ284">
        <f>IF(IV284="","Unknown",VLOOKUP(IV284,'Vlookup tables'!$F$13:$G$16,2,FALSE))</f>
        <v>3</v>
      </c>
      <c r="IA284">
        <f>IF(IW284="","Unknown",VLOOKUP(IW284,'Vlookup tables'!$H$13:$I$16,2,FALSE))</f>
        <v>3</v>
      </c>
      <c r="IB284">
        <f>IF(IX284="","Unknown",VLOOKUP(IX284,'Vlookup tables'!$J$13:$K$16,2,FALSE))</f>
        <v>3</v>
      </c>
      <c r="IC284">
        <f>IF(IY284="","Unknown",VLOOKUP(IY284,'Vlookup tables'!$L$13:$M$16,2,FALSE))</f>
        <v>3</v>
      </c>
      <c r="ID284">
        <f>IF(IZ284="","Unknown",VLOOKUP(IZ284,'Vlookup tables'!$N$13:$O$16,2,FALSE))</f>
        <v>1</v>
      </c>
      <c r="IE284">
        <f>VLOOKUP(JA284,'Vlookup tables'!$P$13:$Q$15,2,FALSE)</f>
        <v>2</v>
      </c>
      <c r="IF284" t="b">
        <f t="shared" si="341"/>
        <v>1</v>
      </c>
      <c r="IG284" t="b">
        <f t="shared" si="342"/>
        <v>0</v>
      </c>
      <c r="IH284" t="b">
        <f t="shared" si="343"/>
        <v>0</v>
      </c>
      <c r="II284" t="b">
        <f t="shared" si="307"/>
        <v>0</v>
      </c>
      <c r="IJ284">
        <f>IF(OR(IF284=FALSE,IF284="na"),"na",VLOOKUP(JF284,'Vlookup tables'!$G$2:$H$7,2,FALSE))</f>
        <v>4</v>
      </c>
      <c r="IK284" t="str">
        <f>IF(OR(IG284=FALSE,IG284="na"),"na",VLOOKUP(JG284,'Vlookup tables'!$G$2:$H$7,2,FALSE))</f>
        <v>na</v>
      </c>
      <c r="IL284" t="str">
        <f>IF(OR(IH284=FALSE,IH284="na"),"na",VLOOKUP(JH284,'Vlookup tables'!$G$2:$H$7,2,FALSE))</f>
        <v>na</v>
      </c>
      <c r="IM284">
        <f>IF(OR(IF284=FALSE,IF284="na"),"na",VLOOKUP(JL284,'Vlookup tables'!$J$2:$K$5,2,FALSE))</f>
        <v>3</v>
      </c>
      <c r="IN284" t="str">
        <f>IF(OR(IG284=FALSE,IG284="na"),"na",VLOOKUP(JM284,'Vlookup tables'!$J$2:$K$5,2,FALSE))</f>
        <v>na</v>
      </c>
      <c r="IO284" t="str">
        <f>IF(OR(IH284=FALSE,IH284="na"),"na",VLOOKUP(JN284,'Vlookup tables'!$J$2:$K$5,2,FALSE))</f>
        <v>na</v>
      </c>
      <c r="IP284" t="b">
        <f t="shared" si="344"/>
        <v>1</v>
      </c>
      <c r="IQ284" t="str">
        <f t="shared" si="345"/>
        <v>na</v>
      </c>
      <c r="IR284" t="str">
        <f t="shared" si="346"/>
        <v>na</v>
      </c>
      <c r="IS284" t="b">
        <f t="shared" si="347"/>
        <v>0</v>
      </c>
      <c r="IT284" t="s">
        <v>559</v>
      </c>
      <c r="IU284" t="s">
        <v>539</v>
      </c>
      <c r="IV284" t="s">
        <v>540</v>
      </c>
      <c r="IW284" t="s">
        <v>576</v>
      </c>
      <c r="IX284" t="s">
        <v>577</v>
      </c>
      <c r="IY284" t="s">
        <v>532</v>
      </c>
      <c r="IZ284" t="s">
        <v>562</v>
      </c>
      <c r="JA284" t="s">
        <v>578</v>
      </c>
      <c r="JB284" t="s">
        <v>662</v>
      </c>
      <c r="JF284" t="s">
        <v>573</v>
      </c>
      <c r="JL284" t="s">
        <v>532</v>
      </c>
      <c r="JR284" t="s">
        <v>1259</v>
      </c>
      <c r="KN284" t="s">
        <v>552</v>
      </c>
      <c r="KQ284" t="b">
        <f t="shared" si="348"/>
        <v>0</v>
      </c>
      <c r="KR284">
        <f t="shared" si="308"/>
        <v>151</v>
      </c>
    </row>
    <row r="285" spans="1:304" ht="14.4" customHeight="1" x14ac:dyDescent="0.3">
      <c r="A285">
        <v>100</v>
      </c>
      <c r="B285">
        <v>2120</v>
      </c>
      <c r="C285" s="2">
        <v>44882.583761574075</v>
      </c>
      <c r="D285">
        <v>0.89999997615814198</v>
      </c>
      <c r="E285" t="s">
        <v>544</v>
      </c>
      <c r="F285" t="s">
        <v>566</v>
      </c>
      <c r="G285">
        <f>VLOOKUP(F285,'Vlookup tables'!$A$2:$B$10,2,FALSE)</f>
        <v>3</v>
      </c>
      <c r="H285" t="s">
        <v>579</v>
      </c>
      <c r="J285" t="str">
        <f t="shared" si="349"/>
        <v>Unknown</v>
      </c>
      <c r="K285" t="s">
        <v>566</v>
      </c>
      <c r="L285">
        <f>VLOOKUP(K285,'Vlookup tables'!$A$2:$B$10,2,FALSE)</f>
        <v>3</v>
      </c>
      <c r="M285" t="s">
        <v>583</v>
      </c>
      <c r="N285" t="b">
        <f t="shared" si="309"/>
        <v>1</v>
      </c>
      <c r="O285" t="b">
        <f t="shared" si="310"/>
        <v>0</v>
      </c>
      <c r="P285" t="b">
        <f t="shared" si="311"/>
        <v>0</v>
      </c>
      <c r="Q285" t="b">
        <f t="shared" si="312"/>
        <v>0</v>
      </c>
      <c r="R285" t="b">
        <f t="shared" si="313"/>
        <v>0</v>
      </c>
      <c r="S285" t="s">
        <v>570</v>
      </c>
      <c r="T285" t="str">
        <f t="shared" si="350"/>
        <v>na</v>
      </c>
      <c r="U285" t="b">
        <f t="shared" si="351"/>
        <v>1</v>
      </c>
      <c r="V285" t="b">
        <f t="shared" si="352"/>
        <v>1</v>
      </c>
      <c r="W285" t="b">
        <f t="shared" si="353"/>
        <v>0</v>
      </c>
      <c r="X285" t="b">
        <f t="shared" si="354"/>
        <v>0</v>
      </c>
      <c r="Y285" t="s">
        <v>517</v>
      </c>
      <c r="Z285">
        <f>VLOOKUP(Y285,'Vlookup tables'!$D$2:$E$6,2,FALSE)</f>
        <v>1</v>
      </c>
      <c r="AA285" t="b">
        <f t="shared" si="291"/>
        <v>1</v>
      </c>
      <c r="AB285" t="b">
        <f t="shared" si="314"/>
        <v>0</v>
      </c>
      <c r="AC285" t="b">
        <f t="shared" si="315"/>
        <v>0</v>
      </c>
      <c r="AD285" t="b">
        <f t="shared" si="316"/>
        <v>0</v>
      </c>
      <c r="AE285" t="b">
        <f t="shared" si="317"/>
        <v>1</v>
      </c>
      <c r="AF285">
        <f>IF(OR(AA285=FALSE,AA285="na"),"na",VLOOKUP(AV285,'Vlookup tables'!$G$2:$H$7,2,FALSE))</f>
        <v>3</v>
      </c>
      <c r="AG285" t="str">
        <f>IF(OR(AB285=FALSE,AB285="na"),"na",VLOOKUP(AW285,'Vlookup tables'!$G$2:$H$7,2,FALSE))</f>
        <v>na</v>
      </c>
      <c r="AH285" t="str">
        <f>IF(OR(AC285=FALSE,AC285="na"),"na",VLOOKUP(AX285,'Vlookup tables'!$G$2:$H$7,2,FALSE))</f>
        <v>na</v>
      </c>
      <c r="AI285" t="str">
        <f>IF(OR(AD285=FALSE,AD285="na"),"na",VLOOKUP(AY285,'Vlookup tables'!$G$2:$H$7,2,FALSE))</f>
        <v>na</v>
      </c>
      <c r="AJ285">
        <f>IF(OR(AA285=FALSE,AA285="na"),"na",VLOOKUP(BC285,'Vlookup tables'!$J$2:$K$5,2,FALSE))</f>
        <v>2</v>
      </c>
      <c r="AK285" t="str">
        <f>IF(OR(AB285=FALSE,AB285="na"),"na",VLOOKUP(BD285,'Vlookup tables'!$J$2:$K$5,2,FALSE))</f>
        <v>na</v>
      </c>
      <c r="AL285" t="str">
        <f>IF(OR(AC285=FALSE,AC285="na"),"na",VLOOKUP(BE285,'Vlookup tables'!$J$2:$K$5,2,FALSE))</f>
        <v>na</v>
      </c>
      <c r="AM285" t="str">
        <f>IF(OR(AD285=FALSE,AD285="na"),"na",VLOOKUP(BF285,'Vlookup tables'!$J$2:$K$5,2,FALSE))</f>
        <v>na</v>
      </c>
      <c r="AN285" t="b">
        <f t="shared" si="318"/>
        <v>1</v>
      </c>
      <c r="AO285" t="str">
        <f t="shared" si="319"/>
        <v>na</v>
      </c>
      <c r="AP285" t="str">
        <f t="shared" si="320"/>
        <v>na</v>
      </c>
      <c r="AQ285" t="str">
        <f t="shared" si="321"/>
        <v>na</v>
      </c>
      <c r="AR285" t="s">
        <v>1619</v>
      </c>
      <c r="AS285" t="s">
        <v>1620</v>
      </c>
      <c r="AV285" t="s">
        <v>527</v>
      </c>
      <c r="AX285" t="s">
        <v>527</v>
      </c>
      <c r="AZ285" t="s">
        <v>573</v>
      </c>
      <c r="BC285" t="s">
        <v>528</v>
      </c>
      <c r="BE285" t="s">
        <v>532</v>
      </c>
      <c r="BG285" t="s">
        <v>528</v>
      </c>
      <c r="BJ285" t="s">
        <v>1621</v>
      </c>
      <c r="BL285" t="s">
        <v>1621</v>
      </c>
      <c r="BN285" s="1" t="s">
        <v>1622</v>
      </c>
      <c r="BQ285" t="str">
        <f t="shared" si="322"/>
        <v>Yes</v>
      </c>
      <c r="BR285" t="b">
        <f t="shared" si="323"/>
        <v>1</v>
      </c>
      <c r="BS285" t="b">
        <f t="shared" si="324"/>
        <v>1</v>
      </c>
      <c r="BT285" t="b">
        <f t="shared" si="325"/>
        <v>1</v>
      </c>
      <c r="BU285" t="b">
        <f t="shared" si="326"/>
        <v>1</v>
      </c>
      <c r="BV285" t="b">
        <f t="shared" si="327"/>
        <v>0</v>
      </c>
      <c r="BW285">
        <f>IF(OR(BR285=FALSE,BR285="na"),"na",VLOOKUP(CN285,'Vlookup tables'!$G$2:$H$7,2,FALSE))</f>
        <v>3</v>
      </c>
      <c r="BX285">
        <f>IF(OR(BS285=FALSE,BS285="na"),"na",VLOOKUP(CO285,'Vlookup tables'!$G$2:$H$7,2,FALSE))</f>
        <v>4</v>
      </c>
      <c r="BY285">
        <f>IF(OR(BT285=FALSE,BT285="na"),"na",VLOOKUP(CP285,'Vlookup tables'!$G$2:$H$7,2,FALSE))</f>
        <v>2</v>
      </c>
      <c r="BZ285">
        <f>IF(OR(BU285=FALSE,BU285="na"),"na",VLOOKUP(CQ285,'Vlookup tables'!$G$2:$H$7,2,FALSE))</f>
        <v>3</v>
      </c>
      <c r="CA285">
        <f>IF(OR(BR285=FALSE,BR285="na"),"na",VLOOKUP(CU285,'Vlookup tables'!$J$2:$K$5,2,FALSE))</f>
        <v>2</v>
      </c>
      <c r="CB285">
        <f>IF(OR(BS285=FALSE,BS285="na"),"na",VLOOKUP(CV285,'Vlookup tables'!$J$2:$K$5,2,FALSE))</f>
        <v>2</v>
      </c>
      <c r="CC285">
        <f>IF(OR(BT285=FALSE,BT285="na"),"na",VLOOKUP(CW285,'Vlookup tables'!$J$2:$K$5,2,FALSE))</f>
        <v>2</v>
      </c>
      <c r="CD285">
        <f>IF(OR(BU285=FALSE,BU285="na"),"na",VLOOKUP(CX285,'Vlookup tables'!$J$2:$K$5,2,FALSE))</f>
        <v>2</v>
      </c>
      <c r="CE285" t="b">
        <f t="shared" si="328"/>
        <v>1</v>
      </c>
      <c r="CF285" t="b">
        <f t="shared" si="329"/>
        <v>1</v>
      </c>
      <c r="CG285" t="b">
        <f t="shared" si="330"/>
        <v>1</v>
      </c>
      <c r="CH285" t="b">
        <f t="shared" si="331"/>
        <v>1</v>
      </c>
      <c r="CI285" t="s">
        <v>519</v>
      </c>
      <c r="CJ285" t="s">
        <v>550</v>
      </c>
      <c r="CN285" t="s">
        <v>527</v>
      </c>
      <c r="CO285" t="s">
        <v>573</v>
      </c>
      <c r="CP285" t="s">
        <v>531</v>
      </c>
      <c r="CQ285" t="s">
        <v>527</v>
      </c>
      <c r="CR285" t="s">
        <v>527</v>
      </c>
      <c r="CU285" t="s">
        <v>528</v>
      </c>
      <c r="CV285" t="s">
        <v>528</v>
      </c>
      <c r="CW285" t="s">
        <v>528</v>
      </c>
      <c r="CX285" t="s">
        <v>528</v>
      </c>
      <c r="CY285" t="s">
        <v>528</v>
      </c>
      <c r="DB285" t="s">
        <v>1623</v>
      </c>
      <c r="DC285" t="s">
        <v>1623</v>
      </c>
      <c r="DD285" t="s">
        <v>1624</v>
      </c>
      <c r="DE285" t="s">
        <v>1625</v>
      </c>
      <c r="DI285" t="b">
        <f t="shared" si="332"/>
        <v>1</v>
      </c>
      <c r="DJ285" s="1" t="s">
        <v>1626</v>
      </c>
      <c r="DK285" t="s">
        <v>731</v>
      </c>
      <c r="DL285" t="s">
        <v>1627</v>
      </c>
      <c r="EQ285" t="b">
        <f t="shared" si="333"/>
        <v>1</v>
      </c>
      <c r="ER285" t="b">
        <f t="shared" si="334"/>
        <v>1</v>
      </c>
      <c r="ES285" t="b">
        <f t="shared" si="335"/>
        <v>0</v>
      </c>
      <c r="ET285" t="b">
        <f t="shared" si="336"/>
        <v>0</v>
      </c>
      <c r="EU285" t="b">
        <f t="shared" si="337"/>
        <v>1</v>
      </c>
      <c r="EV285" t="b">
        <f t="shared" si="338"/>
        <v>0</v>
      </c>
      <c r="EW285">
        <f t="shared" si="292"/>
        <v>3</v>
      </c>
      <c r="EX285" t="str">
        <f t="shared" si="293"/>
        <v>na</v>
      </c>
      <c r="EY285" t="str">
        <f t="shared" si="294"/>
        <v>na</v>
      </c>
      <c r="EZ285">
        <f t="shared" si="295"/>
        <v>2</v>
      </c>
      <c r="FA285" t="b">
        <f t="shared" si="296"/>
        <v>1</v>
      </c>
      <c r="FB285" t="b">
        <f t="shared" si="297"/>
        <v>1</v>
      </c>
      <c r="FC285" t="b">
        <f t="shared" si="339"/>
        <v>0</v>
      </c>
      <c r="FD285" t="b">
        <f t="shared" si="298"/>
        <v>1</v>
      </c>
      <c r="FE285" t="b">
        <f t="shared" si="299"/>
        <v>1</v>
      </c>
      <c r="FF285" t="b">
        <f t="shared" si="300"/>
        <v>1</v>
      </c>
      <c r="FG285" t="b">
        <f t="shared" si="301"/>
        <v>0</v>
      </c>
      <c r="FH285" t="b">
        <f t="shared" si="340"/>
        <v>0</v>
      </c>
      <c r="FI285">
        <f>IF(OR(FD285=FALSE,FD285="na"),"na",VLOOKUP(GH285,'Vlookup tables'!$G$2:$H$7,2,FALSE))</f>
        <v>1</v>
      </c>
      <c r="FJ285">
        <f>IF(OR(FE285=FALSE,FE285="na"),"na",VLOOKUP(GI285,'Vlookup tables'!$G$2:$H$7,2,FALSE))</f>
        <v>2</v>
      </c>
      <c r="FK285">
        <f>IF(OR(FF285=FALSE,FF285="na"),"na",VLOOKUP(GJ285,'Vlookup tables'!$G$2:$H$7,2,FALSE))</f>
        <v>2</v>
      </c>
      <c r="FL285" t="str">
        <f>IF(OR(FG285=FALSE,FG285="na"),"na",VLOOKUP(GK285,'Vlookup tables'!$G$2:$H$7,2,FALSE))</f>
        <v>na</v>
      </c>
      <c r="FM285">
        <f>IF(OR(FD285=FALSE,FD285="na"),"na",VLOOKUP(GO285,'Vlookup tables'!$J$2:$K$5,2,FALSE))</f>
        <v>2</v>
      </c>
      <c r="FN285">
        <f>IF(OR(FE285=FALSE,FE285="na"),"na",VLOOKUP(GP285,'Vlookup tables'!$J$2:$K$5,2,FALSE))</f>
        <v>2</v>
      </c>
      <c r="FO285">
        <f>IF(OR(FF285=FALSE,FF285="na"),"na",VLOOKUP(GQ285,'Vlookup tables'!$J$2:$K$5,2,FALSE))</f>
        <v>2</v>
      </c>
      <c r="FP285" t="str">
        <f>IF(OR(FG285=FALSE,FG285="na"),"na",VLOOKUP(GR285,'Vlookup tables'!$J$2:$K$5,2,FALSE))</f>
        <v>na</v>
      </c>
      <c r="FQ285" t="b">
        <f t="shared" si="302"/>
        <v>1</v>
      </c>
      <c r="FR285" t="b">
        <f t="shared" si="303"/>
        <v>0</v>
      </c>
      <c r="FS285" t="b">
        <f t="shared" si="304"/>
        <v>0</v>
      </c>
      <c r="FT285" t="str">
        <f t="shared" si="305"/>
        <v>na</v>
      </c>
      <c r="FU285" t="b">
        <f t="shared" si="306"/>
        <v>1</v>
      </c>
      <c r="FV285" t="s">
        <v>594</v>
      </c>
      <c r="FX285" t="s">
        <v>554</v>
      </c>
      <c r="GA285" t="s">
        <v>556</v>
      </c>
      <c r="GB285" t="s">
        <v>635</v>
      </c>
      <c r="GF285" t="s">
        <v>609</v>
      </c>
      <c r="GH285" t="s">
        <v>530</v>
      </c>
      <c r="GI285" t="s">
        <v>531</v>
      </c>
      <c r="GJ285" t="s">
        <v>531</v>
      </c>
      <c r="GO285" t="s">
        <v>528</v>
      </c>
      <c r="GP285" t="s">
        <v>528</v>
      </c>
      <c r="GQ285" t="s">
        <v>528</v>
      </c>
      <c r="GV285" t="s">
        <v>1628</v>
      </c>
      <c r="HC285" s="1" t="s">
        <v>1629</v>
      </c>
      <c r="HD285" t="s">
        <v>642</v>
      </c>
      <c r="HX285">
        <f>IF(IT285="","Unknown",VLOOKUP(IT285,'Vlookup tables'!$B$13:$C$16,2,FALSE))</f>
        <v>2</v>
      </c>
      <c r="HY285">
        <f>IF(IU285="","Unknown",VLOOKUP(IU285,'Vlookup tables'!$D$13:$E$16,2,FALSE))</f>
        <v>3</v>
      </c>
      <c r="HZ285">
        <f>IF(IV285="","Unknown",VLOOKUP(IV285,'Vlookup tables'!$F$13:$G$16,2,FALSE))</f>
        <v>3</v>
      </c>
      <c r="IA285">
        <f>IF(IW285="","Unknown",VLOOKUP(IW285,'Vlookup tables'!$H$13:$I$16,2,FALSE))</f>
        <v>2</v>
      </c>
      <c r="IB285">
        <f>IF(IX285="","Unknown",VLOOKUP(IX285,'Vlookup tables'!$J$13:$K$16,2,FALSE))</f>
        <v>3</v>
      </c>
      <c r="IC285">
        <f>IF(IY285="","Unknown",VLOOKUP(IY285,'Vlookup tables'!$L$13:$M$16,2,FALSE))</f>
        <v>3</v>
      </c>
      <c r="ID285">
        <f>IF(IZ285="","Unknown",VLOOKUP(IZ285,'Vlookup tables'!$N$13:$O$16,2,FALSE))</f>
        <v>1</v>
      </c>
      <c r="IE285">
        <f>VLOOKUP(JA285,'Vlookup tables'!$P$13:$Q$15,2,FALSE)</f>
        <v>2</v>
      </c>
      <c r="IF285" t="b">
        <f t="shared" si="341"/>
        <v>1</v>
      </c>
      <c r="IG285" t="b">
        <f t="shared" si="342"/>
        <v>0</v>
      </c>
      <c r="IH285" t="b">
        <f t="shared" si="343"/>
        <v>0</v>
      </c>
      <c r="II285" t="b">
        <f t="shared" si="307"/>
        <v>1</v>
      </c>
      <c r="IJ285">
        <f>IF(OR(IF285=FALSE,IF285="na"),"na",VLOOKUP(JF285,'Vlookup tables'!$G$2:$H$7,2,FALSE))</f>
        <v>3</v>
      </c>
      <c r="IK285" t="str">
        <f>IF(OR(IG285=FALSE,IG285="na"),"na",VLOOKUP(JG285,'Vlookup tables'!$G$2:$H$7,2,FALSE))</f>
        <v>na</v>
      </c>
      <c r="IL285" t="str">
        <f>IF(OR(IH285=FALSE,IH285="na"),"na",VLOOKUP(JH285,'Vlookup tables'!$G$2:$H$7,2,FALSE))</f>
        <v>na</v>
      </c>
      <c r="IM285">
        <f>IF(OR(IF285=FALSE,IF285="na"),"na",VLOOKUP(JL285,'Vlookup tables'!$J$2:$K$5,2,FALSE))</f>
        <v>2</v>
      </c>
      <c r="IN285" t="str">
        <f>IF(OR(IG285=FALSE,IG285="na"),"na",VLOOKUP(JM285,'Vlookup tables'!$J$2:$K$5,2,FALSE))</f>
        <v>na</v>
      </c>
      <c r="IO285" t="str">
        <f>IF(OR(IH285=FALSE,IH285="na"),"na",VLOOKUP(JN285,'Vlookup tables'!$J$2:$K$5,2,FALSE))</f>
        <v>na</v>
      </c>
      <c r="IP285" t="b">
        <f t="shared" si="344"/>
        <v>1</v>
      </c>
      <c r="IQ285" t="str">
        <f t="shared" si="345"/>
        <v>na</v>
      </c>
      <c r="IR285" t="str">
        <f t="shared" si="346"/>
        <v>na</v>
      </c>
      <c r="IS285" t="b">
        <f t="shared" si="347"/>
        <v>1</v>
      </c>
      <c r="IT285" t="s">
        <v>559</v>
      </c>
      <c r="IU285" t="s">
        <v>539</v>
      </c>
      <c r="IV285" t="s">
        <v>540</v>
      </c>
      <c r="IW285" t="s">
        <v>562</v>
      </c>
      <c r="IX285" t="s">
        <v>577</v>
      </c>
      <c r="IY285" t="s">
        <v>532</v>
      </c>
      <c r="IZ285" t="s">
        <v>562</v>
      </c>
      <c r="JA285" t="s">
        <v>578</v>
      </c>
      <c r="JB285" t="s">
        <v>825</v>
      </c>
      <c r="JC285" t="s">
        <v>1630</v>
      </c>
      <c r="JF285" t="s">
        <v>527</v>
      </c>
      <c r="JI285" t="s">
        <v>531</v>
      </c>
      <c r="JL285" t="s">
        <v>528</v>
      </c>
      <c r="JO285" t="s">
        <v>528</v>
      </c>
      <c r="JR285" t="s">
        <v>1631</v>
      </c>
      <c r="JU285" t="s">
        <v>1632</v>
      </c>
      <c r="KM285" s="1" t="s">
        <v>1633</v>
      </c>
      <c r="KN285" t="s">
        <v>649</v>
      </c>
      <c r="KQ285" t="b">
        <f t="shared" si="348"/>
        <v>0</v>
      </c>
      <c r="KR285">
        <f t="shared" si="308"/>
        <v>176</v>
      </c>
    </row>
    <row r="286" spans="1:304" ht="14.4" customHeight="1" x14ac:dyDescent="0.3">
      <c r="A286">
        <v>100</v>
      </c>
      <c r="B286">
        <v>1021</v>
      </c>
      <c r="C286" s="2">
        <v>44882.584618055553</v>
      </c>
      <c r="D286">
        <v>1</v>
      </c>
      <c r="E286" t="s">
        <v>544</v>
      </c>
      <c r="F286" t="s">
        <v>568</v>
      </c>
      <c r="G286">
        <f>VLOOKUP(F286,'Vlookup tables'!$A$2:$B$10,2,FALSE)</f>
        <v>6</v>
      </c>
      <c r="H286" t="s">
        <v>631</v>
      </c>
      <c r="J286" t="str">
        <f t="shared" si="349"/>
        <v>Maintenance</v>
      </c>
      <c r="K286" t="s">
        <v>568</v>
      </c>
      <c r="L286">
        <f>VLOOKUP(K286,'Vlookup tables'!$A$2:$B$10,2,FALSE)</f>
        <v>6</v>
      </c>
      <c r="M286" t="s">
        <v>583</v>
      </c>
      <c r="N286" t="b">
        <f t="shared" si="309"/>
        <v>1</v>
      </c>
      <c r="O286" t="b">
        <f t="shared" si="310"/>
        <v>0</v>
      </c>
      <c r="P286" t="b">
        <f t="shared" si="311"/>
        <v>0</v>
      </c>
      <c r="Q286" t="b">
        <f t="shared" si="312"/>
        <v>0</v>
      </c>
      <c r="R286" t="b">
        <f t="shared" si="313"/>
        <v>0</v>
      </c>
      <c r="T286" t="str">
        <f t="shared" si="350"/>
        <v>na</v>
      </c>
      <c r="U286" t="str">
        <f t="shared" si="351"/>
        <v>Unknown</v>
      </c>
      <c r="V286" t="str">
        <f t="shared" si="352"/>
        <v>Unknown</v>
      </c>
      <c r="W286" t="str">
        <f t="shared" si="353"/>
        <v>Unknown</v>
      </c>
      <c r="X286" t="str">
        <f t="shared" si="354"/>
        <v>Unknown</v>
      </c>
      <c r="Y286" t="s">
        <v>584</v>
      </c>
      <c r="Z286">
        <f>VLOOKUP(Y286,'Vlookup tables'!$D$2:$E$6,2,FALSE)</f>
        <v>2</v>
      </c>
      <c r="AA286" t="str">
        <f t="shared" si="291"/>
        <v>na</v>
      </c>
      <c r="AB286" t="str">
        <f t="shared" si="314"/>
        <v>na</v>
      </c>
      <c r="AC286" t="str">
        <f t="shared" si="315"/>
        <v>na</v>
      </c>
      <c r="AD286" t="str">
        <f t="shared" si="316"/>
        <v>na</v>
      </c>
      <c r="AE286" t="str">
        <f t="shared" si="317"/>
        <v>na</v>
      </c>
      <c r="AF286" t="str">
        <f>IF(OR(AA286=FALSE,AA286="na"),"na",VLOOKUP(AV286,'Vlookup tables'!$G$2:$H$7,2,FALSE))</f>
        <v>na</v>
      </c>
      <c r="AG286" t="str">
        <f>IF(OR(AB286=FALSE,AB286="na"),"na",VLOOKUP(AW286,'Vlookup tables'!$G$2:$H$7,2,FALSE))</f>
        <v>na</v>
      </c>
      <c r="AH286" t="str">
        <f>IF(OR(AC286=FALSE,AC286="na"),"na",VLOOKUP(AX286,'Vlookup tables'!$G$2:$H$7,2,FALSE))</f>
        <v>na</v>
      </c>
      <c r="AI286" t="str">
        <f>IF(OR(AD286=FALSE,AD286="na"),"na",VLOOKUP(AY286,'Vlookup tables'!$G$2:$H$7,2,FALSE))</f>
        <v>na</v>
      </c>
      <c r="AJ286" t="str">
        <f>IF(OR(AA286=FALSE,AA286="na"),"na",VLOOKUP(BC286,'Vlookup tables'!$J$2:$K$5,2,FALSE))</f>
        <v>na</v>
      </c>
      <c r="AK286" t="str">
        <f>IF(OR(AB286=FALSE,AB286="na"),"na",VLOOKUP(BD286,'Vlookup tables'!$J$2:$K$5,2,FALSE))</f>
        <v>na</v>
      </c>
      <c r="AL286" t="str">
        <f>IF(OR(AC286=FALSE,AC286="na"),"na",VLOOKUP(BE286,'Vlookup tables'!$J$2:$K$5,2,FALSE))</f>
        <v>na</v>
      </c>
      <c r="AM286" t="str">
        <f>IF(OR(AD286=FALSE,AD286="na"),"na",VLOOKUP(BF286,'Vlookup tables'!$J$2:$K$5,2,FALSE))</f>
        <v>na</v>
      </c>
      <c r="AN286" t="str">
        <f t="shared" si="318"/>
        <v>na</v>
      </c>
      <c r="AO286" t="str">
        <f t="shared" si="319"/>
        <v>na</v>
      </c>
      <c r="AP286" t="str">
        <f t="shared" si="320"/>
        <v>na</v>
      </c>
      <c r="AQ286" t="str">
        <f t="shared" si="321"/>
        <v>na</v>
      </c>
      <c r="BQ286" t="str">
        <f t="shared" si="322"/>
        <v>na</v>
      </c>
      <c r="BR286" t="b">
        <f t="shared" si="323"/>
        <v>1</v>
      </c>
      <c r="BS286" t="b">
        <f t="shared" si="324"/>
        <v>1</v>
      </c>
      <c r="BT286" t="b">
        <f t="shared" si="325"/>
        <v>1</v>
      </c>
      <c r="BU286" t="b">
        <f t="shared" si="326"/>
        <v>1</v>
      </c>
      <c r="BV286" t="b">
        <f t="shared" si="327"/>
        <v>0</v>
      </c>
      <c r="BW286">
        <f>IF(OR(BR286=FALSE,BR286="na"),"na",VLOOKUP(CN286,'Vlookup tables'!$G$2:$H$7,2,FALSE))</f>
        <v>1</v>
      </c>
      <c r="BX286">
        <f>IF(OR(BS286=FALSE,BS286="na"),"na",VLOOKUP(CO286,'Vlookup tables'!$G$2:$H$7,2,FALSE))</f>
        <v>1</v>
      </c>
      <c r="BY286">
        <f>IF(OR(BT286=FALSE,BT286="na"),"na",VLOOKUP(CP286,'Vlookup tables'!$G$2:$H$7,2,FALSE))</f>
        <v>1</v>
      </c>
      <c r="BZ286">
        <f>IF(OR(BU286=FALSE,BU286="na"),"na",VLOOKUP(CQ286,'Vlookup tables'!$G$2:$H$7,2,FALSE))</f>
        <v>1</v>
      </c>
      <c r="CA286">
        <f>IF(OR(BR286=FALSE,BR286="na"),"na",VLOOKUP(CU286,'Vlookup tables'!$J$2:$K$5,2,FALSE))</f>
        <v>2</v>
      </c>
      <c r="CB286">
        <f>IF(OR(BS286=FALSE,BS286="na"),"na",VLOOKUP(CV286,'Vlookup tables'!$J$2:$K$5,2,FALSE))</f>
        <v>3</v>
      </c>
      <c r="CC286">
        <f>IF(OR(BT286=FALSE,BT286="na"),"na",VLOOKUP(CW286,'Vlookup tables'!$J$2:$K$5,2,FALSE))</f>
        <v>3</v>
      </c>
      <c r="CD286">
        <f>IF(OR(BU286=FALSE,BU286="na"),"na",VLOOKUP(CX286,'Vlookup tables'!$J$2:$K$5,2,FALSE))</f>
        <v>2</v>
      </c>
      <c r="CE286" t="b">
        <f t="shared" si="328"/>
        <v>0</v>
      </c>
      <c r="CF286" t="b">
        <f t="shared" si="329"/>
        <v>0</v>
      </c>
      <c r="CG286" t="b">
        <f t="shared" si="330"/>
        <v>0</v>
      </c>
      <c r="CH286" t="b">
        <f t="shared" si="331"/>
        <v>0</v>
      </c>
      <c r="CJ286" t="s">
        <v>550</v>
      </c>
      <c r="CN286" t="s">
        <v>530</v>
      </c>
      <c r="CO286" t="s">
        <v>530</v>
      </c>
      <c r="CP286" t="s">
        <v>530</v>
      </c>
      <c r="CQ286" t="s">
        <v>530</v>
      </c>
      <c r="CU286" t="s">
        <v>528</v>
      </c>
      <c r="CV286" t="s">
        <v>532</v>
      </c>
      <c r="CW286" t="s">
        <v>532</v>
      </c>
      <c r="CX286" t="s">
        <v>528</v>
      </c>
      <c r="DI286" t="b">
        <f t="shared" si="332"/>
        <v>0</v>
      </c>
      <c r="DK286" t="s">
        <v>552</v>
      </c>
      <c r="EQ286" t="b">
        <f t="shared" si="333"/>
        <v>1</v>
      </c>
      <c r="ER286" t="b">
        <f t="shared" si="334"/>
        <v>1</v>
      </c>
      <c r="ES286" t="b">
        <f t="shared" si="335"/>
        <v>0</v>
      </c>
      <c r="ET286" t="b">
        <f t="shared" si="336"/>
        <v>0</v>
      </c>
      <c r="EU286" t="b">
        <f t="shared" si="337"/>
        <v>1</v>
      </c>
      <c r="EV286" t="b">
        <f t="shared" si="338"/>
        <v>0</v>
      </c>
      <c r="EW286">
        <f t="shared" si="292"/>
        <v>1</v>
      </c>
      <c r="EX286" t="str">
        <f t="shared" si="293"/>
        <v>na</v>
      </c>
      <c r="EY286" t="str">
        <f t="shared" si="294"/>
        <v>na</v>
      </c>
      <c r="EZ286">
        <f t="shared" si="295"/>
        <v>1</v>
      </c>
      <c r="FA286" t="b">
        <f t="shared" si="296"/>
        <v>1</v>
      </c>
      <c r="FB286" t="b">
        <f t="shared" si="297"/>
        <v>0</v>
      </c>
      <c r="FC286" t="b">
        <f t="shared" si="339"/>
        <v>0</v>
      </c>
      <c r="FD286" t="b">
        <f t="shared" si="298"/>
        <v>1</v>
      </c>
      <c r="FE286" t="str">
        <f t="shared" si="299"/>
        <v>na</v>
      </c>
      <c r="FF286" t="b">
        <f t="shared" si="300"/>
        <v>0</v>
      </c>
      <c r="FG286" t="b">
        <f t="shared" si="301"/>
        <v>0</v>
      </c>
      <c r="FH286" t="b">
        <f t="shared" si="340"/>
        <v>0</v>
      </c>
      <c r="FI286">
        <f>IF(OR(FD286=FALSE,FD286="na"),"na",VLOOKUP(GH286,'Vlookup tables'!$G$2:$H$7,2,FALSE))</f>
        <v>1</v>
      </c>
      <c r="FJ286" t="str">
        <f>IF(OR(FE286=FALSE,FE286="na"),"na",VLOOKUP(GI286,'Vlookup tables'!$G$2:$H$7,2,FALSE))</f>
        <v>na</v>
      </c>
      <c r="FK286" t="str">
        <f>IF(OR(FF286=FALSE,FF286="na"),"na",VLOOKUP(GJ286,'Vlookup tables'!$G$2:$H$7,2,FALSE))</f>
        <v>na</v>
      </c>
      <c r="FL286" t="str">
        <f>IF(OR(FG286=FALSE,FG286="na"),"na",VLOOKUP(GK286,'Vlookup tables'!$G$2:$H$7,2,FALSE))</f>
        <v>na</v>
      </c>
      <c r="FM286">
        <f>IF(OR(FD286=FALSE,FD286="na"),"na",VLOOKUP(GO286,'Vlookup tables'!$J$2:$K$5,2,FALSE))</f>
        <v>3</v>
      </c>
      <c r="FN286" t="str">
        <f>IF(OR(FE286=FALSE,FE286="na"),"na",VLOOKUP(GP286,'Vlookup tables'!$J$2:$K$5,2,FALSE))</f>
        <v>na</v>
      </c>
      <c r="FO286" t="str">
        <f>IF(OR(FF286=FALSE,FF286="na"),"na",VLOOKUP(GQ286,'Vlookup tables'!$J$2:$K$5,2,FALSE))</f>
        <v>na</v>
      </c>
      <c r="FP286" t="str">
        <f>IF(OR(FG286=FALSE,FG286="na"),"na",VLOOKUP(GR286,'Vlookup tables'!$J$2:$K$5,2,FALSE))</f>
        <v>na</v>
      </c>
      <c r="FQ286" t="b">
        <f t="shared" si="302"/>
        <v>0</v>
      </c>
      <c r="FR286" t="str">
        <f t="shared" si="303"/>
        <v>na</v>
      </c>
      <c r="FS286" t="str">
        <f t="shared" si="304"/>
        <v>na</v>
      </c>
      <c r="FT286" t="str">
        <f t="shared" si="305"/>
        <v>na</v>
      </c>
      <c r="FU286" t="b">
        <f t="shared" si="306"/>
        <v>0</v>
      </c>
      <c r="FV286" t="s">
        <v>594</v>
      </c>
      <c r="FX286" t="s">
        <v>555</v>
      </c>
      <c r="GA286" t="s">
        <v>555</v>
      </c>
      <c r="GB286" t="s">
        <v>661</v>
      </c>
      <c r="GF286" t="s">
        <v>596</v>
      </c>
      <c r="GH286" t="s">
        <v>530</v>
      </c>
      <c r="GO286" t="s">
        <v>532</v>
      </c>
      <c r="HD286" t="s">
        <v>552</v>
      </c>
      <c r="HX286">
        <f>IF(IT286="","Unknown",VLOOKUP(IT286,'Vlookup tables'!$B$13:$C$16,2,FALSE))</f>
        <v>1</v>
      </c>
      <c r="HY286">
        <f>IF(IU286="","Unknown",VLOOKUP(IU286,'Vlookup tables'!$D$13:$E$16,2,FALSE))</f>
        <v>1</v>
      </c>
      <c r="HZ286">
        <f>IF(IV286="","Unknown",VLOOKUP(IV286,'Vlookup tables'!$F$13:$G$16,2,FALSE))</f>
        <v>3</v>
      </c>
      <c r="IA286">
        <f>IF(IW286="","Unknown",VLOOKUP(IW286,'Vlookup tables'!$H$13:$I$16,2,FALSE))</f>
        <v>2</v>
      </c>
      <c r="IB286">
        <f>IF(IX286="","Unknown",VLOOKUP(IX286,'Vlookup tables'!$J$13:$K$16,2,FALSE))</f>
        <v>3</v>
      </c>
      <c r="IC286">
        <f>IF(IY286="","Unknown",VLOOKUP(IY286,'Vlookup tables'!$L$13:$M$16,2,FALSE))</f>
        <v>3</v>
      </c>
      <c r="ID286">
        <f>IF(IZ286="","Unknown",VLOOKUP(IZ286,'Vlookup tables'!$N$13:$O$16,2,FALSE))</f>
        <v>1</v>
      </c>
      <c r="IE286">
        <f>VLOOKUP(JA286,'Vlookup tables'!$P$13:$Q$15,2,FALSE)</f>
        <v>1</v>
      </c>
      <c r="IF286" t="str">
        <f t="shared" si="341"/>
        <v>na</v>
      </c>
      <c r="IG286" t="str">
        <f t="shared" si="342"/>
        <v>na</v>
      </c>
      <c r="IH286" t="str">
        <f t="shared" si="343"/>
        <v>na</v>
      </c>
      <c r="II286" t="str">
        <f t="shared" si="307"/>
        <v>na</v>
      </c>
      <c r="IJ286" t="str">
        <f>IF(OR(IF286=FALSE,IF286="na"),"na",VLOOKUP(JF286,'Vlookup tables'!$G$2:$H$7,2,FALSE))</f>
        <v>na</v>
      </c>
      <c r="IK286" t="str">
        <f>IF(OR(IG286=FALSE,IG286="na"),"na",VLOOKUP(JG286,'Vlookup tables'!$G$2:$H$7,2,FALSE))</f>
        <v>na</v>
      </c>
      <c r="IL286" t="str">
        <f>IF(OR(IH286=FALSE,IH286="na"),"na",VLOOKUP(JH286,'Vlookup tables'!$G$2:$H$7,2,FALSE))</f>
        <v>na</v>
      </c>
      <c r="IM286" t="str">
        <f>IF(OR(IF286=FALSE,IF286="na"),"na",VLOOKUP(JL286,'Vlookup tables'!$J$2:$K$5,2,FALSE))</f>
        <v>na</v>
      </c>
      <c r="IN286" t="str">
        <f>IF(OR(IG286=FALSE,IG286="na"),"na",VLOOKUP(JM286,'Vlookup tables'!$J$2:$K$5,2,FALSE))</f>
        <v>na</v>
      </c>
      <c r="IO286" t="str">
        <f>IF(OR(IH286=FALSE,IH286="na"),"na",VLOOKUP(JN286,'Vlookup tables'!$J$2:$K$5,2,FALSE))</f>
        <v>na</v>
      </c>
      <c r="IP286" t="str">
        <f t="shared" si="344"/>
        <v>na</v>
      </c>
      <c r="IQ286" t="str">
        <f t="shared" si="345"/>
        <v>na</v>
      </c>
      <c r="IR286" t="str">
        <f t="shared" si="346"/>
        <v>na</v>
      </c>
      <c r="IS286" t="b">
        <f t="shared" si="347"/>
        <v>0</v>
      </c>
      <c r="IT286" t="s">
        <v>704</v>
      </c>
      <c r="IU286" t="s">
        <v>669</v>
      </c>
      <c r="IV286" t="s">
        <v>540</v>
      </c>
      <c r="IW286" t="s">
        <v>562</v>
      </c>
      <c r="IX286" t="s">
        <v>577</v>
      </c>
      <c r="IY286" t="s">
        <v>532</v>
      </c>
      <c r="IZ286" t="s">
        <v>562</v>
      </c>
      <c r="JA286" t="s">
        <v>541</v>
      </c>
      <c r="JX286" t="s">
        <v>534</v>
      </c>
      <c r="KN286" t="s">
        <v>552</v>
      </c>
      <c r="KQ286" t="b">
        <f t="shared" si="348"/>
        <v>0</v>
      </c>
      <c r="KR286">
        <f t="shared" si="308"/>
        <v>141</v>
      </c>
    </row>
    <row r="287" spans="1:304" ht="14.4" customHeight="1" x14ac:dyDescent="0.3">
      <c r="A287">
        <v>100</v>
      </c>
      <c r="B287">
        <v>948</v>
      </c>
      <c r="C287" s="2">
        <v>44882.588449074072</v>
      </c>
      <c r="D287">
        <v>1</v>
      </c>
      <c r="E287" t="s">
        <v>544</v>
      </c>
      <c r="F287" t="s">
        <v>566</v>
      </c>
      <c r="G287">
        <f>VLOOKUP(F287,'Vlookup tables'!$A$2:$B$10,2,FALSE)</f>
        <v>3</v>
      </c>
      <c r="H287" t="s">
        <v>579</v>
      </c>
      <c r="J287" t="str">
        <f t="shared" si="349"/>
        <v>Unknown</v>
      </c>
      <c r="K287" t="s">
        <v>568</v>
      </c>
      <c r="L287">
        <f>VLOOKUP(K287,'Vlookup tables'!$A$2:$B$10,2,FALSE)</f>
        <v>6</v>
      </c>
      <c r="M287" t="s">
        <v>583</v>
      </c>
      <c r="N287" t="b">
        <f t="shared" si="309"/>
        <v>1</v>
      </c>
      <c r="O287" t="b">
        <f t="shared" si="310"/>
        <v>0</v>
      </c>
      <c r="P287" t="b">
        <f t="shared" si="311"/>
        <v>0</v>
      </c>
      <c r="Q287" t="b">
        <f t="shared" si="312"/>
        <v>0</v>
      </c>
      <c r="R287" t="b">
        <f t="shared" si="313"/>
        <v>0</v>
      </c>
      <c r="S287" t="s">
        <v>949</v>
      </c>
      <c r="T287" t="str">
        <f t="shared" si="350"/>
        <v>na</v>
      </c>
      <c r="U287" t="b">
        <f t="shared" si="351"/>
        <v>0</v>
      </c>
      <c r="V287" t="b">
        <f t="shared" si="352"/>
        <v>0</v>
      </c>
      <c r="W287" t="b">
        <f t="shared" si="353"/>
        <v>0</v>
      </c>
      <c r="X287" t="b">
        <f t="shared" si="354"/>
        <v>1</v>
      </c>
      <c r="Y287" t="s">
        <v>517</v>
      </c>
      <c r="Z287">
        <f>VLOOKUP(Y287,'Vlookup tables'!$D$2:$E$6,2,FALSE)</f>
        <v>1</v>
      </c>
      <c r="AA287" t="b">
        <f t="shared" si="291"/>
        <v>1</v>
      </c>
      <c r="AB287" t="b">
        <f t="shared" si="314"/>
        <v>0</v>
      </c>
      <c r="AC287" t="b">
        <f t="shared" si="315"/>
        <v>0</v>
      </c>
      <c r="AD287" t="b">
        <f t="shared" si="316"/>
        <v>0</v>
      </c>
      <c r="AE287" t="b">
        <f t="shared" si="317"/>
        <v>0</v>
      </c>
      <c r="AF287">
        <f>IF(OR(AA287=FALSE,AA287="na"),"na",VLOOKUP(AV287,'Vlookup tables'!$G$2:$H$7,2,FALSE))</f>
        <v>1</v>
      </c>
      <c r="AG287" t="str">
        <f>IF(OR(AB287=FALSE,AB287="na"),"na",VLOOKUP(AW287,'Vlookup tables'!$G$2:$H$7,2,FALSE))</f>
        <v>na</v>
      </c>
      <c r="AH287" t="str">
        <f>IF(OR(AC287=FALSE,AC287="na"),"na",VLOOKUP(AX287,'Vlookup tables'!$G$2:$H$7,2,FALSE))</f>
        <v>na</v>
      </c>
      <c r="AI287" t="str">
        <f>IF(OR(AD287=FALSE,AD287="na"),"na",VLOOKUP(AY287,'Vlookup tables'!$G$2:$H$7,2,FALSE))</f>
        <v>na</v>
      </c>
      <c r="AJ287">
        <f>IF(OR(AA287=FALSE,AA287="na"),"na",VLOOKUP(BC287,'Vlookup tables'!$J$2:$K$5,2,FALSE))</f>
        <v>3</v>
      </c>
      <c r="AK287" t="str">
        <f>IF(OR(AB287=FALSE,AB287="na"),"na",VLOOKUP(BD287,'Vlookup tables'!$J$2:$K$5,2,FALSE))</f>
        <v>na</v>
      </c>
      <c r="AL287" t="str">
        <f>IF(OR(AC287=FALSE,AC287="na"),"na",VLOOKUP(BE287,'Vlookup tables'!$J$2:$K$5,2,FALSE))</f>
        <v>na</v>
      </c>
      <c r="AM287" t="str">
        <f>IF(OR(AD287=FALSE,AD287="na"),"na",VLOOKUP(BF287,'Vlookup tables'!$J$2:$K$5,2,FALSE))</f>
        <v>na</v>
      </c>
      <c r="AN287" t="b">
        <f t="shared" si="318"/>
        <v>1</v>
      </c>
      <c r="AO287" t="str">
        <f t="shared" si="319"/>
        <v>na</v>
      </c>
      <c r="AP287" t="str">
        <f t="shared" si="320"/>
        <v>na</v>
      </c>
      <c r="AQ287" t="str">
        <f t="shared" si="321"/>
        <v>na</v>
      </c>
      <c r="AR287" t="s">
        <v>571</v>
      </c>
      <c r="AV287" t="s">
        <v>530</v>
      </c>
      <c r="BC287" t="s">
        <v>532</v>
      </c>
      <c r="BJ287" t="s">
        <v>1634</v>
      </c>
      <c r="BQ287" t="str">
        <f t="shared" si="322"/>
        <v>Yes</v>
      </c>
      <c r="BR287" t="b">
        <f t="shared" si="323"/>
        <v>1</v>
      </c>
      <c r="BS287" t="b">
        <f t="shared" si="324"/>
        <v>0</v>
      </c>
      <c r="BT287" t="b">
        <f t="shared" si="325"/>
        <v>1</v>
      </c>
      <c r="BU287" t="b">
        <f t="shared" si="326"/>
        <v>1</v>
      </c>
      <c r="BV287" t="b">
        <f t="shared" si="327"/>
        <v>0</v>
      </c>
      <c r="BW287">
        <f>IF(OR(BR287=FALSE,BR287="na"),"na",VLOOKUP(CN287,'Vlookup tables'!$G$2:$H$7,2,FALSE))</f>
        <v>1</v>
      </c>
      <c r="BX287" t="str">
        <f>IF(OR(BS287=FALSE,BS287="na"),"na",VLOOKUP(CO287,'Vlookup tables'!$G$2:$H$7,2,FALSE))</f>
        <v>na</v>
      </c>
      <c r="BY287">
        <f>IF(OR(BT287=FALSE,BT287="na"),"na",VLOOKUP(CP287,'Vlookup tables'!$G$2:$H$7,2,FALSE))</f>
        <v>1</v>
      </c>
      <c r="BZ287">
        <f>IF(OR(BU287=FALSE,BU287="na"),"na",VLOOKUP(CQ287,'Vlookup tables'!$G$2:$H$7,2,FALSE))</f>
        <v>1</v>
      </c>
      <c r="CA287">
        <f>IF(OR(BR287=FALSE,BR287="na"),"na",VLOOKUP(CU287,'Vlookup tables'!$J$2:$K$5,2,FALSE))</f>
        <v>3</v>
      </c>
      <c r="CB287" t="str">
        <f>IF(OR(BS287=FALSE,BS287="na"),"na",VLOOKUP(CV287,'Vlookup tables'!$J$2:$K$5,2,FALSE))</f>
        <v>na</v>
      </c>
      <c r="CC287">
        <f>IF(OR(BT287=FALSE,BT287="na"),"na",VLOOKUP(CW287,'Vlookup tables'!$J$2:$K$5,2,FALSE))</f>
        <v>3</v>
      </c>
      <c r="CD287">
        <f>IF(OR(BU287=FALSE,BU287="na"),"na",VLOOKUP(CX287,'Vlookup tables'!$J$2:$K$5,2,FALSE))</f>
        <v>3</v>
      </c>
      <c r="CE287" t="b">
        <f t="shared" si="328"/>
        <v>1</v>
      </c>
      <c r="CF287" t="str">
        <f t="shared" si="329"/>
        <v>na</v>
      </c>
      <c r="CG287" t="b">
        <f t="shared" si="330"/>
        <v>1</v>
      </c>
      <c r="CH287" t="b">
        <f t="shared" si="331"/>
        <v>1</v>
      </c>
      <c r="CI287" t="s">
        <v>519</v>
      </c>
      <c r="CJ287" t="s">
        <v>1635</v>
      </c>
      <c r="CN287" t="s">
        <v>530</v>
      </c>
      <c r="CP287" t="s">
        <v>530</v>
      </c>
      <c r="CQ287" t="s">
        <v>530</v>
      </c>
      <c r="CU287" t="s">
        <v>532</v>
      </c>
      <c r="CW287" t="s">
        <v>532</v>
      </c>
      <c r="CX287" t="s">
        <v>532</v>
      </c>
      <c r="DB287" t="s">
        <v>1636</v>
      </c>
      <c r="DD287" t="s">
        <v>1636</v>
      </c>
      <c r="DE287" t="s">
        <v>1636</v>
      </c>
      <c r="DI287" t="b">
        <f t="shared" si="332"/>
        <v>1</v>
      </c>
      <c r="DJ287" t="s">
        <v>1637</v>
      </c>
      <c r="DK287" t="s">
        <v>649</v>
      </c>
      <c r="EQ287" t="b">
        <f t="shared" si="333"/>
        <v>1</v>
      </c>
      <c r="ER287" t="b">
        <f t="shared" si="334"/>
        <v>0</v>
      </c>
      <c r="ES287" t="b">
        <f t="shared" si="335"/>
        <v>0</v>
      </c>
      <c r="ET287" t="b">
        <f t="shared" si="336"/>
        <v>0</v>
      </c>
      <c r="EU287" t="b">
        <f t="shared" si="337"/>
        <v>0</v>
      </c>
      <c r="EV287" t="b">
        <f t="shared" si="338"/>
        <v>1</v>
      </c>
      <c r="EW287" t="str">
        <f t="shared" si="292"/>
        <v>na</v>
      </c>
      <c r="EX287" t="str">
        <f t="shared" si="293"/>
        <v>na</v>
      </c>
      <c r="EY287" t="str">
        <f t="shared" si="294"/>
        <v>na</v>
      </c>
      <c r="EZ287" t="str">
        <f t="shared" si="295"/>
        <v>na</v>
      </c>
      <c r="FA287" t="b">
        <f t="shared" si="296"/>
        <v>1</v>
      </c>
      <c r="FB287" t="b">
        <f t="shared" si="297"/>
        <v>1</v>
      </c>
      <c r="FC287" t="b">
        <f t="shared" si="339"/>
        <v>0</v>
      </c>
      <c r="FD287" t="b">
        <f t="shared" si="298"/>
        <v>0</v>
      </c>
      <c r="FE287" t="str">
        <f t="shared" si="299"/>
        <v>na</v>
      </c>
      <c r="FF287" t="b">
        <f t="shared" si="300"/>
        <v>1</v>
      </c>
      <c r="FG287" t="b">
        <f t="shared" si="301"/>
        <v>0</v>
      </c>
      <c r="FH287" t="b">
        <f t="shared" si="340"/>
        <v>0</v>
      </c>
      <c r="FI287" t="str">
        <f>IF(OR(FD287=FALSE,FD287="na"),"na",VLOOKUP(GH287,'Vlookup tables'!$G$2:$H$7,2,FALSE))</f>
        <v>na</v>
      </c>
      <c r="FJ287" t="str">
        <f>IF(OR(FE287=FALSE,FE287="na"),"na",VLOOKUP(GI287,'Vlookup tables'!$G$2:$H$7,2,FALSE))</f>
        <v>na</v>
      </c>
      <c r="FK287">
        <f>IF(OR(FF287=FALSE,FF287="na"),"na",VLOOKUP(GJ287,'Vlookup tables'!$G$2:$H$7,2,FALSE))</f>
        <v>2</v>
      </c>
      <c r="FL287" t="str">
        <f>IF(OR(FG287=FALSE,FG287="na"),"na",VLOOKUP(GK287,'Vlookup tables'!$G$2:$H$7,2,FALSE))</f>
        <v>na</v>
      </c>
      <c r="FM287" t="str">
        <f>IF(OR(FD287=FALSE,FD287="na"),"na",VLOOKUP(GO287,'Vlookup tables'!$J$2:$K$5,2,FALSE))</f>
        <v>na</v>
      </c>
      <c r="FN287" t="str">
        <f>IF(OR(FE287=FALSE,FE287="na"),"na",VLOOKUP(GP287,'Vlookup tables'!$J$2:$K$5,2,FALSE))</f>
        <v>na</v>
      </c>
      <c r="FO287">
        <f>IF(OR(FF287=FALSE,FF287="na"),"na",VLOOKUP(GQ287,'Vlookup tables'!$J$2:$K$5,2,FALSE))</f>
        <v>3</v>
      </c>
      <c r="FP287" t="str">
        <f>IF(OR(FG287=FALSE,FG287="na"),"na",VLOOKUP(GR287,'Vlookup tables'!$J$2:$K$5,2,FALSE))</f>
        <v>na</v>
      </c>
      <c r="FQ287" t="str">
        <f t="shared" si="302"/>
        <v>na</v>
      </c>
      <c r="FR287" t="str">
        <f t="shared" si="303"/>
        <v>na</v>
      </c>
      <c r="FS287" t="b">
        <f t="shared" si="304"/>
        <v>0</v>
      </c>
      <c r="FT287" t="str">
        <f t="shared" si="305"/>
        <v>na</v>
      </c>
      <c r="FU287" t="b">
        <f t="shared" si="306"/>
        <v>1</v>
      </c>
      <c r="FV287" t="s">
        <v>604</v>
      </c>
      <c r="FW287" t="s">
        <v>1638</v>
      </c>
      <c r="GB287" t="s">
        <v>741</v>
      </c>
      <c r="GF287" t="s">
        <v>609</v>
      </c>
      <c r="GJ287" t="s">
        <v>531</v>
      </c>
      <c r="GQ287" t="s">
        <v>532</v>
      </c>
      <c r="GY287" t="s">
        <v>1639</v>
      </c>
      <c r="HC287" t="s">
        <v>1640</v>
      </c>
      <c r="HD287" t="s">
        <v>533</v>
      </c>
      <c r="HX287">
        <f>IF(IT287="","Unknown",VLOOKUP(IT287,'Vlookup tables'!$B$13:$C$16,2,FALSE))</f>
        <v>2</v>
      </c>
      <c r="HY287">
        <f>IF(IU287="","Unknown",VLOOKUP(IU287,'Vlookup tables'!$D$13:$E$16,2,FALSE))</f>
        <v>3</v>
      </c>
      <c r="HZ287">
        <f>IF(IV287="","Unknown",VLOOKUP(IV287,'Vlookup tables'!$F$13:$G$16,2,FALSE))</f>
        <v>3</v>
      </c>
      <c r="IA287">
        <f>IF(IW287="","Unknown",VLOOKUP(IW287,'Vlookup tables'!$H$13:$I$16,2,FALSE))</f>
        <v>3</v>
      </c>
      <c r="IB287">
        <f>IF(IX287="","Unknown",VLOOKUP(IX287,'Vlookup tables'!$J$13:$K$16,2,FALSE))</f>
        <v>3</v>
      </c>
      <c r="IC287">
        <f>IF(IY287="","Unknown",VLOOKUP(IY287,'Vlookup tables'!$L$13:$M$16,2,FALSE))</f>
        <v>3</v>
      </c>
      <c r="ID287">
        <f>IF(IZ287="","Unknown",VLOOKUP(IZ287,'Vlookup tables'!$N$13:$O$16,2,FALSE))</f>
        <v>2</v>
      </c>
      <c r="IE287">
        <f>VLOOKUP(JA287,'Vlookup tables'!$P$13:$Q$15,2,FALSE)</f>
        <v>2</v>
      </c>
      <c r="IF287" t="b">
        <f t="shared" si="341"/>
        <v>1</v>
      </c>
      <c r="IG287" t="b">
        <f t="shared" si="342"/>
        <v>0</v>
      </c>
      <c r="IH287" t="b">
        <f t="shared" si="343"/>
        <v>0</v>
      </c>
      <c r="II287" t="b">
        <f t="shared" si="307"/>
        <v>0</v>
      </c>
      <c r="IJ287">
        <f>IF(OR(IF287=FALSE,IF287="na"),"na",VLOOKUP(JF287,'Vlookup tables'!$G$2:$H$7,2,FALSE))</f>
        <v>1</v>
      </c>
      <c r="IK287" t="str">
        <f>IF(OR(IG287=FALSE,IG287="na"),"na",VLOOKUP(JG287,'Vlookup tables'!$G$2:$H$7,2,FALSE))</f>
        <v>na</v>
      </c>
      <c r="IL287" t="str">
        <f>IF(OR(IH287=FALSE,IH287="na"),"na",VLOOKUP(JH287,'Vlookup tables'!$G$2:$H$7,2,FALSE))</f>
        <v>na</v>
      </c>
      <c r="IM287">
        <f>IF(OR(IF287=FALSE,IF287="na"),"na",VLOOKUP(JL287,'Vlookup tables'!$J$2:$K$5,2,FALSE))</f>
        <v>1</v>
      </c>
      <c r="IN287" t="str">
        <f>IF(OR(IG287=FALSE,IG287="na"),"na",VLOOKUP(JM287,'Vlookup tables'!$J$2:$K$5,2,FALSE))</f>
        <v>na</v>
      </c>
      <c r="IO287" t="str">
        <f>IF(OR(IH287=FALSE,IH287="na"),"na",VLOOKUP(JN287,'Vlookup tables'!$J$2:$K$5,2,FALSE))</f>
        <v>na</v>
      </c>
      <c r="IP287" t="b">
        <f t="shared" si="344"/>
        <v>1</v>
      </c>
      <c r="IQ287" t="str">
        <f t="shared" si="345"/>
        <v>na</v>
      </c>
      <c r="IR287" t="str">
        <f t="shared" si="346"/>
        <v>na</v>
      </c>
      <c r="IS287" t="b">
        <f t="shared" si="347"/>
        <v>0</v>
      </c>
      <c r="IT287" t="s">
        <v>559</v>
      </c>
      <c r="IU287" t="s">
        <v>539</v>
      </c>
      <c r="IV287" t="s">
        <v>540</v>
      </c>
      <c r="IW287" t="s">
        <v>576</v>
      </c>
      <c r="IX287" t="s">
        <v>577</v>
      </c>
      <c r="IY287" t="s">
        <v>532</v>
      </c>
      <c r="IZ287" t="s">
        <v>576</v>
      </c>
      <c r="JA287" t="s">
        <v>578</v>
      </c>
      <c r="JB287" t="s">
        <v>662</v>
      </c>
      <c r="JF287" t="s">
        <v>530</v>
      </c>
      <c r="JL287" t="s">
        <v>564</v>
      </c>
      <c r="JR287" t="s">
        <v>1641</v>
      </c>
      <c r="KN287" t="s">
        <v>533</v>
      </c>
      <c r="KQ287" t="b">
        <f t="shared" si="348"/>
        <v>0</v>
      </c>
      <c r="KR287">
        <f t="shared" si="308"/>
        <v>153</v>
      </c>
    </row>
    <row r="288" spans="1:304" ht="14.4" customHeight="1" x14ac:dyDescent="0.3">
      <c r="A288">
        <v>100</v>
      </c>
      <c r="B288">
        <v>826</v>
      </c>
      <c r="C288" s="2">
        <v>44882.589131944442</v>
      </c>
      <c r="D288">
        <v>1</v>
      </c>
      <c r="E288" t="s">
        <v>581</v>
      </c>
      <c r="F288" t="s">
        <v>568</v>
      </c>
      <c r="G288">
        <f>VLOOKUP(F288,'Vlookup tables'!$A$2:$B$10,2,FALSE)</f>
        <v>6</v>
      </c>
      <c r="H288" t="s">
        <v>631</v>
      </c>
      <c r="J288" t="str">
        <f t="shared" si="349"/>
        <v>Maintenance</v>
      </c>
      <c r="K288" t="s">
        <v>568</v>
      </c>
      <c r="L288">
        <f>VLOOKUP(K288,'Vlookup tables'!$A$2:$B$10,2,FALSE)</f>
        <v>6</v>
      </c>
      <c r="M288" t="s">
        <v>546</v>
      </c>
      <c r="N288" t="b">
        <f t="shared" si="309"/>
        <v>1</v>
      </c>
      <c r="O288" t="b">
        <f t="shared" si="310"/>
        <v>1</v>
      </c>
      <c r="P288" t="b">
        <f t="shared" si="311"/>
        <v>1</v>
      </c>
      <c r="Q288" t="b">
        <f t="shared" si="312"/>
        <v>1</v>
      </c>
      <c r="R288" t="b">
        <f t="shared" si="313"/>
        <v>0</v>
      </c>
      <c r="S288" t="s">
        <v>603</v>
      </c>
      <c r="T288" t="str">
        <f t="shared" si="350"/>
        <v>na</v>
      </c>
      <c r="U288" t="str">
        <f t="shared" si="351"/>
        <v>na</v>
      </c>
      <c r="V288" t="str">
        <f t="shared" si="352"/>
        <v>na</v>
      </c>
      <c r="W288" t="str">
        <f t="shared" si="353"/>
        <v>na</v>
      </c>
      <c r="X288" t="b">
        <f t="shared" si="354"/>
        <v>1</v>
      </c>
      <c r="Y288" t="s">
        <v>517</v>
      </c>
      <c r="Z288">
        <f>VLOOKUP(Y288,'Vlookup tables'!$D$2:$E$6,2,FALSE)</f>
        <v>1</v>
      </c>
      <c r="AA288" t="b">
        <f t="shared" si="291"/>
        <v>1</v>
      </c>
      <c r="AB288" t="b">
        <f t="shared" si="314"/>
        <v>0</v>
      </c>
      <c r="AC288" t="b">
        <f t="shared" si="315"/>
        <v>0</v>
      </c>
      <c r="AD288" t="b">
        <f t="shared" si="316"/>
        <v>1</v>
      </c>
      <c r="AE288" t="b">
        <f t="shared" si="317"/>
        <v>0</v>
      </c>
      <c r="AF288">
        <f>IF(OR(AA288=FALSE,AA288="na"),"na",VLOOKUP(AV288,'Vlookup tables'!$G$2:$H$7,2,FALSE))</f>
        <v>5</v>
      </c>
      <c r="AG288" t="str">
        <f>IF(OR(AB288=FALSE,AB288="na"),"na",VLOOKUP(AW288,'Vlookup tables'!$G$2:$H$7,2,FALSE))</f>
        <v>na</v>
      </c>
      <c r="AH288" t="str">
        <f>IF(OR(AC288=FALSE,AC288="na"),"na",VLOOKUP(AX288,'Vlookup tables'!$G$2:$H$7,2,FALSE))</f>
        <v>na</v>
      </c>
      <c r="AI288">
        <f>IF(OR(AD288=FALSE,AD288="na"),"na",VLOOKUP(AY288,'Vlookup tables'!$G$2:$H$7,2,FALSE))</f>
        <v>5</v>
      </c>
      <c r="AJ288">
        <f>IF(OR(AA288=FALSE,AA288="na"),"na",VLOOKUP(BC288,'Vlookup tables'!$J$2:$K$5,2,FALSE))</f>
        <v>3</v>
      </c>
      <c r="AK288" t="str">
        <f>IF(OR(AB288=FALSE,AB288="na"),"na",VLOOKUP(BD288,'Vlookup tables'!$J$2:$K$5,2,FALSE))</f>
        <v>na</v>
      </c>
      <c r="AL288" t="str">
        <f>IF(OR(AC288=FALSE,AC288="na"),"na",VLOOKUP(BE288,'Vlookup tables'!$J$2:$K$5,2,FALSE))</f>
        <v>na</v>
      </c>
      <c r="AM288">
        <f>IF(OR(AD288=FALSE,AD288="na"),"na",VLOOKUP(BF288,'Vlookup tables'!$J$2:$K$5,2,FALSE))</f>
        <v>3</v>
      </c>
      <c r="AN288" t="b">
        <f t="shared" si="318"/>
        <v>0</v>
      </c>
      <c r="AO288" t="str">
        <f t="shared" si="319"/>
        <v>na</v>
      </c>
      <c r="AP288" t="str">
        <f t="shared" si="320"/>
        <v>na</v>
      </c>
      <c r="AQ288" t="b">
        <f t="shared" si="321"/>
        <v>1</v>
      </c>
      <c r="AR288" t="s">
        <v>666</v>
      </c>
      <c r="AV288" t="s">
        <v>551</v>
      </c>
      <c r="AX288" t="s">
        <v>551</v>
      </c>
      <c r="AY288" t="s">
        <v>551</v>
      </c>
      <c r="BC288" t="s">
        <v>532</v>
      </c>
      <c r="BE288" t="s">
        <v>532</v>
      </c>
      <c r="BF288" t="s">
        <v>532</v>
      </c>
      <c r="BL288" t="s">
        <v>1642</v>
      </c>
      <c r="BM288" t="s">
        <v>1643</v>
      </c>
      <c r="BQ288" t="str">
        <f t="shared" si="322"/>
        <v>Yes</v>
      </c>
      <c r="BR288" t="b">
        <f t="shared" si="323"/>
        <v>1</v>
      </c>
      <c r="BS288" t="b">
        <f t="shared" si="324"/>
        <v>1</v>
      </c>
      <c r="BT288" t="b">
        <f t="shared" si="325"/>
        <v>1</v>
      </c>
      <c r="BU288" t="b">
        <f t="shared" si="326"/>
        <v>1</v>
      </c>
      <c r="BV288" t="b">
        <f t="shared" si="327"/>
        <v>0</v>
      </c>
      <c r="BW288">
        <f>IF(OR(BR288=FALSE,BR288="na"),"na",VLOOKUP(CN288,'Vlookup tables'!$G$2:$H$7,2,FALSE))</f>
        <v>5</v>
      </c>
      <c r="BX288">
        <f>IF(OR(BS288=FALSE,BS288="na"),"na",VLOOKUP(CO288,'Vlookup tables'!$G$2:$H$7,2,FALSE))</f>
        <v>5</v>
      </c>
      <c r="BY288">
        <f>IF(OR(BT288=FALSE,BT288="na"),"na",VLOOKUP(CP288,'Vlookup tables'!$G$2:$H$7,2,FALSE))</f>
        <v>5</v>
      </c>
      <c r="BZ288">
        <f>IF(OR(BU288=FALSE,BU288="na"),"na",VLOOKUP(CQ288,'Vlookup tables'!$G$2:$H$7,2,FALSE))</f>
        <v>5</v>
      </c>
      <c r="CA288">
        <f>IF(OR(BR288=FALSE,BR288="na"),"na",VLOOKUP(CU288,'Vlookup tables'!$J$2:$K$5,2,FALSE))</f>
        <v>3</v>
      </c>
      <c r="CB288">
        <f>IF(OR(BS288=FALSE,BS288="na"),"na",VLOOKUP(CV288,'Vlookup tables'!$J$2:$K$5,2,FALSE))</f>
        <v>3</v>
      </c>
      <c r="CC288">
        <f>IF(OR(BT288=FALSE,BT288="na"),"na",VLOOKUP(CW288,'Vlookup tables'!$J$2:$K$5,2,FALSE))</f>
        <v>3</v>
      </c>
      <c r="CD288">
        <f>IF(OR(BU288=FALSE,BU288="na"),"na",VLOOKUP(CX288,'Vlookup tables'!$J$2:$K$5,2,FALSE))</f>
        <v>3</v>
      </c>
      <c r="CE288" t="b">
        <f t="shared" si="328"/>
        <v>1</v>
      </c>
      <c r="CF288" t="b">
        <f t="shared" si="329"/>
        <v>1</v>
      </c>
      <c r="CG288" t="b">
        <f t="shared" si="330"/>
        <v>1</v>
      </c>
      <c r="CH288" t="b">
        <f t="shared" si="331"/>
        <v>1</v>
      </c>
      <c r="CI288" t="s">
        <v>519</v>
      </c>
      <c r="CJ288" t="s">
        <v>550</v>
      </c>
      <c r="CN288" t="s">
        <v>551</v>
      </c>
      <c r="CO288" t="s">
        <v>551</v>
      </c>
      <c r="CP288" t="s">
        <v>551</v>
      </c>
      <c r="CQ288" t="s">
        <v>551</v>
      </c>
      <c r="CU288" t="s">
        <v>532</v>
      </c>
      <c r="CV288" t="s">
        <v>532</v>
      </c>
      <c r="CW288" t="s">
        <v>532</v>
      </c>
      <c r="CX288" t="s">
        <v>532</v>
      </c>
      <c r="DB288" t="s">
        <v>1644</v>
      </c>
      <c r="DC288" t="s">
        <v>1645</v>
      </c>
      <c r="DD288" t="s">
        <v>1644</v>
      </c>
      <c r="DE288" t="s">
        <v>1646</v>
      </c>
      <c r="DI288" t="b">
        <f t="shared" si="332"/>
        <v>0</v>
      </c>
      <c r="DJ288" t="s">
        <v>1647</v>
      </c>
      <c r="DK288" t="s">
        <v>1648</v>
      </c>
      <c r="EQ288" t="b">
        <f t="shared" si="333"/>
        <v>1</v>
      </c>
      <c r="ER288" t="b">
        <f t="shared" si="334"/>
        <v>1</v>
      </c>
      <c r="ES288" t="b">
        <f t="shared" si="335"/>
        <v>1</v>
      </c>
      <c r="ET288" t="b">
        <f t="shared" si="336"/>
        <v>0</v>
      </c>
      <c r="EU288" t="b">
        <f t="shared" si="337"/>
        <v>1</v>
      </c>
      <c r="EV288" t="b">
        <f t="shared" si="338"/>
        <v>0</v>
      </c>
      <c r="EW288">
        <f t="shared" si="292"/>
        <v>3</v>
      </c>
      <c r="EX288">
        <f t="shared" si="293"/>
        <v>3</v>
      </c>
      <c r="EY288" t="str">
        <f t="shared" si="294"/>
        <v>na</v>
      </c>
      <c r="EZ288">
        <f t="shared" si="295"/>
        <v>3</v>
      </c>
      <c r="FA288" t="b">
        <f t="shared" si="296"/>
        <v>1</v>
      </c>
      <c r="FB288" t="b">
        <f t="shared" si="297"/>
        <v>1</v>
      </c>
      <c r="FC288" t="b">
        <f t="shared" si="339"/>
        <v>0</v>
      </c>
      <c r="FD288" t="b">
        <f t="shared" si="298"/>
        <v>1</v>
      </c>
      <c r="FE288" t="b">
        <f t="shared" si="299"/>
        <v>1</v>
      </c>
      <c r="FF288" t="b">
        <f t="shared" si="300"/>
        <v>1</v>
      </c>
      <c r="FG288" t="b">
        <f t="shared" si="301"/>
        <v>1</v>
      </c>
      <c r="FH288" t="b">
        <f t="shared" si="340"/>
        <v>0</v>
      </c>
      <c r="FI288">
        <f>IF(OR(FD288=FALSE,FD288="na"),"na",VLOOKUP(GH288,'Vlookup tables'!$G$2:$H$7,2,FALSE))</f>
        <v>5</v>
      </c>
      <c r="FJ288">
        <f>IF(OR(FE288=FALSE,FE288="na"),"na",VLOOKUP(GI288,'Vlookup tables'!$G$2:$H$7,2,FALSE))</f>
        <v>5</v>
      </c>
      <c r="FK288">
        <f>IF(OR(FF288=FALSE,FF288="na"),"na",VLOOKUP(GJ288,'Vlookup tables'!$G$2:$H$7,2,FALSE))</f>
        <v>5</v>
      </c>
      <c r="FL288">
        <f>IF(OR(FG288=FALSE,FG288="na"),"na",VLOOKUP(GK288,'Vlookup tables'!$G$2:$H$7,2,FALSE))</f>
        <v>5</v>
      </c>
      <c r="FM288">
        <f>IF(OR(FD288=FALSE,FD288="na"),"na",VLOOKUP(GO288,'Vlookup tables'!$J$2:$K$5,2,FALSE))</f>
        <v>3</v>
      </c>
      <c r="FN288">
        <f>IF(OR(FE288=FALSE,FE288="na"),"na",VLOOKUP(GP288,'Vlookup tables'!$J$2:$K$5,2,FALSE))</f>
        <v>3</v>
      </c>
      <c r="FO288">
        <f>IF(OR(FF288=FALSE,FF288="na"),"na",VLOOKUP(GQ288,'Vlookup tables'!$J$2:$K$5,2,FALSE))</f>
        <v>3</v>
      </c>
      <c r="FP288">
        <f>IF(OR(FG288=FALSE,FG288="na"),"na",VLOOKUP(GR288,'Vlookup tables'!$J$2:$K$5,2,FALSE))</f>
        <v>3</v>
      </c>
      <c r="FQ288" t="b">
        <f t="shared" si="302"/>
        <v>1</v>
      </c>
      <c r="FR288" t="b">
        <f t="shared" si="303"/>
        <v>1</v>
      </c>
      <c r="FS288" t="b">
        <f t="shared" si="304"/>
        <v>1</v>
      </c>
      <c r="FT288" t="b">
        <f t="shared" si="305"/>
        <v>1</v>
      </c>
      <c r="FU288" t="b">
        <f t="shared" si="306"/>
        <v>0</v>
      </c>
      <c r="FV288" t="s">
        <v>668</v>
      </c>
      <c r="FX288" t="s">
        <v>554</v>
      </c>
      <c r="FY288" t="s">
        <v>554</v>
      </c>
      <c r="GA288" t="s">
        <v>554</v>
      </c>
      <c r="GB288" t="s">
        <v>893</v>
      </c>
      <c r="GF288" t="s">
        <v>609</v>
      </c>
      <c r="GH288" t="s">
        <v>551</v>
      </c>
      <c r="GI288" t="s">
        <v>551</v>
      </c>
      <c r="GJ288" t="s">
        <v>551</v>
      </c>
      <c r="GK288" t="s">
        <v>551</v>
      </c>
      <c r="GO288" t="s">
        <v>532</v>
      </c>
      <c r="GP288" t="s">
        <v>532</v>
      </c>
      <c r="GQ288" t="s">
        <v>532</v>
      </c>
      <c r="GR288" t="s">
        <v>532</v>
      </c>
      <c r="GV288" t="s">
        <v>1649</v>
      </c>
      <c r="GW288" t="s">
        <v>1649</v>
      </c>
      <c r="GX288" t="s">
        <v>1649</v>
      </c>
      <c r="GY288" t="s">
        <v>1649</v>
      </c>
      <c r="HC288" t="s">
        <v>1650</v>
      </c>
      <c r="HD288" t="s">
        <v>1648</v>
      </c>
      <c r="HX288">
        <f>IF(IT288="","Unknown",VLOOKUP(IT288,'Vlookup tables'!$B$13:$C$16,2,FALSE))</f>
        <v>2</v>
      </c>
      <c r="HY288">
        <f>IF(IU288="","Unknown",VLOOKUP(IU288,'Vlookup tables'!$D$13:$E$16,2,FALSE))</f>
        <v>2</v>
      </c>
      <c r="HZ288">
        <f>IF(IV288="","Unknown",VLOOKUP(IV288,'Vlookup tables'!$F$13:$G$16,2,FALSE))</f>
        <v>3</v>
      </c>
      <c r="IA288">
        <f>IF(IW288="","Unknown",VLOOKUP(IW288,'Vlookup tables'!$H$13:$I$16,2,FALSE))</f>
        <v>3</v>
      </c>
      <c r="IB288">
        <f>IF(IX288="","Unknown",VLOOKUP(IX288,'Vlookup tables'!$J$13:$K$16,2,FALSE))</f>
        <v>3</v>
      </c>
      <c r="IC288">
        <f>IF(IY288="","Unknown",VLOOKUP(IY288,'Vlookup tables'!$L$13:$M$16,2,FALSE))</f>
        <v>3</v>
      </c>
      <c r="ID288">
        <f>IF(IZ288="","Unknown",VLOOKUP(IZ288,'Vlookup tables'!$N$13:$O$16,2,FALSE))</f>
        <v>2</v>
      </c>
      <c r="IE288">
        <f>VLOOKUP(JA288,'Vlookup tables'!$P$13:$Q$15,2,FALSE)</f>
        <v>2</v>
      </c>
      <c r="IF288" t="b">
        <f t="shared" si="341"/>
        <v>1</v>
      </c>
      <c r="IG288" t="b">
        <f t="shared" si="342"/>
        <v>1</v>
      </c>
      <c r="IH288" t="b">
        <f t="shared" si="343"/>
        <v>1</v>
      </c>
      <c r="II288" t="b">
        <f t="shared" si="307"/>
        <v>0</v>
      </c>
      <c r="IJ288">
        <f>IF(OR(IF288=FALSE,IF288="na"),"na",VLOOKUP(JF288,'Vlookup tables'!$G$2:$H$7,2,FALSE))</f>
        <v>5</v>
      </c>
      <c r="IK288">
        <f>IF(OR(IG288=FALSE,IG288="na"),"na",VLOOKUP(JG288,'Vlookup tables'!$G$2:$H$7,2,FALSE))</f>
        <v>5</v>
      </c>
      <c r="IL288">
        <f>IF(OR(IH288=FALSE,IH288="na"),"na",VLOOKUP(JH288,'Vlookup tables'!$G$2:$H$7,2,FALSE))</f>
        <v>5</v>
      </c>
      <c r="IM288">
        <f>IF(OR(IF288=FALSE,IF288="na"),"na",VLOOKUP(JL288,'Vlookup tables'!$J$2:$K$5,2,FALSE))</f>
        <v>3</v>
      </c>
      <c r="IN288">
        <f>IF(OR(IG288=FALSE,IG288="na"),"na",VLOOKUP(JM288,'Vlookup tables'!$J$2:$K$5,2,FALSE))</f>
        <v>3</v>
      </c>
      <c r="IO288">
        <f>IF(OR(IH288=FALSE,IH288="na"),"na",VLOOKUP(JN288,'Vlookup tables'!$J$2:$K$5,2,FALSE))</f>
        <v>3</v>
      </c>
      <c r="IP288" t="b">
        <f t="shared" si="344"/>
        <v>0</v>
      </c>
      <c r="IQ288" t="b">
        <f t="shared" si="345"/>
        <v>0</v>
      </c>
      <c r="IR288" t="b">
        <f t="shared" si="346"/>
        <v>0</v>
      </c>
      <c r="IS288" t="b">
        <f t="shared" si="347"/>
        <v>0</v>
      </c>
      <c r="IT288" t="s">
        <v>559</v>
      </c>
      <c r="IU288" t="s">
        <v>560</v>
      </c>
      <c r="IV288" t="s">
        <v>540</v>
      </c>
      <c r="IW288" t="s">
        <v>576</v>
      </c>
      <c r="IX288" t="s">
        <v>577</v>
      </c>
      <c r="IY288" t="s">
        <v>532</v>
      </c>
      <c r="IZ288" t="s">
        <v>576</v>
      </c>
      <c r="JA288" t="s">
        <v>578</v>
      </c>
      <c r="JB288" t="s">
        <v>921</v>
      </c>
      <c r="JF288" t="s">
        <v>551</v>
      </c>
      <c r="JG288" t="s">
        <v>551</v>
      </c>
      <c r="JH288" t="s">
        <v>551</v>
      </c>
      <c r="JL288" t="s">
        <v>532</v>
      </c>
      <c r="JM288" t="s">
        <v>532</v>
      </c>
      <c r="JN288" t="s">
        <v>532</v>
      </c>
      <c r="KN288" t="s">
        <v>705</v>
      </c>
      <c r="KP288" s="1" t="s">
        <v>1651</v>
      </c>
      <c r="KQ288" t="b">
        <f t="shared" si="348"/>
        <v>1</v>
      </c>
      <c r="KR288">
        <f t="shared" si="308"/>
        <v>176</v>
      </c>
    </row>
    <row r="289" spans="1:304" ht="14.4" customHeight="1" x14ac:dyDescent="0.3">
      <c r="A289">
        <v>100</v>
      </c>
      <c r="B289">
        <v>1196</v>
      </c>
      <c r="C289" s="2">
        <v>44882.58997685185</v>
      </c>
      <c r="D289">
        <v>0.89999997615814198</v>
      </c>
      <c r="E289" t="s">
        <v>1477</v>
      </c>
      <c r="F289" t="s">
        <v>568</v>
      </c>
      <c r="G289">
        <f>VLOOKUP(F289,'Vlookup tables'!$A$2:$B$10,2,FALSE)</f>
        <v>6</v>
      </c>
      <c r="H289" t="s">
        <v>579</v>
      </c>
      <c r="J289" t="str">
        <f t="shared" si="349"/>
        <v>Unknown</v>
      </c>
      <c r="K289" t="s">
        <v>568</v>
      </c>
      <c r="L289">
        <f>VLOOKUP(K289,'Vlookup tables'!$A$2:$B$10,2,FALSE)</f>
        <v>6</v>
      </c>
      <c r="M289" t="s">
        <v>583</v>
      </c>
      <c r="N289" t="b">
        <f t="shared" si="309"/>
        <v>1</v>
      </c>
      <c r="O289" t="b">
        <f t="shared" si="310"/>
        <v>0</v>
      </c>
      <c r="P289" t="b">
        <f t="shared" si="311"/>
        <v>0</v>
      </c>
      <c r="Q289" t="b">
        <f t="shared" si="312"/>
        <v>0</v>
      </c>
      <c r="R289" t="b">
        <f t="shared" si="313"/>
        <v>0</v>
      </c>
      <c r="T289" t="str">
        <f t="shared" si="350"/>
        <v>na</v>
      </c>
      <c r="U289" t="str">
        <f t="shared" si="351"/>
        <v>Unknown</v>
      </c>
      <c r="V289" t="str">
        <f t="shared" si="352"/>
        <v>Unknown</v>
      </c>
      <c r="W289" t="str">
        <f t="shared" si="353"/>
        <v>Unknown</v>
      </c>
      <c r="X289" t="str">
        <f t="shared" si="354"/>
        <v>Unknown</v>
      </c>
      <c r="Y289" t="s">
        <v>621</v>
      </c>
      <c r="Z289">
        <f>VLOOKUP(Y289,'Vlookup tables'!$D$2:$E$6,2,FALSE)</f>
        <v>3</v>
      </c>
      <c r="AA289" t="str">
        <f t="shared" si="291"/>
        <v>na</v>
      </c>
      <c r="AB289" t="str">
        <f t="shared" si="314"/>
        <v>na</v>
      </c>
      <c r="AC289" t="str">
        <f t="shared" si="315"/>
        <v>na</v>
      </c>
      <c r="AD289" t="str">
        <f t="shared" si="316"/>
        <v>na</v>
      </c>
      <c r="AE289" t="str">
        <f t="shared" si="317"/>
        <v>na</v>
      </c>
      <c r="AF289" t="str">
        <f>IF(OR(AA289=FALSE,AA289="na"),"na",VLOOKUP(AV289,'Vlookup tables'!$G$2:$H$7,2,FALSE))</f>
        <v>na</v>
      </c>
      <c r="AG289" t="str">
        <f>IF(OR(AB289=FALSE,AB289="na"),"na",VLOOKUP(AW289,'Vlookup tables'!$G$2:$H$7,2,FALSE))</f>
        <v>na</v>
      </c>
      <c r="AH289" t="str">
        <f>IF(OR(AC289=FALSE,AC289="na"),"na",VLOOKUP(AX289,'Vlookup tables'!$G$2:$H$7,2,FALSE))</f>
        <v>na</v>
      </c>
      <c r="AI289" t="str">
        <f>IF(OR(AD289=FALSE,AD289="na"),"na",VLOOKUP(AY289,'Vlookup tables'!$G$2:$H$7,2,FALSE))</f>
        <v>na</v>
      </c>
      <c r="AJ289" t="str">
        <f>IF(OR(AA289=FALSE,AA289="na"),"na",VLOOKUP(BC289,'Vlookup tables'!$J$2:$K$5,2,FALSE))</f>
        <v>na</v>
      </c>
      <c r="AK289" t="str">
        <f>IF(OR(AB289=FALSE,AB289="na"),"na",VLOOKUP(BD289,'Vlookup tables'!$J$2:$K$5,2,FALSE))</f>
        <v>na</v>
      </c>
      <c r="AL289" t="str">
        <f>IF(OR(AC289=FALSE,AC289="na"),"na",VLOOKUP(BE289,'Vlookup tables'!$J$2:$K$5,2,FALSE))</f>
        <v>na</v>
      </c>
      <c r="AM289" t="str">
        <f>IF(OR(AD289=FALSE,AD289="na"),"na",VLOOKUP(BF289,'Vlookup tables'!$J$2:$K$5,2,FALSE))</f>
        <v>na</v>
      </c>
      <c r="AN289" t="str">
        <f t="shared" si="318"/>
        <v>na</v>
      </c>
      <c r="AO289" t="str">
        <f t="shared" si="319"/>
        <v>na</v>
      </c>
      <c r="AP289" t="str">
        <f t="shared" si="320"/>
        <v>na</v>
      </c>
      <c r="AQ289" t="str">
        <f t="shared" si="321"/>
        <v>na</v>
      </c>
      <c r="BQ289" t="str">
        <f t="shared" si="322"/>
        <v>na</v>
      </c>
      <c r="BR289" t="str">
        <f t="shared" si="323"/>
        <v>na</v>
      </c>
      <c r="BS289" t="str">
        <f t="shared" si="324"/>
        <v>na</v>
      </c>
      <c r="BT289" t="str">
        <f t="shared" si="325"/>
        <v>na</v>
      </c>
      <c r="BU289" t="str">
        <f t="shared" si="326"/>
        <v>na</v>
      </c>
      <c r="BV289" t="str">
        <f t="shared" si="327"/>
        <v>na</v>
      </c>
      <c r="BW289" t="str">
        <f>IF(OR(BR289=FALSE,BR289="na"),"na",VLOOKUP(CN289,'Vlookup tables'!$G$2:$H$7,2,FALSE))</f>
        <v>na</v>
      </c>
      <c r="BX289" t="str">
        <f>IF(OR(BS289=FALSE,BS289="na"),"na",VLOOKUP(CO289,'Vlookup tables'!$G$2:$H$7,2,FALSE))</f>
        <v>na</v>
      </c>
      <c r="BY289" t="str">
        <f>IF(OR(BT289=FALSE,BT289="na"),"na",VLOOKUP(CP289,'Vlookup tables'!$G$2:$H$7,2,FALSE))</f>
        <v>na</v>
      </c>
      <c r="BZ289" t="str">
        <f>IF(OR(BU289=FALSE,BU289="na"),"na",VLOOKUP(CQ289,'Vlookup tables'!$G$2:$H$7,2,FALSE))</f>
        <v>na</v>
      </c>
      <c r="CA289" t="str">
        <f>IF(OR(BR289=FALSE,BR289="na"),"na",VLOOKUP(CU289,'Vlookup tables'!$J$2:$K$5,2,FALSE))</f>
        <v>na</v>
      </c>
      <c r="CB289" t="str">
        <f>IF(OR(BS289=FALSE,BS289="na"),"na",VLOOKUP(CV289,'Vlookup tables'!$J$2:$K$5,2,FALSE))</f>
        <v>na</v>
      </c>
      <c r="CC289" t="str">
        <f>IF(OR(BT289=FALSE,BT289="na"),"na",VLOOKUP(CW289,'Vlookup tables'!$J$2:$K$5,2,FALSE))</f>
        <v>na</v>
      </c>
      <c r="CD289" t="str">
        <f>IF(OR(BU289=FALSE,BU289="na"),"na",VLOOKUP(CX289,'Vlookup tables'!$J$2:$K$5,2,FALSE))</f>
        <v>na</v>
      </c>
      <c r="CE289" t="str">
        <f t="shared" si="328"/>
        <v>na</v>
      </c>
      <c r="CF289" t="str">
        <f t="shared" si="329"/>
        <v>na</v>
      </c>
      <c r="CG289" t="str">
        <f t="shared" si="330"/>
        <v>na</v>
      </c>
      <c r="CH289" t="str">
        <f t="shared" si="331"/>
        <v>na</v>
      </c>
      <c r="DI289" t="str">
        <f t="shared" si="332"/>
        <v>na</v>
      </c>
      <c r="DM289" s="5" t="s">
        <v>579</v>
      </c>
      <c r="EQ289" t="b">
        <f t="shared" si="333"/>
        <v>1</v>
      </c>
      <c r="ER289" t="b">
        <f t="shared" si="334"/>
        <v>1</v>
      </c>
      <c r="ES289" t="b">
        <f t="shared" si="335"/>
        <v>0</v>
      </c>
      <c r="ET289" t="b">
        <f t="shared" si="336"/>
        <v>0</v>
      </c>
      <c r="EU289" t="b">
        <f t="shared" si="337"/>
        <v>0</v>
      </c>
      <c r="EV289" t="b">
        <f t="shared" si="338"/>
        <v>0</v>
      </c>
      <c r="EW289">
        <f t="shared" si="292"/>
        <v>2</v>
      </c>
      <c r="EX289" t="str">
        <f t="shared" si="293"/>
        <v>na</v>
      </c>
      <c r="EY289" t="str">
        <f t="shared" si="294"/>
        <v>na</v>
      </c>
      <c r="EZ289" t="str">
        <f t="shared" si="295"/>
        <v>na</v>
      </c>
      <c r="FA289" t="b">
        <f t="shared" si="296"/>
        <v>0</v>
      </c>
      <c r="FB289" t="b">
        <f t="shared" si="297"/>
        <v>0</v>
      </c>
      <c r="FC289" t="b">
        <f t="shared" si="339"/>
        <v>0</v>
      </c>
      <c r="FD289" t="b">
        <f t="shared" si="298"/>
        <v>0</v>
      </c>
      <c r="FE289" t="b">
        <f t="shared" si="299"/>
        <v>0</v>
      </c>
      <c r="FF289" t="b">
        <f t="shared" si="300"/>
        <v>0</v>
      </c>
      <c r="FG289" t="b">
        <f t="shared" si="301"/>
        <v>0</v>
      </c>
      <c r="FH289" t="b">
        <f t="shared" si="340"/>
        <v>0</v>
      </c>
      <c r="FI289" t="str">
        <f>IF(OR(FD289=FALSE,FD289="na"),"na",VLOOKUP(GH289,'Vlookup tables'!$G$2:$H$7,2,FALSE))</f>
        <v>na</v>
      </c>
      <c r="FJ289" t="str">
        <f>IF(OR(FE289=FALSE,FE289="na"),"na",VLOOKUP(GI289,'Vlookup tables'!$G$2:$H$7,2,FALSE))</f>
        <v>na</v>
      </c>
      <c r="FK289" t="str">
        <f>IF(OR(FF289=FALSE,FF289="na"),"na",VLOOKUP(GJ289,'Vlookup tables'!$G$2:$H$7,2,FALSE))</f>
        <v>na</v>
      </c>
      <c r="FL289" t="str">
        <f>IF(OR(FG289=FALSE,FG289="na"),"na",VLOOKUP(GK289,'Vlookup tables'!$G$2:$H$7,2,FALSE))</f>
        <v>na</v>
      </c>
      <c r="FM289" t="str">
        <f>IF(OR(FD289=FALSE,FD289="na"),"na",VLOOKUP(GO289,'Vlookup tables'!$J$2:$K$5,2,FALSE))</f>
        <v>na</v>
      </c>
      <c r="FN289" t="str">
        <f>IF(OR(FE289=FALSE,FE289="na"),"na",VLOOKUP(GP289,'Vlookup tables'!$J$2:$K$5,2,FALSE))</f>
        <v>na</v>
      </c>
      <c r="FO289" t="str">
        <f>IF(OR(FF289=FALSE,FF289="na"),"na",VLOOKUP(GQ289,'Vlookup tables'!$J$2:$K$5,2,FALSE))</f>
        <v>na</v>
      </c>
      <c r="FP289" t="str">
        <f>IF(OR(FG289=FALSE,FG289="na"),"na",VLOOKUP(GR289,'Vlookup tables'!$J$2:$K$5,2,FALSE))</f>
        <v>na</v>
      </c>
      <c r="FQ289" t="str">
        <f t="shared" si="302"/>
        <v>na</v>
      </c>
      <c r="FR289" t="str">
        <f t="shared" si="303"/>
        <v>na</v>
      </c>
      <c r="FS289" t="str">
        <f t="shared" si="304"/>
        <v>na</v>
      </c>
      <c r="FT289" t="str">
        <f t="shared" si="305"/>
        <v>na</v>
      </c>
      <c r="FU289" t="b">
        <f t="shared" si="306"/>
        <v>0</v>
      </c>
      <c r="FV289" t="s">
        <v>601</v>
      </c>
      <c r="FX289" t="s">
        <v>556</v>
      </c>
      <c r="GB289" t="s">
        <v>579</v>
      </c>
      <c r="GF289" t="s">
        <v>579</v>
      </c>
      <c r="GN289" t="s">
        <v>530</v>
      </c>
      <c r="GU289" t="s">
        <v>532</v>
      </c>
      <c r="HD289" t="s">
        <v>552</v>
      </c>
      <c r="HX289">
        <f>IF(IT289="","Unknown",VLOOKUP(IT289,'Vlookup tables'!$B$13:$C$16,2,FALSE))</f>
        <v>2</v>
      </c>
      <c r="HY289">
        <f>IF(IU289="","Unknown",VLOOKUP(IU289,'Vlookup tables'!$D$13:$E$16,2,FALSE))</f>
        <v>3</v>
      </c>
      <c r="HZ289">
        <f>IF(IV289="","Unknown",VLOOKUP(IV289,'Vlookup tables'!$F$13:$G$16,2,FALSE))</f>
        <v>2</v>
      </c>
      <c r="IA289">
        <f>IF(IW289="","Unknown",VLOOKUP(IW289,'Vlookup tables'!$H$13:$I$16,2,FALSE))</f>
        <v>3</v>
      </c>
      <c r="IB289">
        <f>IF(IX289="","Unknown",VLOOKUP(IX289,'Vlookup tables'!$J$13:$K$16,2,FALSE))</f>
        <v>3</v>
      </c>
      <c r="IC289">
        <f>IF(IY289="","Unknown",VLOOKUP(IY289,'Vlookup tables'!$L$13:$M$16,2,FALSE))</f>
        <v>3</v>
      </c>
      <c r="ID289">
        <f>IF(IZ289="","Unknown",VLOOKUP(IZ289,'Vlookup tables'!$N$13:$O$16,2,FALSE))</f>
        <v>2</v>
      </c>
      <c r="IE289">
        <f>VLOOKUP(JA289,'Vlookup tables'!$P$13:$Q$15,2,FALSE)</f>
        <v>1</v>
      </c>
      <c r="IF289" t="str">
        <f t="shared" si="341"/>
        <v>na</v>
      </c>
      <c r="IG289" t="str">
        <f t="shared" si="342"/>
        <v>na</v>
      </c>
      <c r="IH289" t="str">
        <f t="shared" si="343"/>
        <v>na</v>
      </c>
      <c r="II289" t="str">
        <f t="shared" si="307"/>
        <v>na</v>
      </c>
      <c r="IJ289" t="str">
        <f>IF(OR(IF289=FALSE,IF289="na"),"na",VLOOKUP(JF289,'Vlookup tables'!$G$2:$H$7,2,FALSE))</f>
        <v>na</v>
      </c>
      <c r="IK289" t="str">
        <f>IF(OR(IG289=FALSE,IG289="na"),"na",VLOOKUP(JG289,'Vlookup tables'!$G$2:$H$7,2,FALSE))</f>
        <v>na</v>
      </c>
      <c r="IL289" t="str">
        <f>IF(OR(IH289=FALSE,IH289="na"),"na",VLOOKUP(JH289,'Vlookup tables'!$G$2:$H$7,2,FALSE))</f>
        <v>na</v>
      </c>
      <c r="IM289" t="str">
        <f>IF(OR(IF289=FALSE,IF289="na"),"na",VLOOKUP(JL289,'Vlookup tables'!$J$2:$K$5,2,FALSE))</f>
        <v>na</v>
      </c>
      <c r="IN289" t="str">
        <f>IF(OR(IG289=FALSE,IG289="na"),"na",VLOOKUP(JM289,'Vlookup tables'!$J$2:$K$5,2,FALSE))</f>
        <v>na</v>
      </c>
      <c r="IO289" t="str">
        <f>IF(OR(IH289=FALSE,IH289="na"),"na",VLOOKUP(JN289,'Vlookup tables'!$J$2:$K$5,2,FALSE))</f>
        <v>na</v>
      </c>
      <c r="IP289" t="str">
        <f t="shared" si="344"/>
        <v>na</v>
      </c>
      <c r="IQ289" t="str">
        <f t="shared" si="345"/>
        <v>na</v>
      </c>
      <c r="IR289" t="str">
        <f t="shared" si="346"/>
        <v>na</v>
      </c>
      <c r="IS289" t="b">
        <f t="shared" si="347"/>
        <v>0</v>
      </c>
      <c r="IT289" t="s">
        <v>559</v>
      </c>
      <c r="IU289" t="s">
        <v>539</v>
      </c>
      <c r="IV289" t="s">
        <v>561</v>
      </c>
      <c r="IW289" t="s">
        <v>576</v>
      </c>
      <c r="IX289" t="s">
        <v>577</v>
      </c>
      <c r="IY289" t="s">
        <v>532</v>
      </c>
      <c r="IZ289" t="s">
        <v>576</v>
      </c>
      <c r="JA289" t="s">
        <v>541</v>
      </c>
      <c r="JX289" t="s">
        <v>579</v>
      </c>
      <c r="KQ289" t="b">
        <f t="shared" si="348"/>
        <v>0</v>
      </c>
      <c r="KR289">
        <f t="shared" si="308"/>
        <v>130</v>
      </c>
    </row>
    <row r="290" spans="1:304" ht="14.4" customHeight="1" x14ac:dyDescent="0.3">
      <c r="A290">
        <v>100</v>
      </c>
      <c r="B290">
        <v>595</v>
      </c>
      <c r="C290" s="2">
        <v>44882.590717592589</v>
      </c>
      <c r="D290">
        <v>1</v>
      </c>
      <c r="E290" t="s">
        <v>581</v>
      </c>
      <c r="F290" t="s">
        <v>680</v>
      </c>
      <c r="G290">
        <f>VLOOKUP(F290,'Vlookup tables'!$A$2:$B$10,2,FALSE)</f>
        <v>2</v>
      </c>
      <c r="H290" t="s">
        <v>545</v>
      </c>
      <c r="J290" t="str">
        <f t="shared" si="349"/>
        <v>Engineering</v>
      </c>
      <c r="K290" t="s">
        <v>568</v>
      </c>
      <c r="L290">
        <f>VLOOKUP(K290,'Vlookup tables'!$A$2:$B$10,2,FALSE)</f>
        <v>6</v>
      </c>
      <c r="M290" t="s">
        <v>583</v>
      </c>
      <c r="N290" t="b">
        <f t="shared" si="309"/>
        <v>1</v>
      </c>
      <c r="O290" t="b">
        <f t="shared" si="310"/>
        <v>0</v>
      </c>
      <c r="P290" t="b">
        <f t="shared" si="311"/>
        <v>0</v>
      </c>
      <c r="Q290" t="b">
        <f t="shared" si="312"/>
        <v>0</v>
      </c>
      <c r="R290" t="b">
        <f t="shared" si="313"/>
        <v>0</v>
      </c>
      <c r="S290" t="s">
        <v>570</v>
      </c>
      <c r="T290" t="str">
        <f t="shared" si="350"/>
        <v>na</v>
      </c>
      <c r="U290" t="b">
        <f t="shared" si="351"/>
        <v>1</v>
      </c>
      <c r="V290" t="b">
        <f t="shared" si="352"/>
        <v>1</v>
      </c>
      <c r="W290" t="b">
        <f t="shared" si="353"/>
        <v>0</v>
      </c>
      <c r="X290" t="b">
        <f t="shared" si="354"/>
        <v>0</v>
      </c>
      <c r="Y290" t="s">
        <v>621</v>
      </c>
      <c r="Z290">
        <f>VLOOKUP(Y290,'Vlookup tables'!$D$2:$E$6,2,FALSE)</f>
        <v>3</v>
      </c>
      <c r="AA290" t="str">
        <f t="shared" si="291"/>
        <v>na</v>
      </c>
      <c r="AB290" t="str">
        <f t="shared" si="314"/>
        <v>na</v>
      </c>
      <c r="AC290" t="str">
        <f t="shared" si="315"/>
        <v>na</v>
      </c>
      <c r="AD290" t="str">
        <f t="shared" si="316"/>
        <v>na</v>
      </c>
      <c r="AE290" t="str">
        <f t="shared" si="317"/>
        <v>na</v>
      </c>
      <c r="AF290" t="str">
        <f>IF(OR(AA290=FALSE,AA290="na"),"na",VLOOKUP(AV290,'Vlookup tables'!$G$2:$H$7,2,FALSE))</f>
        <v>na</v>
      </c>
      <c r="AG290" t="str">
        <f>IF(OR(AB290=FALSE,AB290="na"),"na",VLOOKUP(AW290,'Vlookup tables'!$G$2:$H$7,2,FALSE))</f>
        <v>na</v>
      </c>
      <c r="AH290" t="str">
        <f>IF(OR(AC290=FALSE,AC290="na"),"na",VLOOKUP(AX290,'Vlookup tables'!$G$2:$H$7,2,FALSE))</f>
        <v>na</v>
      </c>
      <c r="AI290" t="str">
        <f>IF(OR(AD290=FALSE,AD290="na"),"na",VLOOKUP(AY290,'Vlookup tables'!$G$2:$H$7,2,FALSE))</f>
        <v>na</v>
      </c>
      <c r="AJ290" t="str">
        <f>IF(OR(AA290=FALSE,AA290="na"),"na",VLOOKUP(BC290,'Vlookup tables'!$J$2:$K$5,2,FALSE))</f>
        <v>na</v>
      </c>
      <c r="AK290" t="str">
        <f>IF(OR(AB290=FALSE,AB290="na"),"na",VLOOKUP(BD290,'Vlookup tables'!$J$2:$K$5,2,FALSE))</f>
        <v>na</v>
      </c>
      <c r="AL290" t="str">
        <f>IF(OR(AC290=FALSE,AC290="na"),"na",VLOOKUP(BE290,'Vlookup tables'!$J$2:$K$5,2,FALSE))</f>
        <v>na</v>
      </c>
      <c r="AM290" t="str">
        <f>IF(OR(AD290=FALSE,AD290="na"),"na",VLOOKUP(BF290,'Vlookup tables'!$J$2:$K$5,2,FALSE))</f>
        <v>na</v>
      </c>
      <c r="AN290" t="str">
        <f t="shared" si="318"/>
        <v>na</v>
      </c>
      <c r="AO290" t="str">
        <f t="shared" si="319"/>
        <v>na</v>
      </c>
      <c r="AP290" t="str">
        <f t="shared" si="320"/>
        <v>na</v>
      </c>
      <c r="AQ290" t="str">
        <f t="shared" si="321"/>
        <v>na</v>
      </c>
      <c r="BQ290" t="str">
        <f t="shared" si="322"/>
        <v>na</v>
      </c>
      <c r="BR290" t="str">
        <f t="shared" si="323"/>
        <v>na</v>
      </c>
      <c r="BS290" t="str">
        <f t="shared" si="324"/>
        <v>na</v>
      </c>
      <c r="BT290" t="str">
        <f t="shared" si="325"/>
        <v>na</v>
      </c>
      <c r="BU290" t="str">
        <f t="shared" si="326"/>
        <v>na</v>
      </c>
      <c r="BV290" t="str">
        <f t="shared" si="327"/>
        <v>na</v>
      </c>
      <c r="BW290" t="str">
        <f>IF(OR(BR290=FALSE,BR290="na"),"na",VLOOKUP(CN290,'Vlookup tables'!$G$2:$H$7,2,FALSE))</f>
        <v>na</v>
      </c>
      <c r="BX290" t="str">
        <f>IF(OR(BS290=FALSE,BS290="na"),"na",VLOOKUP(CO290,'Vlookup tables'!$G$2:$H$7,2,FALSE))</f>
        <v>na</v>
      </c>
      <c r="BY290" t="str">
        <f>IF(OR(BT290=FALSE,BT290="na"),"na",VLOOKUP(CP290,'Vlookup tables'!$G$2:$H$7,2,FALSE))</f>
        <v>na</v>
      </c>
      <c r="BZ290" t="str">
        <f>IF(OR(BU290=FALSE,BU290="na"),"na",VLOOKUP(CQ290,'Vlookup tables'!$G$2:$H$7,2,FALSE))</f>
        <v>na</v>
      </c>
      <c r="CA290" t="str">
        <f>IF(OR(BR290=FALSE,BR290="na"),"na",VLOOKUP(CU290,'Vlookup tables'!$J$2:$K$5,2,FALSE))</f>
        <v>na</v>
      </c>
      <c r="CB290" t="str">
        <f>IF(OR(BS290=FALSE,BS290="na"),"na",VLOOKUP(CV290,'Vlookup tables'!$J$2:$K$5,2,FALSE))</f>
        <v>na</v>
      </c>
      <c r="CC290" t="str">
        <f>IF(OR(BT290=FALSE,BT290="na"),"na",VLOOKUP(CW290,'Vlookup tables'!$J$2:$K$5,2,FALSE))</f>
        <v>na</v>
      </c>
      <c r="CD290" t="str">
        <f>IF(OR(BU290=FALSE,BU290="na"),"na",VLOOKUP(CX290,'Vlookup tables'!$J$2:$K$5,2,FALSE))</f>
        <v>na</v>
      </c>
      <c r="CE290" t="str">
        <f t="shared" si="328"/>
        <v>na</v>
      </c>
      <c r="CF290" t="str">
        <f t="shared" si="329"/>
        <v>na</v>
      </c>
      <c r="CG290" t="str">
        <f t="shared" si="330"/>
        <v>na</v>
      </c>
      <c r="CH290" t="str">
        <f t="shared" si="331"/>
        <v>na</v>
      </c>
      <c r="DI290" t="str">
        <f t="shared" si="332"/>
        <v>na</v>
      </c>
      <c r="DM290" s="5" t="s">
        <v>907</v>
      </c>
      <c r="EP290" t="s">
        <v>1652</v>
      </c>
      <c r="EQ290" t="b">
        <f t="shared" si="333"/>
        <v>1</v>
      </c>
      <c r="ER290" t="b">
        <f t="shared" si="334"/>
        <v>1</v>
      </c>
      <c r="ES290" t="b">
        <f t="shared" si="335"/>
        <v>0</v>
      </c>
      <c r="ET290" t="b">
        <f t="shared" si="336"/>
        <v>0</v>
      </c>
      <c r="EU290" t="b">
        <f t="shared" si="337"/>
        <v>0</v>
      </c>
      <c r="EV290" t="b">
        <f t="shared" si="338"/>
        <v>0</v>
      </c>
      <c r="EW290">
        <f t="shared" si="292"/>
        <v>1</v>
      </c>
      <c r="EX290" t="str">
        <f t="shared" si="293"/>
        <v>na</v>
      </c>
      <c r="EY290" t="str">
        <f t="shared" si="294"/>
        <v>na</v>
      </c>
      <c r="EZ290" t="str">
        <f t="shared" si="295"/>
        <v>na</v>
      </c>
      <c r="FA290" t="b">
        <f t="shared" si="296"/>
        <v>0</v>
      </c>
      <c r="FB290" t="b">
        <f t="shared" si="297"/>
        <v>0</v>
      </c>
      <c r="FC290" t="b">
        <f t="shared" si="339"/>
        <v>1</v>
      </c>
      <c r="FD290" t="b">
        <f t="shared" si="298"/>
        <v>0</v>
      </c>
      <c r="FE290" t="str">
        <f t="shared" si="299"/>
        <v>na</v>
      </c>
      <c r="FF290" t="b">
        <f t="shared" si="300"/>
        <v>0</v>
      </c>
      <c r="FG290" t="b">
        <f t="shared" si="301"/>
        <v>0</v>
      </c>
      <c r="FH290" t="b">
        <f t="shared" si="340"/>
        <v>1</v>
      </c>
      <c r="FI290" t="str">
        <f>IF(OR(FD290=FALSE,FD290="na"),"na",VLOOKUP(GH290,'Vlookup tables'!$G$2:$H$7,2,FALSE))</f>
        <v>na</v>
      </c>
      <c r="FJ290" t="str">
        <f>IF(OR(FE290=FALSE,FE290="na"),"na",VLOOKUP(GI290,'Vlookup tables'!$G$2:$H$7,2,FALSE))</f>
        <v>na</v>
      </c>
      <c r="FK290" t="str">
        <f>IF(OR(FF290=FALSE,FF290="na"),"na",VLOOKUP(GJ290,'Vlookup tables'!$G$2:$H$7,2,FALSE))</f>
        <v>na</v>
      </c>
      <c r="FL290" t="str">
        <f>IF(OR(FG290=FALSE,FG290="na"),"na",VLOOKUP(GK290,'Vlookup tables'!$G$2:$H$7,2,FALSE))</f>
        <v>na</v>
      </c>
      <c r="FM290" t="str">
        <f>IF(OR(FD290=FALSE,FD290="na"),"na",VLOOKUP(GO290,'Vlookup tables'!$J$2:$K$5,2,FALSE))</f>
        <v>na</v>
      </c>
      <c r="FN290" t="str">
        <f>IF(OR(FE290=FALSE,FE290="na"),"na",VLOOKUP(GP290,'Vlookup tables'!$J$2:$K$5,2,FALSE))</f>
        <v>na</v>
      </c>
      <c r="FO290" t="str">
        <f>IF(OR(FF290=FALSE,FF290="na"),"na",VLOOKUP(GQ290,'Vlookup tables'!$J$2:$K$5,2,FALSE))</f>
        <v>na</v>
      </c>
      <c r="FP290" t="str">
        <f>IF(OR(FG290=FALSE,FG290="na"),"na",VLOOKUP(GR290,'Vlookup tables'!$J$2:$K$5,2,FALSE))</f>
        <v>na</v>
      </c>
      <c r="FQ290" t="str">
        <f t="shared" si="302"/>
        <v>na</v>
      </c>
      <c r="FR290" t="str">
        <f t="shared" si="303"/>
        <v>na</v>
      </c>
      <c r="FS290" t="str">
        <f t="shared" si="304"/>
        <v>na</v>
      </c>
      <c r="FT290" t="str">
        <f t="shared" si="305"/>
        <v>na</v>
      </c>
      <c r="FU290" t="b">
        <f t="shared" si="306"/>
        <v>0</v>
      </c>
      <c r="FV290" t="s">
        <v>601</v>
      </c>
      <c r="FX290" t="s">
        <v>555</v>
      </c>
      <c r="GB290" t="s">
        <v>579</v>
      </c>
      <c r="GC290" t="s">
        <v>1653</v>
      </c>
      <c r="GF290" t="s">
        <v>579</v>
      </c>
      <c r="GG290" t="s">
        <v>1653</v>
      </c>
      <c r="GL290" t="s">
        <v>530</v>
      </c>
      <c r="GS290" t="s">
        <v>528</v>
      </c>
      <c r="GZ290" t="s">
        <v>1654</v>
      </c>
      <c r="HC290" t="s">
        <v>1655</v>
      </c>
      <c r="HD290" t="s">
        <v>552</v>
      </c>
      <c r="HX290">
        <f>IF(IT290="","Unknown",VLOOKUP(IT290,'Vlookup tables'!$B$13:$C$16,2,FALSE))</f>
        <v>2</v>
      </c>
      <c r="HY290">
        <f>IF(IU290="","Unknown",VLOOKUP(IU290,'Vlookup tables'!$D$13:$E$16,2,FALSE))</f>
        <v>3</v>
      </c>
      <c r="HZ290">
        <f>IF(IV290="","Unknown",VLOOKUP(IV290,'Vlookup tables'!$F$13:$G$16,2,FALSE))</f>
        <v>3</v>
      </c>
      <c r="IA290">
        <f>IF(IW290="","Unknown",VLOOKUP(IW290,'Vlookup tables'!$H$13:$I$16,2,FALSE))</f>
        <v>2</v>
      </c>
      <c r="IB290">
        <f>IF(IX290="","Unknown",VLOOKUP(IX290,'Vlookup tables'!$J$13:$K$16,2,FALSE))</f>
        <v>3</v>
      </c>
      <c r="IC290">
        <f>IF(IY290="","Unknown",VLOOKUP(IY290,'Vlookup tables'!$L$13:$M$16,2,FALSE))</f>
        <v>3</v>
      </c>
      <c r="ID290">
        <f>IF(IZ290="","Unknown",VLOOKUP(IZ290,'Vlookup tables'!$N$13:$O$16,2,FALSE))</f>
        <v>1</v>
      </c>
      <c r="IE290">
        <f>VLOOKUP(JA290,'Vlookup tables'!$P$13:$Q$15,2,FALSE)</f>
        <v>1</v>
      </c>
      <c r="IF290" t="str">
        <f t="shared" si="341"/>
        <v>na</v>
      </c>
      <c r="IG290" t="str">
        <f t="shared" si="342"/>
        <v>na</v>
      </c>
      <c r="IH290" t="str">
        <f t="shared" si="343"/>
        <v>na</v>
      </c>
      <c r="II290" t="str">
        <f t="shared" si="307"/>
        <v>na</v>
      </c>
      <c r="IJ290" t="str">
        <f>IF(OR(IF290=FALSE,IF290="na"),"na",VLOOKUP(JF290,'Vlookup tables'!$G$2:$H$7,2,FALSE))</f>
        <v>na</v>
      </c>
      <c r="IK290" t="str">
        <f>IF(OR(IG290=FALSE,IG290="na"),"na",VLOOKUP(JG290,'Vlookup tables'!$G$2:$H$7,2,FALSE))</f>
        <v>na</v>
      </c>
      <c r="IL290" t="str">
        <f>IF(OR(IH290=FALSE,IH290="na"),"na",VLOOKUP(JH290,'Vlookup tables'!$G$2:$H$7,2,FALSE))</f>
        <v>na</v>
      </c>
      <c r="IM290" t="str">
        <f>IF(OR(IF290=FALSE,IF290="na"),"na",VLOOKUP(JL290,'Vlookup tables'!$J$2:$K$5,2,FALSE))</f>
        <v>na</v>
      </c>
      <c r="IN290" t="str">
        <f>IF(OR(IG290=FALSE,IG290="na"),"na",VLOOKUP(JM290,'Vlookup tables'!$J$2:$K$5,2,FALSE))</f>
        <v>na</v>
      </c>
      <c r="IO290" t="str">
        <f>IF(OR(IH290=FALSE,IH290="na"),"na",VLOOKUP(JN290,'Vlookup tables'!$J$2:$K$5,2,FALSE))</f>
        <v>na</v>
      </c>
      <c r="IP290" t="str">
        <f t="shared" si="344"/>
        <v>na</v>
      </c>
      <c r="IQ290" t="str">
        <f t="shared" si="345"/>
        <v>na</v>
      </c>
      <c r="IR290" t="str">
        <f t="shared" si="346"/>
        <v>na</v>
      </c>
      <c r="IS290" t="b">
        <f t="shared" si="347"/>
        <v>0</v>
      </c>
      <c r="IT290" t="s">
        <v>559</v>
      </c>
      <c r="IU290" t="s">
        <v>539</v>
      </c>
      <c r="IV290" t="s">
        <v>540</v>
      </c>
      <c r="IW290" t="s">
        <v>562</v>
      </c>
      <c r="IX290" t="s">
        <v>577</v>
      </c>
      <c r="IY290" t="s">
        <v>532</v>
      </c>
      <c r="IZ290" t="s">
        <v>562</v>
      </c>
      <c r="JA290" t="s">
        <v>541</v>
      </c>
      <c r="JX290" t="s">
        <v>534</v>
      </c>
      <c r="KM290" t="s">
        <v>629</v>
      </c>
      <c r="KN290" t="s">
        <v>751</v>
      </c>
      <c r="KO290" t="s">
        <v>1656</v>
      </c>
      <c r="KQ290" t="b">
        <f t="shared" si="348"/>
        <v>0</v>
      </c>
      <c r="KR290">
        <f t="shared" si="308"/>
        <v>139</v>
      </c>
    </row>
    <row r="291" spans="1:304" ht="14.4" customHeight="1" x14ac:dyDescent="0.3">
      <c r="A291">
        <v>100</v>
      </c>
      <c r="B291">
        <v>590</v>
      </c>
      <c r="C291" s="2">
        <v>44882.590891203705</v>
      </c>
      <c r="D291">
        <v>1</v>
      </c>
      <c r="E291" t="s">
        <v>581</v>
      </c>
      <c r="F291" t="s">
        <v>612</v>
      </c>
      <c r="G291">
        <f>VLOOKUP(F291,'Vlookup tables'!$A$2:$B$10,2,FALSE)</f>
        <v>5</v>
      </c>
      <c r="H291" t="s">
        <v>567</v>
      </c>
      <c r="J291" t="str">
        <f t="shared" si="349"/>
        <v>Administration</v>
      </c>
      <c r="K291" t="s">
        <v>568</v>
      </c>
      <c r="L291">
        <f>VLOOKUP(K291,'Vlookup tables'!$A$2:$B$10,2,FALSE)</f>
        <v>6</v>
      </c>
      <c r="M291" t="s">
        <v>583</v>
      </c>
      <c r="N291" t="b">
        <f t="shared" si="309"/>
        <v>1</v>
      </c>
      <c r="O291" t="b">
        <f t="shared" si="310"/>
        <v>0</v>
      </c>
      <c r="P291" t="b">
        <f t="shared" si="311"/>
        <v>0</v>
      </c>
      <c r="Q291" t="b">
        <f t="shared" si="312"/>
        <v>0</v>
      </c>
      <c r="R291" t="b">
        <f t="shared" si="313"/>
        <v>0</v>
      </c>
      <c r="T291" t="str">
        <f t="shared" si="350"/>
        <v>na</v>
      </c>
      <c r="U291" t="str">
        <f t="shared" si="351"/>
        <v>Unknown</v>
      </c>
      <c r="V291" t="str">
        <f t="shared" si="352"/>
        <v>Unknown</v>
      </c>
      <c r="W291" t="str">
        <f t="shared" si="353"/>
        <v>Unknown</v>
      </c>
      <c r="X291" t="str">
        <f t="shared" si="354"/>
        <v>Unknown</v>
      </c>
      <c r="Y291" t="s">
        <v>584</v>
      </c>
      <c r="Z291">
        <f>VLOOKUP(Y291,'Vlookup tables'!$D$2:$E$6,2,FALSE)</f>
        <v>2</v>
      </c>
      <c r="AA291" t="str">
        <f t="shared" si="291"/>
        <v>na</v>
      </c>
      <c r="AB291" t="str">
        <f t="shared" si="314"/>
        <v>na</v>
      </c>
      <c r="AC291" t="str">
        <f t="shared" si="315"/>
        <v>na</v>
      </c>
      <c r="AD291" t="str">
        <f t="shared" si="316"/>
        <v>na</v>
      </c>
      <c r="AE291" t="str">
        <f t="shared" si="317"/>
        <v>na</v>
      </c>
      <c r="AF291" t="str">
        <f>IF(OR(AA291=FALSE,AA291="na"),"na",VLOOKUP(AV291,'Vlookup tables'!$G$2:$H$7,2,FALSE))</f>
        <v>na</v>
      </c>
      <c r="AG291" t="str">
        <f>IF(OR(AB291=FALSE,AB291="na"),"na",VLOOKUP(AW291,'Vlookup tables'!$G$2:$H$7,2,FALSE))</f>
        <v>na</v>
      </c>
      <c r="AH291" t="str">
        <f>IF(OR(AC291=FALSE,AC291="na"),"na",VLOOKUP(AX291,'Vlookup tables'!$G$2:$H$7,2,FALSE))</f>
        <v>na</v>
      </c>
      <c r="AI291" t="str">
        <f>IF(OR(AD291=FALSE,AD291="na"),"na",VLOOKUP(AY291,'Vlookup tables'!$G$2:$H$7,2,FALSE))</f>
        <v>na</v>
      </c>
      <c r="AJ291" t="str">
        <f>IF(OR(AA291=FALSE,AA291="na"),"na",VLOOKUP(BC291,'Vlookup tables'!$J$2:$K$5,2,FALSE))</f>
        <v>na</v>
      </c>
      <c r="AK291" t="str">
        <f>IF(OR(AB291=FALSE,AB291="na"),"na",VLOOKUP(BD291,'Vlookup tables'!$J$2:$K$5,2,FALSE))</f>
        <v>na</v>
      </c>
      <c r="AL291" t="str">
        <f>IF(OR(AC291=FALSE,AC291="na"),"na",VLOOKUP(BE291,'Vlookup tables'!$J$2:$K$5,2,FALSE))</f>
        <v>na</v>
      </c>
      <c r="AM291" t="str">
        <f>IF(OR(AD291=FALSE,AD291="na"),"na",VLOOKUP(BF291,'Vlookup tables'!$J$2:$K$5,2,FALSE))</f>
        <v>na</v>
      </c>
      <c r="AN291" t="str">
        <f t="shared" si="318"/>
        <v>na</v>
      </c>
      <c r="AO291" t="str">
        <f t="shared" si="319"/>
        <v>na</v>
      </c>
      <c r="AP291" t="str">
        <f t="shared" si="320"/>
        <v>na</v>
      </c>
      <c r="AQ291" t="str">
        <f t="shared" si="321"/>
        <v>na</v>
      </c>
      <c r="BQ291" t="str">
        <f t="shared" si="322"/>
        <v>na</v>
      </c>
      <c r="BR291" t="b">
        <f t="shared" si="323"/>
        <v>1</v>
      </c>
      <c r="BS291" t="b">
        <f t="shared" si="324"/>
        <v>1</v>
      </c>
      <c r="BT291" t="b">
        <f t="shared" si="325"/>
        <v>1</v>
      </c>
      <c r="BU291" t="b">
        <f t="shared" si="326"/>
        <v>0</v>
      </c>
      <c r="BV291" t="b">
        <f t="shared" si="327"/>
        <v>0</v>
      </c>
      <c r="BW291">
        <f>IF(OR(BR291=FALSE,BR291="na"),"na",VLOOKUP(CN291,'Vlookup tables'!$G$2:$H$7,2,FALSE))</f>
        <v>3</v>
      </c>
      <c r="BX291">
        <f>IF(OR(BS291=FALSE,BS291="na"),"na",VLOOKUP(CO291,'Vlookup tables'!$G$2:$H$7,2,FALSE))</f>
        <v>3</v>
      </c>
      <c r="BY291">
        <f>IF(OR(BT291=FALSE,BT291="na"),"na",VLOOKUP(CP291,'Vlookup tables'!$G$2:$H$7,2,FALSE))</f>
        <v>2</v>
      </c>
      <c r="BZ291" t="str">
        <f>IF(OR(BU291=FALSE,BU291="na"),"na",VLOOKUP(CQ291,'Vlookup tables'!$G$2:$H$7,2,FALSE))</f>
        <v>na</v>
      </c>
      <c r="CA291">
        <f>IF(OR(BR291=FALSE,BR291="na"),"na",VLOOKUP(CU291,'Vlookup tables'!$J$2:$K$5,2,FALSE))</f>
        <v>3</v>
      </c>
      <c r="CB291">
        <f>IF(OR(BS291=FALSE,BS291="na"),"na",VLOOKUP(CV291,'Vlookup tables'!$J$2:$K$5,2,FALSE))</f>
        <v>3</v>
      </c>
      <c r="CC291">
        <f>IF(OR(BT291=FALSE,BT291="na"),"na",VLOOKUP(CW291,'Vlookup tables'!$J$2:$K$5,2,FALSE))</f>
        <v>2</v>
      </c>
      <c r="CD291" t="str">
        <f>IF(OR(BU291=FALSE,BU291="na"),"na",VLOOKUP(CX291,'Vlookup tables'!$J$2:$K$5,2,FALSE))</f>
        <v>na</v>
      </c>
      <c r="CE291" t="b">
        <f t="shared" si="328"/>
        <v>0</v>
      </c>
      <c r="CF291" t="b">
        <f t="shared" si="329"/>
        <v>0</v>
      </c>
      <c r="CG291" t="b">
        <f t="shared" si="330"/>
        <v>0</v>
      </c>
      <c r="CH291" t="str">
        <f t="shared" si="331"/>
        <v>na</v>
      </c>
      <c r="CJ291" t="s">
        <v>593</v>
      </c>
      <c r="CN291" t="s">
        <v>527</v>
      </c>
      <c r="CO291" t="s">
        <v>527</v>
      </c>
      <c r="CP291" t="s">
        <v>531</v>
      </c>
      <c r="CU291" t="s">
        <v>532</v>
      </c>
      <c r="CV291" t="s">
        <v>532</v>
      </c>
      <c r="CW291" t="s">
        <v>528</v>
      </c>
      <c r="DI291" t="b">
        <f t="shared" si="332"/>
        <v>0</v>
      </c>
      <c r="DK291" t="s">
        <v>543</v>
      </c>
      <c r="EQ291" t="b">
        <f t="shared" si="333"/>
        <v>1</v>
      </c>
      <c r="ER291" t="b">
        <f t="shared" si="334"/>
        <v>1</v>
      </c>
      <c r="ES291" t="b">
        <f t="shared" si="335"/>
        <v>0</v>
      </c>
      <c r="ET291" t="b">
        <f t="shared" si="336"/>
        <v>0</v>
      </c>
      <c r="EU291" t="b">
        <f t="shared" si="337"/>
        <v>1</v>
      </c>
      <c r="EV291" t="b">
        <f t="shared" si="338"/>
        <v>0</v>
      </c>
      <c r="EW291">
        <f t="shared" si="292"/>
        <v>1</v>
      </c>
      <c r="EX291" t="str">
        <f t="shared" si="293"/>
        <v>na</v>
      </c>
      <c r="EY291" t="str">
        <f t="shared" si="294"/>
        <v>na</v>
      </c>
      <c r="EZ291">
        <f t="shared" si="295"/>
        <v>1</v>
      </c>
      <c r="FA291" t="b">
        <f t="shared" si="296"/>
        <v>1</v>
      </c>
      <c r="FB291" t="b">
        <f t="shared" si="297"/>
        <v>0</v>
      </c>
      <c r="FC291" t="b">
        <f t="shared" si="339"/>
        <v>0</v>
      </c>
      <c r="FD291" t="b">
        <f t="shared" si="298"/>
        <v>0</v>
      </c>
      <c r="FE291" t="str">
        <f t="shared" si="299"/>
        <v>na</v>
      </c>
      <c r="FF291" t="b">
        <f t="shared" si="300"/>
        <v>1</v>
      </c>
      <c r="FG291" t="b">
        <f t="shared" si="301"/>
        <v>1</v>
      </c>
      <c r="FH291" t="b">
        <f t="shared" si="340"/>
        <v>0</v>
      </c>
      <c r="FI291" t="str">
        <f>IF(OR(FD291=FALSE,FD291="na"),"na",VLOOKUP(GH291,'Vlookup tables'!$G$2:$H$7,2,FALSE))</f>
        <v>na</v>
      </c>
      <c r="FJ291" t="str">
        <f>IF(OR(FE291=FALSE,FE291="na"),"na",VLOOKUP(GI291,'Vlookup tables'!$G$2:$H$7,2,FALSE))</f>
        <v>na</v>
      </c>
      <c r="FK291">
        <f>IF(OR(FF291=FALSE,FF291="na"),"na",VLOOKUP(GJ291,'Vlookup tables'!$G$2:$H$7,2,FALSE))</f>
        <v>4</v>
      </c>
      <c r="FL291">
        <f>IF(OR(FG291=FALSE,FG291="na"),"na",VLOOKUP(GK291,'Vlookup tables'!$G$2:$H$7,2,FALSE))</f>
        <v>3</v>
      </c>
      <c r="FM291" t="str">
        <f>IF(OR(FD291=FALSE,FD291="na"),"na",VLOOKUP(GO291,'Vlookup tables'!$J$2:$K$5,2,FALSE))</f>
        <v>na</v>
      </c>
      <c r="FN291" t="str">
        <f>IF(OR(FE291=FALSE,FE291="na"),"na",VLOOKUP(GP291,'Vlookup tables'!$J$2:$K$5,2,FALSE))</f>
        <v>na</v>
      </c>
      <c r="FO291">
        <f>IF(OR(FF291=FALSE,FF291="na"),"na",VLOOKUP(GQ291,'Vlookup tables'!$J$2:$K$5,2,FALSE))</f>
        <v>3</v>
      </c>
      <c r="FP291">
        <f>IF(OR(FG291=FALSE,FG291="na"),"na",VLOOKUP(GR291,'Vlookup tables'!$J$2:$K$5,2,FALSE))</f>
        <v>2</v>
      </c>
      <c r="FQ291" t="str">
        <f t="shared" si="302"/>
        <v>na</v>
      </c>
      <c r="FR291" t="str">
        <f t="shared" si="303"/>
        <v>na</v>
      </c>
      <c r="FS291" t="b">
        <f t="shared" si="304"/>
        <v>0</v>
      </c>
      <c r="FT291" t="b">
        <f t="shared" si="305"/>
        <v>0</v>
      </c>
      <c r="FU291" t="b">
        <f t="shared" si="306"/>
        <v>0</v>
      </c>
      <c r="FV291" t="s">
        <v>594</v>
      </c>
      <c r="FX291" t="s">
        <v>555</v>
      </c>
      <c r="GA291" t="s">
        <v>555</v>
      </c>
      <c r="GB291" t="s">
        <v>886</v>
      </c>
      <c r="GF291" t="s">
        <v>596</v>
      </c>
      <c r="GJ291" t="s">
        <v>573</v>
      </c>
      <c r="GK291" t="s">
        <v>527</v>
      </c>
      <c r="GQ291" t="s">
        <v>532</v>
      </c>
      <c r="GR291" t="s">
        <v>528</v>
      </c>
      <c r="HD291" t="s">
        <v>543</v>
      </c>
      <c r="HX291">
        <f>IF(IT291="","Unknown",VLOOKUP(IT291,'Vlookup tables'!$B$13:$C$16,2,FALSE))</f>
        <v>3</v>
      </c>
      <c r="HY291">
        <f>IF(IU291="","Unknown",VLOOKUP(IU291,'Vlookup tables'!$D$13:$E$16,2,FALSE))</f>
        <v>2</v>
      </c>
      <c r="HZ291">
        <f>IF(IV291="","Unknown",VLOOKUP(IV291,'Vlookup tables'!$F$13:$G$16,2,FALSE))</f>
        <v>3</v>
      </c>
      <c r="IA291">
        <f>IF(IW291="","Unknown",VLOOKUP(IW291,'Vlookup tables'!$H$13:$I$16,2,FALSE))</f>
        <v>2</v>
      </c>
      <c r="IB291">
        <f>IF(IX291="","Unknown",VLOOKUP(IX291,'Vlookup tables'!$J$13:$K$16,2,FALSE))</f>
        <v>2</v>
      </c>
      <c r="IC291">
        <f>IF(IY291="","Unknown",VLOOKUP(IY291,'Vlookup tables'!$L$13:$M$16,2,FALSE))</f>
        <v>2</v>
      </c>
      <c r="ID291">
        <f>IF(IZ291="","Unknown",VLOOKUP(IZ291,'Vlookup tables'!$N$13:$O$16,2,FALSE))</f>
        <v>3</v>
      </c>
      <c r="IE291">
        <f>VLOOKUP(JA291,'Vlookup tables'!$P$13:$Q$15,2,FALSE)</f>
        <v>1</v>
      </c>
      <c r="IF291" t="str">
        <f t="shared" si="341"/>
        <v>na</v>
      </c>
      <c r="IG291" t="str">
        <f t="shared" si="342"/>
        <v>na</v>
      </c>
      <c r="IH291" t="str">
        <f t="shared" si="343"/>
        <v>na</v>
      </c>
      <c r="II291" t="str">
        <f t="shared" si="307"/>
        <v>na</v>
      </c>
      <c r="IJ291" t="str">
        <f>IF(OR(IF291=FALSE,IF291="na"),"na",VLOOKUP(JF291,'Vlookup tables'!$G$2:$H$7,2,FALSE))</f>
        <v>na</v>
      </c>
      <c r="IK291" t="str">
        <f>IF(OR(IG291=FALSE,IG291="na"),"na",VLOOKUP(JG291,'Vlookup tables'!$G$2:$H$7,2,FALSE))</f>
        <v>na</v>
      </c>
      <c r="IL291" t="str">
        <f>IF(OR(IH291=FALSE,IH291="na"),"na",VLOOKUP(JH291,'Vlookup tables'!$G$2:$H$7,2,FALSE))</f>
        <v>na</v>
      </c>
      <c r="IM291" t="str">
        <f>IF(OR(IF291=FALSE,IF291="na"),"na",VLOOKUP(JL291,'Vlookup tables'!$J$2:$K$5,2,FALSE))</f>
        <v>na</v>
      </c>
      <c r="IN291" t="str">
        <f>IF(OR(IG291=FALSE,IG291="na"),"na",VLOOKUP(JM291,'Vlookup tables'!$J$2:$K$5,2,FALSE))</f>
        <v>na</v>
      </c>
      <c r="IO291" t="str">
        <f>IF(OR(IH291=FALSE,IH291="na"),"na",VLOOKUP(JN291,'Vlookup tables'!$J$2:$K$5,2,FALSE))</f>
        <v>na</v>
      </c>
      <c r="IP291" t="str">
        <f t="shared" si="344"/>
        <v>na</v>
      </c>
      <c r="IQ291" t="str">
        <f t="shared" si="345"/>
        <v>na</v>
      </c>
      <c r="IR291" t="str">
        <f t="shared" si="346"/>
        <v>na</v>
      </c>
      <c r="IS291" t="b">
        <f t="shared" si="347"/>
        <v>0</v>
      </c>
      <c r="IT291" t="s">
        <v>538</v>
      </c>
      <c r="IU291" t="s">
        <v>560</v>
      </c>
      <c r="IV291" t="s">
        <v>540</v>
      </c>
      <c r="IW291" t="s">
        <v>562</v>
      </c>
      <c r="IX291" t="s">
        <v>563</v>
      </c>
      <c r="IY291" t="s">
        <v>528</v>
      </c>
      <c r="IZ291" t="s">
        <v>587</v>
      </c>
      <c r="JA291" t="s">
        <v>541</v>
      </c>
      <c r="JX291" t="s">
        <v>534</v>
      </c>
      <c r="KN291" t="s">
        <v>1267</v>
      </c>
      <c r="KQ291" t="b">
        <f t="shared" si="348"/>
        <v>0</v>
      </c>
      <c r="KR291">
        <f t="shared" si="308"/>
        <v>141</v>
      </c>
    </row>
    <row r="292" spans="1:304" ht="14.4" customHeight="1" x14ac:dyDescent="0.3">
      <c r="A292">
        <v>100</v>
      </c>
      <c r="B292">
        <v>1202</v>
      </c>
      <c r="C292" s="2">
        <v>44882.591261574074</v>
      </c>
      <c r="D292">
        <v>1</v>
      </c>
      <c r="E292" t="s">
        <v>544</v>
      </c>
      <c r="F292" t="s">
        <v>612</v>
      </c>
      <c r="G292">
        <f>VLOOKUP(F292,'Vlookup tables'!$A$2:$B$10,2,FALSE)</f>
        <v>5</v>
      </c>
      <c r="H292" t="s">
        <v>631</v>
      </c>
      <c r="J292" t="str">
        <f t="shared" si="349"/>
        <v>Maintenance</v>
      </c>
      <c r="K292" t="s">
        <v>611</v>
      </c>
      <c r="L292">
        <f>VLOOKUP(K292,'Vlookup tables'!$A$2:$B$10,2,FALSE)</f>
        <v>4</v>
      </c>
      <c r="M292" t="s">
        <v>1657</v>
      </c>
      <c r="N292" t="b">
        <f t="shared" si="309"/>
        <v>1</v>
      </c>
      <c r="O292" t="b">
        <f t="shared" si="310"/>
        <v>0</v>
      </c>
      <c r="P292" t="b">
        <f t="shared" si="311"/>
        <v>1</v>
      </c>
      <c r="Q292" t="b">
        <f t="shared" si="312"/>
        <v>1</v>
      </c>
      <c r="R292" t="b">
        <f t="shared" si="313"/>
        <v>0</v>
      </c>
      <c r="S292" t="s">
        <v>1265</v>
      </c>
      <c r="T292" t="str">
        <f t="shared" si="350"/>
        <v>na</v>
      </c>
      <c r="U292" t="b">
        <f t="shared" si="351"/>
        <v>1</v>
      </c>
      <c r="V292" t="str">
        <f t="shared" si="352"/>
        <v>na</v>
      </c>
      <c r="W292" t="str">
        <f t="shared" si="353"/>
        <v>na</v>
      </c>
      <c r="X292" t="b">
        <f t="shared" si="354"/>
        <v>1</v>
      </c>
      <c r="Y292" t="s">
        <v>517</v>
      </c>
      <c r="Z292">
        <f>VLOOKUP(Y292,'Vlookup tables'!$D$2:$E$6,2,FALSE)</f>
        <v>1</v>
      </c>
      <c r="AA292" t="b">
        <f t="shared" si="291"/>
        <v>0</v>
      </c>
      <c r="AB292" t="b">
        <f t="shared" si="314"/>
        <v>0</v>
      </c>
      <c r="AC292" t="b">
        <f t="shared" si="315"/>
        <v>0</v>
      </c>
      <c r="AD292" t="b">
        <f t="shared" si="316"/>
        <v>0</v>
      </c>
      <c r="AE292" t="b">
        <f t="shared" si="317"/>
        <v>0</v>
      </c>
      <c r="AF292" t="str">
        <f>IF(OR(AA292=FALSE,AA292="na"),"na",VLOOKUP(AV292,'Vlookup tables'!$G$2:$H$7,2,FALSE))</f>
        <v>na</v>
      </c>
      <c r="AG292" t="str">
        <f>IF(OR(AB292=FALSE,AB292="na"),"na",VLOOKUP(AW292,'Vlookup tables'!$G$2:$H$7,2,FALSE))</f>
        <v>na</v>
      </c>
      <c r="AH292" t="str">
        <f>IF(OR(AC292=FALSE,AC292="na"),"na",VLOOKUP(AX292,'Vlookup tables'!$G$2:$H$7,2,FALSE))</f>
        <v>na</v>
      </c>
      <c r="AI292" t="str">
        <f>IF(OR(AD292=FALSE,AD292="na"),"na",VLOOKUP(AY292,'Vlookup tables'!$G$2:$H$7,2,FALSE))</f>
        <v>na</v>
      </c>
      <c r="AJ292" t="str">
        <f>IF(OR(AA292=FALSE,AA292="na"),"na",VLOOKUP(BC292,'Vlookup tables'!$J$2:$K$5,2,FALSE))</f>
        <v>na</v>
      </c>
      <c r="AK292" t="str">
        <f>IF(OR(AB292=FALSE,AB292="na"),"na",VLOOKUP(BD292,'Vlookup tables'!$J$2:$K$5,2,FALSE))</f>
        <v>na</v>
      </c>
      <c r="AL292" t="str">
        <f>IF(OR(AC292=FALSE,AC292="na"),"na",VLOOKUP(BE292,'Vlookup tables'!$J$2:$K$5,2,FALSE))</f>
        <v>na</v>
      </c>
      <c r="AM292" t="str">
        <f>IF(OR(AD292=FALSE,AD292="na"),"na",VLOOKUP(BF292,'Vlookup tables'!$J$2:$K$5,2,FALSE))</f>
        <v>na</v>
      </c>
      <c r="AN292" t="str">
        <f t="shared" si="318"/>
        <v>na</v>
      </c>
      <c r="AO292" t="str">
        <f t="shared" si="319"/>
        <v>na</v>
      </c>
      <c r="AP292" t="str">
        <f t="shared" si="320"/>
        <v>na</v>
      </c>
      <c r="AQ292" t="str">
        <f t="shared" si="321"/>
        <v>na</v>
      </c>
      <c r="AR292" t="s">
        <v>632</v>
      </c>
      <c r="AX292" t="s">
        <v>551</v>
      </c>
      <c r="BE292" t="s">
        <v>532</v>
      </c>
      <c r="BL292" t="s">
        <v>1658</v>
      </c>
      <c r="BQ292" t="str">
        <f t="shared" si="322"/>
        <v>Yes</v>
      </c>
      <c r="BR292" t="b">
        <f t="shared" si="323"/>
        <v>0</v>
      </c>
      <c r="BS292" t="b">
        <f t="shared" si="324"/>
        <v>1</v>
      </c>
      <c r="BT292" t="b">
        <f t="shared" si="325"/>
        <v>1</v>
      </c>
      <c r="BU292" t="b">
        <f t="shared" si="326"/>
        <v>1</v>
      </c>
      <c r="BV292" t="b">
        <f t="shared" si="327"/>
        <v>0</v>
      </c>
      <c r="BW292" t="str">
        <f>IF(OR(BR292=FALSE,BR292="na"),"na",VLOOKUP(CN292,'Vlookup tables'!$G$2:$H$7,2,FALSE))</f>
        <v>na</v>
      </c>
      <c r="BX292">
        <f>IF(OR(BS292=FALSE,BS292="na"),"na",VLOOKUP(CO292,'Vlookup tables'!$G$2:$H$7,2,FALSE))</f>
        <v>5</v>
      </c>
      <c r="BY292">
        <f>IF(OR(BT292=FALSE,BT292="na"),"na",VLOOKUP(CP292,'Vlookup tables'!$G$2:$H$7,2,FALSE))</f>
        <v>3</v>
      </c>
      <c r="BZ292">
        <f>IF(OR(BU292=FALSE,BU292="na"),"na",VLOOKUP(CQ292,'Vlookup tables'!$G$2:$H$7,2,FALSE))</f>
        <v>2</v>
      </c>
      <c r="CA292" t="str">
        <f>IF(OR(BR292=FALSE,BR292="na"),"na",VLOOKUP(CU292,'Vlookup tables'!$J$2:$K$5,2,FALSE))</f>
        <v>na</v>
      </c>
      <c r="CB292">
        <f>IF(OR(BS292=FALSE,BS292="na"),"na",VLOOKUP(CV292,'Vlookup tables'!$J$2:$K$5,2,FALSE))</f>
        <v>3</v>
      </c>
      <c r="CC292">
        <f>IF(OR(BT292=FALSE,BT292="na"),"na",VLOOKUP(CW292,'Vlookup tables'!$J$2:$K$5,2,FALSE))</f>
        <v>3</v>
      </c>
      <c r="CD292">
        <f>IF(OR(BU292=FALSE,BU292="na"),"na",VLOOKUP(CX292,'Vlookup tables'!$J$2:$K$5,2,FALSE))</f>
        <v>3</v>
      </c>
      <c r="CE292" t="str">
        <f t="shared" si="328"/>
        <v>na</v>
      </c>
      <c r="CF292" t="b">
        <f t="shared" si="329"/>
        <v>1</v>
      </c>
      <c r="CG292" t="b">
        <f t="shared" si="330"/>
        <v>1</v>
      </c>
      <c r="CH292" t="b">
        <f t="shared" si="331"/>
        <v>1</v>
      </c>
      <c r="CI292" t="s">
        <v>519</v>
      </c>
      <c r="CJ292" t="s">
        <v>961</v>
      </c>
      <c r="CO292" t="s">
        <v>551</v>
      </c>
      <c r="CP292" t="s">
        <v>527</v>
      </c>
      <c r="CQ292" t="s">
        <v>531</v>
      </c>
      <c r="CV292" t="s">
        <v>532</v>
      </c>
      <c r="CW292" t="s">
        <v>532</v>
      </c>
      <c r="CX292" t="s">
        <v>532</v>
      </c>
      <c r="DC292" s="1" t="s">
        <v>1659</v>
      </c>
      <c r="DD292" t="s">
        <v>1660</v>
      </c>
      <c r="DE292" t="s">
        <v>1661</v>
      </c>
      <c r="DI292" t="b">
        <f t="shared" si="332"/>
        <v>1</v>
      </c>
      <c r="DJ292" t="s">
        <v>1662</v>
      </c>
      <c r="DK292" t="s">
        <v>705</v>
      </c>
      <c r="EQ292" t="b">
        <f t="shared" si="333"/>
        <v>1</v>
      </c>
      <c r="ER292" t="b">
        <f t="shared" si="334"/>
        <v>1</v>
      </c>
      <c r="ES292" t="b">
        <f t="shared" si="335"/>
        <v>0</v>
      </c>
      <c r="ET292" t="b">
        <f t="shared" si="336"/>
        <v>0</v>
      </c>
      <c r="EU292" t="b">
        <f t="shared" si="337"/>
        <v>0</v>
      </c>
      <c r="EV292" t="b">
        <f t="shared" si="338"/>
        <v>0</v>
      </c>
      <c r="EW292">
        <f t="shared" si="292"/>
        <v>2</v>
      </c>
      <c r="EX292" t="str">
        <f t="shared" si="293"/>
        <v>na</v>
      </c>
      <c r="EY292" t="str">
        <f t="shared" si="294"/>
        <v>na</v>
      </c>
      <c r="EZ292" t="str">
        <f t="shared" si="295"/>
        <v>na</v>
      </c>
      <c r="FA292" t="b">
        <f t="shared" si="296"/>
        <v>1</v>
      </c>
      <c r="FB292" t="b">
        <f t="shared" si="297"/>
        <v>0</v>
      </c>
      <c r="FC292" t="b">
        <f t="shared" si="339"/>
        <v>0</v>
      </c>
      <c r="FD292" t="b">
        <f t="shared" si="298"/>
        <v>1</v>
      </c>
      <c r="FE292" t="b">
        <f t="shared" si="299"/>
        <v>0</v>
      </c>
      <c r="FF292" t="b">
        <f t="shared" si="300"/>
        <v>1</v>
      </c>
      <c r="FG292" t="b">
        <f t="shared" si="301"/>
        <v>0</v>
      </c>
      <c r="FH292" t="b">
        <f t="shared" si="340"/>
        <v>0</v>
      </c>
      <c r="FI292">
        <f>IF(OR(FD292=FALSE,FD292="na"),"na",VLOOKUP(GH292,'Vlookup tables'!$G$2:$H$7,2,FALSE))</f>
        <v>4</v>
      </c>
      <c r="FJ292" t="str">
        <f>IF(OR(FE292=FALSE,FE292="na"),"na",VLOOKUP(GI292,'Vlookup tables'!$G$2:$H$7,2,FALSE))</f>
        <v>na</v>
      </c>
      <c r="FK292">
        <f>IF(OR(FF292=FALSE,FF292="na"),"na",VLOOKUP(GJ292,'Vlookup tables'!$G$2:$H$7,2,FALSE))</f>
        <v>5</v>
      </c>
      <c r="FL292" t="str">
        <f>IF(OR(FG292=FALSE,FG292="na"),"na",VLOOKUP(GK292,'Vlookup tables'!$G$2:$H$7,2,FALSE))</f>
        <v>na</v>
      </c>
      <c r="FM292">
        <f>IF(OR(FD292=FALSE,FD292="na"),"na",VLOOKUP(GO292,'Vlookup tables'!$J$2:$K$5,2,FALSE))</f>
        <v>3</v>
      </c>
      <c r="FN292" t="str">
        <f>IF(OR(FE292=FALSE,FE292="na"),"na",VLOOKUP(GP292,'Vlookup tables'!$J$2:$K$5,2,FALSE))</f>
        <v>na</v>
      </c>
      <c r="FO292">
        <f>IF(OR(FF292=FALSE,FF292="na"),"na",VLOOKUP(GQ292,'Vlookup tables'!$J$2:$K$5,2,FALSE))</f>
        <v>3</v>
      </c>
      <c r="FP292" t="str">
        <f>IF(OR(FG292=FALSE,FG292="na"),"na",VLOOKUP(GR292,'Vlookup tables'!$J$2:$K$5,2,FALSE))</f>
        <v>na</v>
      </c>
      <c r="FQ292" t="b">
        <f t="shared" si="302"/>
        <v>1</v>
      </c>
      <c r="FR292" t="str">
        <f t="shared" si="303"/>
        <v>na</v>
      </c>
      <c r="FS292" t="b">
        <f t="shared" si="304"/>
        <v>0</v>
      </c>
      <c r="FT292" t="str">
        <f t="shared" si="305"/>
        <v>na</v>
      </c>
      <c r="FU292" t="b">
        <f t="shared" si="306"/>
        <v>0</v>
      </c>
      <c r="FV292" t="s">
        <v>601</v>
      </c>
      <c r="FX292" t="s">
        <v>556</v>
      </c>
      <c r="GB292" t="s">
        <v>630</v>
      </c>
      <c r="GF292" t="s">
        <v>596</v>
      </c>
      <c r="GH292" t="s">
        <v>573</v>
      </c>
      <c r="GJ292" t="s">
        <v>551</v>
      </c>
      <c r="GO292" t="s">
        <v>532</v>
      </c>
      <c r="GQ292" t="s">
        <v>532</v>
      </c>
      <c r="GV292" t="s">
        <v>1663</v>
      </c>
      <c r="GY292" t="s">
        <v>1664</v>
      </c>
      <c r="HD292" t="s">
        <v>552</v>
      </c>
      <c r="HX292">
        <f>IF(IT292="","Unknown",VLOOKUP(IT292,'Vlookup tables'!$B$13:$C$16,2,FALSE))</f>
        <v>2</v>
      </c>
      <c r="HY292">
        <f>IF(IU292="","Unknown",VLOOKUP(IU292,'Vlookup tables'!$D$13:$E$16,2,FALSE))</f>
        <v>3</v>
      </c>
      <c r="HZ292">
        <f>IF(IV292="","Unknown",VLOOKUP(IV292,'Vlookup tables'!$F$13:$G$16,2,FALSE))</f>
        <v>3</v>
      </c>
      <c r="IA292">
        <f>IF(IW292="","Unknown",VLOOKUP(IW292,'Vlookup tables'!$H$13:$I$16,2,FALSE))</f>
        <v>2</v>
      </c>
      <c r="IB292">
        <f>IF(IX292="","Unknown",VLOOKUP(IX292,'Vlookup tables'!$J$13:$K$16,2,FALSE))</f>
        <v>3</v>
      </c>
      <c r="IC292">
        <f>IF(IY292="","Unknown",VLOOKUP(IY292,'Vlookup tables'!$L$13:$M$16,2,FALSE))</f>
        <v>2</v>
      </c>
      <c r="ID292">
        <f>IF(IZ292="","Unknown",VLOOKUP(IZ292,'Vlookup tables'!$N$13:$O$16,2,FALSE))</f>
        <v>3</v>
      </c>
      <c r="IE292">
        <f>VLOOKUP(JA292,'Vlookup tables'!$P$13:$Q$15,2,FALSE)</f>
        <v>2</v>
      </c>
      <c r="IF292" t="b">
        <f t="shared" si="341"/>
        <v>1</v>
      </c>
      <c r="IG292" t="b">
        <f t="shared" si="342"/>
        <v>0</v>
      </c>
      <c r="IH292" t="b">
        <f t="shared" si="343"/>
        <v>0</v>
      </c>
      <c r="II292" t="b">
        <f t="shared" si="307"/>
        <v>1</v>
      </c>
      <c r="IJ292">
        <f>IF(OR(IF292=FALSE,IF292="na"),"na",VLOOKUP(JF292,'Vlookup tables'!$G$2:$H$7,2,FALSE))</f>
        <v>2</v>
      </c>
      <c r="IK292" t="str">
        <f>IF(OR(IG292=FALSE,IG292="na"),"na",VLOOKUP(JG292,'Vlookup tables'!$G$2:$H$7,2,FALSE))</f>
        <v>na</v>
      </c>
      <c r="IL292" t="str">
        <f>IF(OR(IH292=FALSE,IH292="na"),"na",VLOOKUP(JH292,'Vlookup tables'!$G$2:$H$7,2,FALSE))</f>
        <v>na</v>
      </c>
      <c r="IM292">
        <f>IF(OR(IF292=FALSE,IF292="na"),"na",VLOOKUP(JL292,'Vlookup tables'!$J$2:$K$5,2,FALSE))</f>
        <v>3</v>
      </c>
      <c r="IN292" t="str">
        <f>IF(OR(IG292=FALSE,IG292="na"),"na",VLOOKUP(JM292,'Vlookup tables'!$J$2:$K$5,2,FALSE))</f>
        <v>na</v>
      </c>
      <c r="IO292" t="str">
        <f>IF(OR(IH292=FALSE,IH292="na"),"na",VLOOKUP(JN292,'Vlookup tables'!$J$2:$K$5,2,FALSE))</f>
        <v>na</v>
      </c>
      <c r="IP292" t="b">
        <f t="shared" si="344"/>
        <v>0</v>
      </c>
      <c r="IQ292" t="str">
        <f t="shared" si="345"/>
        <v>na</v>
      </c>
      <c r="IR292" t="str">
        <f t="shared" si="346"/>
        <v>na</v>
      </c>
      <c r="IS292" t="b">
        <f t="shared" si="347"/>
        <v>1</v>
      </c>
      <c r="IT292" t="s">
        <v>559</v>
      </c>
      <c r="IU292" t="s">
        <v>539</v>
      </c>
      <c r="IV292" t="s">
        <v>540</v>
      </c>
      <c r="IW292" t="s">
        <v>562</v>
      </c>
      <c r="IX292" t="s">
        <v>577</v>
      </c>
      <c r="IY292" t="s">
        <v>528</v>
      </c>
      <c r="IZ292" t="s">
        <v>587</v>
      </c>
      <c r="JA292" t="s">
        <v>578</v>
      </c>
      <c r="JB292" t="s">
        <v>825</v>
      </c>
      <c r="JC292" t="s">
        <v>1665</v>
      </c>
      <c r="JF292" t="s">
        <v>531</v>
      </c>
      <c r="JI292" t="s">
        <v>551</v>
      </c>
      <c r="JL292" t="s">
        <v>532</v>
      </c>
      <c r="JO292" t="s">
        <v>532</v>
      </c>
      <c r="JU292" t="s">
        <v>1666</v>
      </c>
      <c r="KM292" t="s">
        <v>1667</v>
      </c>
      <c r="KN292" t="s">
        <v>533</v>
      </c>
      <c r="KQ292" t="b">
        <f t="shared" si="348"/>
        <v>0</v>
      </c>
      <c r="KR292">
        <f t="shared" si="308"/>
        <v>159</v>
      </c>
    </row>
    <row r="293" spans="1:304" ht="14.4" customHeight="1" x14ac:dyDescent="0.3">
      <c r="A293">
        <v>100</v>
      </c>
      <c r="B293">
        <v>364</v>
      </c>
      <c r="C293" s="2">
        <v>44882.591527777775</v>
      </c>
      <c r="D293">
        <v>1</v>
      </c>
      <c r="E293" t="s">
        <v>590</v>
      </c>
      <c r="F293" t="s">
        <v>612</v>
      </c>
      <c r="G293">
        <f>VLOOKUP(F293,'Vlookup tables'!$A$2:$B$10,2,FALSE)</f>
        <v>5</v>
      </c>
      <c r="H293" t="s">
        <v>545</v>
      </c>
      <c r="J293" t="str">
        <f t="shared" si="349"/>
        <v>Engineering</v>
      </c>
      <c r="K293" t="s">
        <v>612</v>
      </c>
      <c r="L293">
        <f>VLOOKUP(K293,'Vlookup tables'!$A$2:$B$10,2,FALSE)</f>
        <v>5</v>
      </c>
      <c r="M293" t="s">
        <v>583</v>
      </c>
      <c r="N293" t="b">
        <f t="shared" si="309"/>
        <v>1</v>
      </c>
      <c r="O293" t="b">
        <f t="shared" si="310"/>
        <v>0</v>
      </c>
      <c r="P293" t="b">
        <f t="shared" si="311"/>
        <v>0</v>
      </c>
      <c r="Q293" t="b">
        <f t="shared" si="312"/>
        <v>0</v>
      </c>
      <c r="R293" t="b">
        <f t="shared" si="313"/>
        <v>0</v>
      </c>
      <c r="S293" t="s">
        <v>547</v>
      </c>
      <c r="T293" t="str">
        <f t="shared" si="350"/>
        <v>na</v>
      </c>
      <c r="U293" t="b">
        <f t="shared" si="351"/>
        <v>0</v>
      </c>
      <c r="V293" t="b">
        <f t="shared" si="352"/>
        <v>1</v>
      </c>
      <c r="W293" t="b">
        <f t="shared" si="353"/>
        <v>0</v>
      </c>
      <c r="X293" t="b">
        <f t="shared" si="354"/>
        <v>0</v>
      </c>
      <c r="Y293" t="s">
        <v>584</v>
      </c>
      <c r="Z293">
        <f>VLOOKUP(Y293,'Vlookup tables'!$D$2:$E$6,2,FALSE)</f>
        <v>2</v>
      </c>
      <c r="AA293" t="str">
        <f t="shared" si="291"/>
        <v>na</v>
      </c>
      <c r="AB293" t="str">
        <f t="shared" si="314"/>
        <v>na</v>
      </c>
      <c r="AC293" t="str">
        <f t="shared" si="315"/>
        <v>na</v>
      </c>
      <c r="AD293" t="str">
        <f t="shared" si="316"/>
        <v>na</v>
      </c>
      <c r="AE293" t="str">
        <f t="shared" si="317"/>
        <v>na</v>
      </c>
      <c r="AF293" t="str">
        <f>IF(OR(AA293=FALSE,AA293="na"),"na",VLOOKUP(AV293,'Vlookup tables'!$G$2:$H$7,2,FALSE))</f>
        <v>na</v>
      </c>
      <c r="AG293" t="str">
        <f>IF(OR(AB293=FALSE,AB293="na"),"na",VLOOKUP(AW293,'Vlookup tables'!$G$2:$H$7,2,FALSE))</f>
        <v>na</v>
      </c>
      <c r="AH293" t="str">
        <f>IF(OR(AC293=FALSE,AC293="na"),"na",VLOOKUP(AX293,'Vlookup tables'!$G$2:$H$7,2,FALSE))</f>
        <v>na</v>
      </c>
      <c r="AI293" t="str">
        <f>IF(OR(AD293=FALSE,AD293="na"),"na",VLOOKUP(AY293,'Vlookup tables'!$G$2:$H$7,2,FALSE))</f>
        <v>na</v>
      </c>
      <c r="AJ293" t="str">
        <f>IF(OR(AA293=FALSE,AA293="na"),"na",VLOOKUP(BC293,'Vlookup tables'!$J$2:$K$5,2,FALSE))</f>
        <v>na</v>
      </c>
      <c r="AK293" t="str">
        <f>IF(OR(AB293=FALSE,AB293="na"),"na",VLOOKUP(BD293,'Vlookup tables'!$J$2:$K$5,2,FALSE))</f>
        <v>na</v>
      </c>
      <c r="AL293" t="str">
        <f>IF(OR(AC293=FALSE,AC293="na"),"na",VLOOKUP(BE293,'Vlookup tables'!$J$2:$K$5,2,FALSE))</f>
        <v>na</v>
      </c>
      <c r="AM293" t="str">
        <f>IF(OR(AD293=FALSE,AD293="na"),"na",VLOOKUP(BF293,'Vlookup tables'!$J$2:$K$5,2,FALSE))</f>
        <v>na</v>
      </c>
      <c r="AN293" t="str">
        <f t="shared" si="318"/>
        <v>na</v>
      </c>
      <c r="AO293" t="str">
        <f t="shared" si="319"/>
        <v>na</v>
      </c>
      <c r="AP293" t="str">
        <f t="shared" si="320"/>
        <v>na</v>
      </c>
      <c r="AQ293" t="str">
        <f t="shared" si="321"/>
        <v>na</v>
      </c>
      <c r="BQ293" t="str">
        <f t="shared" si="322"/>
        <v>na</v>
      </c>
      <c r="BR293" t="b">
        <f t="shared" si="323"/>
        <v>0</v>
      </c>
      <c r="BS293" t="b">
        <f t="shared" si="324"/>
        <v>0</v>
      </c>
      <c r="BT293" t="b">
        <f t="shared" si="325"/>
        <v>1</v>
      </c>
      <c r="BU293" t="b">
        <f t="shared" si="326"/>
        <v>0</v>
      </c>
      <c r="BV293" t="b">
        <f t="shared" si="327"/>
        <v>0</v>
      </c>
      <c r="BW293" t="str">
        <f>IF(OR(BR293=FALSE,BR293="na"),"na",VLOOKUP(CN293,'Vlookup tables'!$G$2:$H$7,2,FALSE))</f>
        <v>na</v>
      </c>
      <c r="BX293" t="str">
        <f>IF(OR(BS293=FALSE,BS293="na"),"na",VLOOKUP(CO293,'Vlookup tables'!$G$2:$H$7,2,FALSE))</f>
        <v>na</v>
      </c>
      <c r="BY293">
        <f>IF(OR(BT293=FALSE,BT293="na"),"na",VLOOKUP(CP293,'Vlookup tables'!$G$2:$H$7,2,FALSE))</f>
        <v>1</v>
      </c>
      <c r="BZ293" t="str">
        <f>IF(OR(BU293=FALSE,BU293="na"),"na",VLOOKUP(CQ293,'Vlookup tables'!$G$2:$H$7,2,FALSE))</f>
        <v>na</v>
      </c>
      <c r="CA293" t="str">
        <f>IF(OR(BR293=FALSE,BR293="na"),"na",VLOOKUP(CU293,'Vlookup tables'!$J$2:$K$5,2,FALSE))</f>
        <v>na</v>
      </c>
      <c r="CB293" t="str">
        <f>IF(OR(BS293=FALSE,BS293="na"),"na",VLOOKUP(CV293,'Vlookup tables'!$J$2:$K$5,2,FALSE))</f>
        <v>na</v>
      </c>
      <c r="CC293">
        <f>IF(OR(BT293=FALSE,BT293="na"),"na",VLOOKUP(CW293,'Vlookup tables'!$J$2:$K$5,2,FALSE))</f>
        <v>2</v>
      </c>
      <c r="CD293" t="str">
        <f>IF(OR(BU293=FALSE,BU293="na"),"na",VLOOKUP(CX293,'Vlookup tables'!$J$2:$K$5,2,FALSE))</f>
        <v>na</v>
      </c>
      <c r="CE293" t="str">
        <f t="shared" si="328"/>
        <v>na</v>
      </c>
      <c r="CF293" t="str">
        <f t="shared" si="329"/>
        <v>na</v>
      </c>
      <c r="CG293" t="b">
        <f t="shared" si="330"/>
        <v>1</v>
      </c>
      <c r="CH293" t="str">
        <f t="shared" si="331"/>
        <v>na</v>
      </c>
      <c r="CJ293" t="s">
        <v>804</v>
      </c>
      <c r="CP293" t="s">
        <v>530</v>
      </c>
      <c r="CW293" t="s">
        <v>528</v>
      </c>
      <c r="DD293" t="s">
        <v>1668</v>
      </c>
      <c r="DI293" t="b">
        <f t="shared" si="332"/>
        <v>1</v>
      </c>
      <c r="DJ293" t="s">
        <v>1669</v>
      </c>
      <c r="DK293" t="s">
        <v>543</v>
      </c>
      <c r="EQ293" t="b">
        <f t="shared" si="333"/>
        <v>0</v>
      </c>
      <c r="ER293" t="b">
        <f t="shared" si="334"/>
        <v>0</v>
      </c>
      <c r="ES293" t="b">
        <f t="shared" si="335"/>
        <v>0</v>
      </c>
      <c r="ET293" t="b">
        <f t="shared" si="336"/>
        <v>0</v>
      </c>
      <c r="EU293" t="b">
        <f t="shared" si="337"/>
        <v>0</v>
      </c>
      <c r="EV293" t="b">
        <f t="shared" si="338"/>
        <v>0</v>
      </c>
      <c r="EW293" t="str">
        <f t="shared" si="292"/>
        <v>na</v>
      </c>
      <c r="EX293" t="str">
        <f t="shared" si="293"/>
        <v>na</v>
      </c>
      <c r="EY293" t="str">
        <f t="shared" si="294"/>
        <v>na</v>
      </c>
      <c r="EZ293" t="str">
        <f t="shared" si="295"/>
        <v>na</v>
      </c>
      <c r="FA293" t="str">
        <f t="shared" si="296"/>
        <v>na</v>
      </c>
      <c r="FB293" t="str">
        <f t="shared" si="297"/>
        <v>na</v>
      </c>
      <c r="FC293" t="str">
        <f t="shared" si="339"/>
        <v>na</v>
      </c>
      <c r="FD293" t="str">
        <f t="shared" si="298"/>
        <v>na</v>
      </c>
      <c r="FE293" t="str">
        <f t="shared" si="299"/>
        <v>na</v>
      </c>
      <c r="FF293" t="str">
        <f t="shared" si="300"/>
        <v>na</v>
      </c>
      <c r="FG293" t="str">
        <f t="shared" si="301"/>
        <v>na</v>
      </c>
      <c r="FH293" t="str">
        <f t="shared" si="340"/>
        <v>na</v>
      </c>
      <c r="FI293" t="str">
        <f>IF(OR(FD293=FALSE,FD293="na"),"na",VLOOKUP(GH293,'Vlookup tables'!$G$2:$H$7,2,FALSE))</f>
        <v>na</v>
      </c>
      <c r="FJ293" t="str">
        <f>IF(OR(FE293=FALSE,FE293="na"),"na",VLOOKUP(GI293,'Vlookup tables'!$G$2:$H$7,2,FALSE))</f>
        <v>na</v>
      </c>
      <c r="FK293" t="str">
        <f>IF(OR(FF293=FALSE,FF293="na"),"na",VLOOKUP(GJ293,'Vlookup tables'!$G$2:$H$7,2,FALSE))</f>
        <v>na</v>
      </c>
      <c r="FL293" t="str">
        <f>IF(OR(FG293=FALSE,FG293="na"),"na",VLOOKUP(GK293,'Vlookup tables'!$G$2:$H$7,2,FALSE))</f>
        <v>na</v>
      </c>
      <c r="FM293" t="str">
        <f>IF(OR(FD293=FALSE,FD293="na"),"na",VLOOKUP(GO293,'Vlookup tables'!$J$2:$K$5,2,FALSE))</f>
        <v>na</v>
      </c>
      <c r="FN293" t="str">
        <f>IF(OR(FE293=FALSE,FE293="na"),"na",VLOOKUP(GP293,'Vlookup tables'!$J$2:$K$5,2,FALSE))</f>
        <v>na</v>
      </c>
      <c r="FO293" t="str">
        <f>IF(OR(FF293=FALSE,FF293="na"),"na",VLOOKUP(GQ293,'Vlookup tables'!$J$2:$K$5,2,FALSE))</f>
        <v>na</v>
      </c>
      <c r="FP293" t="str">
        <f>IF(OR(FG293=FALSE,FG293="na"),"na",VLOOKUP(GR293,'Vlookup tables'!$J$2:$K$5,2,FALSE))</f>
        <v>na</v>
      </c>
      <c r="FQ293" t="str">
        <f t="shared" si="302"/>
        <v>na</v>
      </c>
      <c r="FR293" t="str">
        <f t="shared" si="303"/>
        <v>na</v>
      </c>
      <c r="FS293" t="str">
        <f t="shared" si="304"/>
        <v>na</v>
      </c>
      <c r="FT293" t="str">
        <f t="shared" si="305"/>
        <v>na</v>
      </c>
      <c r="FU293" t="str">
        <f t="shared" si="306"/>
        <v>na</v>
      </c>
      <c r="FV293" t="s">
        <v>574</v>
      </c>
      <c r="HF293" t="s">
        <v>579</v>
      </c>
      <c r="HG293" t="s">
        <v>1670</v>
      </c>
      <c r="HX293">
        <f>IF(IT293="","Unknown",VLOOKUP(IT293,'Vlookup tables'!$B$13:$C$16,2,FALSE))</f>
        <v>2</v>
      </c>
      <c r="HY293">
        <f>IF(IU293="","Unknown",VLOOKUP(IU293,'Vlookup tables'!$D$13:$E$16,2,FALSE))</f>
        <v>2</v>
      </c>
      <c r="HZ293">
        <f>IF(IV293="","Unknown",VLOOKUP(IV293,'Vlookup tables'!$F$13:$G$16,2,FALSE))</f>
        <v>2</v>
      </c>
      <c r="IA293">
        <f>IF(IW293="","Unknown",VLOOKUP(IW293,'Vlookup tables'!$H$13:$I$16,2,FALSE))</f>
        <v>2</v>
      </c>
      <c r="IB293">
        <f>IF(IX293="","Unknown",VLOOKUP(IX293,'Vlookup tables'!$J$13:$K$16,2,FALSE))</f>
        <v>2</v>
      </c>
      <c r="IC293">
        <f>IF(IY293="","Unknown",VLOOKUP(IY293,'Vlookup tables'!$L$13:$M$16,2,FALSE))</f>
        <v>2</v>
      </c>
      <c r="ID293">
        <f>IF(IZ293="","Unknown",VLOOKUP(IZ293,'Vlookup tables'!$N$13:$O$16,2,FALSE))</f>
        <v>3</v>
      </c>
      <c r="IE293">
        <f>VLOOKUP(JA293,'Vlookup tables'!$P$13:$Q$15,2,FALSE)</f>
        <v>1</v>
      </c>
      <c r="IF293" t="str">
        <f t="shared" si="341"/>
        <v>na</v>
      </c>
      <c r="IG293" t="str">
        <f t="shared" si="342"/>
        <v>na</v>
      </c>
      <c r="IH293" t="str">
        <f t="shared" si="343"/>
        <v>na</v>
      </c>
      <c r="II293" t="str">
        <f t="shared" si="307"/>
        <v>na</v>
      </c>
      <c r="IJ293" t="str">
        <f>IF(OR(IF293=FALSE,IF293="na"),"na",VLOOKUP(JF293,'Vlookup tables'!$G$2:$H$7,2,FALSE))</f>
        <v>na</v>
      </c>
      <c r="IK293" t="str">
        <f>IF(OR(IG293=FALSE,IG293="na"),"na",VLOOKUP(JG293,'Vlookup tables'!$G$2:$H$7,2,FALSE))</f>
        <v>na</v>
      </c>
      <c r="IL293" t="str">
        <f>IF(OR(IH293=FALSE,IH293="na"),"na",VLOOKUP(JH293,'Vlookup tables'!$G$2:$H$7,2,FALSE))</f>
        <v>na</v>
      </c>
      <c r="IM293" t="str">
        <f>IF(OR(IF293=FALSE,IF293="na"),"na",VLOOKUP(JL293,'Vlookup tables'!$J$2:$K$5,2,FALSE))</f>
        <v>na</v>
      </c>
      <c r="IN293" t="str">
        <f>IF(OR(IG293=FALSE,IG293="na"),"na",VLOOKUP(JM293,'Vlookup tables'!$J$2:$K$5,2,FALSE))</f>
        <v>na</v>
      </c>
      <c r="IO293" t="str">
        <f>IF(OR(IH293=FALSE,IH293="na"),"na",VLOOKUP(JN293,'Vlookup tables'!$J$2:$K$5,2,FALSE))</f>
        <v>na</v>
      </c>
      <c r="IP293" t="str">
        <f t="shared" si="344"/>
        <v>na</v>
      </c>
      <c r="IQ293" t="str">
        <f t="shared" si="345"/>
        <v>na</v>
      </c>
      <c r="IR293" t="str">
        <f t="shared" si="346"/>
        <v>na</v>
      </c>
      <c r="IS293" t="b">
        <f t="shared" si="347"/>
        <v>0</v>
      </c>
      <c r="IT293" t="s">
        <v>559</v>
      </c>
      <c r="IU293" t="s">
        <v>560</v>
      </c>
      <c r="IV293" t="s">
        <v>561</v>
      </c>
      <c r="IW293" t="s">
        <v>562</v>
      </c>
      <c r="IX293" t="s">
        <v>563</v>
      </c>
      <c r="IY293" t="s">
        <v>528</v>
      </c>
      <c r="IZ293" t="s">
        <v>587</v>
      </c>
      <c r="JA293" t="s">
        <v>541</v>
      </c>
      <c r="JX293" t="s">
        <v>534</v>
      </c>
      <c r="JZ293" t="s">
        <v>901</v>
      </c>
      <c r="KB293" t="s">
        <v>589</v>
      </c>
      <c r="KC293">
        <v>2</v>
      </c>
      <c r="KD293">
        <v>1</v>
      </c>
      <c r="KK293">
        <v>1</v>
      </c>
      <c r="KN293" t="s">
        <v>552</v>
      </c>
      <c r="KQ293" t="b">
        <f t="shared" si="348"/>
        <v>0</v>
      </c>
      <c r="KR293">
        <f t="shared" si="308"/>
        <v>138</v>
      </c>
    </row>
    <row r="294" spans="1:304" ht="14.4" customHeight="1" x14ac:dyDescent="0.3">
      <c r="A294">
        <v>100</v>
      </c>
      <c r="B294">
        <v>416</v>
      </c>
      <c r="C294" s="2">
        <v>44882.591550925928</v>
      </c>
      <c r="D294">
        <v>1</v>
      </c>
      <c r="E294" t="s">
        <v>581</v>
      </c>
      <c r="F294" t="s">
        <v>566</v>
      </c>
      <c r="G294">
        <f>VLOOKUP(F294,'Vlookup tables'!$A$2:$B$10,2,FALSE)</f>
        <v>3</v>
      </c>
      <c r="H294" t="s">
        <v>545</v>
      </c>
      <c r="J294" t="str">
        <f t="shared" si="349"/>
        <v>Engineering</v>
      </c>
      <c r="K294" t="s">
        <v>566</v>
      </c>
      <c r="L294">
        <f>VLOOKUP(K294,'Vlookup tables'!$A$2:$B$10,2,FALSE)</f>
        <v>3</v>
      </c>
      <c r="M294" t="s">
        <v>583</v>
      </c>
      <c r="N294" t="b">
        <f t="shared" si="309"/>
        <v>1</v>
      </c>
      <c r="O294" t="b">
        <f t="shared" si="310"/>
        <v>0</v>
      </c>
      <c r="P294" t="b">
        <f t="shared" si="311"/>
        <v>0</v>
      </c>
      <c r="Q294" t="b">
        <f t="shared" si="312"/>
        <v>0</v>
      </c>
      <c r="R294" t="b">
        <f t="shared" si="313"/>
        <v>0</v>
      </c>
      <c r="S294" t="s">
        <v>547</v>
      </c>
      <c r="T294" t="str">
        <f t="shared" si="350"/>
        <v>na</v>
      </c>
      <c r="U294" t="b">
        <f t="shared" si="351"/>
        <v>0</v>
      </c>
      <c r="V294" t="b">
        <f t="shared" si="352"/>
        <v>1</v>
      </c>
      <c r="W294" t="b">
        <f t="shared" si="353"/>
        <v>0</v>
      </c>
      <c r="X294" t="b">
        <f t="shared" si="354"/>
        <v>0</v>
      </c>
      <c r="Y294" t="s">
        <v>584</v>
      </c>
      <c r="Z294">
        <f>VLOOKUP(Y294,'Vlookup tables'!$D$2:$E$6,2,FALSE)</f>
        <v>2</v>
      </c>
      <c r="AA294" t="str">
        <f t="shared" si="291"/>
        <v>na</v>
      </c>
      <c r="AB294" t="str">
        <f t="shared" si="314"/>
        <v>na</v>
      </c>
      <c r="AC294" t="str">
        <f t="shared" si="315"/>
        <v>na</v>
      </c>
      <c r="AD294" t="str">
        <f t="shared" si="316"/>
        <v>na</v>
      </c>
      <c r="AE294" t="str">
        <f t="shared" si="317"/>
        <v>na</v>
      </c>
      <c r="AF294" t="str">
        <f>IF(OR(AA294=FALSE,AA294="na"),"na",VLOOKUP(AV294,'Vlookup tables'!$G$2:$H$7,2,FALSE))</f>
        <v>na</v>
      </c>
      <c r="AG294" t="str">
        <f>IF(OR(AB294=FALSE,AB294="na"),"na",VLOOKUP(AW294,'Vlookup tables'!$G$2:$H$7,2,FALSE))</f>
        <v>na</v>
      </c>
      <c r="AH294" t="str">
        <f>IF(OR(AC294=FALSE,AC294="na"),"na",VLOOKUP(AX294,'Vlookup tables'!$G$2:$H$7,2,FALSE))</f>
        <v>na</v>
      </c>
      <c r="AI294" t="str">
        <f>IF(OR(AD294=FALSE,AD294="na"),"na",VLOOKUP(AY294,'Vlookup tables'!$G$2:$H$7,2,FALSE))</f>
        <v>na</v>
      </c>
      <c r="AJ294" t="str">
        <f>IF(OR(AA294=FALSE,AA294="na"),"na",VLOOKUP(BC294,'Vlookup tables'!$J$2:$K$5,2,FALSE))</f>
        <v>na</v>
      </c>
      <c r="AK294" t="str">
        <f>IF(OR(AB294=FALSE,AB294="na"),"na",VLOOKUP(BD294,'Vlookup tables'!$J$2:$K$5,2,FALSE))</f>
        <v>na</v>
      </c>
      <c r="AL294" t="str">
        <f>IF(OR(AC294=FALSE,AC294="na"),"na",VLOOKUP(BE294,'Vlookup tables'!$J$2:$K$5,2,FALSE))</f>
        <v>na</v>
      </c>
      <c r="AM294" t="str">
        <f>IF(OR(AD294=FALSE,AD294="na"),"na",VLOOKUP(BF294,'Vlookup tables'!$J$2:$K$5,2,FALSE))</f>
        <v>na</v>
      </c>
      <c r="AN294" t="str">
        <f t="shared" si="318"/>
        <v>na</v>
      </c>
      <c r="AO294" t="str">
        <f t="shared" si="319"/>
        <v>na</v>
      </c>
      <c r="AP294" t="str">
        <f t="shared" si="320"/>
        <v>na</v>
      </c>
      <c r="AQ294" t="str">
        <f t="shared" si="321"/>
        <v>na</v>
      </c>
      <c r="BQ294" t="str">
        <f t="shared" si="322"/>
        <v>na</v>
      </c>
      <c r="BR294" t="b">
        <f t="shared" si="323"/>
        <v>1</v>
      </c>
      <c r="BS294" t="b">
        <f t="shared" si="324"/>
        <v>1</v>
      </c>
      <c r="BT294" t="b">
        <f t="shared" si="325"/>
        <v>0</v>
      </c>
      <c r="BU294" t="b">
        <f t="shared" si="326"/>
        <v>0</v>
      </c>
      <c r="BV294" t="b">
        <f t="shared" si="327"/>
        <v>0</v>
      </c>
      <c r="BW294">
        <f>IF(OR(BR294=FALSE,BR294="na"),"na",VLOOKUP(CN294,'Vlookup tables'!$G$2:$H$7,2,FALSE))</f>
        <v>1</v>
      </c>
      <c r="BX294">
        <f>IF(OR(BS294=FALSE,BS294="na"),"na",VLOOKUP(CO294,'Vlookup tables'!$G$2:$H$7,2,FALSE))</f>
        <v>1</v>
      </c>
      <c r="BY294" t="str">
        <f>IF(OR(BT294=FALSE,BT294="na"),"na",VLOOKUP(CP294,'Vlookup tables'!$G$2:$H$7,2,FALSE))</f>
        <v>na</v>
      </c>
      <c r="BZ294" t="str">
        <f>IF(OR(BU294=FALSE,BU294="na"),"na",VLOOKUP(CQ294,'Vlookup tables'!$G$2:$H$7,2,FALSE))</f>
        <v>na</v>
      </c>
      <c r="CA294">
        <f>IF(OR(BR294=FALSE,BR294="na"),"na",VLOOKUP(CU294,'Vlookup tables'!$J$2:$K$5,2,FALSE))</f>
        <v>2</v>
      </c>
      <c r="CB294">
        <f>IF(OR(BS294=FALSE,BS294="na"),"na",VLOOKUP(CV294,'Vlookup tables'!$J$2:$K$5,2,FALSE))</f>
        <v>2</v>
      </c>
      <c r="CC294" t="str">
        <f>IF(OR(BT294=FALSE,BT294="na"),"na",VLOOKUP(CW294,'Vlookup tables'!$J$2:$K$5,2,FALSE))</f>
        <v>na</v>
      </c>
      <c r="CD294" t="str">
        <f>IF(OR(BU294=FALSE,BU294="na"),"na",VLOOKUP(CX294,'Vlookup tables'!$J$2:$K$5,2,FALSE))</f>
        <v>na</v>
      </c>
      <c r="CE294" t="b">
        <f t="shared" si="328"/>
        <v>0</v>
      </c>
      <c r="CF294" t="b">
        <f t="shared" si="329"/>
        <v>0</v>
      </c>
      <c r="CG294" t="str">
        <f t="shared" si="330"/>
        <v>na</v>
      </c>
      <c r="CH294" t="str">
        <f t="shared" si="331"/>
        <v>na</v>
      </c>
      <c r="CJ294" t="s">
        <v>529</v>
      </c>
      <c r="CN294" t="s">
        <v>530</v>
      </c>
      <c r="CO294" t="s">
        <v>530</v>
      </c>
      <c r="CU294" t="s">
        <v>528</v>
      </c>
      <c r="CV294" t="s">
        <v>528</v>
      </c>
      <c r="DI294" t="b">
        <f t="shared" si="332"/>
        <v>0</v>
      </c>
      <c r="DK294" t="s">
        <v>552</v>
      </c>
      <c r="EQ294" t="b">
        <f t="shared" si="333"/>
        <v>1</v>
      </c>
      <c r="ER294" t="b">
        <f t="shared" si="334"/>
        <v>1</v>
      </c>
      <c r="ES294" t="b">
        <f t="shared" si="335"/>
        <v>0</v>
      </c>
      <c r="ET294" t="b">
        <f t="shared" si="336"/>
        <v>0</v>
      </c>
      <c r="EU294" t="b">
        <f t="shared" si="337"/>
        <v>1</v>
      </c>
      <c r="EV294" t="b">
        <f t="shared" si="338"/>
        <v>0</v>
      </c>
      <c r="EW294">
        <f t="shared" si="292"/>
        <v>1</v>
      </c>
      <c r="EX294" t="str">
        <f t="shared" si="293"/>
        <v>na</v>
      </c>
      <c r="EY294" t="str">
        <f t="shared" si="294"/>
        <v>na</v>
      </c>
      <c r="EZ294">
        <f t="shared" si="295"/>
        <v>3</v>
      </c>
      <c r="FA294" t="b">
        <f t="shared" si="296"/>
        <v>1</v>
      </c>
      <c r="FB294" t="b">
        <f t="shared" si="297"/>
        <v>0</v>
      </c>
      <c r="FC294" t="b">
        <f t="shared" si="339"/>
        <v>0</v>
      </c>
      <c r="FD294" t="b">
        <f t="shared" si="298"/>
        <v>1</v>
      </c>
      <c r="FE294" t="b">
        <f t="shared" si="299"/>
        <v>0</v>
      </c>
      <c r="FF294" t="b">
        <f t="shared" si="300"/>
        <v>1</v>
      </c>
      <c r="FG294" t="b">
        <f t="shared" si="301"/>
        <v>1</v>
      </c>
      <c r="FH294" t="b">
        <f t="shared" si="340"/>
        <v>0</v>
      </c>
      <c r="FI294">
        <f>IF(OR(FD294=FALSE,FD294="na"),"na",VLOOKUP(GH294,'Vlookup tables'!$G$2:$H$7,2,FALSE))</f>
        <v>2</v>
      </c>
      <c r="FJ294" t="str">
        <f>IF(OR(FE294=FALSE,FE294="na"),"na",VLOOKUP(GI294,'Vlookup tables'!$G$2:$H$7,2,FALSE))</f>
        <v>na</v>
      </c>
      <c r="FK294">
        <f>IF(OR(FF294=FALSE,FF294="na"),"na",VLOOKUP(GJ294,'Vlookup tables'!$G$2:$H$7,2,FALSE))</f>
        <v>2</v>
      </c>
      <c r="FL294">
        <f>IF(OR(FG294=FALSE,FG294="na"),"na",VLOOKUP(GK294,'Vlookup tables'!$G$2:$H$7,2,FALSE))</f>
        <v>1</v>
      </c>
      <c r="FM294">
        <f>IF(OR(FD294=FALSE,FD294="na"),"na",VLOOKUP(GO294,'Vlookup tables'!$J$2:$K$5,2,FALSE))</f>
        <v>3</v>
      </c>
      <c r="FN294" t="str">
        <f>IF(OR(FE294=FALSE,FE294="na"),"na",VLOOKUP(GP294,'Vlookup tables'!$J$2:$K$5,2,FALSE))</f>
        <v>na</v>
      </c>
      <c r="FO294">
        <f>IF(OR(FF294=FALSE,FF294="na"),"na",VLOOKUP(GQ294,'Vlookup tables'!$J$2:$K$5,2,FALSE))</f>
        <v>3</v>
      </c>
      <c r="FP294">
        <f>IF(OR(FG294=FALSE,FG294="na"),"na",VLOOKUP(GR294,'Vlookup tables'!$J$2:$K$5,2,FALSE))</f>
        <v>3</v>
      </c>
      <c r="FQ294" t="b">
        <f t="shared" si="302"/>
        <v>0</v>
      </c>
      <c r="FR294" t="str">
        <f t="shared" si="303"/>
        <v>na</v>
      </c>
      <c r="FS294" t="b">
        <f t="shared" si="304"/>
        <v>0</v>
      </c>
      <c r="FT294" t="b">
        <f t="shared" si="305"/>
        <v>0</v>
      </c>
      <c r="FU294" t="b">
        <f t="shared" si="306"/>
        <v>0</v>
      </c>
      <c r="FV294" t="s">
        <v>594</v>
      </c>
      <c r="FX294" t="s">
        <v>555</v>
      </c>
      <c r="GA294" t="s">
        <v>554</v>
      </c>
      <c r="GB294" t="s">
        <v>618</v>
      </c>
      <c r="GF294" t="s">
        <v>596</v>
      </c>
      <c r="GH294" t="s">
        <v>531</v>
      </c>
      <c r="GJ294" t="s">
        <v>531</v>
      </c>
      <c r="GK294" t="s">
        <v>530</v>
      </c>
      <c r="GO294" t="s">
        <v>532</v>
      </c>
      <c r="GQ294" t="s">
        <v>532</v>
      </c>
      <c r="GR294" t="s">
        <v>532</v>
      </c>
      <c r="HD294" t="s">
        <v>552</v>
      </c>
      <c r="HX294">
        <f>IF(IT294="","Unknown",VLOOKUP(IT294,'Vlookup tables'!$B$13:$C$16,2,FALSE))</f>
        <v>3</v>
      </c>
      <c r="HY294">
        <f>IF(IU294="","Unknown",VLOOKUP(IU294,'Vlookup tables'!$D$13:$E$16,2,FALSE))</f>
        <v>3</v>
      </c>
      <c r="HZ294">
        <f>IF(IV294="","Unknown",VLOOKUP(IV294,'Vlookup tables'!$F$13:$G$16,2,FALSE))</f>
        <v>3</v>
      </c>
      <c r="IA294">
        <f>IF(IW294="","Unknown",VLOOKUP(IW294,'Vlookup tables'!$H$13:$I$16,2,FALSE))</f>
        <v>3</v>
      </c>
      <c r="IB294">
        <f>IF(IX294="","Unknown",VLOOKUP(IX294,'Vlookup tables'!$J$13:$K$16,2,FALSE))</f>
        <v>2</v>
      </c>
      <c r="IC294">
        <f>IF(IY294="","Unknown",VLOOKUP(IY294,'Vlookup tables'!$L$13:$M$16,2,FALSE))</f>
        <v>2</v>
      </c>
      <c r="ID294">
        <f>IF(IZ294="","Unknown",VLOOKUP(IZ294,'Vlookup tables'!$N$13:$O$16,2,FALSE))</f>
        <v>1</v>
      </c>
      <c r="IE294">
        <f>VLOOKUP(JA294,'Vlookup tables'!$P$13:$Q$15,2,FALSE)</f>
        <v>2</v>
      </c>
      <c r="IF294" t="b">
        <f t="shared" si="341"/>
        <v>0</v>
      </c>
      <c r="IG294" t="b">
        <f t="shared" si="342"/>
        <v>0</v>
      </c>
      <c r="IH294" t="b">
        <f t="shared" si="343"/>
        <v>0</v>
      </c>
      <c r="II294" t="b">
        <f t="shared" si="307"/>
        <v>1</v>
      </c>
      <c r="IJ294" t="str">
        <f>IF(OR(IF294=FALSE,IF294="na"),"na",VLOOKUP(JF294,'Vlookup tables'!$G$2:$H$7,2,FALSE))</f>
        <v>na</v>
      </c>
      <c r="IK294" t="str">
        <f>IF(OR(IG294=FALSE,IG294="na"),"na",VLOOKUP(JG294,'Vlookup tables'!$G$2:$H$7,2,FALSE))</f>
        <v>na</v>
      </c>
      <c r="IL294" t="str">
        <f>IF(OR(IH294=FALSE,IH294="na"),"na",VLOOKUP(JH294,'Vlookup tables'!$G$2:$H$7,2,FALSE))</f>
        <v>na</v>
      </c>
      <c r="IM294" t="str">
        <f>IF(OR(IF294=FALSE,IF294="na"),"na",VLOOKUP(JL294,'Vlookup tables'!$J$2:$K$5,2,FALSE))</f>
        <v>na</v>
      </c>
      <c r="IN294" t="str">
        <f>IF(OR(IG294=FALSE,IG294="na"),"na",VLOOKUP(JM294,'Vlookup tables'!$J$2:$K$5,2,FALSE))</f>
        <v>na</v>
      </c>
      <c r="IO294" t="str">
        <f>IF(OR(IH294=FALSE,IH294="na"),"na",VLOOKUP(JN294,'Vlookup tables'!$J$2:$K$5,2,FALSE))</f>
        <v>na</v>
      </c>
      <c r="IP294" t="str">
        <f t="shared" si="344"/>
        <v>na</v>
      </c>
      <c r="IQ294" t="str">
        <f t="shared" si="345"/>
        <v>na</v>
      </c>
      <c r="IR294" t="str">
        <f t="shared" si="346"/>
        <v>na</v>
      </c>
      <c r="IS294" t="b">
        <f t="shared" si="347"/>
        <v>0</v>
      </c>
      <c r="IT294" t="s">
        <v>538</v>
      </c>
      <c r="IU294" t="s">
        <v>539</v>
      </c>
      <c r="IV294" t="s">
        <v>540</v>
      </c>
      <c r="IW294" t="s">
        <v>576</v>
      </c>
      <c r="IX294" t="s">
        <v>563</v>
      </c>
      <c r="IY294" t="s">
        <v>528</v>
      </c>
      <c r="IZ294" t="s">
        <v>562</v>
      </c>
      <c r="JA294" t="s">
        <v>578</v>
      </c>
      <c r="JB294" t="s">
        <v>579</v>
      </c>
      <c r="JC294" t="s">
        <v>1671</v>
      </c>
      <c r="JI294" t="s">
        <v>530</v>
      </c>
      <c r="JO294" t="s">
        <v>528</v>
      </c>
      <c r="KN294" t="s">
        <v>552</v>
      </c>
      <c r="KQ294" t="b">
        <f t="shared" si="348"/>
        <v>0</v>
      </c>
      <c r="KR294">
        <f t="shared" si="308"/>
        <v>145</v>
      </c>
    </row>
    <row r="295" spans="1:304" ht="14.4" customHeight="1" x14ac:dyDescent="0.3">
      <c r="A295">
        <v>100</v>
      </c>
      <c r="B295">
        <v>653</v>
      </c>
      <c r="C295" s="2">
        <v>44882.596932870372</v>
      </c>
      <c r="D295">
        <v>1</v>
      </c>
      <c r="E295" t="s">
        <v>581</v>
      </c>
      <c r="F295" t="s">
        <v>612</v>
      </c>
      <c r="G295">
        <f>VLOOKUP(F295,'Vlookup tables'!$A$2:$B$10,2,FALSE)</f>
        <v>5</v>
      </c>
      <c r="H295" t="s">
        <v>545</v>
      </c>
      <c r="J295" t="str">
        <f t="shared" si="349"/>
        <v>Engineering</v>
      </c>
      <c r="K295" t="s">
        <v>612</v>
      </c>
      <c r="L295">
        <f>VLOOKUP(K295,'Vlookup tables'!$A$2:$B$10,2,FALSE)</f>
        <v>5</v>
      </c>
      <c r="M295" t="s">
        <v>546</v>
      </c>
      <c r="N295" t="b">
        <f t="shared" si="309"/>
        <v>1</v>
      </c>
      <c r="O295" t="b">
        <f t="shared" si="310"/>
        <v>1</v>
      </c>
      <c r="P295" t="b">
        <f t="shared" si="311"/>
        <v>1</v>
      </c>
      <c r="Q295" t="b">
        <f t="shared" si="312"/>
        <v>1</v>
      </c>
      <c r="R295" t="b">
        <f t="shared" si="313"/>
        <v>0</v>
      </c>
      <c r="S295" t="s">
        <v>614</v>
      </c>
      <c r="T295" t="str">
        <f t="shared" si="350"/>
        <v>na</v>
      </c>
      <c r="U295" t="str">
        <f t="shared" si="351"/>
        <v>na</v>
      </c>
      <c r="V295" t="str">
        <f t="shared" si="352"/>
        <v>na</v>
      </c>
      <c r="W295" t="str">
        <f t="shared" si="353"/>
        <v>na</v>
      </c>
      <c r="X295" t="b">
        <f t="shared" si="354"/>
        <v>0</v>
      </c>
      <c r="Y295" t="s">
        <v>584</v>
      </c>
      <c r="Z295">
        <f>VLOOKUP(Y295,'Vlookup tables'!$D$2:$E$6,2,FALSE)</f>
        <v>2</v>
      </c>
      <c r="AA295" t="str">
        <f t="shared" si="291"/>
        <v>na</v>
      </c>
      <c r="AB295" t="str">
        <f t="shared" si="314"/>
        <v>na</v>
      </c>
      <c r="AC295" t="str">
        <f t="shared" si="315"/>
        <v>na</v>
      </c>
      <c r="AD295" t="str">
        <f t="shared" si="316"/>
        <v>na</v>
      </c>
      <c r="AE295" t="str">
        <f t="shared" si="317"/>
        <v>na</v>
      </c>
      <c r="AF295" t="str">
        <f>IF(OR(AA295=FALSE,AA295="na"),"na",VLOOKUP(AV295,'Vlookup tables'!$G$2:$H$7,2,FALSE))</f>
        <v>na</v>
      </c>
      <c r="AG295" t="str">
        <f>IF(OR(AB295=FALSE,AB295="na"),"na",VLOOKUP(AW295,'Vlookup tables'!$G$2:$H$7,2,FALSE))</f>
        <v>na</v>
      </c>
      <c r="AH295" t="str">
        <f>IF(OR(AC295=FALSE,AC295="na"),"na",VLOOKUP(AX295,'Vlookup tables'!$G$2:$H$7,2,FALSE))</f>
        <v>na</v>
      </c>
      <c r="AI295" t="str">
        <f>IF(OR(AD295=FALSE,AD295="na"),"na",VLOOKUP(AY295,'Vlookup tables'!$G$2:$H$7,2,FALSE))</f>
        <v>na</v>
      </c>
      <c r="AJ295" t="str">
        <f>IF(OR(AA295=FALSE,AA295="na"),"na",VLOOKUP(BC295,'Vlookup tables'!$J$2:$K$5,2,FALSE))</f>
        <v>na</v>
      </c>
      <c r="AK295" t="str">
        <f>IF(OR(AB295=FALSE,AB295="na"),"na",VLOOKUP(BD295,'Vlookup tables'!$J$2:$K$5,2,FALSE))</f>
        <v>na</v>
      </c>
      <c r="AL295" t="str">
        <f>IF(OR(AC295=FALSE,AC295="na"),"na",VLOOKUP(BE295,'Vlookup tables'!$J$2:$K$5,2,FALSE))</f>
        <v>na</v>
      </c>
      <c r="AM295" t="str">
        <f>IF(OR(AD295=FALSE,AD295="na"),"na",VLOOKUP(BF295,'Vlookup tables'!$J$2:$K$5,2,FALSE))</f>
        <v>na</v>
      </c>
      <c r="AN295" t="str">
        <f t="shared" si="318"/>
        <v>na</v>
      </c>
      <c r="AO295" t="str">
        <f t="shared" si="319"/>
        <v>na</v>
      </c>
      <c r="AP295" t="str">
        <f t="shared" si="320"/>
        <v>na</v>
      </c>
      <c r="AQ295" t="str">
        <f t="shared" si="321"/>
        <v>na</v>
      </c>
      <c r="BQ295" t="str">
        <f t="shared" si="322"/>
        <v>na</v>
      </c>
      <c r="BR295" t="b">
        <f t="shared" si="323"/>
        <v>1</v>
      </c>
      <c r="BS295" t="b">
        <f t="shared" si="324"/>
        <v>1</v>
      </c>
      <c r="BT295" t="b">
        <f t="shared" si="325"/>
        <v>0</v>
      </c>
      <c r="BU295" t="b">
        <f t="shared" si="326"/>
        <v>1</v>
      </c>
      <c r="BV295" t="b">
        <f t="shared" si="327"/>
        <v>0</v>
      </c>
      <c r="BW295">
        <f>IF(OR(BR295=FALSE,BR295="na"),"na",VLOOKUP(CN295,'Vlookup tables'!$G$2:$H$7,2,FALSE))</f>
        <v>1</v>
      </c>
      <c r="BX295">
        <f>IF(OR(BS295=FALSE,BS295="na"),"na",VLOOKUP(CO295,'Vlookup tables'!$G$2:$H$7,2,FALSE))</f>
        <v>2</v>
      </c>
      <c r="BY295" t="str">
        <f>IF(OR(BT295=FALSE,BT295="na"),"na",VLOOKUP(CP295,'Vlookup tables'!$G$2:$H$7,2,FALSE))</f>
        <v>na</v>
      </c>
      <c r="BZ295">
        <f>IF(OR(BU295=FALSE,BU295="na"),"na",VLOOKUP(CQ295,'Vlookup tables'!$G$2:$H$7,2,FALSE))</f>
        <v>1</v>
      </c>
      <c r="CA295">
        <f>IF(OR(BR295=FALSE,BR295="na"),"na",VLOOKUP(CU295,'Vlookup tables'!$J$2:$K$5,2,FALSE))</f>
        <v>2</v>
      </c>
      <c r="CB295">
        <f>IF(OR(BS295=FALSE,BS295="na"),"na",VLOOKUP(CV295,'Vlookup tables'!$J$2:$K$5,2,FALSE))</f>
        <v>3</v>
      </c>
      <c r="CC295" t="str">
        <f>IF(OR(BT295=FALSE,BT295="na"),"na",VLOOKUP(CW295,'Vlookup tables'!$J$2:$K$5,2,FALSE))</f>
        <v>na</v>
      </c>
      <c r="CD295">
        <f>IF(OR(BU295=FALSE,BU295="na"),"na",VLOOKUP(CX295,'Vlookup tables'!$J$2:$K$5,2,FALSE))</f>
        <v>2</v>
      </c>
      <c r="CE295" t="b">
        <f t="shared" si="328"/>
        <v>0</v>
      </c>
      <c r="CF295" t="b">
        <f t="shared" si="329"/>
        <v>0</v>
      </c>
      <c r="CG295" t="str">
        <f t="shared" si="330"/>
        <v>na</v>
      </c>
      <c r="CH295" t="b">
        <f t="shared" si="331"/>
        <v>0</v>
      </c>
      <c r="CJ295" t="s">
        <v>667</v>
      </c>
      <c r="CN295" t="s">
        <v>530</v>
      </c>
      <c r="CO295" t="s">
        <v>531</v>
      </c>
      <c r="CQ295" t="s">
        <v>530</v>
      </c>
      <c r="CU295" t="s">
        <v>528</v>
      </c>
      <c r="CV295" t="s">
        <v>532</v>
      </c>
      <c r="CX295" t="s">
        <v>528</v>
      </c>
      <c r="DI295" t="b">
        <f t="shared" si="332"/>
        <v>0</v>
      </c>
      <c r="DK295" t="s">
        <v>552</v>
      </c>
      <c r="EQ295" t="b">
        <f t="shared" si="333"/>
        <v>1</v>
      </c>
      <c r="ER295" t="b">
        <f t="shared" si="334"/>
        <v>1</v>
      </c>
      <c r="ES295" t="b">
        <f t="shared" si="335"/>
        <v>0</v>
      </c>
      <c r="ET295" t="b">
        <f t="shared" si="336"/>
        <v>0</v>
      </c>
      <c r="EU295" t="b">
        <f t="shared" si="337"/>
        <v>0</v>
      </c>
      <c r="EV295" t="b">
        <f t="shared" si="338"/>
        <v>0</v>
      </c>
      <c r="EW295">
        <f t="shared" si="292"/>
        <v>1</v>
      </c>
      <c r="EX295" t="str">
        <f t="shared" si="293"/>
        <v>na</v>
      </c>
      <c r="EY295" t="str">
        <f t="shared" si="294"/>
        <v>na</v>
      </c>
      <c r="EZ295" t="str">
        <f t="shared" si="295"/>
        <v>na</v>
      </c>
      <c r="FA295" t="b">
        <f t="shared" si="296"/>
        <v>1</v>
      </c>
      <c r="FB295" t="b">
        <f t="shared" si="297"/>
        <v>0</v>
      </c>
      <c r="FC295" t="b">
        <f t="shared" si="339"/>
        <v>0</v>
      </c>
      <c r="FD295" t="b">
        <f t="shared" si="298"/>
        <v>1</v>
      </c>
      <c r="FE295" t="str">
        <f t="shared" si="299"/>
        <v>na</v>
      </c>
      <c r="FF295" t="b">
        <f t="shared" si="300"/>
        <v>1</v>
      </c>
      <c r="FG295" t="b">
        <f t="shared" si="301"/>
        <v>0</v>
      </c>
      <c r="FH295" t="b">
        <f t="shared" si="340"/>
        <v>0</v>
      </c>
      <c r="FI295">
        <f>IF(OR(FD295=FALSE,FD295="na"),"na",VLOOKUP(GH295,'Vlookup tables'!$G$2:$H$7,2,FALSE))</f>
        <v>1</v>
      </c>
      <c r="FJ295" t="str">
        <f>IF(OR(FE295=FALSE,FE295="na"),"na",VLOOKUP(GI295,'Vlookup tables'!$G$2:$H$7,2,FALSE))</f>
        <v>na</v>
      </c>
      <c r="FK295">
        <f>IF(OR(FF295=FALSE,FF295="na"),"na",VLOOKUP(GJ295,'Vlookup tables'!$G$2:$H$7,2,FALSE))</f>
        <v>2</v>
      </c>
      <c r="FL295" t="str">
        <f>IF(OR(FG295=FALSE,FG295="na"),"na",VLOOKUP(GK295,'Vlookup tables'!$G$2:$H$7,2,FALSE))</f>
        <v>na</v>
      </c>
      <c r="FM295">
        <f>IF(OR(FD295=FALSE,FD295="na"),"na",VLOOKUP(GO295,'Vlookup tables'!$J$2:$K$5,2,FALSE))</f>
        <v>3</v>
      </c>
      <c r="FN295" t="str">
        <f>IF(OR(FE295=FALSE,FE295="na"),"na",VLOOKUP(GP295,'Vlookup tables'!$J$2:$K$5,2,FALSE))</f>
        <v>na</v>
      </c>
      <c r="FO295">
        <f>IF(OR(FF295=FALSE,FF295="na"),"na",VLOOKUP(GQ295,'Vlookup tables'!$J$2:$K$5,2,FALSE))</f>
        <v>2</v>
      </c>
      <c r="FP295" t="str">
        <f>IF(OR(FG295=FALSE,FG295="na"),"na",VLOOKUP(GR295,'Vlookup tables'!$J$2:$K$5,2,FALSE))</f>
        <v>na</v>
      </c>
      <c r="FQ295" t="b">
        <f t="shared" si="302"/>
        <v>0</v>
      </c>
      <c r="FR295" t="str">
        <f t="shared" si="303"/>
        <v>na</v>
      </c>
      <c r="FS295" t="b">
        <f t="shared" si="304"/>
        <v>0</v>
      </c>
      <c r="FT295" t="str">
        <f t="shared" si="305"/>
        <v>na</v>
      </c>
      <c r="FU295" t="b">
        <f t="shared" si="306"/>
        <v>0</v>
      </c>
      <c r="FV295" t="s">
        <v>601</v>
      </c>
      <c r="FX295" t="s">
        <v>555</v>
      </c>
      <c r="GB295" t="s">
        <v>630</v>
      </c>
      <c r="GF295" t="s">
        <v>596</v>
      </c>
      <c r="GH295" t="s">
        <v>530</v>
      </c>
      <c r="GJ295" t="s">
        <v>531</v>
      </c>
      <c r="GO295" t="s">
        <v>532</v>
      </c>
      <c r="GQ295" t="s">
        <v>528</v>
      </c>
      <c r="HD295" t="s">
        <v>552</v>
      </c>
      <c r="HX295">
        <f>IF(IT295="","Unknown",VLOOKUP(IT295,'Vlookup tables'!$B$13:$C$16,2,FALSE))</f>
        <v>1</v>
      </c>
      <c r="HY295">
        <f>IF(IU295="","Unknown",VLOOKUP(IU295,'Vlookup tables'!$D$13:$E$16,2,FALSE))</f>
        <v>2</v>
      </c>
      <c r="HZ295">
        <f>IF(IV295="","Unknown",VLOOKUP(IV295,'Vlookup tables'!$F$13:$G$16,2,FALSE))</f>
        <v>3</v>
      </c>
      <c r="IA295">
        <f>IF(IW295="","Unknown",VLOOKUP(IW295,'Vlookup tables'!$H$13:$I$16,2,FALSE))</f>
        <v>3</v>
      </c>
      <c r="IB295">
        <f>IF(IX295="","Unknown",VLOOKUP(IX295,'Vlookup tables'!$J$13:$K$16,2,FALSE))</f>
        <v>3</v>
      </c>
      <c r="IC295">
        <f>IF(IY295="","Unknown",VLOOKUP(IY295,'Vlookup tables'!$L$13:$M$16,2,FALSE))</f>
        <v>3</v>
      </c>
      <c r="ID295">
        <f>IF(IZ295="","Unknown",VLOOKUP(IZ295,'Vlookup tables'!$N$13:$O$16,2,FALSE))</f>
        <v>1</v>
      </c>
      <c r="IE295">
        <f>VLOOKUP(JA295,'Vlookup tables'!$P$13:$Q$15,2,FALSE)</f>
        <v>1</v>
      </c>
      <c r="IF295" t="str">
        <f t="shared" si="341"/>
        <v>na</v>
      </c>
      <c r="IG295" t="str">
        <f t="shared" si="342"/>
        <v>na</v>
      </c>
      <c r="IH295" t="str">
        <f t="shared" si="343"/>
        <v>na</v>
      </c>
      <c r="II295" t="str">
        <f t="shared" si="307"/>
        <v>na</v>
      </c>
      <c r="IJ295" t="str">
        <f>IF(OR(IF295=FALSE,IF295="na"),"na",VLOOKUP(JF295,'Vlookup tables'!$G$2:$H$7,2,FALSE))</f>
        <v>na</v>
      </c>
      <c r="IK295" t="str">
        <f>IF(OR(IG295=FALSE,IG295="na"),"na",VLOOKUP(JG295,'Vlookup tables'!$G$2:$H$7,2,FALSE))</f>
        <v>na</v>
      </c>
      <c r="IL295" t="str">
        <f>IF(OR(IH295=FALSE,IH295="na"),"na",VLOOKUP(JH295,'Vlookup tables'!$G$2:$H$7,2,FALSE))</f>
        <v>na</v>
      </c>
      <c r="IM295" t="str">
        <f>IF(OR(IF295=FALSE,IF295="na"),"na",VLOOKUP(JL295,'Vlookup tables'!$J$2:$K$5,2,FALSE))</f>
        <v>na</v>
      </c>
      <c r="IN295" t="str">
        <f>IF(OR(IG295=FALSE,IG295="na"),"na",VLOOKUP(JM295,'Vlookup tables'!$J$2:$K$5,2,FALSE))</f>
        <v>na</v>
      </c>
      <c r="IO295" t="str">
        <f>IF(OR(IH295=FALSE,IH295="na"),"na",VLOOKUP(JN295,'Vlookup tables'!$J$2:$K$5,2,FALSE))</f>
        <v>na</v>
      </c>
      <c r="IP295" t="str">
        <f t="shared" si="344"/>
        <v>na</v>
      </c>
      <c r="IQ295" t="str">
        <f t="shared" si="345"/>
        <v>na</v>
      </c>
      <c r="IR295" t="str">
        <f t="shared" si="346"/>
        <v>na</v>
      </c>
      <c r="IS295" t="b">
        <f t="shared" si="347"/>
        <v>0</v>
      </c>
      <c r="IT295" t="s">
        <v>704</v>
      </c>
      <c r="IU295" t="s">
        <v>560</v>
      </c>
      <c r="IV295" t="s">
        <v>540</v>
      </c>
      <c r="IW295" t="s">
        <v>576</v>
      </c>
      <c r="IX295" t="s">
        <v>577</v>
      </c>
      <c r="IY295" t="s">
        <v>532</v>
      </c>
      <c r="IZ295" t="s">
        <v>562</v>
      </c>
      <c r="JA295" t="s">
        <v>541</v>
      </c>
      <c r="JX295" t="s">
        <v>579</v>
      </c>
      <c r="JY295" t="s">
        <v>1672</v>
      </c>
      <c r="KQ295" t="b">
        <f t="shared" si="348"/>
        <v>0</v>
      </c>
      <c r="KR295">
        <f t="shared" si="308"/>
        <v>141</v>
      </c>
    </row>
    <row r="296" spans="1:304" ht="14.4" customHeight="1" x14ac:dyDescent="0.3">
      <c r="A296">
        <v>100</v>
      </c>
      <c r="B296">
        <v>3465</v>
      </c>
      <c r="C296" s="2">
        <v>44882.606192129628</v>
      </c>
      <c r="D296">
        <v>0.89999997615814198</v>
      </c>
      <c r="E296" t="s">
        <v>775</v>
      </c>
      <c r="F296" t="s">
        <v>612</v>
      </c>
      <c r="G296">
        <f>VLOOKUP(F296,'Vlookup tables'!$A$2:$B$10,2,FALSE)</f>
        <v>5</v>
      </c>
      <c r="H296" t="s">
        <v>692</v>
      </c>
      <c r="J296" t="str">
        <f t="shared" si="349"/>
        <v>Engineering Technician</v>
      </c>
      <c r="K296" t="s">
        <v>568</v>
      </c>
      <c r="L296">
        <f>VLOOKUP(K296,'Vlookup tables'!$A$2:$B$10,2,FALSE)</f>
        <v>6</v>
      </c>
      <c r="M296" t="s">
        <v>592</v>
      </c>
      <c r="N296" t="b">
        <f t="shared" si="309"/>
        <v>0</v>
      </c>
      <c r="O296" t="b">
        <f t="shared" si="310"/>
        <v>1</v>
      </c>
      <c r="P296" t="b">
        <f t="shared" si="311"/>
        <v>0</v>
      </c>
      <c r="Q296" t="b">
        <f t="shared" si="312"/>
        <v>0</v>
      </c>
      <c r="R296" t="b">
        <f t="shared" si="313"/>
        <v>0</v>
      </c>
      <c r="T296" t="str">
        <f t="shared" si="350"/>
        <v>Unknown</v>
      </c>
      <c r="U296" t="str">
        <f t="shared" si="351"/>
        <v>na</v>
      </c>
      <c r="V296" t="str">
        <f t="shared" si="352"/>
        <v>Unknown</v>
      </c>
      <c r="W296" t="str">
        <f t="shared" si="353"/>
        <v>Unknown</v>
      </c>
      <c r="X296" t="str">
        <f t="shared" si="354"/>
        <v>Unknown</v>
      </c>
      <c r="Y296" t="s">
        <v>621</v>
      </c>
      <c r="Z296">
        <f>VLOOKUP(Y296,'Vlookup tables'!$D$2:$E$6,2,FALSE)</f>
        <v>3</v>
      </c>
      <c r="AA296" t="str">
        <f t="shared" si="291"/>
        <v>na</v>
      </c>
      <c r="AB296" t="str">
        <f t="shared" si="314"/>
        <v>na</v>
      </c>
      <c r="AC296" t="str">
        <f t="shared" si="315"/>
        <v>na</v>
      </c>
      <c r="AD296" t="str">
        <f t="shared" si="316"/>
        <v>na</v>
      </c>
      <c r="AE296" t="str">
        <f t="shared" si="317"/>
        <v>na</v>
      </c>
      <c r="AF296" t="str">
        <f>IF(OR(AA296=FALSE,AA296="na"),"na",VLOOKUP(AV296,'Vlookup tables'!$G$2:$H$7,2,FALSE))</f>
        <v>na</v>
      </c>
      <c r="AG296" t="str">
        <f>IF(OR(AB296=FALSE,AB296="na"),"na",VLOOKUP(AW296,'Vlookup tables'!$G$2:$H$7,2,FALSE))</f>
        <v>na</v>
      </c>
      <c r="AH296" t="str">
        <f>IF(OR(AC296=FALSE,AC296="na"),"na",VLOOKUP(AX296,'Vlookup tables'!$G$2:$H$7,2,FALSE))</f>
        <v>na</v>
      </c>
      <c r="AI296" t="str">
        <f>IF(OR(AD296=FALSE,AD296="na"),"na",VLOOKUP(AY296,'Vlookup tables'!$G$2:$H$7,2,FALSE))</f>
        <v>na</v>
      </c>
      <c r="AJ296" t="str">
        <f>IF(OR(AA296=FALSE,AA296="na"),"na",VLOOKUP(BC296,'Vlookup tables'!$J$2:$K$5,2,FALSE))</f>
        <v>na</v>
      </c>
      <c r="AK296" t="str">
        <f>IF(OR(AB296=FALSE,AB296="na"),"na",VLOOKUP(BD296,'Vlookup tables'!$J$2:$K$5,2,FALSE))</f>
        <v>na</v>
      </c>
      <c r="AL296" t="str">
        <f>IF(OR(AC296=FALSE,AC296="na"),"na",VLOOKUP(BE296,'Vlookup tables'!$J$2:$K$5,2,FALSE))</f>
        <v>na</v>
      </c>
      <c r="AM296" t="str">
        <f>IF(OR(AD296=FALSE,AD296="na"),"na",VLOOKUP(BF296,'Vlookup tables'!$J$2:$K$5,2,FALSE))</f>
        <v>na</v>
      </c>
      <c r="AN296" t="str">
        <f t="shared" si="318"/>
        <v>na</v>
      </c>
      <c r="AO296" t="str">
        <f t="shared" si="319"/>
        <v>na</v>
      </c>
      <c r="AP296" t="str">
        <f t="shared" si="320"/>
        <v>na</v>
      </c>
      <c r="AQ296" t="str">
        <f t="shared" si="321"/>
        <v>na</v>
      </c>
      <c r="BQ296" t="str">
        <f t="shared" si="322"/>
        <v>na</v>
      </c>
      <c r="BR296" t="str">
        <f t="shared" si="323"/>
        <v>na</v>
      </c>
      <c r="BS296" t="str">
        <f t="shared" si="324"/>
        <v>na</v>
      </c>
      <c r="BT296" t="str">
        <f t="shared" si="325"/>
        <v>na</v>
      </c>
      <c r="BU296" t="str">
        <f t="shared" si="326"/>
        <v>na</v>
      </c>
      <c r="BV296" t="str">
        <f t="shared" si="327"/>
        <v>na</v>
      </c>
      <c r="BW296" t="str">
        <f>IF(OR(BR296=FALSE,BR296="na"),"na",VLOOKUP(CN296,'Vlookup tables'!$G$2:$H$7,2,FALSE))</f>
        <v>na</v>
      </c>
      <c r="BX296" t="str">
        <f>IF(OR(BS296=FALSE,BS296="na"),"na",VLOOKUP(CO296,'Vlookup tables'!$G$2:$H$7,2,FALSE))</f>
        <v>na</v>
      </c>
      <c r="BY296" t="str">
        <f>IF(OR(BT296=FALSE,BT296="na"),"na",VLOOKUP(CP296,'Vlookup tables'!$G$2:$H$7,2,FALSE))</f>
        <v>na</v>
      </c>
      <c r="BZ296" t="str">
        <f>IF(OR(BU296=FALSE,BU296="na"),"na",VLOOKUP(CQ296,'Vlookup tables'!$G$2:$H$7,2,FALSE))</f>
        <v>na</v>
      </c>
      <c r="CA296" t="str">
        <f>IF(OR(BR296=FALSE,BR296="na"),"na",VLOOKUP(CU296,'Vlookup tables'!$J$2:$K$5,2,FALSE))</f>
        <v>na</v>
      </c>
      <c r="CB296" t="str">
        <f>IF(OR(BS296=FALSE,BS296="na"),"na",VLOOKUP(CV296,'Vlookup tables'!$J$2:$K$5,2,FALSE))</f>
        <v>na</v>
      </c>
      <c r="CC296" t="str">
        <f>IF(OR(BT296=FALSE,BT296="na"),"na",VLOOKUP(CW296,'Vlookup tables'!$J$2:$K$5,2,FALSE))</f>
        <v>na</v>
      </c>
      <c r="CD296" t="str">
        <f>IF(OR(BU296=FALSE,BU296="na"),"na",VLOOKUP(CX296,'Vlookup tables'!$J$2:$K$5,2,FALSE))</f>
        <v>na</v>
      </c>
      <c r="CE296" t="str">
        <f t="shared" si="328"/>
        <v>na</v>
      </c>
      <c r="CF296" t="str">
        <f t="shared" si="329"/>
        <v>na</v>
      </c>
      <c r="CG296" t="str">
        <f t="shared" si="330"/>
        <v>na</v>
      </c>
      <c r="CH296" t="str">
        <f t="shared" si="331"/>
        <v>na</v>
      </c>
      <c r="DI296" t="str">
        <f t="shared" si="332"/>
        <v>na</v>
      </c>
      <c r="DM296" s="5" t="s">
        <v>534</v>
      </c>
      <c r="DO296" t="s">
        <v>522</v>
      </c>
      <c r="DP296" t="s">
        <v>1673</v>
      </c>
      <c r="DQ296" t="s">
        <v>1674</v>
      </c>
      <c r="DW296">
        <v>1</v>
      </c>
      <c r="DZ296">
        <v>2</v>
      </c>
      <c r="ED296">
        <v>4</v>
      </c>
      <c r="EF296">
        <v>1</v>
      </c>
      <c r="EG296">
        <v>3</v>
      </c>
      <c r="EI296">
        <v>3</v>
      </c>
      <c r="EJ296">
        <v>1</v>
      </c>
      <c r="EK296">
        <v>2</v>
      </c>
      <c r="EQ296" t="b">
        <f t="shared" si="333"/>
        <v>1</v>
      </c>
      <c r="ER296" t="b">
        <f t="shared" si="334"/>
        <v>1</v>
      </c>
      <c r="ES296" t="b">
        <f t="shared" si="335"/>
        <v>0</v>
      </c>
      <c r="ET296" t="b">
        <f t="shared" si="336"/>
        <v>0</v>
      </c>
      <c r="EU296" t="b">
        <f t="shared" si="337"/>
        <v>1</v>
      </c>
      <c r="EV296" t="b">
        <f t="shared" si="338"/>
        <v>0</v>
      </c>
      <c r="EW296">
        <f t="shared" si="292"/>
        <v>3</v>
      </c>
      <c r="EX296" t="str">
        <f t="shared" si="293"/>
        <v>na</v>
      </c>
      <c r="EY296" t="str">
        <f t="shared" si="294"/>
        <v>na</v>
      </c>
      <c r="EZ296">
        <f t="shared" si="295"/>
        <v>2</v>
      </c>
      <c r="FA296" t="b">
        <f t="shared" si="296"/>
        <v>1</v>
      </c>
      <c r="FB296" t="b">
        <f t="shared" si="297"/>
        <v>0</v>
      </c>
      <c r="FC296" t="b">
        <f t="shared" si="339"/>
        <v>0</v>
      </c>
      <c r="FD296" t="b">
        <f t="shared" si="298"/>
        <v>0</v>
      </c>
      <c r="FE296" t="b">
        <f t="shared" si="299"/>
        <v>1</v>
      </c>
      <c r="FF296" t="b">
        <f t="shared" si="300"/>
        <v>0</v>
      </c>
      <c r="FG296" t="b">
        <f t="shared" si="301"/>
        <v>0</v>
      </c>
      <c r="FH296" t="b">
        <f t="shared" si="340"/>
        <v>0</v>
      </c>
      <c r="FI296" t="str">
        <f>IF(OR(FD296=FALSE,FD296="na"),"na",VLOOKUP(GH296,'Vlookup tables'!$G$2:$H$7,2,FALSE))</f>
        <v>na</v>
      </c>
      <c r="FJ296">
        <f>IF(OR(FE296=FALSE,FE296="na"),"na",VLOOKUP(GI296,'Vlookup tables'!$G$2:$H$7,2,FALSE))</f>
        <v>1</v>
      </c>
      <c r="FK296" t="str">
        <f>IF(OR(FF296=FALSE,FF296="na"),"na",VLOOKUP(GJ296,'Vlookup tables'!$G$2:$H$7,2,FALSE))</f>
        <v>na</v>
      </c>
      <c r="FL296" t="str">
        <f>IF(OR(FG296=FALSE,FG296="na"),"na",VLOOKUP(GK296,'Vlookup tables'!$G$2:$H$7,2,FALSE))</f>
        <v>na</v>
      </c>
      <c r="FM296" t="str">
        <f>IF(OR(FD296=FALSE,FD296="na"),"na",VLOOKUP(GO296,'Vlookup tables'!$J$2:$K$5,2,FALSE))</f>
        <v>na</v>
      </c>
      <c r="FN296">
        <f>IF(OR(FE296=FALSE,FE296="na"),"na",VLOOKUP(GP296,'Vlookup tables'!$J$2:$K$5,2,FALSE))</f>
        <v>2</v>
      </c>
      <c r="FO296" t="str">
        <f>IF(OR(FF296=FALSE,FF296="na"),"na",VLOOKUP(GQ296,'Vlookup tables'!$J$2:$K$5,2,FALSE))</f>
        <v>na</v>
      </c>
      <c r="FP296" t="str">
        <f>IF(OR(FG296=FALSE,FG296="na"),"na",VLOOKUP(GR296,'Vlookup tables'!$J$2:$K$5,2,FALSE))</f>
        <v>na</v>
      </c>
      <c r="FQ296" t="str">
        <f t="shared" si="302"/>
        <v>na</v>
      </c>
      <c r="FR296" t="b">
        <f t="shared" si="303"/>
        <v>1</v>
      </c>
      <c r="FS296" t="str">
        <f t="shared" si="304"/>
        <v>na</v>
      </c>
      <c r="FT296" t="str">
        <f t="shared" si="305"/>
        <v>na</v>
      </c>
      <c r="FU296" t="b">
        <f t="shared" si="306"/>
        <v>0</v>
      </c>
      <c r="FV296" t="s">
        <v>594</v>
      </c>
      <c r="FX296" t="s">
        <v>554</v>
      </c>
      <c r="GA296" t="s">
        <v>556</v>
      </c>
      <c r="GB296" t="s">
        <v>1066</v>
      </c>
      <c r="GF296" t="s">
        <v>596</v>
      </c>
      <c r="GI296" t="s">
        <v>530</v>
      </c>
      <c r="GP296" t="s">
        <v>528</v>
      </c>
      <c r="GW296" t="s">
        <v>1675</v>
      </c>
      <c r="HD296" t="s">
        <v>900</v>
      </c>
      <c r="HX296">
        <f>IF(IT296="","Unknown",VLOOKUP(IT296,'Vlookup tables'!$B$13:$C$16,2,FALSE))</f>
        <v>1</v>
      </c>
      <c r="HY296">
        <f>IF(IU296="","Unknown",VLOOKUP(IU296,'Vlookup tables'!$D$13:$E$16,2,FALSE))</f>
        <v>2</v>
      </c>
      <c r="HZ296">
        <f>IF(IV296="","Unknown",VLOOKUP(IV296,'Vlookup tables'!$F$13:$G$16,2,FALSE))</f>
        <v>3</v>
      </c>
      <c r="IA296">
        <f>IF(IW296="","Unknown",VLOOKUP(IW296,'Vlookup tables'!$H$13:$I$16,2,FALSE))</f>
        <v>3</v>
      </c>
      <c r="IB296">
        <f>IF(IX296="","Unknown",VLOOKUP(IX296,'Vlookup tables'!$J$13:$K$16,2,FALSE))</f>
        <v>3</v>
      </c>
      <c r="IC296">
        <f>IF(IY296="","Unknown",VLOOKUP(IY296,'Vlookup tables'!$L$13:$M$16,2,FALSE))</f>
        <v>2</v>
      </c>
      <c r="ID296">
        <f>IF(IZ296="","Unknown",VLOOKUP(IZ296,'Vlookup tables'!$N$13:$O$16,2,FALSE))</f>
        <v>1</v>
      </c>
      <c r="IE296">
        <f>VLOOKUP(JA296,'Vlookup tables'!$P$13:$Q$15,2,FALSE)</f>
        <v>1</v>
      </c>
      <c r="IF296" t="str">
        <f t="shared" si="341"/>
        <v>na</v>
      </c>
      <c r="IG296" t="str">
        <f t="shared" si="342"/>
        <v>na</v>
      </c>
      <c r="IH296" t="str">
        <f t="shared" si="343"/>
        <v>na</v>
      </c>
      <c r="II296" t="str">
        <f t="shared" si="307"/>
        <v>na</v>
      </c>
      <c r="IJ296" t="str">
        <f>IF(OR(IF296=FALSE,IF296="na"),"na",VLOOKUP(JF296,'Vlookup tables'!$G$2:$H$7,2,FALSE))</f>
        <v>na</v>
      </c>
      <c r="IK296" t="str">
        <f>IF(OR(IG296=FALSE,IG296="na"),"na",VLOOKUP(JG296,'Vlookup tables'!$G$2:$H$7,2,FALSE))</f>
        <v>na</v>
      </c>
      <c r="IL296" t="str">
        <f>IF(OR(IH296=FALSE,IH296="na"),"na",VLOOKUP(JH296,'Vlookup tables'!$G$2:$H$7,2,FALSE))</f>
        <v>na</v>
      </c>
      <c r="IM296" t="str">
        <f>IF(OR(IF296=FALSE,IF296="na"),"na",VLOOKUP(JL296,'Vlookup tables'!$J$2:$K$5,2,FALSE))</f>
        <v>na</v>
      </c>
      <c r="IN296" t="str">
        <f>IF(OR(IG296=FALSE,IG296="na"),"na",VLOOKUP(JM296,'Vlookup tables'!$J$2:$K$5,2,FALSE))</f>
        <v>na</v>
      </c>
      <c r="IO296" t="str">
        <f>IF(OR(IH296=FALSE,IH296="na"),"na",VLOOKUP(JN296,'Vlookup tables'!$J$2:$K$5,2,FALSE))</f>
        <v>na</v>
      </c>
      <c r="IP296" t="str">
        <f t="shared" si="344"/>
        <v>na</v>
      </c>
      <c r="IQ296" t="str">
        <f t="shared" si="345"/>
        <v>na</v>
      </c>
      <c r="IR296" t="str">
        <f t="shared" si="346"/>
        <v>na</v>
      </c>
      <c r="IS296" t="b">
        <f t="shared" si="347"/>
        <v>0</v>
      </c>
      <c r="IT296" t="s">
        <v>704</v>
      </c>
      <c r="IU296" t="s">
        <v>560</v>
      </c>
      <c r="IV296" t="s">
        <v>540</v>
      </c>
      <c r="IW296" t="s">
        <v>576</v>
      </c>
      <c r="IX296" t="s">
        <v>577</v>
      </c>
      <c r="IY296" t="s">
        <v>528</v>
      </c>
      <c r="IZ296" t="s">
        <v>562</v>
      </c>
      <c r="JA296" t="s">
        <v>541</v>
      </c>
      <c r="JX296" t="s">
        <v>534</v>
      </c>
      <c r="JZ296" t="s">
        <v>588</v>
      </c>
      <c r="KA296" t="s">
        <v>589</v>
      </c>
      <c r="KC296">
        <v>1</v>
      </c>
      <c r="KD296">
        <v>2</v>
      </c>
      <c r="KH296">
        <v>1</v>
      </c>
      <c r="KN296" t="s">
        <v>1676</v>
      </c>
      <c r="KQ296" t="b">
        <f t="shared" si="348"/>
        <v>0</v>
      </c>
      <c r="KR296">
        <f t="shared" si="308"/>
        <v>149</v>
      </c>
    </row>
    <row r="297" spans="1:304" ht="14.4" customHeight="1" x14ac:dyDescent="0.3">
      <c r="A297">
        <v>100</v>
      </c>
      <c r="B297">
        <v>548</v>
      </c>
      <c r="C297" s="2">
        <v>44882.607928240737</v>
      </c>
      <c r="D297">
        <v>1</v>
      </c>
      <c r="E297" t="s">
        <v>1324</v>
      </c>
      <c r="F297" t="s">
        <v>568</v>
      </c>
      <c r="G297">
        <f>VLOOKUP(F297,'Vlookup tables'!$A$2:$B$10,2,FALSE)</f>
        <v>6</v>
      </c>
      <c r="H297" t="s">
        <v>567</v>
      </c>
      <c r="J297" t="str">
        <f t="shared" si="349"/>
        <v>Administration</v>
      </c>
      <c r="K297" t="s">
        <v>568</v>
      </c>
      <c r="L297">
        <f>VLOOKUP(K297,'Vlookup tables'!$A$2:$B$10,2,FALSE)</f>
        <v>6</v>
      </c>
      <c r="M297" t="s">
        <v>592</v>
      </c>
      <c r="N297" t="b">
        <f t="shared" si="309"/>
        <v>0</v>
      </c>
      <c r="O297" t="b">
        <f t="shared" si="310"/>
        <v>1</v>
      </c>
      <c r="P297" t="b">
        <f t="shared" si="311"/>
        <v>0</v>
      </c>
      <c r="Q297" t="b">
        <f t="shared" si="312"/>
        <v>0</v>
      </c>
      <c r="R297" t="b">
        <f t="shared" si="313"/>
        <v>0</v>
      </c>
      <c r="S297" t="s">
        <v>592</v>
      </c>
      <c r="T297" t="b">
        <f t="shared" si="350"/>
        <v>0</v>
      </c>
      <c r="U297" t="str">
        <f t="shared" si="351"/>
        <v>na</v>
      </c>
      <c r="V297" t="b">
        <f t="shared" si="352"/>
        <v>0</v>
      </c>
      <c r="W297" t="b">
        <f t="shared" si="353"/>
        <v>0</v>
      </c>
      <c r="X297" t="b">
        <f t="shared" si="354"/>
        <v>0</v>
      </c>
      <c r="Y297" t="s">
        <v>621</v>
      </c>
      <c r="Z297">
        <f>VLOOKUP(Y297,'Vlookup tables'!$D$2:$E$6,2,FALSE)</f>
        <v>3</v>
      </c>
      <c r="AA297" t="str">
        <f t="shared" si="291"/>
        <v>na</v>
      </c>
      <c r="AB297" t="str">
        <f t="shared" si="314"/>
        <v>na</v>
      </c>
      <c r="AC297" t="str">
        <f t="shared" si="315"/>
        <v>na</v>
      </c>
      <c r="AD297" t="str">
        <f t="shared" si="316"/>
        <v>na</v>
      </c>
      <c r="AE297" t="str">
        <f t="shared" si="317"/>
        <v>na</v>
      </c>
      <c r="AF297" t="str">
        <f>IF(OR(AA297=FALSE,AA297="na"),"na",VLOOKUP(AV297,'Vlookup tables'!$G$2:$H$7,2,FALSE))</f>
        <v>na</v>
      </c>
      <c r="AG297" t="str">
        <f>IF(OR(AB297=FALSE,AB297="na"),"na",VLOOKUP(AW297,'Vlookup tables'!$G$2:$H$7,2,FALSE))</f>
        <v>na</v>
      </c>
      <c r="AH297" t="str">
        <f>IF(OR(AC297=FALSE,AC297="na"),"na",VLOOKUP(AX297,'Vlookup tables'!$G$2:$H$7,2,FALSE))</f>
        <v>na</v>
      </c>
      <c r="AI297" t="str">
        <f>IF(OR(AD297=FALSE,AD297="na"),"na",VLOOKUP(AY297,'Vlookup tables'!$G$2:$H$7,2,FALSE))</f>
        <v>na</v>
      </c>
      <c r="AJ297" t="str">
        <f>IF(OR(AA297=FALSE,AA297="na"),"na",VLOOKUP(BC297,'Vlookup tables'!$J$2:$K$5,2,FALSE))</f>
        <v>na</v>
      </c>
      <c r="AK297" t="str">
        <f>IF(OR(AB297=FALSE,AB297="na"),"na",VLOOKUP(BD297,'Vlookup tables'!$J$2:$K$5,2,FALSE))</f>
        <v>na</v>
      </c>
      <c r="AL297" t="str">
        <f>IF(OR(AC297=FALSE,AC297="na"),"na",VLOOKUP(BE297,'Vlookup tables'!$J$2:$K$5,2,FALSE))</f>
        <v>na</v>
      </c>
      <c r="AM297" t="str">
        <f>IF(OR(AD297=FALSE,AD297="na"),"na",VLOOKUP(BF297,'Vlookup tables'!$J$2:$K$5,2,FALSE))</f>
        <v>na</v>
      </c>
      <c r="AN297" t="str">
        <f t="shared" si="318"/>
        <v>na</v>
      </c>
      <c r="AO297" t="str">
        <f t="shared" si="319"/>
        <v>na</v>
      </c>
      <c r="AP297" t="str">
        <f t="shared" si="320"/>
        <v>na</v>
      </c>
      <c r="AQ297" t="str">
        <f t="shared" si="321"/>
        <v>na</v>
      </c>
      <c r="BQ297" t="str">
        <f t="shared" si="322"/>
        <v>na</v>
      </c>
      <c r="BR297" t="str">
        <f t="shared" si="323"/>
        <v>na</v>
      </c>
      <c r="BS297" t="str">
        <f t="shared" si="324"/>
        <v>na</v>
      </c>
      <c r="BT297" t="str">
        <f t="shared" si="325"/>
        <v>na</v>
      </c>
      <c r="BU297" t="str">
        <f t="shared" si="326"/>
        <v>na</v>
      </c>
      <c r="BV297" t="str">
        <f t="shared" si="327"/>
        <v>na</v>
      </c>
      <c r="BW297" t="str">
        <f>IF(OR(BR297=FALSE,BR297="na"),"na",VLOOKUP(CN297,'Vlookup tables'!$G$2:$H$7,2,FALSE))</f>
        <v>na</v>
      </c>
      <c r="BX297" t="str">
        <f>IF(OR(BS297=FALSE,BS297="na"),"na",VLOOKUP(CO297,'Vlookup tables'!$G$2:$H$7,2,FALSE))</f>
        <v>na</v>
      </c>
      <c r="BY297" t="str">
        <f>IF(OR(BT297=FALSE,BT297="na"),"na",VLOOKUP(CP297,'Vlookup tables'!$G$2:$H$7,2,FALSE))</f>
        <v>na</v>
      </c>
      <c r="BZ297" t="str">
        <f>IF(OR(BU297=FALSE,BU297="na"),"na",VLOOKUP(CQ297,'Vlookup tables'!$G$2:$H$7,2,FALSE))</f>
        <v>na</v>
      </c>
      <c r="CA297" t="str">
        <f>IF(OR(BR297=FALSE,BR297="na"),"na",VLOOKUP(CU297,'Vlookup tables'!$J$2:$K$5,2,FALSE))</f>
        <v>na</v>
      </c>
      <c r="CB297" t="str">
        <f>IF(OR(BS297=FALSE,BS297="na"),"na",VLOOKUP(CV297,'Vlookup tables'!$J$2:$K$5,2,FALSE))</f>
        <v>na</v>
      </c>
      <c r="CC297" t="str">
        <f>IF(OR(BT297=FALSE,BT297="na"),"na",VLOOKUP(CW297,'Vlookup tables'!$J$2:$K$5,2,FALSE))</f>
        <v>na</v>
      </c>
      <c r="CD297" t="str">
        <f>IF(OR(BU297=FALSE,BU297="na"),"na",VLOOKUP(CX297,'Vlookup tables'!$J$2:$K$5,2,FALSE))</f>
        <v>na</v>
      </c>
      <c r="CE297" t="str">
        <f t="shared" si="328"/>
        <v>na</v>
      </c>
      <c r="CF297" t="str">
        <f t="shared" si="329"/>
        <v>na</v>
      </c>
      <c r="CG297" t="str">
        <f t="shared" si="330"/>
        <v>na</v>
      </c>
      <c r="CH297" t="str">
        <f t="shared" si="331"/>
        <v>na</v>
      </c>
      <c r="DI297" t="str">
        <f t="shared" si="332"/>
        <v>na</v>
      </c>
      <c r="DM297" s="5" t="s">
        <v>703</v>
      </c>
      <c r="EQ297" t="b">
        <f t="shared" si="333"/>
        <v>1</v>
      </c>
      <c r="ER297" t="b">
        <f t="shared" si="334"/>
        <v>1</v>
      </c>
      <c r="ES297" t="b">
        <f t="shared" si="335"/>
        <v>0</v>
      </c>
      <c r="ET297" t="b">
        <f t="shared" si="336"/>
        <v>0</v>
      </c>
      <c r="EU297" t="b">
        <f t="shared" si="337"/>
        <v>0</v>
      </c>
      <c r="EV297" t="b">
        <f t="shared" si="338"/>
        <v>0</v>
      </c>
      <c r="EW297">
        <f t="shared" si="292"/>
        <v>1</v>
      </c>
      <c r="EX297" t="str">
        <f t="shared" si="293"/>
        <v>na</v>
      </c>
      <c r="EY297" t="str">
        <f t="shared" si="294"/>
        <v>na</v>
      </c>
      <c r="EZ297" t="str">
        <f t="shared" si="295"/>
        <v>na</v>
      </c>
      <c r="FA297" t="b">
        <f t="shared" si="296"/>
        <v>1</v>
      </c>
      <c r="FB297" t="b">
        <f t="shared" si="297"/>
        <v>0</v>
      </c>
      <c r="FC297" t="b">
        <f t="shared" si="339"/>
        <v>0</v>
      </c>
      <c r="FD297" t="b">
        <f t="shared" si="298"/>
        <v>1</v>
      </c>
      <c r="FE297" t="str">
        <f t="shared" si="299"/>
        <v>na</v>
      </c>
      <c r="FF297" t="b">
        <f t="shared" si="300"/>
        <v>1</v>
      </c>
      <c r="FG297" t="b">
        <f t="shared" si="301"/>
        <v>0</v>
      </c>
      <c r="FH297" t="b">
        <f t="shared" si="340"/>
        <v>0</v>
      </c>
      <c r="FI297">
        <f>IF(OR(FD297=FALSE,FD297="na"),"na",VLOOKUP(GH297,'Vlookup tables'!$G$2:$H$7,2,FALSE))</f>
        <v>1</v>
      </c>
      <c r="FJ297" t="str">
        <f>IF(OR(FE297=FALSE,FE297="na"),"na",VLOOKUP(GI297,'Vlookup tables'!$G$2:$H$7,2,FALSE))</f>
        <v>na</v>
      </c>
      <c r="FK297">
        <f>IF(OR(FF297=FALSE,FF297="na"),"na",VLOOKUP(GJ297,'Vlookup tables'!$G$2:$H$7,2,FALSE))</f>
        <v>3</v>
      </c>
      <c r="FL297" t="str">
        <f>IF(OR(FG297=FALSE,FG297="na"),"na",VLOOKUP(GK297,'Vlookup tables'!$G$2:$H$7,2,FALSE))</f>
        <v>na</v>
      </c>
      <c r="FM297">
        <f>IF(OR(FD297=FALSE,FD297="na"),"na",VLOOKUP(GO297,'Vlookup tables'!$J$2:$K$5,2,FALSE))</f>
        <v>2</v>
      </c>
      <c r="FN297" t="str">
        <f>IF(OR(FE297=FALSE,FE297="na"),"na",VLOOKUP(GP297,'Vlookup tables'!$J$2:$K$5,2,FALSE))</f>
        <v>na</v>
      </c>
      <c r="FO297">
        <f>IF(OR(FF297=FALSE,FF297="na"),"na",VLOOKUP(GQ297,'Vlookup tables'!$J$2:$K$5,2,FALSE))</f>
        <v>2</v>
      </c>
      <c r="FP297" t="str">
        <f>IF(OR(FG297=FALSE,FG297="na"),"na",VLOOKUP(GR297,'Vlookup tables'!$J$2:$K$5,2,FALSE))</f>
        <v>na</v>
      </c>
      <c r="FQ297" t="b">
        <f t="shared" si="302"/>
        <v>0</v>
      </c>
      <c r="FR297" t="str">
        <f t="shared" si="303"/>
        <v>na</v>
      </c>
      <c r="FS297" t="b">
        <f t="shared" si="304"/>
        <v>0</v>
      </c>
      <c r="FT297" t="str">
        <f t="shared" si="305"/>
        <v>na</v>
      </c>
      <c r="FU297" t="b">
        <f t="shared" si="306"/>
        <v>0</v>
      </c>
      <c r="FV297" t="s">
        <v>601</v>
      </c>
      <c r="FX297" t="s">
        <v>555</v>
      </c>
      <c r="GB297" t="s">
        <v>630</v>
      </c>
      <c r="GF297" t="s">
        <v>596</v>
      </c>
      <c r="GH297" t="s">
        <v>530</v>
      </c>
      <c r="GJ297" t="s">
        <v>527</v>
      </c>
      <c r="GO297" t="s">
        <v>528</v>
      </c>
      <c r="GQ297" t="s">
        <v>528</v>
      </c>
      <c r="HD297" t="s">
        <v>552</v>
      </c>
      <c r="HX297">
        <f>IF(IT297="","Unknown",VLOOKUP(IT297,'Vlookup tables'!$B$13:$C$16,2,FALSE))</f>
        <v>2</v>
      </c>
      <c r="HY297">
        <f>IF(IU297="","Unknown",VLOOKUP(IU297,'Vlookup tables'!$D$13:$E$16,2,FALSE))</f>
        <v>3</v>
      </c>
      <c r="HZ297">
        <f>IF(IV297="","Unknown",VLOOKUP(IV297,'Vlookup tables'!$F$13:$G$16,2,FALSE))</f>
        <v>3</v>
      </c>
      <c r="IA297">
        <f>IF(IW297="","Unknown",VLOOKUP(IW297,'Vlookup tables'!$H$13:$I$16,2,FALSE))</f>
        <v>2</v>
      </c>
      <c r="IB297">
        <f>IF(IX297="","Unknown",VLOOKUP(IX297,'Vlookup tables'!$J$13:$K$16,2,FALSE))</f>
        <v>3</v>
      </c>
      <c r="IC297">
        <f>IF(IY297="","Unknown",VLOOKUP(IY297,'Vlookup tables'!$L$13:$M$16,2,FALSE))</f>
        <v>3</v>
      </c>
      <c r="ID297">
        <f>IF(IZ297="","Unknown",VLOOKUP(IZ297,'Vlookup tables'!$N$13:$O$16,2,FALSE))</f>
        <v>3</v>
      </c>
      <c r="IE297">
        <f>VLOOKUP(JA297,'Vlookup tables'!$P$13:$Q$15,2,FALSE)</f>
        <v>1</v>
      </c>
      <c r="IF297" t="str">
        <f t="shared" si="341"/>
        <v>na</v>
      </c>
      <c r="IG297" t="str">
        <f t="shared" si="342"/>
        <v>na</v>
      </c>
      <c r="IH297" t="str">
        <f t="shared" si="343"/>
        <v>na</v>
      </c>
      <c r="II297" t="str">
        <f t="shared" si="307"/>
        <v>na</v>
      </c>
      <c r="IJ297" t="str">
        <f>IF(OR(IF297=FALSE,IF297="na"),"na",VLOOKUP(JF297,'Vlookup tables'!$G$2:$H$7,2,FALSE))</f>
        <v>na</v>
      </c>
      <c r="IK297" t="str">
        <f>IF(OR(IG297=FALSE,IG297="na"),"na",VLOOKUP(JG297,'Vlookup tables'!$G$2:$H$7,2,FALSE))</f>
        <v>na</v>
      </c>
      <c r="IL297" t="str">
        <f>IF(OR(IH297=FALSE,IH297="na"),"na",VLOOKUP(JH297,'Vlookup tables'!$G$2:$H$7,2,FALSE))</f>
        <v>na</v>
      </c>
      <c r="IM297" t="str">
        <f>IF(OR(IF297=FALSE,IF297="na"),"na",VLOOKUP(JL297,'Vlookup tables'!$J$2:$K$5,2,FALSE))</f>
        <v>na</v>
      </c>
      <c r="IN297" t="str">
        <f>IF(OR(IG297=FALSE,IG297="na"),"na",VLOOKUP(JM297,'Vlookup tables'!$J$2:$K$5,2,FALSE))</f>
        <v>na</v>
      </c>
      <c r="IO297" t="str">
        <f>IF(OR(IH297=FALSE,IH297="na"),"na",VLOOKUP(JN297,'Vlookup tables'!$J$2:$K$5,2,FALSE))</f>
        <v>na</v>
      </c>
      <c r="IP297" t="str">
        <f t="shared" si="344"/>
        <v>na</v>
      </c>
      <c r="IQ297" t="str">
        <f t="shared" si="345"/>
        <v>na</v>
      </c>
      <c r="IR297" t="str">
        <f t="shared" si="346"/>
        <v>na</v>
      </c>
      <c r="IS297" t="b">
        <f t="shared" si="347"/>
        <v>0</v>
      </c>
      <c r="IT297" t="s">
        <v>559</v>
      </c>
      <c r="IU297" t="s">
        <v>539</v>
      </c>
      <c r="IV297" t="s">
        <v>540</v>
      </c>
      <c r="IW297" t="s">
        <v>562</v>
      </c>
      <c r="IX297" t="s">
        <v>577</v>
      </c>
      <c r="IY297" t="s">
        <v>532</v>
      </c>
      <c r="IZ297" t="s">
        <v>587</v>
      </c>
      <c r="JA297" t="s">
        <v>541</v>
      </c>
      <c r="JX297" t="s">
        <v>579</v>
      </c>
      <c r="JY297" t="s">
        <v>1677</v>
      </c>
      <c r="KQ297" t="b">
        <f t="shared" si="348"/>
        <v>0</v>
      </c>
      <c r="KR297">
        <f t="shared" si="308"/>
        <v>134</v>
      </c>
    </row>
    <row r="298" spans="1:304" ht="14.4" customHeight="1" x14ac:dyDescent="0.3">
      <c r="A298">
        <v>100</v>
      </c>
      <c r="B298">
        <v>699</v>
      </c>
      <c r="C298" s="2">
        <v>44882.611168981479</v>
      </c>
      <c r="D298">
        <v>0.89999997615814198</v>
      </c>
      <c r="E298" t="s">
        <v>590</v>
      </c>
      <c r="F298" t="s">
        <v>612</v>
      </c>
      <c r="G298">
        <f>VLOOKUP(F298,'Vlookup tables'!$A$2:$B$10,2,FALSE)</f>
        <v>5</v>
      </c>
      <c r="H298" t="s">
        <v>545</v>
      </c>
      <c r="J298" t="str">
        <f t="shared" si="349"/>
        <v>Engineering</v>
      </c>
      <c r="K298" t="s">
        <v>612</v>
      </c>
      <c r="L298">
        <f>VLOOKUP(K298,'Vlookup tables'!$A$2:$B$10,2,FALSE)</f>
        <v>5</v>
      </c>
      <c r="M298" t="s">
        <v>570</v>
      </c>
      <c r="N298" t="b">
        <f t="shared" si="309"/>
        <v>0</v>
      </c>
      <c r="O298" t="b">
        <f t="shared" si="310"/>
        <v>1</v>
      </c>
      <c r="P298" t="b">
        <f t="shared" si="311"/>
        <v>1</v>
      </c>
      <c r="Q298" t="b">
        <f t="shared" si="312"/>
        <v>0</v>
      </c>
      <c r="R298" t="b">
        <f t="shared" si="313"/>
        <v>0</v>
      </c>
      <c r="T298" t="str">
        <f t="shared" si="350"/>
        <v>Unknown</v>
      </c>
      <c r="U298" t="str">
        <f t="shared" si="351"/>
        <v>na</v>
      </c>
      <c r="V298" t="str">
        <f t="shared" si="352"/>
        <v>na</v>
      </c>
      <c r="W298" t="str">
        <f t="shared" si="353"/>
        <v>Unknown</v>
      </c>
      <c r="X298" t="str">
        <f t="shared" si="354"/>
        <v>Unknown</v>
      </c>
      <c r="Y298" t="s">
        <v>517</v>
      </c>
      <c r="Z298">
        <f>VLOOKUP(Y298,'Vlookup tables'!$D$2:$E$6,2,FALSE)</f>
        <v>1</v>
      </c>
      <c r="AA298" t="b">
        <f t="shared" si="291"/>
        <v>1</v>
      </c>
      <c r="AB298" t="b">
        <f t="shared" si="314"/>
        <v>0</v>
      </c>
      <c r="AC298" t="b">
        <f t="shared" si="315"/>
        <v>0</v>
      </c>
      <c r="AD298" t="b">
        <f t="shared" si="316"/>
        <v>0</v>
      </c>
      <c r="AE298" t="b">
        <f t="shared" si="317"/>
        <v>0</v>
      </c>
      <c r="AF298">
        <f>IF(OR(AA298=FALSE,AA298="na"),"na",VLOOKUP(AV298,'Vlookup tables'!$G$2:$H$7,2,FALSE))</f>
        <v>1</v>
      </c>
      <c r="AG298" t="str">
        <f>IF(OR(AB298=FALSE,AB298="na"),"na",VLOOKUP(AW298,'Vlookup tables'!$G$2:$H$7,2,FALSE))</f>
        <v>na</v>
      </c>
      <c r="AH298" t="str">
        <f>IF(OR(AC298=FALSE,AC298="na"),"na",VLOOKUP(AX298,'Vlookup tables'!$G$2:$H$7,2,FALSE))</f>
        <v>na</v>
      </c>
      <c r="AI298" t="str">
        <f>IF(OR(AD298=FALSE,AD298="na"),"na",VLOOKUP(AY298,'Vlookup tables'!$G$2:$H$7,2,FALSE))</f>
        <v>na</v>
      </c>
      <c r="AJ298">
        <f>IF(OR(AA298=FALSE,AA298="na"),"na",VLOOKUP(BC298,'Vlookup tables'!$J$2:$K$5,2,FALSE))</f>
        <v>2</v>
      </c>
      <c r="AK298" t="str">
        <f>IF(OR(AB298=FALSE,AB298="na"),"na",VLOOKUP(BD298,'Vlookup tables'!$J$2:$K$5,2,FALSE))</f>
        <v>na</v>
      </c>
      <c r="AL298" t="str">
        <f>IF(OR(AC298=FALSE,AC298="na"),"na",VLOOKUP(BE298,'Vlookup tables'!$J$2:$K$5,2,FALSE))</f>
        <v>na</v>
      </c>
      <c r="AM298" t="str">
        <f>IF(OR(AD298=FALSE,AD298="na"),"na",VLOOKUP(BF298,'Vlookup tables'!$J$2:$K$5,2,FALSE))</f>
        <v>na</v>
      </c>
      <c r="AN298" t="b">
        <f t="shared" si="318"/>
        <v>0</v>
      </c>
      <c r="AO298" t="str">
        <f t="shared" si="319"/>
        <v>na</v>
      </c>
      <c r="AP298" t="str">
        <f t="shared" si="320"/>
        <v>na</v>
      </c>
      <c r="AQ298" t="str">
        <f t="shared" si="321"/>
        <v>na</v>
      </c>
      <c r="AR298" t="s">
        <v>571</v>
      </c>
      <c r="AV298" t="s">
        <v>530</v>
      </c>
      <c r="BC298" t="s">
        <v>528</v>
      </c>
      <c r="BQ298" t="str">
        <f t="shared" si="322"/>
        <v>Yes</v>
      </c>
      <c r="BR298" t="b">
        <f t="shared" si="323"/>
        <v>1</v>
      </c>
      <c r="BS298" t="b">
        <f t="shared" si="324"/>
        <v>1</v>
      </c>
      <c r="BT298" t="b">
        <f t="shared" si="325"/>
        <v>0</v>
      </c>
      <c r="BU298" t="b">
        <f t="shared" si="326"/>
        <v>0</v>
      </c>
      <c r="BV298" t="b">
        <f t="shared" si="327"/>
        <v>0</v>
      </c>
      <c r="BW298">
        <f>IF(OR(BR298=FALSE,BR298="na"),"na",VLOOKUP(CN298,'Vlookup tables'!$G$2:$H$7,2,FALSE))</f>
        <v>2</v>
      </c>
      <c r="BX298">
        <f>IF(OR(BS298=FALSE,BS298="na"),"na",VLOOKUP(CO298,'Vlookup tables'!$G$2:$H$7,2,FALSE))</f>
        <v>2</v>
      </c>
      <c r="BY298" t="str">
        <f>IF(OR(BT298=FALSE,BT298="na"),"na",VLOOKUP(CP298,'Vlookup tables'!$G$2:$H$7,2,FALSE))</f>
        <v>na</v>
      </c>
      <c r="BZ298" t="str">
        <f>IF(OR(BU298=FALSE,BU298="na"),"na",VLOOKUP(CQ298,'Vlookup tables'!$G$2:$H$7,2,FALSE))</f>
        <v>na</v>
      </c>
      <c r="CA298">
        <f>IF(OR(BR298=FALSE,BR298="na"),"na",VLOOKUP(CU298,'Vlookup tables'!$J$2:$K$5,2,FALSE))</f>
        <v>3</v>
      </c>
      <c r="CB298">
        <f>IF(OR(BS298=FALSE,BS298="na"),"na",VLOOKUP(CV298,'Vlookup tables'!$J$2:$K$5,2,FALSE))</f>
        <v>3</v>
      </c>
      <c r="CC298" t="str">
        <f>IF(OR(BT298=FALSE,BT298="na"),"na",VLOOKUP(CW298,'Vlookup tables'!$J$2:$K$5,2,FALSE))</f>
        <v>na</v>
      </c>
      <c r="CD298" t="str">
        <f>IF(OR(BU298=FALSE,BU298="na"),"na",VLOOKUP(CX298,'Vlookup tables'!$J$2:$K$5,2,FALSE))</f>
        <v>na</v>
      </c>
      <c r="CE298" t="b">
        <f t="shared" si="328"/>
        <v>0</v>
      </c>
      <c r="CF298" t="b">
        <f t="shared" si="329"/>
        <v>0</v>
      </c>
      <c r="CG298" t="str">
        <f t="shared" si="330"/>
        <v>na</v>
      </c>
      <c r="CH298" t="str">
        <f t="shared" si="331"/>
        <v>na</v>
      </c>
      <c r="CI298" t="s">
        <v>519</v>
      </c>
      <c r="CJ298" t="s">
        <v>529</v>
      </c>
      <c r="CN298" t="s">
        <v>531</v>
      </c>
      <c r="CO298" t="s">
        <v>531</v>
      </c>
      <c r="CU298" t="s">
        <v>532</v>
      </c>
      <c r="CV298" t="s">
        <v>532</v>
      </c>
      <c r="DI298" t="b">
        <f t="shared" si="332"/>
        <v>0</v>
      </c>
      <c r="DK298" t="s">
        <v>552</v>
      </c>
      <c r="EQ298" t="b">
        <f t="shared" si="333"/>
        <v>1</v>
      </c>
      <c r="ER298" t="b">
        <f t="shared" si="334"/>
        <v>1</v>
      </c>
      <c r="ES298" t="b">
        <f t="shared" si="335"/>
        <v>0</v>
      </c>
      <c r="ET298" t="b">
        <f t="shared" si="336"/>
        <v>0</v>
      </c>
      <c r="EU298" t="b">
        <f t="shared" si="337"/>
        <v>0</v>
      </c>
      <c r="EV298" t="b">
        <f t="shared" si="338"/>
        <v>0</v>
      </c>
      <c r="EW298">
        <f t="shared" si="292"/>
        <v>3</v>
      </c>
      <c r="EX298" t="str">
        <f t="shared" si="293"/>
        <v>na</v>
      </c>
      <c r="EY298" t="str">
        <f t="shared" si="294"/>
        <v>na</v>
      </c>
      <c r="EZ298" t="str">
        <f t="shared" si="295"/>
        <v>na</v>
      </c>
      <c r="FA298" t="b">
        <f t="shared" si="296"/>
        <v>1</v>
      </c>
      <c r="FB298" t="b">
        <f t="shared" si="297"/>
        <v>0</v>
      </c>
      <c r="FC298" t="b">
        <f t="shared" si="339"/>
        <v>0</v>
      </c>
      <c r="FD298" t="b">
        <f t="shared" si="298"/>
        <v>1</v>
      </c>
      <c r="FE298" t="b">
        <f t="shared" si="299"/>
        <v>0</v>
      </c>
      <c r="FF298" t="b">
        <f t="shared" si="300"/>
        <v>0</v>
      </c>
      <c r="FG298" t="b">
        <f t="shared" si="301"/>
        <v>1</v>
      </c>
      <c r="FH298" t="b">
        <f t="shared" si="340"/>
        <v>0</v>
      </c>
      <c r="FI298">
        <f>IF(OR(FD298=FALSE,FD298="na"),"na",VLOOKUP(GH298,'Vlookup tables'!$G$2:$H$7,2,FALSE))</f>
        <v>3</v>
      </c>
      <c r="FJ298" t="str">
        <f>IF(OR(FE298=FALSE,FE298="na"),"na",VLOOKUP(GI298,'Vlookup tables'!$G$2:$H$7,2,FALSE))</f>
        <v>na</v>
      </c>
      <c r="FK298" t="str">
        <f>IF(OR(FF298=FALSE,FF298="na"),"na",VLOOKUP(GJ298,'Vlookup tables'!$G$2:$H$7,2,FALSE))</f>
        <v>na</v>
      </c>
      <c r="FL298">
        <f>IF(OR(FG298=FALSE,FG298="na"),"na",VLOOKUP(GK298,'Vlookup tables'!$G$2:$H$7,2,FALSE))</f>
        <v>2</v>
      </c>
      <c r="FM298">
        <f>IF(OR(FD298=FALSE,FD298="na"),"na",VLOOKUP(GO298,'Vlookup tables'!$J$2:$K$5,2,FALSE))</f>
        <v>3</v>
      </c>
      <c r="FN298" t="str">
        <f>IF(OR(FE298=FALSE,FE298="na"),"na",VLOOKUP(GP298,'Vlookup tables'!$J$2:$K$5,2,FALSE))</f>
        <v>na</v>
      </c>
      <c r="FO298" t="str">
        <f>IF(OR(FF298=FALSE,FF298="na"),"na",VLOOKUP(GQ298,'Vlookup tables'!$J$2:$K$5,2,FALSE))</f>
        <v>na</v>
      </c>
      <c r="FP298">
        <f>IF(OR(FG298=FALSE,FG298="na"),"na",VLOOKUP(GR298,'Vlookup tables'!$J$2:$K$5,2,FALSE))</f>
        <v>2</v>
      </c>
      <c r="FQ298" t="b">
        <f t="shared" si="302"/>
        <v>0</v>
      </c>
      <c r="FR298" t="str">
        <f t="shared" si="303"/>
        <v>na</v>
      </c>
      <c r="FS298" t="str">
        <f t="shared" si="304"/>
        <v>na</v>
      </c>
      <c r="FT298" t="b">
        <f t="shared" si="305"/>
        <v>0</v>
      </c>
      <c r="FU298" t="b">
        <f t="shared" si="306"/>
        <v>0</v>
      </c>
      <c r="FV298" t="s">
        <v>601</v>
      </c>
      <c r="FX298" t="s">
        <v>554</v>
      </c>
      <c r="GB298" t="s">
        <v>595</v>
      </c>
      <c r="GF298" t="s">
        <v>596</v>
      </c>
      <c r="GH298" t="s">
        <v>527</v>
      </c>
      <c r="GK298" t="s">
        <v>531</v>
      </c>
      <c r="GO298" t="s">
        <v>532</v>
      </c>
      <c r="GR298" t="s">
        <v>528</v>
      </c>
      <c r="HD298" t="s">
        <v>552</v>
      </c>
      <c r="HX298">
        <f>IF(IT298="","Unknown",VLOOKUP(IT298,'Vlookup tables'!$B$13:$C$16,2,FALSE))</f>
        <v>3</v>
      </c>
      <c r="HY298">
        <f>IF(IU298="","Unknown",VLOOKUP(IU298,'Vlookup tables'!$D$13:$E$16,2,FALSE))</f>
        <v>3</v>
      </c>
      <c r="HZ298">
        <f>IF(IV298="","Unknown",VLOOKUP(IV298,'Vlookup tables'!$F$13:$G$16,2,FALSE))</f>
        <v>3</v>
      </c>
      <c r="IA298">
        <f>IF(IW298="","Unknown",VLOOKUP(IW298,'Vlookup tables'!$H$13:$I$16,2,FALSE))</f>
        <v>3</v>
      </c>
      <c r="IB298">
        <f>IF(IX298="","Unknown",VLOOKUP(IX298,'Vlookup tables'!$J$13:$K$16,2,FALSE))</f>
        <v>3</v>
      </c>
      <c r="IC298">
        <f>IF(IY298="","Unknown",VLOOKUP(IY298,'Vlookup tables'!$L$13:$M$16,2,FALSE))</f>
        <v>3</v>
      </c>
      <c r="ID298">
        <f>IF(IZ298="","Unknown",VLOOKUP(IZ298,'Vlookup tables'!$N$13:$O$16,2,FALSE))</f>
        <v>1</v>
      </c>
      <c r="IE298">
        <f>VLOOKUP(JA298,'Vlookup tables'!$P$13:$Q$15,2,FALSE)</f>
        <v>2</v>
      </c>
      <c r="IF298" t="b">
        <f t="shared" si="341"/>
        <v>0</v>
      </c>
      <c r="IG298" t="b">
        <f t="shared" si="342"/>
        <v>1</v>
      </c>
      <c r="IH298" t="b">
        <f t="shared" si="343"/>
        <v>0</v>
      </c>
      <c r="II298" t="b">
        <f t="shared" si="307"/>
        <v>0</v>
      </c>
      <c r="IJ298" t="str">
        <f>IF(OR(IF298=FALSE,IF298="na"),"na",VLOOKUP(JF298,'Vlookup tables'!$G$2:$H$7,2,FALSE))</f>
        <v>na</v>
      </c>
      <c r="IK298">
        <f>IF(OR(IG298=FALSE,IG298="na"),"na",VLOOKUP(JG298,'Vlookup tables'!$G$2:$H$7,2,FALSE))</f>
        <v>1</v>
      </c>
      <c r="IL298" t="str">
        <f>IF(OR(IH298=FALSE,IH298="na"),"na",VLOOKUP(JH298,'Vlookup tables'!$G$2:$H$7,2,FALSE))</f>
        <v>na</v>
      </c>
      <c r="IM298" t="str">
        <f>IF(OR(IF298=FALSE,IF298="na"),"na",VLOOKUP(JL298,'Vlookup tables'!$J$2:$K$5,2,FALSE))</f>
        <v>na</v>
      </c>
      <c r="IN298">
        <f>IF(OR(IG298=FALSE,IG298="na"),"na",VLOOKUP(JM298,'Vlookup tables'!$J$2:$K$5,2,FALSE))</f>
        <v>2</v>
      </c>
      <c r="IO298" t="str">
        <f>IF(OR(IH298=FALSE,IH298="na"),"na",VLOOKUP(JN298,'Vlookup tables'!$J$2:$K$5,2,FALSE))</f>
        <v>na</v>
      </c>
      <c r="IP298" t="str">
        <f t="shared" si="344"/>
        <v>na</v>
      </c>
      <c r="IQ298" t="b">
        <f t="shared" si="345"/>
        <v>0</v>
      </c>
      <c r="IR298" t="str">
        <f t="shared" si="346"/>
        <v>na</v>
      </c>
      <c r="IS298" t="b">
        <f t="shared" si="347"/>
        <v>0</v>
      </c>
      <c r="IT298" t="s">
        <v>538</v>
      </c>
      <c r="IU298" t="s">
        <v>539</v>
      </c>
      <c r="IV298" t="s">
        <v>540</v>
      </c>
      <c r="IW298" t="s">
        <v>576</v>
      </c>
      <c r="IX298" t="s">
        <v>577</v>
      </c>
      <c r="IY298" t="s">
        <v>532</v>
      </c>
      <c r="IZ298" t="s">
        <v>562</v>
      </c>
      <c r="JA298" t="s">
        <v>578</v>
      </c>
      <c r="JB298" t="s">
        <v>619</v>
      </c>
      <c r="JG298" t="s">
        <v>530</v>
      </c>
      <c r="JM298" t="s">
        <v>528</v>
      </c>
      <c r="KN298" t="s">
        <v>552</v>
      </c>
      <c r="KQ298" t="b">
        <f t="shared" si="348"/>
        <v>0</v>
      </c>
      <c r="KR298">
        <f t="shared" si="308"/>
        <v>144</v>
      </c>
    </row>
    <row r="299" spans="1:304" ht="14.4" customHeight="1" x14ac:dyDescent="0.3">
      <c r="A299">
        <v>100</v>
      </c>
      <c r="B299">
        <v>1178</v>
      </c>
      <c r="C299" s="2">
        <v>44882.618368055555</v>
      </c>
      <c r="D299">
        <v>0.89999997615814198</v>
      </c>
      <c r="E299" t="s">
        <v>853</v>
      </c>
      <c r="F299" t="s">
        <v>568</v>
      </c>
      <c r="G299">
        <f>VLOOKUP(F299,'Vlookup tables'!$A$2:$B$10,2,FALSE)</f>
        <v>6</v>
      </c>
      <c r="H299" t="s">
        <v>579</v>
      </c>
      <c r="I299" t="s">
        <v>591</v>
      </c>
      <c r="J299" t="str">
        <f t="shared" si="349"/>
        <v>Planning</v>
      </c>
      <c r="K299" t="s">
        <v>568</v>
      </c>
      <c r="L299">
        <f>VLOOKUP(K299,'Vlookup tables'!$A$2:$B$10,2,FALSE)</f>
        <v>6</v>
      </c>
      <c r="M299" t="s">
        <v>736</v>
      </c>
      <c r="N299" t="b">
        <f t="shared" si="309"/>
        <v>1</v>
      </c>
      <c r="O299" t="b">
        <f t="shared" si="310"/>
        <v>0</v>
      </c>
      <c r="P299" t="b">
        <f t="shared" si="311"/>
        <v>1</v>
      </c>
      <c r="Q299" t="b">
        <f t="shared" si="312"/>
        <v>0</v>
      </c>
      <c r="R299" t="b">
        <f t="shared" si="313"/>
        <v>0</v>
      </c>
      <c r="S299" t="s">
        <v>949</v>
      </c>
      <c r="T299" t="str">
        <f t="shared" si="350"/>
        <v>na</v>
      </c>
      <c r="U299" t="b">
        <f t="shared" si="351"/>
        <v>0</v>
      </c>
      <c r="V299" t="str">
        <f t="shared" si="352"/>
        <v>na</v>
      </c>
      <c r="W299" t="b">
        <f t="shared" si="353"/>
        <v>0</v>
      </c>
      <c r="X299" t="b">
        <f t="shared" si="354"/>
        <v>1</v>
      </c>
      <c r="Y299" t="s">
        <v>517</v>
      </c>
      <c r="Z299">
        <f>VLOOKUP(Y299,'Vlookup tables'!$D$2:$E$6,2,FALSE)</f>
        <v>1</v>
      </c>
      <c r="AA299" t="b">
        <f t="shared" si="291"/>
        <v>0</v>
      </c>
      <c r="AB299" t="b">
        <f t="shared" si="314"/>
        <v>1</v>
      </c>
      <c r="AC299" t="b">
        <f t="shared" si="315"/>
        <v>0</v>
      </c>
      <c r="AD299" t="b">
        <f t="shared" si="316"/>
        <v>1</v>
      </c>
      <c r="AE299" t="b">
        <f t="shared" si="317"/>
        <v>0</v>
      </c>
      <c r="AF299" t="str">
        <f>IF(OR(AA299=FALSE,AA299="na"),"na",VLOOKUP(AV299,'Vlookup tables'!$G$2:$H$7,2,FALSE))</f>
        <v>na</v>
      </c>
      <c r="AG299">
        <f>IF(OR(AB299=FALSE,AB299="na"),"na",VLOOKUP(AW299,'Vlookup tables'!$G$2:$H$7,2,FALSE))</f>
        <v>1</v>
      </c>
      <c r="AH299" t="str">
        <f>IF(OR(AC299=FALSE,AC299="na"),"na",VLOOKUP(AX299,'Vlookup tables'!$G$2:$H$7,2,FALSE))</f>
        <v>na</v>
      </c>
      <c r="AI299">
        <f>IF(OR(AD299=FALSE,AD299="na"),"na",VLOOKUP(AY299,'Vlookup tables'!$G$2:$H$7,2,FALSE))</f>
        <v>1</v>
      </c>
      <c r="AJ299" t="str">
        <f>IF(OR(AA299=FALSE,AA299="na"),"na",VLOOKUP(BC299,'Vlookup tables'!$J$2:$K$5,2,FALSE))</f>
        <v>na</v>
      </c>
      <c r="AK299">
        <f>IF(OR(AB299=FALSE,AB299="na"),"na",VLOOKUP(BD299,'Vlookup tables'!$J$2:$K$5,2,FALSE))</f>
        <v>2</v>
      </c>
      <c r="AL299" t="str">
        <f>IF(OR(AC299=FALSE,AC299="na"),"na",VLOOKUP(BE299,'Vlookup tables'!$J$2:$K$5,2,FALSE))</f>
        <v>na</v>
      </c>
      <c r="AM299">
        <f>IF(OR(AD299=FALSE,AD299="na"),"na",VLOOKUP(BF299,'Vlookup tables'!$J$2:$K$5,2,FALSE))</f>
        <v>2</v>
      </c>
      <c r="AN299" t="str">
        <f t="shared" si="318"/>
        <v>na</v>
      </c>
      <c r="AO299" t="b">
        <f t="shared" si="319"/>
        <v>1</v>
      </c>
      <c r="AP299" t="str">
        <f t="shared" si="320"/>
        <v>na</v>
      </c>
      <c r="AQ299" t="b">
        <f t="shared" si="321"/>
        <v>1</v>
      </c>
      <c r="AR299" t="s">
        <v>1130</v>
      </c>
      <c r="AW299" t="s">
        <v>530</v>
      </c>
      <c r="AY299" t="s">
        <v>530</v>
      </c>
      <c r="BD299" t="s">
        <v>528</v>
      </c>
      <c r="BF299" t="s">
        <v>528</v>
      </c>
      <c r="BK299" t="s">
        <v>1678</v>
      </c>
      <c r="BM299" t="s">
        <v>1678</v>
      </c>
      <c r="BQ299" t="str">
        <f t="shared" si="322"/>
        <v>Yes</v>
      </c>
      <c r="BR299" t="b">
        <f t="shared" si="323"/>
        <v>1</v>
      </c>
      <c r="BS299" t="b">
        <f t="shared" si="324"/>
        <v>1</v>
      </c>
      <c r="BT299" t="b">
        <f t="shared" si="325"/>
        <v>1</v>
      </c>
      <c r="BU299" t="b">
        <f t="shared" si="326"/>
        <v>1</v>
      </c>
      <c r="BV299" t="b">
        <f t="shared" si="327"/>
        <v>0</v>
      </c>
      <c r="BW299">
        <f>IF(OR(BR299=FALSE,BR299="na"),"na",VLOOKUP(CN299,'Vlookup tables'!$G$2:$H$7,2,FALSE))</f>
        <v>2</v>
      </c>
      <c r="BX299">
        <f>IF(OR(BS299=FALSE,BS299="na"),"na",VLOOKUP(CO299,'Vlookup tables'!$G$2:$H$7,2,FALSE))</f>
        <v>1</v>
      </c>
      <c r="BY299">
        <f>IF(OR(BT299=FALSE,BT299="na"),"na",VLOOKUP(CP299,'Vlookup tables'!$G$2:$H$7,2,FALSE))</f>
        <v>1</v>
      </c>
      <c r="BZ299">
        <f>IF(OR(BU299=FALSE,BU299="na"),"na",VLOOKUP(CQ299,'Vlookup tables'!$G$2:$H$7,2,FALSE))</f>
        <v>1</v>
      </c>
      <c r="CA299">
        <f>IF(OR(BR299=FALSE,BR299="na"),"na",VLOOKUP(CU299,'Vlookup tables'!$J$2:$K$5,2,FALSE))</f>
        <v>3</v>
      </c>
      <c r="CB299">
        <f>IF(OR(BS299=FALSE,BS299="na"),"na",VLOOKUP(CV299,'Vlookup tables'!$J$2:$K$5,2,FALSE))</f>
        <v>3</v>
      </c>
      <c r="CC299">
        <f>IF(OR(BT299=FALSE,BT299="na"),"na",VLOOKUP(CW299,'Vlookup tables'!$J$2:$K$5,2,FALSE))</f>
        <v>2</v>
      </c>
      <c r="CD299">
        <f>IF(OR(BU299=FALSE,BU299="na"),"na",VLOOKUP(CX299,'Vlookup tables'!$J$2:$K$5,2,FALSE))</f>
        <v>2</v>
      </c>
      <c r="CE299" t="b">
        <f t="shared" si="328"/>
        <v>0</v>
      </c>
      <c r="CF299" t="b">
        <f t="shared" si="329"/>
        <v>0</v>
      </c>
      <c r="CG299" t="b">
        <f t="shared" si="330"/>
        <v>0</v>
      </c>
      <c r="CH299" t="b">
        <f t="shared" si="331"/>
        <v>0</v>
      </c>
      <c r="CI299" t="s">
        <v>519</v>
      </c>
      <c r="CJ299" t="s">
        <v>550</v>
      </c>
      <c r="CN299" t="s">
        <v>531</v>
      </c>
      <c r="CO299" t="s">
        <v>530</v>
      </c>
      <c r="CP299" t="s">
        <v>530</v>
      </c>
      <c r="CQ299" t="s">
        <v>530</v>
      </c>
      <c r="CU299" t="s">
        <v>532</v>
      </c>
      <c r="CV299" t="s">
        <v>532</v>
      </c>
      <c r="CW299" t="s">
        <v>528</v>
      </c>
      <c r="CX299" t="s">
        <v>528</v>
      </c>
      <c r="DI299" t="b">
        <f t="shared" si="332"/>
        <v>1</v>
      </c>
      <c r="DJ299" t="s">
        <v>1679</v>
      </c>
      <c r="DK299" t="s">
        <v>649</v>
      </c>
      <c r="EQ299" t="b">
        <f t="shared" si="333"/>
        <v>1</v>
      </c>
      <c r="ER299" t="b">
        <f t="shared" si="334"/>
        <v>1</v>
      </c>
      <c r="ES299" t="b">
        <f t="shared" si="335"/>
        <v>0</v>
      </c>
      <c r="ET299" t="b">
        <f t="shared" si="336"/>
        <v>0</v>
      </c>
      <c r="EU299" t="b">
        <f t="shared" si="337"/>
        <v>0</v>
      </c>
      <c r="EV299" t="b">
        <f t="shared" si="338"/>
        <v>0</v>
      </c>
      <c r="EW299">
        <f t="shared" si="292"/>
        <v>1</v>
      </c>
      <c r="EX299" t="str">
        <f t="shared" si="293"/>
        <v>na</v>
      </c>
      <c r="EY299" t="str">
        <f t="shared" si="294"/>
        <v>na</v>
      </c>
      <c r="EZ299" t="str">
        <f t="shared" si="295"/>
        <v>na</v>
      </c>
      <c r="FA299" t="b">
        <f t="shared" si="296"/>
        <v>1</v>
      </c>
      <c r="FB299" t="b">
        <f t="shared" si="297"/>
        <v>0</v>
      </c>
      <c r="FC299" t="b">
        <f t="shared" si="339"/>
        <v>0</v>
      </c>
      <c r="FD299" t="b">
        <f t="shared" si="298"/>
        <v>1</v>
      </c>
      <c r="FE299" t="str">
        <f t="shared" si="299"/>
        <v>na</v>
      </c>
      <c r="FF299" t="b">
        <f t="shared" si="300"/>
        <v>1</v>
      </c>
      <c r="FG299" t="b">
        <f t="shared" si="301"/>
        <v>0</v>
      </c>
      <c r="FH299" t="b">
        <f t="shared" si="340"/>
        <v>0</v>
      </c>
      <c r="FI299">
        <f>IF(OR(FD299=FALSE,FD299="na"),"na",VLOOKUP(GH299,'Vlookup tables'!$G$2:$H$7,2,FALSE))</f>
        <v>2</v>
      </c>
      <c r="FJ299" t="str">
        <f>IF(OR(FE299=FALSE,FE299="na"),"na",VLOOKUP(GI299,'Vlookup tables'!$G$2:$H$7,2,FALSE))</f>
        <v>na</v>
      </c>
      <c r="FK299">
        <f>IF(OR(FF299=FALSE,FF299="na"),"na",VLOOKUP(GJ299,'Vlookup tables'!$G$2:$H$7,2,FALSE))</f>
        <v>2</v>
      </c>
      <c r="FL299" t="str">
        <f>IF(OR(FG299=FALSE,FG299="na"),"na",VLOOKUP(GK299,'Vlookup tables'!$G$2:$H$7,2,FALSE))</f>
        <v>na</v>
      </c>
      <c r="FM299">
        <f>IF(OR(FD299=FALSE,FD299="na"),"na",VLOOKUP(GO299,'Vlookup tables'!$J$2:$K$5,2,FALSE))</f>
        <v>2</v>
      </c>
      <c r="FN299" t="str">
        <f>IF(OR(FE299=FALSE,FE299="na"),"na",VLOOKUP(GP299,'Vlookup tables'!$J$2:$K$5,2,FALSE))</f>
        <v>na</v>
      </c>
      <c r="FO299">
        <f>IF(OR(FF299=FALSE,FF299="na"),"na",VLOOKUP(GQ299,'Vlookup tables'!$J$2:$K$5,2,FALSE))</f>
        <v>2</v>
      </c>
      <c r="FP299" t="str">
        <f>IF(OR(FG299=FALSE,FG299="na"),"na",VLOOKUP(GR299,'Vlookup tables'!$J$2:$K$5,2,FALSE))</f>
        <v>na</v>
      </c>
      <c r="FQ299" t="b">
        <f t="shared" si="302"/>
        <v>0</v>
      </c>
      <c r="FR299" t="str">
        <f t="shared" si="303"/>
        <v>na</v>
      </c>
      <c r="FS299" t="b">
        <f t="shared" si="304"/>
        <v>0</v>
      </c>
      <c r="FT299" t="str">
        <f t="shared" si="305"/>
        <v>na</v>
      </c>
      <c r="FU299" t="b">
        <f t="shared" si="306"/>
        <v>0</v>
      </c>
      <c r="FV299" t="s">
        <v>601</v>
      </c>
      <c r="FX299" t="s">
        <v>555</v>
      </c>
      <c r="GB299" t="s">
        <v>630</v>
      </c>
      <c r="GF299" t="s">
        <v>596</v>
      </c>
      <c r="GH299" t="s">
        <v>531</v>
      </c>
      <c r="GJ299" t="s">
        <v>531</v>
      </c>
      <c r="GO299" t="s">
        <v>528</v>
      </c>
      <c r="GQ299" t="s">
        <v>528</v>
      </c>
      <c r="HD299" t="s">
        <v>552</v>
      </c>
      <c r="HX299">
        <f>IF(IT299="","Unknown",VLOOKUP(IT299,'Vlookup tables'!$B$13:$C$16,2,FALSE))</f>
        <v>3</v>
      </c>
      <c r="HY299">
        <f>IF(IU299="","Unknown",VLOOKUP(IU299,'Vlookup tables'!$D$13:$E$16,2,FALSE))</f>
        <v>2</v>
      </c>
      <c r="HZ299">
        <f>IF(IV299="","Unknown",VLOOKUP(IV299,'Vlookup tables'!$F$13:$G$16,2,FALSE))</f>
        <v>3</v>
      </c>
      <c r="IA299">
        <f>IF(IW299="","Unknown",VLOOKUP(IW299,'Vlookup tables'!$H$13:$I$16,2,FALSE))</f>
        <v>2</v>
      </c>
      <c r="IB299">
        <f>IF(IX299="","Unknown",VLOOKUP(IX299,'Vlookup tables'!$J$13:$K$16,2,FALSE))</f>
        <v>3</v>
      </c>
      <c r="IC299">
        <f>IF(IY299="","Unknown",VLOOKUP(IY299,'Vlookup tables'!$L$13:$M$16,2,FALSE))</f>
        <v>3</v>
      </c>
      <c r="ID299">
        <f>IF(IZ299="","Unknown",VLOOKUP(IZ299,'Vlookup tables'!$N$13:$O$16,2,FALSE))</f>
        <v>1</v>
      </c>
      <c r="IE299">
        <f>VLOOKUP(JA299,'Vlookup tables'!$P$13:$Q$15,2,FALSE)</f>
        <v>2</v>
      </c>
      <c r="IF299" t="b">
        <f t="shared" si="341"/>
        <v>0</v>
      </c>
      <c r="IG299" t="b">
        <f t="shared" si="342"/>
        <v>1</v>
      </c>
      <c r="IH299" t="b">
        <f t="shared" si="343"/>
        <v>0</v>
      </c>
      <c r="II299" t="b">
        <f t="shared" si="307"/>
        <v>1</v>
      </c>
      <c r="IJ299" t="str">
        <f>IF(OR(IF299=FALSE,IF299="na"),"na",VLOOKUP(JF299,'Vlookup tables'!$G$2:$H$7,2,FALSE))</f>
        <v>na</v>
      </c>
      <c r="IK299">
        <f>IF(OR(IG299=FALSE,IG299="na"),"na",VLOOKUP(JG299,'Vlookup tables'!$G$2:$H$7,2,FALSE))</f>
        <v>3</v>
      </c>
      <c r="IL299" t="str">
        <f>IF(OR(IH299=FALSE,IH299="na"),"na",VLOOKUP(JH299,'Vlookup tables'!$G$2:$H$7,2,FALSE))</f>
        <v>na</v>
      </c>
      <c r="IM299" t="str">
        <f>IF(OR(IF299=FALSE,IF299="na"),"na",VLOOKUP(JL299,'Vlookup tables'!$J$2:$K$5,2,FALSE))</f>
        <v>na</v>
      </c>
      <c r="IN299">
        <f>IF(OR(IG299=FALSE,IG299="na"),"na",VLOOKUP(JM299,'Vlookup tables'!$J$2:$K$5,2,FALSE))</f>
        <v>3</v>
      </c>
      <c r="IO299" t="str">
        <f>IF(OR(IH299=FALSE,IH299="na"),"na",VLOOKUP(JN299,'Vlookup tables'!$J$2:$K$5,2,FALSE))</f>
        <v>na</v>
      </c>
      <c r="IP299" t="str">
        <f t="shared" si="344"/>
        <v>na</v>
      </c>
      <c r="IQ299" t="b">
        <f t="shared" si="345"/>
        <v>0</v>
      </c>
      <c r="IR299" t="str">
        <f t="shared" si="346"/>
        <v>na</v>
      </c>
      <c r="IS299" t="b">
        <f t="shared" si="347"/>
        <v>0</v>
      </c>
      <c r="IT299" t="s">
        <v>538</v>
      </c>
      <c r="IU299" t="s">
        <v>560</v>
      </c>
      <c r="IV299" t="s">
        <v>540</v>
      </c>
      <c r="IW299" t="s">
        <v>562</v>
      </c>
      <c r="IX299" t="s">
        <v>577</v>
      </c>
      <c r="IY299" t="s">
        <v>532</v>
      </c>
      <c r="IZ299" t="s">
        <v>562</v>
      </c>
      <c r="JA299" t="s">
        <v>578</v>
      </c>
      <c r="JB299" t="s">
        <v>878</v>
      </c>
      <c r="JC299" t="s">
        <v>1680</v>
      </c>
      <c r="JG299" t="s">
        <v>527</v>
      </c>
      <c r="JI299" t="s">
        <v>527</v>
      </c>
      <c r="JM299" t="s">
        <v>532</v>
      </c>
      <c r="JO299" t="s">
        <v>528</v>
      </c>
      <c r="JU299" t="s">
        <v>1681</v>
      </c>
      <c r="KN299" t="s">
        <v>552</v>
      </c>
      <c r="KQ299" t="b">
        <f t="shared" si="348"/>
        <v>0</v>
      </c>
      <c r="KR299">
        <f t="shared" si="308"/>
        <v>159</v>
      </c>
    </row>
    <row r="300" spans="1:304" ht="14.4" customHeight="1" x14ac:dyDescent="0.3">
      <c r="A300">
        <v>100</v>
      </c>
      <c r="B300">
        <v>852</v>
      </c>
      <c r="C300" s="2">
        <v>44882.61855324074</v>
      </c>
      <c r="D300">
        <v>1</v>
      </c>
      <c r="E300" t="s">
        <v>581</v>
      </c>
      <c r="F300" t="s">
        <v>611</v>
      </c>
      <c r="G300">
        <f>VLOOKUP(F300,'Vlookup tables'!$A$2:$B$10,2,FALSE)</f>
        <v>4</v>
      </c>
      <c r="H300" t="s">
        <v>631</v>
      </c>
      <c r="J300" t="str">
        <f t="shared" si="349"/>
        <v>Maintenance</v>
      </c>
      <c r="K300" t="s">
        <v>568</v>
      </c>
      <c r="L300">
        <f>VLOOKUP(K300,'Vlookup tables'!$A$2:$B$10,2,FALSE)</f>
        <v>6</v>
      </c>
      <c r="M300" t="s">
        <v>592</v>
      </c>
      <c r="N300" t="b">
        <f t="shared" si="309"/>
        <v>0</v>
      </c>
      <c r="O300" t="b">
        <f t="shared" si="310"/>
        <v>1</v>
      </c>
      <c r="P300" t="b">
        <f t="shared" si="311"/>
        <v>0</v>
      </c>
      <c r="Q300" t="b">
        <f t="shared" si="312"/>
        <v>0</v>
      </c>
      <c r="R300" t="b">
        <f t="shared" si="313"/>
        <v>0</v>
      </c>
      <c r="T300" t="str">
        <f t="shared" si="350"/>
        <v>Unknown</v>
      </c>
      <c r="U300" t="str">
        <f t="shared" si="351"/>
        <v>na</v>
      </c>
      <c r="V300" t="str">
        <f t="shared" si="352"/>
        <v>Unknown</v>
      </c>
      <c r="W300" t="str">
        <f t="shared" si="353"/>
        <v>Unknown</v>
      </c>
      <c r="X300" t="str">
        <f t="shared" si="354"/>
        <v>Unknown</v>
      </c>
      <c r="Y300" t="s">
        <v>517</v>
      </c>
      <c r="Z300">
        <f>VLOOKUP(Y300,'Vlookup tables'!$D$2:$E$6,2,FALSE)</f>
        <v>1</v>
      </c>
      <c r="AA300" t="b">
        <f t="shared" si="291"/>
        <v>0</v>
      </c>
      <c r="AB300" t="b">
        <f t="shared" si="314"/>
        <v>0</v>
      </c>
      <c r="AC300" t="b">
        <f t="shared" si="315"/>
        <v>0</v>
      </c>
      <c r="AD300" t="b">
        <f t="shared" si="316"/>
        <v>0</v>
      </c>
      <c r="AE300" t="b">
        <f t="shared" si="317"/>
        <v>0</v>
      </c>
      <c r="AF300" t="str">
        <f>IF(OR(AA300=FALSE,AA300="na"),"na",VLOOKUP(AV300,'Vlookup tables'!$G$2:$H$7,2,FALSE))</f>
        <v>na</v>
      </c>
      <c r="AG300" t="str">
        <f>IF(OR(AB300=FALSE,AB300="na"),"na",VLOOKUP(AW300,'Vlookup tables'!$G$2:$H$7,2,FALSE))</f>
        <v>na</v>
      </c>
      <c r="AH300" t="str">
        <f>IF(OR(AC300=FALSE,AC300="na"),"na",VLOOKUP(AX300,'Vlookup tables'!$G$2:$H$7,2,FALSE))</f>
        <v>na</v>
      </c>
      <c r="AI300" t="str">
        <f>IF(OR(AD300=FALSE,AD300="na"),"na",VLOOKUP(AY300,'Vlookup tables'!$G$2:$H$7,2,FALSE))</f>
        <v>na</v>
      </c>
      <c r="AJ300" t="str">
        <f>IF(OR(AA300=FALSE,AA300="na"),"na",VLOOKUP(BC300,'Vlookup tables'!$J$2:$K$5,2,FALSE))</f>
        <v>na</v>
      </c>
      <c r="AK300" t="str">
        <f>IF(OR(AB300=FALSE,AB300="na"),"na",VLOOKUP(BD300,'Vlookup tables'!$J$2:$K$5,2,FALSE))</f>
        <v>na</v>
      </c>
      <c r="AL300" t="str">
        <f>IF(OR(AC300=FALSE,AC300="na"),"na",VLOOKUP(BE300,'Vlookup tables'!$J$2:$K$5,2,FALSE))</f>
        <v>na</v>
      </c>
      <c r="AM300" t="str">
        <f>IF(OR(AD300=FALSE,AD300="na"),"na",VLOOKUP(BF300,'Vlookup tables'!$J$2:$K$5,2,FALSE))</f>
        <v>na</v>
      </c>
      <c r="AN300" t="str">
        <f t="shared" si="318"/>
        <v>na</v>
      </c>
      <c r="AO300" t="str">
        <f t="shared" si="319"/>
        <v>na</v>
      </c>
      <c r="AP300" t="str">
        <f t="shared" si="320"/>
        <v>na</v>
      </c>
      <c r="AQ300" t="str">
        <f t="shared" si="321"/>
        <v>na</v>
      </c>
      <c r="AR300" t="s">
        <v>632</v>
      </c>
      <c r="AX300" t="s">
        <v>551</v>
      </c>
      <c r="BE300" t="s">
        <v>532</v>
      </c>
      <c r="BL300" t="s">
        <v>1682</v>
      </c>
      <c r="BQ300" t="str">
        <f t="shared" si="322"/>
        <v>No</v>
      </c>
      <c r="BR300" t="str">
        <f t="shared" si="323"/>
        <v>na</v>
      </c>
      <c r="BS300" t="str">
        <f t="shared" si="324"/>
        <v>na</v>
      </c>
      <c r="BT300" t="str">
        <f t="shared" si="325"/>
        <v>na</v>
      </c>
      <c r="BU300" t="str">
        <f t="shared" si="326"/>
        <v>na</v>
      </c>
      <c r="BV300" t="str">
        <f t="shared" si="327"/>
        <v>na</v>
      </c>
      <c r="BW300" t="str">
        <f>IF(OR(BR300=FALSE,BR300="na"),"na",VLOOKUP(CN300,'Vlookup tables'!$G$2:$H$7,2,FALSE))</f>
        <v>na</v>
      </c>
      <c r="BX300" t="str">
        <f>IF(OR(BS300=FALSE,BS300="na"),"na",VLOOKUP(CO300,'Vlookup tables'!$G$2:$H$7,2,FALSE))</f>
        <v>na</v>
      </c>
      <c r="BY300" t="str">
        <f>IF(OR(BT300=FALSE,BT300="na"),"na",VLOOKUP(CP300,'Vlookup tables'!$G$2:$H$7,2,FALSE))</f>
        <v>na</v>
      </c>
      <c r="BZ300" t="str">
        <f>IF(OR(BU300=FALSE,BU300="na"),"na",VLOOKUP(CQ300,'Vlookup tables'!$G$2:$H$7,2,FALSE))</f>
        <v>na</v>
      </c>
      <c r="CA300" t="str">
        <f>IF(OR(BR300=FALSE,BR300="na"),"na",VLOOKUP(CU300,'Vlookup tables'!$J$2:$K$5,2,FALSE))</f>
        <v>na</v>
      </c>
      <c r="CB300" t="str">
        <f>IF(OR(BS300=FALSE,BS300="na"),"na",VLOOKUP(CV300,'Vlookup tables'!$J$2:$K$5,2,FALSE))</f>
        <v>na</v>
      </c>
      <c r="CC300" t="str">
        <f>IF(OR(BT300=FALSE,BT300="na"),"na",VLOOKUP(CW300,'Vlookup tables'!$J$2:$K$5,2,FALSE))</f>
        <v>na</v>
      </c>
      <c r="CD300" t="str">
        <f>IF(OR(BU300=FALSE,BU300="na"),"na",VLOOKUP(CX300,'Vlookup tables'!$J$2:$K$5,2,FALSE))</f>
        <v>na</v>
      </c>
      <c r="CE300" t="str">
        <f t="shared" si="328"/>
        <v>na</v>
      </c>
      <c r="CF300" t="str">
        <f t="shared" si="329"/>
        <v>na</v>
      </c>
      <c r="CG300" t="str">
        <f t="shared" si="330"/>
        <v>na</v>
      </c>
      <c r="CH300" t="str">
        <f t="shared" si="331"/>
        <v>na</v>
      </c>
      <c r="CI300" t="s">
        <v>617</v>
      </c>
      <c r="DI300" t="b">
        <f t="shared" si="332"/>
        <v>0</v>
      </c>
      <c r="DK300" t="s">
        <v>552</v>
      </c>
      <c r="EQ300" t="b">
        <f t="shared" si="333"/>
        <v>1</v>
      </c>
      <c r="ER300" t="b">
        <f t="shared" si="334"/>
        <v>1</v>
      </c>
      <c r="ES300" t="b">
        <f t="shared" si="335"/>
        <v>1</v>
      </c>
      <c r="ET300" t="b">
        <f t="shared" si="336"/>
        <v>0</v>
      </c>
      <c r="EU300" t="b">
        <f t="shared" si="337"/>
        <v>0</v>
      </c>
      <c r="EV300" t="b">
        <f t="shared" si="338"/>
        <v>0</v>
      </c>
      <c r="EW300">
        <f t="shared" si="292"/>
        <v>2</v>
      </c>
      <c r="EX300">
        <f t="shared" si="293"/>
        <v>2</v>
      </c>
      <c r="EY300" t="str">
        <f t="shared" si="294"/>
        <v>na</v>
      </c>
      <c r="EZ300" t="str">
        <f t="shared" si="295"/>
        <v>na</v>
      </c>
      <c r="FA300" t="b">
        <f t="shared" si="296"/>
        <v>1</v>
      </c>
      <c r="FB300" t="b">
        <f t="shared" si="297"/>
        <v>0</v>
      </c>
      <c r="FC300" t="b">
        <f t="shared" si="339"/>
        <v>0</v>
      </c>
      <c r="FD300" t="b">
        <f t="shared" si="298"/>
        <v>1</v>
      </c>
      <c r="FE300" t="b">
        <f t="shared" si="299"/>
        <v>0</v>
      </c>
      <c r="FF300" t="b">
        <f t="shared" si="300"/>
        <v>1</v>
      </c>
      <c r="FG300" t="b">
        <f t="shared" si="301"/>
        <v>0</v>
      </c>
      <c r="FH300" t="b">
        <f t="shared" si="340"/>
        <v>0</v>
      </c>
      <c r="FI300">
        <f>IF(OR(FD300=FALSE,FD300="na"),"na",VLOOKUP(GH300,'Vlookup tables'!$G$2:$H$7,2,FALSE))</f>
        <v>5</v>
      </c>
      <c r="FJ300" t="str">
        <f>IF(OR(FE300=FALSE,FE300="na"),"na",VLOOKUP(GI300,'Vlookup tables'!$G$2:$H$7,2,FALSE))</f>
        <v>na</v>
      </c>
      <c r="FK300">
        <f>IF(OR(FF300=FALSE,FF300="na"),"na",VLOOKUP(GJ300,'Vlookup tables'!$G$2:$H$7,2,FALSE))</f>
        <v>5</v>
      </c>
      <c r="FL300" t="str">
        <f>IF(OR(FG300=FALSE,FG300="na"),"na",VLOOKUP(GK300,'Vlookup tables'!$G$2:$H$7,2,FALSE))</f>
        <v>na</v>
      </c>
      <c r="FM300">
        <f>IF(OR(FD300=FALSE,FD300="na"),"na",VLOOKUP(GO300,'Vlookup tables'!$J$2:$K$5,2,FALSE))</f>
        <v>3</v>
      </c>
      <c r="FN300" t="str">
        <f>IF(OR(FE300=FALSE,FE300="na"),"na",VLOOKUP(GP300,'Vlookup tables'!$J$2:$K$5,2,FALSE))</f>
        <v>na</v>
      </c>
      <c r="FO300">
        <f>IF(OR(FF300=FALSE,FF300="na"),"na",VLOOKUP(GQ300,'Vlookup tables'!$J$2:$K$5,2,FALSE))</f>
        <v>3</v>
      </c>
      <c r="FP300" t="str">
        <f>IF(OR(FG300=FALSE,FG300="na"),"na",VLOOKUP(GR300,'Vlookup tables'!$J$2:$K$5,2,FALSE))</f>
        <v>na</v>
      </c>
      <c r="FQ300" t="b">
        <f t="shared" si="302"/>
        <v>0</v>
      </c>
      <c r="FR300" t="str">
        <f t="shared" si="303"/>
        <v>na</v>
      </c>
      <c r="FS300" t="b">
        <f t="shared" si="304"/>
        <v>0</v>
      </c>
      <c r="FT300" t="str">
        <f t="shared" si="305"/>
        <v>na</v>
      </c>
      <c r="FU300" t="b">
        <f t="shared" si="306"/>
        <v>1</v>
      </c>
      <c r="FV300" t="s">
        <v>634</v>
      </c>
      <c r="FX300" t="s">
        <v>556</v>
      </c>
      <c r="FY300" t="s">
        <v>556</v>
      </c>
      <c r="GB300" t="s">
        <v>630</v>
      </c>
      <c r="GF300" t="s">
        <v>596</v>
      </c>
      <c r="GH300" t="s">
        <v>551</v>
      </c>
      <c r="GJ300" t="s">
        <v>551</v>
      </c>
      <c r="GO300" t="s">
        <v>532</v>
      </c>
      <c r="GQ300" t="s">
        <v>532</v>
      </c>
      <c r="HC300" t="s">
        <v>1683</v>
      </c>
      <c r="HD300" t="s">
        <v>533</v>
      </c>
      <c r="HX300">
        <f>IF(IT300="","Unknown",VLOOKUP(IT300,'Vlookup tables'!$B$13:$C$16,2,FALSE))</f>
        <v>1</v>
      </c>
      <c r="HY300">
        <f>IF(IU300="","Unknown",VLOOKUP(IU300,'Vlookup tables'!$D$13:$E$16,2,FALSE))</f>
        <v>3</v>
      </c>
      <c r="HZ300">
        <f>IF(IV300="","Unknown",VLOOKUP(IV300,'Vlookup tables'!$F$13:$G$16,2,FALSE))</f>
        <v>3</v>
      </c>
      <c r="IA300">
        <f>IF(IW300="","Unknown",VLOOKUP(IW300,'Vlookup tables'!$H$13:$I$16,2,FALSE))</f>
        <v>3</v>
      </c>
      <c r="IB300">
        <f>IF(IX300="","Unknown",VLOOKUP(IX300,'Vlookup tables'!$J$13:$K$16,2,FALSE))</f>
        <v>3</v>
      </c>
      <c r="IC300">
        <f>IF(IY300="","Unknown",VLOOKUP(IY300,'Vlookup tables'!$L$13:$M$16,2,FALSE))</f>
        <v>3</v>
      </c>
      <c r="ID300">
        <f>IF(IZ300="","Unknown",VLOOKUP(IZ300,'Vlookup tables'!$N$13:$O$16,2,FALSE))</f>
        <v>3</v>
      </c>
      <c r="IE300">
        <f>VLOOKUP(JA300,'Vlookup tables'!$P$13:$Q$15,2,FALSE)</f>
        <v>2</v>
      </c>
      <c r="IF300" t="b">
        <f t="shared" si="341"/>
        <v>0</v>
      </c>
      <c r="IG300" t="b">
        <f t="shared" si="342"/>
        <v>0</v>
      </c>
      <c r="IH300" t="b">
        <f t="shared" si="343"/>
        <v>0</v>
      </c>
      <c r="II300" t="b">
        <f t="shared" si="307"/>
        <v>1</v>
      </c>
      <c r="IJ300" t="str">
        <f>IF(OR(IF300=FALSE,IF300="na"),"na",VLOOKUP(JF300,'Vlookup tables'!$G$2:$H$7,2,FALSE))</f>
        <v>na</v>
      </c>
      <c r="IK300" t="str">
        <f>IF(OR(IG300=FALSE,IG300="na"),"na",VLOOKUP(JG300,'Vlookup tables'!$G$2:$H$7,2,FALSE))</f>
        <v>na</v>
      </c>
      <c r="IL300" t="str">
        <f>IF(OR(IH300=FALSE,IH300="na"),"na",VLOOKUP(JH300,'Vlookup tables'!$G$2:$H$7,2,FALSE))</f>
        <v>na</v>
      </c>
      <c r="IM300" t="str">
        <f>IF(OR(IF300=FALSE,IF300="na"),"na",VLOOKUP(JL300,'Vlookup tables'!$J$2:$K$5,2,FALSE))</f>
        <v>na</v>
      </c>
      <c r="IN300" t="str">
        <f>IF(OR(IG300=FALSE,IG300="na"),"na",VLOOKUP(JM300,'Vlookup tables'!$J$2:$K$5,2,FALSE))</f>
        <v>na</v>
      </c>
      <c r="IO300" t="str">
        <f>IF(OR(IH300=FALSE,IH300="na"),"na",VLOOKUP(JN300,'Vlookup tables'!$J$2:$K$5,2,FALSE))</f>
        <v>na</v>
      </c>
      <c r="IP300" t="str">
        <f t="shared" si="344"/>
        <v>na</v>
      </c>
      <c r="IQ300" t="str">
        <f t="shared" si="345"/>
        <v>na</v>
      </c>
      <c r="IR300" t="str">
        <f t="shared" si="346"/>
        <v>na</v>
      </c>
      <c r="IS300" t="b">
        <f t="shared" si="347"/>
        <v>0</v>
      </c>
      <c r="IT300" t="s">
        <v>704</v>
      </c>
      <c r="IU300" t="s">
        <v>539</v>
      </c>
      <c r="IV300" t="s">
        <v>540</v>
      </c>
      <c r="IW300" t="s">
        <v>576</v>
      </c>
      <c r="IX300" t="s">
        <v>577</v>
      </c>
      <c r="IY300" t="s">
        <v>532</v>
      </c>
      <c r="IZ300" t="s">
        <v>587</v>
      </c>
      <c r="JA300" t="s">
        <v>578</v>
      </c>
      <c r="JB300" t="s">
        <v>579</v>
      </c>
      <c r="JC300" t="s">
        <v>1684</v>
      </c>
      <c r="JI300" t="s">
        <v>530</v>
      </c>
      <c r="JO300" t="s">
        <v>532</v>
      </c>
      <c r="KN300" t="s">
        <v>552</v>
      </c>
      <c r="KQ300" t="b">
        <f t="shared" si="348"/>
        <v>0</v>
      </c>
      <c r="KR300">
        <f t="shared" si="308"/>
        <v>143</v>
      </c>
    </row>
    <row r="301" spans="1:304" ht="14.4" customHeight="1" x14ac:dyDescent="0.3">
      <c r="A301">
        <v>100</v>
      </c>
      <c r="B301">
        <v>439</v>
      </c>
      <c r="C301" s="2">
        <v>44882.625590277778</v>
      </c>
      <c r="D301">
        <v>1</v>
      </c>
      <c r="E301" t="s">
        <v>590</v>
      </c>
      <c r="F301" t="s">
        <v>582</v>
      </c>
      <c r="G301">
        <f>VLOOKUP(F301,'Vlookup tables'!$A$2:$B$10,2,FALSE)</f>
        <v>1</v>
      </c>
      <c r="H301" t="s">
        <v>567</v>
      </c>
      <c r="J301" t="str">
        <f t="shared" si="349"/>
        <v>Administration</v>
      </c>
      <c r="K301" t="s">
        <v>582</v>
      </c>
      <c r="L301">
        <f>VLOOKUP(K301,'Vlookup tables'!$A$2:$B$10,2,FALSE)</f>
        <v>1</v>
      </c>
      <c r="M301" t="s">
        <v>583</v>
      </c>
      <c r="N301" t="b">
        <f t="shared" si="309"/>
        <v>1</v>
      </c>
      <c r="O301" t="b">
        <f t="shared" si="310"/>
        <v>0</v>
      </c>
      <c r="P301" t="b">
        <f t="shared" si="311"/>
        <v>0</v>
      </c>
      <c r="Q301" t="b">
        <f t="shared" si="312"/>
        <v>0</v>
      </c>
      <c r="R301" t="b">
        <f t="shared" si="313"/>
        <v>0</v>
      </c>
      <c r="T301" t="str">
        <f t="shared" si="350"/>
        <v>na</v>
      </c>
      <c r="U301" t="str">
        <f t="shared" si="351"/>
        <v>Unknown</v>
      </c>
      <c r="V301" t="str">
        <f t="shared" si="352"/>
        <v>Unknown</v>
      </c>
      <c r="W301" t="str">
        <f t="shared" si="353"/>
        <v>Unknown</v>
      </c>
      <c r="X301" t="str">
        <f t="shared" si="354"/>
        <v>Unknown</v>
      </c>
      <c r="Y301" t="s">
        <v>584</v>
      </c>
      <c r="Z301">
        <f>VLOOKUP(Y301,'Vlookup tables'!$D$2:$E$6,2,FALSE)</f>
        <v>2</v>
      </c>
      <c r="AA301" t="str">
        <f t="shared" si="291"/>
        <v>na</v>
      </c>
      <c r="AB301" t="str">
        <f t="shared" si="314"/>
        <v>na</v>
      </c>
      <c r="AC301" t="str">
        <f t="shared" si="315"/>
        <v>na</v>
      </c>
      <c r="AD301" t="str">
        <f t="shared" si="316"/>
        <v>na</v>
      </c>
      <c r="AE301" t="str">
        <f t="shared" si="317"/>
        <v>na</v>
      </c>
      <c r="AF301" t="str">
        <f>IF(OR(AA301=FALSE,AA301="na"),"na",VLOOKUP(AV301,'Vlookup tables'!$G$2:$H$7,2,FALSE))</f>
        <v>na</v>
      </c>
      <c r="AG301" t="str">
        <f>IF(OR(AB301=FALSE,AB301="na"),"na",VLOOKUP(AW301,'Vlookup tables'!$G$2:$H$7,2,FALSE))</f>
        <v>na</v>
      </c>
      <c r="AH301" t="str">
        <f>IF(OR(AC301=FALSE,AC301="na"),"na",VLOOKUP(AX301,'Vlookup tables'!$G$2:$H$7,2,FALSE))</f>
        <v>na</v>
      </c>
      <c r="AI301" t="str">
        <f>IF(OR(AD301=FALSE,AD301="na"),"na",VLOOKUP(AY301,'Vlookup tables'!$G$2:$H$7,2,FALSE))</f>
        <v>na</v>
      </c>
      <c r="AJ301" t="str">
        <f>IF(OR(AA301=FALSE,AA301="na"),"na",VLOOKUP(BC301,'Vlookup tables'!$J$2:$K$5,2,FALSE))</f>
        <v>na</v>
      </c>
      <c r="AK301" t="str">
        <f>IF(OR(AB301=FALSE,AB301="na"),"na",VLOOKUP(BD301,'Vlookup tables'!$J$2:$K$5,2,FALSE))</f>
        <v>na</v>
      </c>
      <c r="AL301" t="str">
        <f>IF(OR(AC301=FALSE,AC301="na"),"na",VLOOKUP(BE301,'Vlookup tables'!$J$2:$K$5,2,FALSE))</f>
        <v>na</v>
      </c>
      <c r="AM301" t="str">
        <f>IF(OR(AD301=FALSE,AD301="na"),"na",VLOOKUP(BF301,'Vlookup tables'!$J$2:$K$5,2,FALSE))</f>
        <v>na</v>
      </c>
      <c r="AN301" t="str">
        <f t="shared" si="318"/>
        <v>na</v>
      </c>
      <c r="AO301" t="str">
        <f t="shared" si="319"/>
        <v>na</v>
      </c>
      <c r="AP301" t="str">
        <f t="shared" si="320"/>
        <v>na</v>
      </c>
      <c r="AQ301" t="str">
        <f t="shared" si="321"/>
        <v>na</v>
      </c>
      <c r="BQ301" t="str">
        <f t="shared" si="322"/>
        <v>na</v>
      </c>
      <c r="BR301" t="b">
        <f t="shared" si="323"/>
        <v>1</v>
      </c>
      <c r="BS301" t="b">
        <f t="shared" si="324"/>
        <v>1</v>
      </c>
      <c r="BT301" t="b">
        <f t="shared" si="325"/>
        <v>1</v>
      </c>
      <c r="BU301" t="b">
        <f t="shared" si="326"/>
        <v>1</v>
      </c>
      <c r="BV301" t="b">
        <f t="shared" si="327"/>
        <v>0</v>
      </c>
      <c r="BW301">
        <f>IF(OR(BR301=FALSE,BR301="na"),"na",VLOOKUP(CN301,'Vlookup tables'!$G$2:$H$7,2,FALSE))</f>
        <v>2</v>
      </c>
      <c r="BX301">
        <f>IF(OR(BS301=FALSE,BS301="na"),"na",VLOOKUP(CO301,'Vlookup tables'!$G$2:$H$7,2,FALSE))</f>
        <v>1</v>
      </c>
      <c r="BY301">
        <f>IF(OR(BT301=FALSE,BT301="na"),"na",VLOOKUP(CP301,'Vlookup tables'!$G$2:$H$7,2,FALSE))</f>
        <v>2</v>
      </c>
      <c r="BZ301">
        <f>IF(OR(BU301=FALSE,BU301="na"),"na",VLOOKUP(CQ301,'Vlookup tables'!$G$2:$H$7,2,FALSE))</f>
        <v>2</v>
      </c>
      <c r="CA301">
        <f>IF(OR(BR301=FALSE,BR301="na"),"na",VLOOKUP(CU301,'Vlookup tables'!$J$2:$K$5,2,FALSE))</f>
        <v>2</v>
      </c>
      <c r="CB301">
        <f>IF(OR(BS301=FALSE,BS301="na"),"na",VLOOKUP(CV301,'Vlookup tables'!$J$2:$K$5,2,FALSE))</f>
        <v>3</v>
      </c>
      <c r="CC301">
        <f>IF(OR(BT301=FALSE,BT301="na"),"na",VLOOKUP(CW301,'Vlookup tables'!$J$2:$K$5,2,FALSE))</f>
        <v>2</v>
      </c>
      <c r="CD301">
        <f>IF(OR(BU301=FALSE,BU301="na"),"na",VLOOKUP(CX301,'Vlookup tables'!$J$2:$K$5,2,FALSE))</f>
        <v>2</v>
      </c>
      <c r="CE301" t="b">
        <f t="shared" si="328"/>
        <v>0</v>
      </c>
      <c r="CF301" t="b">
        <f t="shared" si="329"/>
        <v>0</v>
      </c>
      <c r="CG301" t="b">
        <f t="shared" si="330"/>
        <v>0</v>
      </c>
      <c r="CH301" t="b">
        <f t="shared" si="331"/>
        <v>0</v>
      </c>
      <c r="CJ301" t="s">
        <v>550</v>
      </c>
      <c r="CN301" t="s">
        <v>531</v>
      </c>
      <c r="CO301" t="s">
        <v>530</v>
      </c>
      <c r="CP301" t="s">
        <v>531</v>
      </c>
      <c r="CQ301" t="s">
        <v>531</v>
      </c>
      <c r="CU301" t="s">
        <v>528</v>
      </c>
      <c r="CV301" t="s">
        <v>532</v>
      </c>
      <c r="CW301" t="s">
        <v>528</v>
      </c>
      <c r="CX301" t="s">
        <v>528</v>
      </c>
      <c r="DI301" t="b">
        <f t="shared" si="332"/>
        <v>0</v>
      </c>
      <c r="DK301" t="s">
        <v>552</v>
      </c>
      <c r="EQ301" t="b">
        <f t="shared" si="333"/>
        <v>1</v>
      </c>
      <c r="ER301" t="b">
        <f t="shared" si="334"/>
        <v>1</v>
      </c>
      <c r="ES301" t="b">
        <f t="shared" si="335"/>
        <v>0</v>
      </c>
      <c r="ET301" t="b">
        <f t="shared" si="336"/>
        <v>0</v>
      </c>
      <c r="EU301" t="b">
        <f t="shared" si="337"/>
        <v>0</v>
      </c>
      <c r="EV301" t="b">
        <f t="shared" si="338"/>
        <v>0</v>
      </c>
      <c r="EW301">
        <f t="shared" si="292"/>
        <v>1</v>
      </c>
      <c r="EX301" t="str">
        <f t="shared" si="293"/>
        <v>na</v>
      </c>
      <c r="EY301" t="str">
        <f t="shared" si="294"/>
        <v>na</v>
      </c>
      <c r="EZ301" t="str">
        <f t="shared" si="295"/>
        <v>na</v>
      </c>
      <c r="FA301" t="b">
        <f t="shared" si="296"/>
        <v>1</v>
      </c>
      <c r="FB301" t="b">
        <f t="shared" si="297"/>
        <v>1</v>
      </c>
      <c r="FC301" t="b">
        <f t="shared" si="339"/>
        <v>0</v>
      </c>
      <c r="FD301" t="b">
        <f t="shared" si="298"/>
        <v>1</v>
      </c>
      <c r="FE301" t="str">
        <f t="shared" si="299"/>
        <v>na</v>
      </c>
      <c r="FF301" t="b">
        <f t="shared" si="300"/>
        <v>1</v>
      </c>
      <c r="FG301" t="b">
        <f t="shared" si="301"/>
        <v>1</v>
      </c>
      <c r="FH301" t="b">
        <f t="shared" si="340"/>
        <v>0</v>
      </c>
      <c r="FI301">
        <f>IF(OR(FD301=FALSE,FD301="na"),"na",VLOOKUP(GH301,'Vlookup tables'!$G$2:$H$7,2,FALSE))</f>
        <v>1</v>
      </c>
      <c r="FJ301" t="str">
        <f>IF(OR(FE301=FALSE,FE301="na"),"na",VLOOKUP(GI301,'Vlookup tables'!$G$2:$H$7,2,FALSE))</f>
        <v>na</v>
      </c>
      <c r="FK301">
        <f>IF(OR(FF301=FALSE,FF301="na"),"na",VLOOKUP(GJ301,'Vlookup tables'!$G$2:$H$7,2,FALSE))</f>
        <v>1</v>
      </c>
      <c r="FL301">
        <f>IF(OR(FG301=FALSE,FG301="na"),"na",VLOOKUP(GK301,'Vlookup tables'!$G$2:$H$7,2,FALSE))</f>
        <v>2</v>
      </c>
      <c r="FM301">
        <f>IF(OR(FD301=FALSE,FD301="na"),"na",VLOOKUP(GO301,'Vlookup tables'!$J$2:$K$5,2,FALSE))</f>
        <v>2</v>
      </c>
      <c r="FN301" t="str">
        <f>IF(OR(FE301=FALSE,FE301="na"),"na",VLOOKUP(GP301,'Vlookup tables'!$J$2:$K$5,2,FALSE))</f>
        <v>na</v>
      </c>
      <c r="FO301">
        <f>IF(OR(FF301=FALSE,FF301="na"),"na",VLOOKUP(GQ301,'Vlookup tables'!$J$2:$K$5,2,FALSE))</f>
        <v>2</v>
      </c>
      <c r="FP301">
        <f>IF(OR(FG301=FALSE,FG301="na"),"na",VLOOKUP(GR301,'Vlookup tables'!$J$2:$K$5,2,FALSE))</f>
        <v>2</v>
      </c>
      <c r="FQ301" t="b">
        <f t="shared" si="302"/>
        <v>0</v>
      </c>
      <c r="FR301" t="str">
        <f t="shared" si="303"/>
        <v>na</v>
      </c>
      <c r="FS301" t="b">
        <f t="shared" si="304"/>
        <v>0</v>
      </c>
      <c r="FT301" t="b">
        <f t="shared" si="305"/>
        <v>0</v>
      </c>
      <c r="FU301" t="b">
        <f t="shared" si="306"/>
        <v>0</v>
      </c>
      <c r="FV301" t="s">
        <v>601</v>
      </c>
      <c r="FX301" t="s">
        <v>555</v>
      </c>
      <c r="GB301" t="s">
        <v>618</v>
      </c>
      <c r="GF301" t="s">
        <v>609</v>
      </c>
      <c r="GH301" t="s">
        <v>530</v>
      </c>
      <c r="GJ301" t="s">
        <v>530</v>
      </c>
      <c r="GK301" t="s">
        <v>531</v>
      </c>
      <c r="GO301" t="s">
        <v>528</v>
      </c>
      <c r="GQ301" t="s">
        <v>528</v>
      </c>
      <c r="GR301" t="s">
        <v>528</v>
      </c>
      <c r="HD301" t="s">
        <v>552</v>
      </c>
      <c r="HX301">
        <f>IF(IT301="","Unknown",VLOOKUP(IT301,'Vlookup tables'!$B$13:$C$16,2,FALSE))</f>
        <v>2</v>
      </c>
      <c r="HY301">
        <f>IF(IU301="","Unknown",VLOOKUP(IU301,'Vlookup tables'!$D$13:$E$16,2,FALSE))</f>
        <v>3</v>
      </c>
      <c r="HZ301">
        <f>IF(IV301="","Unknown",VLOOKUP(IV301,'Vlookup tables'!$F$13:$G$16,2,FALSE))</f>
        <v>3</v>
      </c>
      <c r="IA301">
        <f>IF(IW301="","Unknown",VLOOKUP(IW301,'Vlookup tables'!$H$13:$I$16,2,FALSE))</f>
        <v>3</v>
      </c>
      <c r="IB301" t="str">
        <f>IF(IX301="","Unknown",VLOOKUP(IX301,'Vlookup tables'!$J$13:$K$16,2,FALSE))</f>
        <v>Unknown</v>
      </c>
      <c r="IC301">
        <f>IF(IY301="","Unknown",VLOOKUP(IY301,'Vlookup tables'!$L$13:$M$16,2,FALSE))</f>
        <v>2</v>
      </c>
      <c r="ID301">
        <f>IF(IZ301="","Unknown",VLOOKUP(IZ301,'Vlookup tables'!$N$13:$O$16,2,FALSE))</f>
        <v>1</v>
      </c>
      <c r="IE301">
        <f>VLOOKUP(JA301,'Vlookup tables'!$P$13:$Q$15,2,FALSE)</f>
        <v>1</v>
      </c>
      <c r="IF301" t="str">
        <f t="shared" si="341"/>
        <v>na</v>
      </c>
      <c r="IG301" t="str">
        <f t="shared" si="342"/>
        <v>na</v>
      </c>
      <c r="IH301" t="str">
        <f t="shared" si="343"/>
        <v>na</v>
      </c>
      <c r="II301" t="str">
        <f t="shared" si="307"/>
        <v>na</v>
      </c>
      <c r="IJ301" t="str">
        <f>IF(OR(IF301=FALSE,IF301="na"),"na",VLOOKUP(JF301,'Vlookup tables'!$G$2:$H$7,2,FALSE))</f>
        <v>na</v>
      </c>
      <c r="IK301" t="str">
        <f>IF(OR(IG301=FALSE,IG301="na"),"na",VLOOKUP(JG301,'Vlookup tables'!$G$2:$H$7,2,FALSE))</f>
        <v>na</v>
      </c>
      <c r="IL301" t="str">
        <f>IF(OR(IH301=FALSE,IH301="na"),"na",VLOOKUP(JH301,'Vlookup tables'!$G$2:$H$7,2,FALSE))</f>
        <v>na</v>
      </c>
      <c r="IM301" t="str">
        <f>IF(OR(IF301=FALSE,IF301="na"),"na",VLOOKUP(JL301,'Vlookup tables'!$J$2:$K$5,2,FALSE))</f>
        <v>na</v>
      </c>
      <c r="IN301" t="str">
        <f>IF(OR(IG301=FALSE,IG301="na"),"na",VLOOKUP(JM301,'Vlookup tables'!$J$2:$K$5,2,FALSE))</f>
        <v>na</v>
      </c>
      <c r="IO301" t="str">
        <f>IF(OR(IH301=FALSE,IH301="na"),"na",VLOOKUP(JN301,'Vlookup tables'!$J$2:$K$5,2,FALSE))</f>
        <v>na</v>
      </c>
      <c r="IP301" t="str">
        <f t="shared" si="344"/>
        <v>na</v>
      </c>
      <c r="IQ301" t="str">
        <f t="shared" si="345"/>
        <v>na</v>
      </c>
      <c r="IR301" t="str">
        <f t="shared" si="346"/>
        <v>na</v>
      </c>
      <c r="IS301" t="b">
        <f t="shared" si="347"/>
        <v>0</v>
      </c>
      <c r="IT301" t="s">
        <v>559</v>
      </c>
      <c r="IU301" t="s">
        <v>539</v>
      </c>
      <c r="IV301" t="s">
        <v>540</v>
      </c>
      <c r="IW301" t="s">
        <v>576</v>
      </c>
      <c r="IY301" t="s">
        <v>528</v>
      </c>
      <c r="IZ301" t="s">
        <v>562</v>
      </c>
      <c r="JA301" t="s">
        <v>541</v>
      </c>
      <c r="JX301" t="s">
        <v>579</v>
      </c>
      <c r="KP301" t="s">
        <v>1685</v>
      </c>
      <c r="KQ301" t="b">
        <f t="shared" si="348"/>
        <v>1</v>
      </c>
      <c r="KR301">
        <f t="shared" si="308"/>
        <v>143</v>
      </c>
    </row>
    <row r="302" spans="1:304" ht="14.4" customHeight="1" x14ac:dyDescent="0.3">
      <c r="A302">
        <v>100</v>
      </c>
      <c r="B302">
        <v>3263</v>
      </c>
      <c r="C302" s="2">
        <v>44882.625659722224</v>
      </c>
      <c r="D302">
        <v>0.80000001192092896</v>
      </c>
      <c r="E302" t="s">
        <v>544</v>
      </c>
      <c r="F302" t="s">
        <v>680</v>
      </c>
      <c r="G302">
        <f>VLOOKUP(F302,'Vlookup tables'!$A$2:$B$10,2,FALSE)</f>
        <v>2</v>
      </c>
      <c r="H302" t="s">
        <v>545</v>
      </c>
      <c r="J302" t="str">
        <f t="shared" si="349"/>
        <v>Engineering</v>
      </c>
      <c r="K302" t="s">
        <v>680</v>
      </c>
      <c r="L302">
        <f>VLOOKUP(K302,'Vlookup tables'!$A$2:$B$10,2,FALSE)</f>
        <v>2</v>
      </c>
      <c r="M302" t="s">
        <v>583</v>
      </c>
      <c r="N302" t="b">
        <f t="shared" si="309"/>
        <v>1</v>
      </c>
      <c r="O302" t="b">
        <f t="shared" si="310"/>
        <v>0</v>
      </c>
      <c r="P302" t="b">
        <f t="shared" si="311"/>
        <v>0</v>
      </c>
      <c r="Q302" t="b">
        <f t="shared" si="312"/>
        <v>0</v>
      </c>
      <c r="R302" t="b">
        <f t="shared" si="313"/>
        <v>0</v>
      </c>
      <c r="S302" t="s">
        <v>1265</v>
      </c>
      <c r="T302" t="str">
        <f t="shared" si="350"/>
        <v>na</v>
      </c>
      <c r="U302" t="b">
        <f t="shared" si="351"/>
        <v>1</v>
      </c>
      <c r="V302" t="b">
        <f t="shared" si="352"/>
        <v>0</v>
      </c>
      <c r="W302" t="b">
        <f t="shared" si="353"/>
        <v>0</v>
      </c>
      <c r="X302" t="b">
        <f t="shared" si="354"/>
        <v>1</v>
      </c>
      <c r="Y302" t="s">
        <v>517</v>
      </c>
      <c r="Z302">
        <f>VLOOKUP(Y302,'Vlookup tables'!$D$2:$E$6,2,FALSE)</f>
        <v>1</v>
      </c>
      <c r="AA302" t="b">
        <f t="shared" si="291"/>
        <v>1</v>
      </c>
      <c r="AB302" t="b">
        <f t="shared" si="314"/>
        <v>1</v>
      </c>
      <c r="AC302" t="b">
        <f t="shared" si="315"/>
        <v>0</v>
      </c>
      <c r="AD302" t="b">
        <f t="shared" si="316"/>
        <v>0</v>
      </c>
      <c r="AE302" t="b">
        <f t="shared" si="317"/>
        <v>0</v>
      </c>
      <c r="AF302">
        <f>IF(OR(AA302=FALSE,AA302="na"),"na",VLOOKUP(AV302,'Vlookup tables'!$G$2:$H$7,2,FALSE))</f>
        <v>1</v>
      </c>
      <c r="AG302">
        <f>IF(OR(AB302=FALSE,AB302="na"),"na",VLOOKUP(AW302,'Vlookup tables'!$G$2:$H$7,2,FALSE))</f>
        <v>1</v>
      </c>
      <c r="AH302" t="str">
        <f>IF(OR(AC302=FALSE,AC302="na"),"na",VLOOKUP(AX302,'Vlookup tables'!$G$2:$H$7,2,FALSE))</f>
        <v>na</v>
      </c>
      <c r="AI302" t="str">
        <f>IF(OR(AD302=FALSE,AD302="na"),"na",VLOOKUP(AY302,'Vlookup tables'!$G$2:$H$7,2,FALSE))</f>
        <v>na</v>
      </c>
      <c r="AJ302">
        <f>IF(OR(AA302=FALSE,AA302="na"),"na",VLOOKUP(BC302,'Vlookup tables'!$J$2:$K$5,2,FALSE))</f>
        <v>2</v>
      </c>
      <c r="AK302">
        <f>IF(OR(AB302=FALSE,AB302="na"),"na",VLOOKUP(BD302,'Vlookup tables'!$J$2:$K$5,2,FALSE))</f>
        <v>3</v>
      </c>
      <c r="AL302" t="str">
        <f>IF(OR(AC302=FALSE,AC302="na"),"na",VLOOKUP(BE302,'Vlookup tables'!$J$2:$K$5,2,FALSE))</f>
        <v>na</v>
      </c>
      <c r="AM302" t="str">
        <f>IF(OR(AD302=FALSE,AD302="na"),"na",VLOOKUP(BF302,'Vlookup tables'!$J$2:$K$5,2,FALSE))</f>
        <v>na</v>
      </c>
      <c r="AN302" t="b">
        <f t="shared" si="318"/>
        <v>1</v>
      </c>
      <c r="AO302" t="b">
        <f t="shared" si="319"/>
        <v>1</v>
      </c>
      <c r="AP302" t="str">
        <f t="shared" si="320"/>
        <v>na</v>
      </c>
      <c r="AQ302" t="str">
        <f t="shared" si="321"/>
        <v>na</v>
      </c>
      <c r="AR302" t="s">
        <v>682</v>
      </c>
      <c r="AV302" t="s">
        <v>530</v>
      </c>
      <c r="AW302" t="s">
        <v>530</v>
      </c>
      <c r="AX302" t="s">
        <v>530</v>
      </c>
      <c r="BC302" t="s">
        <v>528</v>
      </c>
      <c r="BD302" t="s">
        <v>532</v>
      </c>
      <c r="BE302" t="s">
        <v>532</v>
      </c>
      <c r="BJ302" s="1" t="s">
        <v>1686</v>
      </c>
      <c r="BK302" s="1" t="s">
        <v>1687</v>
      </c>
      <c r="BL302" s="1" t="s">
        <v>1688</v>
      </c>
      <c r="BQ302" t="str">
        <f t="shared" si="322"/>
        <v>Yes</v>
      </c>
      <c r="BR302" t="b">
        <f t="shared" si="323"/>
        <v>1</v>
      </c>
      <c r="BS302" t="b">
        <f t="shared" si="324"/>
        <v>1</v>
      </c>
      <c r="BT302" t="b">
        <f t="shared" si="325"/>
        <v>0</v>
      </c>
      <c r="BU302" t="b">
        <f t="shared" si="326"/>
        <v>0</v>
      </c>
      <c r="BV302" t="b">
        <f t="shared" si="327"/>
        <v>1</v>
      </c>
      <c r="BW302">
        <f>IF(OR(BR302=FALSE,BR302="na"),"na",VLOOKUP(CN302,'Vlookup tables'!$G$2:$H$7,2,FALSE))</f>
        <v>3</v>
      </c>
      <c r="BX302">
        <f>IF(OR(BS302=FALSE,BS302="na"),"na",VLOOKUP(CO302,'Vlookup tables'!$G$2:$H$7,2,FALSE))</f>
        <v>4</v>
      </c>
      <c r="BY302" t="str">
        <f>IF(OR(BT302=FALSE,BT302="na"),"na",VLOOKUP(CP302,'Vlookup tables'!$G$2:$H$7,2,FALSE))</f>
        <v>na</v>
      </c>
      <c r="BZ302" t="str">
        <f>IF(OR(BU302=FALSE,BU302="na"),"na",VLOOKUP(CQ302,'Vlookup tables'!$G$2:$H$7,2,FALSE))</f>
        <v>na</v>
      </c>
      <c r="CA302">
        <f>IF(OR(BR302=FALSE,BR302="na"),"na",VLOOKUP(CU302,'Vlookup tables'!$J$2:$K$5,2,FALSE))</f>
        <v>2</v>
      </c>
      <c r="CB302">
        <f>IF(OR(BS302=FALSE,BS302="na"),"na",VLOOKUP(CV302,'Vlookup tables'!$J$2:$K$5,2,FALSE))</f>
        <v>3</v>
      </c>
      <c r="CC302" t="str">
        <f>IF(OR(BT302=FALSE,BT302="na"),"na",VLOOKUP(CW302,'Vlookup tables'!$J$2:$K$5,2,FALSE))</f>
        <v>na</v>
      </c>
      <c r="CD302" t="str">
        <f>IF(OR(BU302=FALSE,BU302="na"),"na",VLOOKUP(CX302,'Vlookup tables'!$J$2:$K$5,2,FALSE))</f>
        <v>na</v>
      </c>
      <c r="CE302" t="b">
        <f t="shared" si="328"/>
        <v>1</v>
      </c>
      <c r="CF302" t="b">
        <f t="shared" si="329"/>
        <v>1</v>
      </c>
      <c r="CG302" t="str">
        <f t="shared" si="330"/>
        <v>na</v>
      </c>
      <c r="CH302" t="str">
        <f t="shared" si="331"/>
        <v>na</v>
      </c>
      <c r="CI302" t="s">
        <v>519</v>
      </c>
      <c r="CJ302" t="s">
        <v>1347</v>
      </c>
      <c r="CK302" t="s">
        <v>1689</v>
      </c>
      <c r="CN302" t="s">
        <v>527</v>
      </c>
      <c r="CO302" t="s">
        <v>573</v>
      </c>
      <c r="CU302" t="s">
        <v>528</v>
      </c>
      <c r="CV302" t="s">
        <v>532</v>
      </c>
      <c r="DB302" s="1" t="s">
        <v>1690</v>
      </c>
      <c r="DC302" t="s">
        <v>1691</v>
      </c>
      <c r="DF302" s="1" t="s">
        <v>1692</v>
      </c>
      <c r="DI302" t="b">
        <f t="shared" si="332"/>
        <v>1</v>
      </c>
      <c r="DJ302" t="s">
        <v>1693</v>
      </c>
      <c r="DK302" t="s">
        <v>1694</v>
      </c>
      <c r="DL302" t="s">
        <v>1695</v>
      </c>
      <c r="EQ302" t="b">
        <f t="shared" si="333"/>
        <v>1</v>
      </c>
      <c r="ER302" t="b">
        <f t="shared" si="334"/>
        <v>1</v>
      </c>
      <c r="ES302" t="b">
        <f t="shared" si="335"/>
        <v>0</v>
      </c>
      <c r="ET302" t="b">
        <f t="shared" si="336"/>
        <v>0</v>
      </c>
      <c r="EU302" t="b">
        <f t="shared" si="337"/>
        <v>0</v>
      </c>
      <c r="EV302" t="b">
        <f t="shared" si="338"/>
        <v>0</v>
      </c>
      <c r="EW302">
        <f t="shared" si="292"/>
        <v>3</v>
      </c>
      <c r="EX302" t="str">
        <f t="shared" si="293"/>
        <v>na</v>
      </c>
      <c r="EY302" t="str">
        <f t="shared" si="294"/>
        <v>na</v>
      </c>
      <c r="EZ302" t="str">
        <f t="shared" si="295"/>
        <v>na</v>
      </c>
      <c r="FA302" t="b">
        <f t="shared" si="296"/>
        <v>1</v>
      </c>
      <c r="FB302" t="b">
        <f t="shared" si="297"/>
        <v>0</v>
      </c>
      <c r="FC302" t="b">
        <f t="shared" si="339"/>
        <v>0</v>
      </c>
      <c r="FD302" t="b">
        <f t="shared" si="298"/>
        <v>0</v>
      </c>
      <c r="FE302" t="b">
        <f t="shared" si="299"/>
        <v>0</v>
      </c>
      <c r="FF302" t="b">
        <f t="shared" si="300"/>
        <v>1</v>
      </c>
      <c r="FG302" t="b">
        <f t="shared" si="301"/>
        <v>0</v>
      </c>
      <c r="FH302" t="b">
        <f t="shared" si="340"/>
        <v>1</v>
      </c>
      <c r="FI302" t="str">
        <f>IF(OR(FD302=FALSE,FD302="na"),"na",VLOOKUP(GH302,'Vlookup tables'!$G$2:$H$7,2,FALSE))</f>
        <v>na</v>
      </c>
      <c r="FJ302" t="str">
        <f>IF(OR(FE302=FALSE,FE302="na"),"na",VLOOKUP(GI302,'Vlookup tables'!$G$2:$H$7,2,FALSE))</f>
        <v>na</v>
      </c>
      <c r="FK302">
        <f>IF(OR(FF302=FALSE,FF302="na"),"na",VLOOKUP(GJ302,'Vlookup tables'!$G$2:$H$7,2,FALSE))</f>
        <v>2</v>
      </c>
      <c r="FL302" t="str">
        <f>IF(OR(FG302=FALSE,FG302="na"),"na",VLOOKUP(GK302,'Vlookup tables'!$G$2:$H$7,2,FALSE))</f>
        <v>na</v>
      </c>
      <c r="FM302" t="str">
        <f>IF(OR(FD302=FALSE,FD302="na"),"na",VLOOKUP(GO302,'Vlookup tables'!$J$2:$K$5,2,FALSE))</f>
        <v>na</v>
      </c>
      <c r="FN302" t="str">
        <f>IF(OR(FE302=FALSE,FE302="na"),"na",VLOOKUP(GP302,'Vlookup tables'!$J$2:$K$5,2,FALSE))</f>
        <v>na</v>
      </c>
      <c r="FO302">
        <f>IF(OR(FF302=FALSE,FF302="na"),"na",VLOOKUP(GQ302,'Vlookup tables'!$J$2:$K$5,2,FALSE))</f>
        <v>2</v>
      </c>
      <c r="FP302" t="str">
        <f>IF(OR(FG302=FALSE,FG302="na"),"na",VLOOKUP(GR302,'Vlookup tables'!$J$2:$K$5,2,FALSE))</f>
        <v>na</v>
      </c>
      <c r="FQ302" t="str">
        <f t="shared" si="302"/>
        <v>na</v>
      </c>
      <c r="FR302" t="str">
        <f t="shared" si="303"/>
        <v>na</v>
      </c>
      <c r="FS302" t="b">
        <f t="shared" si="304"/>
        <v>0</v>
      </c>
      <c r="FT302" t="str">
        <f t="shared" si="305"/>
        <v>na</v>
      </c>
      <c r="FU302" t="b">
        <f t="shared" si="306"/>
        <v>0</v>
      </c>
      <c r="FV302" t="s">
        <v>601</v>
      </c>
      <c r="FX302" t="s">
        <v>554</v>
      </c>
      <c r="GB302" t="s">
        <v>1696</v>
      </c>
      <c r="GC302" t="s">
        <v>1697</v>
      </c>
      <c r="GF302" t="s">
        <v>596</v>
      </c>
      <c r="GJ302" t="s">
        <v>531</v>
      </c>
      <c r="GL302" t="s">
        <v>531</v>
      </c>
      <c r="GQ302" t="s">
        <v>528</v>
      </c>
      <c r="GS302" t="s">
        <v>528</v>
      </c>
      <c r="GY302" s="1" t="s">
        <v>1698</v>
      </c>
      <c r="GZ302" s="1" t="s">
        <v>1699</v>
      </c>
      <c r="HD302" t="s">
        <v>552</v>
      </c>
      <c r="HX302">
        <f>IF(IT302="","Unknown",VLOOKUP(IT302,'Vlookup tables'!$B$13:$C$16,2,FALSE))</f>
        <v>3</v>
      </c>
      <c r="HY302">
        <f>IF(IU302="","Unknown",VLOOKUP(IU302,'Vlookup tables'!$D$13:$E$16,2,FALSE))</f>
        <v>1</v>
      </c>
      <c r="HZ302">
        <f>IF(IV302="","Unknown",VLOOKUP(IV302,'Vlookup tables'!$F$13:$G$16,2,FALSE))</f>
        <v>3</v>
      </c>
      <c r="IA302">
        <f>IF(IW302="","Unknown",VLOOKUP(IW302,'Vlookup tables'!$H$13:$I$16,2,FALSE))</f>
        <v>2</v>
      </c>
      <c r="IB302">
        <f>IF(IX302="","Unknown",VLOOKUP(IX302,'Vlookup tables'!$J$13:$K$16,2,FALSE))</f>
        <v>1</v>
      </c>
      <c r="IC302">
        <f>IF(IY302="","Unknown",VLOOKUP(IY302,'Vlookup tables'!$L$13:$M$16,2,FALSE))</f>
        <v>2</v>
      </c>
      <c r="ID302">
        <f>IF(IZ302="","Unknown",VLOOKUP(IZ302,'Vlookup tables'!$N$13:$O$16,2,FALSE))</f>
        <v>3</v>
      </c>
      <c r="IE302">
        <f>VLOOKUP(JA302,'Vlookup tables'!$P$13:$Q$15,2,FALSE)</f>
        <v>1</v>
      </c>
      <c r="IF302" t="str">
        <f t="shared" si="341"/>
        <v>na</v>
      </c>
      <c r="IG302" t="str">
        <f t="shared" si="342"/>
        <v>na</v>
      </c>
      <c r="IH302" t="str">
        <f t="shared" si="343"/>
        <v>na</v>
      </c>
      <c r="II302" t="str">
        <f t="shared" si="307"/>
        <v>na</v>
      </c>
      <c r="IJ302" t="str">
        <f>IF(OR(IF302=FALSE,IF302="na"),"na",VLOOKUP(JF302,'Vlookup tables'!$G$2:$H$7,2,FALSE))</f>
        <v>na</v>
      </c>
      <c r="IK302" t="str">
        <f>IF(OR(IG302=FALSE,IG302="na"),"na",VLOOKUP(JG302,'Vlookup tables'!$G$2:$H$7,2,FALSE))</f>
        <v>na</v>
      </c>
      <c r="IL302" t="str">
        <f>IF(OR(IH302=FALSE,IH302="na"),"na",VLOOKUP(JH302,'Vlookup tables'!$G$2:$H$7,2,FALSE))</f>
        <v>na</v>
      </c>
      <c r="IM302" t="str">
        <f>IF(OR(IF302=FALSE,IF302="na"),"na",VLOOKUP(JL302,'Vlookup tables'!$J$2:$K$5,2,FALSE))</f>
        <v>na</v>
      </c>
      <c r="IN302" t="str">
        <f>IF(OR(IG302=FALSE,IG302="na"),"na",VLOOKUP(JM302,'Vlookup tables'!$J$2:$K$5,2,FALSE))</f>
        <v>na</v>
      </c>
      <c r="IO302" t="str">
        <f>IF(OR(IH302=FALSE,IH302="na"),"na",VLOOKUP(JN302,'Vlookup tables'!$J$2:$K$5,2,FALSE))</f>
        <v>na</v>
      </c>
      <c r="IP302" t="str">
        <f t="shared" si="344"/>
        <v>na</v>
      </c>
      <c r="IQ302" t="str">
        <f t="shared" si="345"/>
        <v>na</v>
      </c>
      <c r="IR302" t="str">
        <f t="shared" si="346"/>
        <v>na</v>
      </c>
      <c r="IS302" t="b">
        <f t="shared" si="347"/>
        <v>0</v>
      </c>
      <c r="IT302" t="s">
        <v>538</v>
      </c>
      <c r="IU302" t="s">
        <v>669</v>
      </c>
      <c r="IV302" t="s">
        <v>540</v>
      </c>
      <c r="IW302" t="s">
        <v>562</v>
      </c>
      <c r="IX302" t="s">
        <v>1067</v>
      </c>
      <c r="IY302" t="s">
        <v>528</v>
      </c>
      <c r="IZ302" t="s">
        <v>587</v>
      </c>
      <c r="JA302" t="s">
        <v>541</v>
      </c>
      <c r="JX302" t="s">
        <v>579</v>
      </c>
      <c r="JY302" t="s">
        <v>1700</v>
      </c>
      <c r="KP302" t="s">
        <v>1701</v>
      </c>
      <c r="KQ302" t="b">
        <f t="shared" si="348"/>
        <v>1</v>
      </c>
      <c r="KR302">
        <f t="shared" si="308"/>
        <v>160</v>
      </c>
    </row>
    <row r="303" spans="1:304" ht="14.4" customHeight="1" x14ac:dyDescent="0.3">
      <c r="A303">
        <v>100</v>
      </c>
      <c r="B303">
        <v>789</v>
      </c>
      <c r="C303" s="2">
        <v>44882.633668981478</v>
      </c>
      <c r="D303">
        <v>1</v>
      </c>
      <c r="E303" t="s">
        <v>581</v>
      </c>
      <c r="F303" t="s">
        <v>568</v>
      </c>
      <c r="G303">
        <f>VLOOKUP(F303,'Vlookup tables'!$A$2:$B$10,2,FALSE)</f>
        <v>6</v>
      </c>
      <c r="H303" t="s">
        <v>631</v>
      </c>
      <c r="J303" t="str">
        <f t="shared" si="349"/>
        <v>Maintenance</v>
      </c>
      <c r="K303" t="s">
        <v>568</v>
      </c>
      <c r="L303">
        <f>VLOOKUP(K303,'Vlookup tables'!$A$2:$B$10,2,FALSE)</f>
        <v>6</v>
      </c>
      <c r="M303" t="s">
        <v>953</v>
      </c>
      <c r="N303" t="b">
        <f t="shared" si="309"/>
        <v>0</v>
      </c>
      <c r="O303" t="b">
        <f t="shared" si="310"/>
        <v>1</v>
      </c>
      <c r="P303" t="b">
        <f t="shared" si="311"/>
        <v>1</v>
      </c>
      <c r="Q303" t="b">
        <f t="shared" si="312"/>
        <v>1</v>
      </c>
      <c r="R303" t="b">
        <f t="shared" si="313"/>
        <v>0</v>
      </c>
      <c r="T303" t="str">
        <f t="shared" si="350"/>
        <v>Unknown</v>
      </c>
      <c r="U303" t="str">
        <f t="shared" si="351"/>
        <v>na</v>
      </c>
      <c r="V303" t="str">
        <f t="shared" si="352"/>
        <v>na</v>
      </c>
      <c r="W303" t="str">
        <f t="shared" si="353"/>
        <v>na</v>
      </c>
      <c r="X303" t="str">
        <f t="shared" si="354"/>
        <v>Unknown</v>
      </c>
      <c r="Y303" t="s">
        <v>517</v>
      </c>
      <c r="Z303">
        <f>VLOOKUP(Y303,'Vlookup tables'!$D$2:$E$6,2,FALSE)</f>
        <v>1</v>
      </c>
      <c r="AA303" t="b">
        <f t="shared" si="291"/>
        <v>0</v>
      </c>
      <c r="AB303" t="b">
        <f t="shared" si="314"/>
        <v>0</v>
      </c>
      <c r="AC303" t="b">
        <f t="shared" si="315"/>
        <v>0</v>
      </c>
      <c r="AD303" t="b">
        <f t="shared" si="316"/>
        <v>0</v>
      </c>
      <c r="AE303" t="b">
        <f t="shared" si="317"/>
        <v>0</v>
      </c>
      <c r="AF303" t="str">
        <f>IF(OR(AA303=FALSE,AA303="na"),"na",VLOOKUP(AV303,'Vlookup tables'!$G$2:$H$7,2,FALSE))</f>
        <v>na</v>
      </c>
      <c r="AG303" t="str">
        <f>IF(OR(AB303=FALSE,AB303="na"),"na",VLOOKUP(AW303,'Vlookup tables'!$G$2:$H$7,2,FALSE))</f>
        <v>na</v>
      </c>
      <c r="AH303" t="str">
        <f>IF(OR(AC303=FALSE,AC303="na"),"na",VLOOKUP(AX303,'Vlookup tables'!$G$2:$H$7,2,FALSE))</f>
        <v>na</v>
      </c>
      <c r="AI303" t="str">
        <f>IF(OR(AD303=FALSE,AD303="na"),"na",VLOOKUP(AY303,'Vlookup tables'!$G$2:$H$7,2,FALSE))</f>
        <v>na</v>
      </c>
      <c r="AJ303" t="str">
        <f>IF(OR(AA303=FALSE,AA303="na"),"na",VLOOKUP(BC303,'Vlookup tables'!$J$2:$K$5,2,FALSE))</f>
        <v>na</v>
      </c>
      <c r="AK303" t="str">
        <f>IF(OR(AB303=FALSE,AB303="na"),"na",VLOOKUP(BD303,'Vlookup tables'!$J$2:$K$5,2,FALSE))</f>
        <v>na</v>
      </c>
      <c r="AL303" t="str">
        <f>IF(OR(AC303=FALSE,AC303="na"),"na",VLOOKUP(BE303,'Vlookup tables'!$J$2:$K$5,2,FALSE))</f>
        <v>na</v>
      </c>
      <c r="AM303" t="str">
        <f>IF(OR(AD303=FALSE,AD303="na"),"na",VLOOKUP(BF303,'Vlookup tables'!$J$2:$K$5,2,FALSE))</f>
        <v>na</v>
      </c>
      <c r="AN303" t="str">
        <f t="shared" si="318"/>
        <v>na</v>
      </c>
      <c r="AO303" t="str">
        <f t="shared" si="319"/>
        <v>na</v>
      </c>
      <c r="AP303" t="str">
        <f t="shared" si="320"/>
        <v>na</v>
      </c>
      <c r="AQ303" t="str">
        <f t="shared" si="321"/>
        <v>na</v>
      </c>
      <c r="AR303" t="s">
        <v>632</v>
      </c>
      <c r="AX303" t="s">
        <v>573</v>
      </c>
      <c r="BE303" t="s">
        <v>528</v>
      </c>
      <c r="BL303" t="s">
        <v>1702</v>
      </c>
      <c r="BQ303" t="str">
        <f t="shared" si="322"/>
        <v>Yes</v>
      </c>
      <c r="BR303" t="b">
        <f t="shared" si="323"/>
        <v>0</v>
      </c>
      <c r="BS303" t="b">
        <f t="shared" si="324"/>
        <v>1</v>
      </c>
      <c r="BT303" t="b">
        <f t="shared" si="325"/>
        <v>0</v>
      </c>
      <c r="BU303" t="b">
        <f t="shared" si="326"/>
        <v>0</v>
      </c>
      <c r="BV303" t="b">
        <f t="shared" si="327"/>
        <v>0</v>
      </c>
      <c r="BW303" t="str">
        <f>IF(OR(BR303=FALSE,BR303="na"),"na",VLOOKUP(CN303,'Vlookup tables'!$G$2:$H$7,2,FALSE))</f>
        <v>na</v>
      </c>
      <c r="BX303">
        <f>IF(OR(BS303=FALSE,BS303="na"),"na",VLOOKUP(CO303,'Vlookup tables'!$G$2:$H$7,2,FALSE))</f>
        <v>2</v>
      </c>
      <c r="BY303" t="str">
        <f>IF(OR(BT303=FALSE,BT303="na"),"na",VLOOKUP(CP303,'Vlookup tables'!$G$2:$H$7,2,FALSE))</f>
        <v>na</v>
      </c>
      <c r="BZ303" t="str">
        <f>IF(OR(BU303=FALSE,BU303="na"),"na",VLOOKUP(CQ303,'Vlookup tables'!$G$2:$H$7,2,FALSE))</f>
        <v>na</v>
      </c>
      <c r="CA303" t="str">
        <f>IF(OR(BR303=FALSE,BR303="na"),"na",VLOOKUP(CU303,'Vlookup tables'!$J$2:$K$5,2,FALSE))</f>
        <v>na</v>
      </c>
      <c r="CB303">
        <f>IF(OR(BS303=FALSE,BS303="na"),"na",VLOOKUP(CV303,'Vlookup tables'!$J$2:$K$5,2,FALSE))</f>
        <v>3</v>
      </c>
      <c r="CC303" t="str">
        <f>IF(OR(BT303=FALSE,BT303="na"),"na",VLOOKUP(CW303,'Vlookup tables'!$J$2:$K$5,2,FALSE))</f>
        <v>na</v>
      </c>
      <c r="CD303" t="str">
        <f>IF(OR(BU303=FALSE,BU303="na"),"na",VLOOKUP(CX303,'Vlookup tables'!$J$2:$K$5,2,FALSE))</f>
        <v>na</v>
      </c>
      <c r="CE303" t="str">
        <f t="shared" si="328"/>
        <v>na</v>
      </c>
      <c r="CF303" t="b">
        <f t="shared" si="329"/>
        <v>1</v>
      </c>
      <c r="CG303" t="str">
        <f t="shared" si="330"/>
        <v>na</v>
      </c>
      <c r="CH303" t="str">
        <f t="shared" si="331"/>
        <v>na</v>
      </c>
      <c r="CI303" t="s">
        <v>519</v>
      </c>
      <c r="CJ303" t="s">
        <v>805</v>
      </c>
      <c r="CO303" t="s">
        <v>531</v>
      </c>
      <c r="CV303" t="s">
        <v>532</v>
      </c>
      <c r="DC303" t="s">
        <v>1703</v>
      </c>
      <c r="DI303" t="b">
        <f t="shared" si="332"/>
        <v>0</v>
      </c>
      <c r="DK303" t="s">
        <v>900</v>
      </c>
      <c r="EQ303" t="b">
        <f t="shared" si="333"/>
        <v>1</v>
      </c>
      <c r="ER303" t="b">
        <f t="shared" si="334"/>
        <v>1</v>
      </c>
      <c r="ES303" t="b">
        <f t="shared" si="335"/>
        <v>0</v>
      </c>
      <c r="ET303" t="b">
        <f t="shared" si="336"/>
        <v>0</v>
      </c>
      <c r="EU303" t="b">
        <f t="shared" si="337"/>
        <v>0</v>
      </c>
      <c r="EV303" t="b">
        <f t="shared" si="338"/>
        <v>0</v>
      </c>
      <c r="EW303">
        <f t="shared" si="292"/>
        <v>2</v>
      </c>
      <c r="EX303" t="str">
        <f t="shared" si="293"/>
        <v>na</v>
      </c>
      <c r="EY303" t="str">
        <f t="shared" si="294"/>
        <v>na</v>
      </c>
      <c r="EZ303" t="str">
        <f t="shared" si="295"/>
        <v>na</v>
      </c>
      <c r="FA303" t="b">
        <f t="shared" si="296"/>
        <v>1</v>
      </c>
      <c r="FB303" t="b">
        <f t="shared" si="297"/>
        <v>0</v>
      </c>
      <c r="FC303" t="b">
        <f t="shared" si="339"/>
        <v>0</v>
      </c>
      <c r="FD303" t="b">
        <f t="shared" si="298"/>
        <v>1</v>
      </c>
      <c r="FE303" t="b">
        <f t="shared" si="299"/>
        <v>0</v>
      </c>
      <c r="FF303" t="b">
        <f t="shared" si="300"/>
        <v>0</v>
      </c>
      <c r="FG303" t="b">
        <f t="shared" si="301"/>
        <v>0</v>
      </c>
      <c r="FH303" t="b">
        <f t="shared" si="340"/>
        <v>0</v>
      </c>
      <c r="FI303">
        <f>IF(OR(FD303=FALSE,FD303="na"),"na",VLOOKUP(GH303,'Vlookup tables'!$G$2:$H$7,2,FALSE))</f>
        <v>2</v>
      </c>
      <c r="FJ303" t="str">
        <f>IF(OR(FE303=FALSE,FE303="na"),"na",VLOOKUP(GI303,'Vlookup tables'!$G$2:$H$7,2,FALSE))</f>
        <v>na</v>
      </c>
      <c r="FK303" t="str">
        <f>IF(OR(FF303=FALSE,FF303="na"),"na",VLOOKUP(GJ303,'Vlookup tables'!$G$2:$H$7,2,FALSE))</f>
        <v>na</v>
      </c>
      <c r="FL303" t="str">
        <f>IF(OR(FG303=FALSE,FG303="na"),"na",VLOOKUP(GK303,'Vlookup tables'!$G$2:$H$7,2,FALSE))</f>
        <v>na</v>
      </c>
      <c r="FM303">
        <f>IF(OR(FD303=FALSE,FD303="na"),"na",VLOOKUP(GO303,'Vlookup tables'!$J$2:$K$5,2,FALSE))</f>
        <v>2</v>
      </c>
      <c r="FN303" t="str">
        <f>IF(OR(FE303=FALSE,FE303="na"),"na",VLOOKUP(GP303,'Vlookup tables'!$J$2:$K$5,2,FALSE))</f>
        <v>na</v>
      </c>
      <c r="FO303" t="str">
        <f>IF(OR(FF303=FALSE,FF303="na"),"na",VLOOKUP(GQ303,'Vlookup tables'!$J$2:$K$5,2,FALSE))</f>
        <v>na</v>
      </c>
      <c r="FP303" t="str">
        <f>IF(OR(FG303=FALSE,FG303="na"),"na",VLOOKUP(GR303,'Vlookup tables'!$J$2:$K$5,2,FALSE))</f>
        <v>na</v>
      </c>
      <c r="FQ303" t="b">
        <f t="shared" si="302"/>
        <v>0</v>
      </c>
      <c r="FR303" t="str">
        <f t="shared" si="303"/>
        <v>na</v>
      </c>
      <c r="FS303" t="str">
        <f t="shared" si="304"/>
        <v>na</v>
      </c>
      <c r="FT303" t="str">
        <f t="shared" si="305"/>
        <v>na</v>
      </c>
      <c r="FU303" t="b">
        <f t="shared" si="306"/>
        <v>0</v>
      </c>
      <c r="FV303" t="s">
        <v>601</v>
      </c>
      <c r="FX303" t="s">
        <v>556</v>
      </c>
      <c r="GB303" t="s">
        <v>661</v>
      </c>
      <c r="GF303" t="s">
        <v>596</v>
      </c>
      <c r="GH303" t="s">
        <v>531</v>
      </c>
      <c r="GO303" t="s">
        <v>528</v>
      </c>
      <c r="HD303" t="s">
        <v>900</v>
      </c>
      <c r="HX303">
        <f>IF(IT303="","Unknown",VLOOKUP(IT303,'Vlookup tables'!$B$13:$C$16,2,FALSE))</f>
        <v>2</v>
      </c>
      <c r="HY303">
        <f>IF(IU303="","Unknown",VLOOKUP(IU303,'Vlookup tables'!$D$13:$E$16,2,FALSE))</f>
        <v>2</v>
      </c>
      <c r="HZ303">
        <f>IF(IV303="","Unknown",VLOOKUP(IV303,'Vlookup tables'!$F$13:$G$16,2,FALSE))</f>
        <v>3</v>
      </c>
      <c r="IA303">
        <f>IF(IW303="","Unknown",VLOOKUP(IW303,'Vlookup tables'!$H$13:$I$16,2,FALSE))</f>
        <v>3</v>
      </c>
      <c r="IB303">
        <f>IF(IX303="","Unknown",VLOOKUP(IX303,'Vlookup tables'!$J$13:$K$16,2,FALSE))</f>
        <v>3</v>
      </c>
      <c r="IC303">
        <f>IF(IY303="","Unknown",VLOOKUP(IY303,'Vlookup tables'!$L$13:$M$16,2,FALSE))</f>
        <v>3</v>
      </c>
      <c r="ID303">
        <f>IF(IZ303="","Unknown",VLOOKUP(IZ303,'Vlookup tables'!$N$13:$O$16,2,FALSE))</f>
        <v>1</v>
      </c>
      <c r="IE303">
        <f>VLOOKUP(JA303,'Vlookup tables'!$P$13:$Q$15,2,FALSE)</f>
        <v>2</v>
      </c>
      <c r="IF303" t="b">
        <f t="shared" si="341"/>
        <v>1</v>
      </c>
      <c r="IG303" t="b">
        <f t="shared" si="342"/>
        <v>0</v>
      </c>
      <c r="IH303" t="b">
        <f t="shared" si="343"/>
        <v>0</v>
      </c>
      <c r="II303" t="b">
        <f t="shared" si="307"/>
        <v>0</v>
      </c>
      <c r="IJ303">
        <f>IF(OR(IF303=FALSE,IF303="na"),"na",VLOOKUP(JF303,'Vlookup tables'!$G$2:$H$7,2,FALSE))</f>
        <v>1</v>
      </c>
      <c r="IK303" t="str">
        <f>IF(OR(IG303=FALSE,IG303="na"),"na",VLOOKUP(JG303,'Vlookup tables'!$G$2:$H$7,2,FALSE))</f>
        <v>na</v>
      </c>
      <c r="IL303" t="str">
        <f>IF(OR(IH303=FALSE,IH303="na"),"na",VLOOKUP(JH303,'Vlookup tables'!$G$2:$H$7,2,FALSE))</f>
        <v>na</v>
      </c>
      <c r="IM303">
        <f>IF(OR(IF303=FALSE,IF303="na"),"na",VLOOKUP(JL303,'Vlookup tables'!$J$2:$K$5,2,FALSE))</f>
        <v>2</v>
      </c>
      <c r="IN303" t="str">
        <f>IF(OR(IG303=FALSE,IG303="na"),"na",VLOOKUP(JM303,'Vlookup tables'!$J$2:$K$5,2,FALSE))</f>
        <v>na</v>
      </c>
      <c r="IO303" t="str">
        <f>IF(OR(IH303=FALSE,IH303="na"),"na",VLOOKUP(JN303,'Vlookup tables'!$J$2:$K$5,2,FALSE))</f>
        <v>na</v>
      </c>
      <c r="IP303" t="b">
        <f t="shared" si="344"/>
        <v>0</v>
      </c>
      <c r="IQ303" t="str">
        <f t="shared" si="345"/>
        <v>na</v>
      </c>
      <c r="IR303" t="str">
        <f t="shared" si="346"/>
        <v>na</v>
      </c>
      <c r="IS303" t="b">
        <f t="shared" si="347"/>
        <v>0</v>
      </c>
      <c r="IT303" t="s">
        <v>559</v>
      </c>
      <c r="IU303" t="s">
        <v>560</v>
      </c>
      <c r="IV303" t="s">
        <v>540</v>
      </c>
      <c r="IW303" t="s">
        <v>576</v>
      </c>
      <c r="IX303" t="s">
        <v>577</v>
      </c>
      <c r="IY303" t="s">
        <v>532</v>
      </c>
      <c r="IZ303" t="s">
        <v>562</v>
      </c>
      <c r="JA303" t="s">
        <v>578</v>
      </c>
      <c r="JB303" t="s">
        <v>662</v>
      </c>
      <c r="JF303" t="s">
        <v>530</v>
      </c>
      <c r="JL303" t="s">
        <v>528</v>
      </c>
      <c r="KN303" t="s">
        <v>900</v>
      </c>
      <c r="KQ303" t="b">
        <f t="shared" si="348"/>
        <v>0</v>
      </c>
      <c r="KR303">
        <f t="shared" si="308"/>
        <v>142</v>
      </c>
    </row>
    <row r="304" spans="1:304" ht="14.4" customHeight="1" x14ac:dyDescent="0.3">
      <c r="A304">
        <v>100</v>
      </c>
      <c r="B304">
        <v>1023</v>
      </c>
      <c r="C304" s="2">
        <v>44882.634687500002</v>
      </c>
      <c r="D304">
        <v>1</v>
      </c>
      <c r="E304" t="s">
        <v>581</v>
      </c>
      <c r="F304" t="s">
        <v>611</v>
      </c>
      <c r="G304">
        <f>VLOOKUP(F304,'Vlookup tables'!$A$2:$B$10,2,FALSE)</f>
        <v>4</v>
      </c>
      <c r="H304" t="s">
        <v>631</v>
      </c>
      <c r="J304" t="str">
        <f t="shared" si="349"/>
        <v>Maintenance</v>
      </c>
      <c r="K304" t="s">
        <v>568</v>
      </c>
      <c r="L304">
        <f>VLOOKUP(K304,'Vlookup tables'!$A$2:$B$10,2,FALSE)</f>
        <v>6</v>
      </c>
      <c r="M304" t="s">
        <v>569</v>
      </c>
      <c r="N304" t="b">
        <f t="shared" si="309"/>
        <v>1</v>
      </c>
      <c r="O304" t="b">
        <f t="shared" si="310"/>
        <v>1</v>
      </c>
      <c r="P304" t="b">
        <f t="shared" si="311"/>
        <v>0</v>
      </c>
      <c r="Q304" t="b">
        <f t="shared" si="312"/>
        <v>0</v>
      </c>
      <c r="R304" t="b">
        <f t="shared" si="313"/>
        <v>0</v>
      </c>
      <c r="S304" t="s">
        <v>754</v>
      </c>
      <c r="T304" t="str">
        <f t="shared" si="350"/>
        <v>na</v>
      </c>
      <c r="U304" t="str">
        <f t="shared" si="351"/>
        <v>na</v>
      </c>
      <c r="V304" t="b">
        <f t="shared" si="352"/>
        <v>1</v>
      </c>
      <c r="W304" t="b">
        <f t="shared" si="353"/>
        <v>1</v>
      </c>
      <c r="X304" t="b">
        <f t="shared" si="354"/>
        <v>0</v>
      </c>
      <c r="Y304" t="s">
        <v>517</v>
      </c>
      <c r="Z304">
        <f>VLOOKUP(Y304,'Vlookup tables'!$D$2:$E$6,2,FALSE)</f>
        <v>1</v>
      </c>
      <c r="AA304" t="b">
        <f t="shared" si="291"/>
        <v>1</v>
      </c>
      <c r="AB304" t="b">
        <f t="shared" si="314"/>
        <v>0</v>
      </c>
      <c r="AC304" t="b">
        <f t="shared" si="315"/>
        <v>0</v>
      </c>
      <c r="AD304" t="b">
        <f t="shared" si="316"/>
        <v>1</v>
      </c>
      <c r="AE304" t="b">
        <f t="shared" si="317"/>
        <v>0</v>
      </c>
      <c r="AF304">
        <f>IF(OR(AA304=FALSE,AA304="na"),"na",VLOOKUP(AV304,'Vlookup tables'!$G$2:$H$7,2,FALSE))</f>
        <v>3</v>
      </c>
      <c r="AG304" t="str">
        <f>IF(OR(AB304=FALSE,AB304="na"),"na",VLOOKUP(AW304,'Vlookup tables'!$G$2:$H$7,2,FALSE))</f>
        <v>na</v>
      </c>
      <c r="AH304" t="str">
        <f>IF(OR(AC304=FALSE,AC304="na"),"na",VLOOKUP(AX304,'Vlookup tables'!$G$2:$H$7,2,FALSE))</f>
        <v>na</v>
      </c>
      <c r="AI304">
        <f>IF(OR(AD304=FALSE,AD304="na"),"na",VLOOKUP(AY304,'Vlookup tables'!$G$2:$H$7,2,FALSE))</f>
        <v>4</v>
      </c>
      <c r="AJ304">
        <f>IF(OR(AA304=FALSE,AA304="na"),"na",VLOOKUP(BC304,'Vlookup tables'!$J$2:$K$5,2,FALSE))</f>
        <v>3</v>
      </c>
      <c r="AK304" t="str">
        <f>IF(OR(AB304=FALSE,AB304="na"),"na",VLOOKUP(BD304,'Vlookup tables'!$J$2:$K$5,2,FALSE))</f>
        <v>na</v>
      </c>
      <c r="AL304" t="str">
        <f>IF(OR(AC304=FALSE,AC304="na"),"na",VLOOKUP(BE304,'Vlookup tables'!$J$2:$K$5,2,FALSE))</f>
        <v>na</v>
      </c>
      <c r="AM304">
        <f>IF(OR(AD304=FALSE,AD304="na"),"na",VLOOKUP(BF304,'Vlookup tables'!$J$2:$K$5,2,FALSE))</f>
        <v>3</v>
      </c>
      <c r="AN304" t="b">
        <f t="shared" si="318"/>
        <v>0</v>
      </c>
      <c r="AO304" t="str">
        <f t="shared" si="319"/>
        <v>na</v>
      </c>
      <c r="AP304" t="str">
        <f t="shared" si="320"/>
        <v>na</v>
      </c>
      <c r="AQ304" t="b">
        <f t="shared" si="321"/>
        <v>0</v>
      </c>
      <c r="AR304" t="s">
        <v>666</v>
      </c>
      <c r="AV304" t="s">
        <v>527</v>
      </c>
      <c r="AX304" t="s">
        <v>551</v>
      </c>
      <c r="AY304" t="s">
        <v>573</v>
      </c>
      <c r="BC304" t="s">
        <v>532</v>
      </c>
      <c r="BE304" t="s">
        <v>532</v>
      </c>
      <c r="BF304" t="s">
        <v>532</v>
      </c>
      <c r="BL304" t="s">
        <v>1704</v>
      </c>
      <c r="BQ304" t="str">
        <f t="shared" si="322"/>
        <v>Yes</v>
      </c>
      <c r="BR304" t="b">
        <f t="shared" si="323"/>
        <v>1</v>
      </c>
      <c r="BS304" t="b">
        <f t="shared" si="324"/>
        <v>1</v>
      </c>
      <c r="BT304" t="b">
        <f t="shared" si="325"/>
        <v>1</v>
      </c>
      <c r="BU304" t="b">
        <f t="shared" si="326"/>
        <v>1</v>
      </c>
      <c r="BV304" t="b">
        <f t="shared" si="327"/>
        <v>0</v>
      </c>
      <c r="BW304">
        <f>IF(OR(BR304=FALSE,BR304="na"),"na",VLOOKUP(CN304,'Vlookup tables'!$G$2:$H$7,2,FALSE))</f>
        <v>2</v>
      </c>
      <c r="BX304">
        <f>IF(OR(BS304=FALSE,BS304="na"),"na",VLOOKUP(CO304,'Vlookup tables'!$G$2:$H$7,2,FALSE))</f>
        <v>4</v>
      </c>
      <c r="BY304">
        <f>IF(OR(BT304=FALSE,BT304="na"),"na",VLOOKUP(CP304,'Vlookup tables'!$G$2:$H$7,2,FALSE))</f>
        <v>2</v>
      </c>
      <c r="BZ304">
        <f>IF(OR(BU304=FALSE,BU304="na"),"na",VLOOKUP(CQ304,'Vlookup tables'!$G$2:$H$7,2,FALSE))</f>
        <v>2</v>
      </c>
      <c r="CA304">
        <f>IF(OR(BR304=FALSE,BR304="na"),"na",VLOOKUP(CU304,'Vlookup tables'!$J$2:$K$5,2,FALSE))</f>
        <v>3</v>
      </c>
      <c r="CB304">
        <f>IF(OR(BS304=FALSE,BS304="na"),"na",VLOOKUP(CV304,'Vlookup tables'!$J$2:$K$5,2,FALSE))</f>
        <v>3</v>
      </c>
      <c r="CC304">
        <f>IF(OR(BT304=FALSE,BT304="na"),"na",VLOOKUP(CW304,'Vlookup tables'!$J$2:$K$5,2,FALSE))</f>
        <v>3</v>
      </c>
      <c r="CD304">
        <f>IF(OR(BU304=FALSE,BU304="na"),"na",VLOOKUP(CX304,'Vlookup tables'!$J$2:$K$5,2,FALSE))</f>
        <v>3</v>
      </c>
      <c r="CE304" t="b">
        <f t="shared" si="328"/>
        <v>0</v>
      </c>
      <c r="CF304" t="b">
        <f t="shared" si="329"/>
        <v>0</v>
      </c>
      <c r="CG304" t="b">
        <f t="shared" si="330"/>
        <v>0</v>
      </c>
      <c r="CH304" t="b">
        <f t="shared" si="331"/>
        <v>0</v>
      </c>
      <c r="CI304" t="s">
        <v>519</v>
      </c>
      <c r="CJ304" t="s">
        <v>550</v>
      </c>
      <c r="CN304" t="s">
        <v>531</v>
      </c>
      <c r="CO304" t="s">
        <v>573</v>
      </c>
      <c r="CP304" t="s">
        <v>531</v>
      </c>
      <c r="CQ304" t="s">
        <v>531</v>
      </c>
      <c r="CU304" t="s">
        <v>532</v>
      </c>
      <c r="CV304" t="s">
        <v>532</v>
      </c>
      <c r="CW304" t="s">
        <v>532</v>
      </c>
      <c r="CX304" t="s">
        <v>532</v>
      </c>
      <c r="DI304" t="b">
        <f t="shared" si="332"/>
        <v>1</v>
      </c>
      <c r="DJ304">
        <v>10</v>
      </c>
      <c r="DK304" t="s">
        <v>533</v>
      </c>
      <c r="EQ304" t="b">
        <f t="shared" si="333"/>
        <v>1</v>
      </c>
      <c r="ER304" t="b">
        <f t="shared" si="334"/>
        <v>1</v>
      </c>
      <c r="ES304" t="b">
        <f t="shared" si="335"/>
        <v>1</v>
      </c>
      <c r="ET304" t="b">
        <f t="shared" si="336"/>
        <v>0</v>
      </c>
      <c r="EU304" t="b">
        <f t="shared" si="337"/>
        <v>0</v>
      </c>
      <c r="EV304" t="b">
        <f t="shared" si="338"/>
        <v>0</v>
      </c>
      <c r="EW304">
        <f t="shared" si="292"/>
        <v>2</v>
      </c>
      <c r="EX304">
        <f t="shared" si="293"/>
        <v>2</v>
      </c>
      <c r="EY304" t="str">
        <f t="shared" si="294"/>
        <v>na</v>
      </c>
      <c r="EZ304" t="str">
        <f t="shared" si="295"/>
        <v>na</v>
      </c>
      <c r="FA304" t="b">
        <f t="shared" si="296"/>
        <v>1</v>
      </c>
      <c r="FB304" t="b">
        <f t="shared" si="297"/>
        <v>0</v>
      </c>
      <c r="FC304" t="b">
        <f t="shared" si="339"/>
        <v>1</v>
      </c>
      <c r="FD304" t="b">
        <f t="shared" si="298"/>
        <v>1</v>
      </c>
      <c r="FE304" t="b">
        <f t="shared" si="299"/>
        <v>1</v>
      </c>
      <c r="FF304" t="b">
        <f t="shared" si="300"/>
        <v>1</v>
      </c>
      <c r="FG304" t="b">
        <f t="shared" si="301"/>
        <v>1</v>
      </c>
      <c r="FH304" t="b">
        <f t="shared" si="340"/>
        <v>0</v>
      </c>
      <c r="FI304">
        <f>IF(OR(FD304=FALSE,FD304="na"),"na",VLOOKUP(GH304,'Vlookup tables'!$G$2:$H$7,2,FALSE))</f>
        <v>4</v>
      </c>
      <c r="FJ304">
        <f>IF(OR(FE304=FALSE,FE304="na"),"na",VLOOKUP(GI304,'Vlookup tables'!$G$2:$H$7,2,FALSE))</f>
        <v>3</v>
      </c>
      <c r="FK304">
        <f>IF(OR(FF304=FALSE,FF304="na"),"na",VLOOKUP(GJ304,'Vlookup tables'!$G$2:$H$7,2,FALSE))</f>
        <v>3</v>
      </c>
      <c r="FL304">
        <f>IF(OR(FG304=FALSE,FG304="na"),"na",VLOOKUP(GK304,'Vlookup tables'!$G$2:$H$7,2,FALSE))</f>
        <v>1</v>
      </c>
      <c r="FM304">
        <f>IF(OR(FD304=FALSE,FD304="na"),"na",VLOOKUP(GO304,'Vlookup tables'!$J$2:$K$5,2,FALSE))</f>
        <v>3</v>
      </c>
      <c r="FN304">
        <f>IF(OR(FE304=FALSE,FE304="na"),"na",VLOOKUP(GP304,'Vlookup tables'!$J$2:$K$5,2,FALSE))</f>
        <v>3</v>
      </c>
      <c r="FO304">
        <f>IF(OR(FF304=FALSE,FF304="na"),"na",VLOOKUP(GQ304,'Vlookup tables'!$J$2:$K$5,2,FALSE))</f>
        <v>3</v>
      </c>
      <c r="FP304">
        <f>IF(OR(FG304=FALSE,FG304="na"),"na",VLOOKUP(GR304,'Vlookup tables'!$J$2:$K$5,2,FALSE))</f>
        <v>3</v>
      </c>
      <c r="FQ304" t="b">
        <f t="shared" si="302"/>
        <v>0</v>
      </c>
      <c r="FR304" t="b">
        <f t="shared" si="303"/>
        <v>0</v>
      </c>
      <c r="FS304" t="b">
        <f t="shared" si="304"/>
        <v>0</v>
      </c>
      <c r="FT304" t="b">
        <f t="shared" si="305"/>
        <v>0</v>
      </c>
      <c r="FU304" t="b">
        <f t="shared" si="306"/>
        <v>1</v>
      </c>
      <c r="FV304" t="s">
        <v>634</v>
      </c>
      <c r="FX304" t="s">
        <v>556</v>
      </c>
      <c r="FY304" t="s">
        <v>556</v>
      </c>
      <c r="GB304" t="s">
        <v>893</v>
      </c>
      <c r="GF304" t="s">
        <v>1464</v>
      </c>
      <c r="GG304" t="s">
        <v>1705</v>
      </c>
      <c r="GH304" t="s">
        <v>573</v>
      </c>
      <c r="GI304" t="s">
        <v>527</v>
      </c>
      <c r="GJ304" t="s">
        <v>527</v>
      </c>
      <c r="GK304" t="s">
        <v>530</v>
      </c>
      <c r="GO304" t="s">
        <v>532</v>
      </c>
      <c r="GP304" t="s">
        <v>532</v>
      </c>
      <c r="GQ304" t="s">
        <v>532</v>
      </c>
      <c r="GR304" t="s">
        <v>532</v>
      </c>
      <c r="HC304">
        <v>5</v>
      </c>
      <c r="HD304" t="s">
        <v>533</v>
      </c>
      <c r="HX304">
        <f>IF(IT304="","Unknown",VLOOKUP(IT304,'Vlookup tables'!$B$13:$C$16,2,FALSE))</f>
        <v>3</v>
      </c>
      <c r="HY304">
        <f>IF(IU304="","Unknown",VLOOKUP(IU304,'Vlookup tables'!$D$13:$E$16,2,FALSE))</f>
        <v>3</v>
      </c>
      <c r="HZ304">
        <f>IF(IV304="","Unknown",VLOOKUP(IV304,'Vlookup tables'!$F$13:$G$16,2,FALSE))</f>
        <v>3</v>
      </c>
      <c r="IA304">
        <f>IF(IW304="","Unknown",VLOOKUP(IW304,'Vlookup tables'!$H$13:$I$16,2,FALSE))</f>
        <v>3</v>
      </c>
      <c r="IB304">
        <f>IF(IX304="","Unknown",VLOOKUP(IX304,'Vlookup tables'!$J$13:$K$16,2,FALSE))</f>
        <v>3</v>
      </c>
      <c r="IC304">
        <f>IF(IY304="","Unknown",VLOOKUP(IY304,'Vlookup tables'!$L$13:$M$16,2,FALSE))</f>
        <v>3</v>
      </c>
      <c r="ID304">
        <f>IF(IZ304="","Unknown",VLOOKUP(IZ304,'Vlookup tables'!$N$13:$O$16,2,FALSE))</f>
        <v>1</v>
      </c>
      <c r="IE304">
        <f>VLOOKUP(JA304,'Vlookup tables'!$P$13:$Q$15,2,FALSE)</f>
        <v>2</v>
      </c>
      <c r="IF304" t="b">
        <f t="shared" si="341"/>
        <v>1</v>
      </c>
      <c r="IG304" t="b">
        <f t="shared" si="342"/>
        <v>0</v>
      </c>
      <c r="IH304" t="b">
        <f t="shared" si="343"/>
        <v>0</v>
      </c>
      <c r="II304" t="b">
        <f t="shared" si="307"/>
        <v>1</v>
      </c>
      <c r="IJ304">
        <f>IF(OR(IF304=FALSE,IF304="na"),"na",VLOOKUP(JF304,'Vlookup tables'!$G$2:$H$7,2,FALSE))</f>
        <v>1</v>
      </c>
      <c r="IK304" t="str">
        <f>IF(OR(IG304=FALSE,IG304="na"),"na",VLOOKUP(JG304,'Vlookup tables'!$G$2:$H$7,2,FALSE))</f>
        <v>na</v>
      </c>
      <c r="IL304" t="str">
        <f>IF(OR(IH304=FALSE,IH304="na"),"na",VLOOKUP(JH304,'Vlookup tables'!$G$2:$H$7,2,FALSE))</f>
        <v>na</v>
      </c>
      <c r="IM304">
        <f>IF(OR(IF304=FALSE,IF304="na"),"na",VLOOKUP(JL304,'Vlookup tables'!$J$2:$K$5,2,FALSE))</f>
        <v>3</v>
      </c>
      <c r="IN304" t="str">
        <f>IF(OR(IG304=FALSE,IG304="na"),"na",VLOOKUP(JM304,'Vlookup tables'!$J$2:$K$5,2,FALSE))</f>
        <v>na</v>
      </c>
      <c r="IO304" t="str">
        <f>IF(OR(IH304=FALSE,IH304="na"),"na",VLOOKUP(JN304,'Vlookup tables'!$J$2:$K$5,2,FALSE))</f>
        <v>na</v>
      </c>
      <c r="IP304" t="b">
        <f t="shared" si="344"/>
        <v>0</v>
      </c>
      <c r="IQ304" t="str">
        <f t="shared" si="345"/>
        <v>na</v>
      </c>
      <c r="IR304" t="str">
        <f t="shared" si="346"/>
        <v>na</v>
      </c>
      <c r="IS304" t="b">
        <f t="shared" si="347"/>
        <v>1</v>
      </c>
      <c r="IT304" t="s">
        <v>538</v>
      </c>
      <c r="IU304" t="s">
        <v>539</v>
      </c>
      <c r="IV304" t="s">
        <v>540</v>
      </c>
      <c r="IW304" t="s">
        <v>576</v>
      </c>
      <c r="IX304" t="s">
        <v>577</v>
      </c>
      <c r="IY304" t="s">
        <v>532</v>
      </c>
      <c r="IZ304" t="s">
        <v>562</v>
      </c>
      <c r="JA304" t="s">
        <v>578</v>
      </c>
      <c r="JB304" t="s">
        <v>1706</v>
      </c>
      <c r="JC304" t="s">
        <v>1707</v>
      </c>
      <c r="JD304" t="s">
        <v>1708</v>
      </c>
      <c r="JE304" t="s">
        <v>1709</v>
      </c>
      <c r="JF304" t="s">
        <v>530</v>
      </c>
      <c r="JI304" t="s">
        <v>573</v>
      </c>
      <c r="JJ304" t="s">
        <v>531</v>
      </c>
      <c r="JK304" t="s">
        <v>531</v>
      </c>
      <c r="JL304" t="s">
        <v>532</v>
      </c>
      <c r="JO304" t="s">
        <v>532</v>
      </c>
      <c r="JP304" t="s">
        <v>532</v>
      </c>
      <c r="JQ304" t="s">
        <v>528</v>
      </c>
      <c r="KM304">
        <v>6</v>
      </c>
      <c r="KN304" t="s">
        <v>533</v>
      </c>
      <c r="KQ304" t="b">
        <f t="shared" si="348"/>
        <v>0</v>
      </c>
      <c r="KR304">
        <f t="shared" si="308"/>
        <v>172</v>
      </c>
    </row>
    <row r="305" spans="1:304" ht="14.4" customHeight="1" x14ac:dyDescent="0.3">
      <c r="A305">
        <v>100</v>
      </c>
      <c r="B305">
        <v>1350</v>
      </c>
      <c r="C305" s="2">
        <v>44882.635497685187</v>
      </c>
      <c r="D305">
        <v>1</v>
      </c>
      <c r="E305" t="s">
        <v>544</v>
      </c>
      <c r="F305" t="s">
        <v>566</v>
      </c>
      <c r="G305">
        <f>VLOOKUP(F305,'Vlookup tables'!$A$2:$B$10,2,FALSE)</f>
        <v>3</v>
      </c>
      <c r="H305" t="s">
        <v>631</v>
      </c>
      <c r="J305" t="str">
        <f t="shared" si="349"/>
        <v>Maintenance</v>
      </c>
      <c r="K305" t="s">
        <v>566</v>
      </c>
      <c r="L305">
        <f>VLOOKUP(K305,'Vlookup tables'!$A$2:$B$10,2,FALSE)</f>
        <v>3</v>
      </c>
      <c r="M305" t="s">
        <v>701</v>
      </c>
      <c r="N305" t="b">
        <f t="shared" si="309"/>
        <v>1</v>
      </c>
      <c r="O305" t="b">
        <f t="shared" si="310"/>
        <v>1</v>
      </c>
      <c r="P305" t="b">
        <f t="shared" si="311"/>
        <v>0</v>
      </c>
      <c r="Q305" t="b">
        <f t="shared" si="312"/>
        <v>1</v>
      </c>
      <c r="R305" t="b">
        <f t="shared" si="313"/>
        <v>0</v>
      </c>
      <c r="S305" t="s">
        <v>614</v>
      </c>
      <c r="T305" t="str">
        <f t="shared" si="350"/>
        <v>na</v>
      </c>
      <c r="U305" t="str">
        <f t="shared" si="351"/>
        <v>na</v>
      </c>
      <c r="V305" t="b">
        <f t="shared" si="352"/>
        <v>1</v>
      </c>
      <c r="W305" t="str">
        <f t="shared" si="353"/>
        <v>na</v>
      </c>
      <c r="X305" t="b">
        <f t="shared" si="354"/>
        <v>0</v>
      </c>
      <c r="Y305" t="s">
        <v>517</v>
      </c>
      <c r="Z305">
        <f>VLOOKUP(Y305,'Vlookup tables'!$D$2:$E$6,2,FALSE)</f>
        <v>1</v>
      </c>
      <c r="AA305" t="b">
        <f t="shared" si="291"/>
        <v>1</v>
      </c>
      <c r="AB305" t="b">
        <f t="shared" si="314"/>
        <v>0</v>
      </c>
      <c r="AC305" t="b">
        <f t="shared" si="315"/>
        <v>0</v>
      </c>
      <c r="AD305" t="b">
        <f t="shared" si="316"/>
        <v>0</v>
      </c>
      <c r="AE305" t="b">
        <f t="shared" si="317"/>
        <v>0</v>
      </c>
      <c r="AF305">
        <f>IF(OR(AA305=FALSE,AA305="na"),"na",VLOOKUP(AV305,'Vlookup tables'!$G$2:$H$7,2,FALSE))</f>
        <v>4</v>
      </c>
      <c r="AG305" t="str">
        <f>IF(OR(AB305=FALSE,AB305="na"),"na",VLOOKUP(AW305,'Vlookup tables'!$G$2:$H$7,2,FALSE))</f>
        <v>na</v>
      </c>
      <c r="AH305" t="str">
        <f>IF(OR(AC305=FALSE,AC305="na"),"na",VLOOKUP(AX305,'Vlookup tables'!$G$2:$H$7,2,FALSE))</f>
        <v>na</v>
      </c>
      <c r="AI305" t="str">
        <f>IF(OR(AD305=FALSE,AD305="na"),"na",VLOOKUP(AY305,'Vlookup tables'!$G$2:$H$7,2,FALSE))</f>
        <v>na</v>
      </c>
      <c r="AJ305">
        <f>IF(OR(AA305=FALSE,AA305="na"),"na",VLOOKUP(BC305,'Vlookup tables'!$J$2:$K$5,2,FALSE))</f>
        <v>2</v>
      </c>
      <c r="AK305" t="str">
        <f>IF(OR(AB305=FALSE,AB305="na"),"na",VLOOKUP(BD305,'Vlookup tables'!$J$2:$K$5,2,FALSE))</f>
        <v>na</v>
      </c>
      <c r="AL305" t="str">
        <f>IF(OR(AC305=FALSE,AC305="na"),"na",VLOOKUP(BE305,'Vlookup tables'!$J$2:$K$5,2,FALSE))</f>
        <v>na</v>
      </c>
      <c r="AM305" t="str">
        <f>IF(OR(AD305=FALSE,AD305="na"),"na",VLOOKUP(BF305,'Vlookup tables'!$J$2:$K$5,2,FALSE))</f>
        <v>na</v>
      </c>
      <c r="AN305" t="b">
        <f t="shared" si="318"/>
        <v>1</v>
      </c>
      <c r="AO305" t="str">
        <f t="shared" si="319"/>
        <v>na</v>
      </c>
      <c r="AP305" t="str">
        <f t="shared" si="320"/>
        <v>na</v>
      </c>
      <c r="AQ305" t="str">
        <f t="shared" si="321"/>
        <v>na</v>
      </c>
      <c r="AR305" t="s">
        <v>747</v>
      </c>
      <c r="AV305" t="s">
        <v>573</v>
      </c>
      <c r="AX305" t="s">
        <v>551</v>
      </c>
      <c r="BC305" t="s">
        <v>528</v>
      </c>
      <c r="BE305" t="s">
        <v>528</v>
      </c>
      <c r="BJ305" t="s">
        <v>1710</v>
      </c>
      <c r="BL305" t="s">
        <v>1711</v>
      </c>
      <c r="BQ305" t="str">
        <f t="shared" si="322"/>
        <v>Yes</v>
      </c>
      <c r="BR305" t="b">
        <f t="shared" si="323"/>
        <v>1</v>
      </c>
      <c r="BS305" t="b">
        <f t="shared" si="324"/>
        <v>1</v>
      </c>
      <c r="BT305" t="b">
        <f t="shared" si="325"/>
        <v>0</v>
      </c>
      <c r="BU305" t="b">
        <f t="shared" si="326"/>
        <v>0</v>
      </c>
      <c r="BV305" t="b">
        <f t="shared" si="327"/>
        <v>0</v>
      </c>
      <c r="BW305">
        <f>IF(OR(BR305=FALSE,BR305="na"),"na",VLOOKUP(CN305,'Vlookup tables'!$G$2:$H$7,2,FALSE))</f>
        <v>2</v>
      </c>
      <c r="BX305">
        <f>IF(OR(BS305=FALSE,BS305="na"),"na",VLOOKUP(CO305,'Vlookup tables'!$G$2:$H$7,2,FALSE))</f>
        <v>5</v>
      </c>
      <c r="BY305" t="str">
        <f>IF(OR(BT305=FALSE,BT305="na"),"na",VLOOKUP(CP305,'Vlookup tables'!$G$2:$H$7,2,FALSE))</f>
        <v>na</v>
      </c>
      <c r="BZ305" t="str">
        <f>IF(OR(BU305=FALSE,BU305="na"),"na",VLOOKUP(CQ305,'Vlookup tables'!$G$2:$H$7,2,FALSE))</f>
        <v>na</v>
      </c>
      <c r="CA305">
        <f>IF(OR(BR305=FALSE,BR305="na"),"na",VLOOKUP(CU305,'Vlookup tables'!$J$2:$K$5,2,FALSE))</f>
        <v>2</v>
      </c>
      <c r="CB305">
        <f>IF(OR(BS305=FALSE,BS305="na"),"na",VLOOKUP(CV305,'Vlookup tables'!$J$2:$K$5,2,FALSE))</f>
        <v>2</v>
      </c>
      <c r="CC305" t="str">
        <f>IF(OR(BT305=FALSE,BT305="na"),"na",VLOOKUP(CW305,'Vlookup tables'!$J$2:$K$5,2,FALSE))</f>
        <v>na</v>
      </c>
      <c r="CD305" t="str">
        <f>IF(OR(BU305=FALSE,BU305="na"),"na",VLOOKUP(CX305,'Vlookup tables'!$J$2:$K$5,2,FALSE))</f>
        <v>na</v>
      </c>
      <c r="CE305" t="b">
        <f t="shared" si="328"/>
        <v>1</v>
      </c>
      <c r="CF305" t="b">
        <f t="shared" si="329"/>
        <v>1</v>
      </c>
      <c r="CG305" t="str">
        <f t="shared" si="330"/>
        <v>na</v>
      </c>
      <c r="CH305" t="str">
        <f t="shared" si="331"/>
        <v>na</v>
      </c>
      <c r="CI305" t="s">
        <v>519</v>
      </c>
      <c r="CJ305" t="s">
        <v>529</v>
      </c>
      <c r="CN305" t="s">
        <v>531</v>
      </c>
      <c r="CO305" t="s">
        <v>551</v>
      </c>
      <c r="CU305" t="s">
        <v>528</v>
      </c>
      <c r="CV305" t="s">
        <v>528</v>
      </c>
      <c r="DB305" t="s">
        <v>1712</v>
      </c>
      <c r="DC305" t="s">
        <v>1713</v>
      </c>
      <c r="DI305" t="b">
        <f t="shared" si="332"/>
        <v>1</v>
      </c>
      <c r="DJ305" t="s">
        <v>1714</v>
      </c>
      <c r="DK305" t="s">
        <v>649</v>
      </c>
      <c r="EQ305" t="b">
        <f t="shared" si="333"/>
        <v>1</v>
      </c>
      <c r="ER305" t="b">
        <f t="shared" si="334"/>
        <v>1</v>
      </c>
      <c r="ES305" t="b">
        <f t="shared" si="335"/>
        <v>0</v>
      </c>
      <c r="ET305" t="b">
        <f t="shared" si="336"/>
        <v>0</v>
      </c>
      <c r="EU305" t="b">
        <f t="shared" si="337"/>
        <v>0</v>
      </c>
      <c r="EV305" t="b">
        <f t="shared" si="338"/>
        <v>1</v>
      </c>
      <c r="EW305">
        <f t="shared" si="292"/>
        <v>3</v>
      </c>
      <c r="EX305" t="str">
        <f t="shared" si="293"/>
        <v>na</v>
      </c>
      <c r="EY305" t="str">
        <f t="shared" si="294"/>
        <v>na</v>
      </c>
      <c r="EZ305" t="str">
        <f t="shared" si="295"/>
        <v>na</v>
      </c>
      <c r="FA305" t="b">
        <f t="shared" si="296"/>
        <v>1</v>
      </c>
      <c r="FB305" t="b">
        <f t="shared" si="297"/>
        <v>1</v>
      </c>
      <c r="FC305" t="b">
        <f t="shared" si="339"/>
        <v>0</v>
      </c>
      <c r="FD305" t="b">
        <f t="shared" si="298"/>
        <v>1</v>
      </c>
      <c r="FE305" t="b">
        <f t="shared" si="299"/>
        <v>0</v>
      </c>
      <c r="FF305" t="b">
        <f t="shared" si="300"/>
        <v>0</v>
      </c>
      <c r="FG305" t="b">
        <f t="shared" si="301"/>
        <v>0</v>
      </c>
      <c r="FH305" t="b">
        <f t="shared" si="340"/>
        <v>0</v>
      </c>
      <c r="FI305">
        <f>IF(OR(FD305=FALSE,FD305="na"),"na",VLOOKUP(GH305,'Vlookup tables'!$G$2:$H$7,2,FALSE))</f>
        <v>4</v>
      </c>
      <c r="FJ305" t="str">
        <f>IF(OR(FE305=FALSE,FE305="na"),"na",VLOOKUP(GI305,'Vlookup tables'!$G$2:$H$7,2,FALSE))</f>
        <v>na</v>
      </c>
      <c r="FK305" t="str">
        <f>IF(OR(FF305=FALSE,FF305="na"),"na",VLOOKUP(GJ305,'Vlookup tables'!$G$2:$H$7,2,FALSE))</f>
        <v>na</v>
      </c>
      <c r="FL305" t="str">
        <f>IF(OR(FG305=FALSE,FG305="na"),"na",VLOOKUP(GK305,'Vlookup tables'!$G$2:$H$7,2,FALSE))</f>
        <v>na</v>
      </c>
      <c r="FM305">
        <f>IF(OR(FD305=FALSE,FD305="na"),"na",VLOOKUP(GO305,'Vlookup tables'!$J$2:$K$5,2,FALSE))</f>
        <v>2</v>
      </c>
      <c r="FN305" t="str">
        <f>IF(OR(FE305=FALSE,FE305="na"),"na",VLOOKUP(GP305,'Vlookup tables'!$J$2:$K$5,2,FALSE))</f>
        <v>na</v>
      </c>
      <c r="FO305" t="str">
        <f>IF(OR(FF305=FALSE,FF305="na"),"na",VLOOKUP(GQ305,'Vlookup tables'!$J$2:$K$5,2,FALSE))</f>
        <v>na</v>
      </c>
      <c r="FP305" t="str">
        <f>IF(OR(FG305=FALSE,FG305="na"),"na",VLOOKUP(GR305,'Vlookup tables'!$J$2:$K$5,2,FALSE))</f>
        <v>na</v>
      </c>
      <c r="FQ305" t="b">
        <f t="shared" si="302"/>
        <v>1</v>
      </c>
      <c r="FR305" t="str">
        <f t="shared" si="303"/>
        <v>na</v>
      </c>
      <c r="FS305" t="str">
        <f t="shared" si="304"/>
        <v>na</v>
      </c>
      <c r="FT305" t="str">
        <f t="shared" si="305"/>
        <v>na</v>
      </c>
      <c r="FU305" t="b">
        <f t="shared" si="306"/>
        <v>1</v>
      </c>
      <c r="FV305" t="s">
        <v>1022</v>
      </c>
      <c r="FW305" t="s">
        <v>1122</v>
      </c>
      <c r="FX305" t="s">
        <v>554</v>
      </c>
      <c r="GB305" t="s">
        <v>661</v>
      </c>
      <c r="GF305" t="s">
        <v>609</v>
      </c>
      <c r="GH305" t="s">
        <v>573</v>
      </c>
      <c r="GO305" t="s">
        <v>528</v>
      </c>
      <c r="GV305" t="s">
        <v>1715</v>
      </c>
      <c r="HC305" t="s">
        <v>1716</v>
      </c>
      <c r="HD305" t="s">
        <v>649</v>
      </c>
      <c r="HX305">
        <f>IF(IT305="","Unknown",VLOOKUP(IT305,'Vlookup tables'!$B$13:$C$16,2,FALSE))</f>
        <v>3</v>
      </c>
      <c r="HY305">
        <f>IF(IU305="","Unknown",VLOOKUP(IU305,'Vlookup tables'!$D$13:$E$16,2,FALSE))</f>
        <v>2</v>
      </c>
      <c r="HZ305">
        <f>IF(IV305="","Unknown",VLOOKUP(IV305,'Vlookup tables'!$F$13:$G$16,2,FALSE))</f>
        <v>3</v>
      </c>
      <c r="IA305">
        <f>IF(IW305="","Unknown",VLOOKUP(IW305,'Vlookup tables'!$H$13:$I$16,2,FALSE))</f>
        <v>2</v>
      </c>
      <c r="IB305">
        <f>IF(IX305="","Unknown",VLOOKUP(IX305,'Vlookup tables'!$J$13:$K$16,2,FALSE))</f>
        <v>2</v>
      </c>
      <c r="IC305">
        <f>IF(IY305="","Unknown",VLOOKUP(IY305,'Vlookup tables'!$L$13:$M$16,2,FALSE))</f>
        <v>2</v>
      </c>
      <c r="ID305">
        <f>IF(IZ305="","Unknown",VLOOKUP(IZ305,'Vlookup tables'!$N$13:$O$16,2,FALSE))</f>
        <v>3</v>
      </c>
      <c r="IE305">
        <f>VLOOKUP(JA305,'Vlookup tables'!$P$13:$Q$15,2,FALSE)</f>
        <v>1</v>
      </c>
      <c r="IF305" t="str">
        <f t="shared" si="341"/>
        <v>na</v>
      </c>
      <c r="IG305" t="str">
        <f t="shared" si="342"/>
        <v>na</v>
      </c>
      <c r="IH305" t="str">
        <f t="shared" si="343"/>
        <v>na</v>
      </c>
      <c r="II305" t="str">
        <f t="shared" si="307"/>
        <v>na</v>
      </c>
      <c r="IJ305" t="str">
        <f>IF(OR(IF305=FALSE,IF305="na"),"na",VLOOKUP(JF305,'Vlookup tables'!$G$2:$H$7,2,FALSE))</f>
        <v>na</v>
      </c>
      <c r="IK305" t="str">
        <f>IF(OR(IG305=FALSE,IG305="na"),"na",VLOOKUP(JG305,'Vlookup tables'!$G$2:$H$7,2,FALSE))</f>
        <v>na</v>
      </c>
      <c r="IL305" t="str">
        <f>IF(OR(IH305=FALSE,IH305="na"),"na",VLOOKUP(JH305,'Vlookup tables'!$G$2:$H$7,2,FALSE))</f>
        <v>na</v>
      </c>
      <c r="IM305" t="str">
        <f>IF(OR(IF305=FALSE,IF305="na"),"na",VLOOKUP(JL305,'Vlookup tables'!$J$2:$K$5,2,FALSE))</f>
        <v>na</v>
      </c>
      <c r="IN305" t="str">
        <f>IF(OR(IG305=FALSE,IG305="na"),"na",VLOOKUP(JM305,'Vlookup tables'!$J$2:$K$5,2,FALSE))</f>
        <v>na</v>
      </c>
      <c r="IO305" t="str">
        <f>IF(OR(IH305=FALSE,IH305="na"),"na",VLOOKUP(JN305,'Vlookup tables'!$J$2:$K$5,2,FALSE))</f>
        <v>na</v>
      </c>
      <c r="IP305" t="str">
        <f t="shared" si="344"/>
        <v>na</v>
      </c>
      <c r="IQ305" t="str">
        <f t="shared" si="345"/>
        <v>na</v>
      </c>
      <c r="IR305" t="str">
        <f t="shared" si="346"/>
        <v>na</v>
      </c>
      <c r="IS305" t="b">
        <f t="shared" si="347"/>
        <v>0</v>
      </c>
      <c r="IT305" t="s">
        <v>538</v>
      </c>
      <c r="IU305" t="s">
        <v>560</v>
      </c>
      <c r="IV305" t="s">
        <v>540</v>
      </c>
      <c r="IW305" t="s">
        <v>562</v>
      </c>
      <c r="IX305" t="s">
        <v>563</v>
      </c>
      <c r="IY305" t="s">
        <v>528</v>
      </c>
      <c r="IZ305" t="s">
        <v>587</v>
      </c>
      <c r="JA305" t="s">
        <v>541</v>
      </c>
      <c r="JX305" t="s">
        <v>579</v>
      </c>
      <c r="JY305" t="s">
        <v>1717</v>
      </c>
      <c r="KP305" t="s">
        <v>1718</v>
      </c>
      <c r="KQ305" t="b">
        <f t="shared" si="348"/>
        <v>1</v>
      </c>
      <c r="KR305">
        <f t="shared" si="308"/>
        <v>152</v>
      </c>
    </row>
    <row r="306" spans="1:304" ht="14.4" customHeight="1" x14ac:dyDescent="0.3">
      <c r="A306">
        <v>100</v>
      </c>
      <c r="B306">
        <v>1541</v>
      </c>
      <c r="C306" s="2">
        <v>44882.640509259261</v>
      </c>
      <c r="D306">
        <v>1</v>
      </c>
      <c r="E306" t="s">
        <v>590</v>
      </c>
      <c r="F306" t="s">
        <v>568</v>
      </c>
      <c r="G306">
        <f>VLOOKUP(F306,'Vlookup tables'!$A$2:$B$10,2,FALSE)</f>
        <v>6</v>
      </c>
      <c r="H306" t="s">
        <v>579</v>
      </c>
      <c r="I306" t="s">
        <v>1719</v>
      </c>
      <c r="J306" t="str">
        <f t="shared" si="349"/>
        <v>Scanning Technician</v>
      </c>
      <c r="K306" t="s">
        <v>568</v>
      </c>
      <c r="L306">
        <f>VLOOKUP(K306,'Vlookup tables'!$A$2:$B$10,2,FALSE)</f>
        <v>6</v>
      </c>
      <c r="M306" t="s">
        <v>583</v>
      </c>
      <c r="N306" t="b">
        <f t="shared" si="309"/>
        <v>1</v>
      </c>
      <c r="O306" t="b">
        <f t="shared" si="310"/>
        <v>0</v>
      </c>
      <c r="P306" t="b">
        <f t="shared" si="311"/>
        <v>0</v>
      </c>
      <c r="Q306" t="b">
        <f t="shared" si="312"/>
        <v>0</v>
      </c>
      <c r="R306" t="b">
        <f t="shared" si="313"/>
        <v>0</v>
      </c>
      <c r="T306" t="str">
        <f t="shared" si="350"/>
        <v>na</v>
      </c>
      <c r="U306" t="str">
        <f t="shared" si="351"/>
        <v>Unknown</v>
      </c>
      <c r="V306" t="str">
        <f t="shared" si="352"/>
        <v>Unknown</v>
      </c>
      <c r="W306" t="str">
        <f t="shared" si="353"/>
        <v>Unknown</v>
      </c>
      <c r="X306" t="str">
        <f t="shared" si="354"/>
        <v>Unknown</v>
      </c>
      <c r="Y306" t="s">
        <v>584</v>
      </c>
      <c r="Z306">
        <f>VLOOKUP(Y306,'Vlookup tables'!$D$2:$E$6,2,FALSE)</f>
        <v>2</v>
      </c>
      <c r="AA306" t="str">
        <f t="shared" si="291"/>
        <v>na</v>
      </c>
      <c r="AB306" t="str">
        <f t="shared" si="314"/>
        <v>na</v>
      </c>
      <c r="AC306" t="str">
        <f t="shared" si="315"/>
        <v>na</v>
      </c>
      <c r="AD306" t="str">
        <f t="shared" si="316"/>
        <v>na</v>
      </c>
      <c r="AE306" t="str">
        <f t="shared" si="317"/>
        <v>na</v>
      </c>
      <c r="AF306" t="str">
        <f>IF(OR(AA306=FALSE,AA306="na"),"na",VLOOKUP(AV306,'Vlookup tables'!$G$2:$H$7,2,FALSE))</f>
        <v>na</v>
      </c>
      <c r="AG306" t="str">
        <f>IF(OR(AB306=FALSE,AB306="na"),"na",VLOOKUP(AW306,'Vlookup tables'!$G$2:$H$7,2,FALSE))</f>
        <v>na</v>
      </c>
      <c r="AH306" t="str">
        <f>IF(OR(AC306=FALSE,AC306="na"),"na",VLOOKUP(AX306,'Vlookup tables'!$G$2:$H$7,2,FALSE))</f>
        <v>na</v>
      </c>
      <c r="AI306" t="str">
        <f>IF(OR(AD306=FALSE,AD306="na"),"na",VLOOKUP(AY306,'Vlookup tables'!$G$2:$H$7,2,FALSE))</f>
        <v>na</v>
      </c>
      <c r="AJ306" t="str">
        <f>IF(OR(AA306=FALSE,AA306="na"),"na",VLOOKUP(BC306,'Vlookup tables'!$J$2:$K$5,2,FALSE))</f>
        <v>na</v>
      </c>
      <c r="AK306" t="str">
        <f>IF(OR(AB306=FALSE,AB306="na"),"na",VLOOKUP(BD306,'Vlookup tables'!$J$2:$K$5,2,FALSE))</f>
        <v>na</v>
      </c>
      <c r="AL306" t="str">
        <f>IF(OR(AC306=FALSE,AC306="na"),"na",VLOOKUP(BE306,'Vlookup tables'!$J$2:$K$5,2,FALSE))</f>
        <v>na</v>
      </c>
      <c r="AM306" t="str">
        <f>IF(OR(AD306=FALSE,AD306="na"),"na",VLOOKUP(BF306,'Vlookup tables'!$J$2:$K$5,2,FALSE))</f>
        <v>na</v>
      </c>
      <c r="AN306" t="str">
        <f t="shared" si="318"/>
        <v>na</v>
      </c>
      <c r="AO306" t="str">
        <f t="shared" si="319"/>
        <v>na</v>
      </c>
      <c r="AP306" t="str">
        <f t="shared" si="320"/>
        <v>na</v>
      </c>
      <c r="AQ306" t="str">
        <f t="shared" si="321"/>
        <v>na</v>
      </c>
      <c r="BQ306" t="str">
        <f t="shared" si="322"/>
        <v>na</v>
      </c>
      <c r="BR306" t="b">
        <f t="shared" si="323"/>
        <v>1</v>
      </c>
      <c r="BS306" t="b">
        <f t="shared" si="324"/>
        <v>1</v>
      </c>
      <c r="BT306" t="b">
        <f t="shared" si="325"/>
        <v>1</v>
      </c>
      <c r="BU306" t="b">
        <f t="shared" si="326"/>
        <v>1</v>
      </c>
      <c r="BV306" t="b">
        <f t="shared" si="327"/>
        <v>0</v>
      </c>
      <c r="BW306">
        <f>IF(OR(BR306=FALSE,BR306="na"),"na",VLOOKUP(CN306,'Vlookup tables'!$G$2:$H$7,2,FALSE))</f>
        <v>1</v>
      </c>
      <c r="BX306">
        <f>IF(OR(BS306=FALSE,BS306="na"),"na",VLOOKUP(CO306,'Vlookup tables'!$G$2:$H$7,2,FALSE))</f>
        <v>1</v>
      </c>
      <c r="BY306">
        <f>IF(OR(BT306=FALSE,BT306="na"),"na",VLOOKUP(CP306,'Vlookup tables'!$G$2:$H$7,2,FALSE))</f>
        <v>1</v>
      </c>
      <c r="BZ306">
        <f>IF(OR(BU306=FALSE,BU306="na"),"na",VLOOKUP(CQ306,'Vlookup tables'!$G$2:$H$7,2,FALSE))</f>
        <v>1</v>
      </c>
      <c r="CA306">
        <f>IF(OR(BR306=FALSE,BR306="na"),"na",VLOOKUP(CU306,'Vlookup tables'!$J$2:$K$5,2,FALSE))</f>
        <v>3</v>
      </c>
      <c r="CB306">
        <f>IF(OR(BS306=FALSE,BS306="na"),"na",VLOOKUP(CV306,'Vlookup tables'!$J$2:$K$5,2,FALSE))</f>
        <v>3</v>
      </c>
      <c r="CC306">
        <f>IF(OR(BT306=FALSE,BT306="na"),"na",VLOOKUP(CW306,'Vlookup tables'!$J$2:$K$5,2,FALSE))</f>
        <v>3</v>
      </c>
      <c r="CD306">
        <f>IF(OR(BU306=FALSE,BU306="na"),"na",VLOOKUP(CX306,'Vlookup tables'!$J$2:$K$5,2,FALSE))</f>
        <v>3</v>
      </c>
      <c r="CE306" t="b">
        <f t="shared" si="328"/>
        <v>0</v>
      </c>
      <c r="CF306" t="b">
        <f t="shared" si="329"/>
        <v>0</v>
      </c>
      <c r="CG306" t="b">
        <f t="shared" si="330"/>
        <v>0</v>
      </c>
      <c r="CH306" t="b">
        <f t="shared" si="331"/>
        <v>0</v>
      </c>
      <c r="CJ306" t="s">
        <v>550</v>
      </c>
      <c r="CN306" t="s">
        <v>530</v>
      </c>
      <c r="CO306" t="s">
        <v>530</v>
      </c>
      <c r="CP306" t="s">
        <v>530</v>
      </c>
      <c r="CQ306" t="s">
        <v>530</v>
      </c>
      <c r="CU306" t="s">
        <v>532</v>
      </c>
      <c r="CV306" t="s">
        <v>532</v>
      </c>
      <c r="CW306" t="s">
        <v>532</v>
      </c>
      <c r="CX306" t="s">
        <v>532</v>
      </c>
      <c r="DI306" t="b">
        <f t="shared" si="332"/>
        <v>0</v>
      </c>
      <c r="DK306" t="s">
        <v>552</v>
      </c>
      <c r="EQ306" t="b">
        <f t="shared" si="333"/>
        <v>1</v>
      </c>
      <c r="ER306" t="b">
        <f t="shared" si="334"/>
        <v>0</v>
      </c>
      <c r="ES306" t="b">
        <f t="shared" si="335"/>
        <v>0</v>
      </c>
      <c r="ET306" t="b">
        <f t="shared" si="336"/>
        <v>0</v>
      </c>
      <c r="EU306" t="b">
        <f t="shared" si="337"/>
        <v>0</v>
      </c>
      <c r="EV306" t="b">
        <f t="shared" si="338"/>
        <v>1</v>
      </c>
      <c r="EW306" t="str">
        <f t="shared" si="292"/>
        <v>na</v>
      </c>
      <c r="EX306" t="str">
        <f t="shared" si="293"/>
        <v>na</v>
      </c>
      <c r="EY306" t="str">
        <f t="shared" si="294"/>
        <v>na</v>
      </c>
      <c r="EZ306" t="str">
        <f t="shared" si="295"/>
        <v>na</v>
      </c>
      <c r="FA306" t="b">
        <f t="shared" si="296"/>
        <v>1</v>
      </c>
      <c r="FB306" t="b">
        <f t="shared" si="297"/>
        <v>0</v>
      </c>
      <c r="FC306" t="b">
        <f t="shared" si="339"/>
        <v>0</v>
      </c>
      <c r="FD306" t="b">
        <f t="shared" si="298"/>
        <v>0</v>
      </c>
      <c r="FE306" t="str">
        <f t="shared" si="299"/>
        <v>na</v>
      </c>
      <c r="FF306" t="b">
        <f t="shared" si="300"/>
        <v>0</v>
      </c>
      <c r="FG306" t="b">
        <f t="shared" si="301"/>
        <v>1</v>
      </c>
      <c r="FH306" t="b">
        <f t="shared" si="340"/>
        <v>0</v>
      </c>
      <c r="FI306" t="str">
        <f>IF(OR(FD306=FALSE,FD306="na"),"na",VLOOKUP(GH306,'Vlookup tables'!$G$2:$H$7,2,FALSE))</f>
        <v>na</v>
      </c>
      <c r="FJ306" t="str">
        <f>IF(OR(FE306=FALSE,FE306="na"),"na",VLOOKUP(GI306,'Vlookup tables'!$G$2:$H$7,2,FALSE))</f>
        <v>na</v>
      </c>
      <c r="FK306" t="str">
        <f>IF(OR(FF306=FALSE,FF306="na"),"na",VLOOKUP(GJ306,'Vlookup tables'!$G$2:$H$7,2,FALSE))</f>
        <v>na</v>
      </c>
      <c r="FL306">
        <f>IF(OR(FG306=FALSE,FG306="na"),"na",VLOOKUP(GK306,'Vlookup tables'!$G$2:$H$7,2,FALSE))</f>
        <v>2</v>
      </c>
      <c r="FM306" t="str">
        <f>IF(OR(FD306=FALSE,FD306="na"),"na",VLOOKUP(GO306,'Vlookup tables'!$J$2:$K$5,2,FALSE))</f>
        <v>na</v>
      </c>
      <c r="FN306" t="str">
        <f>IF(OR(FE306=FALSE,FE306="na"),"na",VLOOKUP(GP306,'Vlookup tables'!$J$2:$K$5,2,FALSE))</f>
        <v>na</v>
      </c>
      <c r="FO306" t="str">
        <f>IF(OR(FF306=FALSE,FF306="na"),"na",VLOOKUP(GQ306,'Vlookup tables'!$J$2:$K$5,2,FALSE))</f>
        <v>na</v>
      </c>
      <c r="FP306">
        <f>IF(OR(FG306=FALSE,FG306="na"),"na",VLOOKUP(GR306,'Vlookup tables'!$J$2:$K$5,2,FALSE))</f>
        <v>3</v>
      </c>
      <c r="FQ306" t="str">
        <f t="shared" si="302"/>
        <v>na</v>
      </c>
      <c r="FR306" t="str">
        <f t="shared" si="303"/>
        <v>na</v>
      </c>
      <c r="FS306" t="str">
        <f t="shared" si="304"/>
        <v>na</v>
      </c>
      <c r="FT306" t="b">
        <f t="shared" si="305"/>
        <v>0</v>
      </c>
      <c r="FU306" t="b">
        <f t="shared" si="306"/>
        <v>0</v>
      </c>
      <c r="FV306" t="s">
        <v>604</v>
      </c>
      <c r="FW306" t="s">
        <v>1720</v>
      </c>
      <c r="GB306" t="s">
        <v>623</v>
      </c>
      <c r="GF306" t="s">
        <v>596</v>
      </c>
      <c r="GK306" t="s">
        <v>531</v>
      </c>
      <c r="GR306" t="s">
        <v>532</v>
      </c>
      <c r="GX306" t="s">
        <v>1721</v>
      </c>
      <c r="HD306" t="s">
        <v>552</v>
      </c>
      <c r="HX306">
        <f>IF(IT306="","Unknown",VLOOKUP(IT306,'Vlookup tables'!$B$13:$C$16,2,FALSE))</f>
        <v>2</v>
      </c>
      <c r="HY306">
        <f>IF(IU306="","Unknown",VLOOKUP(IU306,'Vlookup tables'!$D$13:$E$16,2,FALSE))</f>
        <v>3</v>
      </c>
      <c r="HZ306">
        <f>IF(IV306="","Unknown",VLOOKUP(IV306,'Vlookup tables'!$F$13:$G$16,2,FALSE))</f>
        <v>3</v>
      </c>
      <c r="IA306">
        <f>IF(IW306="","Unknown",VLOOKUP(IW306,'Vlookup tables'!$H$13:$I$16,2,FALSE))</f>
        <v>3</v>
      </c>
      <c r="IB306">
        <f>IF(IX306="","Unknown",VLOOKUP(IX306,'Vlookup tables'!$J$13:$K$16,2,FALSE))</f>
        <v>3</v>
      </c>
      <c r="IC306">
        <f>IF(IY306="","Unknown",VLOOKUP(IY306,'Vlookup tables'!$L$13:$M$16,2,FALSE))</f>
        <v>3</v>
      </c>
      <c r="ID306">
        <f>IF(IZ306="","Unknown",VLOOKUP(IZ306,'Vlookup tables'!$N$13:$O$16,2,FALSE))</f>
        <v>3</v>
      </c>
      <c r="IE306">
        <f>VLOOKUP(JA306,'Vlookup tables'!$P$13:$Q$15,2,FALSE)</f>
        <v>1</v>
      </c>
      <c r="IF306" t="str">
        <f t="shared" si="341"/>
        <v>na</v>
      </c>
      <c r="IG306" t="str">
        <f t="shared" si="342"/>
        <v>na</v>
      </c>
      <c r="IH306" t="str">
        <f t="shared" si="343"/>
        <v>na</v>
      </c>
      <c r="II306" t="str">
        <f t="shared" si="307"/>
        <v>na</v>
      </c>
      <c r="IJ306" t="str">
        <f>IF(OR(IF306=FALSE,IF306="na"),"na",VLOOKUP(JF306,'Vlookup tables'!$G$2:$H$7,2,FALSE))</f>
        <v>na</v>
      </c>
      <c r="IK306" t="str">
        <f>IF(OR(IG306=FALSE,IG306="na"),"na",VLOOKUP(JG306,'Vlookup tables'!$G$2:$H$7,2,FALSE))</f>
        <v>na</v>
      </c>
      <c r="IL306" t="str">
        <f>IF(OR(IH306=FALSE,IH306="na"),"na",VLOOKUP(JH306,'Vlookup tables'!$G$2:$H$7,2,FALSE))</f>
        <v>na</v>
      </c>
      <c r="IM306" t="str">
        <f>IF(OR(IF306=FALSE,IF306="na"),"na",VLOOKUP(JL306,'Vlookup tables'!$J$2:$K$5,2,FALSE))</f>
        <v>na</v>
      </c>
      <c r="IN306" t="str">
        <f>IF(OR(IG306=FALSE,IG306="na"),"na",VLOOKUP(JM306,'Vlookup tables'!$J$2:$K$5,2,FALSE))</f>
        <v>na</v>
      </c>
      <c r="IO306" t="str">
        <f>IF(OR(IH306=FALSE,IH306="na"),"na",VLOOKUP(JN306,'Vlookup tables'!$J$2:$K$5,2,FALSE))</f>
        <v>na</v>
      </c>
      <c r="IP306" t="str">
        <f t="shared" si="344"/>
        <v>na</v>
      </c>
      <c r="IQ306" t="str">
        <f t="shared" si="345"/>
        <v>na</v>
      </c>
      <c r="IR306" t="str">
        <f t="shared" si="346"/>
        <v>na</v>
      </c>
      <c r="IS306" t="b">
        <f t="shared" si="347"/>
        <v>0</v>
      </c>
      <c r="IT306" t="s">
        <v>559</v>
      </c>
      <c r="IU306" t="s">
        <v>539</v>
      </c>
      <c r="IV306" t="s">
        <v>540</v>
      </c>
      <c r="IW306" t="s">
        <v>576</v>
      </c>
      <c r="IX306" t="s">
        <v>577</v>
      </c>
      <c r="IY306" t="s">
        <v>532</v>
      </c>
      <c r="IZ306" t="s">
        <v>587</v>
      </c>
      <c r="JA306" t="s">
        <v>541</v>
      </c>
      <c r="JX306" t="s">
        <v>579</v>
      </c>
      <c r="JY306" t="s">
        <v>1722</v>
      </c>
      <c r="KQ306" t="b">
        <f t="shared" si="348"/>
        <v>0</v>
      </c>
      <c r="KR306">
        <f t="shared" si="308"/>
        <v>142</v>
      </c>
    </row>
    <row r="307" spans="1:304" ht="14.4" customHeight="1" x14ac:dyDescent="0.3">
      <c r="A307">
        <v>100</v>
      </c>
      <c r="B307">
        <v>706</v>
      </c>
      <c r="C307" s="2">
        <v>44882.646585648145</v>
      </c>
      <c r="D307">
        <v>1</v>
      </c>
      <c r="E307" t="s">
        <v>544</v>
      </c>
      <c r="F307" t="s">
        <v>680</v>
      </c>
      <c r="G307">
        <f>VLOOKUP(F307,'Vlookup tables'!$A$2:$B$10,2,FALSE)</f>
        <v>2</v>
      </c>
      <c r="H307" t="s">
        <v>545</v>
      </c>
      <c r="J307" t="str">
        <f t="shared" si="349"/>
        <v>Engineering</v>
      </c>
      <c r="K307" t="s">
        <v>680</v>
      </c>
      <c r="L307">
        <f>VLOOKUP(K307,'Vlookup tables'!$A$2:$B$10,2,FALSE)</f>
        <v>2</v>
      </c>
      <c r="M307" t="s">
        <v>583</v>
      </c>
      <c r="N307" t="b">
        <f t="shared" si="309"/>
        <v>1</v>
      </c>
      <c r="O307" t="b">
        <f t="shared" si="310"/>
        <v>0</v>
      </c>
      <c r="P307" t="b">
        <f t="shared" si="311"/>
        <v>0</v>
      </c>
      <c r="Q307" t="b">
        <f t="shared" si="312"/>
        <v>0</v>
      </c>
      <c r="R307" t="b">
        <f t="shared" si="313"/>
        <v>0</v>
      </c>
      <c r="T307" t="str">
        <f t="shared" si="350"/>
        <v>na</v>
      </c>
      <c r="U307" t="str">
        <f t="shared" si="351"/>
        <v>Unknown</v>
      </c>
      <c r="V307" t="str">
        <f t="shared" si="352"/>
        <v>Unknown</v>
      </c>
      <c r="W307" t="str">
        <f t="shared" si="353"/>
        <v>Unknown</v>
      </c>
      <c r="X307" t="str">
        <f t="shared" si="354"/>
        <v>Unknown</v>
      </c>
      <c r="Y307" t="s">
        <v>584</v>
      </c>
      <c r="Z307">
        <f>VLOOKUP(Y307,'Vlookup tables'!$D$2:$E$6,2,FALSE)</f>
        <v>2</v>
      </c>
      <c r="AA307" t="str">
        <f t="shared" si="291"/>
        <v>na</v>
      </c>
      <c r="AB307" t="str">
        <f t="shared" si="314"/>
        <v>na</v>
      </c>
      <c r="AC307" t="str">
        <f t="shared" si="315"/>
        <v>na</v>
      </c>
      <c r="AD307" t="str">
        <f t="shared" si="316"/>
        <v>na</v>
      </c>
      <c r="AE307" t="str">
        <f t="shared" si="317"/>
        <v>na</v>
      </c>
      <c r="AF307" t="str">
        <f>IF(OR(AA307=FALSE,AA307="na"),"na",VLOOKUP(AV307,'Vlookup tables'!$G$2:$H$7,2,FALSE))</f>
        <v>na</v>
      </c>
      <c r="AG307" t="str">
        <f>IF(OR(AB307=FALSE,AB307="na"),"na",VLOOKUP(AW307,'Vlookup tables'!$G$2:$H$7,2,FALSE))</f>
        <v>na</v>
      </c>
      <c r="AH307" t="str">
        <f>IF(OR(AC307=FALSE,AC307="na"),"na",VLOOKUP(AX307,'Vlookup tables'!$G$2:$H$7,2,FALSE))</f>
        <v>na</v>
      </c>
      <c r="AI307" t="str">
        <f>IF(OR(AD307=FALSE,AD307="na"),"na",VLOOKUP(AY307,'Vlookup tables'!$G$2:$H$7,2,FALSE))</f>
        <v>na</v>
      </c>
      <c r="AJ307" t="str">
        <f>IF(OR(AA307=FALSE,AA307="na"),"na",VLOOKUP(BC307,'Vlookup tables'!$J$2:$K$5,2,FALSE))</f>
        <v>na</v>
      </c>
      <c r="AK307" t="str">
        <f>IF(OR(AB307=FALSE,AB307="na"),"na",VLOOKUP(BD307,'Vlookup tables'!$J$2:$K$5,2,FALSE))</f>
        <v>na</v>
      </c>
      <c r="AL307" t="str">
        <f>IF(OR(AC307=FALSE,AC307="na"),"na",VLOOKUP(BE307,'Vlookup tables'!$J$2:$K$5,2,FALSE))</f>
        <v>na</v>
      </c>
      <c r="AM307" t="str">
        <f>IF(OR(AD307=FALSE,AD307="na"),"na",VLOOKUP(BF307,'Vlookup tables'!$J$2:$K$5,2,FALSE))</f>
        <v>na</v>
      </c>
      <c r="AN307" t="str">
        <f t="shared" si="318"/>
        <v>na</v>
      </c>
      <c r="AO307" t="str">
        <f t="shared" si="319"/>
        <v>na</v>
      </c>
      <c r="AP307" t="str">
        <f t="shared" si="320"/>
        <v>na</v>
      </c>
      <c r="AQ307" t="str">
        <f t="shared" si="321"/>
        <v>na</v>
      </c>
      <c r="BQ307" t="str">
        <f t="shared" si="322"/>
        <v>na</v>
      </c>
      <c r="BR307" t="b">
        <f t="shared" si="323"/>
        <v>0</v>
      </c>
      <c r="BS307" t="b">
        <f t="shared" si="324"/>
        <v>1</v>
      </c>
      <c r="BT307" t="b">
        <f t="shared" si="325"/>
        <v>0</v>
      </c>
      <c r="BU307" t="b">
        <f t="shared" si="326"/>
        <v>0</v>
      </c>
      <c r="BV307" t="b">
        <f t="shared" si="327"/>
        <v>0</v>
      </c>
      <c r="BW307" t="str">
        <f>IF(OR(BR307=FALSE,BR307="na"),"na",VLOOKUP(CN307,'Vlookup tables'!$G$2:$H$7,2,FALSE))</f>
        <v>na</v>
      </c>
      <c r="BX307">
        <f>IF(OR(BS307=FALSE,BS307="na"),"na",VLOOKUP(CO307,'Vlookup tables'!$G$2:$H$7,2,FALSE))</f>
        <v>1</v>
      </c>
      <c r="BY307" t="str">
        <f>IF(OR(BT307=FALSE,BT307="na"),"na",VLOOKUP(CP307,'Vlookup tables'!$G$2:$H$7,2,FALSE))</f>
        <v>na</v>
      </c>
      <c r="BZ307" t="str">
        <f>IF(OR(BU307=FALSE,BU307="na"),"na",VLOOKUP(CQ307,'Vlookup tables'!$G$2:$H$7,2,FALSE))</f>
        <v>na</v>
      </c>
      <c r="CA307" t="str">
        <f>IF(OR(BR307=FALSE,BR307="na"),"na",VLOOKUP(CU307,'Vlookup tables'!$J$2:$K$5,2,FALSE))</f>
        <v>na</v>
      </c>
      <c r="CB307">
        <f>IF(OR(BS307=FALSE,BS307="na"),"na",VLOOKUP(CV307,'Vlookup tables'!$J$2:$K$5,2,FALSE))</f>
        <v>2</v>
      </c>
      <c r="CC307" t="str">
        <f>IF(OR(BT307=FALSE,BT307="na"),"na",VLOOKUP(CW307,'Vlookup tables'!$J$2:$K$5,2,FALSE))</f>
        <v>na</v>
      </c>
      <c r="CD307" t="str">
        <f>IF(OR(BU307=FALSE,BU307="na"),"na",VLOOKUP(CX307,'Vlookup tables'!$J$2:$K$5,2,FALSE))</f>
        <v>na</v>
      </c>
      <c r="CE307" t="str">
        <f t="shared" si="328"/>
        <v>na</v>
      </c>
      <c r="CF307" t="b">
        <f t="shared" si="329"/>
        <v>0</v>
      </c>
      <c r="CG307" t="str">
        <f t="shared" si="330"/>
        <v>na</v>
      </c>
      <c r="CH307" t="str">
        <f t="shared" si="331"/>
        <v>na</v>
      </c>
      <c r="CJ307" t="s">
        <v>805</v>
      </c>
      <c r="CO307" t="s">
        <v>530</v>
      </c>
      <c r="CV307" t="s">
        <v>528</v>
      </c>
      <c r="DI307" t="b">
        <f t="shared" si="332"/>
        <v>0</v>
      </c>
      <c r="DK307" t="s">
        <v>552</v>
      </c>
      <c r="EQ307" t="b">
        <f t="shared" si="333"/>
        <v>1</v>
      </c>
      <c r="ER307" t="b">
        <f t="shared" si="334"/>
        <v>1</v>
      </c>
      <c r="ES307" t="b">
        <f t="shared" si="335"/>
        <v>1</v>
      </c>
      <c r="ET307" t="b">
        <f t="shared" si="336"/>
        <v>0</v>
      </c>
      <c r="EU307" t="b">
        <f t="shared" si="337"/>
        <v>0</v>
      </c>
      <c r="EV307" t="b">
        <f t="shared" si="338"/>
        <v>0</v>
      </c>
      <c r="EW307">
        <f t="shared" si="292"/>
        <v>1</v>
      </c>
      <c r="EX307">
        <f t="shared" si="293"/>
        <v>1</v>
      </c>
      <c r="EY307" t="str">
        <f t="shared" si="294"/>
        <v>na</v>
      </c>
      <c r="EZ307" t="str">
        <f t="shared" si="295"/>
        <v>na</v>
      </c>
      <c r="FA307" t="b">
        <f t="shared" si="296"/>
        <v>1</v>
      </c>
      <c r="FB307" t="b">
        <f t="shared" si="297"/>
        <v>1</v>
      </c>
      <c r="FC307" t="b">
        <f t="shared" si="339"/>
        <v>0</v>
      </c>
      <c r="FD307" t="b">
        <f t="shared" si="298"/>
        <v>1</v>
      </c>
      <c r="FE307" t="str">
        <f t="shared" si="299"/>
        <v>na</v>
      </c>
      <c r="FF307" t="b">
        <f t="shared" si="300"/>
        <v>1</v>
      </c>
      <c r="FG307" t="b">
        <f t="shared" si="301"/>
        <v>0</v>
      </c>
      <c r="FH307" t="b">
        <f t="shared" si="340"/>
        <v>0</v>
      </c>
      <c r="FI307">
        <f>IF(OR(FD307=FALSE,FD307="na"),"na",VLOOKUP(GH307,'Vlookup tables'!$G$2:$H$7,2,FALSE))</f>
        <v>4</v>
      </c>
      <c r="FJ307" t="str">
        <f>IF(OR(FE307=FALSE,FE307="na"),"na",VLOOKUP(GI307,'Vlookup tables'!$G$2:$H$7,2,FALSE))</f>
        <v>na</v>
      </c>
      <c r="FK307">
        <f>IF(OR(FF307=FALSE,FF307="na"),"na",VLOOKUP(GJ307,'Vlookup tables'!$G$2:$H$7,2,FALSE))</f>
        <v>2</v>
      </c>
      <c r="FL307" t="str">
        <f>IF(OR(FG307=FALSE,FG307="na"),"na",VLOOKUP(GK307,'Vlookup tables'!$G$2:$H$7,2,FALSE))</f>
        <v>na</v>
      </c>
      <c r="FM307">
        <f>IF(OR(FD307=FALSE,FD307="na"),"na",VLOOKUP(GO307,'Vlookup tables'!$J$2:$K$5,2,FALSE))</f>
        <v>2</v>
      </c>
      <c r="FN307" t="str">
        <f>IF(OR(FE307=FALSE,FE307="na"),"na",VLOOKUP(GP307,'Vlookup tables'!$J$2:$K$5,2,FALSE))</f>
        <v>na</v>
      </c>
      <c r="FO307">
        <f>IF(OR(FF307=FALSE,FF307="na"),"na",VLOOKUP(GQ307,'Vlookup tables'!$J$2:$K$5,2,FALSE))</f>
        <v>2</v>
      </c>
      <c r="FP307" t="str">
        <f>IF(OR(FG307=FALSE,FG307="na"),"na",VLOOKUP(GR307,'Vlookup tables'!$J$2:$K$5,2,FALSE))</f>
        <v>na</v>
      </c>
      <c r="FQ307" t="b">
        <f t="shared" si="302"/>
        <v>0</v>
      </c>
      <c r="FR307" t="str">
        <f t="shared" si="303"/>
        <v>na</v>
      </c>
      <c r="FS307" t="b">
        <f t="shared" si="304"/>
        <v>0</v>
      </c>
      <c r="FT307" t="str">
        <f t="shared" si="305"/>
        <v>na</v>
      </c>
      <c r="FU307" t="b">
        <f t="shared" si="306"/>
        <v>0</v>
      </c>
      <c r="FV307" t="s">
        <v>634</v>
      </c>
      <c r="FX307" t="s">
        <v>555</v>
      </c>
      <c r="FY307" t="s">
        <v>555</v>
      </c>
      <c r="GB307" t="s">
        <v>630</v>
      </c>
      <c r="GF307" t="s">
        <v>609</v>
      </c>
      <c r="GH307" t="s">
        <v>573</v>
      </c>
      <c r="GJ307" t="s">
        <v>531</v>
      </c>
      <c r="GO307" t="s">
        <v>528</v>
      </c>
      <c r="GQ307" t="s">
        <v>528</v>
      </c>
      <c r="HD307" t="s">
        <v>552</v>
      </c>
      <c r="HX307">
        <f>IF(IT307="","Unknown",VLOOKUP(IT307,'Vlookup tables'!$B$13:$C$16,2,FALSE))</f>
        <v>2</v>
      </c>
      <c r="HY307">
        <f>IF(IU307="","Unknown",VLOOKUP(IU307,'Vlookup tables'!$D$13:$E$16,2,FALSE))</f>
        <v>3</v>
      </c>
      <c r="HZ307">
        <f>IF(IV307="","Unknown",VLOOKUP(IV307,'Vlookup tables'!$F$13:$G$16,2,FALSE))</f>
        <v>3</v>
      </c>
      <c r="IA307">
        <f>IF(IW307="","Unknown",VLOOKUP(IW307,'Vlookup tables'!$H$13:$I$16,2,FALSE))</f>
        <v>3</v>
      </c>
      <c r="IB307">
        <f>IF(IX307="","Unknown",VLOOKUP(IX307,'Vlookup tables'!$J$13:$K$16,2,FALSE))</f>
        <v>3</v>
      </c>
      <c r="IC307">
        <f>IF(IY307="","Unknown",VLOOKUP(IY307,'Vlookup tables'!$L$13:$M$16,2,FALSE))</f>
        <v>3</v>
      </c>
      <c r="ID307">
        <f>IF(IZ307="","Unknown",VLOOKUP(IZ307,'Vlookup tables'!$N$13:$O$16,2,FALSE))</f>
        <v>1</v>
      </c>
      <c r="IE307">
        <f>VLOOKUP(JA307,'Vlookup tables'!$P$13:$Q$15,2,FALSE)</f>
        <v>1</v>
      </c>
      <c r="IF307" t="str">
        <f t="shared" si="341"/>
        <v>na</v>
      </c>
      <c r="IG307" t="str">
        <f t="shared" si="342"/>
        <v>na</v>
      </c>
      <c r="IH307" t="str">
        <f t="shared" si="343"/>
        <v>na</v>
      </c>
      <c r="II307" t="str">
        <f t="shared" si="307"/>
        <v>na</v>
      </c>
      <c r="IJ307" t="str">
        <f>IF(OR(IF307=FALSE,IF307="na"),"na",VLOOKUP(JF307,'Vlookup tables'!$G$2:$H$7,2,FALSE))</f>
        <v>na</v>
      </c>
      <c r="IK307" t="str">
        <f>IF(OR(IG307=FALSE,IG307="na"),"na",VLOOKUP(JG307,'Vlookup tables'!$G$2:$H$7,2,FALSE))</f>
        <v>na</v>
      </c>
      <c r="IL307" t="str">
        <f>IF(OR(IH307=FALSE,IH307="na"),"na",VLOOKUP(JH307,'Vlookup tables'!$G$2:$H$7,2,FALSE))</f>
        <v>na</v>
      </c>
      <c r="IM307" t="str">
        <f>IF(OR(IF307=FALSE,IF307="na"),"na",VLOOKUP(JL307,'Vlookup tables'!$J$2:$K$5,2,FALSE))</f>
        <v>na</v>
      </c>
      <c r="IN307" t="str">
        <f>IF(OR(IG307=FALSE,IG307="na"),"na",VLOOKUP(JM307,'Vlookup tables'!$J$2:$K$5,2,FALSE))</f>
        <v>na</v>
      </c>
      <c r="IO307" t="str">
        <f>IF(OR(IH307=FALSE,IH307="na"),"na",VLOOKUP(JN307,'Vlookup tables'!$J$2:$K$5,2,FALSE))</f>
        <v>na</v>
      </c>
      <c r="IP307" t="str">
        <f t="shared" si="344"/>
        <v>na</v>
      </c>
      <c r="IQ307" t="str">
        <f t="shared" si="345"/>
        <v>na</v>
      </c>
      <c r="IR307" t="str">
        <f t="shared" si="346"/>
        <v>na</v>
      </c>
      <c r="IS307" t="b">
        <f t="shared" si="347"/>
        <v>0</v>
      </c>
      <c r="IT307" t="s">
        <v>559</v>
      </c>
      <c r="IU307" t="s">
        <v>539</v>
      </c>
      <c r="IV307" t="s">
        <v>540</v>
      </c>
      <c r="IW307" t="s">
        <v>576</v>
      </c>
      <c r="IX307" t="s">
        <v>577</v>
      </c>
      <c r="IY307" t="s">
        <v>532</v>
      </c>
      <c r="IZ307" t="s">
        <v>562</v>
      </c>
      <c r="JA307" t="s">
        <v>541</v>
      </c>
      <c r="JX307" t="s">
        <v>534</v>
      </c>
      <c r="KN307" t="s">
        <v>552</v>
      </c>
      <c r="KQ307" t="b">
        <f t="shared" si="348"/>
        <v>0</v>
      </c>
      <c r="KR307">
        <f t="shared" si="308"/>
        <v>137</v>
      </c>
    </row>
    <row r="308" spans="1:304" ht="14.4" customHeight="1" x14ac:dyDescent="0.3">
      <c r="A308">
        <v>100</v>
      </c>
      <c r="B308">
        <v>542</v>
      </c>
      <c r="C308" s="2">
        <v>44882.647870370369</v>
      </c>
      <c r="D308">
        <v>1</v>
      </c>
      <c r="E308" t="s">
        <v>544</v>
      </c>
      <c r="F308" t="s">
        <v>680</v>
      </c>
      <c r="G308">
        <f>VLOOKUP(F308,'Vlookup tables'!$A$2:$B$10,2,FALSE)</f>
        <v>2</v>
      </c>
      <c r="H308" t="s">
        <v>631</v>
      </c>
      <c r="J308" t="str">
        <f t="shared" si="349"/>
        <v>Maintenance</v>
      </c>
      <c r="K308" t="s">
        <v>566</v>
      </c>
      <c r="L308">
        <f>VLOOKUP(K308,'Vlookup tables'!$A$2:$B$10,2,FALSE)</f>
        <v>3</v>
      </c>
      <c r="M308" t="s">
        <v>546</v>
      </c>
      <c r="N308" t="b">
        <f t="shared" si="309"/>
        <v>1</v>
      </c>
      <c r="O308" t="b">
        <f t="shared" si="310"/>
        <v>1</v>
      </c>
      <c r="P308" t="b">
        <f t="shared" si="311"/>
        <v>1</v>
      </c>
      <c r="Q308" t="b">
        <f t="shared" si="312"/>
        <v>1</v>
      </c>
      <c r="R308" t="b">
        <f t="shared" si="313"/>
        <v>0</v>
      </c>
      <c r="S308" t="s">
        <v>949</v>
      </c>
      <c r="T308" t="str">
        <f t="shared" si="350"/>
        <v>na</v>
      </c>
      <c r="U308" t="str">
        <f t="shared" si="351"/>
        <v>na</v>
      </c>
      <c r="V308" t="str">
        <f t="shared" si="352"/>
        <v>na</v>
      </c>
      <c r="W308" t="str">
        <f t="shared" si="353"/>
        <v>na</v>
      </c>
      <c r="X308" t="b">
        <f t="shared" si="354"/>
        <v>1</v>
      </c>
      <c r="Y308" t="s">
        <v>517</v>
      </c>
      <c r="Z308">
        <f>VLOOKUP(Y308,'Vlookup tables'!$D$2:$E$6,2,FALSE)</f>
        <v>1</v>
      </c>
      <c r="AA308" t="b">
        <f t="shared" si="291"/>
        <v>1</v>
      </c>
      <c r="AB308" t="b">
        <f t="shared" si="314"/>
        <v>0</v>
      </c>
      <c r="AC308" t="b">
        <f t="shared" si="315"/>
        <v>0</v>
      </c>
      <c r="AD308" t="b">
        <f t="shared" si="316"/>
        <v>0</v>
      </c>
      <c r="AE308" t="b">
        <f t="shared" si="317"/>
        <v>0</v>
      </c>
      <c r="AF308">
        <f>IF(OR(AA308=FALSE,AA308="na"),"na",VLOOKUP(AV308,'Vlookup tables'!$G$2:$H$7,2,FALSE))</f>
        <v>5</v>
      </c>
      <c r="AG308" t="str">
        <f>IF(OR(AB308=FALSE,AB308="na"),"na",VLOOKUP(AW308,'Vlookup tables'!$G$2:$H$7,2,FALSE))</f>
        <v>na</v>
      </c>
      <c r="AH308" t="str">
        <f>IF(OR(AC308=FALSE,AC308="na"),"na",VLOOKUP(AX308,'Vlookup tables'!$G$2:$H$7,2,FALSE))</f>
        <v>na</v>
      </c>
      <c r="AI308" t="str">
        <f>IF(OR(AD308=FALSE,AD308="na"),"na",VLOOKUP(AY308,'Vlookup tables'!$G$2:$H$7,2,FALSE))</f>
        <v>na</v>
      </c>
      <c r="AJ308">
        <f>IF(OR(AA308=FALSE,AA308="na"),"na",VLOOKUP(BC308,'Vlookup tables'!$J$2:$K$5,2,FALSE))</f>
        <v>3</v>
      </c>
      <c r="AK308" t="str">
        <f>IF(OR(AB308=FALSE,AB308="na"),"na",VLOOKUP(BD308,'Vlookup tables'!$J$2:$K$5,2,FALSE))</f>
        <v>na</v>
      </c>
      <c r="AL308" t="str">
        <f>IF(OR(AC308=FALSE,AC308="na"),"na",VLOOKUP(BE308,'Vlookup tables'!$J$2:$K$5,2,FALSE))</f>
        <v>na</v>
      </c>
      <c r="AM308" t="str">
        <f>IF(OR(AD308=FALSE,AD308="na"),"na",VLOOKUP(BF308,'Vlookup tables'!$J$2:$K$5,2,FALSE))</f>
        <v>na</v>
      </c>
      <c r="AN308" t="b">
        <f t="shared" si="318"/>
        <v>1</v>
      </c>
      <c r="AO308" t="str">
        <f t="shared" si="319"/>
        <v>na</v>
      </c>
      <c r="AP308" t="str">
        <f t="shared" si="320"/>
        <v>na</v>
      </c>
      <c r="AQ308" t="str">
        <f t="shared" si="321"/>
        <v>na</v>
      </c>
      <c r="AR308" t="s">
        <v>747</v>
      </c>
      <c r="AV308" t="s">
        <v>551</v>
      </c>
      <c r="AX308" t="s">
        <v>551</v>
      </c>
      <c r="BC308" t="s">
        <v>532</v>
      </c>
      <c r="BE308" t="s">
        <v>532</v>
      </c>
      <c r="BJ308" t="s">
        <v>1723</v>
      </c>
      <c r="BL308" t="s">
        <v>1723</v>
      </c>
      <c r="BQ308" t="str">
        <f t="shared" si="322"/>
        <v>Yes</v>
      </c>
      <c r="BR308" t="b">
        <f t="shared" si="323"/>
        <v>1</v>
      </c>
      <c r="BS308" t="b">
        <f t="shared" si="324"/>
        <v>1</v>
      </c>
      <c r="BT308" t="b">
        <f t="shared" si="325"/>
        <v>1</v>
      </c>
      <c r="BU308" t="b">
        <f t="shared" si="326"/>
        <v>1</v>
      </c>
      <c r="BV308" t="b">
        <f t="shared" si="327"/>
        <v>0</v>
      </c>
      <c r="BW308">
        <f>IF(OR(BR308=FALSE,BR308="na"),"na",VLOOKUP(CN308,'Vlookup tables'!$G$2:$H$7,2,FALSE))</f>
        <v>3</v>
      </c>
      <c r="BX308">
        <f>IF(OR(BS308=FALSE,BS308="na"),"na",VLOOKUP(CO308,'Vlookup tables'!$G$2:$H$7,2,FALSE))</f>
        <v>4</v>
      </c>
      <c r="BY308">
        <f>IF(OR(BT308=FALSE,BT308="na"),"na",VLOOKUP(CP308,'Vlookup tables'!$G$2:$H$7,2,FALSE))</f>
        <v>2</v>
      </c>
      <c r="BZ308">
        <f>IF(OR(BU308=FALSE,BU308="na"),"na",VLOOKUP(CQ308,'Vlookup tables'!$G$2:$H$7,2,FALSE))</f>
        <v>1</v>
      </c>
      <c r="CA308">
        <f>IF(OR(BR308=FALSE,BR308="na"),"na",VLOOKUP(CU308,'Vlookup tables'!$J$2:$K$5,2,FALSE))</f>
        <v>2</v>
      </c>
      <c r="CB308">
        <f>IF(OR(BS308=FALSE,BS308="na"),"na",VLOOKUP(CV308,'Vlookup tables'!$J$2:$K$5,2,FALSE))</f>
        <v>3</v>
      </c>
      <c r="CC308">
        <f>IF(OR(BT308=FALSE,BT308="na"),"na",VLOOKUP(CW308,'Vlookup tables'!$J$2:$K$5,2,FALSE))</f>
        <v>2</v>
      </c>
      <c r="CD308">
        <f>IF(OR(BU308=FALSE,BU308="na"),"na",VLOOKUP(CX308,'Vlookup tables'!$J$2:$K$5,2,FALSE))</f>
        <v>2</v>
      </c>
      <c r="CE308" t="b">
        <f t="shared" si="328"/>
        <v>0</v>
      </c>
      <c r="CF308" t="b">
        <f t="shared" si="329"/>
        <v>1</v>
      </c>
      <c r="CG308" t="b">
        <f t="shared" si="330"/>
        <v>0</v>
      </c>
      <c r="CH308" t="b">
        <f t="shared" si="331"/>
        <v>0</v>
      </c>
      <c r="CI308" t="s">
        <v>519</v>
      </c>
      <c r="CJ308" t="s">
        <v>550</v>
      </c>
      <c r="CN308" t="s">
        <v>527</v>
      </c>
      <c r="CO308" t="s">
        <v>573</v>
      </c>
      <c r="CP308" t="s">
        <v>531</v>
      </c>
      <c r="CQ308" t="s">
        <v>530</v>
      </c>
      <c r="CU308" t="s">
        <v>528</v>
      </c>
      <c r="CV308" t="s">
        <v>532</v>
      </c>
      <c r="CW308" t="s">
        <v>528</v>
      </c>
      <c r="CX308" t="s">
        <v>528</v>
      </c>
      <c r="DC308" t="s">
        <v>1724</v>
      </c>
      <c r="DI308" t="b">
        <f t="shared" si="332"/>
        <v>0</v>
      </c>
      <c r="DK308" t="s">
        <v>649</v>
      </c>
      <c r="EQ308" t="b">
        <f t="shared" si="333"/>
        <v>1</v>
      </c>
      <c r="ER308" t="b">
        <f t="shared" si="334"/>
        <v>1</v>
      </c>
      <c r="ES308" t="b">
        <f t="shared" si="335"/>
        <v>0</v>
      </c>
      <c r="ET308" t="b">
        <f t="shared" si="336"/>
        <v>0</v>
      </c>
      <c r="EU308" t="b">
        <f t="shared" si="337"/>
        <v>0</v>
      </c>
      <c r="EV308" t="b">
        <f t="shared" si="338"/>
        <v>0</v>
      </c>
      <c r="EW308">
        <f t="shared" si="292"/>
        <v>3</v>
      </c>
      <c r="EX308" t="str">
        <f t="shared" si="293"/>
        <v>na</v>
      </c>
      <c r="EY308" t="str">
        <f t="shared" si="294"/>
        <v>na</v>
      </c>
      <c r="EZ308" t="str">
        <f t="shared" si="295"/>
        <v>na</v>
      </c>
      <c r="FA308" t="b">
        <f t="shared" si="296"/>
        <v>1</v>
      </c>
      <c r="FB308" t="b">
        <f t="shared" si="297"/>
        <v>0</v>
      </c>
      <c r="FC308" t="b">
        <f t="shared" si="339"/>
        <v>0</v>
      </c>
      <c r="FD308" t="b">
        <f t="shared" si="298"/>
        <v>1</v>
      </c>
      <c r="FE308" t="b">
        <f t="shared" si="299"/>
        <v>0</v>
      </c>
      <c r="FF308" t="b">
        <f t="shared" si="300"/>
        <v>0</v>
      </c>
      <c r="FG308" t="b">
        <f t="shared" si="301"/>
        <v>1</v>
      </c>
      <c r="FH308" t="b">
        <f t="shared" si="340"/>
        <v>0</v>
      </c>
      <c r="FI308">
        <f>IF(OR(FD308=FALSE,FD308="na"),"na",VLOOKUP(GH308,'Vlookup tables'!$G$2:$H$7,2,FALSE))</f>
        <v>5</v>
      </c>
      <c r="FJ308" t="str">
        <f>IF(OR(FE308=FALSE,FE308="na"),"na",VLOOKUP(GI308,'Vlookup tables'!$G$2:$H$7,2,FALSE))</f>
        <v>na</v>
      </c>
      <c r="FK308" t="str">
        <f>IF(OR(FF308=FALSE,FF308="na"),"na",VLOOKUP(GJ308,'Vlookup tables'!$G$2:$H$7,2,FALSE))</f>
        <v>na</v>
      </c>
      <c r="FL308">
        <f>IF(OR(FG308=FALSE,FG308="na"),"na",VLOOKUP(GK308,'Vlookup tables'!$G$2:$H$7,2,FALSE))</f>
        <v>4</v>
      </c>
      <c r="FM308">
        <f>IF(OR(FD308=FALSE,FD308="na"),"na",VLOOKUP(GO308,'Vlookup tables'!$J$2:$K$5,2,FALSE))</f>
        <v>3</v>
      </c>
      <c r="FN308" t="str">
        <f>IF(OR(FE308=FALSE,FE308="na"),"na",VLOOKUP(GP308,'Vlookup tables'!$J$2:$K$5,2,FALSE))</f>
        <v>na</v>
      </c>
      <c r="FO308" t="str">
        <f>IF(OR(FF308=FALSE,FF308="na"),"na",VLOOKUP(GQ308,'Vlookup tables'!$J$2:$K$5,2,FALSE))</f>
        <v>na</v>
      </c>
      <c r="FP308">
        <f>IF(OR(FG308=FALSE,FG308="na"),"na",VLOOKUP(GR308,'Vlookup tables'!$J$2:$K$5,2,FALSE))</f>
        <v>3</v>
      </c>
      <c r="FQ308" t="b">
        <f t="shared" si="302"/>
        <v>0</v>
      </c>
      <c r="FR308" t="str">
        <f t="shared" si="303"/>
        <v>na</v>
      </c>
      <c r="FS308" t="str">
        <f t="shared" si="304"/>
        <v>na</v>
      </c>
      <c r="FT308" t="b">
        <f t="shared" si="305"/>
        <v>0</v>
      </c>
      <c r="FU308" t="b">
        <f t="shared" si="306"/>
        <v>0</v>
      </c>
      <c r="FV308" t="s">
        <v>601</v>
      </c>
      <c r="FX308" t="s">
        <v>554</v>
      </c>
      <c r="GB308" t="s">
        <v>595</v>
      </c>
      <c r="GF308" t="s">
        <v>596</v>
      </c>
      <c r="GH308" t="s">
        <v>551</v>
      </c>
      <c r="GK308" t="s">
        <v>573</v>
      </c>
      <c r="GO308" t="s">
        <v>532</v>
      </c>
      <c r="GR308" t="s">
        <v>532</v>
      </c>
      <c r="HD308" t="s">
        <v>900</v>
      </c>
      <c r="HX308">
        <f>IF(IT308="","Unknown",VLOOKUP(IT308,'Vlookup tables'!$B$13:$C$16,2,FALSE))</f>
        <v>2</v>
      </c>
      <c r="HY308">
        <f>IF(IU308="","Unknown",VLOOKUP(IU308,'Vlookup tables'!$D$13:$E$16,2,FALSE))</f>
        <v>3</v>
      </c>
      <c r="HZ308">
        <f>IF(IV308="","Unknown",VLOOKUP(IV308,'Vlookup tables'!$F$13:$G$16,2,FALSE))</f>
        <v>1</v>
      </c>
      <c r="IA308">
        <f>IF(IW308="","Unknown",VLOOKUP(IW308,'Vlookup tables'!$H$13:$I$16,2,FALSE))</f>
        <v>3</v>
      </c>
      <c r="IB308">
        <f>IF(IX308="","Unknown",VLOOKUP(IX308,'Vlookup tables'!$J$13:$K$16,2,FALSE))</f>
        <v>3</v>
      </c>
      <c r="IC308">
        <f>IF(IY308="","Unknown",VLOOKUP(IY308,'Vlookup tables'!$L$13:$M$16,2,FALSE))</f>
        <v>2</v>
      </c>
      <c r="ID308">
        <f>IF(IZ308="","Unknown",VLOOKUP(IZ308,'Vlookup tables'!$N$13:$O$16,2,FALSE))</f>
        <v>1</v>
      </c>
      <c r="IE308">
        <f>VLOOKUP(JA308,'Vlookup tables'!$P$13:$Q$15,2,FALSE)</f>
        <v>2</v>
      </c>
      <c r="IF308" t="b">
        <f t="shared" si="341"/>
        <v>1</v>
      </c>
      <c r="IG308" t="b">
        <f t="shared" si="342"/>
        <v>1</v>
      </c>
      <c r="IH308" t="b">
        <f t="shared" si="343"/>
        <v>0</v>
      </c>
      <c r="II308" t="b">
        <f t="shared" si="307"/>
        <v>1</v>
      </c>
      <c r="IJ308">
        <f>IF(OR(IF308=FALSE,IF308="na"),"na",VLOOKUP(JF308,'Vlookup tables'!$G$2:$H$7,2,FALSE))</f>
        <v>2</v>
      </c>
      <c r="IK308">
        <f>IF(OR(IG308=FALSE,IG308="na"),"na",VLOOKUP(JG308,'Vlookup tables'!$G$2:$H$7,2,FALSE))</f>
        <v>1</v>
      </c>
      <c r="IL308" t="str">
        <f>IF(OR(IH308=FALSE,IH308="na"),"na",VLOOKUP(JH308,'Vlookup tables'!$G$2:$H$7,2,FALSE))</f>
        <v>na</v>
      </c>
      <c r="IM308">
        <f>IF(OR(IF308=FALSE,IF308="na"),"na",VLOOKUP(JL308,'Vlookup tables'!$J$2:$K$5,2,FALSE))</f>
        <v>3</v>
      </c>
      <c r="IN308">
        <f>IF(OR(IG308=FALSE,IG308="na"),"na",VLOOKUP(JM308,'Vlookup tables'!$J$2:$K$5,2,FALSE))</f>
        <v>3</v>
      </c>
      <c r="IO308" t="str">
        <f>IF(OR(IH308=FALSE,IH308="na"),"na",VLOOKUP(JN308,'Vlookup tables'!$J$2:$K$5,2,FALSE))</f>
        <v>na</v>
      </c>
      <c r="IP308" t="b">
        <f t="shared" si="344"/>
        <v>0</v>
      </c>
      <c r="IQ308" t="b">
        <f t="shared" si="345"/>
        <v>0</v>
      </c>
      <c r="IR308" t="str">
        <f t="shared" si="346"/>
        <v>na</v>
      </c>
      <c r="IS308" t="b">
        <f t="shared" si="347"/>
        <v>0</v>
      </c>
      <c r="IT308" t="s">
        <v>559</v>
      </c>
      <c r="IU308" t="s">
        <v>539</v>
      </c>
      <c r="IV308" t="s">
        <v>586</v>
      </c>
      <c r="IW308" t="s">
        <v>576</v>
      </c>
      <c r="IX308" t="s">
        <v>577</v>
      </c>
      <c r="IY308" t="s">
        <v>528</v>
      </c>
      <c r="IZ308" t="s">
        <v>562</v>
      </c>
      <c r="JA308" t="s">
        <v>578</v>
      </c>
      <c r="JB308" t="s">
        <v>1438</v>
      </c>
      <c r="JC308" t="s">
        <v>1725</v>
      </c>
      <c r="JF308" t="s">
        <v>531</v>
      </c>
      <c r="JG308" t="s">
        <v>530</v>
      </c>
      <c r="JI308" t="s">
        <v>530</v>
      </c>
      <c r="JL308" t="s">
        <v>532</v>
      </c>
      <c r="JM308" t="s">
        <v>532</v>
      </c>
      <c r="JO308" t="s">
        <v>532</v>
      </c>
      <c r="KN308" t="s">
        <v>900</v>
      </c>
      <c r="KQ308" t="b">
        <f t="shared" si="348"/>
        <v>0</v>
      </c>
      <c r="KR308">
        <f t="shared" si="308"/>
        <v>159</v>
      </c>
    </row>
    <row r="309" spans="1:304" ht="14.4" customHeight="1" x14ac:dyDescent="0.3">
      <c r="A309">
        <v>100</v>
      </c>
      <c r="B309">
        <v>678</v>
      </c>
      <c r="C309" s="2">
        <v>44882.651122685187</v>
      </c>
      <c r="D309">
        <v>1</v>
      </c>
      <c r="E309" t="s">
        <v>853</v>
      </c>
      <c r="F309" t="s">
        <v>611</v>
      </c>
      <c r="G309">
        <f>VLOOKUP(F309,'Vlookup tables'!$A$2:$B$10,2,FALSE)</f>
        <v>4</v>
      </c>
      <c r="H309" t="s">
        <v>579</v>
      </c>
      <c r="I309" t="s">
        <v>1129</v>
      </c>
      <c r="J309" t="str">
        <f t="shared" si="349"/>
        <v>Environmental</v>
      </c>
      <c r="K309" t="s">
        <v>568</v>
      </c>
      <c r="L309">
        <f>VLOOKUP(K309,'Vlookup tables'!$A$2:$B$10,2,FALSE)</f>
        <v>6</v>
      </c>
      <c r="M309" t="s">
        <v>583</v>
      </c>
      <c r="N309" t="b">
        <f t="shared" si="309"/>
        <v>1</v>
      </c>
      <c r="O309" t="b">
        <f t="shared" si="310"/>
        <v>0</v>
      </c>
      <c r="P309" t="b">
        <f t="shared" si="311"/>
        <v>0</v>
      </c>
      <c r="Q309" t="b">
        <f t="shared" si="312"/>
        <v>0</v>
      </c>
      <c r="R309" t="b">
        <f t="shared" si="313"/>
        <v>0</v>
      </c>
      <c r="S309" t="s">
        <v>592</v>
      </c>
      <c r="T309" t="str">
        <f t="shared" si="350"/>
        <v>na</v>
      </c>
      <c r="U309" t="b">
        <f t="shared" si="351"/>
        <v>1</v>
      </c>
      <c r="V309" t="b">
        <f t="shared" si="352"/>
        <v>0</v>
      </c>
      <c r="W309" t="b">
        <f t="shared" si="353"/>
        <v>0</v>
      </c>
      <c r="X309" t="b">
        <f t="shared" si="354"/>
        <v>0</v>
      </c>
      <c r="Y309" t="s">
        <v>517</v>
      </c>
      <c r="Z309">
        <f>VLOOKUP(Y309,'Vlookup tables'!$D$2:$E$6,2,FALSE)</f>
        <v>1</v>
      </c>
      <c r="AA309" t="b">
        <f t="shared" si="291"/>
        <v>0</v>
      </c>
      <c r="AB309" t="b">
        <f t="shared" si="314"/>
        <v>0</v>
      </c>
      <c r="AC309" t="b">
        <f t="shared" si="315"/>
        <v>0</v>
      </c>
      <c r="AD309" t="b">
        <f t="shared" si="316"/>
        <v>0</v>
      </c>
      <c r="AE309" t="b">
        <f t="shared" si="317"/>
        <v>1</v>
      </c>
      <c r="AF309" t="str">
        <f>IF(OR(AA309=FALSE,AA309="na"),"na",VLOOKUP(AV309,'Vlookup tables'!$G$2:$H$7,2,FALSE))</f>
        <v>na</v>
      </c>
      <c r="AG309" t="str">
        <f>IF(OR(AB309=FALSE,AB309="na"),"na",VLOOKUP(AW309,'Vlookup tables'!$G$2:$H$7,2,FALSE))</f>
        <v>na</v>
      </c>
      <c r="AH309" t="str">
        <f>IF(OR(AC309=FALSE,AC309="na"),"na",VLOOKUP(AX309,'Vlookup tables'!$G$2:$H$7,2,FALSE))</f>
        <v>na</v>
      </c>
      <c r="AI309" t="str">
        <f>IF(OR(AD309=FALSE,AD309="na"),"na",VLOOKUP(AY309,'Vlookup tables'!$G$2:$H$7,2,FALSE))</f>
        <v>na</v>
      </c>
      <c r="AJ309" t="str">
        <f>IF(OR(AA309=FALSE,AA309="na"),"na",VLOOKUP(BC309,'Vlookup tables'!$J$2:$K$5,2,FALSE))</f>
        <v>na</v>
      </c>
      <c r="AK309" t="str">
        <f>IF(OR(AB309=FALSE,AB309="na"),"na",VLOOKUP(BD309,'Vlookup tables'!$J$2:$K$5,2,FALSE))</f>
        <v>na</v>
      </c>
      <c r="AL309" t="str">
        <f>IF(OR(AC309=FALSE,AC309="na"),"na",VLOOKUP(BE309,'Vlookup tables'!$J$2:$K$5,2,FALSE))</f>
        <v>na</v>
      </c>
      <c r="AM309" t="str">
        <f>IF(OR(AD309=FALSE,AD309="na"),"na",VLOOKUP(BF309,'Vlookup tables'!$J$2:$K$5,2,FALSE))</f>
        <v>na</v>
      </c>
      <c r="AN309" t="str">
        <f t="shared" si="318"/>
        <v>na</v>
      </c>
      <c r="AO309" t="str">
        <f t="shared" si="319"/>
        <v>na</v>
      </c>
      <c r="AP309" t="str">
        <f t="shared" si="320"/>
        <v>na</v>
      </c>
      <c r="AQ309" t="str">
        <f t="shared" si="321"/>
        <v>na</v>
      </c>
      <c r="AR309" t="s">
        <v>693</v>
      </c>
      <c r="AS309" t="s">
        <v>1726</v>
      </c>
      <c r="AX309" t="s">
        <v>531</v>
      </c>
      <c r="AZ309" t="s">
        <v>530</v>
      </c>
      <c r="BE309" t="s">
        <v>532</v>
      </c>
      <c r="BG309" t="s">
        <v>532</v>
      </c>
      <c r="BQ309" t="str">
        <f t="shared" si="322"/>
        <v>Yes</v>
      </c>
      <c r="BR309" t="b">
        <f t="shared" si="323"/>
        <v>0</v>
      </c>
      <c r="BS309" t="b">
        <f t="shared" si="324"/>
        <v>1</v>
      </c>
      <c r="BT309" t="b">
        <f t="shared" si="325"/>
        <v>0</v>
      </c>
      <c r="BU309" t="b">
        <f t="shared" si="326"/>
        <v>0</v>
      </c>
      <c r="BV309" t="b">
        <f t="shared" si="327"/>
        <v>0</v>
      </c>
      <c r="BW309" t="str">
        <f>IF(OR(BR309=FALSE,BR309="na"),"na",VLOOKUP(CN309,'Vlookup tables'!$G$2:$H$7,2,FALSE))</f>
        <v>na</v>
      </c>
      <c r="BX309">
        <f>IF(OR(BS309=FALSE,BS309="na"),"na",VLOOKUP(CO309,'Vlookup tables'!$G$2:$H$7,2,FALSE))</f>
        <v>2</v>
      </c>
      <c r="BY309" t="str">
        <f>IF(OR(BT309=FALSE,BT309="na"),"na",VLOOKUP(CP309,'Vlookup tables'!$G$2:$H$7,2,FALSE))</f>
        <v>na</v>
      </c>
      <c r="BZ309" t="str">
        <f>IF(OR(BU309=FALSE,BU309="na"),"na",VLOOKUP(CQ309,'Vlookup tables'!$G$2:$H$7,2,FALSE))</f>
        <v>na</v>
      </c>
      <c r="CA309" t="str">
        <f>IF(OR(BR309=FALSE,BR309="na"),"na",VLOOKUP(CU309,'Vlookup tables'!$J$2:$K$5,2,FALSE))</f>
        <v>na</v>
      </c>
      <c r="CB309">
        <f>IF(OR(BS309=FALSE,BS309="na"),"na",VLOOKUP(CV309,'Vlookup tables'!$J$2:$K$5,2,FALSE))</f>
        <v>3</v>
      </c>
      <c r="CC309" t="str">
        <f>IF(OR(BT309=FALSE,BT309="na"),"na",VLOOKUP(CW309,'Vlookup tables'!$J$2:$K$5,2,FALSE))</f>
        <v>na</v>
      </c>
      <c r="CD309" t="str">
        <f>IF(OR(BU309=FALSE,BU309="na"),"na",VLOOKUP(CX309,'Vlookup tables'!$J$2:$K$5,2,FALSE))</f>
        <v>na</v>
      </c>
      <c r="CE309" t="str">
        <f t="shared" si="328"/>
        <v>na</v>
      </c>
      <c r="CF309" t="b">
        <f t="shared" si="329"/>
        <v>0</v>
      </c>
      <c r="CG309" t="str">
        <f t="shared" si="330"/>
        <v>na</v>
      </c>
      <c r="CH309" t="str">
        <f t="shared" si="331"/>
        <v>na</v>
      </c>
      <c r="CI309" t="s">
        <v>519</v>
      </c>
      <c r="CJ309" t="s">
        <v>805</v>
      </c>
      <c r="CO309" t="s">
        <v>531</v>
      </c>
      <c r="CR309" t="s">
        <v>530</v>
      </c>
      <c r="CV309" t="s">
        <v>532</v>
      </c>
      <c r="CY309" t="s">
        <v>532</v>
      </c>
      <c r="DI309" t="b">
        <f t="shared" si="332"/>
        <v>0</v>
      </c>
      <c r="DK309" t="s">
        <v>552</v>
      </c>
      <c r="EQ309" t="b">
        <f t="shared" si="333"/>
        <v>1</v>
      </c>
      <c r="ER309" t="b">
        <f t="shared" si="334"/>
        <v>1</v>
      </c>
      <c r="ES309" t="b">
        <f t="shared" si="335"/>
        <v>0</v>
      </c>
      <c r="ET309" t="b">
        <f t="shared" si="336"/>
        <v>0</v>
      </c>
      <c r="EU309" t="b">
        <f t="shared" si="337"/>
        <v>0</v>
      </c>
      <c r="EV309" t="b">
        <f t="shared" si="338"/>
        <v>0</v>
      </c>
      <c r="EW309">
        <f t="shared" si="292"/>
        <v>3</v>
      </c>
      <c r="EX309" t="str">
        <f t="shared" si="293"/>
        <v>na</v>
      </c>
      <c r="EY309" t="str">
        <f t="shared" si="294"/>
        <v>na</v>
      </c>
      <c r="EZ309" t="str">
        <f t="shared" si="295"/>
        <v>na</v>
      </c>
      <c r="FA309" t="b">
        <f t="shared" si="296"/>
        <v>1</v>
      </c>
      <c r="FB309" t="b">
        <f t="shared" si="297"/>
        <v>0</v>
      </c>
      <c r="FC309" t="b">
        <f t="shared" si="339"/>
        <v>0</v>
      </c>
      <c r="FD309" t="b">
        <f t="shared" si="298"/>
        <v>1</v>
      </c>
      <c r="FE309" t="b">
        <f t="shared" si="299"/>
        <v>0</v>
      </c>
      <c r="FF309" t="b">
        <f t="shared" si="300"/>
        <v>0</v>
      </c>
      <c r="FG309" t="b">
        <f t="shared" si="301"/>
        <v>0</v>
      </c>
      <c r="FH309" t="b">
        <f t="shared" si="340"/>
        <v>0</v>
      </c>
      <c r="FI309">
        <f>IF(OR(FD309=FALSE,FD309="na"),"na",VLOOKUP(GH309,'Vlookup tables'!$G$2:$H$7,2,FALSE))</f>
        <v>1</v>
      </c>
      <c r="FJ309" t="str">
        <f>IF(OR(FE309=FALSE,FE309="na"),"na",VLOOKUP(GI309,'Vlookup tables'!$G$2:$H$7,2,FALSE))</f>
        <v>na</v>
      </c>
      <c r="FK309" t="str">
        <f>IF(OR(FF309=FALSE,FF309="na"),"na",VLOOKUP(GJ309,'Vlookup tables'!$G$2:$H$7,2,FALSE))</f>
        <v>na</v>
      </c>
      <c r="FL309" t="str">
        <f>IF(OR(FG309=FALSE,FG309="na"),"na",VLOOKUP(GK309,'Vlookup tables'!$G$2:$H$7,2,FALSE))</f>
        <v>na</v>
      </c>
      <c r="FM309">
        <f>IF(OR(FD309=FALSE,FD309="na"),"na",VLOOKUP(GO309,'Vlookup tables'!$J$2:$K$5,2,FALSE))</f>
        <v>3</v>
      </c>
      <c r="FN309" t="str">
        <f>IF(OR(FE309=FALSE,FE309="na"),"na",VLOOKUP(GP309,'Vlookup tables'!$J$2:$K$5,2,FALSE))</f>
        <v>na</v>
      </c>
      <c r="FO309" t="str">
        <f>IF(OR(FF309=FALSE,FF309="na"),"na",VLOOKUP(GQ309,'Vlookup tables'!$J$2:$K$5,2,FALSE))</f>
        <v>na</v>
      </c>
      <c r="FP309" t="str">
        <f>IF(OR(FG309=FALSE,FG309="na"),"na",VLOOKUP(GR309,'Vlookup tables'!$J$2:$K$5,2,FALSE))</f>
        <v>na</v>
      </c>
      <c r="FQ309" t="b">
        <f t="shared" si="302"/>
        <v>0</v>
      </c>
      <c r="FR309" t="str">
        <f t="shared" si="303"/>
        <v>na</v>
      </c>
      <c r="FS309" t="str">
        <f t="shared" si="304"/>
        <v>na</v>
      </c>
      <c r="FT309" t="str">
        <f t="shared" si="305"/>
        <v>na</v>
      </c>
      <c r="FU309" t="b">
        <f t="shared" si="306"/>
        <v>0</v>
      </c>
      <c r="FV309" t="s">
        <v>601</v>
      </c>
      <c r="FX309" t="s">
        <v>554</v>
      </c>
      <c r="GB309" t="s">
        <v>661</v>
      </c>
      <c r="GF309" t="s">
        <v>596</v>
      </c>
      <c r="GH309" t="s">
        <v>530</v>
      </c>
      <c r="GO309" t="s">
        <v>532</v>
      </c>
      <c r="HD309" t="s">
        <v>552</v>
      </c>
      <c r="HX309">
        <f>IF(IT309="","Unknown",VLOOKUP(IT309,'Vlookup tables'!$B$13:$C$16,2,FALSE))</f>
        <v>2</v>
      </c>
      <c r="HY309">
        <f>IF(IU309="","Unknown",VLOOKUP(IU309,'Vlookup tables'!$D$13:$E$16,2,FALSE))</f>
        <v>3</v>
      </c>
      <c r="HZ309">
        <f>IF(IV309="","Unknown",VLOOKUP(IV309,'Vlookup tables'!$F$13:$G$16,2,FALSE))</f>
        <v>3</v>
      </c>
      <c r="IA309">
        <f>IF(IW309="","Unknown",VLOOKUP(IW309,'Vlookup tables'!$H$13:$I$16,2,FALSE))</f>
        <v>3</v>
      </c>
      <c r="IB309">
        <f>IF(IX309="","Unknown",VLOOKUP(IX309,'Vlookup tables'!$J$13:$K$16,2,FALSE))</f>
        <v>3</v>
      </c>
      <c r="IC309">
        <f>IF(IY309="","Unknown",VLOOKUP(IY309,'Vlookup tables'!$L$13:$M$16,2,FALSE))</f>
        <v>3</v>
      </c>
      <c r="ID309">
        <f>IF(IZ309="","Unknown",VLOOKUP(IZ309,'Vlookup tables'!$N$13:$O$16,2,FALSE))</f>
        <v>1</v>
      </c>
      <c r="IE309">
        <f>VLOOKUP(JA309,'Vlookup tables'!$P$13:$Q$15,2,FALSE)</f>
        <v>2</v>
      </c>
      <c r="IF309" t="b">
        <f t="shared" si="341"/>
        <v>0</v>
      </c>
      <c r="IG309" t="b">
        <f t="shared" si="342"/>
        <v>1</v>
      </c>
      <c r="IH309" t="b">
        <f t="shared" si="343"/>
        <v>0</v>
      </c>
      <c r="II309" t="b">
        <f t="shared" si="307"/>
        <v>0</v>
      </c>
      <c r="IJ309" t="str">
        <f>IF(OR(IF309=FALSE,IF309="na"),"na",VLOOKUP(JF309,'Vlookup tables'!$G$2:$H$7,2,FALSE))</f>
        <v>na</v>
      </c>
      <c r="IK309">
        <f>IF(OR(IG309=FALSE,IG309="na"),"na",VLOOKUP(JG309,'Vlookup tables'!$G$2:$H$7,2,FALSE))</f>
        <v>1</v>
      </c>
      <c r="IL309" t="str">
        <f>IF(OR(IH309=FALSE,IH309="na"),"na",VLOOKUP(JH309,'Vlookup tables'!$G$2:$H$7,2,FALSE))</f>
        <v>na</v>
      </c>
      <c r="IM309" t="str">
        <f>IF(OR(IF309=FALSE,IF309="na"),"na",VLOOKUP(JL309,'Vlookup tables'!$J$2:$K$5,2,FALSE))</f>
        <v>na</v>
      </c>
      <c r="IN309">
        <f>IF(OR(IG309=FALSE,IG309="na"),"na",VLOOKUP(JM309,'Vlookup tables'!$J$2:$K$5,2,FALSE))</f>
        <v>3</v>
      </c>
      <c r="IO309" t="str">
        <f>IF(OR(IH309=FALSE,IH309="na"),"na",VLOOKUP(JN309,'Vlookup tables'!$J$2:$K$5,2,FALSE))</f>
        <v>na</v>
      </c>
      <c r="IP309" t="str">
        <f t="shared" si="344"/>
        <v>na</v>
      </c>
      <c r="IQ309" t="b">
        <f t="shared" si="345"/>
        <v>0</v>
      </c>
      <c r="IR309" t="str">
        <f t="shared" si="346"/>
        <v>na</v>
      </c>
      <c r="IS309" t="b">
        <f t="shared" si="347"/>
        <v>0</v>
      </c>
      <c r="IT309" t="s">
        <v>559</v>
      </c>
      <c r="IU309" t="s">
        <v>539</v>
      </c>
      <c r="IV309" t="s">
        <v>540</v>
      </c>
      <c r="IW309" t="s">
        <v>576</v>
      </c>
      <c r="IX309" t="s">
        <v>577</v>
      </c>
      <c r="IY309" t="s">
        <v>532</v>
      </c>
      <c r="IZ309" t="s">
        <v>562</v>
      </c>
      <c r="JA309" t="s">
        <v>578</v>
      </c>
      <c r="JB309" t="s">
        <v>619</v>
      </c>
      <c r="JG309" t="s">
        <v>530</v>
      </c>
      <c r="JM309" t="s">
        <v>532</v>
      </c>
      <c r="KN309" t="s">
        <v>552</v>
      </c>
      <c r="KQ309" t="b">
        <f t="shared" si="348"/>
        <v>0</v>
      </c>
      <c r="KR309">
        <f t="shared" si="308"/>
        <v>147</v>
      </c>
    </row>
    <row r="310" spans="1:304" ht="14.4" customHeight="1" x14ac:dyDescent="0.3">
      <c r="A310">
        <v>100</v>
      </c>
      <c r="B310">
        <v>372</v>
      </c>
      <c r="C310" s="2">
        <v>44882.652141203704</v>
      </c>
      <c r="D310">
        <v>1</v>
      </c>
      <c r="E310" t="s">
        <v>775</v>
      </c>
      <c r="F310" t="s">
        <v>568</v>
      </c>
      <c r="G310">
        <f>VLOOKUP(F310,'Vlookup tables'!$A$2:$B$10,2,FALSE)</f>
        <v>6</v>
      </c>
      <c r="H310" t="s">
        <v>567</v>
      </c>
      <c r="J310" t="str">
        <f t="shared" si="349"/>
        <v>Administration</v>
      </c>
      <c r="K310" t="s">
        <v>611</v>
      </c>
      <c r="L310">
        <f>VLOOKUP(K310,'Vlookup tables'!$A$2:$B$10,2,FALSE)</f>
        <v>4</v>
      </c>
      <c r="M310" t="s">
        <v>570</v>
      </c>
      <c r="N310" t="b">
        <f t="shared" si="309"/>
        <v>0</v>
      </c>
      <c r="O310" t="b">
        <f t="shared" si="310"/>
        <v>1</v>
      </c>
      <c r="P310" t="b">
        <f t="shared" si="311"/>
        <v>1</v>
      </c>
      <c r="Q310" t="b">
        <f t="shared" si="312"/>
        <v>0</v>
      </c>
      <c r="R310" t="b">
        <f t="shared" si="313"/>
        <v>0</v>
      </c>
      <c r="T310" t="str">
        <f t="shared" si="350"/>
        <v>Unknown</v>
      </c>
      <c r="U310" t="str">
        <f t="shared" si="351"/>
        <v>na</v>
      </c>
      <c r="V310" t="str">
        <f t="shared" si="352"/>
        <v>na</v>
      </c>
      <c r="W310" t="str">
        <f t="shared" si="353"/>
        <v>Unknown</v>
      </c>
      <c r="X310" t="str">
        <f t="shared" si="354"/>
        <v>Unknown</v>
      </c>
      <c r="Y310" t="s">
        <v>584</v>
      </c>
      <c r="Z310">
        <f>VLOOKUP(Y310,'Vlookup tables'!$D$2:$E$6,2,FALSE)</f>
        <v>2</v>
      </c>
      <c r="AA310" t="str">
        <f t="shared" si="291"/>
        <v>na</v>
      </c>
      <c r="AB310" t="str">
        <f t="shared" si="314"/>
        <v>na</v>
      </c>
      <c r="AC310" t="str">
        <f t="shared" si="315"/>
        <v>na</v>
      </c>
      <c r="AD310" t="str">
        <f t="shared" si="316"/>
        <v>na</v>
      </c>
      <c r="AE310" t="str">
        <f t="shared" si="317"/>
        <v>na</v>
      </c>
      <c r="AF310" t="str">
        <f>IF(OR(AA310=FALSE,AA310="na"),"na",VLOOKUP(AV310,'Vlookup tables'!$G$2:$H$7,2,FALSE))</f>
        <v>na</v>
      </c>
      <c r="AG310" t="str">
        <f>IF(OR(AB310=FALSE,AB310="na"),"na",VLOOKUP(AW310,'Vlookup tables'!$G$2:$H$7,2,FALSE))</f>
        <v>na</v>
      </c>
      <c r="AH310" t="str">
        <f>IF(OR(AC310=FALSE,AC310="na"),"na",VLOOKUP(AX310,'Vlookup tables'!$G$2:$H$7,2,FALSE))</f>
        <v>na</v>
      </c>
      <c r="AI310" t="str">
        <f>IF(OR(AD310=FALSE,AD310="na"),"na",VLOOKUP(AY310,'Vlookup tables'!$G$2:$H$7,2,FALSE))</f>
        <v>na</v>
      </c>
      <c r="AJ310" t="str">
        <f>IF(OR(AA310=FALSE,AA310="na"),"na",VLOOKUP(BC310,'Vlookup tables'!$J$2:$K$5,2,FALSE))</f>
        <v>na</v>
      </c>
      <c r="AK310" t="str">
        <f>IF(OR(AB310=FALSE,AB310="na"),"na",VLOOKUP(BD310,'Vlookup tables'!$J$2:$K$5,2,FALSE))</f>
        <v>na</v>
      </c>
      <c r="AL310" t="str">
        <f>IF(OR(AC310=FALSE,AC310="na"),"na",VLOOKUP(BE310,'Vlookup tables'!$J$2:$K$5,2,FALSE))</f>
        <v>na</v>
      </c>
      <c r="AM310" t="str">
        <f>IF(OR(AD310=FALSE,AD310="na"),"na",VLOOKUP(BF310,'Vlookup tables'!$J$2:$K$5,2,FALSE))</f>
        <v>na</v>
      </c>
      <c r="AN310" t="str">
        <f t="shared" si="318"/>
        <v>na</v>
      </c>
      <c r="AO310" t="str">
        <f t="shared" si="319"/>
        <v>na</v>
      </c>
      <c r="AP310" t="str">
        <f t="shared" si="320"/>
        <v>na</v>
      </c>
      <c r="AQ310" t="str">
        <f t="shared" si="321"/>
        <v>na</v>
      </c>
      <c r="BQ310" t="str">
        <f t="shared" si="322"/>
        <v>na</v>
      </c>
      <c r="BR310" t="b">
        <f t="shared" si="323"/>
        <v>1</v>
      </c>
      <c r="BS310" t="b">
        <f t="shared" si="324"/>
        <v>1</v>
      </c>
      <c r="BT310" t="b">
        <f t="shared" si="325"/>
        <v>0</v>
      </c>
      <c r="BU310" t="b">
        <f t="shared" si="326"/>
        <v>0</v>
      </c>
      <c r="BV310" t="b">
        <f t="shared" si="327"/>
        <v>0</v>
      </c>
      <c r="BW310">
        <f>IF(OR(BR310=FALSE,BR310="na"),"na",VLOOKUP(CN310,'Vlookup tables'!$G$2:$H$7,2,FALSE))</f>
        <v>1</v>
      </c>
      <c r="BX310">
        <f>IF(OR(BS310=FALSE,BS310="na"),"na",VLOOKUP(CO310,'Vlookup tables'!$G$2:$H$7,2,FALSE))</f>
        <v>1</v>
      </c>
      <c r="BY310" t="str">
        <f>IF(OR(BT310=FALSE,BT310="na"),"na",VLOOKUP(CP310,'Vlookup tables'!$G$2:$H$7,2,FALSE))</f>
        <v>na</v>
      </c>
      <c r="BZ310" t="str">
        <f>IF(OR(BU310=FALSE,BU310="na"),"na",VLOOKUP(CQ310,'Vlookup tables'!$G$2:$H$7,2,FALSE))</f>
        <v>na</v>
      </c>
      <c r="CA310">
        <f>IF(OR(BR310=FALSE,BR310="na"),"na",VLOOKUP(CU310,'Vlookup tables'!$J$2:$K$5,2,FALSE))</f>
        <v>2</v>
      </c>
      <c r="CB310">
        <f>IF(OR(BS310=FALSE,BS310="na"),"na",VLOOKUP(CV310,'Vlookup tables'!$J$2:$K$5,2,FALSE))</f>
        <v>3</v>
      </c>
      <c r="CC310" t="str">
        <f>IF(OR(BT310=FALSE,BT310="na"),"na",VLOOKUP(CW310,'Vlookup tables'!$J$2:$K$5,2,FALSE))</f>
        <v>na</v>
      </c>
      <c r="CD310" t="str">
        <f>IF(OR(BU310=FALSE,BU310="na"),"na",VLOOKUP(CX310,'Vlookup tables'!$J$2:$K$5,2,FALSE))</f>
        <v>na</v>
      </c>
      <c r="CE310" t="b">
        <f t="shared" si="328"/>
        <v>0</v>
      </c>
      <c r="CF310" t="b">
        <f t="shared" si="329"/>
        <v>0</v>
      </c>
      <c r="CG310" t="str">
        <f t="shared" si="330"/>
        <v>na</v>
      </c>
      <c r="CH310" t="str">
        <f t="shared" si="331"/>
        <v>na</v>
      </c>
      <c r="CJ310" t="s">
        <v>529</v>
      </c>
      <c r="CN310" t="s">
        <v>530</v>
      </c>
      <c r="CO310" t="s">
        <v>530</v>
      </c>
      <c r="CU310" t="s">
        <v>528</v>
      </c>
      <c r="CV310" t="s">
        <v>532</v>
      </c>
      <c r="DI310" t="b">
        <f t="shared" si="332"/>
        <v>0</v>
      </c>
      <c r="DK310" t="s">
        <v>552</v>
      </c>
      <c r="EQ310" t="b">
        <f t="shared" si="333"/>
        <v>1</v>
      </c>
      <c r="ER310" t="b">
        <f t="shared" si="334"/>
        <v>1</v>
      </c>
      <c r="ES310" t="b">
        <f t="shared" si="335"/>
        <v>0</v>
      </c>
      <c r="ET310" t="b">
        <f t="shared" si="336"/>
        <v>0</v>
      </c>
      <c r="EU310" t="b">
        <f t="shared" si="337"/>
        <v>0</v>
      </c>
      <c r="EV310" t="b">
        <f t="shared" si="338"/>
        <v>0</v>
      </c>
      <c r="EW310">
        <f t="shared" si="292"/>
        <v>1</v>
      </c>
      <c r="EX310" t="str">
        <f t="shared" si="293"/>
        <v>na</v>
      </c>
      <c r="EY310" t="str">
        <f t="shared" si="294"/>
        <v>na</v>
      </c>
      <c r="EZ310" t="str">
        <f t="shared" si="295"/>
        <v>na</v>
      </c>
      <c r="FA310" t="b">
        <f t="shared" si="296"/>
        <v>1</v>
      </c>
      <c r="FB310" t="b">
        <f t="shared" si="297"/>
        <v>0</v>
      </c>
      <c r="FC310" t="b">
        <f t="shared" si="339"/>
        <v>0</v>
      </c>
      <c r="FD310" t="b">
        <f t="shared" si="298"/>
        <v>0</v>
      </c>
      <c r="FE310" t="str">
        <f t="shared" si="299"/>
        <v>na</v>
      </c>
      <c r="FF310" t="b">
        <f t="shared" si="300"/>
        <v>1</v>
      </c>
      <c r="FG310" t="b">
        <f t="shared" si="301"/>
        <v>0</v>
      </c>
      <c r="FH310" t="b">
        <f t="shared" si="340"/>
        <v>0</v>
      </c>
      <c r="FI310" t="str">
        <f>IF(OR(FD310=FALSE,FD310="na"),"na",VLOOKUP(GH310,'Vlookup tables'!$G$2:$H$7,2,FALSE))</f>
        <v>na</v>
      </c>
      <c r="FJ310" t="str">
        <f>IF(OR(FE310=FALSE,FE310="na"),"na",VLOOKUP(GI310,'Vlookup tables'!$G$2:$H$7,2,FALSE))</f>
        <v>na</v>
      </c>
      <c r="FK310">
        <f>IF(OR(FF310=FALSE,FF310="na"),"na",VLOOKUP(GJ310,'Vlookup tables'!$G$2:$H$7,2,FALSE))</f>
        <v>2</v>
      </c>
      <c r="FL310" t="str">
        <f>IF(OR(FG310=FALSE,FG310="na"),"na",VLOOKUP(GK310,'Vlookup tables'!$G$2:$H$7,2,FALSE))</f>
        <v>na</v>
      </c>
      <c r="FM310" t="str">
        <f>IF(OR(FD310=FALSE,FD310="na"),"na",VLOOKUP(GO310,'Vlookup tables'!$J$2:$K$5,2,FALSE))</f>
        <v>na</v>
      </c>
      <c r="FN310" t="str">
        <f>IF(OR(FE310=FALSE,FE310="na"),"na",VLOOKUP(GP310,'Vlookup tables'!$J$2:$K$5,2,FALSE))</f>
        <v>na</v>
      </c>
      <c r="FO310">
        <f>IF(OR(FF310=FALSE,FF310="na"),"na",VLOOKUP(GQ310,'Vlookup tables'!$J$2:$K$5,2,FALSE))</f>
        <v>2</v>
      </c>
      <c r="FP310" t="str">
        <f>IF(OR(FG310=FALSE,FG310="na"),"na",VLOOKUP(GR310,'Vlookup tables'!$J$2:$K$5,2,FALSE))</f>
        <v>na</v>
      </c>
      <c r="FQ310" t="str">
        <f t="shared" si="302"/>
        <v>na</v>
      </c>
      <c r="FR310" t="str">
        <f t="shared" si="303"/>
        <v>na</v>
      </c>
      <c r="FS310" t="b">
        <f t="shared" si="304"/>
        <v>0</v>
      </c>
      <c r="FT310" t="str">
        <f t="shared" si="305"/>
        <v>na</v>
      </c>
      <c r="FU310" t="b">
        <f t="shared" si="306"/>
        <v>0</v>
      </c>
      <c r="FV310" t="s">
        <v>601</v>
      </c>
      <c r="FX310" t="s">
        <v>555</v>
      </c>
      <c r="GB310" t="s">
        <v>741</v>
      </c>
      <c r="GF310" t="s">
        <v>596</v>
      </c>
      <c r="GJ310" t="s">
        <v>531</v>
      </c>
      <c r="GQ310" t="s">
        <v>528</v>
      </c>
      <c r="HD310" t="s">
        <v>552</v>
      </c>
      <c r="HX310">
        <f>IF(IT310="","Unknown",VLOOKUP(IT310,'Vlookup tables'!$B$13:$C$16,2,FALSE))</f>
        <v>2</v>
      </c>
      <c r="HY310">
        <f>IF(IU310="","Unknown",VLOOKUP(IU310,'Vlookup tables'!$D$13:$E$16,2,FALSE))</f>
        <v>2</v>
      </c>
      <c r="HZ310">
        <f>IF(IV310="","Unknown",VLOOKUP(IV310,'Vlookup tables'!$F$13:$G$16,2,FALSE))</f>
        <v>1</v>
      </c>
      <c r="IA310">
        <f>IF(IW310="","Unknown",VLOOKUP(IW310,'Vlookup tables'!$H$13:$I$16,2,FALSE))</f>
        <v>2</v>
      </c>
      <c r="IB310">
        <f>IF(IX310="","Unknown",VLOOKUP(IX310,'Vlookup tables'!$J$13:$K$16,2,FALSE))</f>
        <v>2</v>
      </c>
      <c r="IC310">
        <f>IF(IY310="","Unknown",VLOOKUP(IY310,'Vlookup tables'!$L$13:$M$16,2,FALSE))</f>
        <v>2</v>
      </c>
      <c r="ID310">
        <f>IF(IZ310="","Unknown",VLOOKUP(IZ310,'Vlookup tables'!$N$13:$O$16,2,FALSE))</f>
        <v>1</v>
      </c>
      <c r="IE310">
        <f>VLOOKUP(JA310,'Vlookup tables'!$P$13:$Q$15,2,FALSE)</f>
        <v>1</v>
      </c>
      <c r="IF310" t="str">
        <f t="shared" si="341"/>
        <v>na</v>
      </c>
      <c r="IG310" t="str">
        <f t="shared" si="342"/>
        <v>na</v>
      </c>
      <c r="IH310" t="str">
        <f t="shared" si="343"/>
        <v>na</v>
      </c>
      <c r="II310" t="str">
        <f t="shared" si="307"/>
        <v>na</v>
      </c>
      <c r="IJ310" t="str">
        <f>IF(OR(IF310=FALSE,IF310="na"),"na",VLOOKUP(JF310,'Vlookup tables'!$G$2:$H$7,2,FALSE))</f>
        <v>na</v>
      </c>
      <c r="IK310" t="str">
        <f>IF(OR(IG310=FALSE,IG310="na"),"na",VLOOKUP(JG310,'Vlookup tables'!$G$2:$H$7,2,FALSE))</f>
        <v>na</v>
      </c>
      <c r="IL310" t="str">
        <f>IF(OR(IH310=FALSE,IH310="na"),"na",VLOOKUP(JH310,'Vlookup tables'!$G$2:$H$7,2,FALSE))</f>
        <v>na</v>
      </c>
      <c r="IM310" t="str">
        <f>IF(OR(IF310=FALSE,IF310="na"),"na",VLOOKUP(JL310,'Vlookup tables'!$J$2:$K$5,2,FALSE))</f>
        <v>na</v>
      </c>
      <c r="IN310" t="str">
        <f>IF(OR(IG310=FALSE,IG310="na"),"na",VLOOKUP(JM310,'Vlookup tables'!$J$2:$K$5,2,FALSE))</f>
        <v>na</v>
      </c>
      <c r="IO310" t="str">
        <f>IF(OR(IH310=FALSE,IH310="na"),"na",VLOOKUP(JN310,'Vlookup tables'!$J$2:$K$5,2,FALSE))</f>
        <v>na</v>
      </c>
      <c r="IP310" t="str">
        <f t="shared" si="344"/>
        <v>na</v>
      </c>
      <c r="IQ310" t="str">
        <f t="shared" si="345"/>
        <v>na</v>
      </c>
      <c r="IR310" t="str">
        <f t="shared" si="346"/>
        <v>na</v>
      </c>
      <c r="IS310" t="b">
        <f t="shared" si="347"/>
        <v>0</v>
      </c>
      <c r="IT310" t="s">
        <v>559</v>
      </c>
      <c r="IU310" t="s">
        <v>560</v>
      </c>
      <c r="IV310" t="s">
        <v>586</v>
      </c>
      <c r="IW310" t="s">
        <v>562</v>
      </c>
      <c r="IX310" t="s">
        <v>563</v>
      </c>
      <c r="IY310" t="s">
        <v>528</v>
      </c>
      <c r="IZ310" t="s">
        <v>562</v>
      </c>
      <c r="JA310" t="s">
        <v>541</v>
      </c>
      <c r="JX310" t="s">
        <v>534</v>
      </c>
      <c r="KN310" t="s">
        <v>552</v>
      </c>
      <c r="KQ310" t="b">
        <f t="shared" si="348"/>
        <v>0</v>
      </c>
      <c r="KR310">
        <f t="shared" si="308"/>
        <v>136</v>
      </c>
    </row>
    <row r="311" spans="1:304" ht="14.4" customHeight="1" x14ac:dyDescent="0.3">
      <c r="A311">
        <v>100</v>
      </c>
      <c r="B311">
        <v>1398</v>
      </c>
      <c r="C311" s="2">
        <v>44882.653900462959</v>
      </c>
      <c r="D311">
        <v>0.89999997615814198</v>
      </c>
      <c r="E311" t="s">
        <v>544</v>
      </c>
      <c r="F311" t="s">
        <v>611</v>
      </c>
      <c r="G311">
        <f>VLOOKUP(F311,'Vlookup tables'!$A$2:$B$10,2,FALSE)</f>
        <v>4</v>
      </c>
      <c r="H311" t="s">
        <v>631</v>
      </c>
      <c r="J311" t="str">
        <f t="shared" si="349"/>
        <v>Maintenance</v>
      </c>
      <c r="K311" t="s">
        <v>611</v>
      </c>
      <c r="L311">
        <f>VLOOKUP(K311,'Vlookup tables'!$A$2:$B$10,2,FALSE)</f>
        <v>4</v>
      </c>
      <c r="M311" t="s">
        <v>613</v>
      </c>
      <c r="N311" t="b">
        <f t="shared" si="309"/>
        <v>0</v>
      </c>
      <c r="O311" t="b">
        <f t="shared" si="310"/>
        <v>1</v>
      </c>
      <c r="P311" t="b">
        <f t="shared" si="311"/>
        <v>0</v>
      </c>
      <c r="Q311" t="b">
        <f t="shared" si="312"/>
        <v>1</v>
      </c>
      <c r="R311" t="b">
        <f t="shared" si="313"/>
        <v>0</v>
      </c>
      <c r="S311" t="s">
        <v>547</v>
      </c>
      <c r="T311" t="b">
        <f t="shared" si="350"/>
        <v>0</v>
      </c>
      <c r="U311" t="str">
        <f t="shared" si="351"/>
        <v>na</v>
      </c>
      <c r="V311" t="b">
        <f t="shared" si="352"/>
        <v>1</v>
      </c>
      <c r="W311" t="str">
        <f t="shared" si="353"/>
        <v>na</v>
      </c>
      <c r="X311" t="b">
        <f t="shared" si="354"/>
        <v>0</v>
      </c>
      <c r="Y311" t="s">
        <v>517</v>
      </c>
      <c r="Z311">
        <f>VLOOKUP(Y311,'Vlookup tables'!$D$2:$E$6,2,FALSE)</f>
        <v>1</v>
      </c>
      <c r="AA311" t="b">
        <f t="shared" si="291"/>
        <v>1</v>
      </c>
      <c r="AB311" t="b">
        <f t="shared" si="314"/>
        <v>0</v>
      </c>
      <c r="AC311" t="b">
        <f t="shared" si="315"/>
        <v>0</v>
      </c>
      <c r="AD311" t="b">
        <f t="shared" si="316"/>
        <v>0</v>
      </c>
      <c r="AE311" t="b">
        <f t="shared" si="317"/>
        <v>0</v>
      </c>
      <c r="AF311">
        <f>IF(OR(AA311=FALSE,AA311="na"),"na",VLOOKUP(AV311,'Vlookup tables'!$G$2:$H$7,2,FALSE))</f>
        <v>1</v>
      </c>
      <c r="AG311" t="str">
        <f>IF(OR(AB311=FALSE,AB311="na"),"na",VLOOKUP(AW311,'Vlookup tables'!$G$2:$H$7,2,FALSE))</f>
        <v>na</v>
      </c>
      <c r="AH311" t="str">
        <f>IF(OR(AC311=FALSE,AC311="na"),"na",VLOOKUP(AX311,'Vlookup tables'!$G$2:$H$7,2,FALSE))</f>
        <v>na</v>
      </c>
      <c r="AI311" t="str">
        <f>IF(OR(AD311=FALSE,AD311="na"),"na",VLOOKUP(AY311,'Vlookup tables'!$G$2:$H$7,2,FALSE))</f>
        <v>na</v>
      </c>
      <c r="AJ311">
        <f>IF(OR(AA311=FALSE,AA311="na"),"na",VLOOKUP(BC311,'Vlookup tables'!$J$2:$K$5,2,FALSE))</f>
        <v>3</v>
      </c>
      <c r="AK311" t="str">
        <f>IF(OR(AB311=FALSE,AB311="na"),"na",VLOOKUP(BD311,'Vlookup tables'!$J$2:$K$5,2,FALSE))</f>
        <v>na</v>
      </c>
      <c r="AL311" t="str">
        <f>IF(OR(AC311=FALSE,AC311="na"),"na",VLOOKUP(BE311,'Vlookup tables'!$J$2:$K$5,2,FALSE))</f>
        <v>na</v>
      </c>
      <c r="AM311" t="str">
        <f>IF(OR(AD311=FALSE,AD311="na"),"na",VLOOKUP(BF311,'Vlookup tables'!$J$2:$K$5,2,FALSE))</f>
        <v>na</v>
      </c>
      <c r="AN311" t="b">
        <f t="shared" si="318"/>
        <v>0</v>
      </c>
      <c r="AO311" t="str">
        <f t="shared" si="319"/>
        <v>na</v>
      </c>
      <c r="AP311" t="str">
        <f t="shared" si="320"/>
        <v>na</v>
      </c>
      <c r="AQ311" t="str">
        <f t="shared" si="321"/>
        <v>na</v>
      </c>
      <c r="AR311" t="s">
        <v>747</v>
      </c>
      <c r="AV311" t="s">
        <v>530</v>
      </c>
      <c r="AX311" t="s">
        <v>551</v>
      </c>
      <c r="BC311" t="s">
        <v>532</v>
      </c>
      <c r="BE311" t="s">
        <v>532</v>
      </c>
      <c r="BL311" t="s">
        <v>1727</v>
      </c>
      <c r="BQ311" t="str">
        <f t="shared" si="322"/>
        <v>No</v>
      </c>
      <c r="BR311" t="str">
        <f t="shared" si="323"/>
        <v>na</v>
      </c>
      <c r="BS311" t="str">
        <f t="shared" si="324"/>
        <v>na</v>
      </c>
      <c r="BT311" t="str">
        <f t="shared" si="325"/>
        <v>na</v>
      </c>
      <c r="BU311" t="str">
        <f t="shared" si="326"/>
        <v>na</v>
      </c>
      <c r="BV311" t="str">
        <f t="shared" si="327"/>
        <v>na</v>
      </c>
      <c r="BW311" t="str">
        <f>IF(OR(BR311=FALSE,BR311="na"),"na",VLOOKUP(CN311,'Vlookup tables'!$G$2:$H$7,2,FALSE))</f>
        <v>na</v>
      </c>
      <c r="BX311" t="str">
        <f>IF(OR(BS311=FALSE,BS311="na"),"na",VLOOKUP(CO311,'Vlookup tables'!$G$2:$H$7,2,FALSE))</f>
        <v>na</v>
      </c>
      <c r="BY311" t="str">
        <f>IF(OR(BT311=FALSE,BT311="na"),"na",VLOOKUP(CP311,'Vlookup tables'!$G$2:$H$7,2,FALSE))</f>
        <v>na</v>
      </c>
      <c r="BZ311" t="str">
        <f>IF(OR(BU311=FALSE,BU311="na"),"na",VLOOKUP(CQ311,'Vlookup tables'!$G$2:$H$7,2,FALSE))</f>
        <v>na</v>
      </c>
      <c r="CA311" t="str">
        <f>IF(OR(BR311=FALSE,BR311="na"),"na",VLOOKUP(CU311,'Vlookup tables'!$J$2:$K$5,2,FALSE))</f>
        <v>na</v>
      </c>
      <c r="CB311" t="str">
        <f>IF(OR(BS311=FALSE,BS311="na"),"na",VLOOKUP(CV311,'Vlookup tables'!$J$2:$K$5,2,FALSE))</f>
        <v>na</v>
      </c>
      <c r="CC311" t="str">
        <f>IF(OR(BT311=FALSE,BT311="na"),"na",VLOOKUP(CW311,'Vlookup tables'!$J$2:$K$5,2,FALSE))</f>
        <v>na</v>
      </c>
      <c r="CD311" t="str">
        <f>IF(OR(BU311=FALSE,BU311="na"),"na",VLOOKUP(CX311,'Vlookup tables'!$J$2:$K$5,2,FALSE))</f>
        <v>na</v>
      </c>
      <c r="CE311" t="str">
        <f t="shared" si="328"/>
        <v>na</v>
      </c>
      <c r="CF311" t="str">
        <f t="shared" si="329"/>
        <v>na</v>
      </c>
      <c r="CG311" t="str">
        <f t="shared" si="330"/>
        <v>na</v>
      </c>
      <c r="CH311" t="str">
        <f t="shared" si="331"/>
        <v>na</v>
      </c>
      <c r="CI311" t="s">
        <v>617</v>
      </c>
      <c r="DI311" t="b">
        <f t="shared" si="332"/>
        <v>1</v>
      </c>
      <c r="DJ311" s="1" t="s">
        <v>1728</v>
      </c>
      <c r="DK311" t="s">
        <v>533</v>
      </c>
      <c r="EQ311" t="b">
        <f t="shared" si="333"/>
        <v>1</v>
      </c>
      <c r="ER311" t="b">
        <f t="shared" si="334"/>
        <v>1</v>
      </c>
      <c r="ES311" t="b">
        <f t="shared" si="335"/>
        <v>1</v>
      </c>
      <c r="ET311" t="b">
        <f t="shared" si="336"/>
        <v>1</v>
      </c>
      <c r="EU311" t="b">
        <f t="shared" si="337"/>
        <v>0</v>
      </c>
      <c r="EV311" t="b">
        <f t="shared" si="338"/>
        <v>0</v>
      </c>
      <c r="EW311">
        <f t="shared" si="292"/>
        <v>3</v>
      </c>
      <c r="EX311">
        <f t="shared" si="293"/>
        <v>3</v>
      </c>
      <c r="EY311">
        <f t="shared" si="294"/>
        <v>3</v>
      </c>
      <c r="EZ311" t="str">
        <f t="shared" si="295"/>
        <v>na</v>
      </c>
      <c r="FA311" t="b">
        <f t="shared" si="296"/>
        <v>1</v>
      </c>
      <c r="FB311" t="b">
        <f t="shared" si="297"/>
        <v>0</v>
      </c>
      <c r="FC311" t="b">
        <f t="shared" si="339"/>
        <v>0</v>
      </c>
      <c r="FD311" t="b">
        <f t="shared" si="298"/>
        <v>1</v>
      </c>
      <c r="FE311" t="b">
        <f t="shared" si="299"/>
        <v>1</v>
      </c>
      <c r="FF311" t="b">
        <f t="shared" si="300"/>
        <v>1</v>
      </c>
      <c r="FG311" t="b">
        <f t="shared" si="301"/>
        <v>0</v>
      </c>
      <c r="FH311" t="b">
        <f t="shared" si="340"/>
        <v>0</v>
      </c>
      <c r="FI311">
        <f>IF(OR(FD311=FALSE,FD311="na"),"na",VLOOKUP(GH311,'Vlookup tables'!$G$2:$H$7,2,FALSE))</f>
        <v>5</v>
      </c>
      <c r="FJ311">
        <f>IF(OR(FE311=FALSE,FE311="na"),"na",VLOOKUP(GI311,'Vlookup tables'!$G$2:$H$7,2,FALSE))</f>
        <v>4</v>
      </c>
      <c r="FK311">
        <f>IF(OR(FF311=FALSE,FF311="na"),"na",VLOOKUP(GJ311,'Vlookup tables'!$G$2:$H$7,2,FALSE))</f>
        <v>5</v>
      </c>
      <c r="FL311" t="str">
        <f>IF(OR(FG311=FALSE,FG311="na"),"na",VLOOKUP(GK311,'Vlookup tables'!$G$2:$H$7,2,FALSE))</f>
        <v>na</v>
      </c>
      <c r="FM311">
        <f>IF(OR(FD311=FALSE,FD311="na"),"na",VLOOKUP(GO311,'Vlookup tables'!$J$2:$K$5,2,FALSE))</f>
        <v>3</v>
      </c>
      <c r="FN311">
        <f>IF(OR(FE311=FALSE,FE311="na"),"na",VLOOKUP(GP311,'Vlookup tables'!$J$2:$K$5,2,FALSE))</f>
        <v>2</v>
      </c>
      <c r="FO311">
        <f>IF(OR(FF311=FALSE,FF311="na"),"na",VLOOKUP(GQ311,'Vlookup tables'!$J$2:$K$5,2,FALSE))</f>
        <v>3</v>
      </c>
      <c r="FP311" t="str">
        <f>IF(OR(FG311=FALSE,FG311="na"),"na",VLOOKUP(GR311,'Vlookup tables'!$J$2:$K$5,2,FALSE))</f>
        <v>na</v>
      </c>
      <c r="FQ311" t="b">
        <f t="shared" si="302"/>
        <v>0</v>
      </c>
      <c r="FR311" t="b">
        <f t="shared" si="303"/>
        <v>0</v>
      </c>
      <c r="FS311" t="b">
        <f t="shared" si="304"/>
        <v>0</v>
      </c>
      <c r="FT311" t="str">
        <f t="shared" si="305"/>
        <v>na</v>
      </c>
      <c r="FU311" t="b">
        <f t="shared" si="306"/>
        <v>1</v>
      </c>
      <c r="FV311" t="s">
        <v>1089</v>
      </c>
      <c r="FX311" t="s">
        <v>554</v>
      </c>
      <c r="FY311" t="s">
        <v>554</v>
      </c>
      <c r="FZ311" t="s">
        <v>554</v>
      </c>
      <c r="GB311" t="s">
        <v>635</v>
      </c>
      <c r="GF311" t="s">
        <v>596</v>
      </c>
      <c r="GH311" t="s">
        <v>551</v>
      </c>
      <c r="GI311" t="s">
        <v>573</v>
      </c>
      <c r="GJ311" t="s">
        <v>551</v>
      </c>
      <c r="GO311" t="s">
        <v>532</v>
      </c>
      <c r="GP311" t="s">
        <v>528</v>
      </c>
      <c r="GQ311" t="s">
        <v>532</v>
      </c>
      <c r="HC311" t="s">
        <v>1729</v>
      </c>
      <c r="HD311" t="s">
        <v>533</v>
      </c>
      <c r="HX311">
        <f>IF(IT311="","Unknown",VLOOKUP(IT311,'Vlookup tables'!$B$13:$C$16,2,FALSE))</f>
        <v>2</v>
      </c>
      <c r="HY311">
        <f>IF(IU311="","Unknown",VLOOKUP(IU311,'Vlookup tables'!$D$13:$E$16,2,FALSE))</f>
        <v>3</v>
      </c>
      <c r="HZ311">
        <f>IF(IV311="","Unknown",VLOOKUP(IV311,'Vlookup tables'!$F$13:$G$16,2,FALSE))</f>
        <v>3</v>
      </c>
      <c r="IA311">
        <f>IF(IW311="","Unknown",VLOOKUP(IW311,'Vlookup tables'!$H$13:$I$16,2,FALSE))</f>
        <v>3</v>
      </c>
      <c r="IB311">
        <f>IF(IX311="","Unknown",VLOOKUP(IX311,'Vlookup tables'!$J$13:$K$16,2,FALSE))</f>
        <v>3</v>
      </c>
      <c r="IC311">
        <f>IF(IY311="","Unknown",VLOOKUP(IY311,'Vlookup tables'!$L$13:$M$16,2,FALSE))</f>
        <v>3</v>
      </c>
      <c r="ID311">
        <f>IF(IZ311="","Unknown",VLOOKUP(IZ311,'Vlookup tables'!$N$13:$O$16,2,FALSE))</f>
        <v>1</v>
      </c>
      <c r="IE311">
        <f>VLOOKUP(JA311,'Vlookup tables'!$P$13:$Q$15,2,FALSE)</f>
        <v>2</v>
      </c>
      <c r="IF311" t="b">
        <f t="shared" si="341"/>
        <v>1</v>
      </c>
      <c r="IG311" t="b">
        <f t="shared" si="342"/>
        <v>0</v>
      </c>
      <c r="IH311" t="b">
        <f t="shared" si="343"/>
        <v>0</v>
      </c>
      <c r="II311" t="b">
        <f t="shared" si="307"/>
        <v>1</v>
      </c>
      <c r="IJ311">
        <f>IF(OR(IF311=FALSE,IF311="na"),"na",VLOOKUP(JF311,'Vlookup tables'!$G$2:$H$7,2,FALSE))</f>
        <v>3</v>
      </c>
      <c r="IK311" t="str">
        <f>IF(OR(IG311=FALSE,IG311="na"),"na",VLOOKUP(JG311,'Vlookup tables'!$G$2:$H$7,2,FALSE))</f>
        <v>na</v>
      </c>
      <c r="IL311" t="str">
        <f>IF(OR(IH311=FALSE,IH311="na"),"na",VLOOKUP(JH311,'Vlookup tables'!$G$2:$H$7,2,FALSE))</f>
        <v>na</v>
      </c>
      <c r="IM311">
        <f>IF(OR(IF311=FALSE,IF311="na"),"na",VLOOKUP(JL311,'Vlookup tables'!$J$2:$K$5,2,FALSE))</f>
        <v>3</v>
      </c>
      <c r="IN311" t="str">
        <f>IF(OR(IG311=FALSE,IG311="na"),"na",VLOOKUP(JM311,'Vlookup tables'!$J$2:$K$5,2,FALSE))</f>
        <v>na</v>
      </c>
      <c r="IO311" t="str">
        <f>IF(OR(IH311=FALSE,IH311="na"),"na",VLOOKUP(JN311,'Vlookup tables'!$J$2:$K$5,2,FALSE))</f>
        <v>na</v>
      </c>
      <c r="IP311" t="b">
        <f t="shared" si="344"/>
        <v>0</v>
      </c>
      <c r="IQ311" t="str">
        <f t="shared" si="345"/>
        <v>na</v>
      </c>
      <c r="IR311" t="str">
        <f t="shared" si="346"/>
        <v>na</v>
      </c>
      <c r="IS311" t="b">
        <f t="shared" si="347"/>
        <v>1</v>
      </c>
      <c r="IT311" t="s">
        <v>559</v>
      </c>
      <c r="IU311" t="s">
        <v>539</v>
      </c>
      <c r="IV311" t="s">
        <v>540</v>
      </c>
      <c r="IW311" t="s">
        <v>576</v>
      </c>
      <c r="IX311" t="s">
        <v>577</v>
      </c>
      <c r="IY311" t="s">
        <v>532</v>
      </c>
      <c r="IZ311" t="s">
        <v>562</v>
      </c>
      <c r="JA311" t="s">
        <v>578</v>
      </c>
      <c r="JB311" t="s">
        <v>643</v>
      </c>
      <c r="JC311" t="s">
        <v>1730</v>
      </c>
      <c r="JD311" t="s">
        <v>1731</v>
      </c>
      <c r="JF311" t="s">
        <v>527</v>
      </c>
      <c r="JI311" t="s">
        <v>527</v>
      </c>
      <c r="JJ311" t="s">
        <v>531</v>
      </c>
      <c r="JL311" t="s">
        <v>532</v>
      </c>
      <c r="JO311" t="s">
        <v>532</v>
      </c>
      <c r="JP311" t="s">
        <v>532</v>
      </c>
      <c r="KM311" s="1" t="s">
        <v>1732</v>
      </c>
      <c r="KN311" t="s">
        <v>533</v>
      </c>
      <c r="KQ311" t="b">
        <f t="shared" si="348"/>
        <v>0</v>
      </c>
      <c r="KR311">
        <f t="shared" si="308"/>
        <v>156</v>
      </c>
    </row>
    <row r="312" spans="1:304" ht="14.4" customHeight="1" x14ac:dyDescent="0.3">
      <c r="A312">
        <v>100</v>
      </c>
      <c r="B312">
        <v>725397</v>
      </c>
      <c r="C312" s="2">
        <v>44882.655150462961</v>
      </c>
      <c r="D312">
        <v>1</v>
      </c>
      <c r="E312" t="s">
        <v>775</v>
      </c>
      <c r="F312" t="s">
        <v>612</v>
      </c>
      <c r="G312">
        <f>VLOOKUP(F312,'Vlookup tables'!$A$2:$B$10,2,FALSE)</f>
        <v>5</v>
      </c>
      <c r="H312" t="s">
        <v>545</v>
      </c>
      <c r="J312" t="str">
        <f t="shared" si="349"/>
        <v>Engineering</v>
      </c>
      <c r="K312" t="s">
        <v>568</v>
      </c>
      <c r="L312">
        <f>VLOOKUP(K312,'Vlookup tables'!$A$2:$B$10,2,FALSE)</f>
        <v>6</v>
      </c>
      <c r="M312" t="s">
        <v>583</v>
      </c>
      <c r="N312" t="b">
        <f t="shared" si="309"/>
        <v>1</v>
      </c>
      <c r="O312" t="b">
        <f t="shared" si="310"/>
        <v>0</v>
      </c>
      <c r="P312" t="b">
        <f t="shared" si="311"/>
        <v>0</v>
      </c>
      <c r="Q312" t="b">
        <f t="shared" si="312"/>
        <v>0</v>
      </c>
      <c r="R312" t="b">
        <f t="shared" si="313"/>
        <v>0</v>
      </c>
      <c r="S312" t="s">
        <v>547</v>
      </c>
      <c r="T312" t="str">
        <f t="shared" si="350"/>
        <v>na</v>
      </c>
      <c r="U312" t="b">
        <f t="shared" si="351"/>
        <v>0</v>
      </c>
      <c r="V312" t="b">
        <f t="shared" si="352"/>
        <v>1</v>
      </c>
      <c r="W312" t="b">
        <f t="shared" si="353"/>
        <v>0</v>
      </c>
      <c r="X312" t="b">
        <f t="shared" si="354"/>
        <v>0</v>
      </c>
      <c r="Y312" t="s">
        <v>621</v>
      </c>
      <c r="Z312">
        <f>VLOOKUP(Y312,'Vlookup tables'!$D$2:$E$6,2,FALSE)</f>
        <v>3</v>
      </c>
      <c r="AA312" t="str">
        <f t="shared" si="291"/>
        <v>na</v>
      </c>
      <c r="AB312" t="str">
        <f t="shared" si="314"/>
        <v>na</v>
      </c>
      <c r="AC312" t="str">
        <f t="shared" si="315"/>
        <v>na</v>
      </c>
      <c r="AD312" t="str">
        <f t="shared" si="316"/>
        <v>na</v>
      </c>
      <c r="AE312" t="str">
        <f t="shared" si="317"/>
        <v>na</v>
      </c>
      <c r="AF312" t="str">
        <f>IF(OR(AA312=FALSE,AA312="na"),"na",VLOOKUP(AV312,'Vlookup tables'!$G$2:$H$7,2,FALSE))</f>
        <v>na</v>
      </c>
      <c r="AG312" t="str">
        <f>IF(OR(AB312=FALSE,AB312="na"),"na",VLOOKUP(AW312,'Vlookup tables'!$G$2:$H$7,2,FALSE))</f>
        <v>na</v>
      </c>
      <c r="AH312" t="str">
        <f>IF(OR(AC312=FALSE,AC312="na"),"na",VLOOKUP(AX312,'Vlookup tables'!$G$2:$H$7,2,FALSE))</f>
        <v>na</v>
      </c>
      <c r="AI312" t="str">
        <f>IF(OR(AD312=FALSE,AD312="na"),"na",VLOOKUP(AY312,'Vlookup tables'!$G$2:$H$7,2,FALSE))</f>
        <v>na</v>
      </c>
      <c r="AJ312" t="str">
        <f>IF(OR(AA312=FALSE,AA312="na"),"na",VLOOKUP(BC312,'Vlookup tables'!$J$2:$K$5,2,FALSE))</f>
        <v>na</v>
      </c>
      <c r="AK312" t="str">
        <f>IF(OR(AB312=FALSE,AB312="na"),"na",VLOOKUP(BD312,'Vlookup tables'!$J$2:$K$5,2,FALSE))</f>
        <v>na</v>
      </c>
      <c r="AL312" t="str">
        <f>IF(OR(AC312=FALSE,AC312="na"),"na",VLOOKUP(BE312,'Vlookup tables'!$J$2:$K$5,2,FALSE))</f>
        <v>na</v>
      </c>
      <c r="AM312" t="str">
        <f>IF(OR(AD312=FALSE,AD312="na"),"na",VLOOKUP(BF312,'Vlookup tables'!$J$2:$K$5,2,FALSE))</f>
        <v>na</v>
      </c>
      <c r="AN312" t="str">
        <f t="shared" si="318"/>
        <v>na</v>
      </c>
      <c r="AO312" t="str">
        <f t="shared" si="319"/>
        <v>na</v>
      </c>
      <c r="AP312" t="str">
        <f t="shared" si="320"/>
        <v>na</v>
      </c>
      <c r="AQ312" t="str">
        <f t="shared" si="321"/>
        <v>na</v>
      </c>
      <c r="BQ312" t="str">
        <f t="shared" si="322"/>
        <v>na</v>
      </c>
      <c r="BR312" t="str">
        <f t="shared" si="323"/>
        <v>na</v>
      </c>
      <c r="BS312" t="str">
        <f t="shared" si="324"/>
        <v>na</v>
      </c>
      <c r="BT312" t="str">
        <f t="shared" si="325"/>
        <v>na</v>
      </c>
      <c r="BU312" t="str">
        <f t="shared" si="326"/>
        <v>na</v>
      </c>
      <c r="BV312" t="str">
        <f t="shared" si="327"/>
        <v>na</v>
      </c>
      <c r="BW312" t="str">
        <f>IF(OR(BR312=FALSE,BR312="na"),"na",VLOOKUP(CN312,'Vlookup tables'!$G$2:$H$7,2,FALSE))</f>
        <v>na</v>
      </c>
      <c r="BX312" t="str">
        <f>IF(OR(BS312=FALSE,BS312="na"),"na",VLOOKUP(CO312,'Vlookup tables'!$G$2:$H$7,2,FALSE))</f>
        <v>na</v>
      </c>
      <c r="BY312" t="str">
        <f>IF(OR(BT312=FALSE,BT312="na"),"na",VLOOKUP(CP312,'Vlookup tables'!$G$2:$H$7,2,FALSE))</f>
        <v>na</v>
      </c>
      <c r="BZ312" t="str">
        <f>IF(OR(BU312=FALSE,BU312="na"),"na",VLOOKUP(CQ312,'Vlookup tables'!$G$2:$H$7,2,FALSE))</f>
        <v>na</v>
      </c>
      <c r="CA312" t="str">
        <f>IF(OR(BR312=FALSE,BR312="na"),"na",VLOOKUP(CU312,'Vlookup tables'!$J$2:$K$5,2,FALSE))</f>
        <v>na</v>
      </c>
      <c r="CB312" t="str">
        <f>IF(OR(BS312=FALSE,BS312="na"),"na",VLOOKUP(CV312,'Vlookup tables'!$J$2:$K$5,2,FALSE))</f>
        <v>na</v>
      </c>
      <c r="CC312" t="str">
        <f>IF(OR(BT312=FALSE,BT312="na"),"na",VLOOKUP(CW312,'Vlookup tables'!$J$2:$K$5,2,FALSE))</f>
        <v>na</v>
      </c>
      <c r="CD312" t="str">
        <f>IF(OR(BU312=FALSE,BU312="na"),"na",VLOOKUP(CX312,'Vlookup tables'!$J$2:$K$5,2,FALSE))</f>
        <v>na</v>
      </c>
      <c r="CE312" t="str">
        <f t="shared" si="328"/>
        <v>na</v>
      </c>
      <c r="CF312" t="str">
        <f t="shared" si="329"/>
        <v>na</v>
      </c>
      <c r="CG312" t="str">
        <f t="shared" si="330"/>
        <v>na</v>
      </c>
      <c r="CH312" t="str">
        <f t="shared" si="331"/>
        <v>na</v>
      </c>
      <c r="DI312" t="str">
        <f t="shared" si="332"/>
        <v>na</v>
      </c>
      <c r="DM312" s="5" t="s">
        <v>907</v>
      </c>
      <c r="EQ312" t="b">
        <f t="shared" si="333"/>
        <v>0</v>
      </c>
      <c r="ER312" t="b">
        <f t="shared" si="334"/>
        <v>0</v>
      </c>
      <c r="ES312" t="b">
        <f t="shared" si="335"/>
        <v>0</v>
      </c>
      <c r="ET312" t="b">
        <f t="shared" si="336"/>
        <v>0</v>
      </c>
      <c r="EU312" t="b">
        <f t="shared" si="337"/>
        <v>0</v>
      </c>
      <c r="EV312" t="b">
        <f t="shared" si="338"/>
        <v>0</v>
      </c>
      <c r="EW312" t="str">
        <f t="shared" si="292"/>
        <v>na</v>
      </c>
      <c r="EX312" t="str">
        <f t="shared" si="293"/>
        <v>na</v>
      </c>
      <c r="EY312" t="str">
        <f t="shared" si="294"/>
        <v>na</v>
      </c>
      <c r="EZ312" t="str">
        <f t="shared" si="295"/>
        <v>na</v>
      </c>
      <c r="FA312" t="str">
        <f t="shared" si="296"/>
        <v>na</v>
      </c>
      <c r="FB312" t="str">
        <f t="shared" si="297"/>
        <v>na</v>
      </c>
      <c r="FC312" t="str">
        <f t="shared" si="339"/>
        <v>na</v>
      </c>
      <c r="FD312" t="str">
        <f t="shared" si="298"/>
        <v>na</v>
      </c>
      <c r="FE312" t="str">
        <f t="shared" si="299"/>
        <v>na</v>
      </c>
      <c r="FF312" t="str">
        <f t="shared" si="300"/>
        <v>na</v>
      </c>
      <c r="FG312" t="str">
        <f t="shared" si="301"/>
        <v>na</v>
      </c>
      <c r="FH312" t="str">
        <f t="shared" si="340"/>
        <v>na</v>
      </c>
      <c r="FI312" t="str">
        <f>IF(OR(FD312=FALSE,FD312="na"),"na",VLOOKUP(GH312,'Vlookup tables'!$G$2:$H$7,2,FALSE))</f>
        <v>na</v>
      </c>
      <c r="FJ312" t="str">
        <f>IF(OR(FE312=FALSE,FE312="na"),"na",VLOOKUP(GI312,'Vlookup tables'!$G$2:$H$7,2,FALSE))</f>
        <v>na</v>
      </c>
      <c r="FK312" t="str">
        <f>IF(OR(FF312=FALSE,FF312="na"),"na",VLOOKUP(GJ312,'Vlookup tables'!$G$2:$H$7,2,FALSE))</f>
        <v>na</v>
      </c>
      <c r="FL312" t="str">
        <f>IF(OR(FG312=FALSE,FG312="na"),"na",VLOOKUP(GK312,'Vlookup tables'!$G$2:$H$7,2,FALSE))</f>
        <v>na</v>
      </c>
      <c r="FM312" t="str">
        <f>IF(OR(FD312=FALSE,FD312="na"),"na",VLOOKUP(GO312,'Vlookup tables'!$J$2:$K$5,2,FALSE))</f>
        <v>na</v>
      </c>
      <c r="FN312" t="str">
        <f>IF(OR(FE312=FALSE,FE312="na"),"na",VLOOKUP(GP312,'Vlookup tables'!$J$2:$K$5,2,FALSE))</f>
        <v>na</v>
      </c>
      <c r="FO312" t="str">
        <f>IF(OR(FF312=FALSE,FF312="na"),"na",VLOOKUP(GQ312,'Vlookup tables'!$J$2:$K$5,2,FALSE))</f>
        <v>na</v>
      </c>
      <c r="FP312" t="str">
        <f>IF(OR(FG312=FALSE,FG312="na"),"na",VLOOKUP(GR312,'Vlookup tables'!$J$2:$K$5,2,FALSE))</f>
        <v>na</v>
      </c>
      <c r="FQ312" t="str">
        <f t="shared" si="302"/>
        <v>na</v>
      </c>
      <c r="FR312" t="str">
        <f t="shared" si="303"/>
        <v>na</v>
      </c>
      <c r="FS312" t="str">
        <f t="shared" si="304"/>
        <v>na</v>
      </c>
      <c r="FT312" t="str">
        <f t="shared" si="305"/>
        <v>na</v>
      </c>
      <c r="FU312" t="str">
        <f t="shared" si="306"/>
        <v>na</v>
      </c>
      <c r="FV312" t="s">
        <v>574</v>
      </c>
      <c r="HF312" t="s">
        <v>575</v>
      </c>
      <c r="HX312">
        <f>IF(IT312="","Unknown",VLOOKUP(IT312,'Vlookup tables'!$B$13:$C$16,2,FALSE))</f>
        <v>2</v>
      </c>
      <c r="HY312">
        <f>IF(IU312="","Unknown",VLOOKUP(IU312,'Vlookup tables'!$D$13:$E$16,2,FALSE))</f>
        <v>2</v>
      </c>
      <c r="HZ312">
        <f>IF(IV312="","Unknown",VLOOKUP(IV312,'Vlookup tables'!$F$13:$G$16,2,FALSE))</f>
        <v>3</v>
      </c>
      <c r="IA312">
        <f>IF(IW312="","Unknown",VLOOKUP(IW312,'Vlookup tables'!$H$13:$I$16,2,FALSE))</f>
        <v>3</v>
      </c>
      <c r="IB312">
        <f>IF(IX312="","Unknown",VLOOKUP(IX312,'Vlookup tables'!$J$13:$K$16,2,FALSE))</f>
        <v>3</v>
      </c>
      <c r="IC312">
        <f>IF(IY312="","Unknown",VLOOKUP(IY312,'Vlookup tables'!$L$13:$M$16,2,FALSE))</f>
        <v>3</v>
      </c>
      <c r="ID312">
        <f>IF(IZ312="","Unknown",VLOOKUP(IZ312,'Vlookup tables'!$N$13:$O$16,2,FALSE))</f>
        <v>1</v>
      </c>
      <c r="IE312">
        <f>VLOOKUP(JA312,'Vlookup tables'!$P$13:$Q$15,2,FALSE)</f>
        <v>1</v>
      </c>
      <c r="IF312" t="str">
        <f t="shared" si="341"/>
        <v>na</v>
      </c>
      <c r="IG312" t="str">
        <f t="shared" si="342"/>
        <v>na</v>
      </c>
      <c r="IH312" t="str">
        <f t="shared" si="343"/>
        <v>na</v>
      </c>
      <c r="II312" t="str">
        <f t="shared" si="307"/>
        <v>na</v>
      </c>
      <c r="IJ312" t="str">
        <f>IF(OR(IF312=FALSE,IF312="na"),"na",VLOOKUP(JF312,'Vlookup tables'!$G$2:$H$7,2,FALSE))</f>
        <v>na</v>
      </c>
      <c r="IK312" t="str">
        <f>IF(OR(IG312=FALSE,IG312="na"),"na",VLOOKUP(JG312,'Vlookup tables'!$G$2:$H$7,2,FALSE))</f>
        <v>na</v>
      </c>
      <c r="IL312" t="str">
        <f>IF(OR(IH312=FALSE,IH312="na"),"na",VLOOKUP(JH312,'Vlookup tables'!$G$2:$H$7,2,FALSE))</f>
        <v>na</v>
      </c>
      <c r="IM312" t="str">
        <f>IF(OR(IF312=FALSE,IF312="na"),"na",VLOOKUP(JL312,'Vlookup tables'!$J$2:$K$5,2,FALSE))</f>
        <v>na</v>
      </c>
      <c r="IN312" t="str">
        <f>IF(OR(IG312=FALSE,IG312="na"),"na",VLOOKUP(JM312,'Vlookup tables'!$J$2:$K$5,2,FALSE))</f>
        <v>na</v>
      </c>
      <c r="IO312" t="str">
        <f>IF(OR(IH312=FALSE,IH312="na"),"na",VLOOKUP(JN312,'Vlookup tables'!$J$2:$K$5,2,FALSE))</f>
        <v>na</v>
      </c>
      <c r="IP312" t="str">
        <f t="shared" si="344"/>
        <v>na</v>
      </c>
      <c r="IQ312" t="str">
        <f t="shared" si="345"/>
        <v>na</v>
      </c>
      <c r="IR312" t="str">
        <f t="shared" si="346"/>
        <v>na</v>
      </c>
      <c r="IS312" t="b">
        <f t="shared" si="347"/>
        <v>0</v>
      </c>
      <c r="IT312" t="s">
        <v>559</v>
      </c>
      <c r="IU312" t="s">
        <v>560</v>
      </c>
      <c r="IV312" t="s">
        <v>540</v>
      </c>
      <c r="IW312" t="s">
        <v>576</v>
      </c>
      <c r="IX312" t="s">
        <v>577</v>
      </c>
      <c r="IY312" t="s">
        <v>532</v>
      </c>
      <c r="IZ312" t="s">
        <v>562</v>
      </c>
      <c r="JA312" t="s">
        <v>541</v>
      </c>
      <c r="JX312" t="s">
        <v>534</v>
      </c>
      <c r="JZ312" t="s">
        <v>588</v>
      </c>
      <c r="KA312" t="s">
        <v>589</v>
      </c>
      <c r="KC312">
        <v>1</v>
      </c>
      <c r="KD312">
        <v>2</v>
      </c>
      <c r="KH312">
        <v>1</v>
      </c>
      <c r="KN312" t="s">
        <v>552</v>
      </c>
      <c r="KQ312" t="b">
        <f t="shared" si="348"/>
        <v>0</v>
      </c>
      <c r="KR312">
        <f t="shared" si="308"/>
        <v>132</v>
      </c>
    </row>
    <row r="313" spans="1:304" ht="14.4" customHeight="1" x14ac:dyDescent="0.3">
      <c r="A313">
        <v>100</v>
      </c>
      <c r="B313">
        <v>607</v>
      </c>
      <c r="C313" s="2">
        <v>44882.6559375</v>
      </c>
      <c r="D313">
        <v>0.89999997615814198</v>
      </c>
      <c r="E313" t="s">
        <v>1181</v>
      </c>
      <c r="F313" t="s">
        <v>612</v>
      </c>
      <c r="G313">
        <f>VLOOKUP(F313,'Vlookup tables'!$A$2:$B$10,2,FALSE)</f>
        <v>5</v>
      </c>
      <c r="H313" t="s">
        <v>579</v>
      </c>
      <c r="I313" t="s">
        <v>1733</v>
      </c>
      <c r="J313" t="str">
        <f t="shared" si="349"/>
        <v>procurement</v>
      </c>
      <c r="K313" t="s">
        <v>568</v>
      </c>
      <c r="L313">
        <f>VLOOKUP(K313,'Vlookup tables'!$A$2:$B$10,2,FALSE)</f>
        <v>6</v>
      </c>
      <c r="M313" t="s">
        <v>547</v>
      </c>
      <c r="N313" t="b">
        <f t="shared" si="309"/>
        <v>0</v>
      </c>
      <c r="O313" t="b">
        <f t="shared" si="310"/>
        <v>0</v>
      </c>
      <c r="P313" t="b">
        <f t="shared" si="311"/>
        <v>1</v>
      </c>
      <c r="Q313" t="b">
        <f t="shared" si="312"/>
        <v>0</v>
      </c>
      <c r="R313" t="b">
        <f t="shared" si="313"/>
        <v>0</v>
      </c>
      <c r="T313" t="str">
        <f t="shared" si="350"/>
        <v>Unknown</v>
      </c>
      <c r="U313" t="str">
        <f t="shared" si="351"/>
        <v>Unknown</v>
      </c>
      <c r="V313" t="str">
        <f t="shared" si="352"/>
        <v>na</v>
      </c>
      <c r="W313" t="str">
        <f t="shared" si="353"/>
        <v>Unknown</v>
      </c>
      <c r="X313" t="str">
        <f t="shared" si="354"/>
        <v>Unknown</v>
      </c>
      <c r="Y313" t="s">
        <v>621</v>
      </c>
      <c r="Z313">
        <f>VLOOKUP(Y313,'Vlookup tables'!$D$2:$E$6,2,FALSE)</f>
        <v>3</v>
      </c>
      <c r="AA313" t="str">
        <f t="shared" si="291"/>
        <v>na</v>
      </c>
      <c r="AB313" t="str">
        <f t="shared" si="314"/>
        <v>na</v>
      </c>
      <c r="AC313" t="str">
        <f t="shared" si="315"/>
        <v>na</v>
      </c>
      <c r="AD313" t="str">
        <f t="shared" si="316"/>
        <v>na</v>
      </c>
      <c r="AE313" t="str">
        <f t="shared" si="317"/>
        <v>na</v>
      </c>
      <c r="AF313" t="str">
        <f>IF(OR(AA313=FALSE,AA313="na"),"na",VLOOKUP(AV313,'Vlookup tables'!$G$2:$H$7,2,FALSE))</f>
        <v>na</v>
      </c>
      <c r="AG313" t="str">
        <f>IF(OR(AB313=FALSE,AB313="na"),"na",VLOOKUP(AW313,'Vlookup tables'!$G$2:$H$7,2,FALSE))</f>
        <v>na</v>
      </c>
      <c r="AH313" t="str">
        <f>IF(OR(AC313=FALSE,AC313="na"),"na",VLOOKUP(AX313,'Vlookup tables'!$G$2:$H$7,2,FALSE))</f>
        <v>na</v>
      </c>
      <c r="AI313" t="str">
        <f>IF(OR(AD313=FALSE,AD313="na"),"na",VLOOKUP(AY313,'Vlookup tables'!$G$2:$H$7,2,FALSE))</f>
        <v>na</v>
      </c>
      <c r="AJ313" t="str">
        <f>IF(OR(AA313=FALSE,AA313="na"),"na",VLOOKUP(BC313,'Vlookup tables'!$J$2:$K$5,2,FALSE))</f>
        <v>na</v>
      </c>
      <c r="AK313" t="str">
        <f>IF(OR(AB313=FALSE,AB313="na"),"na",VLOOKUP(BD313,'Vlookup tables'!$J$2:$K$5,2,FALSE))</f>
        <v>na</v>
      </c>
      <c r="AL313" t="str">
        <f>IF(OR(AC313=FALSE,AC313="na"),"na",VLOOKUP(BE313,'Vlookup tables'!$J$2:$K$5,2,FALSE))</f>
        <v>na</v>
      </c>
      <c r="AM313" t="str">
        <f>IF(OR(AD313=FALSE,AD313="na"),"na",VLOOKUP(BF313,'Vlookup tables'!$J$2:$K$5,2,FALSE))</f>
        <v>na</v>
      </c>
      <c r="AN313" t="str">
        <f t="shared" si="318"/>
        <v>na</v>
      </c>
      <c r="AO313" t="str">
        <f t="shared" si="319"/>
        <v>na</v>
      </c>
      <c r="AP313" t="str">
        <f t="shared" si="320"/>
        <v>na</v>
      </c>
      <c r="AQ313" t="str">
        <f t="shared" si="321"/>
        <v>na</v>
      </c>
      <c r="BQ313" t="str">
        <f t="shared" si="322"/>
        <v>na</v>
      </c>
      <c r="BR313" t="str">
        <f t="shared" si="323"/>
        <v>na</v>
      </c>
      <c r="BS313" t="str">
        <f t="shared" si="324"/>
        <v>na</v>
      </c>
      <c r="BT313" t="str">
        <f t="shared" si="325"/>
        <v>na</v>
      </c>
      <c r="BU313" t="str">
        <f t="shared" si="326"/>
        <v>na</v>
      </c>
      <c r="BV313" t="str">
        <f t="shared" si="327"/>
        <v>na</v>
      </c>
      <c r="BW313" t="str">
        <f>IF(OR(BR313=FALSE,BR313="na"),"na",VLOOKUP(CN313,'Vlookup tables'!$G$2:$H$7,2,FALSE))</f>
        <v>na</v>
      </c>
      <c r="BX313" t="str">
        <f>IF(OR(BS313=FALSE,BS313="na"),"na",VLOOKUP(CO313,'Vlookup tables'!$G$2:$H$7,2,FALSE))</f>
        <v>na</v>
      </c>
      <c r="BY313" t="str">
        <f>IF(OR(BT313=FALSE,BT313="na"),"na",VLOOKUP(CP313,'Vlookup tables'!$G$2:$H$7,2,FALSE))</f>
        <v>na</v>
      </c>
      <c r="BZ313" t="str">
        <f>IF(OR(BU313=FALSE,BU313="na"),"na",VLOOKUP(CQ313,'Vlookup tables'!$G$2:$H$7,2,FALSE))</f>
        <v>na</v>
      </c>
      <c r="CA313" t="str">
        <f>IF(OR(BR313=FALSE,BR313="na"),"na",VLOOKUP(CU313,'Vlookup tables'!$J$2:$K$5,2,FALSE))</f>
        <v>na</v>
      </c>
      <c r="CB313" t="str">
        <f>IF(OR(BS313=FALSE,BS313="na"),"na",VLOOKUP(CV313,'Vlookup tables'!$J$2:$K$5,2,FALSE))</f>
        <v>na</v>
      </c>
      <c r="CC313" t="str">
        <f>IF(OR(BT313=FALSE,BT313="na"),"na",VLOOKUP(CW313,'Vlookup tables'!$J$2:$K$5,2,FALSE))</f>
        <v>na</v>
      </c>
      <c r="CD313" t="str">
        <f>IF(OR(BU313=FALSE,BU313="na"),"na",VLOOKUP(CX313,'Vlookup tables'!$J$2:$K$5,2,FALSE))</f>
        <v>na</v>
      </c>
      <c r="CE313" t="str">
        <f t="shared" si="328"/>
        <v>na</v>
      </c>
      <c r="CF313" t="str">
        <f t="shared" si="329"/>
        <v>na</v>
      </c>
      <c r="CG313" t="str">
        <f t="shared" si="330"/>
        <v>na</v>
      </c>
      <c r="CH313" t="str">
        <f t="shared" si="331"/>
        <v>na</v>
      </c>
      <c r="DI313" t="str">
        <f t="shared" si="332"/>
        <v>na</v>
      </c>
      <c r="DM313" s="5" t="s">
        <v>534</v>
      </c>
      <c r="EQ313" t="b">
        <f t="shared" si="333"/>
        <v>0</v>
      </c>
      <c r="ER313" t="b">
        <f t="shared" si="334"/>
        <v>0</v>
      </c>
      <c r="ES313" t="b">
        <f t="shared" si="335"/>
        <v>0</v>
      </c>
      <c r="ET313" t="b">
        <f t="shared" si="336"/>
        <v>0</v>
      </c>
      <c r="EU313" t="b">
        <f t="shared" si="337"/>
        <v>0</v>
      </c>
      <c r="EV313" t="b">
        <f t="shared" si="338"/>
        <v>0</v>
      </c>
      <c r="EW313" t="str">
        <f t="shared" si="292"/>
        <v>na</v>
      </c>
      <c r="EX313" t="str">
        <f t="shared" si="293"/>
        <v>na</v>
      </c>
      <c r="EY313" t="str">
        <f t="shared" si="294"/>
        <v>na</v>
      </c>
      <c r="EZ313" t="str">
        <f t="shared" si="295"/>
        <v>na</v>
      </c>
      <c r="FA313" t="str">
        <f t="shared" si="296"/>
        <v>na</v>
      </c>
      <c r="FB313" t="str">
        <f t="shared" si="297"/>
        <v>na</v>
      </c>
      <c r="FC313" t="str">
        <f t="shared" si="339"/>
        <v>na</v>
      </c>
      <c r="FD313" t="str">
        <f t="shared" si="298"/>
        <v>na</v>
      </c>
      <c r="FE313" t="str">
        <f t="shared" si="299"/>
        <v>na</v>
      </c>
      <c r="FF313" t="str">
        <f t="shared" si="300"/>
        <v>na</v>
      </c>
      <c r="FG313" t="str">
        <f t="shared" si="301"/>
        <v>na</v>
      </c>
      <c r="FH313" t="str">
        <f t="shared" si="340"/>
        <v>na</v>
      </c>
      <c r="FI313" t="str">
        <f>IF(OR(FD313=FALSE,FD313="na"),"na",VLOOKUP(GH313,'Vlookup tables'!$G$2:$H$7,2,FALSE))</f>
        <v>na</v>
      </c>
      <c r="FJ313" t="str">
        <f>IF(OR(FE313=FALSE,FE313="na"),"na",VLOOKUP(GI313,'Vlookup tables'!$G$2:$H$7,2,FALSE))</f>
        <v>na</v>
      </c>
      <c r="FK313" t="str">
        <f>IF(OR(FF313=FALSE,FF313="na"),"na",VLOOKUP(GJ313,'Vlookup tables'!$G$2:$H$7,2,FALSE))</f>
        <v>na</v>
      </c>
      <c r="FL313" t="str">
        <f>IF(OR(FG313=FALSE,FG313="na"),"na",VLOOKUP(GK313,'Vlookup tables'!$G$2:$H$7,2,FALSE))</f>
        <v>na</v>
      </c>
      <c r="FM313" t="str">
        <f>IF(OR(FD313=FALSE,FD313="na"),"na",VLOOKUP(GO313,'Vlookup tables'!$J$2:$K$5,2,FALSE))</f>
        <v>na</v>
      </c>
      <c r="FN313" t="str">
        <f>IF(OR(FE313=FALSE,FE313="na"),"na",VLOOKUP(GP313,'Vlookup tables'!$J$2:$K$5,2,FALSE))</f>
        <v>na</v>
      </c>
      <c r="FO313" t="str">
        <f>IF(OR(FF313=FALSE,FF313="na"),"na",VLOOKUP(GQ313,'Vlookup tables'!$J$2:$K$5,2,FALSE))</f>
        <v>na</v>
      </c>
      <c r="FP313" t="str">
        <f>IF(OR(FG313=FALSE,FG313="na"),"na",VLOOKUP(GR313,'Vlookup tables'!$J$2:$K$5,2,FALSE))</f>
        <v>na</v>
      </c>
      <c r="FQ313" t="str">
        <f t="shared" si="302"/>
        <v>na</v>
      </c>
      <c r="FR313" t="str">
        <f t="shared" si="303"/>
        <v>na</v>
      </c>
      <c r="FS313" t="str">
        <f t="shared" si="304"/>
        <v>na</v>
      </c>
      <c r="FT313" t="str">
        <f t="shared" si="305"/>
        <v>na</v>
      </c>
      <c r="FU313" t="str">
        <f t="shared" si="306"/>
        <v>na</v>
      </c>
      <c r="FV313" t="s">
        <v>574</v>
      </c>
      <c r="HF313" t="s">
        <v>534</v>
      </c>
      <c r="HX313">
        <f>IF(IT313="","Unknown",VLOOKUP(IT313,'Vlookup tables'!$B$13:$C$16,2,FALSE))</f>
        <v>1</v>
      </c>
      <c r="HY313">
        <f>IF(IU313="","Unknown",VLOOKUP(IU313,'Vlookup tables'!$D$13:$E$16,2,FALSE))</f>
        <v>1</v>
      </c>
      <c r="HZ313">
        <f>IF(IV313="","Unknown",VLOOKUP(IV313,'Vlookup tables'!$F$13:$G$16,2,FALSE))</f>
        <v>3</v>
      </c>
      <c r="IA313">
        <f>IF(IW313="","Unknown",VLOOKUP(IW313,'Vlookup tables'!$H$13:$I$16,2,FALSE))</f>
        <v>3</v>
      </c>
      <c r="IB313">
        <f>IF(IX313="","Unknown",VLOOKUP(IX313,'Vlookup tables'!$J$13:$K$16,2,FALSE))</f>
        <v>3</v>
      </c>
      <c r="IC313">
        <f>IF(IY313="","Unknown",VLOOKUP(IY313,'Vlookup tables'!$L$13:$M$16,2,FALSE))</f>
        <v>3</v>
      </c>
      <c r="ID313">
        <f>IF(IZ313="","Unknown",VLOOKUP(IZ313,'Vlookup tables'!$N$13:$O$16,2,FALSE))</f>
        <v>1</v>
      </c>
      <c r="IE313">
        <f>VLOOKUP(JA313,'Vlookup tables'!$P$13:$Q$15,2,FALSE)</f>
        <v>1</v>
      </c>
      <c r="IF313" t="str">
        <f t="shared" si="341"/>
        <v>na</v>
      </c>
      <c r="IG313" t="str">
        <f t="shared" si="342"/>
        <v>na</v>
      </c>
      <c r="IH313" t="str">
        <f t="shared" si="343"/>
        <v>na</v>
      </c>
      <c r="II313" t="str">
        <f t="shared" si="307"/>
        <v>na</v>
      </c>
      <c r="IJ313" t="str">
        <f>IF(OR(IF313=FALSE,IF313="na"),"na",VLOOKUP(JF313,'Vlookup tables'!$G$2:$H$7,2,FALSE))</f>
        <v>na</v>
      </c>
      <c r="IK313" t="str">
        <f>IF(OR(IG313=FALSE,IG313="na"),"na",VLOOKUP(JG313,'Vlookup tables'!$G$2:$H$7,2,FALSE))</f>
        <v>na</v>
      </c>
      <c r="IL313" t="str">
        <f>IF(OR(IH313=FALSE,IH313="na"),"na",VLOOKUP(JH313,'Vlookup tables'!$G$2:$H$7,2,FALSE))</f>
        <v>na</v>
      </c>
      <c r="IM313" t="str">
        <f>IF(OR(IF313=FALSE,IF313="na"),"na",VLOOKUP(JL313,'Vlookup tables'!$J$2:$K$5,2,FALSE))</f>
        <v>na</v>
      </c>
      <c r="IN313" t="str">
        <f>IF(OR(IG313=FALSE,IG313="na"),"na",VLOOKUP(JM313,'Vlookup tables'!$J$2:$K$5,2,FALSE))</f>
        <v>na</v>
      </c>
      <c r="IO313" t="str">
        <f>IF(OR(IH313=FALSE,IH313="na"),"na",VLOOKUP(JN313,'Vlookup tables'!$J$2:$K$5,2,FALSE))</f>
        <v>na</v>
      </c>
      <c r="IP313" t="str">
        <f t="shared" si="344"/>
        <v>na</v>
      </c>
      <c r="IQ313" t="str">
        <f t="shared" si="345"/>
        <v>na</v>
      </c>
      <c r="IR313" t="str">
        <f t="shared" si="346"/>
        <v>na</v>
      </c>
      <c r="IS313" t="b">
        <f t="shared" si="347"/>
        <v>0</v>
      </c>
      <c r="IT313" t="s">
        <v>704</v>
      </c>
      <c r="IU313" t="s">
        <v>669</v>
      </c>
      <c r="IV313" t="s">
        <v>540</v>
      </c>
      <c r="IW313" t="s">
        <v>576</v>
      </c>
      <c r="IX313" t="s">
        <v>577</v>
      </c>
      <c r="IY313" t="s">
        <v>532</v>
      </c>
      <c r="IZ313" t="s">
        <v>562</v>
      </c>
      <c r="JA313" t="s">
        <v>541</v>
      </c>
      <c r="JX313" t="s">
        <v>534</v>
      </c>
      <c r="JZ313" t="s">
        <v>868</v>
      </c>
      <c r="KA313" t="s">
        <v>589</v>
      </c>
      <c r="KC313">
        <v>1</v>
      </c>
      <c r="KH313">
        <v>1</v>
      </c>
      <c r="KN313" t="s">
        <v>543</v>
      </c>
      <c r="KQ313" t="b">
        <f t="shared" si="348"/>
        <v>0</v>
      </c>
      <c r="KR313">
        <f t="shared" si="308"/>
        <v>131</v>
      </c>
    </row>
    <row r="314" spans="1:304" ht="14.4" customHeight="1" x14ac:dyDescent="0.3">
      <c r="A314">
        <v>100</v>
      </c>
      <c r="B314">
        <v>827</v>
      </c>
      <c r="C314" s="2">
        <v>44882.658321759256</v>
      </c>
      <c r="D314">
        <v>1</v>
      </c>
      <c r="E314" t="s">
        <v>590</v>
      </c>
      <c r="F314" t="s">
        <v>582</v>
      </c>
      <c r="G314">
        <f>VLOOKUP(F314,'Vlookup tables'!$A$2:$B$10,2,FALSE)</f>
        <v>1</v>
      </c>
      <c r="H314" t="s">
        <v>545</v>
      </c>
      <c r="J314" t="str">
        <f t="shared" si="349"/>
        <v>Engineering</v>
      </c>
      <c r="K314" t="s">
        <v>680</v>
      </c>
      <c r="L314">
        <f>VLOOKUP(K314,'Vlookup tables'!$A$2:$B$10,2,FALSE)</f>
        <v>2</v>
      </c>
      <c r="M314" t="s">
        <v>583</v>
      </c>
      <c r="N314" t="b">
        <f t="shared" si="309"/>
        <v>1</v>
      </c>
      <c r="O314" t="b">
        <f t="shared" si="310"/>
        <v>0</v>
      </c>
      <c r="P314" t="b">
        <f t="shared" si="311"/>
        <v>0</v>
      </c>
      <c r="Q314" t="b">
        <f t="shared" si="312"/>
        <v>0</v>
      </c>
      <c r="R314" t="b">
        <f t="shared" si="313"/>
        <v>0</v>
      </c>
      <c r="T314" t="str">
        <f t="shared" si="350"/>
        <v>na</v>
      </c>
      <c r="U314" t="str">
        <f t="shared" si="351"/>
        <v>Unknown</v>
      </c>
      <c r="V314" t="str">
        <f t="shared" si="352"/>
        <v>Unknown</v>
      </c>
      <c r="W314" t="str">
        <f t="shared" si="353"/>
        <v>Unknown</v>
      </c>
      <c r="X314" t="str">
        <f t="shared" si="354"/>
        <v>Unknown</v>
      </c>
      <c r="Y314" t="s">
        <v>584</v>
      </c>
      <c r="Z314">
        <f>VLOOKUP(Y314,'Vlookup tables'!$D$2:$E$6,2,FALSE)</f>
        <v>2</v>
      </c>
      <c r="AA314" t="str">
        <f t="shared" si="291"/>
        <v>na</v>
      </c>
      <c r="AB314" t="str">
        <f t="shared" si="314"/>
        <v>na</v>
      </c>
      <c r="AC314" t="str">
        <f t="shared" si="315"/>
        <v>na</v>
      </c>
      <c r="AD314" t="str">
        <f t="shared" si="316"/>
        <v>na</v>
      </c>
      <c r="AE314" t="str">
        <f t="shared" si="317"/>
        <v>na</v>
      </c>
      <c r="AF314" t="str">
        <f>IF(OR(AA314=FALSE,AA314="na"),"na",VLOOKUP(AV314,'Vlookup tables'!$G$2:$H$7,2,FALSE))</f>
        <v>na</v>
      </c>
      <c r="AG314" t="str">
        <f>IF(OR(AB314=FALSE,AB314="na"),"na",VLOOKUP(AW314,'Vlookup tables'!$G$2:$H$7,2,FALSE))</f>
        <v>na</v>
      </c>
      <c r="AH314" t="str">
        <f>IF(OR(AC314=FALSE,AC314="na"),"na",VLOOKUP(AX314,'Vlookup tables'!$G$2:$H$7,2,FALSE))</f>
        <v>na</v>
      </c>
      <c r="AI314" t="str">
        <f>IF(OR(AD314=FALSE,AD314="na"),"na",VLOOKUP(AY314,'Vlookup tables'!$G$2:$H$7,2,FALSE))</f>
        <v>na</v>
      </c>
      <c r="AJ314" t="str">
        <f>IF(OR(AA314=FALSE,AA314="na"),"na",VLOOKUP(BC314,'Vlookup tables'!$J$2:$K$5,2,FALSE))</f>
        <v>na</v>
      </c>
      <c r="AK314" t="str">
        <f>IF(OR(AB314=FALSE,AB314="na"),"na",VLOOKUP(BD314,'Vlookup tables'!$J$2:$K$5,2,FALSE))</f>
        <v>na</v>
      </c>
      <c r="AL314" t="str">
        <f>IF(OR(AC314=FALSE,AC314="na"),"na",VLOOKUP(BE314,'Vlookup tables'!$J$2:$K$5,2,FALSE))</f>
        <v>na</v>
      </c>
      <c r="AM314" t="str">
        <f>IF(OR(AD314=FALSE,AD314="na"),"na",VLOOKUP(BF314,'Vlookup tables'!$J$2:$K$5,2,FALSE))</f>
        <v>na</v>
      </c>
      <c r="AN314" t="str">
        <f t="shared" si="318"/>
        <v>na</v>
      </c>
      <c r="AO314" t="str">
        <f t="shared" si="319"/>
        <v>na</v>
      </c>
      <c r="AP314" t="str">
        <f t="shared" si="320"/>
        <v>na</v>
      </c>
      <c r="AQ314" t="str">
        <f t="shared" si="321"/>
        <v>na</v>
      </c>
      <c r="BQ314" t="str">
        <f t="shared" si="322"/>
        <v>na</v>
      </c>
      <c r="BR314" t="b">
        <f t="shared" si="323"/>
        <v>1</v>
      </c>
      <c r="BS314" t="b">
        <f t="shared" si="324"/>
        <v>1</v>
      </c>
      <c r="BT314" t="b">
        <f t="shared" si="325"/>
        <v>1</v>
      </c>
      <c r="BU314" t="b">
        <f t="shared" si="326"/>
        <v>0</v>
      </c>
      <c r="BV314" t="b">
        <f t="shared" si="327"/>
        <v>0</v>
      </c>
      <c r="BW314">
        <f>IF(OR(BR314=FALSE,BR314="na"),"na",VLOOKUP(CN314,'Vlookup tables'!$G$2:$H$7,2,FALSE))</f>
        <v>1</v>
      </c>
      <c r="BX314">
        <f>IF(OR(BS314=FALSE,BS314="na"),"na",VLOOKUP(CO314,'Vlookup tables'!$G$2:$H$7,2,FALSE))</f>
        <v>2</v>
      </c>
      <c r="BY314">
        <f>IF(OR(BT314=FALSE,BT314="na"),"na",VLOOKUP(CP314,'Vlookup tables'!$G$2:$H$7,2,FALSE))</f>
        <v>1</v>
      </c>
      <c r="BZ314" t="str">
        <f>IF(OR(BU314=FALSE,BU314="na"),"na",VLOOKUP(CQ314,'Vlookup tables'!$G$2:$H$7,2,FALSE))</f>
        <v>na</v>
      </c>
      <c r="CA314">
        <f>IF(OR(BR314=FALSE,BR314="na"),"na",VLOOKUP(CU314,'Vlookup tables'!$J$2:$K$5,2,FALSE))</f>
        <v>2</v>
      </c>
      <c r="CB314">
        <f>IF(OR(BS314=FALSE,BS314="na"),"na",VLOOKUP(CV314,'Vlookup tables'!$J$2:$K$5,2,FALSE))</f>
        <v>3</v>
      </c>
      <c r="CC314">
        <f>IF(OR(BT314=FALSE,BT314="na"),"na",VLOOKUP(CW314,'Vlookup tables'!$J$2:$K$5,2,FALSE))</f>
        <v>2</v>
      </c>
      <c r="CD314" t="str">
        <f>IF(OR(BU314=FALSE,BU314="na"),"na",VLOOKUP(CX314,'Vlookup tables'!$J$2:$K$5,2,FALSE))</f>
        <v>na</v>
      </c>
      <c r="CE314" t="b">
        <f t="shared" si="328"/>
        <v>1</v>
      </c>
      <c r="CF314" t="b">
        <f t="shared" si="329"/>
        <v>1</v>
      </c>
      <c r="CG314" t="b">
        <f t="shared" si="330"/>
        <v>1</v>
      </c>
      <c r="CH314" t="str">
        <f t="shared" si="331"/>
        <v>na</v>
      </c>
      <c r="CJ314" t="s">
        <v>593</v>
      </c>
      <c r="CN314" t="s">
        <v>530</v>
      </c>
      <c r="CO314" t="s">
        <v>531</v>
      </c>
      <c r="CP314" t="s">
        <v>530</v>
      </c>
      <c r="CU314" t="s">
        <v>528</v>
      </c>
      <c r="CV314" t="s">
        <v>532</v>
      </c>
      <c r="CW314" t="s">
        <v>528</v>
      </c>
      <c r="DB314" t="s">
        <v>1734</v>
      </c>
      <c r="DC314" t="s">
        <v>1734</v>
      </c>
      <c r="DD314" t="s">
        <v>1735</v>
      </c>
      <c r="DI314" t="b">
        <f t="shared" si="332"/>
        <v>1</v>
      </c>
      <c r="DJ314" t="s">
        <v>1736</v>
      </c>
      <c r="DK314" t="s">
        <v>543</v>
      </c>
      <c r="EQ314" t="b">
        <f t="shared" si="333"/>
        <v>1</v>
      </c>
      <c r="ER314" t="b">
        <f t="shared" si="334"/>
        <v>1</v>
      </c>
      <c r="ES314" t="b">
        <f t="shared" si="335"/>
        <v>0</v>
      </c>
      <c r="ET314" t="b">
        <f t="shared" si="336"/>
        <v>0</v>
      </c>
      <c r="EU314" t="b">
        <f t="shared" si="337"/>
        <v>0</v>
      </c>
      <c r="EV314" t="b">
        <f t="shared" si="338"/>
        <v>0</v>
      </c>
      <c r="EW314">
        <f t="shared" si="292"/>
        <v>1</v>
      </c>
      <c r="EX314" t="str">
        <f t="shared" si="293"/>
        <v>na</v>
      </c>
      <c r="EY314" t="str">
        <f t="shared" si="294"/>
        <v>na</v>
      </c>
      <c r="EZ314" t="str">
        <f t="shared" si="295"/>
        <v>na</v>
      </c>
      <c r="FA314" t="b">
        <f t="shared" si="296"/>
        <v>1</v>
      </c>
      <c r="FB314" t="b">
        <f t="shared" si="297"/>
        <v>0</v>
      </c>
      <c r="FC314" t="b">
        <f t="shared" si="339"/>
        <v>0</v>
      </c>
      <c r="FD314" t="b">
        <f t="shared" si="298"/>
        <v>1</v>
      </c>
      <c r="FE314" t="str">
        <f t="shared" si="299"/>
        <v>na</v>
      </c>
      <c r="FF314" t="b">
        <f t="shared" si="300"/>
        <v>1</v>
      </c>
      <c r="FG314" t="b">
        <f t="shared" si="301"/>
        <v>0</v>
      </c>
      <c r="FH314" t="b">
        <f t="shared" si="340"/>
        <v>0</v>
      </c>
      <c r="FI314">
        <f>IF(OR(FD314=FALSE,FD314="na"),"na",VLOOKUP(GH314,'Vlookup tables'!$G$2:$H$7,2,FALSE))</f>
        <v>2</v>
      </c>
      <c r="FJ314" t="str">
        <f>IF(OR(FE314=FALSE,FE314="na"),"na",VLOOKUP(GI314,'Vlookup tables'!$G$2:$H$7,2,FALSE))</f>
        <v>na</v>
      </c>
      <c r="FK314">
        <f>IF(OR(FF314=FALSE,FF314="na"),"na",VLOOKUP(GJ314,'Vlookup tables'!$G$2:$H$7,2,FALSE))</f>
        <v>2</v>
      </c>
      <c r="FL314" t="str">
        <f>IF(OR(FG314=FALSE,FG314="na"),"na",VLOOKUP(GK314,'Vlookup tables'!$G$2:$H$7,2,FALSE))</f>
        <v>na</v>
      </c>
      <c r="FM314">
        <f>IF(OR(FD314=FALSE,FD314="na"),"na",VLOOKUP(GO314,'Vlookup tables'!$J$2:$K$5,2,FALSE))</f>
        <v>3</v>
      </c>
      <c r="FN314" t="str">
        <f>IF(OR(FE314=FALSE,FE314="na"),"na",VLOOKUP(GP314,'Vlookup tables'!$J$2:$K$5,2,FALSE))</f>
        <v>na</v>
      </c>
      <c r="FO314">
        <f>IF(OR(FF314=FALSE,FF314="na"),"na",VLOOKUP(GQ314,'Vlookup tables'!$J$2:$K$5,2,FALSE))</f>
        <v>3</v>
      </c>
      <c r="FP314" t="str">
        <f>IF(OR(FG314=FALSE,FG314="na"),"na",VLOOKUP(GR314,'Vlookup tables'!$J$2:$K$5,2,FALSE))</f>
        <v>na</v>
      </c>
      <c r="FQ314" t="b">
        <f t="shared" si="302"/>
        <v>0</v>
      </c>
      <c r="FR314" t="str">
        <f t="shared" si="303"/>
        <v>na</v>
      </c>
      <c r="FS314" t="b">
        <f t="shared" si="304"/>
        <v>0</v>
      </c>
      <c r="FT314" t="str">
        <f t="shared" si="305"/>
        <v>na</v>
      </c>
      <c r="FU314" t="b">
        <f t="shared" si="306"/>
        <v>0</v>
      </c>
      <c r="FV314" t="s">
        <v>601</v>
      </c>
      <c r="FX314" t="s">
        <v>555</v>
      </c>
      <c r="GB314" t="s">
        <v>630</v>
      </c>
      <c r="GF314" t="s">
        <v>596</v>
      </c>
      <c r="GH314" t="s">
        <v>531</v>
      </c>
      <c r="GJ314" t="s">
        <v>531</v>
      </c>
      <c r="GO314" t="s">
        <v>532</v>
      </c>
      <c r="GQ314" t="s">
        <v>532</v>
      </c>
      <c r="HD314" t="s">
        <v>552</v>
      </c>
      <c r="HX314">
        <f>IF(IT314="","Unknown",VLOOKUP(IT314,'Vlookup tables'!$B$13:$C$16,2,FALSE))</f>
        <v>2</v>
      </c>
      <c r="HY314">
        <f>IF(IU314="","Unknown",VLOOKUP(IU314,'Vlookup tables'!$D$13:$E$16,2,FALSE))</f>
        <v>3</v>
      </c>
      <c r="HZ314">
        <f>IF(IV314="","Unknown",VLOOKUP(IV314,'Vlookup tables'!$F$13:$G$16,2,FALSE))</f>
        <v>3</v>
      </c>
      <c r="IA314">
        <f>IF(IW314="","Unknown",VLOOKUP(IW314,'Vlookup tables'!$H$13:$I$16,2,FALSE))</f>
        <v>3</v>
      </c>
      <c r="IB314">
        <f>IF(IX314="","Unknown",VLOOKUP(IX314,'Vlookup tables'!$J$13:$K$16,2,FALSE))</f>
        <v>3</v>
      </c>
      <c r="IC314">
        <f>IF(IY314="","Unknown",VLOOKUP(IY314,'Vlookup tables'!$L$13:$M$16,2,FALSE))</f>
        <v>3</v>
      </c>
      <c r="ID314">
        <f>IF(IZ314="","Unknown",VLOOKUP(IZ314,'Vlookup tables'!$N$13:$O$16,2,FALSE))</f>
        <v>1</v>
      </c>
      <c r="IE314">
        <f>VLOOKUP(JA314,'Vlookup tables'!$P$13:$Q$15,2,FALSE)</f>
        <v>1</v>
      </c>
      <c r="IF314" t="str">
        <f t="shared" si="341"/>
        <v>na</v>
      </c>
      <c r="IG314" t="str">
        <f t="shared" si="342"/>
        <v>na</v>
      </c>
      <c r="IH314" t="str">
        <f t="shared" si="343"/>
        <v>na</v>
      </c>
      <c r="II314" t="str">
        <f t="shared" si="307"/>
        <v>na</v>
      </c>
      <c r="IJ314" t="str">
        <f>IF(OR(IF314=FALSE,IF314="na"),"na",VLOOKUP(JF314,'Vlookup tables'!$G$2:$H$7,2,FALSE))</f>
        <v>na</v>
      </c>
      <c r="IK314" t="str">
        <f>IF(OR(IG314=FALSE,IG314="na"),"na",VLOOKUP(JG314,'Vlookup tables'!$G$2:$H$7,2,FALSE))</f>
        <v>na</v>
      </c>
      <c r="IL314" t="str">
        <f>IF(OR(IH314=FALSE,IH314="na"),"na",VLOOKUP(JH314,'Vlookup tables'!$G$2:$H$7,2,FALSE))</f>
        <v>na</v>
      </c>
      <c r="IM314" t="str">
        <f>IF(OR(IF314=FALSE,IF314="na"),"na",VLOOKUP(JL314,'Vlookup tables'!$J$2:$K$5,2,FALSE))</f>
        <v>na</v>
      </c>
      <c r="IN314" t="str">
        <f>IF(OR(IG314=FALSE,IG314="na"),"na",VLOOKUP(JM314,'Vlookup tables'!$J$2:$K$5,2,FALSE))</f>
        <v>na</v>
      </c>
      <c r="IO314" t="str">
        <f>IF(OR(IH314=FALSE,IH314="na"),"na",VLOOKUP(JN314,'Vlookup tables'!$J$2:$K$5,2,FALSE))</f>
        <v>na</v>
      </c>
      <c r="IP314" t="str">
        <f t="shared" si="344"/>
        <v>na</v>
      </c>
      <c r="IQ314" t="str">
        <f t="shared" si="345"/>
        <v>na</v>
      </c>
      <c r="IR314" t="str">
        <f t="shared" si="346"/>
        <v>na</v>
      </c>
      <c r="IS314" t="b">
        <f t="shared" si="347"/>
        <v>0</v>
      </c>
      <c r="IT314" t="s">
        <v>559</v>
      </c>
      <c r="IU314" t="s">
        <v>539</v>
      </c>
      <c r="IV314" t="s">
        <v>540</v>
      </c>
      <c r="IW314" t="s">
        <v>576</v>
      </c>
      <c r="IX314" t="s">
        <v>577</v>
      </c>
      <c r="IY314" t="s">
        <v>532</v>
      </c>
      <c r="IZ314" t="s">
        <v>562</v>
      </c>
      <c r="JA314" t="s">
        <v>541</v>
      </c>
      <c r="JX314" t="s">
        <v>534</v>
      </c>
      <c r="JZ314" t="s">
        <v>588</v>
      </c>
      <c r="KA314" t="s">
        <v>589</v>
      </c>
      <c r="KC314">
        <v>1</v>
      </c>
      <c r="KD314">
        <v>2</v>
      </c>
      <c r="KH314">
        <v>1</v>
      </c>
      <c r="KN314" t="s">
        <v>552</v>
      </c>
      <c r="KQ314" t="b">
        <f t="shared" si="348"/>
        <v>0</v>
      </c>
      <c r="KR314">
        <f t="shared" si="308"/>
        <v>149</v>
      </c>
    </row>
    <row r="315" spans="1:304" ht="14.4" customHeight="1" x14ac:dyDescent="0.3">
      <c r="A315">
        <v>100</v>
      </c>
      <c r="B315">
        <v>629</v>
      </c>
      <c r="C315" s="2">
        <v>44882.663182870368</v>
      </c>
      <c r="D315">
        <v>1</v>
      </c>
      <c r="E315" t="s">
        <v>581</v>
      </c>
      <c r="F315" t="s">
        <v>568</v>
      </c>
      <c r="G315">
        <f>VLOOKUP(F315,'Vlookup tables'!$A$2:$B$10,2,FALSE)</f>
        <v>6</v>
      </c>
      <c r="H315" t="s">
        <v>545</v>
      </c>
      <c r="J315" t="str">
        <f t="shared" si="349"/>
        <v>Engineering</v>
      </c>
      <c r="K315" t="s">
        <v>568</v>
      </c>
      <c r="L315">
        <f>VLOOKUP(K315,'Vlookup tables'!$A$2:$B$10,2,FALSE)</f>
        <v>6</v>
      </c>
      <c r="M315" t="s">
        <v>583</v>
      </c>
      <c r="N315" t="b">
        <f t="shared" si="309"/>
        <v>1</v>
      </c>
      <c r="O315" t="b">
        <f t="shared" si="310"/>
        <v>0</v>
      </c>
      <c r="P315" t="b">
        <f t="shared" si="311"/>
        <v>0</v>
      </c>
      <c r="Q315" t="b">
        <f t="shared" si="312"/>
        <v>0</v>
      </c>
      <c r="R315" t="b">
        <f t="shared" si="313"/>
        <v>0</v>
      </c>
      <c r="S315" t="s">
        <v>570</v>
      </c>
      <c r="T315" t="str">
        <f t="shared" si="350"/>
        <v>na</v>
      </c>
      <c r="U315" t="b">
        <f t="shared" si="351"/>
        <v>1</v>
      </c>
      <c r="V315" t="b">
        <f t="shared" si="352"/>
        <v>1</v>
      </c>
      <c r="W315" t="b">
        <f t="shared" si="353"/>
        <v>0</v>
      </c>
      <c r="X315" t="b">
        <f t="shared" si="354"/>
        <v>0</v>
      </c>
      <c r="Y315" t="s">
        <v>517</v>
      </c>
      <c r="Z315">
        <f>VLOOKUP(Y315,'Vlookup tables'!$D$2:$E$6,2,FALSE)</f>
        <v>1</v>
      </c>
      <c r="AA315" t="b">
        <f t="shared" si="291"/>
        <v>1</v>
      </c>
      <c r="AB315" t="b">
        <f t="shared" si="314"/>
        <v>0</v>
      </c>
      <c r="AC315" t="b">
        <f t="shared" si="315"/>
        <v>0</v>
      </c>
      <c r="AD315" t="b">
        <f t="shared" si="316"/>
        <v>1</v>
      </c>
      <c r="AE315" t="b">
        <f t="shared" si="317"/>
        <v>0</v>
      </c>
      <c r="AF315">
        <f>IF(OR(AA315=FALSE,AA315="na"),"na",VLOOKUP(AV315,'Vlookup tables'!$G$2:$H$7,2,FALSE))</f>
        <v>4</v>
      </c>
      <c r="AG315" t="str">
        <f>IF(OR(AB315=FALSE,AB315="na"),"na",VLOOKUP(AW315,'Vlookup tables'!$G$2:$H$7,2,FALSE))</f>
        <v>na</v>
      </c>
      <c r="AH315" t="str">
        <f>IF(OR(AC315=FALSE,AC315="na"),"na",VLOOKUP(AX315,'Vlookup tables'!$G$2:$H$7,2,FALSE))</f>
        <v>na</v>
      </c>
      <c r="AI315">
        <f>IF(OR(AD315=FALSE,AD315="na"),"na",VLOOKUP(AY315,'Vlookup tables'!$G$2:$H$7,2,FALSE))</f>
        <v>4</v>
      </c>
      <c r="AJ315">
        <f>IF(OR(AA315=FALSE,AA315="na"),"na",VLOOKUP(BC315,'Vlookup tables'!$J$2:$K$5,2,FALSE))</f>
        <v>3</v>
      </c>
      <c r="AK315" t="str">
        <f>IF(OR(AB315=FALSE,AB315="na"),"na",VLOOKUP(BD315,'Vlookup tables'!$J$2:$K$5,2,FALSE))</f>
        <v>na</v>
      </c>
      <c r="AL315" t="str">
        <f>IF(OR(AC315=FALSE,AC315="na"),"na",VLOOKUP(BE315,'Vlookup tables'!$J$2:$K$5,2,FALSE))</f>
        <v>na</v>
      </c>
      <c r="AM315">
        <f>IF(OR(AD315=FALSE,AD315="na"),"na",VLOOKUP(BF315,'Vlookup tables'!$J$2:$K$5,2,FALSE))</f>
        <v>2</v>
      </c>
      <c r="AN315" t="b">
        <f t="shared" si="318"/>
        <v>0</v>
      </c>
      <c r="AO315" t="str">
        <f t="shared" si="319"/>
        <v>na</v>
      </c>
      <c r="AP315" t="str">
        <f t="shared" si="320"/>
        <v>na</v>
      </c>
      <c r="AQ315" t="b">
        <f t="shared" si="321"/>
        <v>0</v>
      </c>
      <c r="AR315" t="s">
        <v>666</v>
      </c>
      <c r="AV315" t="s">
        <v>573</v>
      </c>
      <c r="AX315" t="s">
        <v>573</v>
      </c>
      <c r="AY315" t="s">
        <v>573</v>
      </c>
      <c r="BC315" t="s">
        <v>532</v>
      </c>
      <c r="BE315" t="s">
        <v>532</v>
      </c>
      <c r="BF315" t="s">
        <v>528</v>
      </c>
      <c r="BQ315" t="str">
        <f t="shared" si="322"/>
        <v>Yes</v>
      </c>
      <c r="BR315" t="b">
        <f t="shared" si="323"/>
        <v>1</v>
      </c>
      <c r="BS315" t="b">
        <f t="shared" si="324"/>
        <v>1</v>
      </c>
      <c r="BT315" t="b">
        <f t="shared" si="325"/>
        <v>0</v>
      </c>
      <c r="BU315" t="b">
        <f t="shared" si="326"/>
        <v>1</v>
      </c>
      <c r="BV315" t="b">
        <f t="shared" si="327"/>
        <v>0</v>
      </c>
      <c r="BW315">
        <f>IF(OR(BR315=FALSE,BR315="na"),"na",VLOOKUP(CN315,'Vlookup tables'!$G$2:$H$7,2,FALSE))</f>
        <v>2</v>
      </c>
      <c r="BX315">
        <f>IF(OR(BS315=FALSE,BS315="na"),"na",VLOOKUP(CO315,'Vlookup tables'!$G$2:$H$7,2,FALSE))</f>
        <v>2</v>
      </c>
      <c r="BY315" t="str">
        <f>IF(OR(BT315=FALSE,BT315="na"),"na",VLOOKUP(CP315,'Vlookup tables'!$G$2:$H$7,2,FALSE))</f>
        <v>na</v>
      </c>
      <c r="BZ315">
        <f>IF(OR(BU315=FALSE,BU315="na"),"na",VLOOKUP(CQ315,'Vlookup tables'!$G$2:$H$7,2,FALSE))</f>
        <v>2</v>
      </c>
      <c r="CA315">
        <f>IF(OR(BR315=FALSE,BR315="na"),"na",VLOOKUP(CU315,'Vlookup tables'!$J$2:$K$5,2,FALSE))</f>
        <v>3</v>
      </c>
      <c r="CB315">
        <f>IF(OR(BS315=FALSE,BS315="na"),"na",VLOOKUP(CV315,'Vlookup tables'!$J$2:$K$5,2,FALSE))</f>
        <v>3</v>
      </c>
      <c r="CC315" t="str">
        <f>IF(OR(BT315=FALSE,BT315="na"),"na",VLOOKUP(CW315,'Vlookup tables'!$J$2:$K$5,2,FALSE))</f>
        <v>na</v>
      </c>
      <c r="CD315">
        <f>IF(OR(BU315=FALSE,BU315="na"),"na",VLOOKUP(CX315,'Vlookup tables'!$J$2:$K$5,2,FALSE))</f>
        <v>2</v>
      </c>
      <c r="CE315" t="b">
        <f t="shared" si="328"/>
        <v>0</v>
      </c>
      <c r="CF315" t="b">
        <f t="shared" si="329"/>
        <v>0</v>
      </c>
      <c r="CG315" t="str">
        <f t="shared" si="330"/>
        <v>na</v>
      </c>
      <c r="CH315" t="b">
        <f t="shared" si="331"/>
        <v>0</v>
      </c>
      <c r="CI315" t="s">
        <v>519</v>
      </c>
      <c r="CJ315" t="s">
        <v>667</v>
      </c>
      <c r="CN315" t="s">
        <v>531</v>
      </c>
      <c r="CO315" t="s">
        <v>531</v>
      </c>
      <c r="CQ315" t="s">
        <v>531</v>
      </c>
      <c r="CU315" t="s">
        <v>532</v>
      </c>
      <c r="CV315" t="s">
        <v>532</v>
      </c>
      <c r="CX315" t="s">
        <v>528</v>
      </c>
      <c r="DI315" t="b">
        <f t="shared" si="332"/>
        <v>0</v>
      </c>
      <c r="DK315" t="s">
        <v>552</v>
      </c>
      <c r="EQ315" t="b">
        <f t="shared" si="333"/>
        <v>1</v>
      </c>
      <c r="ER315" t="b">
        <f t="shared" si="334"/>
        <v>1</v>
      </c>
      <c r="ES315" t="b">
        <f t="shared" si="335"/>
        <v>1</v>
      </c>
      <c r="ET315" t="b">
        <f t="shared" si="336"/>
        <v>0</v>
      </c>
      <c r="EU315" t="b">
        <f t="shared" si="337"/>
        <v>1</v>
      </c>
      <c r="EV315" t="b">
        <f t="shared" si="338"/>
        <v>0</v>
      </c>
      <c r="EW315">
        <f t="shared" si="292"/>
        <v>3</v>
      </c>
      <c r="EX315">
        <f t="shared" si="293"/>
        <v>3</v>
      </c>
      <c r="EY315" t="str">
        <f t="shared" si="294"/>
        <v>na</v>
      </c>
      <c r="EZ315">
        <f t="shared" si="295"/>
        <v>3</v>
      </c>
      <c r="FA315" t="b">
        <f t="shared" si="296"/>
        <v>1</v>
      </c>
      <c r="FB315" t="b">
        <f t="shared" si="297"/>
        <v>1</v>
      </c>
      <c r="FC315" t="b">
        <f t="shared" si="339"/>
        <v>0</v>
      </c>
      <c r="FD315" t="b">
        <f t="shared" si="298"/>
        <v>1</v>
      </c>
      <c r="FE315" t="b">
        <f t="shared" si="299"/>
        <v>1</v>
      </c>
      <c r="FF315" t="b">
        <f t="shared" si="300"/>
        <v>1</v>
      </c>
      <c r="FG315" t="b">
        <f t="shared" si="301"/>
        <v>0</v>
      </c>
      <c r="FH315" t="b">
        <f t="shared" si="340"/>
        <v>0</v>
      </c>
      <c r="FI315">
        <f>IF(OR(FD315=FALSE,FD315="na"),"na",VLOOKUP(GH315,'Vlookup tables'!$G$2:$H$7,2,FALSE))</f>
        <v>4</v>
      </c>
      <c r="FJ315">
        <f>IF(OR(FE315=FALSE,FE315="na"),"na",VLOOKUP(GI315,'Vlookup tables'!$G$2:$H$7,2,FALSE))</f>
        <v>2</v>
      </c>
      <c r="FK315">
        <f>IF(OR(FF315=FALSE,FF315="na"),"na",VLOOKUP(GJ315,'Vlookup tables'!$G$2:$H$7,2,FALSE))</f>
        <v>4</v>
      </c>
      <c r="FL315" t="str">
        <f>IF(OR(FG315=FALSE,FG315="na"),"na",VLOOKUP(GK315,'Vlookup tables'!$G$2:$H$7,2,FALSE))</f>
        <v>na</v>
      </c>
      <c r="FM315">
        <f>IF(OR(FD315=FALSE,FD315="na"),"na",VLOOKUP(GO315,'Vlookup tables'!$J$2:$K$5,2,FALSE))</f>
        <v>2</v>
      </c>
      <c r="FN315">
        <f>IF(OR(FE315=FALSE,FE315="na"),"na",VLOOKUP(GP315,'Vlookup tables'!$J$2:$K$5,2,FALSE))</f>
        <v>2</v>
      </c>
      <c r="FO315">
        <f>IF(OR(FF315=FALSE,FF315="na"),"na",VLOOKUP(GQ315,'Vlookup tables'!$J$2:$K$5,2,FALSE))</f>
        <v>2</v>
      </c>
      <c r="FP315" t="str">
        <f>IF(OR(FG315=FALSE,FG315="na"),"na",VLOOKUP(GR315,'Vlookup tables'!$J$2:$K$5,2,FALSE))</f>
        <v>na</v>
      </c>
      <c r="FQ315" t="b">
        <f t="shared" si="302"/>
        <v>0</v>
      </c>
      <c r="FR315" t="b">
        <f t="shared" si="303"/>
        <v>0</v>
      </c>
      <c r="FS315" t="b">
        <f t="shared" si="304"/>
        <v>0</v>
      </c>
      <c r="FT315" t="str">
        <f t="shared" si="305"/>
        <v>na</v>
      </c>
      <c r="FU315" t="b">
        <f t="shared" si="306"/>
        <v>0</v>
      </c>
      <c r="FV315" t="s">
        <v>668</v>
      </c>
      <c r="FX315" t="s">
        <v>554</v>
      </c>
      <c r="FY315" t="s">
        <v>554</v>
      </c>
      <c r="GA315" t="s">
        <v>554</v>
      </c>
      <c r="GB315" t="s">
        <v>635</v>
      </c>
      <c r="GF315" t="s">
        <v>609</v>
      </c>
      <c r="GH315" t="s">
        <v>573</v>
      </c>
      <c r="GI315" t="s">
        <v>531</v>
      </c>
      <c r="GJ315" t="s">
        <v>573</v>
      </c>
      <c r="GO315" t="s">
        <v>528</v>
      </c>
      <c r="GP315" t="s">
        <v>528</v>
      </c>
      <c r="GQ315" t="s">
        <v>528</v>
      </c>
      <c r="HD315" t="s">
        <v>552</v>
      </c>
      <c r="HX315">
        <f>IF(IT315="","Unknown",VLOOKUP(IT315,'Vlookup tables'!$B$13:$C$16,2,FALSE))</f>
        <v>2</v>
      </c>
      <c r="HY315">
        <f>IF(IU315="","Unknown",VLOOKUP(IU315,'Vlookup tables'!$D$13:$E$16,2,FALSE))</f>
        <v>2</v>
      </c>
      <c r="HZ315">
        <f>IF(IV315="","Unknown",VLOOKUP(IV315,'Vlookup tables'!$F$13:$G$16,2,FALSE))</f>
        <v>1</v>
      </c>
      <c r="IA315">
        <f>IF(IW315="","Unknown",VLOOKUP(IW315,'Vlookup tables'!$H$13:$I$16,2,FALSE))</f>
        <v>2</v>
      </c>
      <c r="IB315">
        <f>IF(IX315="","Unknown",VLOOKUP(IX315,'Vlookup tables'!$J$13:$K$16,2,FALSE))</f>
        <v>2</v>
      </c>
      <c r="IC315">
        <f>IF(IY315="","Unknown",VLOOKUP(IY315,'Vlookup tables'!$L$13:$M$16,2,FALSE))</f>
        <v>2</v>
      </c>
      <c r="ID315">
        <f>IF(IZ315="","Unknown",VLOOKUP(IZ315,'Vlookup tables'!$N$13:$O$16,2,FALSE))</f>
        <v>3</v>
      </c>
      <c r="IE315">
        <f>VLOOKUP(JA315,'Vlookup tables'!$P$13:$Q$15,2,FALSE)</f>
        <v>2</v>
      </c>
      <c r="IF315" t="b">
        <f t="shared" si="341"/>
        <v>1</v>
      </c>
      <c r="IG315" t="b">
        <f t="shared" si="342"/>
        <v>1</v>
      </c>
      <c r="IH315" t="b">
        <f t="shared" si="343"/>
        <v>0</v>
      </c>
      <c r="II315" t="b">
        <f t="shared" si="307"/>
        <v>0</v>
      </c>
      <c r="IJ315">
        <f>IF(OR(IF315=FALSE,IF315="na"),"na",VLOOKUP(JF315,'Vlookup tables'!$G$2:$H$7,2,FALSE))</f>
        <v>2</v>
      </c>
      <c r="IK315">
        <f>IF(OR(IG315=FALSE,IG315="na"),"na",VLOOKUP(JG315,'Vlookup tables'!$G$2:$H$7,2,FALSE))</f>
        <v>1</v>
      </c>
      <c r="IL315" t="str">
        <f>IF(OR(IH315=FALSE,IH315="na"),"na",VLOOKUP(JH315,'Vlookup tables'!$G$2:$H$7,2,FALSE))</f>
        <v>na</v>
      </c>
      <c r="IM315">
        <f>IF(OR(IF315=FALSE,IF315="na"),"na",VLOOKUP(JL315,'Vlookup tables'!$J$2:$K$5,2,FALSE))</f>
        <v>2</v>
      </c>
      <c r="IN315">
        <f>IF(OR(IG315=FALSE,IG315="na"),"na",VLOOKUP(JM315,'Vlookup tables'!$J$2:$K$5,2,FALSE))</f>
        <v>2</v>
      </c>
      <c r="IO315" t="str">
        <f>IF(OR(IH315=FALSE,IH315="na"),"na",VLOOKUP(JN315,'Vlookup tables'!$J$2:$K$5,2,FALSE))</f>
        <v>na</v>
      </c>
      <c r="IP315" t="b">
        <f t="shared" si="344"/>
        <v>0</v>
      </c>
      <c r="IQ315" t="b">
        <f t="shared" si="345"/>
        <v>0</v>
      </c>
      <c r="IR315" t="str">
        <f t="shared" si="346"/>
        <v>na</v>
      </c>
      <c r="IS315" t="b">
        <f t="shared" si="347"/>
        <v>0</v>
      </c>
      <c r="IT315" t="s">
        <v>559</v>
      </c>
      <c r="IU315" t="s">
        <v>560</v>
      </c>
      <c r="IV315" t="s">
        <v>586</v>
      </c>
      <c r="IW315" t="s">
        <v>562</v>
      </c>
      <c r="IX315" t="s">
        <v>563</v>
      </c>
      <c r="IY315" t="s">
        <v>528</v>
      </c>
      <c r="IZ315" t="s">
        <v>587</v>
      </c>
      <c r="JA315" t="s">
        <v>578</v>
      </c>
      <c r="JB315" t="s">
        <v>636</v>
      </c>
      <c r="JF315" t="s">
        <v>531</v>
      </c>
      <c r="JG315" t="s">
        <v>530</v>
      </c>
      <c r="JL315" t="s">
        <v>528</v>
      </c>
      <c r="JM315" t="s">
        <v>528</v>
      </c>
      <c r="KN315" t="s">
        <v>552</v>
      </c>
      <c r="KQ315" t="b">
        <f t="shared" si="348"/>
        <v>0</v>
      </c>
      <c r="KR315">
        <f t="shared" si="308"/>
        <v>157</v>
      </c>
    </row>
    <row r="316" spans="1:304" ht="14.4" customHeight="1" x14ac:dyDescent="0.3">
      <c r="A316">
        <v>100</v>
      </c>
      <c r="B316">
        <v>1009</v>
      </c>
      <c r="C316" s="2">
        <v>44882.663541666669</v>
      </c>
      <c r="D316">
        <v>1</v>
      </c>
      <c r="E316" t="s">
        <v>581</v>
      </c>
      <c r="F316" t="s">
        <v>611</v>
      </c>
      <c r="G316">
        <f>VLOOKUP(F316,'Vlookup tables'!$A$2:$B$10,2,FALSE)</f>
        <v>4</v>
      </c>
      <c r="H316" t="s">
        <v>545</v>
      </c>
      <c r="J316" t="str">
        <f t="shared" si="349"/>
        <v>Engineering</v>
      </c>
      <c r="K316" t="s">
        <v>680</v>
      </c>
      <c r="L316">
        <f>VLOOKUP(K316,'Vlookup tables'!$A$2:$B$10,2,FALSE)</f>
        <v>2</v>
      </c>
      <c r="M316" t="s">
        <v>701</v>
      </c>
      <c r="N316" t="b">
        <f t="shared" si="309"/>
        <v>1</v>
      </c>
      <c r="O316" t="b">
        <f t="shared" si="310"/>
        <v>1</v>
      </c>
      <c r="P316" t="b">
        <f t="shared" si="311"/>
        <v>0</v>
      </c>
      <c r="Q316" t="b">
        <f t="shared" si="312"/>
        <v>1</v>
      </c>
      <c r="R316" t="b">
        <f t="shared" si="313"/>
        <v>0</v>
      </c>
      <c r="S316" t="s">
        <v>547</v>
      </c>
      <c r="T316" t="str">
        <f t="shared" si="350"/>
        <v>na</v>
      </c>
      <c r="U316" t="str">
        <f t="shared" si="351"/>
        <v>na</v>
      </c>
      <c r="V316" t="b">
        <f t="shared" si="352"/>
        <v>1</v>
      </c>
      <c r="W316" t="str">
        <f t="shared" si="353"/>
        <v>na</v>
      </c>
      <c r="X316" t="b">
        <f t="shared" si="354"/>
        <v>0</v>
      </c>
      <c r="Y316" t="s">
        <v>517</v>
      </c>
      <c r="Z316">
        <f>VLOOKUP(Y316,'Vlookup tables'!$D$2:$E$6,2,FALSE)</f>
        <v>1</v>
      </c>
      <c r="AA316" t="b">
        <f t="shared" si="291"/>
        <v>1</v>
      </c>
      <c r="AB316" t="b">
        <f t="shared" si="314"/>
        <v>1</v>
      </c>
      <c r="AC316" t="b">
        <f t="shared" si="315"/>
        <v>0</v>
      </c>
      <c r="AD316" t="b">
        <f t="shared" si="316"/>
        <v>1</v>
      </c>
      <c r="AE316" t="b">
        <f t="shared" si="317"/>
        <v>1</v>
      </c>
      <c r="AF316">
        <f>IF(OR(AA316=FALSE,AA316="na"),"na",VLOOKUP(AV316,'Vlookup tables'!$G$2:$H$7,2,FALSE))</f>
        <v>4</v>
      </c>
      <c r="AG316">
        <f>IF(OR(AB316=FALSE,AB316="na"),"na",VLOOKUP(AW316,'Vlookup tables'!$G$2:$H$7,2,FALSE))</f>
        <v>3</v>
      </c>
      <c r="AH316" t="str">
        <f>IF(OR(AC316=FALSE,AC316="na"),"na",VLOOKUP(AX316,'Vlookup tables'!$G$2:$H$7,2,FALSE))</f>
        <v>na</v>
      </c>
      <c r="AI316">
        <f>IF(OR(AD316=FALSE,AD316="na"),"na",VLOOKUP(AY316,'Vlookup tables'!$G$2:$H$7,2,FALSE))</f>
        <v>4</v>
      </c>
      <c r="AJ316">
        <f>IF(OR(AA316=FALSE,AA316="na"),"na",VLOOKUP(BC316,'Vlookup tables'!$J$2:$K$5,2,FALSE))</f>
        <v>3</v>
      </c>
      <c r="AK316">
        <f>IF(OR(AB316=FALSE,AB316="na"),"na",VLOOKUP(BD316,'Vlookup tables'!$J$2:$K$5,2,FALSE))</f>
        <v>3</v>
      </c>
      <c r="AL316" t="str">
        <f>IF(OR(AC316=FALSE,AC316="na"),"na",VLOOKUP(BE316,'Vlookup tables'!$J$2:$K$5,2,FALSE))</f>
        <v>na</v>
      </c>
      <c r="AM316">
        <f>IF(OR(AD316=FALSE,AD316="na"),"na",VLOOKUP(BF316,'Vlookup tables'!$J$2:$K$5,2,FALSE))</f>
        <v>3</v>
      </c>
      <c r="AN316" t="b">
        <f t="shared" si="318"/>
        <v>1</v>
      </c>
      <c r="AO316" t="b">
        <f t="shared" si="319"/>
        <v>1</v>
      </c>
      <c r="AP316" t="str">
        <f t="shared" si="320"/>
        <v>na</v>
      </c>
      <c r="AQ316" t="b">
        <f t="shared" si="321"/>
        <v>1</v>
      </c>
      <c r="AR316" t="s">
        <v>1436</v>
      </c>
      <c r="AS316" t="s">
        <v>1737</v>
      </c>
      <c r="AV316" t="s">
        <v>573</v>
      </c>
      <c r="AW316" t="s">
        <v>527</v>
      </c>
      <c r="AX316" t="s">
        <v>573</v>
      </c>
      <c r="AY316" t="s">
        <v>573</v>
      </c>
      <c r="AZ316" t="s">
        <v>573</v>
      </c>
      <c r="BC316" t="s">
        <v>532</v>
      </c>
      <c r="BD316" t="s">
        <v>532</v>
      </c>
      <c r="BE316" t="s">
        <v>532</v>
      </c>
      <c r="BF316" t="s">
        <v>532</v>
      </c>
      <c r="BG316" t="s">
        <v>532</v>
      </c>
      <c r="BJ316" t="s">
        <v>1738</v>
      </c>
      <c r="BK316" t="s">
        <v>1738</v>
      </c>
      <c r="BL316" t="s">
        <v>1738</v>
      </c>
      <c r="BM316" t="s">
        <v>1738</v>
      </c>
      <c r="BN316" t="s">
        <v>1739</v>
      </c>
      <c r="BQ316" t="str">
        <f t="shared" si="322"/>
        <v>Yes</v>
      </c>
      <c r="BR316" t="b">
        <f t="shared" si="323"/>
        <v>1</v>
      </c>
      <c r="BS316" t="b">
        <f t="shared" si="324"/>
        <v>0</v>
      </c>
      <c r="BT316" t="b">
        <f t="shared" si="325"/>
        <v>1</v>
      </c>
      <c r="BU316" t="b">
        <f t="shared" si="326"/>
        <v>1</v>
      </c>
      <c r="BV316" t="b">
        <f t="shared" si="327"/>
        <v>0</v>
      </c>
      <c r="BW316">
        <f>IF(OR(BR316=FALSE,BR316="na"),"na",VLOOKUP(CN316,'Vlookup tables'!$G$2:$H$7,2,FALSE))</f>
        <v>3</v>
      </c>
      <c r="BX316" t="str">
        <f>IF(OR(BS316=FALSE,BS316="na"),"na",VLOOKUP(CO316,'Vlookup tables'!$G$2:$H$7,2,FALSE))</f>
        <v>na</v>
      </c>
      <c r="BY316">
        <f>IF(OR(BT316=FALSE,BT316="na"),"na",VLOOKUP(CP316,'Vlookup tables'!$G$2:$H$7,2,FALSE))</f>
        <v>3</v>
      </c>
      <c r="BZ316">
        <f>IF(OR(BU316=FALSE,BU316="na"),"na",VLOOKUP(CQ316,'Vlookup tables'!$G$2:$H$7,2,FALSE))</f>
        <v>2</v>
      </c>
      <c r="CA316">
        <f>IF(OR(BR316=FALSE,BR316="na"),"na",VLOOKUP(CU316,'Vlookup tables'!$J$2:$K$5,2,FALSE))</f>
        <v>3</v>
      </c>
      <c r="CB316" t="str">
        <f>IF(OR(BS316=FALSE,BS316="na"),"na",VLOOKUP(CV316,'Vlookup tables'!$J$2:$K$5,2,FALSE))</f>
        <v>na</v>
      </c>
      <c r="CC316">
        <f>IF(OR(BT316=FALSE,BT316="na"),"na",VLOOKUP(CW316,'Vlookup tables'!$J$2:$K$5,2,FALSE))</f>
        <v>3</v>
      </c>
      <c r="CD316">
        <f>IF(OR(BU316=FALSE,BU316="na"),"na",VLOOKUP(CX316,'Vlookup tables'!$J$2:$K$5,2,FALSE))</f>
        <v>3</v>
      </c>
      <c r="CE316" t="b">
        <f t="shared" si="328"/>
        <v>1</v>
      </c>
      <c r="CF316" t="str">
        <f t="shared" si="329"/>
        <v>na</v>
      </c>
      <c r="CG316" t="b">
        <f t="shared" si="330"/>
        <v>1</v>
      </c>
      <c r="CH316" t="b">
        <f t="shared" si="331"/>
        <v>1</v>
      </c>
      <c r="CI316" t="s">
        <v>519</v>
      </c>
      <c r="CJ316" t="s">
        <v>1635</v>
      </c>
      <c r="CN316" t="s">
        <v>527</v>
      </c>
      <c r="CP316" t="s">
        <v>527</v>
      </c>
      <c r="CQ316" t="s">
        <v>531</v>
      </c>
      <c r="CR316" t="s">
        <v>531</v>
      </c>
      <c r="CU316" t="s">
        <v>532</v>
      </c>
      <c r="CW316" t="s">
        <v>532</v>
      </c>
      <c r="CX316" t="s">
        <v>532</v>
      </c>
      <c r="CY316" t="s">
        <v>532</v>
      </c>
      <c r="DB316" t="s">
        <v>1738</v>
      </c>
      <c r="DD316" t="s">
        <v>1738</v>
      </c>
      <c r="DE316" t="s">
        <v>1738</v>
      </c>
      <c r="DI316" t="b">
        <f t="shared" si="332"/>
        <v>1</v>
      </c>
      <c r="DJ316" t="s">
        <v>1740</v>
      </c>
      <c r="DK316" t="s">
        <v>642</v>
      </c>
      <c r="EQ316" t="b">
        <f t="shared" si="333"/>
        <v>1</v>
      </c>
      <c r="ER316" t="b">
        <f t="shared" si="334"/>
        <v>1</v>
      </c>
      <c r="ES316" t="b">
        <f t="shared" si="335"/>
        <v>0</v>
      </c>
      <c r="ET316" t="b">
        <f t="shared" si="336"/>
        <v>0</v>
      </c>
      <c r="EU316" t="b">
        <f t="shared" si="337"/>
        <v>0</v>
      </c>
      <c r="EV316" t="b">
        <f t="shared" si="338"/>
        <v>1</v>
      </c>
      <c r="EW316">
        <f t="shared" si="292"/>
        <v>3</v>
      </c>
      <c r="EX316" t="str">
        <f t="shared" si="293"/>
        <v>na</v>
      </c>
      <c r="EY316" t="str">
        <f t="shared" si="294"/>
        <v>na</v>
      </c>
      <c r="EZ316" t="str">
        <f t="shared" si="295"/>
        <v>na</v>
      </c>
      <c r="FA316" t="b">
        <f t="shared" si="296"/>
        <v>1</v>
      </c>
      <c r="FB316" t="b">
        <f t="shared" si="297"/>
        <v>1</v>
      </c>
      <c r="FC316" t="b">
        <f t="shared" si="339"/>
        <v>0</v>
      </c>
      <c r="FD316" t="b">
        <f t="shared" si="298"/>
        <v>1</v>
      </c>
      <c r="FE316" t="b">
        <f t="shared" si="299"/>
        <v>0</v>
      </c>
      <c r="FF316" t="b">
        <f t="shared" si="300"/>
        <v>1</v>
      </c>
      <c r="FG316" t="b">
        <f t="shared" si="301"/>
        <v>1</v>
      </c>
      <c r="FH316" t="b">
        <f t="shared" si="340"/>
        <v>0</v>
      </c>
      <c r="FI316">
        <f>IF(OR(FD316=FALSE,FD316="na"),"na",VLOOKUP(GH316,'Vlookup tables'!$G$2:$H$7,2,FALSE))</f>
        <v>4</v>
      </c>
      <c r="FJ316" t="str">
        <f>IF(OR(FE316=FALSE,FE316="na"),"na",VLOOKUP(GI316,'Vlookup tables'!$G$2:$H$7,2,FALSE))</f>
        <v>na</v>
      </c>
      <c r="FK316">
        <f>IF(OR(FF316=FALSE,FF316="na"),"na",VLOOKUP(GJ316,'Vlookup tables'!$G$2:$H$7,2,FALSE))</f>
        <v>3</v>
      </c>
      <c r="FL316">
        <f>IF(OR(FG316=FALSE,FG316="na"),"na",VLOOKUP(GK316,'Vlookup tables'!$G$2:$H$7,2,FALSE))</f>
        <v>4</v>
      </c>
      <c r="FM316">
        <f>IF(OR(FD316=FALSE,FD316="na"),"na",VLOOKUP(GO316,'Vlookup tables'!$J$2:$K$5,2,FALSE))</f>
        <v>3</v>
      </c>
      <c r="FN316" t="str">
        <f>IF(OR(FE316=FALSE,FE316="na"),"na",VLOOKUP(GP316,'Vlookup tables'!$J$2:$K$5,2,FALSE))</f>
        <v>na</v>
      </c>
      <c r="FO316">
        <f>IF(OR(FF316=FALSE,FF316="na"),"na",VLOOKUP(GQ316,'Vlookup tables'!$J$2:$K$5,2,FALSE))</f>
        <v>3</v>
      </c>
      <c r="FP316">
        <f>IF(OR(FG316=FALSE,FG316="na"),"na",VLOOKUP(GR316,'Vlookup tables'!$J$2:$K$5,2,FALSE))</f>
        <v>3</v>
      </c>
      <c r="FQ316" t="b">
        <f t="shared" si="302"/>
        <v>1</v>
      </c>
      <c r="FR316" t="str">
        <f t="shared" si="303"/>
        <v>na</v>
      </c>
      <c r="FS316" t="b">
        <f t="shared" si="304"/>
        <v>1</v>
      </c>
      <c r="FT316" t="b">
        <f t="shared" si="305"/>
        <v>1</v>
      </c>
      <c r="FU316" t="b">
        <f t="shared" si="306"/>
        <v>0</v>
      </c>
      <c r="FV316" t="s">
        <v>1022</v>
      </c>
      <c r="FW316" t="s">
        <v>1741</v>
      </c>
      <c r="FX316" t="s">
        <v>554</v>
      </c>
      <c r="GB316" t="s">
        <v>618</v>
      </c>
      <c r="GF316" t="s">
        <v>609</v>
      </c>
      <c r="GH316" t="s">
        <v>573</v>
      </c>
      <c r="GJ316" t="s">
        <v>527</v>
      </c>
      <c r="GK316" t="s">
        <v>573</v>
      </c>
      <c r="GO316" t="s">
        <v>532</v>
      </c>
      <c r="GQ316" t="s">
        <v>532</v>
      </c>
      <c r="GR316" t="s">
        <v>532</v>
      </c>
      <c r="GV316" t="s">
        <v>1259</v>
      </c>
      <c r="GX316" t="s">
        <v>1259</v>
      </c>
      <c r="GY316" t="s">
        <v>1259</v>
      </c>
      <c r="HD316" t="s">
        <v>552</v>
      </c>
      <c r="HX316">
        <f>IF(IT316="","Unknown",VLOOKUP(IT316,'Vlookup tables'!$B$13:$C$16,2,FALSE))</f>
        <v>3</v>
      </c>
      <c r="HY316">
        <f>IF(IU316="","Unknown",VLOOKUP(IU316,'Vlookup tables'!$D$13:$E$16,2,FALSE))</f>
        <v>3</v>
      </c>
      <c r="HZ316">
        <f>IF(IV316="","Unknown",VLOOKUP(IV316,'Vlookup tables'!$F$13:$G$16,2,FALSE))</f>
        <v>1</v>
      </c>
      <c r="IA316">
        <f>IF(IW316="","Unknown",VLOOKUP(IW316,'Vlookup tables'!$H$13:$I$16,2,FALSE))</f>
        <v>2</v>
      </c>
      <c r="IB316">
        <f>IF(IX316="","Unknown",VLOOKUP(IX316,'Vlookup tables'!$J$13:$K$16,2,FALSE))</f>
        <v>2</v>
      </c>
      <c r="IC316">
        <f>IF(IY316="","Unknown",VLOOKUP(IY316,'Vlookup tables'!$L$13:$M$16,2,FALSE))</f>
        <v>2</v>
      </c>
      <c r="ID316">
        <f>IF(IZ316="","Unknown",VLOOKUP(IZ316,'Vlookup tables'!$N$13:$O$16,2,FALSE))</f>
        <v>2</v>
      </c>
      <c r="IE316">
        <f>VLOOKUP(JA316,'Vlookup tables'!$P$13:$Q$15,2,FALSE)</f>
        <v>2</v>
      </c>
      <c r="IF316" t="b">
        <f t="shared" si="341"/>
        <v>0</v>
      </c>
      <c r="IG316" t="b">
        <f t="shared" si="342"/>
        <v>1</v>
      </c>
      <c r="IH316" t="b">
        <f t="shared" si="343"/>
        <v>0</v>
      </c>
      <c r="II316" t="b">
        <f t="shared" si="307"/>
        <v>1</v>
      </c>
      <c r="IJ316" t="str">
        <f>IF(OR(IF316=FALSE,IF316="na"),"na",VLOOKUP(JF316,'Vlookup tables'!$G$2:$H$7,2,FALSE))</f>
        <v>na</v>
      </c>
      <c r="IK316">
        <f>IF(OR(IG316=FALSE,IG316="na"),"na",VLOOKUP(JG316,'Vlookup tables'!$G$2:$H$7,2,FALSE))</f>
        <v>3</v>
      </c>
      <c r="IL316" t="str">
        <f>IF(OR(IH316=FALSE,IH316="na"),"na",VLOOKUP(JH316,'Vlookup tables'!$G$2:$H$7,2,FALSE))</f>
        <v>na</v>
      </c>
      <c r="IM316" t="str">
        <f>IF(OR(IF316=FALSE,IF316="na"),"na",VLOOKUP(JL316,'Vlookup tables'!$J$2:$K$5,2,FALSE))</f>
        <v>na</v>
      </c>
      <c r="IN316">
        <f>IF(OR(IG316=FALSE,IG316="na"),"na",VLOOKUP(JM316,'Vlookup tables'!$J$2:$K$5,2,FALSE))</f>
        <v>3</v>
      </c>
      <c r="IO316" t="str">
        <f>IF(OR(IH316=FALSE,IH316="na"),"na",VLOOKUP(JN316,'Vlookup tables'!$J$2:$K$5,2,FALSE))</f>
        <v>na</v>
      </c>
      <c r="IP316" t="str">
        <f t="shared" si="344"/>
        <v>na</v>
      </c>
      <c r="IQ316" t="b">
        <f t="shared" si="345"/>
        <v>0</v>
      </c>
      <c r="IR316" t="str">
        <f t="shared" si="346"/>
        <v>na</v>
      </c>
      <c r="IS316" t="b">
        <f t="shared" si="347"/>
        <v>1</v>
      </c>
      <c r="IT316" t="s">
        <v>538</v>
      </c>
      <c r="IU316" t="s">
        <v>539</v>
      </c>
      <c r="IV316" t="s">
        <v>586</v>
      </c>
      <c r="IW316" t="s">
        <v>562</v>
      </c>
      <c r="IX316" t="s">
        <v>563</v>
      </c>
      <c r="IY316" t="s">
        <v>528</v>
      </c>
      <c r="IZ316" t="s">
        <v>576</v>
      </c>
      <c r="JA316" t="s">
        <v>578</v>
      </c>
      <c r="JB316" t="s">
        <v>878</v>
      </c>
      <c r="JC316" t="s">
        <v>1742</v>
      </c>
      <c r="JG316" t="s">
        <v>527</v>
      </c>
      <c r="JI316" t="s">
        <v>531</v>
      </c>
      <c r="JM316" t="s">
        <v>532</v>
      </c>
      <c r="JO316" t="s">
        <v>532</v>
      </c>
      <c r="KM316" t="s">
        <v>1743</v>
      </c>
      <c r="KN316" t="s">
        <v>807</v>
      </c>
      <c r="KQ316" t="b">
        <f t="shared" si="348"/>
        <v>0</v>
      </c>
      <c r="KR316">
        <f t="shared" si="308"/>
        <v>177</v>
      </c>
    </row>
    <row r="317" spans="1:304" ht="14.4" customHeight="1" x14ac:dyDescent="0.3">
      <c r="A317">
        <v>100</v>
      </c>
      <c r="B317">
        <v>669</v>
      </c>
      <c r="C317" s="2">
        <v>44882.672395833331</v>
      </c>
      <c r="D317">
        <v>1</v>
      </c>
      <c r="E317" t="s">
        <v>581</v>
      </c>
      <c r="F317" t="s">
        <v>568</v>
      </c>
      <c r="G317">
        <f>VLOOKUP(F317,'Vlookup tables'!$A$2:$B$10,2,FALSE)</f>
        <v>6</v>
      </c>
      <c r="H317" t="s">
        <v>545</v>
      </c>
      <c r="J317" t="str">
        <f t="shared" si="349"/>
        <v>Engineering</v>
      </c>
      <c r="K317" t="s">
        <v>568</v>
      </c>
      <c r="L317">
        <f>VLOOKUP(K317,'Vlookup tables'!$A$2:$B$10,2,FALSE)</f>
        <v>6</v>
      </c>
      <c r="M317" t="s">
        <v>613</v>
      </c>
      <c r="N317" t="b">
        <f t="shared" si="309"/>
        <v>0</v>
      </c>
      <c r="O317" t="b">
        <f t="shared" si="310"/>
        <v>1</v>
      </c>
      <c r="P317" t="b">
        <f t="shared" si="311"/>
        <v>0</v>
      </c>
      <c r="Q317" t="b">
        <f t="shared" si="312"/>
        <v>1</v>
      </c>
      <c r="R317" t="b">
        <f t="shared" si="313"/>
        <v>0</v>
      </c>
      <c r="S317" t="s">
        <v>547</v>
      </c>
      <c r="T317" t="b">
        <f t="shared" si="350"/>
        <v>0</v>
      </c>
      <c r="U317" t="str">
        <f t="shared" si="351"/>
        <v>na</v>
      </c>
      <c r="V317" t="b">
        <f t="shared" si="352"/>
        <v>1</v>
      </c>
      <c r="W317" t="str">
        <f t="shared" si="353"/>
        <v>na</v>
      </c>
      <c r="X317" t="b">
        <f t="shared" si="354"/>
        <v>0</v>
      </c>
      <c r="Y317" t="s">
        <v>517</v>
      </c>
      <c r="Z317">
        <f>VLOOKUP(Y317,'Vlookup tables'!$D$2:$E$6,2,FALSE)</f>
        <v>1</v>
      </c>
      <c r="AA317" t="b">
        <f t="shared" si="291"/>
        <v>1</v>
      </c>
      <c r="AB317" t="b">
        <f t="shared" si="314"/>
        <v>0</v>
      </c>
      <c r="AC317" t="b">
        <f t="shared" si="315"/>
        <v>0</v>
      </c>
      <c r="AD317" t="b">
        <f t="shared" si="316"/>
        <v>1</v>
      </c>
      <c r="AE317" t="b">
        <f t="shared" si="317"/>
        <v>0</v>
      </c>
      <c r="AF317">
        <f>IF(OR(AA317=FALSE,AA317="na"),"na",VLOOKUP(AV317,'Vlookup tables'!$G$2:$H$7,2,FALSE))</f>
        <v>4</v>
      </c>
      <c r="AG317" t="str">
        <f>IF(OR(AB317=FALSE,AB317="na"),"na",VLOOKUP(AW317,'Vlookup tables'!$G$2:$H$7,2,FALSE))</f>
        <v>na</v>
      </c>
      <c r="AH317" t="str">
        <f>IF(OR(AC317=FALSE,AC317="na"),"na",VLOOKUP(AX317,'Vlookup tables'!$G$2:$H$7,2,FALSE))</f>
        <v>na</v>
      </c>
      <c r="AI317">
        <f>IF(OR(AD317=FALSE,AD317="na"),"na",VLOOKUP(AY317,'Vlookup tables'!$G$2:$H$7,2,FALSE))</f>
        <v>4</v>
      </c>
      <c r="AJ317">
        <f>IF(OR(AA317=FALSE,AA317="na"),"na",VLOOKUP(BC317,'Vlookup tables'!$J$2:$K$5,2,FALSE))</f>
        <v>3</v>
      </c>
      <c r="AK317" t="str">
        <f>IF(OR(AB317=FALSE,AB317="na"),"na",VLOOKUP(BD317,'Vlookup tables'!$J$2:$K$5,2,FALSE))</f>
        <v>na</v>
      </c>
      <c r="AL317" t="str">
        <f>IF(OR(AC317=FALSE,AC317="na"),"na",VLOOKUP(BE317,'Vlookup tables'!$J$2:$K$5,2,FALSE))</f>
        <v>na</v>
      </c>
      <c r="AM317">
        <f>IF(OR(AD317=FALSE,AD317="na"),"na",VLOOKUP(BF317,'Vlookup tables'!$J$2:$K$5,2,FALSE))</f>
        <v>3</v>
      </c>
      <c r="AN317" t="b">
        <f t="shared" si="318"/>
        <v>0</v>
      </c>
      <c r="AO317" t="str">
        <f t="shared" si="319"/>
        <v>na</v>
      </c>
      <c r="AP317" t="str">
        <f t="shared" si="320"/>
        <v>na</v>
      </c>
      <c r="AQ317" t="b">
        <f t="shared" si="321"/>
        <v>0</v>
      </c>
      <c r="AR317" t="s">
        <v>666</v>
      </c>
      <c r="AV317" t="s">
        <v>573</v>
      </c>
      <c r="AX317" t="s">
        <v>551</v>
      </c>
      <c r="AY317" t="s">
        <v>573</v>
      </c>
      <c r="BC317" t="s">
        <v>532</v>
      </c>
      <c r="BE317" t="s">
        <v>532</v>
      </c>
      <c r="BF317" t="s">
        <v>532</v>
      </c>
      <c r="BQ317" t="str">
        <f t="shared" si="322"/>
        <v>Yes</v>
      </c>
      <c r="BR317" t="b">
        <f t="shared" si="323"/>
        <v>1</v>
      </c>
      <c r="BS317" t="b">
        <f t="shared" si="324"/>
        <v>1</v>
      </c>
      <c r="BT317" t="b">
        <f t="shared" si="325"/>
        <v>0</v>
      </c>
      <c r="BU317" t="b">
        <f t="shared" si="326"/>
        <v>0</v>
      </c>
      <c r="BV317" t="b">
        <f t="shared" si="327"/>
        <v>0</v>
      </c>
      <c r="BW317">
        <f>IF(OR(BR317=FALSE,BR317="na"),"na",VLOOKUP(CN317,'Vlookup tables'!$G$2:$H$7,2,FALSE))</f>
        <v>2</v>
      </c>
      <c r="BX317">
        <f>IF(OR(BS317=FALSE,BS317="na"),"na",VLOOKUP(CO317,'Vlookup tables'!$G$2:$H$7,2,FALSE))</f>
        <v>5</v>
      </c>
      <c r="BY317" t="str">
        <f>IF(OR(BT317=FALSE,BT317="na"),"na",VLOOKUP(CP317,'Vlookup tables'!$G$2:$H$7,2,FALSE))</f>
        <v>na</v>
      </c>
      <c r="BZ317" t="str">
        <f>IF(OR(BU317=FALSE,BU317="na"),"na",VLOOKUP(CQ317,'Vlookup tables'!$G$2:$H$7,2,FALSE))</f>
        <v>na</v>
      </c>
      <c r="CA317">
        <f>IF(OR(BR317=FALSE,BR317="na"),"na",VLOOKUP(CU317,'Vlookup tables'!$J$2:$K$5,2,FALSE))</f>
        <v>3</v>
      </c>
      <c r="CB317">
        <f>IF(OR(BS317=FALSE,BS317="na"),"na",VLOOKUP(CV317,'Vlookup tables'!$J$2:$K$5,2,FALSE))</f>
        <v>3</v>
      </c>
      <c r="CC317" t="str">
        <f>IF(OR(BT317=FALSE,BT317="na"),"na",VLOOKUP(CW317,'Vlookup tables'!$J$2:$K$5,2,FALSE))</f>
        <v>na</v>
      </c>
      <c r="CD317" t="str">
        <f>IF(OR(BU317=FALSE,BU317="na"),"na",VLOOKUP(CX317,'Vlookup tables'!$J$2:$K$5,2,FALSE))</f>
        <v>na</v>
      </c>
      <c r="CE317" t="b">
        <f t="shared" si="328"/>
        <v>0</v>
      </c>
      <c r="CF317" t="b">
        <f t="shared" si="329"/>
        <v>0</v>
      </c>
      <c r="CG317" t="str">
        <f t="shared" si="330"/>
        <v>na</v>
      </c>
      <c r="CH317" t="str">
        <f t="shared" si="331"/>
        <v>na</v>
      </c>
      <c r="CI317" t="s">
        <v>519</v>
      </c>
      <c r="CJ317" t="s">
        <v>529</v>
      </c>
      <c r="CN317" t="s">
        <v>531</v>
      </c>
      <c r="CO317" t="s">
        <v>551</v>
      </c>
      <c r="CU317" t="s">
        <v>532</v>
      </c>
      <c r="CV317" t="s">
        <v>532</v>
      </c>
      <c r="DI317" t="b">
        <f t="shared" si="332"/>
        <v>1</v>
      </c>
      <c r="DJ317" t="s">
        <v>1744</v>
      </c>
      <c r="DK317" t="s">
        <v>649</v>
      </c>
      <c r="EQ317" t="b">
        <f t="shared" si="333"/>
        <v>1</v>
      </c>
      <c r="ER317" t="b">
        <f t="shared" si="334"/>
        <v>1</v>
      </c>
      <c r="ES317" t="b">
        <f t="shared" si="335"/>
        <v>0</v>
      </c>
      <c r="ET317" t="b">
        <f t="shared" si="336"/>
        <v>0</v>
      </c>
      <c r="EU317" t="b">
        <f t="shared" si="337"/>
        <v>0</v>
      </c>
      <c r="EV317" t="b">
        <f t="shared" si="338"/>
        <v>0</v>
      </c>
      <c r="EW317">
        <f t="shared" si="292"/>
        <v>1</v>
      </c>
      <c r="EX317" t="str">
        <f t="shared" si="293"/>
        <v>na</v>
      </c>
      <c r="EY317" t="str">
        <f t="shared" si="294"/>
        <v>na</v>
      </c>
      <c r="EZ317" t="str">
        <f t="shared" si="295"/>
        <v>na</v>
      </c>
      <c r="FA317" t="b">
        <f t="shared" si="296"/>
        <v>1</v>
      </c>
      <c r="FB317" t="b">
        <f t="shared" si="297"/>
        <v>0</v>
      </c>
      <c r="FC317" t="b">
        <f t="shared" si="339"/>
        <v>0</v>
      </c>
      <c r="FD317" t="b">
        <f t="shared" si="298"/>
        <v>1</v>
      </c>
      <c r="FE317" t="str">
        <f t="shared" si="299"/>
        <v>na</v>
      </c>
      <c r="FF317" t="b">
        <f t="shared" si="300"/>
        <v>0</v>
      </c>
      <c r="FG317" t="b">
        <f t="shared" si="301"/>
        <v>0</v>
      </c>
      <c r="FH317" t="b">
        <f t="shared" si="340"/>
        <v>0</v>
      </c>
      <c r="FI317">
        <f>IF(OR(FD317=FALSE,FD317="na"),"na",VLOOKUP(GH317,'Vlookup tables'!$G$2:$H$7,2,FALSE))</f>
        <v>1</v>
      </c>
      <c r="FJ317" t="str">
        <f>IF(OR(FE317=FALSE,FE317="na"),"na",VLOOKUP(GI317,'Vlookup tables'!$G$2:$H$7,2,FALSE))</f>
        <v>na</v>
      </c>
      <c r="FK317" t="str">
        <f>IF(OR(FF317=FALSE,FF317="na"),"na",VLOOKUP(GJ317,'Vlookup tables'!$G$2:$H$7,2,FALSE))</f>
        <v>na</v>
      </c>
      <c r="FL317" t="str">
        <f>IF(OR(FG317=FALSE,FG317="na"),"na",VLOOKUP(GK317,'Vlookup tables'!$G$2:$H$7,2,FALSE))</f>
        <v>na</v>
      </c>
      <c r="FM317">
        <f>IF(OR(FD317=FALSE,FD317="na"),"na",VLOOKUP(GO317,'Vlookup tables'!$J$2:$K$5,2,FALSE))</f>
        <v>3</v>
      </c>
      <c r="FN317" t="str">
        <f>IF(OR(FE317=FALSE,FE317="na"),"na",VLOOKUP(GP317,'Vlookup tables'!$J$2:$K$5,2,FALSE))</f>
        <v>na</v>
      </c>
      <c r="FO317" t="str">
        <f>IF(OR(FF317=FALSE,FF317="na"),"na",VLOOKUP(GQ317,'Vlookup tables'!$J$2:$K$5,2,FALSE))</f>
        <v>na</v>
      </c>
      <c r="FP317" t="str">
        <f>IF(OR(FG317=FALSE,FG317="na"),"na",VLOOKUP(GR317,'Vlookup tables'!$J$2:$K$5,2,FALSE))</f>
        <v>na</v>
      </c>
      <c r="FQ317" t="b">
        <f t="shared" si="302"/>
        <v>0</v>
      </c>
      <c r="FR317" t="str">
        <f t="shared" si="303"/>
        <v>na</v>
      </c>
      <c r="FS317" t="str">
        <f t="shared" si="304"/>
        <v>na</v>
      </c>
      <c r="FT317" t="str">
        <f t="shared" si="305"/>
        <v>na</v>
      </c>
      <c r="FU317" t="b">
        <f t="shared" si="306"/>
        <v>1</v>
      </c>
      <c r="FV317" t="s">
        <v>601</v>
      </c>
      <c r="FX317" t="s">
        <v>555</v>
      </c>
      <c r="GB317" t="s">
        <v>661</v>
      </c>
      <c r="GF317" t="s">
        <v>596</v>
      </c>
      <c r="GH317" t="s">
        <v>530</v>
      </c>
      <c r="GO317" t="s">
        <v>532</v>
      </c>
      <c r="HC317" t="s">
        <v>1745</v>
      </c>
      <c r="HD317" t="s">
        <v>642</v>
      </c>
      <c r="HX317">
        <f>IF(IT317="","Unknown",VLOOKUP(IT317,'Vlookup tables'!$B$13:$C$16,2,FALSE))</f>
        <v>2</v>
      </c>
      <c r="HY317">
        <f>IF(IU317="","Unknown",VLOOKUP(IU317,'Vlookup tables'!$D$13:$E$16,2,FALSE))</f>
        <v>3</v>
      </c>
      <c r="HZ317">
        <f>IF(IV317="","Unknown",VLOOKUP(IV317,'Vlookup tables'!$F$13:$G$16,2,FALSE))</f>
        <v>3</v>
      </c>
      <c r="IA317">
        <f>IF(IW317="","Unknown",VLOOKUP(IW317,'Vlookup tables'!$H$13:$I$16,2,FALSE))</f>
        <v>2</v>
      </c>
      <c r="IB317">
        <f>IF(IX317="","Unknown",VLOOKUP(IX317,'Vlookup tables'!$J$13:$K$16,2,FALSE))</f>
        <v>3</v>
      </c>
      <c r="IC317">
        <f>IF(IY317="","Unknown",VLOOKUP(IY317,'Vlookup tables'!$L$13:$M$16,2,FALSE))</f>
        <v>3</v>
      </c>
      <c r="ID317">
        <f>IF(IZ317="","Unknown",VLOOKUP(IZ317,'Vlookup tables'!$N$13:$O$16,2,FALSE))</f>
        <v>1</v>
      </c>
      <c r="IE317">
        <f>VLOOKUP(JA317,'Vlookup tables'!$P$13:$Q$15,2,FALSE)</f>
        <v>2</v>
      </c>
      <c r="IF317" t="b">
        <f t="shared" si="341"/>
        <v>1</v>
      </c>
      <c r="IG317" t="b">
        <f t="shared" si="342"/>
        <v>0</v>
      </c>
      <c r="IH317" t="b">
        <f t="shared" si="343"/>
        <v>0</v>
      </c>
      <c r="II317" t="b">
        <f t="shared" si="307"/>
        <v>0</v>
      </c>
      <c r="IJ317">
        <f>IF(OR(IF317=FALSE,IF317="na"),"na",VLOOKUP(JF317,'Vlookup tables'!$G$2:$H$7,2,FALSE))</f>
        <v>2</v>
      </c>
      <c r="IK317" t="str">
        <f>IF(OR(IG317=FALSE,IG317="na"),"na",VLOOKUP(JG317,'Vlookup tables'!$G$2:$H$7,2,FALSE))</f>
        <v>na</v>
      </c>
      <c r="IL317" t="str">
        <f>IF(OR(IH317=FALSE,IH317="na"),"na",VLOOKUP(JH317,'Vlookup tables'!$G$2:$H$7,2,FALSE))</f>
        <v>na</v>
      </c>
      <c r="IM317">
        <f>IF(OR(IF317=FALSE,IF317="na"),"na",VLOOKUP(JL317,'Vlookup tables'!$J$2:$K$5,2,FALSE))</f>
        <v>3</v>
      </c>
      <c r="IN317" t="str">
        <f>IF(OR(IG317=FALSE,IG317="na"),"na",VLOOKUP(JM317,'Vlookup tables'!$J$2:$K$5,2,FALSE))</f>
        <v>na</v>
      </c>
      <c r="IO317" t="str">
        <f>IF(OR(IH317=FALSE,IH317="na"),"na",VLOOKUP(JN317,'Vlookup tables'!$J$2:$K$5,2,FALSE))</f>
        <v>na</v>
      </c>
      <c r="IP317" t="b">
        <f t="shared" si="344"/>
        <v>1</v>
      </c>
      <c r="IQ317" t="str">
        <f t="shared" si="345"/>
        <v>na</v>
      </c>
      <c r="IR317" t="str">
        <f t="shared" si="346"/>
        <v>na</v>
      </c>
      <c r="IS317" t="b">
        <f t="shared" si="347"/>
        <v>0</v>
      </c>
      <c r="IT317" t="s">
        <v>559</v>
      </c>
      <c r="IU317" t="s">
        <v>539</v>
      </c>
      <c r="IV317" t="s">
        <v>540</v>
      </c>
      <c r="IW317" t="s">
        <v>562</v>
      </c>
      <c r="IX317" t="s">
        <v>577</v>
      </c>
      <c r="IY317" t="s">
        <v>532</v>
      </c>
      <c r="IZ317" t="s">
        <v>562</v>
      </c>
      <c r="JA317" t="s">
        <v>578</v>
      </c>
      <c r="JB317" t="s">
        <v>662</v>
      </c>
      <c r="JF317" t="s">
        <v>531</v>
      </c>
      <c r="JL317" t="s">
        <v>532</v>
      </c>
      <c r="JR317" t="s">
        <v>1746</v>
      </c>
      <c r="KN317" t="s">
        <v>533</v>
      </c>
      <c r="KQ317" t="b">
        <f t="shared" si="348"/>
        <v>0</v>
      </c>
      <c r="KR317">
        <f t="shared" si="308"/>
        <v>150</v>
      </c>
    </row>
    <row r="318" spans="1:304" ht="14.4" customHeight="1" x14ac:dyDescent="0.3">
      <c r="A318">
        <v>100</v>
      </c>
      <c r="B318">
        <v>570</v>
      </c>
      <c r="C318" s="2">
        <v>44882.672881944447</v>
      </c>
      <c r="D318">
        <v>1</v>
      </c>
      <c r="E318" t="s">
        <v>544</v>
      </c>
      <c r="F318" t="s">
        <v>612</v>
      </c>
      <c r="G318">
        <f>VLOOKUP(F318,'Vlookup tables'!$A$2:$B$10,2,FALSE)</f>
        <v>5</v>
      </c>
      <c r="H318" t="s">
        <v>631</v>
      </c>
      <c r="J318" t="str">
        <f t="shared" si="349"/>
        <v>Maintenance</v>
      </c>
      <c r="K318" t="s">
        <v>612</v>
      </c>
      <c r="L318">
        <f>VLOOKUP(K318,'Vlookup tables'!$A$2:$B$10,2,FALSE)</f>
        <v>5</v>
      </c>
      <c r="M318" t="s">
        <v>592</v>
      </c>
      <c r="N318" t="b">
        <f t="shared" si="309"/>
        <v>0</v>
      </c>
      <c r="O318" t="b">
        <f t="shared" si="310"/>
        <v>1</v>
      </c>
      <c r="P318" t="b">
        <f t="shared" si="311"/>
        <v>0</v>
      </c>
      <c r="Q318" t="b">
        <f t="shared" si="312"/>
        <v>0</v>
      </c>
      <c r="R318" t="b">
        <f t="shared" si="313"/>
        <v>0</v>
      </c>
      <c r="S318" t="s">
        <v>547</v>
      </c>
      <c r="T318" t="b">
        <f t="shared" si="350"/>
        <v>0</v>
      </c>
      <c r="U318" t="str">
        <f t="shared" si="351"/>
        <v>na</v>
      </c>
      <c r="V318" t="b">
        <f t="shared" si="352"/>
        <v>1</v>
      </c>
      <c r="W318" t="b">
        <f t="shared" si="353"/>
        <v>0</v>
      </c>
      <c r="X318" t="b">
        <f t="shared" si="354"/>
        <v>0</v>
      </c>
      <c r="Y318" t="s">
        <v>517</v>
      </c>
      <c r="Z318">
        <f>VLOOKUP(Y318,'Vlookup tables'!$D$2:$E$6,2,FALSE)</f>
        <v>1</v>
      </c>
      <c r="AA318" t="b">
        <f t="shared" si="291"/>
        <v>0</v>
      </c>
      <c r="AB318" t="b">
        <f t="shared" si="314"/>
        <v>0</v>
      </c>
      <c r="AC318" t="b">
        <f t="shared" si="315"/>
        <v>0</v>
      </c>
      <c r="AD318" t="b">
        <f t="shared" si="316"/>
        <v>0</v>
      </c>
      <c r="AE318" t="b">
        <f t="shared" si="317"/>
        <v>0</v>
      </c>
      <c r="AF318" t="str">
        <f>IF(OR(AA318=FALSE,AA318="na"),"na",VLOOKUP(AV318,'Vlookup tables'!$G$2:$H$7,2,FALSE))</f>
        <v>na</v>
      </c>
      <c r="AG318" t="str">
        <f>IF(OR(AB318=FALSE,AB318="na"),"na",VLOOKUP(AW318,'Vlookup tables'!$G$2:$H$7,2,FALSE))</f>
        <v>na</v>
      </c>
      <c r="AH318" t="str">
        <f>IF(OR(AC318=FALSE,AC318="na"),"na",VLOOKUP(AX318,'Vlookup tables'!$G$2:$H$7,2,FALSE))</f>
        <v>na</v>
      </c>
      <c r="AI318" t="str">
        <f>IF(OR(AD318=FALSE,AD318="na"),"na",VLOOKUP(AY318,'Vlookup tables'!$G$2:$H$7,2,FALSE))</f>
        <v>na</v>
      </c>
      <c r="AJ318" t="str">
        <f>IF(OR(AA318=FALSE,AA318="na"),"na",VLOOKUP(BC318,'Vlookup tables'!$J$2:$K$5,2,FALSE))</f>
        <v>na</v>
      </c>
      <c r="AK318" t="str">
        <f>IF(OR(AB318=FALSE,AB318="na"),"na",VLOOKUP(BD318,'Vlookup tables'!$J$2:$K$5,2,FALSE))</f>
        <v>na</v>
      </c>
      <c r="AL318" t="str">
        <f>IF(OR(AC318=FALSE,AC318="na"),"na",VLOOKUP(BE318,'Vlookup tables'!$J$2:$K$5,2,FALSE))</f>
        <v>na</v>
      </c>
      <c r="AM318" t="str">
        <f>IF(OR(AD318=FALSE,AD318="na"),"na",VLOOKUP(BF318,'Vlookup tables'!$J$2:$K$5,2,FALSE))</f>
        <v>na</v>
      </c>
      <c r="AN318" t="str">
        <f t="shared" si="318"/>
        <v>na</v>
      </c>
      <c r="AO318" t="str">
        <f t="shared" si="319"/>
        <v>na</v>
      </c>
      <c r="AP318" t="str">
        <f t="shared" si="320"/>
        <v>na</v>
      </c>
      <c r="AQ318" t="str">
        <f t="shared" si="321"/>
        <v>na</v>
      </c>
      <c r="AR318" t="s">
        <v>632</v>
      </c>
      <c r="AX318" t="s">
        <v>551</v>
      </c>
      <c r="BE318" t="s">
        <v>532</v>
      </c>
      <c r="BQ318" t="str">
        <f t="shared" si="322"/>
        <v>Yes</v>
      </c>
      <c r="BR318" t="b">
        <f t="shared" si="323"/>
        <v>0</v>
      </c>
      <c r="BS318" t="b">
        <f t="shared" si="324"/>
        <v>1</v>
      </c>
      <c r="BT318" t="b">
        <f t="shared" si="325"/>
        <v>1</v>
      </c>
      <c r="BU318" t="b">
        <f t="shared" si="326"/>
        <v>0</v>
      </c>
      <c r="BV318" t="b">
        <f t="shared" si="327"/>
        <v>0</v>
      </c>
      <c r="BW318" t="str">
        <f>IF(OR(BR318=FALSE,BR318="na"),"na",VLOOKUP(CN318,'Vlookup tables'!$G$2:$H$7,2,FALSE))</f>
        <v>na</v>
      </c>
      <c r="BX318">
        <f>IF(OR(BS318=FALSE,BS318="na"),"na",VLOOKUP(CO318,'Vlookup tables'!$G$2:$H$7,2,FALSE))</f>
        <v>5</v>
      </c>
      <c r="BY318">
        <f>IF(OR(BT318=FALSE,BT318="na"),"na",VLOOKUP(CP318,'Vlookup tables'!$G$2:$H$7,2,FALSE))</f>
        <v>1</v>
      </c>
      <c r="BZ318" t="str">
        <f>IF(OR(BU318=FALSE,BU318="na"),"na",VLOOKUP(CQ318,'Vlookup tables'!$G$2:$H$7,2,FALSE))</f>
        <v>na</v>
      </c>
      <c r="CA318" t="str">
        <f>IF(OR(BR318=FALSE,BR318="na"),"na",VLOOKUP(CU318,'Vlookup tables'!$J$2:$K$5,2,FALSE))</f>
        <v>na</v>
      </c>
      <c r="CB318">
        <f>IF(OR(BS318=FALSE,BS318="na"),"na",VLOOKUP(CV318,'Vlookup tables'!$J$2:$K$5,2,FALSE))</f>
        <v>3</v>
      </c>
      <c r="CC318">
        <f>IF(OR(BT318=FALSE,BT318="na"),"na",VLOOKUP(CW318,'Vlookup tables'!$J$2:$K$5,2,FALSE))</f>
        <v>3</v>
      </c>
      <c r="CD318" t="str">
        <f>IF(OR(BU318=FALSE,BU318="na"),"na",VLOOKUP(CX318,'Vlookup tables'!$J$2:$K$5,2,FALSE))</f>
        <v>na</v>
      </c>
      <c r="CE318" t="str">
        <f t="shared" si="328"/>
        <v>na</v>
      </c>
      <c r="CF318" t="b">
        <f t="shared" si="329"/>
        <v>0</v>
      </c>
      <c r="CG318" t="b">
        <f t="shared" si="330"/>
        <v>0</v>
      </c>
      <c r="CH318" t="str">
        <f t="shared" si="331"/>
        <v>na</v>
      </c>
      <c r="CI318" t="s">
        <v>519</v>
      </c>
      <c r="CJ318" t="s">
        <v>520</v>
      </c>
      <c r="CO318" t="s">
        <v>551</v>
      </c>
      <c r="CP318" t="s">
        <v>530</v>
      </c>
      <c r="CV318" t="s">
        <v>532</v>
      </c>
      <c r="CW318" t="s">
        <v>532</v>
      </c>
      <c r="DI318" t="b">
        <f t="shared" si="332"/>
        <v>0</v>
      </c>
      <c r="DK318" t="s">
        <v>552</v>
      </c>
      <c r="EQ318" t="b">
        <f t="shared" si="333"/>
        <v>1</v>
      </c>
      <c r="ER318" t="b">
        <f t="shared" si="334"/>
        <v>1</v>
      </c>
      <c r="ES318" t="b">
        <f t="shared" si="335"/>
        <v>1</v>
      </c>
      <c r="ET318" t="b">
        <f t="shared" si="336"/>
        <v>0</v>
      </c>
      <c r="EU318" t="b">
        <f t="shared" si="337"/>
        <v>0</v>
      </c>
      <c r="EV318" t="b">
        <f t="shared" si="338"/>
        <v>0</v>
      </c>
      <c r="EW318">
        <f t="shared" si="292"/>
        <v>3</v>
      </c>
      <c r="EX318">
        <f t="shared" si="293"/>
        <v>3</v>
      </c>
      <c r="EY318" t="str">
        <f t="shared" si="294"/>
        <v>na</v>
      </c>
      <c r="EZ318" t="str">
        <f t="shared" si="295"/>
        <v>na</v>
      </c>
      <c r="FA318" t="b">
        <f t="shared" si="296"/>
        <v>1</v>
      </c>
      <c r="FB318" t="b">
        <f t="shared" si="297"/>
        <v>0</v>
      </c>
      <c r="FC318" t="b">
        <f t="shared" si="339"/>
        <v>0</v>
      </c>
      <c r="FD318" t="b">
        <f t="shared" si="298"/>
        <v>1</v>
      </c>
      <c r="FE318" t="b">
        <f t="shared" si="299"/>
        <v>0</v>
      </c>
      <c r="FF318" t="b">
        <f t="shared" si="300"/>
        <v>1</v>
      </c>
      <c r="FG318" t="b">
        <f t="shared" si="301"/>
        <v>0</v>
      </c>
      <c r="FH318" t="b">
        <f t="shared" si="340"/>
        <v>0</v>
      </c>
      <c r="FI318">
        <f>IF(OR(FD318=FALSE,FD318="na"),"na",VLOOKUP(GH318,'Vlookup tables'!$G$2:$H$7,2,FALSE))</f>
        <v>5</v>
      </c>
      <c r="FJ318" t="str">
        <f>IF(OR(FE318=FALSE,FE318="na"),"na",VLOOKUP(GI318,'Vlookup tables'!$G$2:$H$7,2,FALSE))</f>
        <v>na</v>
      </c>
      <c r="FK318">
        <f>IF(OR(FF318=FALSE,FF318="na"),"na",VLOOKUP(GJ318,'Vlookup tables'!$G$2:$H$7,2,FALSE))</f>
        <v>5</v>
      </c>
      <c r="FL318" t="str">
        <f>IF(OR(FG318=FALSE,FG318="na"),"na",VLOOKUP(GK318,'Vlookup tables'!$G$2:$H$7,2,FALSE))</f>
        <v>na</v>
      </c>
      <c r="FM318">
        <f>IF(OR(FD318=FALSE,FD318="na"),"na",VLOOKUP(GO318,'Vlookup tables'!$J$2:$K$5,2,FALSE))</f>
        <v>3</v>
      </c>
      <c r="FN318" t="str">
        <f>IF(OR(FE318=FALSE,FE318="na"),"na",VLOOKUP(GP318,'Vlookup tables'!$J$2:$K$5,2,FALSE))</f>
        <v>na</v>
      </c>
      <c r="FO318">
        <f>IF(OR(FF318=FALSE,FF318="na"),"na",VLOOKUP(GQ318,'Vlookup tables'!$J$2:$K$5,2,FALSE))</f>
        <v>3</v>
      </c>
      <c r="FP318" t="str">
        <f>IF(OR(FG318=FALSE,FG318="na"),"na",VLOOKUP(GR318,'Vlookup tables'!$J$2:$K$5,2,FALSE))</f>
        <v>na</v>
      </c>
      <c r="FQ318" t="b">
        <f t="shared" si="302"/>
        <v>0</v>
      </c>
      <c r="FR318" t="str">
        <f t="shared" si="303"/>
        <v>na</v>
      </c>
      <c r="FS318" t="b">
        <f t="shared" si="304"/>
        <v>0</v>
      </c>
      <c r="FT318" t="str">
        <f t="shared" si="305"/>
        <v>na</v>
      </c>
      <c r="FU318" t="b">
        <f t="shared" si="306"/>
        <v>0</v>
      </c>
      <c r="FV318" t="s">
        <v>634</v>
      </c>
      <c r="FX318" t="s">
        <v>554</v>
      </c>
      <c r="FY318" t="s">
        <v>554</v>
      </c>
      <c r="GB318" t="s">
        <v>630</v>
      </c>
      <c r="GF318" t="s">
        <v>596</v>
      </c>
      <c r="GH318" t="s">
        <v>551</v>
      </c>
      <c r="GJ318" t="s">
        <v>551</v>
      </c>
      <c r="GO318" t="s">
        <v>532</v>
      </c>
      <c r="GQ318" t="s">
        <v>532</v>
      </c>
      <c r="HD318" t="s">
        <v>552</v>
      </c>
      <c r="HX318">
        <f>IF(IT318="","Unknown",VLOOKUP(IT318,'Vlookup tables'!$B$13:$C$16,2,FALSE))</f>
        <v>2</v>
      </c>
      <c r="HY318">
        <f>IF(IU318="","Unknown",VLOOKUP(IU318,'Vlookup tables'!$D$13:$E$16,2,FALSE))</f>
        <v>3</v>
      </c>
      <c r="HZ318">
        <f>IF(IV318="","Unknown",VLOOKUP(IV318,'Vlookup tables'!$F$13:$G$16,2,FALSE))</f>
        <v>3</v>
      </c>
      <c r="IA318">
        <f>IF(IW318="","Unknown",VLOOKUP(IW318,'Vlookup tables'!$H$13:$I$16,2,FALSE))</f>
        <v>2</v>
      </c>
      <c r="IB318">
        <f>IF(IX318="","Unknown",VLOOKUP(IX318,'Vlookup tables'!$J$13:$K$16,2,FALSE))</f>
        <v>3</v>
      </c>
      <c r="IC318">
        <f>IF(IY318="","Unknown",VLOOKUP(IY318,'Vlookup tables'!$L$13:$M$16,2,FALSE))</f>
        <v>3</v>
      </c>
      <c r="ID318">
        <f>IF(IZ318="","Unknown",VLOOKUP(IZ318,'Vlookup tables'!$N$13:$O$16,2,FALSE))</f>
        <v>3</v>
      </c>
      <c r="IE318">
        <f>VLOOKUP(JA318,'Vlookup tables'!$P$13:$Q$15,2,FALSE)</f>
        <v>2</v>
      </c>
      <c r="IF318" t="b">
        <f t="shared" si="341"/>
        <v>1</v>
      </c>
      <c r="IG318" t="b">
        <f t="shared" si="342"/>
        <v>0</v>
      </c>
      <c r="IH318" t="b">
        <f t="shared" si="343"/>
        <v>0</v>
      </c>
      <c r="II318" t="b">
        <f t="shared" si="307"/>
        <v>0</v>
      </c>
      <c r="IJ318">
        <f>IF(OR(IF318=FALSE,IF318="na"),"na",VLOOKUP(JF318,'Vlookup tables'!$G$2:$H$7,2,FALSE))</f>
        <v>1</v>
      </c>
      <c r="IK318" t="str">
        <f>IF(OR(IG318=FALSE,IG318="na"),"na",VLOOKUP(JG318,'Vlookup tables'!$G$2:$H$7,2,FALSE))</f>
        <v>na</v>
      </c>
      <c r="IL318" t="str">
        <f>IF(OR(IH318=FALSE,IH318="na"),"na",VLOOKUP(JH318,'Vlookup tables'!$G$2:$H$7,2,FALSE))</f>
        <v>na</v>
      </c>
      <c r="IM318">
        <f>IF(OR(IF318=FALSE,IF318="na"),"na",VLOOKUP(JL318,'Vlookup tables'!$J$2:$K$5,2,FALSE))</f>
        <v>3</v>
      </c>
      <c r="IN318" t="str">
        <f>IF(OR(IG318=FALSE,IG318="na"),"na",VLOOKUP(JM318,'Vlookup tables'!$J$2:$K$5,2,FALSE))</f>
        <v>na</v>
      </c>
      <c r="IO318" t="str">
        <f>IF(OR(IH318=FALSE,IH318="na"),"na",VLOOKUP(JN318,'Vlookup tables'!$J$2:$K$5,2,FALSE))</f>
        <v>na</v>
      </c>
      <c r="IP318" t="b">
        <f t="shared" si="344"/>
        <v>0</v>
      </c>
      <c r="IQ318" t="str">
        <f t="shared" si="345"/>
        <v>na</v>
      </c>
      <c r="IR318" t="str">
        <f t="shared" si="346"/>
        <v>na</v>
      </c>
      <c r="IS318" t="b">
        <f t="shared" si="347"/>
        <v>0</v>
      </c>
      <c r="IT318" t="s">
        <v>559</v>
      </c>
      <c r="IU318" t="s">
        <v>539</v>
      </c>
      <c r="IV318" t="s">
        <v>540</v>
      </c>
      <c r="IW318" t="s">
        <v>562</v>
      </c>
      <c r="IX318" t="s">
        <v>577</v>
      </c>
      <c r="IY318" t="s">
        <v>532</v>
      </c>
      <c r="IZ318" t="s">
        <v>587</v>
      </c>
      <c r="JA318" t="s">
        <v>578</v>
      </c>
      <c r="JB318" t="s">
        <v>662</v>
      </c>
      <c r="JF318" t="s">
        <v>530</v>
      </c>
      <c r="JL318" t="s">
        <v>532</v>
      </c>
      <c r="KN318" t="s">
        <v>552</v>
      </c>
      <c r="KQ318" t="b">
        <f t="shared" si="348"/>
        <v>0</v>
      </c>
      <c r="KR318">
        <f t="shared" si="308"/>
        <v>146</v>
      </c>
    </row>
    <row r="319" spans="1:304" ht="14.4" customHeight="1" x14ac:dyDescent="0.3">
      <c r="A319">
        <v>100</v>
      </c>
      <c r="B319">
        <v>446</v>
      </c>
      <c r="C319" s="2">
        <v>44882.673113425924</v>
      </c>
      <c r="D319">
        <v>0.80000001192092896</v>
      </c>
      <c r="E319" t="s">
        <v>590</v>
      </c>
      <c r="F319" t="s">
        <v>611</v>
      </c>
      <c r="G319">
        <f>VLOOKUP(F319,'Vlookup tables'!$A$2:$B$10,2,FALSE)</f>
        <v>4</v>
      </c>
      <c r="H319" t="s">
        <v>567</v>
      </c>
      <c r="J319" t="str">
        <f t="shared" si="349"/>
        <v>Administration</v>
      </c>
      <c r="K319" t="s">
        <v>612</v>
      </c>
      <c r="L319">
        <f>VLOOKUP(K319,'Vlookup tables'!$A$2:$B$10,2,FALSE)</f>
        <v>5</v>
      </c>
      <c r="M319" t="s">
        <v>583</v>
      </c>
      <c r="N319" t="b">
        <f t="shared" si="309"/>
        <v>1</v>
      </c>
      <c r="O319" t="b">
        <f t="shared" si="310"/>
        <v>0</v>
      </c>
      <c r="P319" t="b">
        <f t="shared" si="311"/>
        <v>0</v>
      </c>
      <c r="Q319" t="b">
        <f t="shared" si="312"/>
        <v>0</v>
      </c>
      <c r="R319" t="b">
        <f t="shared" si="313"/>
        <v>0</v>
      </c>
      <c r="T319" t="str">
        <f t="shared" si="350"/>
        <v>na</v>
      </c>
      <c r="U319" t="str">
        <f t="shared" si="351"/>
        <v>Unknown</v>
      </c>
      <c r="V319" t="str">
        <f t="shared" si="352"/>
        <v>Unknown</v>
      </c>
      <c r="W319" t="str">
        <f t="shared" si="353"/>
        <v>Unknown</v>
      </c>
      <c r="X319" t="str">
        <f t="shared" si="354"/>
        <v>Unknown</v>
      </c>
      <c r="Y319" t="s">
        <v>517</v>
      </c>
      <c r="Z319">
        <f>VLOOKUP(Y319,'Vlookup tables'!$D$2:$E$6,2,FALSE)</f>
        <v>1</v>
      </c>
      <c r="AA319" t="b">
        <f t="shared" si="291"/>
        <v>0</v>
      </c>
      <c r="AB319" t="b">
        <f t="shared" si="314"/>
        <v>0</v>
      </c>
      <c r="AC319" t="b">
        <f t="shared" si="315"/>
        <v>0</v>
      </c>
      <c r="AD319" t="b">
        <f t="shared" si="316"/>
        <v>0</v>
      </c>
      <c r="AE319" t="b">
        <f t="shared" si="317"/>
        <v>0</v>
      </c>
      <c r="AF319" t="str">
        <f>IF(OR(AA319=FALSE,AA319="na"),"na",VLOOKUP(AV319,'Vlookup tables'!$G$2:$H$7,2,FALSE))</f>
        <v>na</v>
      </c>
      <c r="AG319" t="str">
        <f>IF(OR(AB319=FALSE,AB319="na"),"na",VLOOKUP(AW319,'Vlookup tables'!$G$2:$H$7,2,FALSE))</f>
        <v>na</v>
      </c>
      <c r="AH319" t="str">
        <f>IF(OR(AC319=FALSE,AC319="na"),"na",VLOOKUP(AX319,'Vlookup tables'!$G$2:$H$7,2,FALSE))</f>
        <v>na</v>
      </c>
      <c r="AI319" t="str">
        <f>IF(OR(AD319=FALSE,AD319="na"),"na",VLOOKUP(AY319,'Vlookup tables'!$G$2:$H$7,2,FALSE))</f>
        <v>na</v>
      </c>
      <c r="AJ319" t="str">
        <f>IF(OR(AA319=FALSE,AA319="na"),"na",VLOOKUP(BC319,'Vlookup tables'!$J$2:$K$5,2,FALSE))</f>
        <v>na</v>
      </c>
      <c r="AK319" t="str">
        <f>IF(OR(AB319=FALSE,AB319="na"),"na",VLOOKUP(BD319,'Vlookup tables'!$J$2:$K$5,2,FALSE))</f>
        <v>na</v>
      </c>
      <c r="AL319" t="str">
        <f>IF(OR(AC319=FALSE,AC319="na"),"na",VLOOKUP(BE319,'Vlookup tables'!$J$2:$K$5,2,FALSE))</f>
        <v>na</v>
      </c>
      <c r="AM319" t="str">
        <f>IF(OR(AD319=FALSE,AD319="na"),"na",VLOOKUP(BF319,'Vlookup tables'!$J$2:$K$5,2,FALSE))</f>
        <v>na</v>
      </c>
      <c r="AN319" t="str">
        <f t="shared" si="318"/>
        <v>na</v>
      </c>
      <c r="AO319" t="str">
        <f t="shared" si="319"/>
        <v>na</v>
      </c>
      <c r="AP319" t="str">
        <f t="shared" si="320"/>
        <v>na</v>
      </c>
      <c r="AQ319" t="str">
        <f t="shared" si="321"/>
        <v>na</v>
      </c>
      <c r="AR319" t="s">
        <v>632</v>
      </c>
      <c r="AX319" t="s">
        <v>573</v>
      </c>
      <c r="BE319" t="s">
        <v>532</v>
      </c>
      <c r="BL319" t="s">
        <v>1747</v>
      </c>
      <c r="BQ319" t="str">
        <f t="shared" si="322"/>
        <v>Yes</v>
      </c>
      <c r="BR319" t="b">
        <f t="shared" si="323"/>
        <v>0</v>
      </c>
      <c r="BS319" t="b">
        <f t="shared" si="324"/>
        <v>1</v>
      </c>
      <c r="BT319" t="b">
        <f t="shared" si="325"/>
        <v>0</v>
      </c>
      <c r="BU319" t="b">
        <f t="shared" si="326"/>
        <v>0</v>
      </c>
      <c r="BV319" t="b">
        <f t="shared" si="327"/>
        <v>0</v>
      </c>
      <c r="BW319" t="str">
        <f>IF(OR(BR319=FALSE,BR319="na"),"na",VLOOKUP(CN319,'Vlookup tables'!$G$2:$H$7,2,FALSE))</f>
        <v>na</v>
      </c>
      <c r="BX319">
        <f>IF(OR(BS319=FALSE,BS319="na"),"na",VLOOKUP(CO319,'Vlookup tables'!$G$2:$H$7,2,FALSE))</f>
        <v>2</v>
      </c>
      <c r="BY319" t="str">
        <f>IF(OR(BT319=FALSE,BT319="na"),"na",VLOOKUP(CP319,'Vlookup tables'!$G$2:$H$7,2,FALSE))</f>
        <v>na</v>
      </c>
      <c r="BZ319" t="str">
        <f>IF(OR(BU319=FALSE,BU319="na"),"na",VLOOKUP(CQ319,'Vlookup tables'!$G$2:$H$7,2,FALSE))</f>
        <v>na</v>
      </c>
      <c r="CA319" t="str">
        <f>IF(OR(BR319=FALSE,BR319="na"),"na",VLOOKUP(CU319,'Vlookup tables'!$J$2:$K$5,2,FALSE))</f>
        <v>na</v>
      </c>
      <c r="CB319">
        <f>IF(OR(BS319=FALSE,BS319="na"),"na",VLOOKUP(CV319,'Vlookup tables'!$J$2:$K$5,2,FALSE))</f>
        <v>3</v>
      </c>
      <c r="CC319" t="str">
        <f>IF(OR(BT319=FALSE,BT319="na"),"na",VLOOKUP(CW319,'Vlookup tables'!$J$2:$K$5,2,FALSE))</f>
        <v>na</v>
      </c>
      <c r="CD319" t="str">
        <f>IF(OR(BU319=FALSE,BU319="na"),"na",VLOOKUP(CX319,'Vlookup tables'!$J$2:$K$5,2,FALSE))</f>
        <v>na</v>
      </c>
      <c r="CE319" t="str">
        <f t="shared" si="328"/>
        <v>na</v>
      </c>
      <c r="CF319" t="b">
        <f t="shared" si="329"/>
        <v>1</v>
      </c>
      <c r="CG319" t="str">
        <f t="shared" si="330"/>
        <v>na</v>
      </c>
      <c r="CH319" t="str">
        <f t="shared" si="331"/>
        <v>na</v>
      </c>
      <c r="CI319" t="s">
        <v>519</v>
      </c>
      <c r="CJ319" t="s">
        <v>805</v>
      </c>
      <c r="CO319" t="s">
        <v>531</v>
      </c>
      <c r="CV319" t="s">
        <v>532</v>
      </c>
      <c r="DC319" t="s">
        <v>1748</v>
      </c>
      <c r="DI319" t="b">
        <f t="shared" si="332"/>
        <v>0</v>
      </c>
      <c r="DK319" t="s">
        <v>552</v>
      </c>
      <c r="EQ319" t="b">
        <f t="shared" si="333"/>
        <v>0</v>
      </c>
      <c r="ER319" t="b">
        <f t="shared" si="334"/>
        <v>0</v>
      </c>
      <c r="ES319" t="b">
        <f t="shared" si="335"/>
        <v>0</v>
      </c>
      <c r="ET319" t="b">
        <f t="shared" si="336"/>
        <v>0</v>
      </c>
      <c r="EU319" t="b">
        <f t="shared" si="337"/>
        <v>0</v>
      </c>
      <c r="EV319" t="b">
        <f t="shared" si="338"/>
        <v>0</v>
      </c>
      <c r="EW319" t="str">
        <f t="shared" si="292"/>
        <v>na</v>
      </c>
      <c r="EX319" t="str">
        <f t="shared" si="293"/>
        <v>na</v>
      </c>
      <c r="EY319" t="str">
        <f t="shared" si="294"/>
        <v>na</v>
      </c>
      <c r="EZ319" t="str">
        <f t="shared" si="295"/>
        <v>na</v>
      </c>
      <c r="FA319" t="str">
        <f t="shared" si="296"/>
        <v>na</v>
      </c>
      <c r="FB319" t="str">
        <f t="shared" si="297"/>
        <v>na</v>
      </c>
      <c r="FC319" t="str">
        <f t="shared" si="339"/>
        <v>na</v>
      </c>
      <c r="FD319" t="str">
        <f t="shared" si="298"/>
        <v>na</v>
      </c>
      <c r="FE319" t="str">
        <f t="shared" si="299"/>
        <v>na</v>
      </c>
      <c r="FF319" t="str">
        <f t="shared" si="300"/>
        <v>na</v>
      </c>
      <c r="FG319" t="str">
        <f t="shared" si="301"/>
        <v>na</v>
      </c>
      <c r="FH319" t="str">
        <f t="shared" si="340"/>
        <v>na</v>
      </c>
      <c r="FI319" t="str">
        <f>IF(OR(FD319=FALSE,FD319="na"),"na",VLOOKUP(GH319,'Vlookup tables'!$G$2:$H$7,2,FALSE))</f>
        <v>na</v>
      </c>
      <c r="FJ319" t="str">
        <f>IF(OR(FE319=FALSE,FE319="na"),"na",VLOOKUP(GI319,'Vlookup tables'!$G$2:$H$7,2,FALSE))</f>
        <v>na</v>
      </c>
      <c r="FK319" t="str">
        <f>IF(OR(FF319=FALSE,FF319="na"),"na",VLOOKUP(GJ319,'Vlookup tables'!$G$2:$H$7,2,FALSE))</f>
        <v>na</v>
      </c>
      <c r="FL319" t="str">
        <f>IF(OR(FG319=FALSE,FG319="na"),"na",VLOOKUP(GK319,'Vlookup tables'!$G$2:$H$7,2,FALSE))</f>
        <v>na</v>
      </c>
      <c r="FM319" t="str">
        <f>IF(OR(FD319=FALSE,FD319="na"),"na",VLOOKUP(GO319,'Vlookup tables'!$J$2:$K$5,2,FALSE))</f>
        <v>na</v>
      </c>
      <c r="FN319" t="str">
        <f>IF(OR(FE319=FALSE,FE319="na"),"na",VLOOKUP(GP319,'Vlookup tables'!$J$2:$K$5,2,FALSE))</f>
        <v>na</v>
      </c>
      <c r="FO319" t="str">
        <f>IF(OR(FF319=FALSE,FF319="na"),"na",VLOOKUP(GQ319,'Vlookup tables'!$J$2:$K$5,2,FALSE))</f>
        <v>na</v>
      </c>
      <c r="FP319" t="str">
        <f>IF(OR(FG319=FALSE,FG319="na"),"na",VLOOKUP(GR319,'Vlookup tables'!$J$2:$K$5,2,FALSE))</f>
        <v>na</v>
      </c>
      <c r="FQ319" t="str">
        <f t="shared" si="302"/>
        <v>na</v>
      </c>
      <c r="FR319" t="str">
        <f t="shared" si="303"/>
        <v>na</v>
      </c>
      <c r="FS319" t="str">
        <f t="shared" si="304"/>
        <v>na</v>
      </c>
      <c r="FT319" t="str">
        <f t="shared" si="305"/>
        <v>na</v>
      </c>
      <c r="FU319" t="str">
        <f t="shared" si="306"/>
        <v>na</v>
      </c>
      <c r="FV319" t="s">
        <v>574</v>
      </c>
      <c r="HF319" t="s">
        <v>534</v>
      </c>
      <c r="HX319">
        <f>IF(IT319="","Unknown",VLOOKUP(IT319,'Vlookup tables'!$B$13:$C$16,2,FALSE))</f>
        <v>2</v>
      </c>
      <c r="HY319">
        <f>IF(IU319="","Unknown",VLOOKUP(IU319,'Vlookup tables'!$D$13:$E$16,2,FALSE))</f>
        <v>3</v>
      </c>
      <c r="HZ319">
        <f>IF(IV319="","Unknown",VLOOKUP(IV319,'Vlookup tables'!$F$13:$G$16,2,FALSE))</f>
        <v>3</v>
      </c>
      <c r="IA319">
        <f>IF(IW319="","Unknown",VLOOKUP(IW319,'Vlookup tables'!$H$13:$I$16,2,FALSE))</f>
        <v>2</v>
      </c>
      <c r="IB319">
        <f>IF(IX319="","Unknown",VLOOKUP(IX319,'Vlookup tables'!$J$13:$K$16,2,FALSE))</f>
        <v>3</v>
      </c>
      <c r="IC319">
        <f>IF(IY319="","Unknown",VLOOKUP(IY319,'Vlookup tables'!$L$13:$M$16,2,FALSE))</f>
        <v>3</v>
      </c>
      <c r="ID319">
        <f>IF(IZ319="","Unknown",VLOOKUP(IZ319,'Vlookup tables'!$N$13:$O$16,2,FALSE))</f>
        <v>1</v>
      </c>
      <c r="IE319">
        <f>VLOOKUP(JA319,'Vlookup tables'!$P$13:$Q$15,2,FALSE)</f>
        <v>1</v>
      </c>
      <c r="IF319" t="str">
        <f t="shared" si="341"/>
        <v>na</v>
      </c>
      <c r="IG319" t="str">
        <f t="shared" si="342"/>
        <v>na</v>
      </c>
      <c r="IH319" t="str">
        <f t="shared" si="343"/>
        <v>na</v>
      </c>
      <c r="II319" t="str">
        <f t="shared" si="307"/>
        <v>na</v>
      </c>
      <c r="IJ319" t="str">
        <f>IF(OR(IF319=FALSE,IF319="na"),"na",VLOOKUP(JF319,'Vlookup tables'!$G$2:$H$7,2,FALSE))</f>
        <v>na</v>
      </c>
      <c r="IK319" t="str">
        <f>IF(OR(IG319=FALSE,IG319="na"),"na",VLOOKUP(JG319,'Vlookup tables'!$G$2:$H$7,2,FALSE))</f>
        <v>na</v>
      </c>
      <c r="IL319" t="str">
        <f>IF(OR(IH319=FALSE,IH319="na"),"na",VLOOKUP(JH319,'Vlookup tables'!$G$2:$H$7,2,FALSE))</f>
        <v>na</v>
      </c>
      <c r="IM319" t="str">
        <f>IF(OR(IF319=FALSE,IF319="na"),"na",VLOOKUP(JL319,'Vlookup tables'!$J$2:$K$5,2,FALSE))</f>
        <v>na</v>
      </c>
      <c r="IN319" t="str">
        <f>IF(OR(IG319=FALSE,IG319="na"),"na",VLOOKUP(JM319,'Vlookup tables'!$J$2:$K$5,2,FALSE))</f>
        <v>na</v>
      </c>
      <c r="IO319" t="str">
        <f>IF(OR(IH319=FALSE,IH319="na"),"na",VLOOKUP(JN319,'Vlookup tables'!$J$2:$K$5,2,FALSE))</f>
        <v>na</v>
      </c>
      <c r="IP319" t="str">
        <f t="shared" si="344"/>
        <v>na</v>
      </c>
      <c r="IQ319" t="str">
        <f t="shared" si="345"/>
        <v>na</v>
      </c>
      <c r="IR319" t="str">
        <f t="shared" si="346"/>
        <v>na</v>
      </c>
      <c r="IS319" t="b">
        <f t="shared" si="347"/>
        <v>0</v>
      </c>
      <c r="IT319" t="s">
        <v>559</v>
      </c>
      <c r="IU319" t="s">
        <v>539</v>
      </c>
      <c r="IV319" t="s">
        <v>540</v>
      </c>
      <c r="IW319" t="s">
        <v>562</v>
      </c>
      <c r="IX319" t="s">
        <v>577</v>
      </c>
      <c r="IY319" t="s">
        <v>532</v>
      </c>
      <c r="IZ319" t="s">
        <v>562</v>
      </c>
      <c r="JA319" t="s">
        <v>541</v>
      </c>
      <c r="JX319" t="s">
        <v>534</v>
      </c>
      <c r="KN319" t="s">
        <v>552</v>
      </c>
      <c r="KQ319" t="b">
        <f t="shared" si="348"/>
        <v>0</v>
      </c>
      <c r="KR319">
        <f t="shared" si="308"/>
        <v>135</v>
      </c>
    </row>
    <row r="320" spans="1:304" ht="14.4" customHeight="1" x14ac:dyDescent="0.3">
      <c r="A320">
        <v>100</v>
      </c>
      <c r="B320">
        <v>414</v>
      </c>
      <c r="C320" s="2">
        <v>44882.674687500003</v>
      </c>
      <c r="D320">
        <v>1</v>
      </c>
      <c r="E320" t="s">
        <v>590</v>
      </c>
      <c r="F320" t="s">
        <v>566</v>
      </c>
      <c r="G320">
        <f>VLOOKUP(F320,'Vlookup tables'!$A$2:$B$10,2,FALSE)</f>
        <v>3</v>
      </c>
      <c r="H320" t="s">
        <v>545</v>
      </c>
      <c r="J320" t="str">
        <f t="shared" si="349"/>
        <v>Engineering</v>
      </c>
      <c r="K320" t="s">
        <v>611</v>
      </c>
      <c r="L320">
        <f>VLOOKUP(K320,'Vlookup tables'!$A$2:$B$10,2,FALSE)</f>
        <v>4</v>
      </c>
      <c r="M320" t="s">
        <v>583</v>
      </c>
      <c r="N320" t="b">
        <f t="shared" si="309"/>
        <v>1</v>
      </c>
      <c r="O320" t="b">
        <f t="shared" si="310"/>
        <v>0</v>
      </c>
      <c r="P320" t="b">
        <f t="shared" si="311"/>
        <v>0</v>
      </c>
      <c r="Q320" t="b">
        <f t="shared" si="312"/>
        <v>0</v>
      </c>
      <c r="R320" t="b">
        <f t="shared" si="313"/>
        <v>0</v>
      </c>
      <c r="S320" t="s">
        <v>614</v>
      </c>
      <c r="T320" t="str">
        <f t="shared" si="350"/>
        <v>na</v>
      </c>
      <c r="U320" t="b">
        <f t="shared" si="351"/>
        <v>1</v>
      </c>
      <c r="V320" t="b">
        <f t="shared" si="352"/>
        <v>1</v>
      </c>
      <c r="W320" t="b">
        <f t="shared" si="353"/>
        <v>1</v>
      </c>
      <c r="X320" t="b">
        <f t="shared" si="354"/>
        <v>0</v>
      </c>
      <c r="Y320" t="s">
        <v>517</v>
      </c>
      <c r="Z320">
        <f>VLOOKUP(Y320,'Vlookup tables'!$D$2:$E$6,2,FALSE)</f>
        <v>1</v>
      </c>
      <c r="AA320" t="b">
        <f t="shared" si="291"/>
        <v>0</v>
      </c>
      <c r="AB320" t="b">
        <f t="shared" si="314"/>
        <v>0</v>
      </c>
      <c r="AC320" t="b">
        <f t="shared" si="315"/>
        <v>0</v>
      </c>
      <c r="AD320" t="b">
        <f t="shared" si="316"/>
        <v>1</v>
      </c>
      <c r="AE320" t="b">
        <f t="shared" si="317"/>
        <v>0</v>
      </c>
      <c r="AF320" t="str">
        <f>IF(OR(AA320=FALSE,AA320="na"),"na",VLOOKUP(AV320,'Vlookup tables'!$G$2:$H$7,2,FALSE))</f>
        <v>na</v>
      </c>
      <c r="AG320" t="str">
        <f>IF(OR(AB320=FALSE,AB320="na"),"na",VLOOKUP(AW320,'Vlookup tables'!$G$2:$H$7,2,FALSE))</f>
        <v>na</v>
      </c>
      <c r="AH320" t="str">
        <f>IF(OR(AC320=FALSE,AC320="na"),"na",VLOOKUP(AX320,'Vlookup tables'!$G$2:$H$7,2,FALSE))</f>
        <v>na</v>
      </c>
      <c r="AI320">
        <f>IF(OR(AD320=FALSE,AD320="na"),"na",VLOOKUP(AY320,'Vlookup tables'!$G$2:$H$7,2,FALSE))</f>
        <v>5</v>
      </c>
      <c r="AJ320" t="str">
        <f>IF(OR(AA320=FALSE,AA320="na"),"na",VLOOKUP(BC320,'Vlookup tables'!$J$2:$K$5,2,FALSE))</f>
        <v>na</v>
      </c>
      <c r="AK320" t="str">
        <f>IF(OR(AB320=FALSE,AB320="na"),"na",VLOOKUP(BD320,'Vlookup tables'!$J$2:$K$5,2,FALSE))</f>
        <v>na</v>
      </c>
      <c r="AL320" t="str">
        <f>IF(OR(AC320=FALSE,AC320="na"),"na",VLOOKUP(BE320,'Vlookup tables'!$J$2:$K$5,2,FALSE))</f>
        <v>na</v>
      </c>
      <c r="AM320">
        <f>IF(OR(AD320=FALSE,AD320="na"),"na",VLOOKUP(BF320,'Vlookup tables'!$J$2:$K$5,2,FALSE))</f>
        <v>3</v>
      </c>
      <c r="AN320" t="str">
        <f t="shared" si="318"/>
        <v>na</v>
      </c>
      <c r="AO320" t="str">
        <f t="shared" si="319"/>
        <v>na</v>
      </c>
      <c r="AP320" t="str">
        <f t="shared" si="320"/>
        <v>na</v>
      </c>
      <c r="AQ320" t="b">
        <f t="shared" si="321"/>
        <v>0</v>
      </c>
      <c r="AR320" t="s">
        <v>766</v>
      </c>
      <c r="AY320" t="s">
        <v>551</v>
      </c>
      <c r="BF320" t="s">
        <v>532</v>
      </c>
      <c r="BQ320" t="str">
        <f t="shared" si="322"/>
        <v>Yes</v>
      </c>
      <c r="BR320" t="b">
        <f t="shared" si="323"/>
        <v>0</v>
      </c>
      <c r="BS320" t="b">
        <f t="shared" si="324"/>
        <v>1</v>
      </c>
      <c r="BT320" t="b">
        <f t="shared" si="325"/>
        <v>0</v>
      </c>
      <c r="BU320" t="b">
        <f t="shared" si="326"/>
        <v>0</v>
      </c>
      <c r="BV320" t="b">
        <f t="shared" si="327"/>
        <v>0</v>
      </c>
      <c r="BW320" t="str">
        <f>IF(OR(BR320=FALSE,BR320="na"),"na",VLOOKUP(CN320,'Vlookup tables'!$G$2:$H$7,2,FALSE))</f>
        <v>na</v>
      </c>
      <c r="BX320">
        <f>IF(OR(BS320=FALSE,BS320="na"),"na",VLOOKUP(CO320,'Vlookup tables'!$G$2:$H$7,2,FALSE))</f>
        <v>2</v>
      </c>
      <c r="BY320" t="str">
        <f>IF(OR(BT320=FALSE,BT320="na"),"na",VLOOKUP(CP320,'Vlookup tables'!$G$2:$H$7,2,FALSE))</f>
        <v>na</v>
      </c>
      <c r="BZ320" t="str">
        <f>IF(OR(BU320=FALSE,BU320="na"),"na",VLOOKUP(CQ320,'Vlookup tables'!$G$2:$H$7,2,FALSE))</f>
        <v>na</v>
      </c>
      <c r="CA320" t="str">
        <f>IF(OR(BR320=FALSE,BR320="na"),"na",VLOOKUP(CU320,'Vlookup tables'!$J$2:$K$5,2,FALSE))</f>
        <v>na</v>
      </c>
      <c r="CB320">
        <f>IF(OR(BS320=FALSE,BS320="na"),"na",VLOOKUP(CV320,'Vlookup tables'!$J$2:$K$5,2,FALSE))</f>
        <v>3</v>
      </c>
      <c r="CC320" t="str">
        <f>IF(OR(BT320=FALSE,BT320="na"),"na",VLOOKUP(CW320,'Vlookup tables'!$J$2:$K$5,2,FALSE))</f>
        <v>na</v>
      </c>
      <c r="CD320" t="str">
        <f>IF(OR(BU320=FALSE,BU320="na"),"na",VLOOKUP(CX320,'Vlookup tables'!$J$2:$K$5,2,FALSE))</f>
        <v>na</v>
      </c>
      <c r="CE320" t="str">
        <f t="shared" si="328"/>
        <v>na</v>
      </c>
      <c r="CF320" t="b">
        <f t="shared" si="329"/>
        <v>0</v>
      </c>
      <c r="CG320" t="str">
        <f t="shared" si="330"/>
        <v>na</v>
      </c>
      <c r="CH320" t="str">
        <f t="shared" si="331"/>
        <v>na</v>
      </c>
      <c r="CI320" t="s">
        <v>519</v>
      </c>
      <c r="CJ320" t="s">
        <v>805</v>
      </c>
      <c r="CO320" t="s">
        <v>531</v>
      </c>
      <c r="CV320" t="s">
        <v>532</v>
      </c>
      <c r="DI320" t="b">
        <f t="shared" si="332"/>
        <v>1</v>
      </c>
      <c r="DJ320" t="s">
        <v>1749</v>
      </c>
      <c r="DK320" t="s">
        <v>900</v>
      </c>
      <c r="EQ320" t="b">
        <f t="shared" si="333"/>
        <v>1</v>
      </c>
      <c r="ER320" t="b">
        <f t="shared" si="334"/>
        <v>1</v>
      </c>
      <c r="ES320" t="b">
        <f t="shared" si="335"/>
        <v>1</v>
      </c>
      <c r="ET320" t="b">
        <f t="shared" si="336"/>
        <v>0</v>
      </c>
      <c r="EU320" t="b">
        <f t="shared" si="337"/>
        <v>1</v>
      </c>
      <c r="EV320" t="b">
        <f t="shared" si="338"/>
        <v>0</v>
      </c>
      <c r="EW320">
        <f t="shared" si="292"/>
        <v>3</v>
      </c>
      <c r="EX320">
        <f t="shared" si="293"/>
        <v>3</v>
      </c>
      <c r="EY320" t="str">
        <f t="shared" si="294"/>
        <v>na</v>
      </c>
      <c r="EZ320">
        <f t="shared" si="295"/>
        <v>3</v>
      </c>
      <c r="FA320" t="b">
        <f t="shared" si="296"/>
        <v>1</v>
      </c>
      <c r="FB320" t="b">
        <f t="shared" si="297"/>
        <v>0</v>
      </c>
      <c r="FC320" t="b">
        <f t="shared" si="339"/>
        <v>0</v>
      </c>
      <c r="FD320" t="b">
        <f t="shared" si="298"/>
        <v>1</v>
      </c>
      <c r="FE320" t="b">
        <f t="shared" si="299"/>
        <v>0</v>
      </c>
      <c r="FF320" t="b">
        <f t="shared" si="300"/>
        <v>1</v>
      </c>
      <c r="FG320" t="b">
        <f t="shared" si="301"/>
        <v>0</v>
      </c>
      <c r="FH320" t="b">
        <f t="shared" si="340"/>
        <v>0</v>
      </c>
      <c r="FI320">
        <f>IF(OR(FD320=FALSE,FD320="na"),"na",VLOOKUP(GH320,'Vlookup tables'!$G$2:$H$7,2,FALSE))</f>
        <v>2</v>
      </c>
      <c r="FJ320" t="str">
        <f>IF(OR(FE320=FALSE,FE320="na"),"na",VLOOKUP(GI320,'Vlookup tables'!$G$2:$H$7,2,FALSE))</f>
        <v>na</v>
      </c>
      <c r="FK320">
        <f>IF(OR(FF320=FALSE,FF320="na"),"na",VLOOKUP(GJ320,'Vlookup tables'!$G$2:$H$7,2,FALSE))</f>
        <v>2</v>
      </c>
      <c r="FL320" t="str">
        <f>IF(OR(FG320=FALSE,FG320="na"),"na",VLOOKUP(GK320,'Vlookup tables'!$G$2:$H$7,2,FALSE))</f>
        <v>na</v>
      </c>
      <c r="FM320">
        <f>IF(OR(FD320=FALSE,FD320="na"),"na",VLOOKUP(GO320,'Vlookup tables'!$J$2:$K$5,2,FALSE))</f>
        <v>3</v>
      </c>
      <c r="FN320" t="str">
        <f>IF(OR(FE320=FALSE,FE320="na"),"na",VLOOKUP(GP320,'Vlookup tables'!$J$2:$K$5,2,FALSE))</f>
        <v>na</v>
      </c>
      <c r="FO320">
        <f>IF(OR(FF320=FALSE,FF320="na"),"na",VLOOKUP(GQ320,'Vlookup tables'!$J$2:$K$5,2,FALSE))</f>
        <v>3</v>
      </c>
      <c r="FP320" t="str">
        <f>IF(OR(FG320=FALSE,FG320="na"),"na",VLOOKUP(GR320,'Vlookup tables'!$J$2:$K$5,2,FALSE))</f>
        <v>na</v>
      </c>
      <c r="FQ320" t="b">
        <f t="shared" si="302"/>
        <v>0</v>
      </c>
      <c r="FR320" t="str">
        <f t="shared" si="303"/>
        <v>na</v>
      </c>
      <c r="FS320" t="b">
        <f t="shared" si="304"/>
        <v>0</v>
      </c>
      <c r="FT320" t="str">
        <f t="shared" si="305"/>
        <v>na</v>
      </c>
      <c r="FU320" t="b">
        <f t="shared" si="306"/>
        <v>0</v>
      </c>
      <c r="FV320" t="s">
        <v>668</v>
      </c>
      <c r="FX320" t="s">
        <v>554</v>
      </c>
      <c r="FY320" t="s">
        <v>554</v>
      </c>
      <c r="GA320" t="s">
        <v>554</v>
      </c>
      <c r="GB320" t="s">
        <v>630</v>
      </c>
      <c r="GF320" t="s">
        <v>596</v>
      </c>
      <c r="GH320" t="s">
        <v>531</v>
      </c>
      <c r="GJ320" t="s">
        <v>531</v>
      </c>
      <c r="GO320" t="s">
        <v>532</v>
      </c>
      <c r="GQ320" t="s">
        <v>532</v>
      </c>
      <c r="HD320" t="s">
        <v>543</v>
      </c>
      <c r="HX320">
        <f>IF(IT320="","Unknown",VLOOKUP(IT320,'Vlookup tables'!$B$13:$C$16,2,FALSE))</f>
        <v>2</v>
      </c>
      <c r="HY320">
        <f>IF(IU320="","Unknown",VLOOKUP(IU320,'Vlookup tables'!$D$13:$E$16,2,FALSE))</f>
        <v>3</v>
      </c>
      <c r="HZ320">
        <f>IF(IV320="","Unknown",VLOOKUP(IV320,'Vlookup tables'!$F$13:$G$16,2,FALSE))</f>
        <v>3</v>
      </c>
      <c r="IA320">
        <f>IF(IW320="","Unknown",VLOOKUP(IW320,'Vlookup tables'!$H$13:$I$16,2,FALSE))</f>
        <v>2</v>
      </c>
      <c r="IB320">
        <f>IF(IX320="","Unknown",VLOOKUP(IX320,'Vlookup tables'!$J$13:$K$16,2,FALSE))</f>
        <v>3</v>
      </c>
      <c r="IC320">
        <f>IF(IY320="","Unknown",VLOOKUP(IY320,'Vlookup tables'!$L$13:$M$16,2,FALSE))</f>
        <v>3</v>
      </c>
      <c r="ID320">
        <f>IF(IZ320="","Unknown",VLOOKUP(IZ320,'Vlookup tables'!$N$13:$O$16,2,FALSE))</f>
        <v>3</v>
      </c>
      <c r="IE320">
        <f>VLOOKUP(JA320,'Vlookup tables'!$P$13:$Q$15,2,FALSE)</f>
        <v>2</v>
      </c>
      <c r="IF320" t="b">
        <f t="shared" si="341"/>
        <v>1</v>
      </c>
      <c r="IG320" t="b">
        <f t="shared" si="342"/>
        <v>1</v>
      </c>
      <c r="IH320" t="b">
        <f t="shared" si="343"/>
        <v>0</v>
      </c>
      <c r="II320" t="b">
        <f t="shared" si="307"/>
        <v>1</v>
      </c>
      <c r="IJ320">
        <f>IF(OR(IF320=FALSE,IF320="na"),"na",VLOOKUP(JF320,'Vlookup tables'!$G$2:$H$7,2,FALSE))</f>
        <v>1</v>
      </c>
      <c r="IK320">
        <f>IF(OR(IG320=FALSE,IG320="na"),"na",VLOOKUP(JG320,'Vlookup tables'!$G$2:$H$7,2,FALSE))</f>
        <v>2</v>
      </c>
      <c r="IL320" t="str">
        <f>IF(OR(IH320=FALSE,IH320="na"),"na",VLOOKUP(JH320,'Vlookup tables'!$G$2:$H$7,2,FALSE))</f>
        <v>na</v>
      </c>
      <c r="IM320">
        <f>IF(OR(IF320=FALSE,IF320="na"),"na",VLOOKUP(JL320,'Vlookup tables'!$J$2:$K$5,2,FALSE))</f>
        <v>3</v>
      </c>
      <c r="IN320">
        <f>IF(OR(IG320=FALSE,IG320="na"),"na",VLOOKUP(JM320,'Vlookup tables'!$J$2:$K$5,2,FALSE))</f>
        <v>3</v>
      </c>
      <c r="IO320" t="str">
        <f>IF(OR(IH320=FALSE,IH320="na"),"na",VLOOKUP(JN320,'Vlookup tables'!$J$2:$K$5,2,FALSE))</f>
        <v>na</v>
      </c>
      <c r="IP320" t="b">
        <f t="shared" si="344"/>
        <v>0</v>
      </c>
      <c r="IQ320" t="b">
        <f t="shared" si="345"/>
        <v>0</v>
      </c>
      <c r="IR320" t="str">
        <f t="shared" si="346"/>
        <v>na</v>
      </c>
      <c r="IS320" t="b">
        <f t="shared" si="347"/>
        <v>0</v>
      </c>
      <c r="IT320" t="s">
        <v>559</v>
      </c>
      <c r="IU320" t="s">
        <v>539</v>
      </c>
      <c r="IV320" t="s">
        <v>540</v>
      </c>
      <c r="IW320" t="s">
        <v>562</v>
      </c>
      <c r="IX320" t="s">
        <v>577</v>
      </c>
      <c r="IY320" t="s">
        <v>532</v>
      </c>
      <c r="IZ320" t="s">
        <v>587</v>
      </c>
      <c r="JA320" t="s">
        <v>578</v>
      </c>
      <c r="JB320" t="s">
        <v>1438</v>
      </c>
      <c r="JC320" t="s">
        <v>1750</v>
      </c>
      <c r="JF320" t="s">
        <v>530</v>
      </c>
      <c r="JG320" t="s">
        <v>531</v>
      </c>
      <c r="JI320" t="s">
        <v>531</v>
      </c>
      <c r="JL320" t="s">
        <v>532</v>
      </c>
      <c r="JM320" t="s">
        <v>532</v>
      </c>
      <c r="JO320" t="s">
        <v>532</v>
      </c>
      <c r="KN320" t="s">
        <v>807</v>
      </c>
      <c r="KQ320" t="b">
        <f t="shared" si="348"/>
        <v>0</v>
      </c>
      <c r="KR320">
        <f t="shared" si="308"/>
        <v>151</v>
      </c>
    </row>
    <row r="321" spans="1:304" ht="14.4" customHeight="1" x14ac:dyDescent="0.3">
      <c r="A321">
        <v>100</v>
      </c>
      <c r="B321">
        <v>938</v>
      </c>
      <c r="C321" s="2">
        <v>44882.675462962965</v>
      </c>
      <c r="D321">
        <v>1</v>
      </c>
      <c r="E321" t="s">
        <v>581</v>
      </c>
      <c r="F321" t="s">
        <v>566</v>
      </c>
      <c r="G321">
        <f>VLOOKUP(F321,'Vlookup tables'!$A$2:$B$10,2,FALSE)</f>
        <v>3</v>
      </c>
      <c r="H321" t="s">
        <v>631</v>
      </c>
      <c r="J321" t="str">
        <f t="shared" si="349"/>
        <v>Maintenance</v>
      </c>
      <c r="K321" t="s">
        <v>582</v>
      </c>
      <c r="L321">
        <f>VLOOKUP(K321,'Vlookup tables'!$A$2:$B$10,2,FALSE)</f>
        <v>1</v>
      </c>
      <c r="M321" t="s">
        <v>583</v>
      </c>
      <c r="N321" t="b">
        <f t="shared" si="309"/>
        <v>1</v>
      </c>
      <c r="O321" t="b">
        <f t="shared" si="310"/>
        <v>0</v>
      </c>
      <c r="P321" t="b">
        <f t="shared" si="311"/>
        <v>0</v>
      </c>
      <c r="Q321" t="b">
        <f t="shared" si="312"/>
        <v>0</v>
      </c>
      <c r="R321" t="b">
        <f t="shared" si="313"/>
        <v>0</v>
      </c>
      <c r="S321" t="s">
        <v>570</v>
      </c>
      <c r="T321" t="str">
        <f t="shared" si="350"/>
        <v>na</v>
      </c>
      <c r="U321" t="b">
        <f t="shared" si="351"/>
        <v>1</v>
      </c>
      <c r="V321" t="b">
        <f t="shared" si="352"/>
        <v>1</v>
      </c>
      <c r="W321" t="b">
        <f t="shared" si="353"/>
        <v>0</v>
      </c>
      <c r="X321" t="b">
        <f t="shared" si="354"/>
        <v>0</v>
      </c>
      <c r="Y321" t="s">
        <v>517</v>
      </c>
      <c r="Z321">
        <f>VLOOKUP(Y321,'Vlookup tables'!$D$2:$E$6,2,FALSE)</f>
        <v>1</v>
      </c>
      <c r="AA321" t="b">
        <f t="shared" si="291"/>
        <v>0</v>
      </c>
      <c r="AB321" t="b">
        <f t="shared" si="314"/>
        <v>0</v>
      </c>
      <c r="AC321" t="b">
        <f t="shared" si="315"/>
        <v>0</v>
      </c>
      <c r="AD321" t="b">
        <f t="shared" si="316"/>
        <v>0</v>
      </c>
      <c r="AE321" t="b">
        <f t="shared" si="317"/>
        <v>0</v>
      </c>
      <c r="AF321" t="str">
        <f>IF(OR(AA321=FALSE,AA321="na"),"na",VLOOKUP(AV321,'Vlookup tables'!$G$2:$H$7,2,FALSE))</f>
        <v>na</v>
      </c>
      <c r="AG321" t="str">
        <f>IF(OR(AB321=FALSE,AB321="na"),"na",VLOOKUP(AW321,'Vlookup tables'!$G$2:$H$7,2,FALSE))</f>
        <v>na</v>
      </c>
      <c r="AH321" t="str">
        <f>IF(OR(AC321=FALSE,AC321="na"),"na",VLOOKUP(AX321,'Vlookup tables'!$G$2:$H$7,2,FALSE))</f>
        <v>na</v>
      </c>
      <c r="AI321" t="str">
        <f>IF(OR(AD321=FALSE,AD321="na"),"na",VLOOKUP(AY321,'Vlookup tables'!$G$2:$H$7,2,FALSE))</f>
        <v>na</v>
      </c>
      <c r="AJ321" t="str">
        <f>IF(OR(AA321=FALSE,AA321="na"),"na",VLOOKUP(BC321,'Vlookup tables'!$J$2:$K$5,2,FALSE))</f>
        <v>na</v>
      </c>
      <c r="AK321" t="str">
        <f>IF(OR(AB321=FALSE,AB321="na"),"na",VLOOKUP(BD321,'Vlookup tables'!$J$2:$K$5,2,FALSE))</f>
        <v>na</v>
      </c>
      <c r="AL321" t="str">
        <f>IF(OR(AC321=FALSE,AC321="na"),"na",VLOOKUP(BE321,'Vlookup tables'!$J$2:$K$5,2,FALSE))</f>
        <v>na</v>
      </c>
      <c r="AM321" t="str">
        <f>IF(OR(AD321=FALSE,AD321="na"),"na",VLOOKUP(BF321,'Vlookup tables'!$J$2:$K$5,2,FALSE))</f>
        <v>na</v>
      </c>
      <c r="AN321" t="str">
        <f t="shared" si="318"/>
        <v>na</v>
      </c>
      <c r="AO321" t="str">
        <f t="shared" si="319"/>
        <v>na</v>
      </c>
      <c r="AP321" t="str">
        <f t="shared" si="320"/>
        <v>na</v>
      </c>
      <c r="AQ321" t="str">
        <f t="shared" si="321"/>
        <v>na</v>
      </c>
      <c r="AR321" t="s">
        <v>632</v>
      </c>
      <c r="AX321" t="s">
        <v>551</v>
      </c>
      <c r="BE321" t="s">
        <v>528</v>
      </c>
      <c r="BL321" t="s">
        <v>1751</v>
      </c>
      <c r="BQ321" t="str">
        <f t="shared" si="322"/>
        <v>Yes</v>
      </c>
      <c r="BR321" t="b">
        <f t="shared" si="323"/>
        <v>0</v>
      </c>
      <c r="BS321" t="b">
        <f t="shared" si="324"/>
        <v>1</v>
      </c>
      <c r="BT321" t="b">
        <f t="shared" si="325"/>
        <v>0</v>
      </c>
      <c r="BU321" t="b">
        <f t="shared" si="326"/>
        <v>0</v>
      </c>
      <c r="BV321" t="b">
        <f t="shared" si="327"/>
        <v>0</v>
      </c>
      <c r="BW321" t="str">
        <f>IF(OR(BR321=FALSE,BR321="na"),"na",VLOOKUP(CN321,'Vlookup tables'!$G$2:$H$7,2,FALSE))</f>
        <v>na</v>
      </c>
      <c r="BX321">
        <f>IF(OR(BS321=FALSE,BS321="na"),"na",VLOOKUP(CO321,'Vlookup tables'!$G$2:$H$7,2,FALSE))</f>
        <v>4</v>
      </c>
      <c r="BY321" t="str">
        <f>IF(OR(BT321=FALSE,BT321="na"),"na",VLOOKUP(CP321,'Vlookup tables'!$G$2:$H$7,2,FALSE))</f>
        <v>na</v>
      </c>
      <c r="BZ321" t="str">
        <f>IF(OR(BU321=FALSE,BU321="na"),"na",VLOOKUP(CQ321,'Vlookup tables'!$G$2:$H$7,2,FALSE))</f>
        <v>na</v>
      </c>
      <c r="CA321" t="str">
        <f>IF(OR(BR321=FALSE,BR321="na"),"na",VLOOKUP(CU321,'Vlookup tables'!$J$2:$K$5,2,FALSE))</f>
        <v>na</v>
      </c>
      <c r="CB321">
        <f>IF(OR(BS321=FALSE,BS321="na"),"na",VLOOKUP(CV321,'Vlookup tables'!$J$2:$K$5,2,FALSE))</f>
        <v>2</v>
      </c>
      <c r="CC321" t="str">
        <f>IF(OR(BT321=FALSE,BT321="na"),"na",VLOOKUP(CW321,'Vlookup tables'!$J$2:$K$5,2,FALSE))</f>
        <v>na</v>
      </c>
      <c r="CD321" t="str">
        <f>IF(OR(BU321=FALSE,BU321="na"),"na",VLOOKUP(CX321,'Vlookup tables'!$J$2:$K$5,2,FALSE))</f>
        <v>na</v>
      </c>
      <c r="CE321" t="str">
        <f t="shared" si="328"/>
        <v>na</v>
      </c>
      <c r="CF321" t="b">
        <f t="shared" si="329"/>
        <v>1</v>
      </c>
      <c r="CG321" t="str">
        <f t="shared" si="330"/>
        <v>na</v>
      </c>
      <c r="CH321" t="str">
        <f t="shared" si="331"/>
        <v>na</v>
      </c>
      <c r="CI321" t="s">
        <v>519</v>
      </c>
      <c r="CJ321" t="s">
        <v>805</v>
      </c>
      <c r="CO321" t="s">
        <v>573</v>
      </c>
      <c r="CV321" t="s">
        <v>528</v>
      </c>
      <c r="DC321" t="s">
        <v>1752</v>
      </c>
      <c r="DI321" t="b">
        <f t="shared" si="332"/>
        <v>0</v>
      </c>
      <c r="DK321" t="s">
        <v>552</v>
      </c>
      <c r="EQ321" t="b">
        <f t="shared" si="333"/>
        <v>1</v>
      </c>
      <c r="ER321" t="b">
        <f t="shared" si="334"/>
        <v>1</v>
      </c>
      <c r="ES321" t="b">
        <f t="shared" si="335"/>
        <v>0</v>
      </c>
      <c r="ET321" t="b">
        <f t="shared" si="336"/>
        <v>0</v>
      </c>
      <c r="EU321" t="b">
        <f t="shared" si="337"/>
        <v>0</v>
      </c>
      <c r="EV321" t="b">
        <f t="shared" si="338"/>
        <v>1</v>
      </c>
      <c r="EW321">
        <f t="shared" si="292"/>
        <v>3</v>
      </c>
      <c r="EX321" t="str">
        <f t="shared" si="293"/>
        <v>na</v>
      </c>
      <c r="EY321" t="str">
        <f t="shared" si="294"/>
        <v>na</v>
      </c>
      <c r="EZ321" t="str">
        <f t="shared" si="295"/>
        <v>na</v>
      </c>
      <c r="FA321" t="b">
        <f t="shared" si="296"/>
        <v>1</v>
      </c>
      <c r="FB321" t="b">
        <f t="shared" si="297"/>
        <v>0</v>
      </c>
      <c r="FC321" t="b">
        <f t="shared" si="339"/>
        <v>0</v>
      </c>
      <c r="FD321" t="b">
        <f t="shared" si="298"/>
        <v>0</v>
      </c>
      <c r="FE321" t="b">
        <f t="shared" si="299"/>
        <v>0</v>
      </c>
      <c r="FF321" t="b">
        <f t="shared" si="300"/>
        <v>0</v>
      </c>
      <c r="FG321" t="b">
        <f t="shared" si="301"/>
        <v>0</v>
      </c>
      <c r="FH321" t="b">
        <f t="shared" si="340"/>
        <v>1</v>
      </c>
      <c r="FI321" t="str">
        <f>IF(OR(FD321=FALSE,FD321="na"),"na",VLOOKUP(GH321,'Vlookup tables'!$G$2:$H$7,2,FALSE))</f>
        <v>na</v>
      </c>
      <c r="FJ321" t="str">
        <f>IF(OR(FE321=FALSE,FE321="na"),"na",VLOOKUP(GI321,'Vlookup tables'!$G$2:$H$7,2,FALSE))</f>
        <v>na</v>
      </c>
      <c r="FK321" t="str">
        <f>IF(OR(FF321=FALSE,FF321="na"),"na",VLOOKUP(GJ321,'Vlookup tables'!$G$2:$H$7,2,FALSE))</f>
        <v>na</v>
      </c>
      <c r="FL321" t="str">
        <f>IF(OR(FG321=FALSE,FG321="na"),"na",VLOOKUP(GK321,'Vlookup tables'!$G$2:$H$7,2,FALSE))</f>
        <v>na</v>
      </c>
      <c r="FM321" t="str">
        <f>IF(OR(FD321=FALSE,FD321="na"),"na",VLOOKUP(GO321,'Vlookup tables'!$J$2:$K$5,2,FALSE))</f>
        <v>na</v>
      </c>
      <c r="FN321" t="str">
        <f>IF(OR(FE321=FALSE,FE321="na"),"na",VLOOKUP(GP321,'Vlookup tables'!$J$2:$K$5,2,FALSE))</f>
        <v>na</v>
      </c>
      <c r="FO321" t="str">
        <f>IF(OR(FF321=FALSE,FF321="na"),"na",VLOOKUP(GQ321,'Vlookup tables'!$J$2:$K$5,2,FALSE))</f>
        <v>na</v>
      </c>
      <c r="FP321" t="str">
        <f>IF(OR(FG321=FALSE,FG321="na"),"na",VLOOKUP(GR321,'Vlookup tables'!$J$2:$K$5,2,FALSE))</f>
        <v>na</v>
      </c>
      <c r="FQ321" t="str">
        <f t="shared" si="302"/>
        <v>na</v>
      </c>
      <c r="FR321" t="str">
        <f t="shared" si="303"/>
        <v>na</v>
      </c>
      <c r="FS321" t="str">
        <f t="shared" si="304"/>
        <v>na</v>
      </c>
      <c r="FT321" t="str">
        <f t="shared" si="305"/>
        <v>na</v>
      </c>
      <c r="FU321" t="b">
        <f t="shared" si="306"/>
        <v>0</v>
      </c>
      <c r="FV321" t="s">
        <v>1022</v>
      </c>
      <c r="FW321" t="s">
        <v>1753</v>
      </c>
      <c r="FX321" t="s">
        <v>554</v>
      </c>
      <c r="GB321" t="s">
        <v>579</v>
      </c>
      <c r="GC321" t="s">
        <v>1754</v>
      </c>
      <c r="GF321" t="s">
        <v>596</v>
      </c>
      <c r="GL321" t="s">
        <v>573</v>
      </c>
      <c r="GS321" t="s">
        <v>532</v>
      </c>
      <c r="GZ321" t="s">
        <v>1755</v>
      </c>
      <c r="HD321" t="s">
        <v>552</v>
      </c>
      <c r="HX321">
        <f>IF(IT321="","Unknown",VLOOKUP(IT321,'Vlookup tables'!$B$13:$C$16,2,FALSE))</f>
        <v>2</v>
      </c>
      <c r="HY321" t="str">
        <f>IF(IU321="","Unknown",VLOOKUP(IU321,'Vlookup tables'!$D$13:$E$16,2,FALSE))</f>
        <v>Unknown</v>
      </c>
      <c r="HZ321">
        <f>IF(IV321="","Unknown",VLOOKUP(IV321,'Vlookup tables'!$F$13:$G$16,2,FALSE))</f>
        <v>3</v>
      </c>
      <c r="IA321">
        <f>IF(IW321="","Unknown",VLOOKUP(IW321,'Vlookup tables'!$H$13:$I$16,2,FALSE))</f>
        <v>2</v>
      </c>
      <c r="IB321">
        <f>IF(IX321="","Unknown",VLOOKUP(IX321,'Vlookup tables'!$J$13:$K$16,2,FALSE))</f>
        <v>3</v>
      </c>
      <c r="IC321">
        <f>IF(IY321="","Unknown",VLOOKUP(IY321,'Vlookup tables'!$L$13:$M$16,2,FALSE))</f>
        <v>3</v>
      </c>
      <c r="ID321">
        <f>IF(IZ321="","Unknown",VLOOKUP(IZ321,'Vlookup tables'!$N$13:$O$16,2,FALSE))</f>
        <v>1</v>
      </c>
      <c r="IE321">
        <f>VLOOKUP(JA321,'Vlookup tables'!$P$13:$Q$15,2,FALSE)</f>
        <v>2</v>
      </c>
      <c r="IF321" t="b">
        <f t="shared" si="341"/>
        <v>1</v>
      </c>
      <c r="IG321" t="b">
        <f t="shared" si="342"/>
        <v>1</v>
      </c>
      <c r="IH321" t="b">
        <f t="shared" si="343"/>
        <v>0</v>
      </c>
      <c r="II321" t="b">
        <f t="shared" si="307"/>
        <v>0</v>
      </c>
      <c r="IJ321">
        <f>IF(OR(IF321=FALSE,IF321="na"),"na",VLOOKUP(JF321,'Vlookup tables'!$G$2:$H$7,2,FALSE))</f>
        <v>1</v>
      </c>
      <c r="IK321">
        <f>IF(OR(IG321=FALSE,IG321="na"),"na",VLOOKUP(JG321,'Vlookup tables'!$G$2:$H$7,2,FALSE))</f>
        <v>1</v>
      </c>
      <c r="IL321" t="str">
        <f>IF(OR(IH321=FALSE,IH321="na"),"na",VLOOKUP(JH321,'Vlookup tables'!$G$2:$H$7,2,FALSE))</f>
        <v>na</v>
      </c>
      <c r="IM321">
        <f>IF(OR(IF321=FALSE,IF321="na"),"na",VLOOKUP(JL321,'Vlookup tables'!$J$2:$K$5,2,FALSE))</f>
        <v>2</v>
      </c>
      <c r="IN321">
        <f>IF(OR(IG321=FALSE,IG321="na"),"na",VLOOKUP(JM321,'Vlookup tables'!$J$2:$K$5,2,FALSE))</f>
        <v>2</v>
      </c>
      <c r="IO321" t="str">
        <f>IF(OR(IH321=FALSE,IH321="na"),"na",VLOOKUP(JN321,'Vlookup tables'!$J$2:$K$5,2,FALSE))</f>
        <v>na</v>
      </c>
      <c r="IP321" t="b">
        <f t="shared" si="344"/>
        <v>0</v>
      </c>
      <c r="IQ321" t="b">
        <f t="shared" si="345"/>
        <v>0</v>
      </c>
      <c r="IR321" t="str">
        <f t="shared" si="346"/>
        <v>na</v>
      </c>
      <c r="IS321" t="b">
        <f t="shared" si="347"/>
        <v>0</v>
      </c>
      <c r="IT321" t="s">
        <v>559</v>
      </c>
      <c r="IV321" t="s">
        <v>540</v>
      </c>
      <c r="IW321" t="s">
        <v>562</v>
      </c>
      <c r="IX321" t="s">
        <v>577</v>
      </c>
      <c r="IY321" t="s">
        <v>532</v>
      </c>
      <c r="IZ321" t="s">
        <v>562</v>
      </c>
      <c r="JA321" t="s">
        <v>578</v>
      </c>
      <c r="JB321" t="s">
        <v>636</v>
      </c>
      <c r="JF321" t="s">
        <v>530</v>
      </c>
      <c r="JG321" t="s">
        <v>530</v>
      </c>
      <c r="JL321" t="s">
        <v>528</v>
      </c>
      <c r="JM321" t="s">
        <v>528</v>
      </c>
      <c r="KN321" t="s">
        <v>552</v>
      </c>
      <c r="KQ321" t="b">
        <f t="shared" si="348"/>
        <v>0</v>
      </c>
      <c r="KR321">
        <f t="shared" si="308"/>
        <v>147</v>
      </c>
    </row>
    <row r="322" spans="1:304" ht="14.4" customHeight="1" x14ac:dyDescent="0.3">
      <c r="A322">
        <v>100</v>
      </c>
      <c r="B322">
        <v>876</v>
      </c>
      <c r="C322" s="2">
        <v>44882.679722222223</v>
      </c>
      <c r="D322">
        <v>1</v>
      </c>
      <c r="E322" t="s">
        <v>581</v>
      </c>
      <c r="F322" t="s">
        <v>566</v>
      </c>
      <c r="G322">
        <f>VLOOKUP(F322,'Vlookup tables'!$A$2:$B$10,2,FALSE)</f>
        <v>3</v>
      </c>
      <c r="H322" t="s">
        <v>631</v>
      </c>
      <c r="J322" t="str">
        <f t="shared" si="349"/>
        <v>Maintenance</v>
      </c>
      <c r="K322" t="s">
        <v>612</v>
      </c>
      <c r="L322">
        <f>VLOOKUP(K322,'Vlookup tables'!$A$2:$B$10,2,FALSE)</f>
        <v>5</v>
      </c>
      <c r="M322" t="s">
        <v>583</v>
      </c>
      <c r="N322" t="b">
        <f t="shared" si="309"/>
        <v>1</v>
      </c>
      <c r="O322" t="b">
        <f t="shared" si="310"/>
        <v>0</v>
      </c>
      <c r="P322" t="b">
        <f t="shared" si="311"/>
        <v>0</v>
      </c>
      <c r="Q322" t="b">
        <f t="shared" si="312"/>
        <v>0</v>
      </c>
      <c r="R322" t="b">
        <f t="shared" si="313"/>
        <v>0</v>
      </c>
      <c r="S322" t="s">
        <v>754</v>
      </c>
      <c r="T322" t="str">
        <f t="shared" si="350"/>
        <v>na</v>
      </c>
      <c r="U322" t="b">
        <f t="shared" si="351"/>
        <v>0</v>
      </c>
      <c r="V322" t="b">
        <f t="shared" si="352"/>
        <v>1</v>
      </c>
      <c r="W322" t="b">
        <f t="shared" si="353"/>
        <v>1</v>
      </c>
      <c r="X322" t="b">
        <f t="shared" si="354"/>
        <v>0</v>
      </c>
      <c r="Y322" t="s">
        <v>517</v>
      </c>
      <c r="Z322">
        <f>VLOOKUP(Y322,'Vlookup tables'!$D$2:$E$6,2,FALSE)</f>
        <v>1</v>
      </c>
      <c r="AA322" t="b">
        <f t="shared" si="291"/>
        <v>1</v>
      </c>
      <c r="AB322" t="b">
        <f t="shared" si="314"/>
        <v>0</v>
      </c>
      <c r="AC322" t="b">
        <f t="shared" si="315"/>
        <v>0</v>
      </c>
      <c r="AD322" t="b">
        <f t="shared" si="316"/>
        <v>0</v>
      </c>
      <c r="AE322" t="b">
        <f t="shared" si="317"/>
        <v>0</v>
      </c>
      <c r="AF322">
        <f>IF(OR(AA322=FALSE,AA322="na"),"na",VLOOKUP(AV322,'Vlookup tables'!$G$2:$H$7,2,FALSE))</f>
        <v>3</v>
      </c>
      <c r="AG322" t="str">
        <f>IF(OR(AB322=FALSE,AB322="na"),"na",VLOOKUP(AW322,'Vlookup tables'!$G$2:$H$7,2,FALSE))</f>
        <v>na</v>
      </c>
      <c r="AH322" t="str">
        <f>IF(OR(AC322=FALSE,AC322="na"),"na",VLOOKUP(AX322,'Vlookup tables'!$G$2:$H$7,2,FALSE))</f>
        <v>na</v>
      </c>
      <c r="AI322" t="str">
        <f>IF(OR(AD322=FALSE,AD322="na"),"na",VLOOKUP(AY322,'Vlookup tables'!$G$2:$H$7,2,FALSE))</f>
        <v>na</v>
      </c>
      <c r="AJ322">
        <f>IF(OR(AA322=FALSE,AA322="na"),"na",VLOOKUP(BC322,'Vlookup tables'!$J$2:$K$5,2,FALSE))</f>
        <v>2</v>
      </c>
      <c r="AK322" t="str">
        <f>IF(OR(AB322=FALSE,AB322="na"),"na",VLOOKUP(BD322,'Vlookup tables'!$J$2:$K$5,2,FALSE))</f>
        <v>na</v>
      </c>
      <c r="AL322" t="str">
        <f>IF(OR(AC322=FALSE,AC322="na"),"na",VLOOKUP(BE322,'Vlookup tables'!$J$2:$K$5,2,FALSE))</f>
        <v>na</v>
      </c>
      <c r="AM322" t="str">
        <f>IF(OR(AD322=FALSE,AD322="na"),"na",VLOOKUP(BF322,'Vlookup tables'!$J$2:$K$5,2,FALSE))</f>
        <v>na</v>
      </c>
      <c r="AN322" t="b">
        <f t="shared" si="318"/>
        <v>0</v>
      </c>
      <c r="AO322" t="str">
        <f t="shared" si="319"/>
        <v>na</v>
      </c>
      <c r="AP322" t="str">
        <f t="shared" si="320"/>
        <v>na</v>
      </c>
      <c r="AQ322" t="str">
        <f t="shared" si="321"/>
        <v>na</v>
      </c>
      <c r="AR322" t="s">
        <v>747</v>
      </c>
      <c r="AV322" t="s">
        <v>527</v>
      </c>
      <c r="AX322" t="s">
        <v>551</v>
      </c>
      <c r="BC322" t="s">
        <v>528</v>
      </c>
      <c r="BE322" t="s">
        <v>532</v>
      </c>
      <c r="BL322" s="1" t="s">
        <v>1756</v>
      </c>
      <c r="BQ322" t="str">
        <f t="shared" si="322"/>
        <v>Yes</v>
      </c>
      <c r="BR322" t="b">
        <f t="shared" si="323"/>
        <v>1</v>
      </c>
      <c r="BS322" t="b">
        <f t="shared" si="324"/>
        <v>1</v>
      </c>
      <c r="BT322" t="b">
        <f t="shared" si="325"/>
        <v>1</v>
      </c>
      <c r="BU322" t="b">
        <f t="shared" si="326"/>
        <v>0</v>
      </c>
      <c r="BV322" t="b">
        <f t="shared" si="327"/>
        <v>0</v>
      </c>
      <c r="BW322">
        <f>IF(OR(BR322=FALSE,BR322="na"),"na",VLOOKUP(CN322,'Vlookup tables'!$G$2:$H$7,2,FALSE))</f>
        <v>2</v>
      </c>
      <c r="BX322">
        <f>IF(OR(BS322=FALSE,BS322="na"),"na",VLOOKUP(CO322,'Vlookup tables'!$G$2:$H$7,2,FALSE))</f>
        <v>5</v>
      </c>
      <c r="BY322">
        <f>IF(OR(BT322=FALSE,BT322="na"),"na",VLOOKUP(CP322,'Vlookup tables'!$G$2:$H$7,2,FALSE))</f>
        <v>2</v>
      </c>
      <c r="BZ322" t="str">
        <f>IF(OR(BU322=FALSE,BU322="na"),"na",VLOOKUP(CQ322,'Vlookup tables'!$G$2:$H$7,2,FALSE))</f>
        <v>na</v>
      </c>
      <c r="CA322">
        <f>IF(OR(BR322=FALSE,BR322="na"),"na",VLOOKUP(CU322,'Vlookup tables'!$J$2:$K$5,2,FALSE))</f>
        <v>3</v>
      </c>
      <c r="CB322">
        <f>IF(OR(BS322=FALSE,BS322="na"),"na",VLOOKUP(CV322,'Vlookup tables'!$J$2:$K$5,2,FALSE))</f>
        <v>3</v>
      </c>
      <c r="CC322">
        <f>IF(OR(BT322=FALSE,BT322="na"),"na",VLOOKUP(CW322,'Vlookup tables'!$J$2:$K$5,2,FALSE))</f>
        <v>2</v>
      </c>
      <c r="CD322" t="str">
        <f>IF(OR(BU322=FALSE,BU322="na"),"na",VLOOKUP(CX322,'Vlookup tables'!$J$2:$K$5,2,FALSE))</f>
        <v>na</v>
      </c>
      <c r="CE322" t="b">
        <f t="shared" si="328"/>
        <v>0</v>
      </c>
      <c r="CF322" t="b">
        <f t="shared" si="329"/>
        <v>1</v>
      </c>
      <c r="CG322" t="b">
        <f t="shared" si="330"/>
        <v>0</v>
      </c>
      <c r="CH322" t="str">
        <f t="shared" si="331"/>
        <v>na</v>
      </c>
      <c r="CI322" t="s">
        <v>519</v>
      </c>
      <c r="CJ322" t="s">
        <v>593</v>
      </c>
      <c r="CN322" t="s">
        <v>531</v>
      </c>
      <c r="CO322" t="s">
        <v>551</v>
      </c>
      <c r="CP322" t="s">
        <v>531</v>
      </c>
      <c r="CU322" t="s">
        <v>532</v>
      </c>
      <c r="CV322" t="s">
        <v>532</v>
      </c>
      <c r="CW322" t="s">
        <v>528</v>
      </c>
      <c r="DC322" t="s">
        <v>1757</v>
      </c>
      <c r="DI322" t="b">
        <f t="shared" si="332"/>
        <v>0</v>
      </c>
      <c r="DK322" t="s">
        <v>579</v>
      </c>
      <c r="EQ322" t="b">
        <f t="shared" si="333"/>
        <v>1</v>
      </c>
      <c r="ER322" t="b">
        <f t="shared" si="334"/>
        <v>0</v>
      </c>
      <c r="ES322" t="b">
        <f t="shared" si="335"/>
        <v>0</v>
      </c>
      <c r="ET322" t="b">
        <f t="shared" si="336"/>
        <v>0</v>
      </c>
      <c r="EU322" t="b">
        <f t="shared" si="337"/>
        <v>1</v>
      </c>
      <c r="EV322" t="b">
        <f t="shared" si="338"/>
        <v>0</v>
      </c>
      <c r="EW322" t="str">
        <f t="shared" si="292"/>
        <v>na</v>
      </c>
      <c r="EX322" t="str">
        <f t="shared" si="293"/>
        <v>na</v>
      </c>
      <c r="EY322" t="str">
        <f t="shared" si="294"/>
        <v>na</v>
      </c>
      <c r="EZ322">
        <f t="shared" si="295"/>
        <v>2</v>
      </c>
      <c r="FA322" t="b">
        <f t="shared" si="296"/>
        <v>1</v>
      </c>
      <c r="FB322" t="b">
        <f t="shared" si="297"/>
        <v>0</v>
      </c>
      <c r="FC322" t="b">
        <f t="shared" si="339"/>
        <v>0</v>
      </c>
      <c r="FD322" t="b">
        <f t="shared" si="298"/>
        <v>1</v>
      </c>
      <c r="FE322" t="b">
        <f t="shared" si="299"/>
        <v>0</v>
      </c>
      <c r="FF322" t="b">
        <f t="shared" si="300"/>
        <v>0</v>
      </c>
      <c r="FG322" t="b">
        <f t="shared" si="301"/>
        <v>0</v>
      </c>
      <c r="FH322" t="b">
        <f t="shared" si="340"/>
        <v>0</v>
      </c>
      <c r="FI322">
        <f>IF(OR(FD322=FALSE,FD322="na"),"na",VLOOKUP(GH322,'Vlookup tables'!$G$2:$H$7,2,FALSE))</f>
        <v>4</v>
      </c>
      <c r="FJ322" t="str">
        <f>IF(OR(FE322=FALSE,FE322="na"),"na",VLOOKUP(GI322,'Vlookup tables'!$G$2:$H$7,2,FALSE))</f>
        <v>na</v>
      </c>
      <c r="FK322" t="str">
        <f>IF(OR(FF322=FALSE,FF322="na"),"na",VLOOKUP(GJ322,'Vlookup tables'!$G$2:$H$7,2,FALSE))</f>
        <v>na</v>
      </c>
      <c r="FL322" t="str">
        <f>IF(OR(FG322=FALSE,FG322="na"),"na",VLOOKUP(GK322,'Vlookup tables'!$G$2:$H$7,2,FALSE))</f>
        <v>na</v>
      </c>
      <c r="FM322">
        <f>IF(OR(FD322=FALSE,FD322="na"),"na",VLOOKUP(GO322,'Vlookup tables'!$J$2:$K$5,2,FALSE))</f>
        <v>2</v>
      </c>
      <c r="FN322" t="str">
        <f>IF(OR(FE322=FALSE,FE322="na"),"na",VLOOKUP(GP322,'Vlookup tables'!$J$2:$K$5,2,FALSE))</f>
        <v>na</v>
      </c>
      <c r="FO322" t="str">
        <f>IF(OR(FF322=FALSE,FF322="na"),"na",VLOOKUP(GQ322,'Vlookup tables'!$J$2:$K$5,2,FALSE))</f>
        <v>na</v>
      </c>
      <c r="FP322" t="str">
        <f>IF(OR(FG322=FALSE,FG322="na"),"na",VLOOKUP(GR322,'Vlookup tables'!$J$2:$K$5,2,FALSE))</f>
        <v>na</v>
      </c>
      <c r="FQ322" t="b">
        <f t="shared" si="302"/>
        <v>0</v>
      </c>
      <c r="FR322" t="str">
        <f t="shared" si="303"/>
        <v>na</v>
      </c>
      <c r="FS322" t="str">
        <f t="shared" si="304"/>
        <v>na</v>
      </c>
      <c r="FT322" t="str">
        <f t="shared" si="305"/>
        <v>na</v>
      </c>
      <c r="FU322" t="b">
        <f t="shared" si="306"/>
        <v>0</v>
      </c>
      <c r="FV322" t="s">
        <v>1136</v>
      </c>
      <c r="GA322" t="s">
        <v>556</v>
      </c>
      <c r="GB322" t="s">
        <v>661</v>
      </c>
      <c r="GF322" t="s">
        <v>596</v>
      </c>
      <c r="GH322" t="s">
        <v>573</v>
      </c>
      <c r="GO322" t="s">
        <v>528</v>
      </c>
      <c r="HD322" t="s">
        <v>579</v>
      </c>
      <c r="HX322">
        <f>IF(IT322="","Unknown",VLOOKUP(IT322,'Vlookup tables'!$B$13:$C$16,2,FALSE))</f>
        <v>1</v>
      </c>
      <c r="HY322">
        <f>IF(IU322="","Unknown",VLOOKUP(IU322,'Vlookup tables'!$D$13:$E$16,2,FALSE))</f>
        <v>2</v>
      </c>
      <c r="HZ322">
        <f>IF(IV322="","Unknown",VLOOKUP(IV322,'Vlookup tables'!$F$13:$G$16,2,FALSE))</f>
        <v>3</v>
      </c>
      <c r="IA322">
        <f>IF(IW322="","Unknown",VLOOKUP(IW322,'Vlookup tables'!$H$13:$I$16,2,FALSE))</f>
        <v>2</v>
      </c>
      <c r="IB322">
        <f>IF(IX322="","Unknown",VLOOKUP(IX322,'Vlookup tables'!$J$13:$K$16,2,FALSE))</f>
        <v>3</v>
      </c>
      <c r="IC322">
        <f>IF(IY322="","Unknown",VLOOKUP(IY322,'Vlookup tables'!$L$13:$M$16,2,FALSE))</f>
        <v>2</v>
      </c>
      <c r="ID322">
        <f>IF(IZ322="","Unknown",VLOOKUP(IZ322,'Vlookup tables'!$N$13:$O$16,2,FALSE))</f>
        <v>1</v>
      </c>
      <c r="IE322">
        <f>VLOOKUP(JA322,'Vlookup tables'!$P$13:$Q$15,2,FALSE)</f>
        <v>2</v>
      </c>
      <c r="IF322" t="b">
        <f t="shared" si="341"/>
        <v>0</v>
      </c>
      <c r="IG322" t="b">
        <f t="shared" si="342"/>
        <v>1</v>
      </c>
      <c r="IH322" t="b">
        <f t="shared" si="343"/>
        <v>0</v>
      </c>
      <c r="II322" t="b">
        <f t="shared" si="307"/>
        <v>0</v>
      </c>
      <c r="IJ322" t="str">
        <f>IF(OR(IF322=FALSE,IF322="na"),"na",VLOOKUP(JF322,'Vlookup tables'!$G$2:$H$7,2,FALSE))</f>
        <v>na</v>
      </c>
      <c r="IK322">
        <f>IF(OR(IG322=FALSE,IG322="na"),"na",VLOOKUP(JG322,'Vlookup tables'!$G$2:$H$7,2,FALSE))</f>
        <v>2</v>
      </c>
      <c r="IL322" t="str">
        <f>IF(OR(IH322=FALSE,IH322="na"),"na",VLOOKUP(JH322,'Vlookup tables'!$G$2:$H$7,2,FALSE))</f>
        <v>na</v>
      </c>
      <c r="IM322" t="str">
        <f>IF(OR(IF322=FALSE,IF322="na"),"na",VLOOKUP(JL322,'Vlookup tables'!$J$2:$K$5,2,FALSE))</f>
        <v>na</v>
      </c>
      <c r="IN322">
        <f>IF(OR(IG322=FALSE,IG322="na"),"na",VLOOKUP(JM322,'Vlookup tables'!$J$2:$K$5,2,FALSE))</f>
        <v>2</v>
      </c>
      <c r="IO322" t="str">
        <f>IF(OR(IH322=FALSE,IH322="na"),"na",VLOOKUP(JN322,'Vlookup tables'!$J$2:$K$5,2,FALSE))</f>
        <v>na</v>
      </c>
      <c r="IP322" t="str">
        <f t="shared" si="344"/>
        <v>na</v>
      </c>
      <c r="IQ322" t="b">
        <f t="shared" si="345"/>
        <v>0</v>
      </c>
      <c r="IR322" t="str">
        <f t="shared" si="346"/>
        <v>na</v>
      </c>
      <c r="IS322" t="b">
        <f t="shared" si="347"/>
        <v>0</v>
      </c>
      <c r="IT322" t="s">
        <v>704</v>
      </c>
      <c r="IU322" t="s">
        <v>560</v>
      </c>
      <c r="IV322" t="s">
        <v>540</v>
      </c>
      <c r="IW322" t="s">
        <v>562</v>
      </c>
      <c r="IX322" t="s">
        <v>577</v>
      </c>
      <c r="IY322" t="s">
        <v>528</v>
      </c>
      <c r="IZ322" t="s">
        <v>562</v>
      </c>
      <c r="JA322" t="s">
        <v>578</v>
      </c>
      <c r="JB322" t="s">
        <v>619</v>
      </c>
      <c r="JG322" t="s">
        <v>531</v>
      </c>
      <c r="JM322" t="s">
        <v>528</v>
      </c>
      <c r="KN322" t="s">
        <v>579</v>
      </c>
      <c r="KQ322" t="b">
        <f t="shared" si="348"/>
        <v>0</v>
      </c>
      <c r="KR322">
        <f t="shared" si="308"/>
        <v>149</v>
      </c>
    </row>
    <row r="323" spans="1:304" ht="14.4" customHeight="1" x14ac:dyDescent="0.3">
      <c r="A323">
        <v>100</v>
      </c>
      <c r="B323">
        <v>2757</v>
      </c>
      <c r="C323" s="2">
        <v>44882.686168981483</v>
      </c>
      <c r="D323">
        <v>0.89999997615814198</v>
      </c>
      <c r="E323" t="s">
        <v>1324</v>
      </c>
      <c r="F323" t="s">
        <v>611</v>
      </c>
      <c r="G323">
        <f>VLOOKUP(F323,'Vlookup tables'!$A$2:$B$10,2,FALSE)</f>
        <v>4</v>
      </c>
      <c r="H323" t="s">
        <v>567</v>
      </c>
      <c r="J323" t="str">
        <f t="shared" si="349"/>
        <v>Administration</v>
      </c>
      <c r="K323" t="s">
        <v>568</v>
      </c>
      <c r="L323">
        <f>VLOOKUP(K323,'Vlookup tables'!$A$2:$B$10,2,FALSE)</f>
        <v>6</v>
      </c>
      <c r="M323" t="s">
        <v>583</v>
      </c>
      <c r="N323" t="b">
        <f t="shared" si="309"/>
        <v>1</v>
      </c>
      <c r="O323" t="b">
        <f t="shared" si="310"/>
        <v>0</v>
      </c>
      <c r="P323" t="b">
        <f t="shared" si="311"/>
        <v>0</v>
      </c>
      <c r="Q323" t="b">
        <f t="shared" si="312"/>
        <v>0</v>
      </c>
      <c r="R323" t="b">
        <f t="shared" si="313"/>
        <v>0</v>
      </c>
      <c r="S323" t="s">
        <v>547</v>
      </c>
      <c r="T323" t="str">
        <f t="shared" si="350"/>
        <v>na</v>
      </c>
      <c r="U323" t="b">
        <f t="shared" si="351"/>
        <v>0</v>
      </c>
      <c r="V323" t="b">
        <f t="shared" si="352"/>
        <v>1</v>
      </c>
      <c r="W323" t="b">
        <f t="shared" si="353"/>
        <v>0</v>
      </c>
      <c r="X323" t="b">
        <f t="shared" si="354"/>
        <v>0</v>
      </c>
      <c r="Y323" t="s">
        <v>517</v>
      </c>
      <c r="Z323">
        <f>VLOOKUP(Y323,'Vlookup tables'!$D$2:$E$6,2,FALSE)</f>
        <v>1</v>
      </c>
      <c r="AA323" t="b">
        <f t="shared" si="291"/>
        <v>0</v>
      </c>
      <c r="AB323" t="b">
        <f t="shared" si="314"/>
        <v>0</v>
      </c>
      <c r="AC323" t="b">
        <f t="shared" si="315"/>
        <v>0</v>
      </c>
      <c r="AD323" t="b">
        <f t="shared" si="316"/>
        <v>0</v>
      </c>
      <c r="AE323" t="b">
        <f t="shared" si="317"/>
        <v>1</v>
      </c>
      <c r="AF323" t="str">
        <f>IF(OR(AA323=FALSE,AA323="na"),"na",VLOOKUP(AV323,'Vlookup tables'!$G$2:$H$7,2,FALSE))</f>
        <v>na</v>
      </c>
      <c r="AG323" t="str">
        <f>IF(OR(AB323=FALSE,AB323="na"),"na",VLOOKUP(AW323,'Vlookup tables'!$G$2:$H$7,2,FALSE))</f>
        <v>na</v>
      </c>
      <c r="AH323" t="str">
        <f>IF(OR(AC323=FALSE,AC323="na"),"na",VLOOKUP(AX323,'Vlookup tables'!$G$2:$H$7,2,FALSE))</f>
        <v>na</v>
      </c>
      <c r="AI323" t="str">
        <f>IF(OR(AD323=FALSE,AD323="na"),"na",VLOOKUP(AY323,'Vlookup tables'!$G$2:$H$7,2,FALSE))</f>
        <v>na</v>
      </c>
      <c r="AJ323" t="str">
        <f>IF(OR(AA323=FALSE,AA323="na"),"na",VLOOKUP(BC323,'Vlookup tables'!$J$2:$K$5,2,FALSE))</f>
        <v>na</v>
      </c>
      <c r="AK323" t="str">
        <f>IF(OR(AB323=FALSE,AB323="na"),"na",VLOOKUP(BD323,'Vlookup tables'!$J$2:$K$5,2,FALSE))</f>
        <v>na</v>
      </c>
      <c r="AL323" t="str">
        <f>IF(OR(AC323=FALSE,AC323="na"),"na",VLOOKUP(BE323,'Vlookup tables'!$J$2:$K$5,2,FALSE))</f>
        <v>na</v>
      </c>
      <c r="AM323" t="str">
        <f>IF(OR(AD323=FALSE,AD323="na"),"na",VLOOKUP(BF323,'Vlookup tables'!$J$2:$K$5,2,FALSE))</f>
        <v>na</v>
      </c>
      <c r="AN323" t="str">
        <f t="shared" si="318"/>
        <v>na</v>
      </c>
      <c r="AO323" t="str">
        <f t="shared" si="319"/>
        <v>na</v>
      </c>
      <c r="AP323" t="str">
        <f t="shared" si="320"/>
        <v>na</v>
      </c>
      <c r="AQ323" t="str">
        <f t="shared" si="321"/>
        <v>na</v>
      </c>
      <c r="AR323" t="s">
        <v>693</v>
      </c>
      <c r="AS323" t="s">
        <v>1758</v>
      </c>
      <c r="AX323" t="s">
        <v>573</v>
      </c>
      <c r="AZ323" t="s">
        <v>527</v>
      </c>
      <c r="BE323" t="s">
        <v>532</v>
      </c>
      <c r="BG323" t="s">
        <v>528</v>
      </c>
      <c r="BL323" t="s">
        <v>1759</v>
      </c>
      <c r="BN323" t="s">
        <v>1760</v>
      </c>
      <c r="BQ323" t="str">
        <f t="shared" si="322"/>
        <v>Yes</v>
      </c>
      <c r="BR323" t="b">
        <f t="shared" si="323"/>
        <v>1</v>
      </c>
      <c r="BS323" t="b">
        <f t="shared" si="324"/>
        <v>1</v>
      </c>
      <c r="BT323" t="b">
        <f t="shared" si="325"/>
        <v>1</v>
      </c>
      <c r="BU323" t="b">
        <f t="shared" si="326"/>
        <v>1</v>
      </c>
      <c r="BV323" t="b">
        <f t="shared" si="327"/>
        <v>0</v>
      </c>
      <c r="BW323">
        <f>IF(OR(BR323=FALSE,BR323="na"),"na",VLOOKUP(CN323,'Vlookup tables'!$G$2:$H$7,2,FALSE))</f>
        <v>4</v>
      </c>
      <c r="BX323">
        <f>IF(OR(BS323=FALSE,BS323="na"),"na",VLOOKUP(CO323,'Vlookup tables'!$G$2:$H$7,2,FALSE))</f>
        <v>5</v>
      </c>
      <c r="BY323">
        <f>IF(OR(BT323=FALSE,BT323="na"),"na",VLOOKUP(CP323,'Vlookup tables'!$G$2:$H$7,2,FALSE))</f>
        <v>4</v>
      </c>
      <c r="BZ323">
        <f>IF(OR(BU323=FALSE,BU323="na"),"na",VLOOKUP(CQ323,'Vlookup tables'!$G$2:$H$7,2,FALSE))</f>
        <v>2</v>
      </c>
      <c r="CA323">
        <f>IF(OR(BR323=FALSE,BR323="na"),"na",VLOOKUP(CU323,'Vlookup tables'!$J$2:$K$5,2,FALSE))</f>
        <v>3</v>
      </c>
      <c r="CB323">
        <f>IF(OR(BS323=FALSE,BS323="na"),"na",VLOOKUP(CV323,'Vlookup tables'!$J$2:$K$5,2,FALSE))</f>
        <v>3</v>
      </c>
      <c r="CC323">
        <f>IF(OR(BT323=FALSE,BT323="na"),"na",VLOOKUP(CW323,'Vlookup tables'!$J$2:$K$5,2,FALSE))</f>
        <v>3</v>
      </c>
      <c r="CD323">
        <f>IF(OR(BU323=FALSE,BU323="na"),"na",VLOOKUP(CX323,'Vlookup tables'!$J$2:$K$5,2,FALSE))</f>
        <v>2</v>
      </c>
      <c r="CE323" t="b">
        <f t="shared" si="328"/>
        <v>0</v>
      </c>
      <c r="CF323" t="b">
        <f t="shared" si="329"/>
        <v>0</v>
      </c>
      <c r="CG323" t="b">
        <f t="shared" si="330"/>
        <v>0</v>
      </c>
      <c r="CH323" t="b">
        <f t="shared" si="331"/>
        <v>0</v>
      </c>
      <c r="CI323" t="s">
        <v>519</v>
      </c>
      <c r="CJ323" t="s">
        <v>550</v>
      </c>
      <c r="CN323" t="s">
        <v>573</v>
      </c>
      <c r="CO323" t="s">
        <v>551</v>
      </c>
      <c r="CP323" t="s">
        <v>573</v>
      </c>
      <c r="CQ323" t="s">
        <v>531</v>
      </c>
      <c r="CR323" t="s">
        <v>573</v>
      </c>
      <c r="CU323" t="s">
        <v>532</v>
      </c>
      <c r="CV323" t="s">
        <v>532</v>
      </c>
      <c r="CW323" t="s">
        <v>532</v>
      </c>
      <c r="CX323" t="s">
        <v>528</v>
      </c>
      <c r="CY323" t="s">
        <v>528</v>
      </c>
      <c r="DI323" t="b">
        <f t="shared" si="332"/>
        <v>0</v>
      </c>
      <c r="DK323" t="s">
        <v>552</v>
      </c>
      <c r="EQ323" t="b">
        <f t="shared" si="333"/>
        <v>1</v>
      </c>
      <c r="ER323" t="b">
        <f t="shared" si="334"/>
        <v>1</v>
      </c>
      <c r="ES323" t="b">
        <f t="shared" si="335"/>
        <v>0</v>
      </c>
      <c r="ET323" t="b">
        <f t="shared" si="336"/>
        <v>0</v>
      </c>
      <c r="EU323" t="b">
        <f t="shared" si="337"/>
        <v>0</v>
      </c>
      <c r="EV323" t="b">
        <f t="shared" si="338"/>
        <v>0</v>
      </c>
      <c r="EW323">
        <f t="shared" si="292"/>
        <v>3</v>
      </c>
      <c r="EX323" t="str">
        <f t="shared" si="293"/>
        <v>na</v>
      </c>
      <c r="EY323" t="str">
        <f t="shared" si="294"/>
        <v>na</v>
      </c>
      <c r="EZ323" t="str">
        <f t="shared" si="295"/>
        <v>na</v>
      </c>
      <c r="FA323" t="b">
        <f t="shared" si="296"/>
        <v>1</v>
      </c>
      <c r="FB323" t="b">
        <f t="shared" si="297"/>
        <v>0</v>
      </c>
      <c r="FC323" t="b">
        <f t="shared" si="339"/>
        <v>0</v>
      </c>
      <c r="FD323" t="b">
        <f t="shared" si="298"/>
        <v>1</v>
      </c>
      <c r="FE323" t="b">
        <f t="shared" si="299"/>
        <v>1</v>
      </c>
      <c r="FF323" t="b">
        <f t="shared" si="300"/>
        <v>1</v>
      </c>
      <c r="FG323" t="b">
        <f t="shared" si="301"/>
        <v>0</v>
      </c>
      <c r="FH323" t="b">
        <f t="shared" si="340"/>
        <v>0</v>
      </c>
      <c r="FI323">
        <f>IF(OR(FD323=FALSE,FD323="na"),"na",VLOOKUP(GH323,'Vlookup tables'!$G$2:$H$7,2,FALSE))</f>
        <v>4</v>
      </c>
      <c r="FJ323">
        <f>IF(OR(FE323=FALSE,FE323="na"),"na",VLOOKUP(GI323,'Vlookup tables'!$G$2:$H$7,2,FALSE))</f>
        <v>4</v>
      </c>
      <c r="FK323">
        <f>IF(OR(FF323=FALSE,FF323="na"),"na",VLOOKUP(GJ323,'Vlookup tables'!$G$2:$H$7,2,FALSE))</f>
        <v>4</v>
      </c>
      <c r="FL323" t="str">
        <f>IF(OR(FG323=FALSE,FG323="na"),"na",VLOOKUP(GK323,'Vlookup tables'!$G$2:$H$7,2,FALSE))</f>
        <v>na</v>
      </c>
      <c r="FM323">
        <f>IF(OR(FD323=FALSE,FD323="na"),"na",VLOOKUP(GO323,'Vlookup tables'!$J$2:$K$5,2,FALSE))</f>
        <v>3</v>
      </c>
      <c r="FN323">
        <f>IF(OR(FE323=FALSE,FE323="na"),"na",VLOOKUP(GP323,'Vlookup tables'!$J$2:$K$5,2,FALSE))</f>
        <v>3</v>
      </c>
      <c r="FO323">
        <f>IF(OR(FF323=FALSE,FF323="na"),"na",VLOOKUP(GQ323,'Vlookup tables'!$J$2:$K$5,2,FALSE))</f>
        <v>3</v>
      </c>
      <c r="FP323" t="str">
        <f>IF(OR(FG323=FALSE,FG323="na"),"na",VLOOKUP(GR323,'Vlookup tables'!$J$2:$K$5,2,FALSE))</f>
        <v>na</v>
      </c>
      <c r="FQ323" t="b">
        <f t="shared" si="302"/>
        <v>0</v>
      </c>
      <c r="FR323" t="b">
        <f t="shared" si="303"/>
        <v>0</v>
      </c>
      <c r="FS323" t="b">
        <f t="shared" si="304"/>
        <v>0</v>
      </c>
      <c r="FT323" t="str">
        <f t="shared" si="305"/>
        <v>na</v>
      </c>
      <c r="FU323" t="b">
        <f t="shared" si="306"/>
        <v>0</v>
      </c>
      <c r="FV323" t="s">
        <v>601</v>
      </c>
      <c r="FX323" t="s">
        <v>554</v>
      </c>
      <c r="GB323" t="s">
        <v>635</v>
      </c>
      <c r="GF323" t="s">
        <v>596</v>
      </c>
      <c r="GH323" t="s">
        <v>573</v>
      </c>
      <c r="GI323" t="s">
        <v>573</v>
      </c>
      <c r="GJ323" t="s">
        <v>573</v>
      </c>
      <c r="GO323" t="s">
        <v>532</v>
      </c>
      <c r="GP323" t="s">
        <v>532</v>
      </c>
      <c r="GQ323" t="s">
        <v>532</v>
      </c>
      <c r="HD323" t="s">
        <v>552</v>
      </c>
      <c r="HX323">
        <f>IF(IT323="","Unknown",VLOOKUP(IT323,'Vlookup tables'!$B$13:$C$16,2,FALSE))</f>
        <v>2</v>
      </c>
      <c r="HY323">
        <f>IF(IU323="","Unknown",VLOOKUP(IU323,'Vlookup tables'!$D$13:$E$16,2,FALSE))</f>
        <v>3</v>
      </c>
      <c r="HZ323">
        <f>IF(IV323="","Unknown",VLOOKUP(IV323,'Vlookup tables'!$F$13:$G$16,2,FALSE))</f>
        <v>3</v>
      </c>
      <c r="IA323">
        <f>IF(IW323="","Unknown",VLOOKUP(IW323,'Vlookup tables'!$H$13:$I$16,2,FALSE))</f>
        <v>3</v>
      </c>
      <c r="IB323">
        <f>IF(IX323="","Unknown",VLOOKUP(IX323,'Vlookup tables'!$J$13:$K$16,2,FALSE))</f>
        <v>3</v>
      </c>
      <c r="IC323">
        <f>IF(IY323="","Unknown",VLOOKUP(IY323,'Vlookup tables'!$L$13:$M$16,2,FALSE))</f>
        <v>3</v>
      </c>
      <c r="ID323">
        <f>IF(IZ323="","Unknown",VLOOKUP(IZ323,'Vlookup tables'!$N$13:$O$16,2,FALSE))</f>
        <v>1</v>
      </c>
      <c r="IE323">
        <f>VLOOKUP(JA323,'Vlookup tables'!$P$13:$Q$15,2,FALSE)</f>
        <v>1</v>
      </c>
      <c r="IF323" t="str">
        <f t="shared" si="341"/>
        <v>na</v>
      </c>
      <c r="IG323" t="str">
        <f t="shared" si="342"/>
        <v>na</v>
      </c>
      <c r="IH323" t="str">
        <f t="shared" si="343"/>
        <v>na</v>
      </c>
      <c r="II323" t="str">
        <f t="shared" si="307"/>
        <v>na</v>
      </c>
      <c r="IJ323" t="str">
        <f>IF(OR(IF323=FALSE,IF323="na"),"na",VLOOKUP(JF323,'Vlookup tables'!$G$2:$H$7,2,FALSE))</f>
        <v>na</v>
      </c>
      <c r="IK323" t="str">
        <f>IF(OR(IG323=FALSE,IG323="na"),"na",VLOOKUP(JG323,'Vlookup tables'!$G$2:$H$7,2,FALSE))</f>
        <v>na</v>
      </c>
      <c r="IL323" t="str">
        <f>IF(OR(IH323=FALSE,IH323="na"),"na",VLOOKUP(JH323,'Vlookup tables'!$G$2:$H$7,2,FALSE))</f>
        <v>na</v>
      </c>
      <c r="IM323" t="str">
        <f>IF(OR(IF323=FALSE,IF323="na"),"na",VLOOKUP(JL323,'Vlookup tables'!$J$2:$K$5,2,FALSE))</f>
        <v>na</v>
      </c>
      <c r="IN323" t="str">
        <f>IF(OR(IG323=FALSE,IG323="na"),"na",VLOOKUP(JM323,'Vlookup tables'!$J$2:$K$5,2,FALSE))</f>
        <v>na</v>
      </c>
      <c r="IO323" t="str">
        <f>IF(OR(IH323=FALSE,IH323="na"),"na",VLOOKUP(JN323,'Vlookup tables'!$J$2:$K$5,2,FALSE))</f>
        <v>na</v>
      </c>
      <c r="IP323" t="str">
        <f t="shared" si="344"/>
        <v>na</v>
      </c>
      <c r="IQ323" t="str">
        <f t="shared" si="345"/>
        <v>na</v>
      </c>
      <c r="IR323" t="str">
        <f t="shared" si="346"/>
        <v>na</v>
      </c>
      <c r="IS323" t="b">
        <f t="shared" si="347"/>
        <v>0</v>
      </c>
      <c r="IT323" t="s">
        <v>559</v>
      </c>
      <c r="IU323" t="s">
        <v>539</v>
      </c>
      <c r="IV323" t="s">
        <v>540</v>
      </c>
      <c r="IW323" t="s">
        <v>576</v>
      </c>
      <c r="IX323" t="s">
        <v>577</v>
      </c>
      <c r="IY323" t="s">
        <v>532</v>
      </c>
      <c r="IZ323" t="s">
        <v>562</v>
      </c>
      <c r="JA323" t="s">
        <v>541</v>
      </c>
      <c r="JX323" t="s">
        <v>534</v>
      </c>
      <c r="JZ323" t="s">
        <v>588</v>
      </c>
      <c r="KA323" t="s">
        <v>589</v>
      </c>
      <c r="KC323">
        <v>1</v>
      </c>
      <c r="KD323">
        <v>2</v>
      </c>
      <c r="KH323">
        <v>1</v>
      </c>
      <c r="KN323" t="s">
        <v>552</v>
      </c>
      <c r="KQ323" t="b">
        <f t="shared" si="348"/>
        <v>0</v>
      </c>
      <c r="KR323">
        <f t="shared" si="308"/>
        <v>161</v>
      </c>
    </row>
    <row r="324" spans="1:304" ht="14.4" customHeight="1" x14ac:dyDescent="0.3">
      <c r="A324">
        <v>100</v>
      </c>
      <c r="B324">
        <v>652</v>
      </c>
      <c r="C324" s="2">
        <v>44882.686643518522</v>
      </c>
      <c r="D324">
        <v>1</v>
      </c>
      <c r="E324" t="s">
        <v>853</v>
      </c>
      <c r="F324" t="s">
        <v>582</v>
      </c>
      <c r="G324">
        <f>VLOOKUP(F324,'Vlookup tables'!$A$2:$B$10,2,FALSE)</f>
        <v>1</v>
      </c>
      <c r="H324" t="s">
        <v>579</v>
      </c>
      <c r="I324" t="s">
        <v>1129</v>
      </c>
      <c r="J324" t="str">
        <f t="shared" si="349"/>
        <v>Environmental</v>
      </c>
      <c r="K324" t="s">
        <v>568</v>
      </c>
      <c r="L324">
        <f>VLOOKUP(K324,'Vlookup tables'!$A$2:$B$10,2,FALSE)</f>
        <v>6</v>
      </c>
      <c r="M324" t="s">
        <v>583</v>
      </c>
      <c r="N324" t="b">
        <f t="shared" si="309"/>
        <v>1</v>
      </c>
      <c r="O324" t="b">
        <f t="shared" si="310"/>
        <v>0</v>
      </c>
      <c r="P324" t="b">
        <f t="shared" si="311"/>
        <v>0</v>
      </c>
      <c r="Q324" t="b">
        <f t="shared" si="312"/>
        <v>0</v>
      </c>
      <c r="R324" t="b">
        <f t="shared" si="313"/>
        <v>0</v>
      </c>
      <c r="S324" t="s">
        <v>592</v>
      </c>
      <c r="T324" t="str">
        <f t="shared" si="350"/>
        <v>na</v>
      </c>
      <c r="U324" t="b">
        <f t="shared" si="351"/>
        <v>1</v>
      </c>
      <c r="V324" t="b">
        <f t="shared" si="352"/>
        <v>0</v>
      </c>
      <c r="W324" t="b">
        <f t="shared" si="353"/>
        <v>0</v>
      </c>
      <c r="X324" t="b">
        <f t="shared" si="354"/>
        <v>0</v>
      </c>
      <c r="Y324" t="s">
        <v>621</v>
      </c>
      <c r="Z324">
        <f>VLOOKUP(Y324,'Vlookup tables'!$D$2:$E$6,2,FALSE)</f>
        <v>3</v>
      </c>
      <c r="AA324" t="str">
        <f t="shared" si="291"/>
        <v>na</v>
      </c>
      <c r="AB324" t="str">
        <f t="shared" si="314"/>
        <v>na</v>
      </c>
      <c r="AC324" t="str">
        <f t="shared" si="315"/>
        <v>na</v>
      </c>
      <c r="AD324" t="str">
        <f t="shared" si="316"/>
        <v>na</v>
      </c>
      <c r="AE324" t="str">
        <f t="shared" si="317"/>
        <v>na</v>
      </c>
      <c r="AF324" t="str">
        <f>IF(OR(AA324=FALSE,AA324="na"),"na",VLOOKUP(AV324,'Vlookup tables'!$G$2:$H$7,2,FALSE))</f>
        <v>na</v>
      </c>
      <c r="AG324" t="str">
        <f>IF(OR(AB324=FALSE,AB324="na"),"na",VLOOKUP(AW324,'Vlookup tables'!$G$2:$H$7,2,FALSE))</f>
        <v>na</v>
      </c>
      <c r="AH324" t="str">
        <f>IF(OR(AC324=FALSE,AC324="na"),"na",VLOOKUP(AX324,'Vlookup tables'!$G$2:$H$7,2,FALSE))</f>
        <v>na</v>
      </c>
      <c r="AI324" t="str">
        <f>IF(OR(AD324=FALSE,AD324="na"),"na",VLOOKUP(AY324,'Vlookup tables'!$G$2:$H$7,2,FALSE))</f>
        <v>na</v>
      </c>
      <c r="AJ324" t="str">
        <f>IF(OR(AA324=FALSE,AA324="na"),"na",VLOOKUP(BC324,'Vlookup tables'!$J$2:$K$5,2,FALSE))</f>
        <v>na</v>
      </c>
      <c r="AK324" t="str">
        <f>IF(OR(AB324=FALSE,AB324="na"),"na",VLOOKUP(BD324,'Vlookup tables'!$J$2:$K$5,2,FALSE))</f>
        <v>na</v>
      </c>
      <c r="AL324" t="str">
        <f>IF(OR(AC324=FALSE,AC324="na"),"na",VLOOKUP(BE324,'Vlookup tables'!$J$2:$K$5,2,FALSE))</f>
        <v>na</v>
      </c>
      <c r="AM324" t="str">
        <f>IF(OR(AD324=FALSE,AD324="na"),"na",VLOOKUP(BF324,'Vlookup tables'!$J$2:$K$5,2,FALSE))</f>
        <v>na</v>
      </c>
      <c r="AN324" t="str">
        <f t="shared" si="318"/>
        <v>na</v>
      </c>
      <c r="AO324" t="str">
        <f t="shared" si="319"/>
        <v>na</v>
      </c>
      <c r="AP324" t="str">
        <f t="shared" si="320"/>
        <v>na</v>
      </c>
      <c r="AQ324" t="str">
        <f t="shared" si="321"/>
        <v>na</v>
      </c>
      <c r="BQ324" t="str">
        <f t="shared" si="322"/>
        <v>na</v>
      </c>
      <c r="BR324" t="str">
        <f t="shared" si="323"/>
        <v>na</v>
      </c>
      <c r="BS324" t="str">
        <f t="shared" si="324"/>
        <v>na</v>
      </c>
      <c r="BT324" t="str">
        <f t="shared" si="325"/>
        <v>na</v>
      </c>
      <c r="BU324" t="str">
        <f t="shared" si="326"/>
        <v>na</v>
      </c>
      <c r="BV324" t="str">
        <f t="shared" si="327"/>
        <v>na</v>
      </c>
      <c r="BW324" t="str">
        <f>IF(OR(BR324=FALSE,BR324="na"),"na",VLOOKUP(CN324,'Vlookup tables'!$G$2:$H$7,2,FALSE))</f>
        <v>na</v>
      </c>
      <c r="BX324" t="str">
        <f>IF(OR(BS324=FALSE,BS324="na"),"na",VLOOKUP(CO324,'Vlookup tables'!$G$2:$H$7,2,FALSE))</f>
        <v>na</v>
      </c>
      <c r="BY324" t="str">
        <f>IF(OR(BT324=FALSE,BT324="na"),"na",VLOOKUP(CP324,'Vlookup tables'!$G$2:$H$7,2,FALSE))</f>
        <v>na</v>
      </c>
      <c r="BZ324" t="str">
        <f>IF(OR(BU324=FALSE,BU324="na"),"na",VLOOKUP(CQ324,'Vlookup tables'!$G$2:$H$7,2,FALSE))</f>
        <v>na</v>
      </c>
      <c r="CA324" t="str">
        <f>IF(OR(BR324=FALSE,BR324="na"),"na",VLOOKUP(CU324,'Vlookup tables'!$J$2:$K$5,2,FALSE))</f>
        <v>na</v>
      </c>
      <c r="CB324" t="str">
        <f>IF(OR(BS324=FALSE,BS324="na"),"na",VLOOKUP(CV324,'Vlookup tables'!$J$2:$K$5,2,FALSE))</f>
        <v>na</v>
      </c>
      <c r="CC324" t="str">
        <f>IF(OR(BT324=FALSE,BT324="na"),"na",VLOOKUP(CW324,'Vlookup tables'!$J$2:$K$5,2,FALSE))</f>
        <v>na</v>
      </c>
      <c r="CD324" t="str">
        <f>IF(OR(BU324=FALSE,BU324="na"),"na",VLOOKUP(CX324,'Vlookup tables'!$J$2:$K$5,2,FALSE))</f>
        <v>na</v>
      </c>
      <c r="CE324" t="str">
        <f t="shared" si="328"/>
        <v>na</v>
      </c>
      <c r="CF324" t="str">
        <f t="shared" si="329"/>
        <v>na</v>
      </c>
      <c r="CG324" t="str">
        <f t="shared" si="330"/>
        <v>na</v>
      </c>
      <c r="CH324" t="str">
        <f t="shared" si="331"/>
        <v>na</v>
      </c>
      <c r="DI324" t="str">
        <f t="shared" si="332"/>
        <v>na</v>
      </c>
      <c r="DM324" s="5" t="s">
        <v>703</v>
      </c>
      <c r="EQ324" t="b">
        <f t="shared" si="333"/>
        <v>1</v>
      </c>
      <c r="ER324" t="b">
        <f t="shared" si="334"/>
        <v>1</v>
      </c>
      <c r="ES324" t="b">
        <f t="shared" si="335"/>
        <v>0</v>
      </c>
      <c r="ET324" t="b">
        <f t="shared" si="336"/>
        <v>1</v>
      </c>
      <c r="EU324" t="b">
        <f t="shared" si="337"/>
        <v>1</v>
      </c>
      <c r="EV324" t="b">
        <f t="shared" si="338"/>
        <v>0</v>
      </c>
      <c r="EW324">
        <f t="shared" si="292"/>
        <v>3</v>
      </c>
      <c r="EX324" t="str">
        <f t="shared" si="293"/>
        <v>na</v>
      </c>
      <c r="EY324">
        <f t="shared" si="294"/>
        <v>3</v>
      </c>
      <c r="EZ324">
        <f t="shared" si="295"/>
        <v>1</v>
      </c>
      <c r="FA324" t="b">
        <f t="shared" si="296"/>
        <v>1</v>
      </c>
      <c r="FB324" t="b">
        <f t="shared" si="297"/>
        <v>0</v>
      </c>
      <c r="FC324" t="b">
        <f t="shared" si="339"/>
        <v>0</v>
      </c>
      <c r="FD324" t="b">
        <f t="shared" si="298"/>
        <v>1</v>
      </c>
      <c r="FE324" t="b">
        <f t="shared" si="299"/>
        <v>0</v>
      </c>
      <c r="FF324" t="b">
        <f t="shared" si="300"/>
        <v>1</v>
      </c>
      <c r="FG324" t="b">
        <f t="shared" si="301"/>
        <v>1</v>
      </c>
      <c r="FH324" t="b">
        <f t="shared" si="340"/>
        <v>0</v>
      </c>
      <c r="FI324">
        <f>IF(OR(FD324=FALSE,FD324="na"),"na",VLOOKUP(GH324,'Vlookup tables'!$G$2:$H$7,2,FALSE))</f>
        <v>2</v>
      </c>
      <c r="FJ324" t="str">
        <f>IF(OR(FE324=FALSE,FE324="na"),"na",VLOOKUP(GI324,'Vlookup tables'!$G$2:$H$7,2,FALSE))</f>
        <v>na</v>
      </c>
      <c r="FK324">
        <f>IF(OR(FF324=FALSE,FF324="na"),"na",VLOOKUP(GJ324,'Vlookup tables'!$G$2:$H$7,2,FALSE))</f>
        <v>2</v>
      </c>
      <c r="FL324">
        <f>IF(OR(FG324=FALSE,FG324="na"),"na",VLOOKUP(GK324,'Vlookup tables'!$G$2:$H$7,2,FALSE))</f>
        <v>2</v>
      </c>
      <c r="FM324">
        <f>IF(OR(FD324=FALSE,FD324="na"),"na",VLOOKUP(GO324,'Vlookup tables'!$J$2:$K$5,2,FALSE))</f>
        <v>3</v>
      </c>
      <c r="FN324" t="str">
        <f>IF(OR(FE324=FALSE,FE324="na"),"na",VLOOKUP(GP324,'Vlookup tables'!$J$2:$K$5,2,FALSE))</f>
        <v>na</v>
      </c>
      <c r="FO324">
        <f>IF(OR(FF324=FALSE,FF324="na"),"na",VLOOKUP(GQ324,'Vlookup tables'!$J$2:$K$5,2,FALSE))</f>
        <v>3</v>
      </c>
      <c r="FP324">
        <f>IF(OR(FG324=FALSE,FG324="na"),"na",VLOOKUP(GR324,'Vlookup tables'!$J$2:$K$5,2,FALSE))</f>
        <v>3</v>
      </c>
      <c r="FQ324" t="b">
        <f t="shared" si="302"/>
        <v>0</v>
      </c>
      <c r="FR324" t="str">
        <f t="shared" si="303"/>
        <v>na</v>
      </c>
      <c r="FS324" t="b">
        <f t="shared" si="304"/>
        <v>0</v>
      </c>
      <c r="FT324" t="b">
        <f t="shared" si="305"/>
        <v>0</v>
      </c>
      <c r="FU324" t="b">
        <f t="shared" si="306"/>
        <v>0</v>
      </c>
      <c r="FV324" t="s">
        <v>769</v>
      </c>
      <c r="FX324" t="s">
        <v>554</v>
      </c>
      <c r="FZ324" t="s">
        <v>554</v>
      </c>
      <c r="GA324" t="s">
        <v>555</v>
      </c>
      <c r="GB324" t="s">
        <v>618</v>
      </c>
      <c r="GF324" t="s">
        <v>596</v>
      </c>
      <c r="GH324" t="s">
        <v>531</v>
      </c>
      <c r="GJ324" t="s">
        <v>531</v>
      </c>
      <c r="GK324" t="s">
        <v>531</v>
      </c>
      <c r="GO324" t="s">
        <v>532</v>
      </c>
      <c r="GQ324" t="s">
        <v>532</v>
      </c>
      <c r="GR324" t="s">
        <v>532</v>
      </c>
      <c r="HD324" t="s">
        <v>552</v>
      </c>
      <c r="HX324">
        <f>IF(IT324="","Unknown",VLOOKUP(IT324,'Vlookup tables'!$B$13:$C$16,2,FALSE))</f>
        <v>2</v>
      </c>
      <c r="HY324">
        <f>IF(IU324="","Unknown",VLOOKUP(IU324,'Vlookup tables'!$D$13:$E$16,2,FALSE))</f>
        <v>3</v>
      </c>
      <c r="HZ324">
        <f>IF(IV324="","Unknown",VLOOKUP(IV324,'Vlookup tables'!$F$13:$G$16,2,FALSE))</f>
        <v>3</v>
      </c>
      <c r="IA324">
        <f>IF(IW324="","Unknown",VLOOKUP(IW324,'Vlookup tables'!$H$13:$I$16,2,FALSE))</f>
        <v>2</v>
      </c>
      <c r="IB324">
        <f>IF(IX324="","Unknown",VLOOKUP(IX324,'Vlookup tables'!$J$13:$K$16,2,FALSE))</f>
        <v>3</v>
      </c>
      <c r="IC324">
        <f>IF(IY324="","Unknown",VLOOKUP(IY324,'Vlookup tables'!$L$13:$M$16,2,FALSE))</f>
        <v>2</v>
      </c>
      <c r="ID324">
        <f>IF(IZ324="","Unknown",VLOOKUP(IZ324,'Vlookup tables'!$N$13:$O$16,2,FALSE))</f>
        <v>1</v>
      </c>
      <c r="IE324">
        <f>VLOOKUP(JA324,'Vlookup tables'!$P$13:$Q$15,2,FALSE)</f>
        <v>1</v>
      </c>
      <c r="IF324" t="str">
        <f t="shared" si="341"/>
        <v>na</v>
      </c>
      <c r="IG324" t="str">
        <f t="shared" si="342"/>
        <v>na</v>
      </c>
      <c r="IH324" t="str">
        <f t="shared" si="343"/>
        <v>na</v>
      </c>
      <c r="II324" t="str">
        <f t="shared" si="307"/>
        <v>na</v>
      </c>
      <c r="IJ324" t="str">
        <f>IF(OR(IF324=FALSE,IF324="na"),"na",VLOOKUP(JF324,'Vlookup tables'!$G$2:$H$7,2,FALSE))</f>
        <v>na</v>
      </c>
      <c r="IK324" t="str">
        <f>IF(OR(IG324=FALSE,IG324="na"),"na",VLOOKUP(JG324,'Vlookup tables'!$G$2:$H$7,2,FALSE))</f>
        <v>na</v>
      </c>
      <c r="IL324" t="str">
        <f>IF(OR(IH324=FALSE,IH324="na"),"na",VLOOKUP(JH324,'Vlookup tables'!$G$2:$H$7,2,FALSE))</f>
        <v>na</v>
      </c>
      <c r="IM324" t="str">
        <f>IF(OR(IF324=FALSE,IF324="na"),"na",VLOOKUP(JL324,'Vlookup tables'!$J$2:$K$5,2,FALSE))</f>
        <v>na</v>
      </c>
      <c r="IN324" t="str">
        <f>IF(OR(IG324=FALSE,IG324="na"),"na",VLOOKUP(JM324,'Vlookup tables'!$J$2:$K$5,2,FALSE))</f>
        <v>na</v>
      </c>
      <c r="IO324" t="str">
        <f>IF(OR(IH324=FALSE,IH324="na"),"na",VLOOKUP(JN324,'Vlookup tables'!$J$2:$K$5,2,FALSE))</f>
        <v>na</v>
      </c>
      <c r="IP324" t="str">
        <f t="shared" si="344"/>
        <v>na</v>
      </c>
      <c r="IQ324" t="str">
        <f t="shared" si="345"/>
        <v>na</v>
      </c>
      <c r="IR324" t="str">
        <f t="shared" si="346"/>
        <v>na</v>
      </c>
      <c r="IS324" t="b">
        <f t="shared" si="347"/>
        <v>0</v>
      </c>
      <c r="IT324" t="s">
        <v>559</v>
      </c>
      <c r="IU324" t="s">
        <v>539</v>
      </c>
      <c r="IV324" t="s">
        <v>540</v>
      </c>
      <c r="IW324" t="s">
        <v>562</v>
      </c>
      <c r="IX324" t="s">
        <v>577</v>
      </c>
      <c r="IY324" t="s">
        <v>528</v>
      </c>
      <c r="IZ324" t="s">
        <v>562</v>
      </c>
      <c r="JA324" t="s">
        <v>541</v>
      </c>
      <c r="JX324" t="s">
        <v>565</v>
      </c>
      <c r="KQ324" t="b">
        <f t="shared" si="348"/>
        <v>0</v>
      </c>
      <c r="KR324">
        <f t="shared" si="308"/>
        <v>138</v>
      </c>
    </row>
    <row r="325" spans="1:304" ht="14.4" customHeight="1" x14ac:dyDescent="0.3">
      <c r="A325">
        <v>100</v>
      </c>
      <c r="B325">
        <v>508</v>
      </c>
      <c r="C325" s="2">
        <v>44882.687534722223</v>
      </c>
      <c r="D325">
        <v>0.89999997615814198</v>
      </c>
      <c r="E325" t="s">
        <v>581</v>
      </c>
      <c r="F325" t="s">
        <v>566</v>
      </c>
      <c r="G325">
        <f>VLOOKUP(F325,'Vlookup tables'!$A$2:$B$10,2,FALSE)</f>
        <v>3</v>
      </c>
      <c r="H325" t="s">
        <v>692</v>
      </c>
      <c r="J325" t="str">
        <f t="shared" si="349"/>
        <v>Engineering Technician</v>
      </c>
      <c r="K325" t="s">
        <v>566</v>
      </c>
      <c r="L325">
        <f>VLOOKUP(K325,'Vlookup tables'!$A$2:$B$10,2,FALSE)</f>
        <v>3</v>
      </c>
      <c r="M325" t="s">
        <v>626</v>
      </c>
      <c r="N325" t="b">
        <f t="shared" si="309"/>
        <v>1</v>
      </c>
      <c r="O325" t="b">
        <f t="shared" si="310"/>
        <v>1</v>
      </c>
      <c r="P325" t="b">
        <f t="shared" si="311"/>
        <v>1</v>
      </c>
      <c r="Q325" t="b">
        <f t="shared" si="312"/>
        <v>0</v>
      </c>
      <c r="R325" t="b">
        <f t="shared" si="313"/>
        <v>0</v>
      </c>
      <c r="S325" t="s">
        <v>614</v>
      </c>
      <c r="T325" t="str">
        <f t="shared" si="350"/>
        <v>na</v>
      </c>
      <c r="U325" t="str">
        <f t="shared" si="351"/>
        <v>na</v>
      </c>
      <c r="V325" t="str">
        <f t="shared" si="352"/>
        <v>na</v>
      </c>
      <c r="W325" t="b">
        <f t="shared" si="353"/>
        <v>1</v>
      </c>
      <c r="X325" t="b">
        <f t="shared" si="354"/>
        <v>0</v>
      </c>
      <c r="Y325" t="s">
        <v>517</v>
      </c>
      <c r="Z325">
        <f>VLOOKUP(Y325,'Vlookup tables'!$D$2:$E$6,2,FALSE)</f>
        <v>1</v>
      </c>
      <c r="AA325" t="b">
        <f t="shared" ref="AA325:AA388" si="355">IF(OR($Z325=2,$Z325=3),"na",IF($AR325="","Unknown",ISNUMBER(SEARCH("Live",$AR325))))</f>
        <v>1</v>
      </c>
      <c r="AB325" t="b">
        <f t="shared" si="314"/>
        <v>0</v>
      </c>
      <c r="AC325" t="b">
        <f t="shared" si="315"/>
        <v>0</v>
      </c>
      <c r="AD325" t="b">
        <f t="shared" si="316"/>
        <v>0</v>
      </c>
      <c r="AE325" t="b">
        <f t="shared" si="317"/>
        <v>0</v>
      </c>
      <c r="AF325">
        <f>IF(OR(AA325=FALSE,AA325="na"),"na",VLOOKUP(AV325,'Vlookup tables'!$G$2:$H$7,2,FALSE))</f>
        <v>4</v>
      </c>
      <c r="AG325" t="str">
        <f>IF(OR(AB325=FALSE,AB325="na"),"na",VLOOKUP(AW325,'Vlookup tables'!$G$2:$H$7,2,FALSE))</f>
        <v>na</v>
      </c>
      <c r="AH325" t="str">
        <f>IF(OR(AC325=FALSE,AC325="na"),"na",VLOOKUP(AX325,'Vlookup tables'!$G$2:$H$7,2,FALSE))</f>
        <v>na</v>
      </c>
      <c r="AI325" t="str">
        <f>IF(OR(AD325=FALSE,AD325="na"),"na",VLOOKUP(AY325,'Vlookup tables'!$G$2:$H$7,2,FALSE))</f>
        <v>na</v>
      </c>
      <c r="AJ325">
        <f>IF(OR(AA325=FALSE,AA325="na"),"na",VLOOKUP(BC325,'Vlookup tables'!$J$2:$K$5,2,FALSE))</f>
        <v>2</v>
      </c>
      <c r="AK325" t="str">
        <f>IF(OR(AB325=FALSE,AB325="na"),"na",VLOOKUP(BD325,'Vlookup tables'!$J$2:$K$5,2,FALSE))</f>
        <v>na</v>
      </c>
      <c r="AL325" t="str">
        <f>IF(OR(AC325=FALSE,AC325="na"),"na",VLOOKUP(BE325,'Vlookup tables'!$J$2:$K$5,2,FALSE))</f>
        <v>na</v>
      </c>
      <c r="AM325" t="str">
        <f>IF(OR(AD325=FALSE,AD325="na"),"na",VLOOKUP(BF325,'Vlookup tables'!$J$2:$K$5,2,FALSE))</f>
        <v>na</v>
      </c>
      <c r="AN325" t="b">
        <f t="shared" si="318"/>
        <v>1</v>
      </c>
      <c r="AO325" t="str">
        <f t="shared" si="319"/>
        <v>na</v>
      </c>
      <c r="AP325" t="str">
        <f t="shared" si="320"/>
        <v>na</v>
      </c>
      <c r="AQ325" t="str">
        <f t="shared" si="321"/>
        <v>na</v>
      </c>
      <c r="AR325" t="s">
        <v>747</v>
      </c>
      <c r="AV325" t="s">
        <v>573</v>
      </c>
      <c r="AX325" t="s">
        <v>573</v>
      </c>
      <c r="BC325" t="s">
        <v>528</v>
      </c>
      <c r="BE325" t="s">
        <v>528</v>
      </c>
      <c r="BJ325" t="s">
        <v>1761</v>
      </c>
      <c r="BL325" t="s">
        <v>1761</v>
      </c>
      <c r="BQ325" t="str">
        <f t="shared" si="322"/>
        <v>Yes</v>
      </c>
      <c r="BR325" t="b">
        <f t="shared" si="323"/>
        <v>1</v>
      </c>
      <c r="BS325" t="b">
        <f t="shared" si="324"/>
        <v>1</v>
      </c>
      <c r="BT325" t="b">
        <f t="shared" si="325"/>
        <v>0</v>
      </c>
      <c r="BU325" t="b">
        <f t="shared" si="326"/>
        <v>0</v>
      </c>
      <c r="BV325" t="b">
        <f t="shared" si="327"/>
        <v>0</v>
      </c>
      <c r="BW325">
        <f>IF(OR(BR325=FALSE,BR325="na"),"na",VLOOKUP(CN325,'Vlookup tables'!$G$2:$H$7,2,FALSE))</f>
        <v>4</v>
      </c>
      <c r="BX325">
        <f>IF(OR(BS325=FALSE,BS325="na"),"na",VLOOKUP(CO325,'Vlookup tables'!$G$2:$H$7,2,FALSE))</f>
        <v>4</v>
      </c>
      <c r="BY325" t="str">
        <f>IF(OR(BT325=FALSE,BT325="na"),"na",VLOOKUP(CP325,'Vlookup tables'!$G$2:$H$7,2,FALSE))</f>
        <v>na</v>
      </c>
      <c r="BZ325" t="str">
        <f>IF(OR(BU325=FALSE,BU325="na"),"na",VLOOKUP(CQ325,'Vlookup tables'!$G$2:$H$7,2,FALSE))</f>
        <v>na</v>
      </c>
      <c r="CA325">
        <f>IF(OR(BR325=FALSE,BR325="na"),"na",VLOOKUP(CU325,'Vlookup tables'!$J$2:$K$5,2,FALSE))</f>
        <v>2</v>
      </c>
      <c r="CB325">
        <f>IF(OR(BS325=FALSE,BS325="na"),"na",VLOOKUP(CV325,'Vlookup tables'!$J$2:$K$5,2,FALSE))</f>
        <v>2</v>
      </c>
      <c r="CC325" t="str">
        <f>IF(OR(BT325=FALSE,BT325="na"),"na",VLOOKUP(CW325,'Vlookup tables'!$J$2:$K$5,2,FALSE))</f>
        <v>na</v>
      </c>
      <c r="CD325" t="str">
        <f>IF(OR(BU325=FALSE,BU325="na"),"na",VLOOKUP(CX325,'Vlookup tables'!$J$2:$K$5,2,FALSE))</f>
        <v>na</v>
      </c>
      <c r="CE325" t="b">
        <f t="shared" si="328"/>
        <v>1</v>
      </c>
      <c r="CF325" t="b">
        <f t="shared" si="329"/>
        <v>1</v>
      </c>
      <c r="CG325" t="str">
        <f t="shared" si="330"/>
        <v>na</v>
      </c>
      <c r="CH325" t="str">
        <f t="shared" si="331"/>
        <v>na</v>
      </c>
      <c r="CI325" t="s">
        <v>519</v>
      </c>
      <c r="CJ325" t="s">
        <v>529</v>
      </c>
      <c r="CN325" t="s">
        <v>573</v>
      </c>
      <c r="CO325" t="s">
        <v>573</v>
      </c>
      <c r="CU325" t="s">
        <v>528</v>
      </c>
      <c r="CV325" t="s">
        <v>528</v>
      </c>
      <c r="DB325" t="s">
        <v>1762</v>
      </c>
      <c r="DC325" t="s">
        <v>1762</v>
      </c>
      <c r="DI325" t="b">
        <f t="shared" si="332"/>
        <v>0</v>
      </c>
      <c r="DK325" t="s">
        <v>900</v>
      </c>
      <c r="EQ325" t="b">
        <f t="shared" si="333"/>
        <v>1</v>
      </c>
      <c r="ER325" t="b">
        <f t="shared" si="334"/>
        <v>1</v>
      </c>
      <c r="ES325" t="b">
        <f t="shared" si="335"/>
        <v>0</v>
      </c>
      <c r="ET325" t="b">
        <f t="shared" si="336"/>
        <v>0</v>
      </c>
      <c r="EU325" t="b">
        <f t="shared" si="337"/>
        <v>1</v>
      </c>
      <c r="EV325" t="b">
        <f t="shared" si="338"/>
        <v>0</v>
      </c>
      <c r="EW325">
        <f t="shared" ref="EW325:EW388" si="356">IF(ER325=FALSE,"na",IF(ISBLANK(FX325)=TRUE,"Unknown",IF(AND(ISNUMBER(SEARCH("UDOT",FX325)),ISNUMBER(SEARCH("Personal",FX325))),3,IF(ISNUMBER(SEARCH("UDOT",FX325)),2,1))))</f>
        <v>3</v>
      </c>
      <c r="EX325" t="str">
        <f t="shared" ref="EX325:EX388" si="357">IF(ES325=FALSE,"na",IF(ISBLANK(FY325)=TRUE,"Unknown",IF(AND(ISNUMBER(SEARCH("UDOT",FY325)),ISNUMBER(SEARCH("Personal",FY325))),3,IF(ISNUMBER(SEARCH("UDOT",FY325)),2,1))))</f>
        <v>na</v>
      </c>
      <c r="EY325" t="str">
        <f t="shared" ref="EY325:EY388" si="358">IF(ET325=FALSE,"na",IF(ISBLANK(FZ325)=TRUE,"Unknown",IF(AND(ISNUMBER(SEARCH("UDOT",FZ325)),ISNUMBER(SEARCH("Personal",FZ325))),3,IF(ISNUMBER(SEARCH("UDOT",FZ325)),2,1))))</f>
        <v>na</v>
      </c>
      <c r="EZ325">
        <f t="shared" ref="EZ325:EZ388" si="359">IF(EU325=FALSE,"na",IF(ISBLANK(GA325)=TRUE,"Unknown",IF(AND(ISNUMBER(SEARCH("UDOT",GA325)),ISNUMBER(SEARCH("Personal",GA325))),3,IF(ISNUMBER(SEARCH("UDOT",GA325)),2,1))))</f>
        <v>3</v>
      </c>
      <c r="FA325" t="b">
        <f t="shared" ref="FA325:FA388" si="360">IF(OR(EQ325=FALSE,EQ325="Unknown"),"na",IF(ISBLANK(GF325)=TRUE,"Unknown",ISNUMBER(SEARCH("Winter",GF325))))</f>
        <v>1</v>
      </c>
      <c r="FB325" t="b">
        <f t="shared" ref="FB325:FB388" si="361">IF(OR(EQ325=FALSE,EQ325="Unknown"),"na",IF(ISBLANK(GF325)=TRUE,"Unknown",ISNUMBER(SEARCH("Summer",GF325))))</f>
        <v>0</v>
      </c>
      <c r="FC325" t="b">
        <f t="shared" si="339"/>
        <v>0</v>
      </c>
      <c r="FD325" t="b">
        <f t="shared" ref="FD325:FD388" si="362">IF(OR(EQ325=FALSE,EQ325="Unknown"),"na",IF(ISBLANK(GB325)=TRUE,"Unknown",ISNUMBER(SEARCH("Winter",GB325))))</f>
        <v>1</v>
      </c>
      <c r="FE325" t="b">
        <f t="shared" ref="FE325:FE388" si="363">IF(OR(EQ325=FALSE,EQ325="Unknown"),"na",IF(ISBLANK(GB325)=TRUE,"Unknown",IF(OR(EW325=2,EX325=2,EY325=2,EZ325=2,EW325=3,EX325=3,EY325=3,EZ325=3),ISNUMBER(SEARCH("Public",GB325)),"na")))</f>
        <v>1</v>
      </c>
      <c r="FF325" t="b">
        <f t="shared" ref="FF325:FF388" si="364">IF(OR(EQ325=FALSE,EQ325="Unknown"),"na",IF(ISBLANK(GB325)=TRUE,"Unknown",ISNUMBER(SEARCH("Tracking",GB325))))</f>
        <v>1</v>
      </c>
      <c r="FG325" t="b">
        <f t="shared" ref="FG325:FG388" si="365">IF(OR(EQ325=FALSE,EQ325="Unknown"),"na",IF(ISBLANK(GB325)=TRUE,"Unknown",ISNUMBER(SEARCH("Route",GB325))))</f>
        <v>0</v>
      </c>
      <c r="FH325" t="b">
        <f t="shared" si="340"/>
        <v>0</v>
      </c>
      <c r="FI325">
        <f>IF(OR(FD325=FALSE,FD325="na"),"na",VLOOKUP(GH325,'Vlookup tables'!$G$2:$H$7,2,FALSE))</f>
        <v>3</v>
      </c>
      <c r="FJ325">
        <f>IF(OR(FE325=FALSE,FE325="na"),"na",VLOOKUP(GI325,'Vlookup tables'!$G$2:$H$7,2,FALSE))</f>
        <v>2</v>
      </c>
      <c r="FK325">
        <f>IF(OR(FF325=FALSE,FF325="na"),"na",VLOOKUP(GJ325,'Vlookup tables'!$G$2:$H$7,2,FALSE))</f>
        <v>3</v>
      </c>
      <c r="FL325" t="str">
        <f>IF(OR(FG325=FALSE,FG325="na"),"na",VLOOKUP(GK325,'Vlookup tables'!$G$2:$H$7,2,FALSE))</f>
        <v>na</v>
      </c>
      <c r="FM325">
        <f>IF(OR(FD325=FALSE,FD325="na"),"na",VLOOKUP(GO325,'Vlookup tables'!$J$2:$K$5,2,FALSE))</f>
        <v>2</v>
      </c>
      <c r="FN325">
        <f>IF(OR(FE325=FALSE,FE325="na"),"na",VLOOKUP(GP325,'Vlookup tables'!$J$2:$K$5,2,FALSE))</f>
        <v>2</v>
      </c>
      <c r="FO325">
        <f>IF(OR(FF325=FALSE,FF325="na"),"na",VLOOKUP(GQ325,'Vlookup tables'!$J$2:$K$5,2,FALSE))</f>
        <v>2</v>
      </c>
      <c r="FP325" t="str">
        <f>IF(OR(FG325=FALSE,FG325="na"),"na",VLOOKUP(GR325,'Vlookup tables'!$J$2:$K$5,2,FALSE))</f>
        <v>na</v>
      </c>
      <c r="FQ325" t="b">
        <f t="shared" ref="FQ325:FQ388" si="366">IF(OR(FD325=FALSE,FD325="na"),"na",NOT(ISBLANK(GV325)))</f>
        <v>0</v>
      </c>
      <c r="FR325" t="b">
        <f t="shared" ref="FR325:FR388" si="367">IF(OR(FE325=FALSE,FE325="na"),"na",NOT(ISBLANK(GW325)))</f>
        <v>0</v>
      </c>
      <c r="FS325" t="b">
        <f t="shared" ref="FS325:FS388" si="368">IF(OR(FF325=FALSE,FF325="na"),"na",NOT(ISBLANK(GX325)))</f>
        <v>0</v>
      </c>
      <c r="FT325" t="str">
        <f t="shared" ref="FT325:FT388" si="369">IF(OR(FG325=FALSE,FG325="na"),"na",NOT(ISBLANK(GY325)))</f>
        <v>na</v>
      </c>
      <c r="FU325" t="b">
        <f t="shared" ref="FU325:FU388" si="370">IF(OR(EQ325=FALSE,EQ325="Unknown"),"na",IF(HC325="",FALSE,IF(OR(HC325="no", HC325="No"),FALSE,NOT(ISNUMBER(SEARCH("I do not",HD325))))))</f>
        <v>0</v>
      </c>
      <c r="FV325" t="s">
        <v>594</v>
      </c>
      <c r="FX325" t="s">
        <v>554</v>
      </c>
      <c r="GA325" t="s">
        <v>554</v>
      </c>
      <c r="GB325" t="s">
        <v>635</v>
      </c>
      <c r="GF325" t="s">
        <v>596</v>
      </c>
      <c r="GH325" t="s">
        <v>527</v>
      </c>
      <c r="GI325" t="s">
        <v>531</v>
      </c>
      <c r="GJ325" t="s">
        <v>527</v>
      </c>
      <c r="GO325" t="s">
        <v>528</v>
      </c>
      <c r="GP325" t="s">
        <v>528</v>
      </c>
      <c r="GQ325" t="s">
        <v>528</v>
      </c>
      <c r="HD325" t="s">
        <v>900</v>
      </c>
      <c r="HX325">
        <f>IF(IT325="","Unknown",VLOOKUP(IT325,'Vlookup tables'!$B$13:$C$16,2,FALSE))</f>
        <v>2</v>
      </c>
      <c r="HY325">
        <f>IF(IU325="","Unknown",VLOOKUP(IU325,'Vlookup tables'!$D$13:$E$16,2,FALSE))</f>
        <v>3</v>
      </c>
      <c r="HZ325">
        <f>IF(IV325="","Unknown",VLOOKUP(IV325,'Vlookup tables'!$F$13:$G$16,2,FALSE))</f>
        <v>3</v>
      </c>
      <c r="IA325">
        <f>IF(IW325="","Unknown",VLOOKUP(IW325,'Vlookup tables'!$H$13:$I$16,2,FALSE))</f>
        <v>3</v>
      </c>
      <c r="IB325">
        <f>IF(IX325="","Unknown",VLOOKUP(IX325,'Vlookup tables'!$J$13:$K$16,2,FALSE))</f>
        <v>3</v>
      </c>
      <c r="IC325">
        <f>IF(IY325="","Unknown",VLOOKUP(IY325,'Vlookup tables'!$L$13:$M$16,2,FALSE))</f>
        <v>3</v>
      </c>
      <c r="ID325">
        <f>IF(IZ325="","Unknown",VLOOKUP(IZ325,'Vlookup tables'!$N$13:$O$16,2,FALSE))</f>
        <v>1</v>
      </c>
      <c r="IE325">
        <f>VLOOKUP(JA325,'Vlookup tables'!$P$13:$Q$15,2,FALSE)</f>
        <v>2</v>
      </c>
      <c r="IF325" t="b">
        <f t="shared" si="341"/>
        <v>1</v>
      </c>
      <c r="IG325" t="b">
        <f t="shared" si="342"/>
        <v>0</v>
      </c>
      <c r="IH325" t="b">
        <f t="shared" si="343"/>
        <v>0</v>
      </c>
      <c r="II325" t="b">
        <f t="shared" ref="II325:II388" si="371">IF(OR(IE325=1,IE325="Unknown"),"na",OR(NOT(ISBLANK(JD325)),NOT(ISBLANK(JE325)),NOT(ISBLANK(JC325))))</f>
        <v>0</v>
      </c>
      <c r="IJ325">
        <f>IF(OR(IF325=FALSE,IF325="na"),"na",VLOOKUP(JF325,'Vlookup tables'!$G$2:$H$7,2,FALSE))</f>
        <v>2</v>
      </c>
      <c r="IK325" t="str">
        <f>IF(OR(IG325=FALSE,IG325="na"),"na",VLOOKUP(JG325,'Vlookup tables'!$G$2:$H$7,2,FALSE))</f>
        <v>na</v>
      </c>
      <c r="IL325" t="str">
        <f>IF(OR(IH325=FALSE,IH325="na"),"na",VLOOKUP(JH325,'Vlookup tables'!$G$2:$H$7,2,FALSE))</f>
        <v>na</v>
      </c>
      <c r="IM325">
        <f>IF(OR(IF325=FALSE,IF325="na"),"na",VLOOKUP(JL325,'Vlookup tables'!$J$2:$K$5,2,FALSE))</f>
        <v>2</v>
      </c>
      <c r="IN325" t="str">
        <f>IF(OR(IG325=FALSE,IG325="na"),"na",VLOOKUP(JM325,'Vlookup tables'!$J$2:$K$5,2,FALSE))</f>
        <v>na</v>
      </c>
      <c r="IO325" t="str">
        <f>IF(OR(IH325=FALSE,IH325="na"),"na",VLOOKUP(JN325,'Vlookup tables'!$J$2:$K$5,2,FALSE))</f>
        <v>na</v>
      </c>
      <c r="IP325" t="b">
        <f t="shared" si="344"/>
        <v>0</v>
      </c>
      <c r="IQ325" t="str">
        <f t="shared" si="345"/>
        <v>na</v>
      </c>
      <c r="IR325" t="str">
        <f t="shared" si="346"/>
        <v>na</v>
      </c>
      <c r="IS325" t="b">
        <f t="shared" si="347"/>
        <v>0</v>
      </c>
      <c r="IT325" t="s">
        <v>559</v>
      </c>
      <c r="IU325" t="s">
        <v>539</v>
      </c>
      <c r="IV325" t="s">
        <v>540</v>
      </c>
      <c r="IW325" t="s">
        <v>576</v>
      </c>
      <c r="IX325" t="s">
        <v>577</v>
      </c>
      <c r="IY325" t="s">
        <v>532</v>
      </c>
      <c r="IZ325" t="s">
        <v>562</v>
      </c>
      <c r="JA325" t="s">
        <v>578</v>
      </c>
      <c r="JB325" t="s">
        <v>662</v>
      </c>
      <c r="JF325" t="s">
        <v>531</v>
      </c>
      <c r="JL325" t="s">
        <v>528</v>
      </c>
      <c r="KN325" t="s">
        <v>552</v>
      </c>
      <c r="KQ325" t="b">
        <f t="shared" si="348"/>
        <v>0</v>
      </c>
      <c r="KR325">
        <f t="shared" ref="KR325:KR388" si="372">COUNTA(A325:KP325)</f>
        <v>154</v>
      </c>
    </row>
    <row r="326" spans="1:304" ht="14.4" customHeight="1" x14ac:dyDescent="0.3">
      <c r="A326">
        <v>100</v>
      </c>
      <c r="B326">
        <v>5904</v>
      </c>
      <c r="C326" s="2">
        <v>44882.688796296294</v>
      </c>
      <c r="D326">
        <v>0.89999997615814198</v>
      </c>
      <c r="E326" t="s">
        <v>775</v>
      </c>
      <c r="F326" t="s">
        <v>611</v>
      </c>
      <c r="G326">
        <f>VLOOKUP(F326,'Vlookup tables'!$A$2:$B$10,2,FALSE)</f>
        <v>4</v>
      </c>
      <c r="H326" t="s">
        <v>579</v>
      </c>
      <c r="I326" t="s">
        <v>1763</v>
      </c>
      <c r="J326" t="str">
        <f t="shared" si="349"/>
        <v>Asset Management</v>
      </c>
      <c r="K326" t="s">
        <v>612</v>
      </c>
      <c r="L326">
        <f>VLOOKUP(K326,'Vlookup tables'!$A$2:$B$10,2,FALSE)</f>
        <v>5</v>
      </c>
      <c r="M326" t="s">
        <v>583</v>
      </c>
      <c r="N326" t="b">
        <f t="shared" ref="N326:N389" si="373">IF(M326="","Unknown",ISNUMBER(SEARCH("Still",$M326)))</f>
        <v>1</v>
      </c>
      <c r="O326" t="b">
        <f t="shared" ref="O326:O389" si="374">IF(M326="","Unknown",ISNUMBER(SEARCH("office",$M326)))</f>
        <v>0</v>
      </c>
      <c r="P326" t="b">
        <f t="shared" ref="P326:P389" si="375">IF(M326="","Unknown",ISNUMBER(SEARCH("device",$M326)))</f>
        <v>0</v>
      </c>
      <c r="Q326" t="b">
        <f t="shared" ref="Q326:Q389" si="376">IF(M326="","Unknown",ISNUMBER(SEARCH("camera",$M326)))</f>
        <v>0</v>
      </c>
      <c r="R326" t="b">
        <f t="shared" ref="R326:R389" si="377">IF(M326="","Unknown",ISNUMBER(SEARCH("record",$M326)))</f>
        <v>0</v>
      </c>
      <c r="T326" t="str">
        <f t="shared" si="350"/>
        <v>na</v>
      </c>
      <c r="U326" t="str">
        <f t="shared" si="351"/>
        <v>Unknown</v>
      </c>
      <c r="V326" t="str">
        <f t="shared" si="352"/>
        <v>Unknown</v>
      </c>
      <c r="W326" t="str">
        <f t="shared" si="353"/>
        <v>Unknown</v>
      </c>
      <c r="X326" t="str">
        <f t="shared" si="354"/>
        <v>Unknown</v>
      </c>
      <c r="Y326" t="s">
        <v>584</v>
      </c>
      <c r="Z326">
        <f>VLOOKUP(Y326,'Vlookup tables'!$D$2:$E$6,2,FALSE)</f>
        <v>2</v>
      </c>
      <c r="AA326" t="str">
        <f t="shared" si="355"/>
        <v>na</v>
      </c>
      <c r="AB326" t="str">
        <f t="shared" ref="AB326:AB389" si="378">IF(OR($Z326=2,$Z326=3),"na",IF($AR326="","Unknown",ISNUMBER(SEARCH("Research",$AR326))))</f>
        <v>na</v>
      </c>
      <c r="AC326" t="str">
        <f t="shared" ref="AC326:AC389" si="379">IF(OR($Z326=2,$Z326=3),"na",IF($AR326="","Unknown",ISNUMBER(SEARCH("Maintanence",$AR326))))</f>
        <v>na</v>
      </c>
      <c r="AD326" t="str">
        <f t="shared" ref="AD326:AD389" si="380">IF(OR($Z326=2,$Z326=3),"na",IF($AR326="","Unknown",ISNUMBER(SEARCH("Work",$AR326))))</f>
        <v>na</v>
      </c>
      <c r="AE326" t="str">
        <f t="shared" ref="AE326:AE389" si="381">IF(OR($Z326=2,$Z326=3),"na",IF($AR326="","Unknown",OR(NOT(ISBLANK(AS326)),NOT(ISBLANK(AT326)),NOT(ISBLANK(AU326)))))</f>
        <v>na</v>
      </c>
      <c r="AF326" t="str">
        <f>IF(OR(AA326=FALSE,AA326="na"),"na",VLOOKUP(AV326,'Vlookup tables'!$G$2:$H$7,2,FALSE))</f>
        <v>na</v>
      </c>
      <c r="AG326" t="str">
        <f>IF(OR(AB326=FALSE,AB326="na"),"na",VLOOKUP(AW326,'Vlookup tables'!$G$2:$H$7,2,FALSE))</f>
        <v>na</v>
      </c>
      <c r="AH326" t="str">
        <f>IF(OR(AC326=FALSE,AC326="na"),"na",VLOOKUP(AX326,'Vlookup tables'!$G$2:$H$7,2,FALSE))</f>
        <v>na</v>
      </c>
      <c r="AI326" t="str">
        <f>IF(OR(AD326=FALSE,AD326="na"),"na",VLOOKUP(AY326,'Vlookup tables'!$G$2:$H$7,2,FALSE))</f>
        <v>na</v>
      </c>
      <c r="AJ326" t="str">
        <f>IF(OR(AA326=FALSE,AA326="na"),"na",VLOOKUP(BC326,'Vlookup tables'!$J$2:$K$5,2,FALSE))</f>
        <v>na</v>
      </c>
      <c r="AK326" t="str">
        <f>IF(OR(AB326=FALSE,AB326="na"),"na",VLOOKUP(BD326,'Vlookup tables'!$J$2:$K$5,2,FALSE))</f>
        <v>na</v>
      </c>
      <c r="AL326" t="str">
        <f>IF(OR(AC326=FALSE,AC326="na"),"na",VLOOKUP(BE326,'Vlookup tables'!$J$2:$K$5,2,FALSE))</f>
        <v>na</v>
      </c>
      <c r="AM326" t="str">
        <f>IF(OR(AD326=FALSE,AD326="na"),"na",VLOOKUP(BF326,'Vlookup tables'!$J$2:$K$5,2,FALSE))</f>
        <v>na</v>
      </c>
      <c r="AN326" t="str">
        <f t="shared" ref="AN326:AN389" si="382">IF(OR(AA326=FALSE,AA326="na"),"na",NOT(ISBLANK(BJ326)))</f>
        <v>na</v>
      </c>
      <c r="AO326" t="str">
        <f t="shared" ref="AO326:AO389" si="383">IF(OR(AB326=FALSE,AB326="na"),"na",NOT(ISBLANK(BK326)))</f>
        <v>na</v>
      </c>
      <c r="AP326" t="str">
        <f t="shared" ref="AP326:AP389" si="384">IF(OR(AC326=FALSE,AC326="na"),"na",NOT(ISBLANK(BL326)))</f>
        <v>na</v>
      </c>
      <c r="AQ326" t="str">
        <f t="shared" ref="AQ326:AQ389" si="385">IF(OR(AD326=FALSE,AD326="na"),"na",NOT(ISBLANK(BM326)))</f>
        <v>na</v>
      </c>
      <c r="BQ326" t="str">
        <f t="shared" ref="BQ326:BQ389" si="386">IF(OR($Z326=3,$Z326=2),"na",IF(CI326="","Unknown",CI326))</f>
        <v>na</v>
      </c>
      <c r="BR326" t="b">
        <f t="shared" ref="BR326:BR389" si="387">IF(OR($Z326=3, $BQ326="No"),"na", IF($CJ326="", "Unknown",ISNUMBER(SEARCH("traffic",$CJ326))))</f>
        <v>1</v>
      </c>
      <c r="BS326" t="b">
        <f t="shared" ref="BS326:BS389" si="388">IF(OR($Z326=3, $BQ326="No"),"na", IF($CJ326="", "Unknown",ISNUMBER(SEARCH("weather",$CJ326))))</f>
        <v>1</v>
      </c>
      <c r="BT326" t="b">
        <f t="shared" ref="BT326:BT389" si="389">IF(OR($Z326=3, $BQ326="No"),"na", IF($CJ326="", "Unknown",ISNUMBER(SEARCH("Trip",$CJ326))))</f>
        <v>0</v>
      </c>
      <c r="BU326" t="b">
        <f t="shared" ref="BU326:BU389" si="390">IF(OR($Z326=3, $BQ326="No"),"na", IF($CJ326="", "Unknown",ISNUMBER(SEARCH("construction",$CJ326))))</f>
        <v>0</v>
      </c>
      <c r="BV326" t="b">
        <f t="shared" ref="BV326:BV389" si="391">IF(OR($Z326=3, $BQ326="No"),"na",IF($CJ326="","Unknown",OR(NOT(ISBLANK(CK326)),NOT(ISBLANK(CL326)),NOT(ISBLANK(CM326)))))</f>
        <v>0</v>
      </c>
      <c r="BW326">
        <f>IF(OR(BR326=FALSE,BR326="na"),"na",VLOOKUP(CN326,'Vlookup tables'!$G$2:$H$7,2,FALSE))</f>
        <v>2</v>
      </c>
      <c r="BX326">
        <f>IF(OR(BS326=FALSE,BS326="na"),"na",VLOOKUP(CO326,'Vlookup tables'!$G$2:$H$7,2,FALSE))</f>
        <v>1</v>
      </c>
      <c r="BY326" t="str">
        <f>IF(OR(BT326=FALSE,BT326="na"),"na",VLOOKUP(CP326,'Vlookup tables'!$G$2:$H$7,2,FALSE))</f>
        <v>na</v>
      </c>
      <c r="BZ326" t="str">
        <f>IF(OR(BU326=FALSE,BU326="na"),"na",VLOOKUP(CQ326,'Vlookup tables'!$G$2:$H$7,2,FALSE))</f>
        <v>na</v>
      </c>
      <c r="CA326">
        <f>IF(OR(BR326=FALSE,BR326="na"),"na",VLOOKUP(CU326,'Vlookup tables'!$J$2:$K$5,2,FALSE))</f>
        <v>2</v>
      </c>
      <c r="CB326">
        <f>IF(OR(BS326=FALSE,BS326="na"),"na",VLOOKUP(CV326,'Vlookup tables'!$J$2:$K$5,2,FALSE))</f>
        <v>2</v>
      </c>
      <c r="CC326" t="str">
        <f>IF(OR(BT326=FALSE,BT326="na"),"na",VLOOKUP(CW326,'Vlookup tables'!$J$2:$K$5,2,FALSE))</f>
        <v>na</v>
      </c>
      <c r="CD326" t="str">
        <f>IF(OR(BU326=FALSE,BU326="na"),"na",VLOOKUP(CX326,'Vlookup tables'!$J$2:$K$5,2,FALSE))</f>
        <v>na</v>
      </c>
      <c r="CE326" t="b">
        <f t="shared" ref="CE326:CE389" si="392">IF(OR(BR326=FALSE,BR326="na"),"na",NOT(ISBLANK(DB326)))</f>
        <v>1</v>
      </c>
      <c r="CF326" t="b">
        <f t="shared" ref="CF326:CF389" si="393">IF(OR(BS326=FALSE,BS326="na"),"na",NOT(ISBLANK(DC326)))</f>
        <v>1</v>
      </c>
      <c r="CG326" t="str">
        <f t="shared" ref="CG326:CG389" si="394">IF(OR(BT326=FALSE,BT326="na"),"na",NOT(ISBLANK(DD326)))</f>
        <v>na</v>
      </c>
      <c r="CH326" t="str">
        <f t="shared" ref="CH326:CH389" si="395">IF(OR(BU326=FALSE,BU326="na"),"na",NOT(ISBLANK(DE326)))</f>
        <v>na</v>
      </c>
      <c r="CJ326" t="s">
        <v>529</v>
      </c>
      <c r="CN326" t="s">
        <v>531</v>
      </c>
      <c r="CO326" t="s">
        <v>530</v>
      </c>
      <c r="CU326" t="s">
        <v>528</v>
      </c>
      <c r="CV326" t="s">
        <v>528</v>
      </c>
      <c r="DB326" t="s">
        <v>1764</v>
      </c>
      <c r="DC326" t="s">
        <v>1765</v>
      </c>
      <c r="DI326" t="b">
        <f t="shared" ref="DI326:DI389" si="396">IF($Z326=3,"na",IF(DJ326="",FALSE,IF(OR(DJ326="no", DJ326="No"),FALSE,NOT(ISNUMBER(SEARCH("I do not",DK326))))))</f>
        <v>0</v>
      </c>
      <c r="DK326" t="s">
        <v>552</v>
      </c>
      <c r="EQ326" t="b">
        <f t="shared" ref="EQ326:EQ389" si="397">IF($FV326="","Unknown",NOT(ISNUMBER(SEARCH("None",$FV326))))</f>
        <v>1</v>
      </c>
      <c r="ER326" t="b">
        <f t="shared" ref="ER326:ER389" si="398">ISNUMBER(SEARCH("Traffic",$FV326))</f>
        <v>1</v>
      </c>
      <c r="ES326" t="b">
        <f t="shared" ref="ES326:ES389" si="399">ISNUMBER(SEARCH("State",$FV326))</f>
        <v>0</v>
      </c>
      <c r="ET326" t="b">
        <f t="shared" ref="ET326:ET389" si="400">ISNUMBER(SEARCH("Meso",$FV326))</f>
        <v>0</v>
      </c>
      <c r="EU326" t="b">
        <f t="shared" ref="EU326:EU389" si="401">ISNUMBER(SEARCH("National",$FV326))</f>
        <v>0</v>
      </c>
      <c r="EV326" t="b">
        <f t="shared" ref="EV326:EV389" si="402">NOT(ISBLANK(FW326))</f>
        <v>0</v>
      </c>
      <c r="EW326">
        <f t="shared" si="356"/>
        <v>1</v>
      </c>
      <c r="EX326" t="str">
        <f t="shared" si="357"/>
        <v>na</v>
      </c>
      <c r="EY326" t="str">
        <f t="shared" si="358"/>
        <v>na</v>
      </c>
      <c r="EZ326" t="str">
        <f t="shared" si="359"/>
        <v>na</v>
      </c>
      <c r="FA326" t="b">
        <f t="shared" si="360"/>
        <v>1</v>
      </c>
      <c r="FB326" t="b">
        <f t="shared" si="361"/>
        <v>0</v>
      </c>
      <c r="FC326" t="b">
        <f t="shared" ref="FC326:FC389" si="403">IF(OR(EQ326=FALSE,EQ326="Unknown"),"na",IF(ISBLANK(GF326)=TRUE,"Unknown",NOT(ISBLANK(GG326))))</f>
        <v>0</v>
      </c>
      <c r="FD326" t="b">
        <f t="shared" si="362"/>
        <v>0</v>
      </c>
      <c r="FE326" t="str">
        <f t="shared" si="363"/>
        <v>na</v>
      </c>
      <c r="FF326" t="b">
        <f t="shared" si="364"/>
        <v>0</v>
      </c>
      <c r="FG326" t="b">
        <f t="shared" si="365"/>
        <v>1</v>
      </c>
      <c r="FH326" t="b">
        <f t="shared" ref="FH326:FH389" si="404">IF(OR(EQ326=FALSE,EQ326="Unknown"),"na",IF(ISBLANK(GB326)=TRUE,"Unknown",OR(NOT(ISBLANK(GD326)),NOT(ISBLANK(GE326)),NOT(ISBLANK(GC326)))))</f>
        <v>0</v>
      </c>
      <c r="FI326" t="str">
        <f>IF(OR(FD326=FALSE,FD326="na"),"na",VLOOKUP(GH326,'Vlookup tables'!$G$2:$H$7,2,FALSE))</f>
        <v>na</v>
      </c>
      <c r="FJ326" t="str">
        <f>IF(OR(FE326=FALSE,FE326="na"),"na",VLOOKUP(GI326,'Vlookup tables'!$G$2:$H$7,2,FALSE))</f>
        <v>na</v>
      </c>
      <c r="FK326" t="str">
        <f>IF(OR(FF326=FALSE,FF326="na"),"na",VLOOKUP(GJ326,'Vlookup tables'!$G$2:$H$7,2,FALSE))</f>
        <v>na</v>
      </c>
      <c r="FL326">
        <f>IF(OR(FG326=FALSE,FG326="na"),"na",VLOOKUP(GK326,'Vlookup tables'!$G$2:$H$7,2,FALSE))</f>
        <v>2</v>
      </c>
      <c r="FM326" t="str">
        <f>IF(OR(FD326=FALSE,FD326="na"),"na",VLOOKUP(GO326,'Vlookup tables'!$J$2:$K$5,2,FALSE))</f>
        <v>na</v>
      </c>
      <c r="FN326" t="str">
        <f>IF(OR(FE326=FALSE,FE326="na"),"na",VLOOKUP(GP326,'Vlookup tables'!$J$2:$K$5,2,FALSE))</f>
        <v>na</v>
      </c>
      <c r="FO326" t="str">
        <f>IF(OR(FF326=FALSE,FF326="na"),"na",VLOOKUP(GQ326,'Vlookup tables'!$J$2:$K$5,2,FALSE))</f>
        <v>na</v>
      </c>
      <c r="FP326">
        <f>IF(OR(FG326=FALSE,FG326="na"),"na",VLOOKUP(GR326,'Vlookup tables'!$J$2:$K$5,2,FALSE))</f>
        <v>2</v>
      </c>
      <c r="FQ326" t="str">
        <f t="shared" si="366"/>
        <v>na</v>
      </c>
      <c r="FR326" t="str">
        <f t="shared" si="367"/>
        <v>na</v>
      </c>
      <c r="FS326" t="str">
        <f t="shared" si="368"/>
        <v>na</v>
      </c>
      <c r="FT326" t="b">
        <f t="shared" si="369"/>
        <v>0</v>
      </c>
      <c r="FU326" t="b">
        <f t="shared" si="370"/>
        <v>0</v>
      </c>
      <c r="FV326" t="s">
        <v>601</v>
      </c>
      <c r="FX326" t="s">
        <v>555</v>
      </c>
      <c r="GB326" t="s">
        <v>623</v>
      </c>
      <c r="GF326" t="s">
        <v>596</v>
      </c>
      <c r="GK326" t="s">
        <v>531</v>
      </c>
      <c r="GR326" t="s">
        <v>528</v>
      </c>
      <c r="GX326" t="s">
        <v>1766</v>
      </c>
      <c r="HD326" t="s">
        <v>552</v>
      </c>
      <c r="HX326">
        <f>IF(IT326="","Unknown",VLOOKUP(IT326,'Vlookup tables'!$B$13:$C$16,2,FALSE))</f>
        <v>2</v>
      </c>
      <c r="HY326">
        <f>IF(IU326="","Unknown",VLOOKUP(IU326,'Vlookup tables'!$D$13:$E$16,2,FALSE))</f>
        <v>2</v>
      </c>
      <c r="HZ326">
        <f>IF(IV326="","Unknown",VLOOKUP(IV326,'Vlookup tables'!$F$13:$G$16,2,FALSE))</f>
        <v>1</v>
      </c>
      <c r="IA326">
        <f>IF(IW326="","Unknown",VLOOKUP(IW326,'Vlookup tables'!$H$13:$I$16,2,FALSE))</f>
        <v>3</v>
      </c>
      <c r="IB326">
        <f>IF(IX326="","Unknown",VLOOKUP(IX326,'Vlookup tables'!$J$13:$K$16,2,FALSE))</f>
        <v>2</v>
      </c>
      <c r="IC326">
        <f>IF(IY326="","Unknown",VLOOKUP(IY326,'Vlookup tables'!$L$13:$M$16,2,FALSE))</f>
        <v>3</v>
      </c>
      <c r="ID326">
        <f>IF(IZ326="","Unknown",VLOOKUP(IZ326,'Vlookup tables'!$N$13:$O$16,2,FALSE))</f>
        <v>1</v>
      </c>
      <c r="IE326">
        <f>VLOOKUP(JA326,'Vlookup tables'!$P$13:$Q$15,2,FALSE)</f>
        <v>2</v>
      </c>
      <c r="IF326" t="b">
        <f t="shared" ref="IF326:IF389" si="405">IF(OR($IE326=1,$IE326="Unknown"),"na",IF(ISBLANK($JB326)=TRUE,"Unknown",ISNUMBER(SEARCH("Incident",$JB326))))</f>
        <v>0</v>
      </c>
      <c r="IG326" t="b">
        <f t="shared" ref="IG326:IG389" si="406">IF(OR($IE326=1,$IE326="Unknown"),"na",IF(ISBLANK($JB326)=TRUE,"Unknown",ISNUMBER(SEARCH("Travel",$JB326))))</f>
        <v>0</v>
      </c>
      <c r="IH326" t="b">
        <f t="shared" ref="IH326:IH389" si="407">IF(OR($IE326=1,$IE326="Unknown"),"na",IF(ISBLANK($JB326)=TRUE,"Unknown",ISNUMBER(SEARCH("Research",$JB326))))</f>
        <v>0</v>
      </c>
      <c r="II326" t="b">
        <f t="shared" si="371"/>
        <v>1</v>
      </c>
      <c r="IJ326" t="str">
        <f>IF(OR(IF326=FALSE,IF326="na"),"na",VLOOKUP(JF326,'Vlookup tables'!$G$2:$H$7,2,FALSE))</f>
        <v>na</v>
      </c>
      <c r="IK326" t="str">
        <f>IF(OR(IG326=FALSE,IG326="na"),"na",VLOOKUP(JG326,'Vlookup tables'!$G$2:$H$7,2,FALSE))</f>
        <v>na</v>
      </c>
      <c r="IL326" t="str">
        <f>IF(OR(IH326=FALSE,IH326="na"),"na",VLOOKUP(JH326,'Vlookup tables'!$G$2:$H$7,2,FALSE))</f>
        <v>na</v>
      </c>
      <c r="IM326" t="str">
        <f>IF(OR(IF326=FALSE,IF326="na"),"na",VLOOKUP(JL326,'Vlookup tables'!$J$2:$K$5,2,FALSE))</f>
        <v>na</v>
      </c>
      <c r="IN326" t="str">
        <f>IF(OR(IG326=FALSE,IG326="na"),"na",VLOOKUP(JM326,'Vlookup tables'!$J$2:$K$5,2,FALSE))</f>
        <v>na</v>
      </c>
      <c r="IO326" t="str">
        <f>IF(OR(IH326=FALSE,IH326="na"),"na",VLOOKUP(JN326,'Vlookup tables'!$J$2:$K$5,2,FALSE))</f>
        <v>na</v>
      </c>
      <c r="IP326" t="str">
        <f t="shared" ref="IP326:IP389" si="408">IF(OR(IF326=FALSE,IF326="na"),"na",NOT(ISBLANK(JR326)))</f>
        <v>na</v>
      </c>
      <c r="IQ326" t="str">
        <f t="shared" ref="IQ326:IQ389" si="409">IF(OR(IG326=FALSE,IG326="na"),"na",NOT(ISBLANK(JS326)))</f>
        <v>na</v>
      </c>
      <c r="IR326" t="str">
        <f t="shared" ref="IR326:IR389" si="410">IF(OR(IH326=FALSE,IH326="na"),"na",NOT(ISBLANK(JT326)))</f>
        <v>na</v>
      </c>
      <c r="IS326" t="b">
        <f t="shared" ref="IS326:IS389" si="411">IF(KM326="",FALSE,IF(OR(KM326="no", KM326="No"),FALSE,NOT(ISNUMBER(SEARCH("I do not",KN326)))))</f>
        <v>0</v>
      </c>
      <c r="IT326" t="s">
        <v>559</v>
      </c>
      <c r="IU326" t="s">
        <v>560</v>
      </c>
      <c r="IV326" t="s">
        <v>586</v>
      </c>
      <c r="IW326" t="s">
        <v>576</v>
      </c>
      <c r="IX326" t="s">
        <v>563</v>
      </c>
      <c r="IY326" t="s">
        <v>532</v>
      </c>
      <c r="IZ326" t="s">
        <v>562</v>
      </c>
      <c r="JA326" t="s">
        <v>578</v>
      </c>
      <c r="JB326" t="s">
        <v>579</v>
      </c>
      <c r="JC326" t="s">
        <v>1767</v>
      </c>
      <c r="JI326" t="s">
        <v>530</v>
      </c>
      <c r="JO326" t="s">
        <v>528</v>
      </c>
      <c r="JU326" s="1" t="s">
        <v>1768</v>
      </c>
      <c r="KN326" t="s">
        <v>552</v>
      </c>
      <c r="KQ326" t="b">
        <f t="shared" ref="KQ326:KQ389" si="412">IF(KP326="",FALSE,TRUE)</f>
        <v>0</v>
      </c>
      <c r="KR326">
        <f t="shared" si="372"/>
        <v>144</v>
      </c>
    </row>
    <row r="327" spans="1:304" ht="14.4" customHeight="1" x14ac:dyDescent="0.3">
      <c r="A327">
        <v>100</v>
      </c>
      <c r="B327">
        <v>464</v>
      </c>
      <c r="C327" s="2">
        <v>44882.696956018517</v>
      </c>
      <c r="D327">
        <v>0.89999997615814198</v>
      </c>
      <c r="E327" t="s">
        <v>1324</v>
      </c>
      <c r="F327" t="s">
        <v>582</v>
      </c>
      <c r="G327">
        <f>VLOOKUP(F327,'Vlookup tables'!$A$2:$B$10,2,FALSE)</f>
        <v>1</v>
      </c>
      <c r="H327" t="s">
        <v>567</v>
      </c>
      <c r="J327" t="str">
        <f t="shared" ref="J327:J390" si="413">IF(H327= "Other",IF(I327= "","Unknown",I327),IF(H327= "","Unknown",H327))</f>
        <v>Administration</v>
      </c>
      <c r="K327" t="s">
        <v>611</v>
      </c>
      <c r="L327">
        <f>VLOOKUP(K327,'Vlookup tables'!$A$2:$B$10,2,FALSE)</f>
        <v>4</v>
      </c>
      <c r="M327" t="s">
        <v>583</v>
      </c>
      <c r="N327" t="b">
        <f t="shared" si="373"/>
        <v>1</v>
      </c>
      <c r="O327" t="b">
        <f t="shared" si="374"/>
        <v>0</v>
      </c>
      <c r="P327" t="b">
        <f t="shared" si="375"/>
        <v>0</v>
      </c>
      <c r="Q327" t="b">
        <f t="shared" si="376"/>
        <v>0</v>
      </c>
      <c r="R327" t="b">
        <f t="shared" si="377"/>
        <v>0</v>
      </c>
      <c r="T327" t="str">
        <f t="shared" si="350"/>
        <v>na</v>
      </c>
      <c r="U327" t="str">
        <f t="shared" si="351"/>
        <v>Unknown</v>
      </c>
      <c r="V327" t="str">
        <f t="shared" si="352"/>
        <v>Unknown</v>
      </c>
      <c r="W327" t="str">
        <f t="shared" si="353"/>
        <v>Unknown</v>
      </c>
      <c r="X327" t="str">
        <f t="shared" si="354"/>
        <v>Unknown</v>
      </c>
      <c r="Y327" t="s">
        <v>621</v>
      </c>
      <c r="Z327">
        <f>VLOOKUP(Y327,'Vlookup tables'!$D$2:$E$6,2,FALSE)</f>
        <v>3</v>
      </c>
      <c r="AA327" t="str">
        <f t="shared" si="355"/>
        <v>na</v>
      </c>
      <c r="AB327" t="str">
        <f t="shared" si="378"/>
        <v>na</v>
      </c>
      <c r="AC327" t="str">
        <f t="shared" si="379"/>
        <v>na</v>
      </c>
      <c r="AD327" t="str">
        <f t="shared" si="380"/>
        <v>na</v>
      </c>
      <c r="AE327" t="str">
        <f t="shared" si="381"/>
        <v>na</v>
      </c>
      <c r="AF327" t="str">
        <f>IF(OR(AA327=FALSE,AA327="na"),"na",VLOOKUP(AV327,'Vlookup tables'!$G$2:$H$7,2,FALSE))</f>
        <v>na</v>
      </c>
      <c r="AG327" t="str">
        <f>IF(OR(AB327=FALSE,AB327="na"),"na",VLOOKUP(AW327,'Vlookup tables'!$G$2:$H$7,2,FALSE))</f>
        <v>na</v>
      </c>
      <c r="AH327" t="str">
        <f>IF(OR(AC327=FALSE,AC327="na"),"na",VLOOKUP(AX327,'Vlookup tables'!$G$2:$H$7,2,FALSE))</f>
        <v>na</v>
      </c>
      <c r="AI327" t="str">
        <f>IF(OR(AD327=FALSE,AD327="na"),"na",VLOOKUP(AY327,'Vlookup tables'!$G$2:$H$7,2,FALSE))</f>
        <v>na</v>
      </c>
      <c r="AJ327" t="str">
        <f>IF(OR(AA327=FALSE,AA327="na"),"na",VLOOKUP(BC327,'Vlookup tables'!$J$2:$K$5,2,FALSE))</f>
        <v>na</v>
      </c>
      <c r="AK327" t="str">
        <f>IF(OR(AB327=FALSE,AB327="na"),"na",VLOOKUP(BD327,'Vlookup tables'!$J$2:$K$5,2,FALSE))</f>
        <v>na</v>
      </c>
      <c r="AL327" t="str">
        <f>IF(OR(AC327=FALSE,AC327="na"),"na",VLOOKUP(BE327,'Vlookup tables'!$J$2:$K$5,2,FALSE))</f>
        <v>na</v>
      </c>
      <c r="AM327" t="str">
        <f>IF(OR(AD327=FALSE,AD327="na"),"na",VLOOKUP(BF327,'Vlookup tables'!$J$2:$K$5,2,FALSE))</f>
        <v>na</v>
      </c>
      <c r="AN327" t="str">
        <f t="shared" si="382"/>
        <v>na</v>
      </c>
      <c r="AO327" t="str">
        <f t="shared" si="383"/>
        <v>na</v>
      </c>
      <c r="AP327" t="str">
        <f t="shared" si="384"/>
        <v>na</v>
      </c>
      <c r="AQ327" t="str">
        <f t="shared" si="385"/>
        <v>na</v>
      </c>
      <c r="BQ327" t="str">
        <f t="shared" si="386"/>
        <v>na</v>
      </c>
      <c r="BR327" t="str">
        <f t="shared" si="387"/>
        <v>na</v>
      </c>
      <c r="BS327" t="str">
        <f t="shared" si="388"/>
        <v>na</v>
      </c>
      <c r="BT327" t="str">
        <f t="shared" si="389"/>
        <v>na</v>
      </c>
      <c r="BU327" t="str">
        <f t="shared" si="390"/>
        <v>na</v>
      </c>
      <c r="BV327" t="str">
        <f t="shared" si="391"/>
        <v>na</v>
      </c>
      <c r="BW327" t="str">
        <f>IF(OR(BR327=FALSE,BR327="na"),"na",VLOOKUP(CN327,'Vlookup tables'!$G$2:$H$7,2,FALSE))</f>
        <v>na</v>
      </c>
      <c r="BX327" t="str">
        <f>IF(OR(BS327=FALSE,BS327="na"),"na",VLOOKUP(CO327,'Vlookup tables'!$G$2:$H$7,2,FALSE))</f>
        <v>na</v>
      </c>
      <c r="BY327" t="str">
        <f>IF(OR(BT327=FALSE,BT327="na"),"na",VLOOKUP(CP327,'Vlookup tables'!$G$2:$H$7,2,FALSE))</f>
        <v>na</v>
      </c>
      <c r="BZ327" t="str">
        <f>IF(OR(BU327=FALSE,BU327="na"),"na",VLOOKUP(CQ327,'Vlookup tables'!$G$2:$H$7,2,FALSE))</f>
        <v>na</v>
      </c>
      <c r="CA327" t="str">
        <f>IF(OR(BR327=FALSE,BR327="na"),"na",VLOOKUP(CU327,'Vlookup tables'!$J$2:$K$5,2,FALSE))</f>
        <v>na</v>
      </c>
      <c r="CB327" t="str">
        <f>IF(OR(BS327=FALSE,BS327="na"),"na",VLOOKUP(CV327,'Vlookup tables'!$J$2:$K$5,2,FALSE))</f>
        <v>na</v>
      </c>
      <c r="CC327" t="str">
        <f>IF(OR(BT327=FALSE,BT327="na"),"na",VLOOKUP(CW327,'Vlookup tables'!$J$2:$K$5,2,FALSE))</f>
        <v>na</v>
      </c>
      <c r="CD327" t="str">
        <f>IF(OR(BU327=FALSE,BU327="na"),"na",VLOOKUP(CX327,'Vlookup tables'!$J$2:$K$5,2,FALSE))</f>
        <v>na</v>
      </c>
      <c r="CE327" t="str">
        <f t="shared" si="392"/>
        <v>na</v>
      </c>
      <c r="CF327" t="str">
        <f t="shared" si="393"/>
        <v>na</v>
      </c>
      <c r="CG327" t="str">
        <f t="shared" si="394"/>
        <v>na</v>
      </c>
      <c r="CH327" t="str">
        <f t="shared" si="395"/>
        <v>na</v>
      </c>
      <c r="DI327" t="str">
        <f t="shared" si="396"/>
        <v>na</v>
      </c>
      <c r="DM327" s="5" t="s">
        <v>579</v>
      </c>
      <c r="DN327" t="s">
        <v>1769</v>
      </c>
      <c r="EQ327" t="b">
        <f t="shared" si="397"/>
        <v>0</v>
      </c>
      <c r="ER327" t="b">
        <f t="shared" si="398"/>
        <v>0</v>
      </c>
      <c r="ES327" t="b">
        <f t="shared" si="399"/>
        <v>0</v>
      </c>
      <c r="ET327" t="b">
        <f t="shared" si="400"/>
        <v>0</v>
      </c>
      <c r="EU327" t="b">
        <f t="shared" si="401"/>
        <v>0</v>
      </c>
      <c r="EV327" t="b">
        <f t="shared" si="402"/>
        <v>0</v>
      </c>
      <c r="EW327" t="str">
        <f t="shared" si="356"/>
        <v>na</v>
      </c>
      <c r="EX327" t="str">
        <f t="shared" si="357"/>
        <v>na</v>
      </c>
      <c r="EY327" t="str">
        <f t="shared" si="358"/>
        <v>na</v>
      </c>
      <c r="EZ327" t="str">
        <f t="shared" si="359"/>
        <v>na</v>
      </c>
      <c r="FA327" t="str">
        <f t="shared" si="360"/>
        <v>na</v>
      </c>
      <c r="FB327" t="str">
        <f t="shared" si="361"/>
        <v>na</v>
      </c>
      <c r="FC327" t="str">
        <f t="shared" si="403"/>
        <v>na</v>
      </c>
      <c r="FD327" t="str">
        <f t="shared" si="362"/>
        <v>na</v>
      </c>
      <c r="FE327" t="str">
        <f t="shared" si="363"/>
        <v>na</v>
      </c>
      <c r="FF327" t="str">
        <f t="shared" si="364"/>
        <v>na</v>
      </c>
      <c r="FG327" t="str">
        <f t="shared" si="365"/>
        <v>na</v>
      </c>
      <c r="FH327" t="str">
        <f t="shared" si="404"/>
        <v>na</v>
      </c>
      <c r="FI327" t="str">
        <f>IF(OR(FD327=FALSE,FD327="na"),"na",VLOOKUP(GH327,'Vlookup tables'!$G$2:$H$7,2,FALSE))</f>
        <v>na</v>
      </c>
      <c r="FJ327" t="str">
        <f>IF(OR(FE327=FALSE,FE327="na"),"na",VLOOKUP(GI327,'Vlookup tables'!$G$2:$H$7,2,FALSE))</f>
        <v>na</v>
      </c>
      <c r="FK327" t="str">
        <f>IF(OR(FF327=FALSE,FF327="na"),"na",VLOOKUP(GJ327,'Vlookup tables'!$G$2:$H$7,2,FALSE))</f>
        <v>na</v>
      </c>
      <c r="FL327" t="str">
        <f>IF(OR(FG327=FALSE,FG327="na"),"na",VLOOKUP(GK327,'Vlookup tables'!$G$2:$H$7,2,FALSE))</f>
        <v>na</v>
      </c>
      <c r="FM327" t="str">
        <f>IF(OR(FD327=FALSE,FD327="na"),"na",VLOOKUP(GO327,'Vlookup tables'!$J$2:$K$5,2,FALSE))</f>
        <v>na</v>
      </c>
      <c r="FN327" t="str">
        <f>IF(OR(FE327=FALSE,FE327="na"),"na",VLOOKUP(GP327,'Vlookup tables'!$J$2:$K$5,2,FALSE))</f>
        <v>na</v>
      </c>
      <c r="FO327" t="str">
        <f>IF(OR(FF327=FALSE,FF327="na"),"na",VLOOKUP(GQ327,'Vlookup tables'!$J$2:$K$5,2,FALSE))</f>
        <v>na</v>
      </c>
      <c r="FP327" t="str">
        <f>IF(OR(FG327=FALSE,FG327="na"),"na",VLOOKUP(GR327,'Vlookup tables'!$J$2:$K$5,2,FALSE))</f>
        <v>na</v>
      </c>
      <c r="FQ327" t="str">
        <f t="shared" si="366"/>
        <v>na</v>
      </c>
      <c r="FR327" t="str">
        <f t="shared" si="367"/>
        <v>na</v>
      </c>
      <c r="FS327" t="str">
        <f t="shared" si="368"/>
        <v>na</v>
      </c>
      <c r="FT327" t="str">
        <f t="shared" si="369"/>
        <v>na</v>
      </c>
      <c r="FU327" t="str">
        <f t="shared" si="370"/>
        <v>na</v>
      </c>
      <c r="FV327" t="s">
        <v>574</v>
      </c>
      <c r="HF327" t="s">
        <v>534</v>
      </c>
      <c r="HX327">
        <f>IF(IT327="","Unknown",VLOOKUP(IT327,'Vlookup tables'!$B$13:$C$16,2,FALSE))</f>
        <v>2</v>
      </c>
      <c r="HY327">
        <f>IF(IU327="","Unknown",VLOOKUP(IU327,'Vlookup tables'!$D$13:$E$16,2,FALSE))</f>
        <v>3</v>
      </c>
      <c r="HZ327">
        <f>IF(IV327="","Unknown",VLOOKUP(IV327,'Vlookup tables'!$F$13:$G$16,2,FALSE))</f>
        <v>3</v>
      </c>
      <c r="IA327">
        <f>IF(IW327="","Unknown",VLOOKUP(IW327,'Vlookup tables'!$H$13:$I$16,2,FALSE))</f>
        <v>2</v>
      </c>
      <c r="IB327">
        <f>IF(IX327="","Unknown",VLOOKUP(IX327,'Vlookup tables'!$J$13:$K$16,2,FALSE))</f>
        <v>2</v>
      </c>
      <c r="IC327">
        <f>IF(IY327="","Unknown",VLOOKUP(IY327,'Vlookup tables'!$L$13:$M$16,2,FALSE))</f>
        <v>2</v>
      </c>
      <c r="ID327">
        <f>IF(IZ327="","Unknown",VLOOKUP(IZ327,'Vlookup tables'!$N$13:$O$16,2,FALSE))</f>
        <v>1</v>
      </c>
      <c r="IE327">
        <f>VLOOKUP(JA327,'Vlookup tables'!$P$13:$Q$15,2,FALSE)</f>
        <v>1</v>
      </c>
      <c r="IF327" t="str">
        <f t="shared" si="405"/>
        <v>na</v>
      </c>
      <c r="IG327" t="str">
        <f t="shared" si="406"/>
        <v>na</v>
      </c>
      <c r="IH327" t="str">
        <f t="shared" si="407"/>
        <v>na</v>
      </c>
      <c r="II327" t="str">
        <f t="shared" si="371"/>
        <v>na</v>
      </c>
      <c r="IJ327" t="str">
        <f>IF(OR(IF327=FALSE,IF327="na"),"na",VLOOKUP(JF327,'Vlookup tables'!$G$2:$H$7,2,FALSE))</f>
        <v>na</v>
      </c>
      <c r="IK327" t="str">
        <f>IF(OR(IG327=FALSE,IG327="na"),"na",VLOOKUP(JG327,'Vlookup tables'!$G$2:$H$7,2,FALSE))</f>
        <v>na</v>
      </c>
      <c r="IL327" t="str">
        <f>IF(OR(IH327=FALSE,IH327="na"),"na",VLOOKUP(JH327,'Vlookup tables'!$G$2:$H$7,2,FALSE))</f>
        <v>na</v>
      </c>
      <c r="IM327" t="str">
        <f>IF(OR(IF327=FALSE,IF327="na"),"na",VLOOKUP(JL327,'Vlookup tables'!$J$2:$K$5,2,FALSE))</f>
        <v>na</v>
      </c>
      <c r="IN327" t="str">
        <f>IF(OR(IG327=FALSE,IG327="na"),"na",VLOOKUP(JM327,'Vlookup tables'!$J$2:$K$5,2,FALSE))</f>
        <v>na</v>
      </c>
      <c r="IO327" t="str">
        <f>IF(OR(IH327=FALSE,IH327="na"),"na",VLOOKUP(JN327,'Vlookup tables'!$J$2:$K$5,2,FALSE))</f>
        <v>na</v>
      </c>
      <c r="IP327" t="str">
        <f t="shared" si="408"/>
        <v>na</v>
      </c>
      <c r="IQ327" t="str">
        <f t="shared" si="409"/>
        <v>na</v>
      </c>
      <c r="IR327" t="str">
        <f t="shared" si="410"/>
        <v>na</v>
      </c>
      <c r="IS327" t="b">
        <f t="shared" si="411"/>
        <v>0</v>
      </c>
      <c r="IT327" t="s">
        <v>559</v>
      </c>
      <c r="IU327" t="s">
        <v>539</v>
      </c>
      <c r="IV327" t="s">
        <v>540</v>
      </c>
      <c r="IW327" t="s">
        <v>562</v>
      </c>
      <c r="IX327" t="s">
        <v>563</v>
      </c>
      <c r="IY327" t="s">
        <v>528</v>
      </c>
      <c r="IZ327" t="s">
        <v>562</v>
      </c>
      <c r="JA327" t="s">
        <v>541</v>
      </c>
      <c r="JX327" t="s">
        <v>534</v>
      </c>
      <c r="KN327" t="s">
        <v>552</v>
      </c>
      <c r="KQ327" t="b">
        <f t="shared" si="412"/>
        <v>0</v>
      </c>
      <c r="KR327">
        <f t="shared" si="372"/>
        <v>127</v>
      </c>
    </row>
    <row r="328" spans="1:304" ht="14.4" customHeight="1" x14ac:dyDescent="0.3">
      <c r="A328">
        <v>100</v>
      </c>
      <c r="B328">
        <v>787</v>
      </c>
      <c r="C328" s="2">
        <v>44882.720891203702</v>
      </c>
      <c r="D328">
        <v>0.89999997615814198</v>
      </c>
      <c r="E328" t="s">
        <v>544</v>
      </c>
      <c r="F328" t="s">
        <v>568</v>
      </c>
      <c r="G328">
        <f>VLOOKUP(F328,'Vlookup tables'!$A$2:$B$10,2,FALSE)</f>
        <v>6</v>
      </c>
      <c r="H328" t="s">
        <v>631</v>
      </c>
      <c r="J328" t="str">
        <f t="shared" si="413"/>
        <v>Maintenance</v>
      </c>
      <c r="K328" t="s">
        <v>568</v>
      </c>
      <c r="L328">
        <f>VLOOKUP(K328,'Vlookup tables'!$A$2:$B$10,2,FALSE)</f>
        <v>6</v>
      </c>
      <c r="M328" t="s">
        <v>613</v>
      </c>
      <c r="N328" t="b">
        <f t="shared" si="373"/>
        <v>0</v>
      </c>
      <c r="O328" t="b">
        <f t="shared" si="374"/>
        <v>1</v>
      </c>
      <c r="P328" t="b">
        <f t="shared" si="375"/>
        <v>0</v>
      </c>
      <c r="Q328" t="b">
        <f t="shared" si="376"/>
        <v>1</v>
      </c>
      <c r="R328" t="b">
        <f t="shared" si="377"/>
        <v>0</v>
      </c>
      <c r="S328" t="s">
        <v>904</v>
      </c>
      <c r="T328" t="b">
        <f t="shared" ref="T328:T391" si="414">IF(N328=TRUE,"na",IF($S328="","Unknown",ISNUMBER(SEARCH("Still",$S328))))</f>
        <v>0</v>
      </c>
      <c r="U328" t="str">
        <f t="shared" ref="U328:U391" si="415">IF(O328=TRUE,"na",IF($S328="","Unknown",ISNUMBER(SEARCH("office",$S328))))</f>
        <v>na</v>
      </c>
      <c r="V328" t="b">
        <f t="shared" ref="V328:V391" si="416">IF(P328=TRUE,"na",IF($S328="","Unknown",ISNUMBER(SEARCH("device",$S328))))</f>
        <v>0</v>
      </c>
      <c r="W328" t="str">
        <f t="shared" ref="W328:W391" si="417">IF(Q328=TRUE,"na",IF($S328="","Unknown",ISNUMBER(SEARCH("camera",$S328))))</f>
        <v>na</v>
      </c>
      <c r="X328" t="b">
        <f t="shared" ref="X328:X391" si="418">IF(R328=TRUE,"na",IF($S328="","Unknown",ISNUMBER(SEARCH("record",$S328))))</f>
        <v>0</v>
      </c>
      <c r="Y328" t="s">
        <v>517</v>
      </c>
      <c r="Z328">
        <f>VLOOKUP(Y328,'Vlookup tables'!$D$2:$E$6,2,FALSE)</f>
        <v>1</v>
      </c>
      <c r="AA328" t="b">
        <f t="shared" si="355"/>
        <v>0</v>
      </c>
      <c r="AB328" t="b">
        <f t="shared" si="378"/>
        <v>0</v>
      </c>
      <c r="AC328" t="b">
        <f t="shared" si="379"/>
        <v>0</v>
      </c>
      <c r="AD328" t="b">
        <f t="shared" si="380"/>
        <v>0</v>
      </c>
      <c r="AE328" t="b">
        <f t="shared" si="381"/>
        <v>0</v>
      </c>
      <c r="AF328" t="str">
        <f>IF(OR(AA328=FALSE,AA328="na"),"na",VLOOKUP(AV328,'Vlookup tables'!$G$2:$H$7,2,FALSE))</f>
        <v>na</v>
      </c>
      <c r="AG328" t="str">
        <f>IF(OR(AB328=FALSE,AB328="na"),"na",VLOOKUP(AW328,'Vlookup tables'!$G$2:$H$7,2,FALSE))</f>
        <v>na</v>
      </c>
      <c r="AH328" t="str">
        <f>IF(OR(AC328=FALSE,AC328="na"),"na",VLOOKUP(AX328,'Vlookup tables'!$G$2:$H$7,2,FALSE))</f>
        <v>na</v>
      </c>
      <c r="AI328" t="str">
        <f>IF(OR(AD328=FALSE,AD328="na"),"na",VLOOKUP(AY328,'Vlookup tables'!$G$2:$H$7,2,FALSE))</f>
        <v>na</v>
      </c>
      <c r="AJ328" t="str">
        <f>IF(OR(AA328=FALSE,AA328="na"),"na",VLOOKUP(BC328,'Vlookup tables'!$J$2:$K$5,2,FALSE))</f>
        <v>na</v>
      </c>
      <c r="AK328" t="str">
        <f>IF(OR(AB328=FALSE,AB328="na"),"na",VLOOKUP(BD328,'Vlookup tables'!$J$2:$K$5,2,FALSE))</f>
        <v>na</v>
      </c>
      <c r="AL328" t="str">
        <f>IF(OR(AC328=FALSE,AC328="na"),"na",VLOOKUP(BE328,'Vlookup tables'!$J$2:$K$5,2,FALSE))</f>
        <v>na</v>
      </c>
      <c r="AM328" t="str">
        <f>IF(OR(AD328=FALSE,AD328="na"),"na",VLOOKUP(BF328,'Vlookup tables'!$J$2:$K$5,2,FALSE))</f>
        <v>na</v>
      </c>
      <c r="AN328" t="str">
        <f t="shared" si="382"/>
        <v>na</v>
      </c>
      <c r="AO328" t="str">
        <f t="shared" si="383"/>
        <v>na</v>
      </c>
      <c r="AP328" t="str">
        <f t="shared" si="384"/>
        <v>na</v>
      </c>
      <c r="AQ328" t="str">
        <f t="shared" si="385"/>
        <v>na</v>
      </c>
      <c r="AR328" t="s">
        <v>632</v>
      </c>
      <c r="AX328" t="s">
        <v>551</v>
      </c>
      <c r="BE328" t="s">
        <v>532</v>
      </c>
      <c r="BL328" t="s">
        <v>1770</v>
      </c>
      <c r="BQ328" t="str">
        <f t="shared" si="386"/>
        <v>Yes</v>
      </c>
      <c r="BR328" t="b">
        <f t="shared" si="387"/>
        <v>0</v>
      </c>
      <c r="BS328" t="b">
        <f t="shared" si="388"/>
        <v>1</v>
      </c>
      <c r="BT328" t="b">
        <f t="shared" si="389"/>
        <v>1</v>
      </c>
      <c r="BU328" t="b">
        <f t="shared" si="390"/>
        <v>0</v>
      </c>
      <c r="BV328" t="b">
        <f t="shared" si="391"/>
        <v>0</v>
      </c>
      <c r="BW328" t="str">
        <f>IF(OR(BR328=FALSE,BR328="na"),"na",VLOOKUP(CN328,'Vlookup tables'!$G$2:$H$7,2,FALSE))</f>
        <v>na</v>
      </c>
      <c r="BX328">
        <f>IF(OR(BS328=FALSE,BS328="na"),"na",VLOOKUP(CO328,'Vlookup tables'!$G$2:$H$7,2,FALSE))</f>
        <v>3</v>
      </c>
      <c r="BY328">
        <f>IF(OR(BT328=FALSE,BT328="na"),"na",VLOOKUP(CP328,'Vlookup tables'!$G$2:$H$7,2,FALSE))</f>
        <v>3</v>
      </c>
      <c r="BZ328" t="str">
        <f>IF(OR(BU328=FALSE,BU328="na"),"na",VLOOKUP(CQ328,'Vlookup tables'!$G$2:$H$7,2,FALSE))</f>
        <v>na</v>
      </c>
      <c r="CA328" t="str">
        <f>IF(OR(BR328=FALSE,BR328="na"),"na",VLOOKUP(CU328,'Vlookup tables'!$J$2:$K$5,2,FALSE))</f>
        <v>na</v>
      </c>
      <c r="CB328">
        <f>IF(OR(BS328=FALSE,BS328="na"),"na",VLOOKUP(CV328,'Vlookup tables'!$J$2:$K$5,2,FALSE))</f>
        <v>3</v>
      </c>
      <c r="CC328">
        <f>IF(OR(BT328=FALSE,BT328="na"),"na",VLOOKUP(CW328,'Vlookup tables'!$J$2:$K$5,2,FALSE))</f>
        <v>2</v>
      </c>
      <c r="CD328" t="str">
        <f>IF(OR(BU328=FALSE,BU328="na"),"na",VLOOKUP(CX328,'Vlookup tables'!$J$2:$K$5,2,FALSE))</f>
        <v>na</v>
      </c>
      <c r="CE328" t="str">
        <f t="shared" si="392"/>
        <v>na</v>
      </c>
      <c r="CF328" t="b">
        <f t="shared" si="393"/>
        <v>1</v>
      </c>
      <c r="CG328" t="b">
        <f t="shared" si="394"/>
        <v>0</v>
      </c>
      <c r="CH328" t="str">
        <f t="shared" si="395"/>
        <v>na</v>
      </c>
      <c r="CI328" t="s">
        <v>519</v>
      </c>
      <c r="CJ328" t="s">
        <v>520</v>
      </c>
      <c r="CO328" t="s">
        <v>527</v>
      </c>
      <c r="CP328" t="s">
        <v>527</v>
      </c>
      <c r="CV328" t="s">
        <v>532</v>
      </c>
      <c r="CW328" t="s">
        <v>528</v>
      </c>
      <c r="DC328" t="s">
        <v>1771</v>
      </c>
      <c r="DI328" t="b">
        <f t="shared" si="396"/>
        <v>0</v>
      </c>
      <c r="DK328" t="s">
        <v>552</v>
      </c>
      <c r="EQ328" t="b">
        <f t="shared" si="397"/>
        <v>1</v>
      </c>
      <c r="ER328" t="b">
        <f t="shared" si="398"/>
        <v>1</v>
      </c>
      <c r="ES328" t="b">
        <f t="shared" si="399"/>
        <v>1</v>
      </c>
      <c r="ET328" t="b">
        <f t="shared" si="400"/>
        <v>1</v>
      </c>
      <c r="EU328" t="b">
        <f t="shared" si="401"/>
        <v>1</v>
      </c>
      <c r="EV328" t="b">
        <f t="shared" si="402"/>
        <v>0</v>
      </c>
      <c r="EW328">
        <f t="shared" si="356"/>
        <v>3</v>
      </c>
      <c r="EX328">
        <f t="shared" si="357"/>
        <v>3</v>
      </c>
      <c r="EY328">
        <f t="shared" si="358"/>
        <v>3</v>
      </c>
      <c r="EZ328">
        <f t="shared" si="359"/>
        <v>3</v>
      </c>
      <c r="FA328" t="b">
        <f t="shared" si="360"/>
        <v>1</v>
      </c>
      <c r="FB328" t="b">
        <f t="shared" si="361"/>
        <v>0</v>
      </c>
      <c r="FC328" t="b">
        <f t="shared" si="403"/>
        <v>0</v>
      </c>
      <c r="FD328" t="b">
        <f t="shared" si="362"/>
        <v>1</v>
      </c>
      <c r="FE328" t="b">
        <f t="shared" si="363"/>
        <v>1</v>
      </c>
      <c r="FF328" t="b">
        <f t="shared" si="364"/>
        <v>1</v>
      </c>
      <c r="FG328" t="b">
        <f t="shared" si="365"/>
        <v>0</v>
      </c>
      <c r="FH328" t="b">
        <f t="shared" si="404"/>
        <v>0</v>
      </c>
      <c r="FI328">
        <f>IF(OR(FD328=FALSE,FD328="na"),"na",VLOOKUP(GH328,'Vlookup tables'!$G$2:$H$7,2,FALSE))</f>
        <v>5</v>
      </c>
      <c r="FJ328">
        <f>IF(OR(FE328=FALSE,FE328="na"),"na",VLOOKUP(GI328,'Vlookup tables'!$G$2:$H$7,2,FALSE))</f>
        <v>4</v>
      </c>
      <c r="FK328">
        <f>IF(OR(FF328=FALSE,FF328="na"),"na",VLOOKUP(GJ328,'Vlookup tables'!$G$2:$H$7,2,FALSE))</f>
        <v>4</v>
      </c>
      <c r="FL328" t="str">
        <f>IF(OR(FG328=FALSE,FG328="na"),"na",VLOOKUP(GK328,'Vlookup tables'!$G$2:$H$7,2,FALSE))</f>
        <v>na</v>
      </c>
      <c r="FM328">
        <f>IF(OR(FD328=FALSE,FD328="na"),"na",VLOOKUP(GO328,'Vlookup tables'!$J$2:$K$5,2,FALSE))</f>
        <v>3</v>
      </c>
      <c r="FN328">
        <f>IF(OR(FE328=FALSE,FE328="na"),"na",VLOOKUP(GP328,'Vlookup tables'!$J$2:$K$5,2,FALSE))</f>
        <v>2</v>
      </c>
      <c r="FO328">
        <f>IF(OR(FF328=FALSE,FF328="na"),"na",VLOOKUP(GQ328,'Vlookup tables'!$J$2:$K$5,2,FALSE))</f>
        <v>3</v>
      </c>
      <c r="FP328" t="str">
        <f>IF(OR(FG328=FALSE,FG328="na"),"na",VLOOKUP(GR328,'Vlookup tables'!$J$2:$K$5,2,FALSE))</f>
        <v>na</v>
      </c>
      <c r="FQ328" t="b">
        <f t="shared" si="366"/>
        <v>0</v>
      </c>
      <c r="FR328" t="b">
        <f t="shared" si="367"/>
        <v>0</v>
      </c>
      <c r="FS328" t="b">
        <f t="shared" si="368"/>
        <v>0</v>
      </c>
      <c r="FT328" t="str">
        <f t="shared" si="369"/>
        <v>na</v>
      </c>
      <c r="FU328" t="b">
        <f t="shared" si="370"/>
        <v>0</v>
      </c>
      <c r="FV328" t="s">
        <v>725</v>
      </c>
      <c r="FX328" t="s">
        <v>554</v>
      </c>
      <c r="FY328" t="s">
        <v>554</v>
      </c>
      <c r="FZ328" t="s">
        <v>554</v>
      </c>
      <c r="GA328" t="s">
        <v>554</v>
      </c>
      <c r="GB328" t="s">
        <v>635</v>
      </c>
      <c r="GF328" t="s">
        <v>596</v>
      </c>
      <c r="GH328" t="s">
        <v>551</v>
      </c>
      <c r="GI328" t="s">
        <v>573</v>
      </c>
      <c r="GJ328" t="s">
        <v>573</v>
      </c>
      <c r="GO328" t="s">
        <v>532</v>
      </c>
      <c r="GP328" t="s">
        <v>528</v>
      </c>
      <c r="GQ328" t="s">
        <v>532</v>
      </c>
      <c r="HD328" t="s">
        <v>552</v>
      </c>
      <c r="HX328">
        <f>IF(IT328="","Unknown",VLOOKUP(IT328,'Vlookup tables'!$B$13:$C$16,2,FALSE))</f>
        <v>3</v>
      </c>
      <c r="HY328">
        <f>IF(IU328="","Unknown",VLOOKUP(IU328,'Vlookup tables'!$D$13:$E$16,2,FALSE))</f>
        <v>2</v>
      </c>
      <c r="HZ328">
        <f>IF(IV328="","Unknown",VLOOKUP(IV328,'Vlookup tables'!$F$13:$G$16,2,FALSE))</f>
        <v>3</v>
      </c>
      <c r="IA328">
        <f>IF(IW328="","Unknown",VLOOKUP(IW328,'Vlookup tables'!$H$13:$I$16,2,FALSE))</f>
        <v>2</v>
      </c>
      <c r="IB328">
        <f>IF(IX328="","Unknown",VLOOKUP(IX328,'Vlookup tables'!$J$13:$K$16,2,FALSE))</f>
        <v>2</v>
      </c>
      <c r="IC328">
        <f>IF(IY328="","Unknown",VLOOKUP(IY328,'Vlookup tables'!$L$13:$M$16,2,FALSE))</f>
        <v>3</v>
      </c>
      <c r="ID328">
        <f>IF(IZ328="","Unknown",VLOOKUP(IZ328,'Vlookup tables'!$N$13:$O$16,2,FALSE))</f>
        <v>1</v>
      </c>
      <c r="IE328">
        <f>VLOOKUP(JA328,'Vlookup tables'!$P$13:$Q$15,2,FALSE)</f>
        <v>2</v>
      </c>
      <c r="IF328" t="b">
        <f t="shared" si="405"/>
        <v>0</v>
      </c>
      <c r="IG328" t="b">
        <f t="shared" si="406"/>
        <v>0</v>
      </c>
      <c r="IH328" t="b">
        <f t="shared" si="407"/>
        <v>0</v>
      </c>
      <c r="II328" t="b">
        <f t="shared" si="371"/>
        <v>1</v>
      </c>
      <c r="IJ328" t="str">
        <f>IF(OR(IF328=FALSE,IF328="na"),"na",VLOOKUP(JF328,'Vlookup tables'!$G$2:$H$7,2,FALSE))</f>
        <v>na</v>
      </c>
      <c r="IK328" t="str">
        <f>IF(OR(IG328=FALSE,IG328="na"),"na",VLOOKUP(JG328,'Vlookup tables'!$G$2:$H$7,2,FALSE))</f>
        <v>na</v>
      </c>
      <c r="IL328" t="str">
        <f>IF(OR(IH328=FALSE,IH328="na"),"na",VLOOKUP(JH328,'Vlookup tables'!$G$2:$H$7,2,FALSE))</f>
        <v>na</v>
      </c>
      <c r="IM328" t="str">
        <f>IF(OR(IF328=FALSE,IF328="na"),"na",VLOOKUP(JL328,'Vlookup tables'!$J$2:$K$5,2,FALSE))</f>
        <v>na</v>
      </c>
      <c r="IN328" t="str">
        <f>IF(OR(IG328=FALSE,IG328="na"),"na",VLOOKUP(JM328,'Vlookup tables'!$J$2:$K$5,2,FALSE))</f>
        <v>na</v>
      </c>
      <c r="IO328" t="str">
        <f>IF(OR(IH328=FALSE,IH328="na"),"na",VLOOKUP(JN328,'Vlookup tables'!$J$2:$K$5,2,FALSE))</f>
        <v>na</v>
      </c>
      <c r="IP328" t="str">
        <f t="shared" si="408"/>
        <v>na</v>
      </c>
      <c r="IQ328" t="str">
        <f t="shared" si="409"/>
        <v>na</v>
      </c>
      <c r="IR328" t="str">
        <f t="shared" si="410"/>
        <v>na</v>
      </c>
      <c r="IS328" t="b">
        <f t="shared" si="411"/>
        <v>0</v>
      </c>
      <c r="IT328" t="s">
        <v>538</v>
      </c>
      <c r="IU328" t="s">
        <v>560</v>
      </c>
      <c r="IV328" t="s">
        <v>540</v>
      </c>
      <c r="IW328" t="s">
        <v>562</v>
      </c>
      <c r="IX328" t="s">
        <v>563</v>
      </c>
      <c r="IY328" t="s">
        <v>532</v>
      </c>
      <c r="IZ328" t="s">
        <v>562</v>
      </c>
      <c r="JA328" t="s">
        <v>578</v>
      </c>
      <c r="JB328" t="s">
        <v>579</v>
      </c>
      <c r="JC328" t="s">
        <v>1772</v>
      </c>
      <c r="JI328" t="s">
        <v>531</v>
      </c>
      <c r="JO328" t="s">
        <v>528</v>
      </c>
      <c r="KN328" t="s">
        <v>552</v>
      </c>
      <c r="KQ328" t="b">
        <f t="shared" si="412"/>
        <v>0</v>
      </c>
      <c r="KR328">
        <f t="shared" si="372"/>
        <v>153</v>
      </c>
    </row>
    <row r="329" spans="1:304" ht="14.4" customHeight="1" x14ac:dyDescent="0.3">
      <c r="A329">
        <v>100</v>
      </c>
      <c r="B329">
        <v>729939</v>
      </c>
      <c r="C329" s="2">
        <v>44882.72550925926</v>
      </c>
      <c r="D329">
        <v>1</v>
      </c>
      <c r="E329" t="s">
        <v>775</v>
      </c>
      <c r="F329" t="s">
        <v>568</v>
      </c>
      <c r="G329">
        <f>VLOOKUP(F329,'Vlookup tables'!$A$2:$B$10,2,FALSE)</f>
        <v>6</v>
      </c>
      <c r="H329" t="s">
        <v>545</v>
      </c>
      <c r="J329" t="str">
        <f t="shared" si="413"/>
        <v>Engineering</v>
      </c>
      <c r="K329" t="s">
        <v>568</v>
      </c>
      <c r="L329">
        <f>VLOOKUP(K329,'Vlookup tables'!$A$2:$B$10,2,FALSE)</f>
        <v>6</v>
      </c>
      <c r="M329" t="s">
        <v>569</v>
      </c>
      <c r="N329" t="b">
        <f t="shared" si="373"/>
        <v>1</v>
      </c>
      <c r="O329" t="b">
        <f t="shared" si="374"/>
        <v>1</v>
      </c>
      <c r="P329" t="b">
        <f t="shared" si="375"/>
        <v>0</v>
      </c>
      <c r="Q329" t="b">
        <f t="shared" si="376"/>
        <v>0</v>
      </c>
      <c r="R329" t="b">
        <f t="shared" si="377"/>
        <v>0</v>
      </c>
      <c r="S329" t="s">
        <v>592</v>
      </c>
      <c r="T329" t="str">
        <f t="shared" si="414"/>
        <v>na</v>
      </c>
      <c r="U329" t="str">
        <f t="shared" si="415"/>
        <v>na</v>
      </c>
      <c r="V329" t="b">
        <f t="shared" si="416"/>
        <v>0</v>
      </c>
      <c r="W329" t="b">
        <f t="shared" si="417"/>
        <v>0</v>
      </c>
      <c r="X329" t="b">
        <f t="shared" si="418"/>
        <v>0</v>
      </c>
      <c r="Y329" t="s">
        <v>517</v>
      </c>
      <c r="Z329">
        <f>VLOOKUP(Y329,'Vlookup tables'!$D$2:$E$6,2,FALSE)</f>
        <v>1</v>
      </c>
      <c r="AA329" t="b">
        <f t="shared" si="355"/>
        <v>0</v>
      </c>
      <c r="AB329" t="b">
        <f t="shared" si="378"/>
        <v>0</v>
      </c>
      <c r="AC329" t="b">
        <f t="shared" si="379"/>
        <v>0</v>
      </c>
      <c r="AD329" t="b">
        <f t="shared" si="380"/>
        <v>0</v>
      </c>
      <c r="AE329" t="b">
        <f t="shared" si="381"/>
        <v>1</v>
      </c>
      <c r="AF329" t="str">
        <f>IF(OR(AA329=FALSE,AA329="na"),"na",VLOOKUP(AV329,'Vlookup tables'!$G$2:$H$7,2,FALSE))</f>
        <v>na</v>
      </c>
      <c r="AG329" t="str">
        <f>IF(OR(AB329=FALSE,AB329="na"),"na",VLOOKUP(AW329,'Vlookup tables'!$G$2:$H$7,2,FALSE))</f>
        <v>na</v>
      </c>
      <c r="AH329" t="str">
        <f>IF(OR(AC329=FALSE,AC329="na"),"na",VLOOKUP(AX329,'Vlookup tables'!$G$2:$H$7,2,FALSE))</f>
        <v>na</v>
      </c>
      <c r="AI329" t="str">
        <f>IF(OR(AD329=FALSE,AD329="na"),"na",VLOOKUP(AY329,'Vlookup tables'!$G$2:$H$7,2,FALSE))</f>
        <v>na</v>
      </c>
      <c r="AJ329" t="str">
        <f>IF(OR(AA329=FALSE,AA329="na"),"na",VLOOKUP(BC329,'Vlookup tables'!$J$2:$K$5,2,FALSE))</f>
        <v>na</v>
      </c>
      <c r="AK329" t="str">
        <f>IF(OR(AB329=FALSE,AB329="na"),"na",VLOOKUP(BD329,'Vlookup tables'!$J$2:$K$5,2,FALSE))</f>
        <v>na</v>
      </c>
      <c r="AL329" t="str">
        <f>IF(OR(AC329=FALSE,AC329="na"),"na",VLOOKUP(BE329,'Vlookup tables'!$J$2:$K$5,2,FALSE))</f>
        <v>na</v>
      </c>
      <c r="AM329" t="str">
        <f>IF(OR(AD329=FALSE,AD329="na"),"na",VLOOKUP(BF329,'Vlookup tables'!$J$2:$K$5,2,FALSE))</f>
        <v>na</v>
      </c>
      <c r="AN329" t="str">
        <f t="shared" si="382"/>
        <v>na</v>
      </c>
      <c r="AO329" t="str">
        <f t="shared" si="383"/>
        <v>na</v>
      </c>
      <c r="AP329" t="str">
        <f t="shared" si="384"/>
        <v>na</v>
      </c>
      <c r="AQ329" t="str">
        <f t="shared" si="385"/>
        <v>na</v>
      </c>
      <c r="AR329" t="s">
        <v>693</v>
      </c>
      <c r="AS329" t="s">
        <v>1773</v>
      </c>
      <c r="AX329" t="s">
        <v>530</v>
      </c>
      <c r="AZ329" t="s">
        <v>530</v>
      </c>
      <c r="BE329" t="s">
        <v>532</v>
      </c>
      <c r="BG329" t="s">
        <v>532</v>
      </c>
      <c r="BL329" t="s">
        <v>1774</v>
      </c>
      <c r="BN329" t="s">
        <v>1775</v>
      </c>
      <c r="BQ329" t="str">
        <f t="shared" si="386"/>
        <v>No</v>
      </c>
      <c r="BR329" t="str">
        <f t="shared" si="387"/>
        <v>na</v>
      </c>
      <c r="BS329" t="str">
        <f t="shared" si="388"/>
        <v>na</v>
      </c>
      <c r="BT329" t="str">
        <f t="shared" si="389"/>
        <v>na</v>
      </c>
      <c r="BU329" t="str">
        <f t="shared" si="390"/>
        <v>na</v>
      </c>
      <c r="BV329" t="str">
        <f t="shared" si="391"/>
        <v>na</v>
      </c>
      <c r="BW329" t="str">
        <f>IF(OR(BR329=FALSE,BR329="na"),"na",VLOOKUP(CN329,'Vlookup tables'!$G$2:$H$7,2,FALSE))</f>
        <v>na</v>
      </c>
      <c r="BX329" t="str">
        <f>IF(OR(BS329=FALSE,BS329="na"),"na",VLOOKUP(CO329,'Vlookup tables'!$G$2:$H$7,2,FALSE))</f>
        <v>na</v>
      </c>
      <c r="BY329" t="str">
        <f>IF(OR(BT329=FALSE,BT329="na"),"na",VLOOKUP(CP329,'Vlookup tables'!$G$2:$H$7,2,FALSE))</f>
        <v>na</v>
      </c>
      <c r="BZ329" t="str">
        <f>IF(OR(BU329=FALSE,BU329="na"),"na",VLOOKUP(CQ329,'Vlookup tables'!$G$2:$H$7,2,FALSE))</f>
        <v>na</v>
      </c>
      <c r="CA329" t="str">
        <f>IF(OR(BR329=FALSE,BR329="na"),"na",VLOOKUP(CU329,'Vlookup tables'!$J$2:$K$5,2,FALSE))</f>
        <v>na</v>
      </c>
      <c r="CB329" t="str">
        <f>IF(OR(BS329=FALSE,BS329="na"),"na",VLOOKUP(CV329,'Vlookup tables'!$J$2:$K$5,2,FALSE))</f>
        <v>na</v>
      </c>
      <c r="CC329" t="str">
        <f>IF(OR(BT329=FALSE,BT329="na"),"na",VLOOKUP(CW329,'Vlookup tables'!$J$2:$K$5,2,FALSE))</f>
        <v>na</v>
      </c>
      <c r="CD329" t="str">
        <f>IF(OR(BU329=FALSE,BU329="na"),"na",VLOOKUP(CX329,'Vlookup tables'!$J$2:$K$5,2,FALSE))</f>
        <v>na</v>
      </c>
      <c r="CE329" t="str">
        <f t="shared" si="392"/>
        <v>na</v>
      </c>
      <c r="CF329" t="str">
        <f t="shared" si="393"/>
        <v>na</v>
      </c>
      <c r="CG329" t="str">
        <f t="shared" si="394"/>
        <v>na</v>
      </c>
      <c r="CH329" t="str">
        <f t="shared" si="395"/>
        <v>na</v>
      </c>
      <c r="CI329" t="s">
        <v>617</v>
      </c>
      <c r="DI329" t="b">
        <f t="shared" si="396"/>
        <v>1</v>
      </c>
      <c r="DJ329" t="s">
        <v>1776</v>
      </c>
      <c r="DK329" t="s">
        <v>900</v>
      </c>
      <c r="EQ329" t="b">
        <f t="shared" si="397"/>
        <v>1</v>
      </c>
      <c r="ER329" t="b">
        <f t="shared" si="398"/>
        <v>1</v>
      </c>
      <c r="ES329" t="b">
        <f t="shared" si="399"/>
        <v>0</v>
      </c>
      <c r="ET329" t="b">
        <f t="shared" si="400"/>
        <v>0</v>
      </c>
      <c r="EU329" t="b">
        <f t="shared" si="401"/>
        <v>0</v>
      </c>
      <c r="EV329" t="b">
        <f t="shared" si="402"/>
        <v>0</v>
      </c>
      <c r="EW329">
        <f t="shared" si="356"/>
        <v>2</v>
      </c>
      <c r="EX329" t="str">
        <f t="shared" si="357"/>
        <v>na</v>
      </c>
      <c r="EY329" t="str">
        <f t="shared" si="358"/>
        <v>na</v>
      </c>
      <c r="EZ329" t="str">
        <f t="shared" si="359"/>
        <v>na</v>
      </c>
      <c r="FA329" t="b">
        <f t="shared" si="360"/>
        <v>1</v>
      </c>
      <c r="FB329" t="b">
        <f t="shared" si="361"/>
        <v>0</v>
      </c>
      <c r="FC329" t="b">
        <f t="shared" si="403"/>
        <v>0</v>
      </c>
      <c r="FD329" t="b">
        <f t="shared" si="362"/>
        <v>1</v>
      </c>
      <c r="FE329" t="b">
        <f t="shared" si="363"/>
        <v>0</v>
      </c>
      <c r="FF329" t="b">
        <f t="shared" si="364"/>
        <v>1</v>
      </c>
      <c r="FG329" t="b">
        <f t="shared" si="365"/>
        <v>0</v>
      </c>
      <c r="FH329" t="b">
        <f t="shared" si="404"/>
        <v>0</v>
      </c>
      <c r="FI329">
        <f>IF(OR(FD329=FALSE,FD329="na"),"na",VLOOKUP(GH329,'Vlookup tables'!$G$2:$H$7,2,FALSE))</f>
        <v>2</v>
      </c>
      <c r="FJ329" t="str">
        <f>IF(OR(FE329=FALSE,FE329="na"),"na",VLOOKUP(GI329,'Vlookup tables'!$G$2:$H$7,2,FALSE))</f>
        <v>na</v>
      </c>
      <c r="FK329">
        <f>IF(OR(FF329=FALSE,FF329="na"),"na",VLOOKUP(GJ329,'Vlookup tables'!$G$2:$H$7,2,FALSE))</f>
        <v>2</v>
      </c>
      <c r="FL329" t="str">
        <f>IF(OR(FG329=FALSE,FG329="na"),"na",VLOOKUP(GK329,'Vlookup tables'!$G$2:$H$7,2,FALSE))</f>
        <v>na</v>
      </c>
      <c r="FM329">
        <f>IF(OR(FD329=FALSE,FD329="na"),"na",VLOOKUP(GO329,'Vlookup tables'!$J$2:$K$5,2,FALSE))</f>
        <v>3</v>
      </c>
      <c r="FN329" t="str">
        <f>IF(OR(FE329=FALSE,FE329="na"),"na",VLOOKUP(GP329,'Vlookup tables'!$J$2:$K$5,2,FALSE))</f>
        <v>na</v>
      </c>
      <c r="FO329">
        <f>IF(OR(FF329=FALSE,FF329="na"),"na",VLOOKUP(GQ329,'Vlookup tables'!$J$2:$K$5,2,FALSE))</f>
        <v>3</v>
      </c>
      <c r="FP329" t="str">
        <f>IF(OR(FG329=FALSE,FG329="na"),"na",VLOOKUP(GR329,'Vlookup tables'!$J$2:$K$5,2,FALSE))</f>
        <v>na</v>
      </c>
      <c r="FQ329" t="b">
        <f t="shared" si="366"/>
        <v>1</v>
      </c>
      <c r="FR329" t="str">
        <f t="shared" si="367"/>
        <v>na</v>
      </c>
      <c r="FS329" t="b">
        <f t="shared" si="368"/>
        <v>0</v>
      </c>
      <c r="FT329" t="str">
        <f t="shared" si="369"/>
        <v>na</v>
      </c>
      <c r="FU329" t="b">
        <f t="shared" si="370"/>
        <v>1</v>
      </c>
      <c r="FV329" t="s">
        <v>601</v>
      </c>
      <c r="FX329" t="s">
        <v>556</v>
      </c>
      <c r="GB329" t="s">
        <v>630</v>
      </c>
      <c r="GF329" t="s">
        <v>596</v>
      </c>
      <c r="GH329" t="s">
        <v>531</v>
      </c>
      <c r="GJ329" t="s">
        <v>531</v>
      </c>
      <c r="GO329" t="s">
        <v>532</v>
      </c>
      <c r="GQ329" t="s">
        <v>532</v>
      </c>
      <c r="GV329" t="s">
        <v>1777</v>
      </c>
      <c r="GY329" t="s">
        <v>1778</v>
      </c>
      <c r="HC329" t="s">
        <v>1779</v>
      </c>
      <c r="HD329" t="s">
        <v>900</v>
      </c>
      <c r="HX329">
        <f>IF(IT329="","Unknown",VLOOKUP(IT329,'Vlookup tables'!$B$13:$C$16,2,FALSE))</f>
        <v>2</v>
      </c>
      <c r="HY329">
        <f>IF(IU329="","Unknown",VLOOKUP(IU329,'Vlookup tables'!$D$13:$E$16,2,FALSE))</f>
        <v>3</v>
      </c>
      <c r="HZ329">
        <f>IF(IV329="","Unknown",VLOOKUP(IV329,'Vlookup tables'!$F$13:$G$16,2,FALSE))</f>
        <v>3</v>
      </c>
      <c r="IA329">
        <f>IF(IW329="","Unknown",VLOOKUP(IW329,'Vlookup tables'!$H$13:$I$16,2,FALSE))</f>
        <v>3</v>
      </c>
      <c r="IB329">
        <f>IF(IX329="","Unknown",VLOOKUP(IX329,'Vlookup tables'!$J$13:$K$16,2,FALSE))</f>
        <v>3</v>
      </c>
      <c r="IC329">
        <f>IF(IY329="","Unknown",VLOOKUP(IY329,'Vlookup tables'!$L$13:$M$16,2,FALSE))</f>
        <v>3</v>
      </c>
      <c r="ID329">
        <f>IF(IZ329="","Unknown",VLOOKUP(IZ329,'Vlookup tables'!$N$13:$O$16,2,FALSE))</f>
        <v>1</v>
      </c>
      <c r="IE329">
        <f>VLOOKUP(JA329,'Vlookup tables'!$P$13:$Q$15,2,FALSE)</f>
        <v>2</v>
      </c>
      <c r="IF329" t="b">
        <f t="shared" si="405"/>
        <v>0</v>
      </c>
      <c r="IG329" t="b">
        <f t="shared" si="406"/>
        <v>0</v>
      </c>
      <c r="IH329" t="b">
        <f t="shared" si="407"/>
        <v>1</v>
      </c>
      <c r="II329" t="b">
        <f t="shared" si="371"/>
        <v>0</v>
      </c>
      <c r="IJ329" t="str">
        <f>IF(OR(IF329=FALSE,IF329="na"),"na",VLOOKUP(JF329,'Vlookup tables'!$G$2:$H$7,2,FALSE))</f>
        <v>na</v>
      </c>
      <c r="IK329" t="str">
        <f>IF(OR(IG329=FALSE,IG329="na"),"na",VLOOKUP(JG329,'Vlookup tables'!$G$2:$H$7,2,FALSE))</f>
        <v>na</v>
      </c>
      <c r="IL329">
        <f>IF(OR(IH329=FALSE,IH329="na"),"na",VLOOKUP(JH329,'Vlookup tables'!$G$2:$H$7,2,FALSE))</f>
        <v>1</v>
      </c>
      <c r="IM329" t="str">
        <f>IF(OR(IF329=FALSE,IF329="na"),"na",VLOOKUP(JL329,'Vlookup tables'!$J$2:$K$5,2,FALSE))</f>
        <v>na</v>
      </c>
      <c r="IN329" t="str">
        <f>IF(OR(IG329=FALSE,IG329="na"),"na",VLOOKUP(JM329,'Vlookup tables'!$J$2:$K$5,2,FALSE))</f>
        <v>na</v>
      </c>
      <c r="IO329">
        <f>IF(OR(IH329=FALSE,IH329="na"),"na",VLOOKUP(JN329,'Vlookup tables'!$J$2:$K$5,2,FALSE))</f>
        <v>2</v>
      </c>
      <c r="IP329" t="str">
        <f t="shared" si="408"/>
        <v>na</v>
      </c>
      <c r="IQ329" t="str">
        <f t="shared" si="409"/>
        <v>na</v>
      </c>
      <c r="IR329" t="b">
        <f t="shared" si="410"/>
        <v>1</v>
      </c>
      <c r="IS329" t="b">
        <f t="shared" si="411"/>
        <v>1</v>
      </c>
      <c r="IT329" t="s">
        <v>559</v>
      </c>
      <c r="IU329" t="s">
        <v>539</v>
      </c>
      <c r="IV329" t="s">
        <v>540</v>
      </c>
      <c r="IW329" t="s">
        <v>576</v>
      </c>
      <c r="IX329" t="s">
        <v>577</v>
      </c>
      <c r="IY329" t="s">
        <v>532</v>
      </c>
      <c r="IZ329" t="s">
        <v>562</v>
      </c>
      <c r="JA329" t="s">
        <v>578</v>
      </c>
      <c r="JB329" t="s">
        <v>1156</v>
      </c>
      <c r="JH329" t="s">
        <v>530</v>
      </c>
      <c r="JN329" t="s">
        <v>528</v>
      </c>
      <c r="JT329" t="s">
        <v>1780</v>
      </c>
      <c r="KM329" t="s">
        <v>1781</v>
      </c>
      <c r="KN329" t="s">
        <v>1312</v>
      </c>
      <c r="KO329" t="s">
        <v>1782</v>
      </c>
      <c r="KP329" t="s">
        <v>1783</v>
      </c>
      <c r="KQ329" t="b">
        <f t="shared" si="412"/>
        <v>1</v>
      </c>
      <c r="KR329">
        <f t="shared" si="372"/>
        <v>153</v>
      </c>
    </row>
    <row r="330" spans="1:304" ht="14.4" customHeight="1" x14ac:dyDescent="0.3">
      <c r="A330">
        <v>100</v>
      </c>
      <c r="B330">
        <v>1233</v>
      </c>
      <c r="C330" s="2">
        <v>44882.728738425925</v>
      </c>
      <c r="D330">
        <v>0.89999997615814198</v>
      </c>
      <c r="E330" t="s">
        <v>581</v>
      </c>
      <c r="F330" t="s">
        <v>612</v>
      </c>
      <c r="G330">
        <f>VLOOKUP(F330,'Vlookup tables'!$A$2:$B$10,2,FALSE)</f>
        <v>5</v>
      </c>
      <c r="H330" t="s">
        <v>545</v>
      </c>
      <c r="J330" t="str">
        <f t="shared" si="413"/>
        <v>Engineering</v>
      </c>
      <c r="K330" t="s">
        <v>612</v>
      </c>
      <c r="L330">
        <f>VLOOKUP(K330,'Vlookup tables'!$A$2:$B$10,2,FALSE)</f>
        <v>5</v>
      </c>
      <c r="M330" t="s">
        <v>583</v>
      </c>
      <c r="N330" t="b">
        <f t="shared" si="373"/>
        <v>1</v>
      </c>
      <c r="O330" t="b">
        <f t="shared" si="374"/>
        <v>0</v>
      </c>
      <c r="P330" t="b">
        <f t="shared" si="375"/>
        <v>0</v>
      </c>
      <c r="Q330" t="b">
        <f t="shared" si="376"/>
        <v>0</v>
      </c>
      <c r="R330" t="b">
        <f t="shared" si="377"/>
        <v>0</v>
      </c>
      <c r="T330" t="str">
        <f t="shared" si="414"/>
        <v>na</v>
      </c>
      <c r="U330" t="str">
        <f t="shared" si="415"/>
        <v>Unknown</v>
      </c>
      <c r="V330" t="str">
        <f t="shared" si="416"/>
        <v>Unknown</v>
      </c>
      <c r="W330" t="str">
        <f t="shared" si="417"/>
        <v>Unknown</v>
      </c>
      <c r="X330" t="str">
        <f t="shared" si="418"/>
        <v>Unknown</v>
      </c>
      <c r="Y330" t="s">
        <v>584</v>
      </c>
      <c r="Z330">
        <f>VLOOKUP(Y330,'Vlookup tables'!$D$2:$E$6,2,FALSE)</f>
        <v>2</v>
      </c>
      <c r="AA330" t="str">
        <f t="shared" si="355"/>
        <v>na</v>
      </c>
      <c r="AB330" t="str">
        <f t="shared" si="378"/>
        <v>na</v>
      </c>
      <c r="AC330" t="str">
        <f t="shared" si="379"/>
        <v>na</v>
      </c>
      <c r="AD330" t="str">
        <f t="shared" si="380"/>
        <v>na</v>
      </c>
      <c r="AE330" t="str">
        <f t="shared" si="381"/>
        <v>na</v>
      </c>
      <c r="AF330" t="str">
        <f>IF(OR(AA330=FALSE,AA330="na"),"na",VLOOKUP(AV330,'Vlookup tables'!$G$2:$H$7,2,FALSE))</f>
        <v>na</v>
      </c>
      <c r="AG330" t="str">
        <f>IF(OR(AB330=FALSE,AB330="na"),"na",VLOOKUP(AW330,'Vlookup tables'!$G$2:$H$7,2,FALSE))</f>
        <v>na</v>
      </c>
      <c r="AH330" t="str">
        <f>IF(OR(AC330=FALSE,AC330="na"),"na",VLOOKUP(AX330,'Vlookup tables'!$G$2:$H$7,2,FALSE))</f>
        <v>na</v>
      </c>
      <c r="AI330" t="str">
        <f>IF(OR(AD330=FALSE,AD330="na"),"na",VLOOKUP(AY330,'Vlookup tables'!$G$2:$H$7,2,FALSE))</f>
        <v>na</v>
      </c>
      <c r="AJ330" t="str">
        <f>IF(OR(AA330=FALSE,AA330="na"),"na",VLOOKUP(BC330,'Vlookup tables'!$J$2:$K$5,2,FALSE))</f>
        <v>na</v>
      </c>
      <c r="AK330" t="str">
        <f>IF(OR(AB330=FALSE,AB330="na"),"na",VLOOKUP(BD330,'Vlookup tables'!$J$2:$K$5,2,FALSE))</f>
        <v>na</v>
      </c>
      <c r="AL330" t="str">
        <f>IF(OR(AC330=FALSE,AC330="na"),"na",VLOOKUP(BE330,'Vlookup tables'!$J$2:$K$5,2,FALSE))</f>
        <v>na</v>
      </c>
      <c r="AM330" t="str">
        <f>IF(OR(AD330=FALSE,AD330="na"),"na",VLOOKUP(BF330,'Vlookup tables'!$J$2:$K$5,2,FALSE))</f>
        <v>na</v>
      </c>
      <c r="AN330" t="str">
        <f t="shared" si="382"/>
        <v>na</v>
      </c>
      <c r="AO330" t="str">
        <f t="shared" si="383"/>
        <v>na</v>
      </c>
      <c r="AP330" t="str">
        <f t="shared" si="384"/>
        <v>na</v>
      </c>
      <c r="AQ330" t="str">
        <f t="shared" si="385"/>
        <v>na</v>
      </c>
      <c r="BQ330" t="str">
        <f t="shared" si="386"/>
        <v>na</v>
      </c>
      <c r="BR330" t="b">
        <f t="shared" si="387"/>
        <v>1</v>
      </c>
      <c r="BS330" t="b">
        <f t="shared" si="388"/>
        <v>1</v>
      </c>
      <c r="BT330" t="b">
        <f t="shared" si="389"/>
        <v>1</v>
      </c>
      <c r="BU330" t="b">
        <f t="shared" si="390"/>
        <v>0</v>
      </c>
      <c r="BV330" t="b">
        <f t="shared" si="391"/>
        <v>0</v>
      </c>
      <c r="BW330">
        <f>IF(OR(BR330=FALSE,BR330="na"),"na",VLOOKUP(CN330,'Vlookup tables'!$G$2:$H$7,2,FALSE))</f>
        <v>2</v>
      </c>
      <c r="BX330">
        <f>IF(OR(BS330=FALSE,BS330="na"),"na",VLOOKUP(CO330,'Vlookup tables'!$G$2:$H$7,2,FALSE))</f>
        <v>2</v>
      </c>
      <c r="BY330">
        <f>IF(OR(BT330=FALSE,BT330="na"),"na",VLOOKUP(CP330,'Vlookup tables'!$G$2:$H$7,2,FALSE))</f>
        <v>2</v>
      </c>
      <c r="BZ330" t="str">
        <f>IF(OR(BU330=FALSE,BU330="na"),"na",VLOOKUP(CQ330,'Vlookup tables'!$G$2:$H$7,2,FALSE))</f>
        <v>na</v>
      </c>
      <c r="CA330">
        <f>IF(OR(BR330=FALSE,BR330="na"),"na",VLOOKUP(CU330,'Vlookup tables'!$J$2:$K$5,2,FALSE))</f>
        <v>2</v>
      </c>
      <c r="CB330">
        <f>IF(OR(BS330=FALSE,BS330="na"),"na",VLOOKUP(CV330,'Vlookup tables'!$J$2:$K$5,2,FALSE))</f>
        <v>3</v>
      </c>
      <c r="CC330">
        <f>IF(OR(BT330=FALSE,BT330="na"),"na",VLOOKUP(CW330,'Vlookup tables'!$J$2:$K$5,2,FALSE))</f>
        <v>2</v>
      </c>
      <c r="CD330" t="str">
        <f>IF(OR(BU330=FALSE,BU330="na"),"na",VLOOKUP(CX330,'Vlookup tables'!$J$2:$K$5,2,FALSE))</f>
        <v>na</v>
      </c>
      <c r="CE330" t="b">
        <f t="shared" si="392"/>
        <v>1</v>
      </c>
      <c r="CF330" t="b">
        <f t="shared" si="393"/>
        <v>1</v>
      </c>
      <c r="CG330" t="b">
        <f t="shared" si="394"/>
        <v>1</v>
      </c>
      <c r="CH330" t="str">
        <f t="shared" si="395"/>
        <v>na</v>
      </c>
      <c r="CJ330" t="s">
        <v>593</v>
      </c>
      <c r="CN330" t="s">
        <v>531</v>
      </c>
      <c r="CO330" t="s">
        <v>531</v>
      </c>
      <c r="CP330" t="s">
        <v>531</v>
      </c>
      <c r="CU330" t="s">
        <v>528</v>
      </c>
      <c r="CV330" t="s">
        <v>532</v>
      </c>
      <c r="CW330" t="s">
        <v>528</v>
      </c>
      <c r="DB330" t="s">
        <v>1784</v>
      </c>
      <c r="DC330" t="s">
        <v>1785</v>
      </c>
      <c r="DD330" t="s">
        <v>1784</v>
      </c>
      <c r="DI330" t="b">
        <f t="shared" si="396"/>
        <v>0</v>
      </c>
      <c r="DK330" t="s">
        <v>552</v>
      </c>
      <c r="EQ330" t="b">
        <f t="shared" si="397"/>
        <v>1</v>
      </c>
      <c r="ER330" t="b">
        <f t="shared" si="398"/>
        <v>1</v>
      </c>
      <c r="ES330" t="b">
        <f t="shared" si="399"/>
        <v>0</v>
      </c>
      <c r="ET330" t="b">
        <f t="shared" si="400"/>
        <v>0</v>
      </c>
      <c r="EU330" t="b">
        <f t="shared" si="401"/>
        <v>0</v>
      </c>
      <c r="EV330" t="b">
        <f t="shared" si="402"/>
        <v>1</v>
      </c>
      <c r="EW330">
        <f t="shared" si="356"/>
        <v>2</v>
      </c>
      <c r="EX330" t="str">
        <f t="shared" si="357"/>
        <v>na</v>
      </c>
      <c r="EY330" t="str">
        <f t="shared" si="358"/>
        <v>na</v>
      </c>
      <c r="EZ330" t="str">
        <f t="shared" si="359"/>
        <v>na</v>
      </c>
      <c r="FA330" t="str">
        <f t="shared" si="360"/>
        <v>Unknown</v>
      </c>
      <c r="FB330" t="str">
        <f t="shared" si="361"/>
        <v>Unknown</v>
      </c>
      <c r="FC330" t="str">
        <f t="shared" si="403"/>
        <v>Unknown</v>
      </c>
      <c r="FD330" t="b">
        <f t="shared" si="362"/>
        <v>0</v>
      </c>
      <c r="FE330" t="b">
        <f t="shared" si="363"/>
        <v>0</v>
      </c>
      <c r="FF330" t="b">
        <f t="shared" si="364"/>
        <v>0</v>
      </c>
      <c r="FG330" t="b">
        <f t="shared" si="365"/>
        <v>0</v>
      </c>
      <c r="FH330" t="b">
        <f t="shared" si="404"/>
        <v>1</v>
      </c>
      <c r="FI330" t="str">
        <f>IF(OR(FD330=FALSE,FD330="na"),"na",VLOOKUP(GH330,'Vlookup tables'!$G$2:$H$7,2,FALSE))</f>
        <v>na</v>
      </c>
      <c r="FJ330" t="str">
        <f>IF(OR(FE330=FALSE,FE330="na"),"na",VLOOKUP(GI330,'Vlookup tables'!$G$2:$H$7,2,FALSE))</f>
        <v>na</v>
      </c>
      <c r="FK330" t="str">
        <f>IF(OR(FF330=FALSE,FF330="na"),"na",VLOOKUP(GJ330,'Vlookup tables'!$G$2:$H$7,2,FALSE))</f>
        <v>na</v>
      </c>
      <c r="FL330" t="str">
        <f>IF(OR(FG330=FALSE,FG330="na"),"na",VLOOKUP(GK330,'Vlookup tables'!$G$2:$H$7,2,FALSE))</f>
        <v>na</v>
      </c>
      <c r="FM330" t="str">
        <f>IF(OR(FD330=FALSE,FD330="na"),"na",VLOOKUP(GO330,'Vlookup tables'!$J$2:$K$5,2,FALSE))</f>
        <v>na</v>
      </c>
      <c r="FN330" t="str">
        <f>IF(OR(FE330=FALSE,FE330="na"),"na",VLOOKUP(GP330,'Vlookup tables'!$J$2:$K$5,2,FALSE))</f>
        <v>na</v>
      </c>
      <c r="FO330" t="str">
        <f>IF(OR(FF330=FALSE,FF330="na"),"na",VLOOKUP(GQ330,'Vlookup tables'!$J$2:$K$5,2,FALSE))</f>
        <v>na</v>
      </c>
      <c r="FP330" t="str">
        <f>IF(OR(FG330=FALSE,FG330="na"),"na",VLOOKUP(GR330,'Vlookup tables'!$J$2:$K$5,2,FALSE))</f>
        <v>na</v>
      </c>
      <c r="FQ330" t="str">
        <f t="shared" si="366"/>
        <v>na</v>
      </c>
      <c r="FR330" t="str">
        <f t="shared" si="367"/>
        <v>na</v>
      </c>
      <c r="FS330" t="str">
        <f t="shared" si="368"/>
        <v>na</v>
      </c>
      <c r="FT330" t="str">
        <f t="shared" si="369"/>
        <v>na</v>
      </c>
      <c r="FU330" t="b">
        <f t="shared" si="370"/>
        <v>0</v>
      </c>
      <c r="FV330" t="s">
        <v>1022</v>
      </c>
      <c r="FW330" t="s">
        <v>1786</v>
      </c>
      <c r="FX330" t="s">
        <v>556</v>
      </c>
      <c r="GB330" t="s">
        <v>579</v>
      </c>
      <c r="GC330" t="s">
        <v>1787</v>
      </c>
      <c r="GL330" t="s">
        <v>530</v>
      </c>
      <c r="GS330" t="s">
        <v>564</v>
      </c>
      <c r="GZ330" t="s">
        <v>1788</v>
      </c>
      <c r="HD330" t="s">
        <v>552</v>
      </c>
      <c r="HX330">
        <f>IF(IT330="","Unknown",VLOOKUP(IT330,'Vlookup tables'!$B$13:$C$16,2,FALSE))</f>
        <v>2</v>
      </c>
      <c r="HY330">
        <f>IF(IU330="","Unknown",VLOOKUP(IU330,'Vlookup tables'!$D$13:$E$16,2,FALSE))</f>
        <v>2</v>
      </c>
      <c r="HZ330">
        <f>IF(IV330="","Unknown",VLOOKUP(IV330,'Vlookup tables'!$F$13:$G$16,2,FALSE))</f>
        <v>3</v>
      </c>
      <c r="IA330">
        <f>IF(IW330="","Unknown",VLOOKUP(IW330,'Vlookup tables'!$H$13:$I$16,2,FALSE))</f>
        <v>3</v>
      </c>
      <c r="IB330">
        <f>IF(IX330="","Unknown",VLOOKUP(IX330,'Vlookup tables'!$J$13:$K$16,2,FALSE))</f>
        <v>3</v>
      </c>
      <c r="IC330">
        <f>IF(IY330="","Unknown",VLOOKUP(IY330,'Vlookup tables'!$L$13:$M$16,2,FALSE))</f>
        <v>3</v>
      </c>
      <c r="ID330">
        <f>IF(IZ330="","Unknown",VLOOKUP(IZ330,'Vlookup tables'!$N$13:$O$16,2,FALSE))</f>
        <v>2</v>
      </c>
      <c r="IE330">
        <f>VLOOKUP(JA330,'Vlookup tables'!$P$13:$Q$15,2,FALSE)</f>
        <v>1</v>
      </c>
      <c r="IF330" t="str">
        <f t="shared" si="405"/>
        <v>na</v>
      </c>
      <c r="IG330" t="str">
        <f t="shared" si="406"/>
        <v>na</v>
      </c>
      <c r="IH330" t="str">
        <f t="shared" si="407"/>
        <v>na</v>
      </c>
      <c r="II330" t="str">
        <f t="shared" si="371"/>
        <v>na</v>
      </c>
      <c r="IJ330" t="str">
        <f>IF(OR(IF330=FALSE,IF330="na"),"na",VLOOKUP(JF330,'Vlookup tables'!$G$2:$H$7,2,FALSE))</f>
        <v>na</v>
      </c>
      <c r="IK330" t="str">
        <f>IF(OR(IG330=FALSE,IG330="na"),"na",VLOOKUP(JG330,'Vlookup tables'!$G$2:$H$7,2,FALSE))</f>
        <v>na</v>
      </c>
      <c r="IL330" t="str">
        <f>IF(OR(IH330=FALSE,IH330="na"),"na",VLOOKUP(JH330,'Vlookup tables'!$G$2:$H$7,2,FALSE))</f>
        <v>na</v>
      </c>
      <c r="IM330" t="str">
        <f>IF(OR(IF330=FALSE,IF330="na"),"na",VLOOKUP(JL330,'Vlookup tables'!$J$2:$K$5,2,FALSE))</f>
        <v>na</v>
      </c>
      <c r="IN330" t="str">
        <f>IF(OR(IG330=FALSE,IG330="na"),"na",VLOOKUP(JM330,'Vlookup tables'!$J$2:$K$5,2,FALSE))</f>
        <v>na</v>
      </c>
      <c r="IO330" t="str">
        <f>IF(OR(IH330=FALSE,IH330="na"),"na",VLOOKUP(JN330,'Vlookup tables'!$J$2:$K$5,2,FALSE))</f>
        <v>na</v>
      </c>
      <c r="IP330" t="str">
        <f t="shared" si="408"/>
        <v>na</v>
      </c>
      <c r="IQ330" t="str">
        <f t="shared" si="409"/>
        <v>na</v>
      </c>
      <c r="IR330" t="str">
        <f t="shared" si="410"/>
        <v>na</v>
      </c>
      <c r="IS330" t="b">
        <f t="shared" si="411"/>
        <v>0</v>
      </c>
      <c r="IT330" t="s">
        <v>559</v>
      </c>
      <c r="IU330" t="s">
        <v>560</v>
      </c>
      <c r="IV330" t="s">
        <v>540</v>
      </c>
      <c r="IW330" t="s">
        <v>576</v>
      </c>
      <c r="IX330" t="s">
        <v>577</v>
      </c>
      <c r="IY330" t="s">
        <v>532</v>
      </c>
      <c r="IZ330" t="s">
        <v>576</v>
      </c>
      <c r="JA330" t="s">
        <v>541</v>
      </c>
      <c r="JX330" t="s">
        <v>534</v>
      </c>
      <c r="JZ330" t="s">
        <v>588</v>
      </c>
      <c r="KB330" t="s">
        <v>589</v>
      </c>
      <c r="KC330">
        <v>1</v>
      </c>
      <c r="KD330">
        <v>2</v>
      </c>
      <c r="KK330">
        <v>1</v>
      </c>
      <c r="KN330" t="s">
        <v>552</v>
      </c>
      <c r="KQ330" t="b">
        <f t="shared" si="412"/>
        <v>0</v>
      </c>
      <c r="KR330">
        <f t="shared" si="372"/>
        <v>148</v>
      </c>
    </row>
    <row r="331" spans="1:304" ht="14.4" customHeight="1" x14ac:dyDescent="0.3">
      <c r="A331">
        <v>100</v>
      </c>
      <c r="B331">
        <v>1617</v>
      </c>
      <c r="C331" s="2">
        <v>44882.745370370372</v>
      </c>
      <c r="D331">
        <v>1</v>
      </c>
      <c r="E331" t="s">
        <v>544</v>
      </c>
      <c r="F331" t="s">
        <v>612</v>
      </c>
      <c r="G331">
        <f>VLOOKUP(F331,'Vlookup tables'!$A$2:$B$10,2,FALSE)</f>
        <v>5</v>
      </c>
      <c r="H331" t="s">
        <v>567</v>
      </c>
      <c r="J331" t="str">
        <f t="shared" si="413"/>
        <v>Administration</v>
      </c>
      <c r="K331" t="s">
        <v>568</v>
      </c>
      <c r="L331">
        <f>VLOOKUP(K331,'Vlookup tables'!$A$2:$B$10,2,FALSE)</f>
        <v>6</v>
      </c>
      <c r="M331" t="s">
        <v>546</v>
      </c>
      <c r="N331" t="b">
        <f t="shared" si="373"/>
        <v>1</v>
      </c>
      <c r="O331" t="b">
        <f t="shared" si="374"/>
        <v>1</v>
      </c>
      <c r="P331" t="b">
        <f t="shared" si="375"/>
        <v>1</v>
      </c>
      <c r="Q331" t="b">
        <f t="shared" si="376"/>
        <v>1</v>
      </c>
      <c r="R331" t="b">
        <f t="shared" si="377"/>
        <v>0</v>
      </c>
      <c r="T331" t="str">
        <f t="shared" si="414"/>
        <v>na</v>
      </c>
      <c r="U331" t="str">
        <f t="shared" si="415"/>
        <v>na</v>
      </c>
      <c r="V331" t="str">
        <f t="shared" si="416"/>
        <v>na</v>
      </c>
      <c r="W331" t="str">
        <f t="shared" si="417"/>
        <v>na</v>
      </c>
      <c r="X331" t="str">
        <f t="shared" si="418"/>
        <v>Unknown</v>
      </c>
      <c r="Y331" t="s">
        <v>517</v>
      </c>
      <c r="Z331">
        <f>VLOOKUP(Y331,'Vlookup tables'!$D$2:$E$6,2,FALSE)</f>
        <v>1</v>
      </c>
      <c r="AA331" t="b">
        <f t="shared" si="355"/>
        <v>0</v>
      </c>
      <c r="AB331" t="b">
        <f t="shared" si="378"/>
        <v>0</v>
      </c>
      <c r="AC331" t="b">
        <f t="shared" si="379"/>
        <v>0</v>
      </c>
      <c r="AD331" t="b">
        <f t="shared" si="380"/>
        <v>0</v>
      </c>
      <c r="AE331" t="b">
        <f t="shared" si="381"/>
        <v>1</v>
      </c>
      <c r="AF331" t="str">
        <f>IF(OR(AA331=FALSE,AA331="na"),"na",VLOOKUP(AV331,'Vlookup tables'!$G$2:$H$7,2,FALSE))</f>
        <v>na</v>
      </c>
      <c r="AG331" t="str">
        <f>IF(OR(AB331=FALSE,AB331="na"),"na",VLOOKUP(AW331,'Vlookup tables'!$G$2:$H$7,2,FALSE))</f>
        <v>na</v>
      </c>
      <c r="AH331" t="str">
        <f>IF(OR(AC331=FALSE,AC331="na"),"na",VLOOKUP(AX331,'Vlookup tables'!$G$2:$H$7,2,FALSE))</f>
        <v>na</v>
      </c>
      <c r="AI331" t="str">
        <f>IF(OR(AD331=FALSE,AD331="na"),"na",VLOOKUP(AY331,'Vlookup tables'!$G$2:$H$7,2,FALSE))</f>
        <v>na</v>
      </c>
      <c r="AJ331" t="str">
        <f>IF(OR(AA331=FALSE,AA331="na"),"na",VLOOKUP(BC331,'Vlookup tables'!$J$2:$K$5,2,FALSE))</f>
        <v>na</v>
      </c>
      <c r="AK331" t="str">
        <f>IF(OR(AB331=FALSE,AB331="na"),"na",VLOOKUP(BD331,'Vlookup tables'!$J$2:$K$5,2,FALSE))</f>
        <v>na</v>
      </c>
      <c r="AL331" t="str">
        <f>IF(OR(AC331=FALSE,AC331="na"),"na",VLOOKUP(BE331,'Vlookup tables'!$J$2:$K$5,2,FALSE))</f>
        <v>na</v>
      </c>
      <c r="AM331" t="str">
        <f>IF(OR(AD331=FALSE,AD331="na"),"na",VLOOKUP(BF331,'Vlookup tables'!$J$2:$K$5,2,FALSE))</f>
        <v>na</v>
      </c>
      <c r="AN331" t="str">
        <f t="shared" si="382"/>
        <v>na</v>
      </c>
      <c r="AO331" t="str">
        <f t="shared" si="383"/>
        <v>na</v>
      </c>
      <c r="AP331" t="str">
        <f t="shared" si="384"/>
        <v>na</v>
      </c>
      <c r="AQ331" t="str">
        <f t="shared" si="385"/>
        <v>na</v>
      </c>
      <c r="AR331" t="s">
        <v>693</v>
      </c>
      <c r="AS331" t="s">
        <v>1789</v>
      </c>
      <c r="AX331" t="s">
        <v>527</v>
      </c>
      <c r="AZ331" t="s">
        <v>551</v>
      </c>
      <c r="BE331" t="s">
        <v>532</v>
      </c>
      <c r="BG331" t="s">
        <v>532</v>
      </c>
      <c r="BL331" t="s">
        <v>1790</v>
      </c>
      <c r="BN331" t="s">
        <v>1791</v>
      </c>
      <c r="BQ331" t="str">
        <f t="shared" si="386"/>
        <v>Yes</v>
      </c>
      <c r="BR331" t="b">
        <f t="shared" si="387"/>
        <v>1</v>
      </c>
      <c r="BS331" t="b">
        <f t="shared" si="388"/>
        <v>1</v>
      </c>
      <c r="BT331" t="b">
        <f t="shared" si="389"/>
        <v>1</v>
      </c>
      <c r="BU331" t="b">
        <f t="shared" si="390"/>
        <v>1</v>
      </c>
      <c r="BV331" t="b">
        <f t="shared" si="391"/>
        <v>1</v>
      </c>
      <c r="BW331">
        <f>IF(OR(BR331=FALSE,BR331="na"),"na",VLOOKUP(CN331,'Vlookup tables'!$G$2:$H$7,2,FALSE))</f>
        <v>5</v>
      </c>
      <c r="BX331">
        <f>IF(OR(BS331=FALSE,BS331="na"),"na",VLOOKUP(CO331,'Vlookup tables'!$G$2:$H$7,2,FALSE))</f>
        <v>3</v>
      </c>
      <c r="BY331">
        <f>IF(OR(BT331=FALSE,BT331="na"),"na",VLOOKUP(CP331,'Vlookup tables'!$G$2:$H$7,2,FALSE))</f>
        <v>3</v>
      </c>
      <c r="BZ331">
        <f>IF(OR(BU331=FALSE,BU331="na"),"na",VLOOKUP(CQ331,'Vlookup tables'!$G$2:$H$7,2,FALSE))</f>
        <v>4</v>
      </c>
      <c r="CA331">
        <f>IF(OR(BR331=FALSE,BR331="na"),"na",VLOOKUP(CU331,'Vlookup tables'!$J$2:$K$5,2,FALSE))</f>
        <v>3</v>
      </c>
      <c r="CB331">
        <f>IF(OR(BS331=FALSE,BS331="na"),"na",VLOOKUP(CV331,'Vlookup tables'!$J$2:$K$5,2,FALSE))</f>
        <v>2</v>
      </c>
      <c r="CC331">
        <f>IF(OR(BT331=FALSE,BT331="na"),"na",VLOOKUP(CW331,'Vlookup tables'!$J$2:$K$5,2,FALSE))</f>
        <v>3</v>
      </c>
      <c r="CD331">
        <f>IF(OR(BU331=FALSE,BU331="na"),"na",VLOOKUP(CX331,'Vlookup tables'!$J$2:$K$5,2,FALSE))</f>
        <v>2</v>
      </c>
      <c r="CE331" t="b">
        <f t="shared" si="392"/>
        <v>1</v>
      </c>
      <c r="CF331" t="b">
        <f t="shared" si="393"/>
        <v>1</v>
      </c>
      <c r="CG331" t="b">
        <f t="shared" si="394"/>
        <v>1</v>
      </c>
      <c r="CH331" t="b">
        <f t="shared" si="395"/>
        <v>1</v>
      </c>
      <c r="CI331" t="s">
        <v>519</v>
      </c>
      <c r="CJ331" t="s">
        <v>638</v>
      </c>
      <c r="CK331" t="s">
        <v>1792</v>
      </c>
      <c r="CN331" t="s">
        <v>551</v>
      </c>
      <c r="CO331" t="s">
        <v>527</v>
      </c>
      <c r="CP331" t="s">
        <v>527</v>
      </c>
      <c r="CQ331" t="s">
        <v>573</v>
      </c>
      <c r="CR331" t="s">
        <v>551</v>
      </c>
      <c r="CU331" t="s">
        <v>532</v>
      </c>
      <c r="CV331" t="s">
        <v>528</v>
      </c>
      <c r="CW331" t="s">
        <v>532</v>
      </c>
      <c r="CX331" t="s">
        <v>528</v>
      </c>
      <c r="CY331" t="s">
        <v>532</v>
      </c>
      <c r="DB331" t="s">
        <v>1793</v>
      </c>
      <c r="DC331" t="s">
        <v>1794</v>
      </c>
      <c r="DD331" t="s">
        <v>1795</v>
      </c>
      <c r="DE331" t="s">
        <v>1796</v>
      </c>
      <c r="DF331" t="s">
        <v>1797</v>
      </c>
      <c r="DI331" t="b">
        <f t="shared" si="396"/>
        <v>1</v>
      </c>
      <c r="DJ331" t="s">
        <v>1798</v>
      </c>
      <c r="DK331" t="s">
        <v>1243</v>
      </c>
      <c r="EQ331" t="b">
        <f t="shared" si="397"/>
        <v>1</v>
      </c>
      <c r="ER331" t="b">
        <f t="shared" si="398"/>
        <v>1</v>
      </c>
      <c r="ES331" t="b">
        <f t="shared" si="399"/>
        <v>0</v>
      </c>
      <c r="ET331" t="b">
        <f t="shared" si="400"/>
        <v>0</v>
      </c>
      <c r="EU331" t="b">
        <f t="shared" si="401"/>
        <v>0</v>
      </c>
      <c r="EV331" t="b">
        <f t="shared" si="402"/>
        <v>0</v>
      </c>
      <c r="EW331">
        <f t="shared" si="356"/>
        <v>3</v>
      </c>
      <c r="EX331" t="str">
        <f t="shared" si="357"/>
        <v>na</v>
      </c>
      <c r="EY331" t="str">
        <f t="shared" si="358"/>
        <v>na</v>
      </c>
      <c r="EZ331" t="str">
        <f t="shared" si="359"/>
        <v>na</v>
      </c>
      <c r="FA331" t="b">
        <f t="shared" si="360"/>
        <v>1</v>
      </c>
      <c r="FB331" t="b">
        <f t="shared" si="361"/>
        <v>1</v>
      </c>
      <c r="FC331" t="b">
        <f t="shared" si="403"/>
        <v>1</v>
      </c>
      <c r="FD331" t="b">
        <f t="shared" si="362"/>
        <v>1</v>
      </c>
      <c r="FE331" t="b">
        <f t="shared" si="363"/>
        <v>1</v>
      </c>
      <c r="FF331" t="b">
        <f t="shared" si="364"/>
        <v>0</v>
      </c>
      <c r="FG331" t="b">
        <f t="shared" si="365"/>
        <v>1</v>
      </c>
      <c r="FH331" t="b">
        <f t="shared" si="404"/>
        <v>0</v>
      </c>
      <c r="FI331">
        <f>IF(OR(FD331=FALSE,FD331="na"),"na",VLOOKUP(GH331,'Vlookup tables'!$G$2:$H$7,2,FALSE))</f>
        <v>4</v>
      </c>
      <c r="FJ331">
        <f>IF(OR(FE331=FALSE,FE331="na"),"na",VLOOKUP(GI331,'Vlookup tables'!$G$2:$H$7,2,FALSE))</f>
        <v>3</v>
      </c>
      <c r="FK331" t="str">
        <f>IF(OR(FF331=FALSE,FF331="na"),"na",VLOOKUP(GJ331,'Vlookup tables'!$G$2:$H$7,2,FALSE))</f>
        <v>na</v>
      </c>
      <c r="FL331">
        <f>IF(OR(FG331=FALSE,FG331="na"),"na",VLOOKUP(GK331,'Vlookup tables'!$G$2:$H$7,2,FALSE))</f>
        <v>3</v>
      </c>
      <c r="FM331">
        <f>IF(OR(FD331=FALSE,FD331="na"),"na",VLOOKUP(GO331,'Vlookup tables'!$J$2:$K$5,2,FALSE))</f>
        <v>3</v>
      </c>
      <c r="FN331">
        <f>IF(OR(FE331=FALSE,FE331="na"),"na",VLOOKUP(GP331,'Vlookup tables'!$J$2:$K$5,2,FALSE))</f>
        <v>3</v>
      </c>
      <c r="FO331" t="str">
        <f>IF(OR(FF331=FALSE,FF331="na"),"na",VLOOKUP(GQ331,'Vlookup tables'!$J$2:$K$5,2,FALSE))</f>
        <v>na</v>
      </c>
      <c r="FP331">
        <f>IF(OR(FG331=FALSE,FG331="na"),"na",VLOOKUP(GR331,'Vlookup tables'!$J$2:$K$5,2,FALSE))</f>
        <v>3</v>
      </c>
      <c r="FQ331" t="b">
        <f t="shared" si="366"/>
        <v>0</v>
      </c>
      <c r="FR331" t="b">
        <f t="shared" si="367"/>
        <v>0</v>
      </c>
      <c r="FS331" t="str">
        <f t="shared" si="368"/>
        <v>na</v>
      </c>
      <c r="FT331" t="b">
        <f t="shared" si="369"/>
        <v>0</v>
      </c>
      <c r="FU331" t="b">
        <f t="shared" si="370"/>
        <v>0</v>
      </c>
      <c r="FV331" t="s">
        <v>601</v>
      </c>
      <c r="FX331" t="s">
        <v>554</v>
      </c>
      <c r="GB331" t="s">
        <v>557</v>
      </c>
      <c r="GF331" t="s">
        <v>1799</v>
      </c>
      <c r="GG331" t="s">
        <v>1800</v>
      </c>
      <c r="GH331" t="s">
        <v>573</v>
      </c>
      <c r="GI331" t="s">
        <v>527</v>
      </c>
      <c r="GK331" t="s">
        <v>527</v>
      </c>
      <c r="GO331" t="s">
        <v>532</v>
      </c>
      <c r="GP331" t="s">
        <v>532</v>
      </c>
      <c r="GR331" t="s">
        <v>532</v>
      </c>
      <c r="HD331" t="s">
        <v>533</v>
      </c>
      <c r="HX331">
        <f>IF(IT331="","Unknown",VLOOKUP(IT331,'Vlookup tables'!$B$13:$C$16,2,FALSE))</f>
        <v>2</v>
      </c>
      <c r="HY331">
        <f>IF(IU331="","Unknown",VLOOKUP(IU331,'Vlookup tables'!$D$13:$E$16,2,FALSE))</f>
        <v>3</v>
      </c>
      <c r="HZ331">
        <f>IF(IV331="","Unknown",VLOOKUP(IV331,'Vlookup tables'!$F$13:$G$16,2,FALSE))</f>
        <v>3</v>
      </c>
      <c r="IA331">
        <f>IF(IW331="","Unknown",VLOOKUP(IW331,'Vlookup tables'!$H$13:$I$16,2,FALSE))</f>
        <v>3</v>
      </c>
      <c r="IB331">
        <f>IF(IX331="","Unknown",VLOOKUP(IX331,'Vlookup tables'!$J$13:$K$16,2,FALSE))</f>
        <v>3</v>
      </c>
      <c r="IC331">
        <f>IF(IY331="","Unknown",VLOOKUP(IY331,'Vlookup tables'!$L$13:$M$16,2,FALSE))</f>
        <v>3</v>
      </c>
      <c r="ID331">
        <f>IF(IZ331="","Unknown",VLOOKUP(IZ331,'Vlookup tables'!$N$13:$O$16,2,FALSE))</f>
        <v>2</v>
      </c>
      <c r="IE331">
        <f>VLOOKUP(JA331,'Vlookup tables'!$P$13:$Q$15,2,FALSE)</f>
        <v>2</v>
      </c>
      <c r="IF331" t="b">
        <f t="shared" si="405"/>
        <v>1</v>
      </c>
      <c r="IG331" t="b">
        <f t="shared" si="406"/>
        <v>1</v>
      </c>
      <c r="IH331" t="b">
        <f t="shared" si="407"/>
        <v>0</v>
      </c>
      <c r="II331" t="b">
        <f t="shared" si="371"/>
        <v>0</v>
      </c>
      <c r="IJ331">
        <f>IF(OR(IF331=FALSE,IF331="na"),"na",VLOOKUP(JF331,'Vlookup tables'!$G$2:$H$7,2,FALSE))</f>
        <v>4</v>
      </c>
      <c r="IK331">
        <f>IF(OR(IG331=FALSE,IG331="na"),"na",VLOOKUP(JG331,'Vlookup tables'!$G$2:$H$7,2,FALSE))</f>
        <v>4</v>
      </c>
      <c r="IL331" t="str">
        <f>IF(OR(IH331=FALSE,IH331="na"),"na",VLOOKUP(JH331,'Vlookup tables'!$G$2:$H$7,2,FALSE))</f>
        <v>na</v>
      </c>
      <c r="IM331">
        <f>IF(OR(IF331=FALSE,IF331="na"),"na",VLOOKUP(JL331,'Vlookup tables'!$J$2:$K$5,2,FALSE))</f>
        <v>3</v>
      </c>
      <c r="IN331">
        <f>IF(OR(IG331=FALSE,IG331="na"),"na",VLOOKUP(JM331,'Vlookup tables'!$J$2:$K$5,2,FALSE))</f>
        <v>3</v>
      </c>
      <c r="IO331" t="str">
        <f>IF(OR(IH331=FALSE,IH331="na"),"na",VLOOKUP(JN331,'Vlookup tables'!$J$2:$K$5,2,FALSE))</f>
        <v>na</v>
      </c>
      <c r="IP331" t="b">
        <f t="shared" si="408"/>
        <v>0</v>
      </c>
      <c r="IQ331" t="b">
        <f t="shared" si="409"/>
        <v>0</v>
      </c>
      <c r="IR331" t="str">
        <f t="shared" si="410"/>
        <v>na</v>
      </c>
      <c r="IS331" t="b">
        <f t="shared" si="411"/>
        <v>1</v>
      </c>
      <c r="IT331" t="s">
        <v>559</v>
      </c>
      <c r="IU331" t="s">
        <v>539</v>
      </c>
      <c r="IV331" t="s">
        <v>540</v>
      </c>
      <c r="IW331" t="s">
        <v>576</v>
      </c>
      <c r="IX331" t="s">
        <v>577</v>
      </c>
      <c r="IY331" t="s">
        <v>532</v>
      </c>
      <c r="IZ331" t="s">
        <v>576</v>
      </c>
      <c r="JA331" t="s">
        <v>578</v>
      </c>
      <c r="JB331" t="s">
        <v>636</v>
      </c>
      <c r="JF331" t="s">
        <v>573</v>
      </c>
      <c r="JG331" t="s">
        <v>573</v>
      </c>
      <c r="JL331" t="s">
        <v>532</v>
      </c>
      <c r="JM331" t="s">
        <v>532</v>
      </c>
      <c r="KM331" t="s">
        <v>1801</v>
      </c>
      <c r="KN331" t="s">
        <v>900</v>
      </c>
      <c r="KQ331" t="b">
        <f t="shared" si="412"/>
        <v>0</v>
      </c>
      <c r="KR331">
        <f t="shared" si="372"/>
        <v>168</v>
      </c>
    </row>
    <row r="332" spans="1:304" ht="14.4" customHeight="1" x14ac:dyDescent="0.3">
      <c r="A332">
        <v>100</v>
      </c>
      <c r="B332">
        <v>8094</v>
      </c>
      <c r="C332" s="2">
        <v>44882.749108796299</v>
      </c>
      <c r="D332">
        <v>1</v>
      </c>
      <c r="E332" t="s">
        <v>544</v>
      </c>
      <c r="F332" t="s">
        <v>524</v>
      </c>
      <c r="G332">
        <f>VLOOKUP(F332,'Vlookup tables'!$A$2:$B$10,2,FALSE)</f>
        <v>0</v>
      </c>
      <c r="H332" t="s">
        <v>579</v>
      </c>
      <c r="I332" t="s">
        <v>1802</v>
      </c>
      <c r="J332" t="str">
        <f t="shared" si="413"/>
        <v>Communications</v>
      </c>
      <c r="K332" t="s">
        <v>566</v>
      </c>
      <c r="L332">
        <f>VLOOKUP(K332,'Vlookup tables'!$A$2:$B$10,2,FALSE)</f>
        <v>3</v>
      </c>
      <c r="M332" t="s">
        <v>546</v>
      </c>
      <c r="N332" t="b">
        <f t="shared" si="373"/>
        <v>1</v>
      </c>
      <c r="O332" t="b">
        <f t="shared" si="374"/>
        <v>1</v>
      </c>
      <c r="P332" t="b">
        <f t="shared" si="375"/>
        <v>1</v>
      </c>
      <c r="Q332" t="b">
        <f t="shared" si="376"/>
        <v>1</v>
      </c>
      <c r="R332" t="b">
        <f t="shared" si="377"/>
        <v>0</v>
      </c>
      <c r="T332" t="str">
        <f t="shared" si="414"/>
        <v>na</v>
      </c>
      <c r="U332" t="str">
        <f t="shared" si="415"/>
        <v>na</v>
      </c>
      <c r="V332" t="str">
        <f t="shared" si="416"/>
        <v>na</v>
      </c>
      <c r="W332" t="str">
        <f t="shared" si="417"/>
        <v>na</v>
      </c>
      <c r="X332" t="str">
        <f t="shared" si="418"/>
        <v>Unknown</v>
      </c>
      <c r="Y332" t="s">
        <v>517</v>
      </c>
      <c r="Z332">
        <f>VLOOKUP(Y332,'Vlookup tables'!$D$2:$E$6,2,FALSE)</f>
        <v>1</v>
      </c>
      <c r="AA332" t="b">
        <f t="shared" si="355"/>
        <v>0</v>
      </c>
      <c r="AB332" t="b">
        <f t="shared" si="378"/>
        <v>0</v>
      </c>
      <c r="AC332" t="b">
        <f t="shared" si="379"/>
        <v>0</v>
      </c>
      <c r="AD332" t="b">
        <f t="shared" si="380"/>
        <v>0</v>
      </c>
      <c r="AE332" t="b">
        <f t="shared" si="381"/>
        <v>0</v>
      </c>
      <c r="AF332" t="str">
        <f>IF(OR(AA332=FALSE,AA332="na"),"na",VLOOKUP(AV332,'Vlookup tables'!$G$2:$H$7,2,FALSE))</f>
        <v>na</v>
      </c>
      <c r="AG332" t="str">
        <f>IF(OR(AB332=FALSE,AB332="na"),"na",VLOOKUP(AW332,'Vlookup tables'!$G$2:$H$7,2,FALSE))</f>
        <v>na</v>
      </c>
      <c r="AH332" t="str">
        <f>IF(OR(AC332=FALSE,AC332="na"),"na",VLOOKUP(AX332,'Vlookup tables'!$G$2:$H$7,2,FALSE))</f>
        <v>na</v>
      </c>
      <c r="AI332" t="str">
        <f>IF(OR(AD332=FALSE,AD332="na"),"na",VLOOKUP(AY332,'Vlookup tables'!$G$2:$H$7,2,FALSE))</f>
        <v>na</v>
      </c>
      <c r="AJ332" t="str">
        <f>IF(OR(AA332=FALSE,AA332="na"),"na",VLOOKUP(BC332,'Vlookup tables'!$J$2:$K$5,2,FALSE))</f>
        <v>na</v>
      </c>
      <c r="AK332" t="str">
        <f>IF(OR(AB332=FALSE,AB332="na"),"na",VLOOKUP(BD332,'Vlookup tables'!$J$2:$K$5,2,FALSE))</f>
        <v>na</v>
      </c>
      <c r="AL332" t="str">
        <f>IF(OR(AC332=FALSE,AC332="na"),"na",VLOOKUP(BE332,'Vlookup tables'!$J$2:$K$5,2,FALSE))</f>
        <v>na</v>
      </c>
      <c r="AM332" t="str">
        <f>IF(OR(AD332=FALSE,AD332="na"),"na",VLOOKUP(BF332,'Vlookup tables'!$J$2:$K$5,2,FALSE))</f>
        <v>na</v>
      </c>
      <c r="AN332" t="str">
        <f t="shared" si="382"/>
        <v>na</v>
      </c>
      <c r="AO332" t="str">
        <f t="shared" si="383"/>
        <v>na</v>
      </c>
      <c r="AP332" t="str">
        <f t="shared" si="384"/>
        <v>na</v>
      </c>
      <c r="AQ332" t="str">
        <f t="shared" si="385"/>
        <v>na</v>
      </c>
      <c r="AR332" t="s">
        <v>632</v>
      </c>
      <c r="AX332" t="s">
        <v>551</v>
      </c>
      <c r="BE332" t="s">
        <v>532</v>
      </c>
      <c r="BL332" t="s">
        <v>1803</v>
      </c>
      <c r="BQ332" t="str">
        <f t="shared" si="386"/>
        <v>Yes</v>
      </c>
      <c r="BR332" t="b">
        <f t="shared" si="387"/>
        <v>1</v>
      </c>
      <c r="BS332" t="b">
        <f t="shared" si="388"/>
        <v>0</v>
      </c>
      <c r="BT332" t="b">
        <f t="shared" si="389"/>
        <v>0</v>
      </c>
      <c r="BU332" t="b">
        <f t="shared" si="390"/>
        <v>0</v>
      </c>
      <c r="BV332" t="b">
        <f t="shared" si="391"/>
        <v>0</v>
      </c>
      <c r="BW332">
        <f>IF(OR(BR332=FALSE,BR332="na"),"na",VLOOKUP(CN332,'Vlookup tables'!$G$2:$H$7,2,FALSE))</f>
        <v>2</v>
      </c>
      <c r="BX332" t="str">
        <f>IF(OR(BS332=FALSE,BS332="na"),"na",VLOOKUP(CO332,'Vlookup tables'!$G$2:$H$7,2,FALSE))</f>
        <v>na</v>
      </c>
      <c r="BY332" t="str">
        <f>IF(OR(BT332=FALSE,BT332="na"),"na",VLOOKUP(CP332,'Vlookup tables'!$G$2:$H$7,2,FALSE))</f>
        <v>na</v>
      </c>
      <c r="BZ332" t="str">
        <f>IF(OR(BU332=FALSE,BU332="na"),"na",VLOOKUP(CQ332,'Vlookup tables'!$G$2:$H$7,2,FALSE))</f>
        <v>na</v>
      </c>
      <c r="CA332">
        <f>IF(OR(BR332=FALSE,BR332="na"),"na",VLOOKUP(CU332,'Vlookup tables'!$J$2:$K$5,2,FALSE))</f>
        <v>2</v>
      </c>
      <c r="CB332" t="str">
        <f>IF(OR(BS332=FALSE,BS332="na"),"na",VLOOKUP(CV332,'Vlookup tables'!$J$2:$K$5,2,FALSE))</f>
        <v>na</v>
      </c>
      <c r="CC332" t="str">
        <f>IF(OR(BT332=FALSE,BT332="na"),"na",VLOOKUP(CW332,'Vlookup tables'!$J$2:$K$5,2,FALSE))</f>
        <v>na</v>
      </c>
      <c r="CD332" t="str">
        <f>IF(OR(BU332=FALSE,BU332="na"),"na",VLOOKUP(CX332,'Vlookup tables'!$J$2:$K$5,2,FALSE))</f>
        <v>na</v>
      </c>
      <c r="CE332" t="b">
        <f t="shared" si="392"/>
        <v>1</v>
      </c>
      <c r="CF332" t="str">
        <f t="shared" si="393"/>
        <v>na</v>
      </c>
      <c r="CG332" t="str">
        <f t="shared" si="394"/>
        <v>na</v>
      </c>
      <c r="CH332" t="str">
        <f t="shared" si="395"/>
        <v>na</v>
      </c>
      <c r="CI332" t="s">
        <v>519</v>
      </c>
      <c r="CJ332" t="s">
        <v>753</v>
      </c>
      <c r="CN332" t="s">
        <v>531</v>
      </c>
      <c r="CU332" t="s">
        <v>528</v>
      </c>
      <c r="DB332" t="s">
        <v>1804</v>
      </c>
      <c r="DI332" t="b">
        <f t="shared" si="396"/>
        <v>0</v>
      </c>
      <c r="DK332" t="s">
        <v>552</v>
      </c>
      <c r="EQ332" t="b">
        <f t="shared" si="397"/>
        <v>1</v>
      </c>
      <c r="ER332" t="b">
        <f t="shared" si="398"/>
        <v>1</v>
      </c>
      <c r="ES332" t="b">
        <f t="shared" si="399"/>
        <v>0</v>
      </c>
      <c r="ET332" t="b">
        <f t="shared" si="400"/>
        <v>0</v>
      </c>
      <c r="EU332" t="b">
        <f t="shared" si="401"/>
        <v>0</v>
      </c>
      <c r="EV332" t="b">
        <f t="shared" si="402"/>
        <v>0</v>
      </c>
      <c r="EW332">
        <f t="shared" si="356"/>
        <v>2</v>
      </c>
      <c r="EX332" t="str">
        <f t="shared" si="357"/>
        <v>na</v>
      </c>
      <c r="EY332" t="str">
        <f t="shared" si="358"/>
        <v>na</v>
      </c>
      <c r="EZ332" t="str">
        <f t="shared" si="359"/>
        <v>na</v>
      </c>
      <c r="FA332" t="b">
        <f t="shared" si="360"/>
        <v>1</v>
      </c>
      <c r="FB332" t="b">
        <f t="shared" si="361"/>
        <v>0</v>
      </c>
      <c r="FC332" t="b">
        <f t="shared" si="403"/>
        <v>0</v>
      </c>
      <c r="FD332" t="b">
        <f t="shared" si="362"/>
        <v>0</v>
      </c>
      <c r="FE332" t="b">
        <f t="shared" si="363"/>
        <v>1</v>
      </c>
      <c r="FF332" t="b">
        <f t="shared" si="364"/>
        <v>0</v>
      </c>
      <c r="FG332" t="b">
        <f t="shared" si="365"/>
        <v>0</v>
      </c>
      <c r="FH332" t="b">
        <f t="shared" si="404"/>
        <v>0</v>
      </c>
      <c r="FI332" t="str">
        <f>IF(OR(FD332=FALSE,FD332="na"),"na",VLOOKUP(GH332,'Vlookup tables'!$G$2:$H$7,2,FALSE))</f>
        <v>na</v>
      </c>
      <c r="FJ332">
        <f>IF(OR(FE332=FALSE,FE332="na"),"na",VLOOKUP(GI332,'Vlookup tables'!$G$2:$H$7,2,FALSE))</f>
        <v>4</v>
      </c>
      <c r="FK332" t="str">
        <f>IF(OR(FF332=FALSE,FF332="na"),"na",VLOOKUP(GJ332,'Vlookup tables'!$G$2:$H$7,2,FALSE))</f>
        <v>na</v>
      </c>
      <c r="FL332" t="str">
        <f>IF(OR(FG332=FALSE,FG332="na"),"na",VLOOKUP(GK332,'Vlookup tables'!$G$2:$H$7,2,FALSE))</f>
        <v>na</v>
      </c>
      <c r="FM332" t="str">
        <f>IF(OR(FD332=FALSE,FD332="na"),"na",VLOOKUP(GO332,'Vlookup tables'!$J$2:$K$5,2,FALSE))</f>
        <v>na</v>
      </c>
      <c r="FN332">
        <f>IF(OR(FE332=FALSE,FE332="na"),"na",VLOOKUP(GP332,'Vlookup tables'!$J$2:$K$5,2,FALSE))</f>
        <v>2</v>
      </c>
      <c r="FO332" t="str">
        <f>IF(OR(FF332=FALSE,FF332="na"),"na",VLOOKUP(GQ332,'Vlookup tables'!$J$2:$K$5,2,FALSE))</f>
        <v>na</v>
      </c>
      <c r="FP332" t="str">
        <f>IF(OR(FG332=FALSE,FG332="na"),"na",VLOOKUP(GR332,'Vlookup tables'!$J$2:$K$5,2,FALSE))</f>
        <v>na</v>
      </c>
      <c r="FQ332" t="str">
        <f t="shared" si="366"/>
        <v>na</v>
      </c>
      <c r="FR332" t="b">
        <f t="shared" si="367"/>
        <v>0</v>
      </c>
      <c r="FS332" t="str">
        <f t="shared" si="368"/>
        <v>na</v>
      </c>
      <c r="FT332" t="str">
        <f t="shared" si="369"/>
        <v>na</v>
      </c>
      <c r="FU332" t="b">
        <f t="shared" si="370"/>
        <v>0</v>
      </c>
      <c r="FV332" t="s">
        <v>601</v>
      </c>
      <c r="FX332" t="s">
        <v>556</v>
      </c>
      <c r="GB332" t="s">
        <v>1066</v>
      </c>
      <c r="GF332" t="s">
        <v>596</v>
      </c>
      <c r="GI332" t="s">
        <v>573</v>
      </c>
      <c r="GP332" t="s">
        <v>528</v>
      </c>
      <c r="HD332" t="s">
        <v>552</v>
      </c>
      <c r="HX332">
        <f>IF(IT332="","Unknown",VLOOKUP(IT332,'Vlookup tables'!$B$13:$C$16,2,FALSE))</f>
        <v>1</v>
      </c>
      <c r="HY332">
        <f>IF(IU332="","Unknown",VLOOKUP(IU332,'Vlookup tables'!$D$13:$E$16,2,FALSE))</f>
        <v>3</v>
      </c>
      <c r="HZ332">
        <f>IF(IV332="","Unknown",VLOOKUP(IV332,'Vlookup tables'!$F$13:$G$16,2,FALSE))</f>
        <v>3</v>
      </c>
      <c r="IA332">
        <f>IF(IW332="","Unknown",VLOOKUP(IW332,'Vlookup tables'!$H$13:$I$16,2,FALSE))</f>
        <v>3</v>
      </c>
      <c r="IB332">
        <f>IF(IX332="","Unknown",VLOOKUP(IX332,'Vlookup tables'!$J$13:$K$16,2,FALSE))</f>
        <v>3</v>
      </c>
      <c r="IC332">
        <f>IF(IY332="","Unknown",VLOOKUP(IY332,'Vlookup tables'!$L$13:$M$16,2,FALSE))</f>
        <v>2</v>
      </c>
      <c r="ID332">
        <f>IF(IZ332="","Unknown",VLOOKUP(IZ332,'Vlookup tables'!$N$13:$O$16,2,FALSE))</f>
        <v>1</v>
      </c>
      <c r="IE332">
        <f>VLOOKUP(JA332,'Vlookup tables'!$P$13:$Q$15,2,FALSE)</f>
        <v>2</v>
      </c>
      <c r="IF332" t="b">
        <f t="shared" si="405"/>
        <v>0</v>
      </c>
      <c r="IG332" t="b">
        <f t="shared" si="406"/>
        <v>0</v>
      </c>
      <c r="IH332" t="b">
        <f t="shared" si="407"/>
        <v>0</v>
      </c>
      <c r="II332" t="b">
        <f t="shared" si="371"/>
        <v>1</v>
      </c>
      <c r="IJ332" t="str">
        <f>IF(OR(IF332=FALSE,IF332="na"),"na",VLOOKUP(JF332,'Vlookup tables'!$G$2:$H$7,2,FALSE))</f>
        <v>na</v>
      </c>
      <c r="IK332" t="str">
        <f>IF(OR(IG332=FALSE,IG332="na"),"na",VLOOKUP(JG332,'Vlookup tables'!$G$2:$H$7,2,FALSE))</f>
        <v>na</v>
      </c>
      <c r="IL332" t="str">
        <f>IF(OR(IH332=FALSE,IH332="na"),"na",VLOOKUP(JH332,'Vlookup tables'!$G$2:$H$7,2,FALSE))</f>
        <v>na</v>
      </c>
      <c r="IM332" t="str">
        <f>IF(OR(IF332=FALSE,IF332="na"),"na",VLOOKUP(JL332,'Vlookup tables'!$J$2:$K$5,2,FALSE))</f>
        <v>na</v>
      </c>
      <c r="IN332" t="str">
        <f>IF(OR(IG332=FALSE,IG332="na"),"na",VLOOKUP(JM332,'Vlookup tables'!$J$2:$K$5,2,FALSE))</f>
        <v>na</v>
      </c>
      <c r="IO332" t="str">
        <f>IF(OR(IH332=FALSE,IH332="na"),"na",VLOOKUP(JN332,'Vlookup tables'!$J$2:$K$5,2,FALSE))</f>
        <v>na</v>
      </c>
      <c r="IP332" t="str">
        <f t="shared" si="408"/>
        <v>na</v>
      </c>
      <c r="IQ332" t="str">
        <f t="shared" si="409"/>
        <v>na</v>
      </c>
      <c r="IR332" t="str">
        <f t="shared" si="410"/>
        <v>na</v>
      </c>
      <c r="IS332" t="b">
        <f t="shared" si="411"/>
        <v>0</v>
      </c>
      <c r="IT332" t="s">
        <v>704</v>
      </c>
      <c r="IU332" t="s">
        <v>539</v>
      </c>
      <c r="IV332" t="s">
        <v>540</v>
      </c>
      <c r="IW332" t="s">
        <v>576</v>
      </c>
      <c r="IX332" t="s">
        <v>577</v>
      </c>
      <c r="IY332" t="s">
        <v>528</v>
      </c>
      <c r="IZ332" t="s">
        <v>562</v>
      </c>
      <c r="JA332" t="s">
        <v>578</v>
      </c>
      <c r="JB332" t="s">
        <v>579</v>
      </c>
      <c r="JC332" t="s">
        <v>1805</v>
      </c>
      <c r="JI332" t="s">
        <v>530</v>
      </c>
      <c r="JO332" t="s">
        <v>528</v>
      </c>
      <c r="KN332" t="s">
        <v>552</v>
      </c>
      <c r="KQ332" t="b">
        <f t="shared" si="412"/>
        <v>0</v>
      </c>
      <c r="KR332">
        <f t="shared" si="372"/>
        <v>144</v>
      </c>
    </row>
    <row r="333" spans="1:304" ht="14.4" customHeight="1" x14ac:dyDescent="0.3">
      <c r="A333">
        <v>100</v>
      </c>
      <c r="B333">
        <v>719849</v>
      </c>
      <c r="C333" s="2">
        <v>44882.7500462963</v>
      </c>
      <c r="D333">
        <v>0.89999997615814198</v>
      </c>
      <c r="E333" t="s">
        <v>581</v>
      </c>
      <c r="F333" t="s">
        <v>568</v>
      </c>
      <c r="G333">
        <f>VLOOKUP(F333,'Vlookup tables'!$A$2:$B$10,2,FALSE)</f>
        <v>6</v>
      </c>
      <c r="H333" t="s">
        <v>545</v>
      </c>
      <c r="J333" t="str">
        <f t="shared" si="413"/>
        <v>Engineering</v>
      </c>
      <c r="K333" t="s">
        <v>568</v>
      </c>
      <c r="L333">
        <f>VLOOKUP(K333,'Vlookup tables'!$A$2:$B$10,2,FALSE)</f>
        <v>6</v>
      </c>
      <c r="M333" t="s">
        <v>583</v>
      </c>
      <c r="N333" t="b">
        <f t="shared" si="373"/>
        <v>1</v>
      </c>
      <c r="O333" t="b">
        <f t="shared" si="374"/>
        <v>0</v>
      </c>
      <c r="P333" t="b">
        <f t="shared" si="375"/>
        <v>0</v>
      </c>
      <c r="Q333" t="b">
        <f t="shared" si="376"/>
        <v>0</v>
      </c>
      <c r="R333" t="b">
        <f t="shared" si="377"/>
        <v>0</v>
      </c>
      <c r="T333" t="str">
        <f t="shared" si="414"/>
        <v>na</v>
      </c>
      <c r="U333" t="str">
        <f t="shared" si="415"/>
        <v>Unknown</v>
      </c>
      <c r="V333" t="str">
        <f t="shared" si="416"/>
        <v>Unknown</v>
      </c>
      <c r="W333" t="str">
        <f t="shared" si="417"/>
        <v>Unknown</v>
      </c>
      <c r="X333" t="str">
        <f t="shared" si="418"/>
        <v>Unknown</v>
      </c>
      <c r="Y333" t="s">
        <v>517</v>
      </c>
      <c r="Z333">
        <f>VLOOKUP(Y333,'Vlookup tables'!$D$2:$E$6,2,FALSE)</f>
        <v>1</v>
      </c>
      <c r="AA333" t="b">
        <f t="shared" si="355"/>
        <v>0</v>
      </c>
      <c r="AB333" t="b">
        <f t="shared" si="378"/>
        <v>0</v>
      </c>
      <c r="AC333" t="b">
        <f t="shared" si="379"/>
        <v>0</v>
      </c>
      <c r="AD333" t="b">
        <f t="shared" si="380"/>
        <v>0</v>
      </c>
      <c r="AE333" t="b">
        <f t="shared" si="381"/>
        <v>1</v>
      </c>
      <c r="AF333" t="str">
        <f>IF(OR(AA333=FALSE,AA333="na"),"na",VLOOKUP(AV333,'Vlookup tables'!$G$2:$H$7,2,FALSE))</f>
        <v>na</v>
      </c>
      <c r="AG333" t="str">
        <f>IF(OR(AB333=FALSE,AB333="na"),"na",VLOOKUP(AW333,'Vlookup tables'!$G$2:$H$7,2,FALSE))</f>
        <v>na</v>
      </c>
      <c r="AH333" t="str">
        <f>IF(OR(AC333=FALSE,AC333="na"),"na",VLOOKUP(AX333,'Vlookup tables'!$G$2:$H$7,2,FALSE))</f>
        <v>na</v>
      </c>
      <c r="AI333" t="str">
        <f>IF(OR(AD333=FALSE,AD333="na"),"na",VLOOKUP(AY333,'Vlookup tables'!$G$2:$H$7,2,FALSE))</f>
        <v>na</v>
      </c>
      <c r="AJ333" t="str">
        <f>IF(OR(AA333=FALSE,AA333="na"),"na",VLOOKUP(BC333,'Vlookup tables'!$J$2:$K$5,2,FALSE))</f>
        <v>na</v>
      </c>
      <c r="AK333" t="str">
        <f>IF(OR(AB333=FALSE,AB333="na"),"na",VLOOKUP(BD333,'Vlookup tables'!$J$2:$K$5,2,FALSE))</f>
        <v>na</v>
      </c>
      <c r="AL333" t="str">
        <f>IF(OR(AC333=FALSE,AC333="na"),"na",VLOOKUP(BE333,'Vlookup tables'!$J$2:$K$5,2,FALSE))</f>
        <v>na</v>
      </c>
      <c r="AM333" t="str">
        <f>IF(OR(AD333=FALSE,AD333="na"),"na",VLOOKUP(BF333,'Vlookup tables'!$J$2:$K$5,2,FALSE))</f>
        <v>na</v>
      </c>
      <c r="AN333" t="str">
        <f t="shared" si="382"/>
        <v>na</v>
      </c>
      <c r="AO333" t="str">
        <f t="shared" si="383"/>
        <v>na</v>
      </c>
      <c r="AP333" t="str">
        <f t="shared" si="384"/>
        <v>na</v>
      </c>
      <c r="AQ333" t="str">
        <f t="shared" si="385"/>
        <v>na</v>
      </c>
      <c r="AR333" t="s">
        <v>604</v>
      </c>
      <c r="AS333" t="s">
        <v>1806</v>
      </c>
      <c r="AZ333" t="s">
        <v>531</v>
      </c>
      <c r="BG333" t="s">
        <v>528</v>
      </c>
      <c r="BQ333" t="str">
        <f t="shared" si="386"/>
        <v>Yes</v>
      </c>
      <c r="BR333" t="b">
        <f t="shared" si="387"/>
        <v>1</v>
      </c>
      <c r="BS333" t="b">
        <f t="shared" si="388"/>
        <v>1</v>
      </c>
      <c r="BT333" t="b">
        <f t="shared" si="389"/>
        <v>1</v>
      </c>
      <c r="BU333" t="b">
        <f t="shared" si="390"/>
        <v>1</v>
      </c>
      <c r="BV333" t="b">
        <f t="shared" si="391"/>
        <v>0</v>
      </c>
      <c r="BW333">
        <f>IF(OR(BR333=FALSE,BR333="na"),"na",VLOOKUP(CN333,'Vlookup tables'!$G$2:$H$7,2,FALSE))</f>
        <v>1</v>
      </c>
      <c r="BX333">
        <f>IF(OR(BS333=FALSE,BS333="na"),"na",VLOOKUP(CO333,'Vlookup tables'!$G$2:$H$7,2,FALSE))</f>
        <v>1</v>
      </c>
      <c r="BY333">
        <f>IF(OR(BT333=FALSE,BT333="na"),"na",VLOOKUP(CP333,'Vlookup tables'!$G$2:$H$7,2,FALSE))</f>
        <v>1</v>
      </c>
      <c r="BZ333">
        <f>IF(OR(BU333=FALSE,BU333="na"),"na",VLOOKUP(CQ333,'Vlookup tables'!$G$2:$H$7,2,FALSE))</f>
        <v>1</v>
      </c>
      <c r="CA333">
        <f>IF(OR(BR333=FALSE,BR333="na"),"na",VLOOKUP(CU333,'Vlookup tables'!$J$2:$K$5,2,FALSE))</f>
        <v>2</v>
      </c>
      <c r="CB333">
        <f>IF(OR(BS333=FALSE,BS333="na"),"na",VLOOKUP(CV333,'Vlookup tables'!$J$2:$K$5,2,FALSE))</f>
        <v>2</v>
      </c>
      <c r="CC333">
        <f>IF(OR(BT333=FALSE,BT333="na"),"na",VLOOKUP(CW333,'Vlookup tables'!$J$2:$K$5,2,FALSE))</f>
        <v>2</v>
      </c>
      <c r="CD333">
        <f>IF(OR(BU333=FALSE,BU333="na"),"na",VLOOKUP(CX333,'Vlookup tables'!$J$2:$K$5,2,FALSE))</f>
        <v>2</v>
      </c>
      <c r="CE333" t="b">
        <f t="shared" si="392"/>
        <v>0</v>
      </c>
      <c r="CF333" t="b">
        <f t="shared" si="393"/>
        <v>0</v>
      </c>
      <c r="CG333" t="b">
        <f t="shared" si="394"/>
        <v>0</v>
      </c>
      <c r="CH333" t="b">
        <f t="shared" si="395"/>
        <v>0</v>
      </c>
      <c r="CI333" t="s">
        <v>519</v>
      </c>
      <c r="CJ333" t="s">
        <v>550</v>
      </c>
      <c r="CN333" t="s">
        <v>530</v>
      </c>
      <c r="CO333" t="s">
        <v>530</v>
      </c>
      <c r="CP333" t="s">
        <v>530</v>
      </c>
      <c r="CQ333" t="s">
        <v>530</v>
      </c>
      <c r="CR333" t="s">
        <v>530</v>
      </c>
      <c r="CU333" t="s">
        <v>528</v>
      </c>
      <c r="CV333" t="s">
        <v>528</v>
      </c>
      <c r="CW333" t="s">
        <v>528</v>
      </c>
      <c r="CX333" t="s">
        <v>528</v>
      </c>
      <c r="CY333" t="s">
        <v>528</v>
      </c>
      <c r="DI333" t="b">
        <f t="shared" si="396"/>
        <v>0</v>
      </c>
      <c r="DK333" t="s">
        <v>552</v>
      </c>
      <c r="EQ333" t="b">
        <f t="shared" si="397"/>
        <v>0</v>
      </c>
      <c r="ER333" t="b">
        <f t="shared" si="398"/>
        <v>0</v>
      </c>
      <c r="ES333" t="b">
        <f t="shared" si="399"/>
        <v>0</v>
      </c>
      <c r="ET333" t="b">
        <f t="shared" si="400"/>
        <v>0</v>
      </c>
      <c r="EU333" t="b">
        <f t="shared" si="401"/>
        <v>0</v>
      </c>
      <c r="EV333" t="b">
        <f t="shared" si="402"/>
        <v>0</v>
      </c>
      <c r="EW333" t="str">
        <f t="shared" si="356"/>
        <v>na</v>
      </c>
      <c r="EX333" t="str">
        <f t="shared" si="357"/>
        <v>na</v>
      </c>
      <c r="EY333" t="str">
        <f t="shared" si="358"/>
        <v>na</v>
      </c>
      <c r="EZ333" t="str">
        <f t="shared" si="359"/>
        <v>na</v>
      </c>
      <c r="FA333" t="str">
        <f t="shared" si="360"/>
        <v>na</v>
      </c>
      <c r="FB333" t="str">
        <f t="shared" si="361"/>
        <v>na</v>
      </c>
      <c r="FC333" t="str">
        <f t="shared" si="403"/>
        <v>na</v>
      </c>
      <c r="FD333" t="str">
        <f t="shared" si="362"/>
        <v>na</v>
      </c>
      <c r="FE333" t="str">
        <f t="shared" si="363"/>
        <v>na</v>
      </c>
      <c r="FF333" t="str">
        <f t="shared" si="364"/>
        <v>na</v>
      </c>
      <c r="FG333" t="str">
        <f t="shared" si="365"/>
        <v>na</v>
      </c>
      <c r="FH333" t="str">
        <f t="shared" si="404"/>
        <v>na</v>
      </c>
      <c r="FI333" t="str">
        <f>IF(OR(FD333=FALSE,FD333="na"),"na",VLOOKUP(GH333,'Vlookup tables'!$G$2:$H$7,2,FALSE))</f>
        <v>na</v>
      </c>
      <c r="FJ333" t="str">
        <f>IF(OR(FE333=FALSE,FE333="na"),"na",VLOOKUP(GI333,'Vlookup tables'!$G$2:$H$7,2,FALSE))</f>
        <v>na</v>
      </c>
      <c r="FK333" t="str">
        <f>IF(OR(FF333=FALSE,FF333="na"),"na",VLOOKUP(GJ333,'Vlookup tables'!$G$2:$H$7,2,FALSE))</f>
        <v>na</v>
      </c>
      <c r="FL333" t="str">
        <f>IF(OR(FG333=FALSE,FG333="na"),"na",VLOOKUP(GK333,'Vlookup tables'!$G$2:$H$7,2,FALSE))</f>
        <v>na</v>
      </c>
      <c r="FM333" t="str">
        <f>IF(OR(FD333=FALSE,FD333="na"),"na",VLOOKUP(GO333,'Vlookup tables'!$J$2:$K$5,2,FALSE))</f>
        <v>na</v>
      </c>
      <c r="FN333" t="str">
        <f>IF(OR(FE333=FALSE,FE333="na"),"na",VLOOKUP(GP333,'Vlookup tables'!$J$2:$K$5,2,FALSE))</f>
        <v>na</v>
      </c>
      <c r="FO333" t="str">
        <f>IF(OR(FF333=FALSE,FF333="na"),"na",VLOOKUP(GQ333,'Vlookup tables'!$J$2:$K$5,2,FALSE))</f>
        <v>na</v>
      </c>
      <c r="FP333" t="str">
        <f>IF(OR(FG333=FALSE,FG333="na"),"na",VLOOKUP(GR333,'Vlookup tables'!$J$2:$K$5,2,FALSE))</f>
        <v>na</v>
      </c>
      <c r="FQ333" t="str">
        <f t="shared" si="366"/>
        <v>na</v>
      </c>
      <c r="FR333" t="str">
        <f t="shared" si="367"/>
        <v>na</v>
      </c>
      <c r="FS333" t="str">
        <f t="shared" si="368"/>
        <v>na</v>
      </c>
      <c r="FT333" t="str">
        <f t="shared" si="369"/>
        <v>na</v>
      </c>
      <c r="FU333" t="str">
        <f t="shared" si="370"/>
        <v>na</v>
      </c>
      <c r="FV333" t="s">
        <v>574</v>
      </c>
      <c r="HF333" t="s">
        <v>534</v>
      </c>
      <c r="HX333">
        <f>IF(IT333="","Unknown",VLOOKUP(IT333,'Vlookup tables'!$B$13:$C$16,2,FALSE))</f>
        <v>2</v>
      </c>
      <c r="HY333">
        <f>IF(IU333="","Unknown",VLOOKUP(IU333,'Vlookup tables'!$D$13:$E$16,2,FALSE))</f>
        <v>2</v>
      </c>
      <c r="HZ333">
        <f>IF(IV333="","Unknown",VLOOKUP(IV333,'Vlookup tables'!$F$13:$G$16,2,FALSE))</f>
        <v>2</v>
      </c>
      <c r="IA333">
        <f>IF(IW333="","Unknown",VLOOKUP(IW333,'Vlookup tables'!$H$13:$I$16,2,FALSE))</f>
        <v>1</v>
      </c>
      <c r="IB333">
        <f>IF(IX333="","Unknown",VLOOKUP(IX333,'Vlookup tables'!$J$13:$K$16,2,FALSE))</f>
        <v>1</v>
      </c>
      <c r="IC333">
        <f>IF(IY333="","Unknown",VLOOKUP(IY333,'Vlookup tables'!$L$13:$M$16,2,FALSE))</f>
        <v>1</v>
      </c>
      <c r="ID333">
        <f>IF(IZ333="","Unknown",VLOOKUP(IZ333,'Vlookup tables'!$N$13:$O$16,2,FALSE))</f>
        <v>3</v>
      </c>
      <c r="IE333">
        <f>VLOOKUP(JA333,'Vlookup tables'!$P$13:$Q$15,2,FALSE)</f>
        <v>1</v>
      </c>
      <c r="IF333" t="str">
        <f t="shared" si="405"/>
        <v>na</v>
      </c>
      <c r="IG333" t="str">
        <f t="shared" si="406"/>
        <v>na</v>
      </c>
      <c r="IH333" t="str">
        <f t="shared" si="407"/>
        <v>na</v>
      </c>
      <c r="II333" t="str">
        <f t="shared" si="371"/>
        <v>na</v>
      </c>
      <c r="IJ333" t="str">
        <f>IF(OR(IF333=FALSE,IF333="na"),"na",VLOOKUP(JF333,'Vlookup tables'!$G$2:$H$7,2,FALSE))</f>
        <v>na</v>
      </c>
      <c r="IK333" t="str">
        <f>IF(OR(IG333=FALSE,IG333="na"),"na",VLOOKUP(JG333,'Vlookup tables'!$G$2:$H$7,2,FALSE))</f>
        <v>na</v>
      </c>
      <c r="IL333" t="str">
        <f>IF(OR(IH333=FALSE,IH333="na"),"na",VLOOKUP(JH333,'Vlookup tables'!$G$2:$H$7,2,FALSE))</f>
        <v>na</v>
      </c>
      <c r="IM333" t="str">
        <f>IF(OR(IF333=FALSE,IF333="na"),"na",VLOOKUP(JL333,'Vlookup tables'!$J$2:$K$5,2,FALSE))</f>
        <v>na</v>
      </c>
      <c r="IN333" t="str">
        <f>IF(OR(IG333=FALSE,IG333="na"),"na",VLOOKUP(JM333,'Vlookup tables'!$J$2:$K$5,2,FALSE))</f>
        <v>na</v>
      </c>
      <c r="IO333" t="str">
        <f>IF(OR(IH333=FALSE,IH333="na"),"na",VLOOKUP(JN333,'Vlookup tables'!$J$2:$K$5,2,FALSE))</f>
        <v>na</v>
      </c>
      <c r="IP333" t="str">
        <f t="shared" si="408"/>
        <v>na</v>
      </c>
      <c r="IQ333" t="str">
        <f t="shared" si="409"/>
        <v>na</v>
      </c>
      <c r="IR333" t="str">
        <f t="shared" si="410"/>
        <v>na</v>
      </c>
      <c r="IS333" t="b">
        <f t="shared" si="411"/>
        <v>0</v>
      </c>
      <c r="IT333" t="s">
        <v>559</v>
      </c>
      <c r="IU333" t="s">
        <v>560</v>
      </c>
      <c r="IV333" t="s">
        <v>561</v>
      </c>
      <c r="IW333" t="s">
        <v>587</v>
      </c>
      <c r="IX333" t="s">
        <v>1067</v>
      </c>
      <c r="IY333" t="s">
        <v>564</v>
      </c>
      <c r="IZ333" t="s">
        <v>587</v>
      </c>
      <c r="JA333" t="s">
        <v>541</v>
      </c>
      <c r="JX333" t="s">
        <v>534</v>
      </c>
      <c r="JZ333" t="s">
        <v>588</v>
      </c>
      <c r="KB333" t="s">
        <v>589</v>
      </c>
      <c r="KC333">
        <v>1</v>
      </c>
      <c r="KD333">
        <v>2</v>
      </c>
      <c r="KK333">
        <v>1</v>
      </c>
      <c r="KN333" t="s">
        <v>552</v>
      </c>
      <c r="KP333" t="s">
        <v>1807</v>
      </c>
      <c r="KQ333" t="b">
        <f t="shared" si="412"/>
        <v>1</v>
      </c>
      <c r="KR333">
        <f t="shared" si="372"/>
        <v>148</v>
      </c>
    </row>
    <row r="334" spans="1:304" ht="14.4" customHeight="1" x14ac:dyDescent="0.3">
      <c r="A334">
        <v>100</v>
      </c>
      <c r="B334">
        <v>815</v>
      </c>
      <c r="C334" s="2">
        <v>44882.776296296295</v>
      </c>
      <c r="D334">
        <v>1</v>
      </c>
      <c r="E334" t="s">
        <v>544</v>
      </c>
      <c r="F334" t="s">
        <v>612</v>
      </c>
      <c r="G334">
        <f>VLOOKUP(F334,'Vlookup tables'!$A$2:$B$10,2,FALSE)</f>
        <v>5</v>
      </c>
      <c r="H334" t="s">
        <v>579</v>
      </c>
      <c r="I334" t="s">
        <v>1808</v>
      </c>
      <c r="J334" t="str">
        <f t="shared" si="413"/>
        <v>Transportation Technology</v>
      </c>
      <c r="K334" t="s">
        <v>568</v>
      </c>
      <c r="L334">
        <f>VLOOKUP(K334,'Vlookup tables'!$A$2:$B$10,2,FALSE)</f>
        <v>6</v>
      </c>
      <c r="M334" t="s">
        <v>583</v>
      </c>
      <c r="N334" t="b">
        <f t="shared" si="373"/>
        <v>1</v>
      </c>
      <c r="O334" t="b">
        <f t="shared" si="374"/>
        <v>0</v>
      </c>
      <c r="P334" t="b">
        <f t="shared" si="375"/>
        <v>0</v>
      </c>
      <c r="Q334" t="b">
        <f t="shared" si="376"/>
        <v>0</v>
      </c>
      <c r="R334" t="b">
        <f t="shared" si="377"/>
        <v>0</v>
      </c>
      <c r="S334" t="s">
        <v>547</v>
      </c>
      <c r="T334" t="str">
        <f t="shared" si="414"/>
        <v>na</v>
      </c>
      <c r="U334" t="b">
        <f t="shared" si="415"/>
        <v>0</v>
      </c>
      <c r="V334" t="b">
        <f t="shared" si="416"/>
        <v>1</v>
      </c>
      <c r="W334" t="b">
        <f t="shared" si="417"/>
        <v>0</v>
      </c>
      <c r="X334" t="b">
        <f t="shared" si="418"/>
        <v>0</v>
      </c>
      <c r="Y334" t="s">
        <v>517</v>
      </c>
      <c r="Z334">
        <f>VLOOKUP(Y334,'Vlookup tables'!$D$2:$E$6,2,FALSE)</f>
        <v>1</v>
      </c>
      <c r="AA334" t="b">
        <f t="shared" si="355"/>
        <v>0</v>
      </c>
      <c r="AB334" t="b">
        <f t="shared" si="378"/>
        <v>1</v>
      </c>
      <c r="AC334" t="b">
        <f t="shared" si="379"/>
        <v>0</v>
      </c>
      <c r="AD334" t="b">
        <f t="shared" si="380"/>
        <v>0</v>
      </c>
      <c r="AE334" t="b">
        <f t="shared" si="381"/>
        <v>0</v>
      </c>
      <c r="AF334" t="str">
        <f>IF(OR(AA334=FALSE,AA334="na"),"na",VLOOKUP(AV334,'Vlookup tables'!$G$2:$H$7,2,FALSE))</f>
        <v>na</v>
      </c>
      <c r="AG334">
        <f>IF(OR(AB334=FALSE,AB334="na"),"na",VLOOKUP(AW334,'Vlookup tables'!$G$2:$H$7,2,FALSE))</f>
        <v>4</v>
      </c>
      <c r="AH334" t="str">
        <f>IF(OR(AC334=FALSE,AC334="na"),"na",VLOOKUP(AX334,'Vlookup tables'!$G$2:$H$7,2,FALSE))</f>
        <v>na</v>
      </c>
      <c r="AI334" t="str">
        <f>IF(OR(AD334=FALSE,AD334="na"),"na",VLOOKUP(AY334,'Vlookup tables'!$G$2:$H$7,2,FALSE))</f>
        <v>na</v>
      </c>
      <c r="AJ334" t="str">
        <f>IF(OR(AA334=FALSE,AA334="na"),"na",VLOOKUP(BC334,'Vlookup tables'!$J$2:$K$5,2,FALSE))</f>
        <v>na</v>
      </c>
      <c r="AK334">
        <f>IF(OR(AB334=FALSE,AB334="na"),"na",VLOOKUP(BD334,'Vlookup tables'!$J$2:$K$5,2,FALSE))</f>
        <v>3</v>
      </c>
      <c r="AL334" t="str">
        <f>IF(OR(AC334=FALSE,AC334="na"),"na",VLOOKUP(BE334,'Vlookup tables'!$J$2:$K$5,2,FALSE))</f>
        <v>na</v>
      </c>
      <c r="AM334" t="str">
        <f>IF(OR(AD334=FALSE,AD334="na"),"na",VLOOKUP(BF334,'Vlookup tables'!$J$2:$K$5,2,FALSE))</f>
        <v>na</v>
      </c>
      <c r="AN334" t="str">
        <f t="shared" si="382"/>
        <v>na</v>
      </c>
      <c r="AO334" t="b">
        <f t="shared" si="383"/>
        <v>0</v>
      </c>
      <c r="AP334" t="str">
        <f t="shared" si="384"/>
        <v>na</v>
      </c>
      <c r="AQ334" t="str">
        <f t="shared" si="385"/>
        <v>na</v>
      </c>
      <c r="AR334" t="s">
        <v>1555</v>
      </c>
      <c r="AW334" t="s">
        <v>573</v>
      </c>
      <c r="AX334" t="s">
        <v>527</v>
      </c>
      <c r="BD334" t="s">
        <v>532</v>
      </c>
      <c r="BE334" t="s">
        <v>532</v>
      </c>
      <c r="BQ334" t="str">
        <f t="shared" si="386"/>
        <v>Yes</v>
      </c>
      <c r="BR334" t="b">
        <f t="shared" si="387"/>
        <v>1</v>
      </c>
      <c r="BS334" t="b">
        <f t="shared" si="388"/>
        <v>1</v>
      </c>
      <c r="BT334" t="b">
        <f t="shared" si="389"/>
        <v>1</v>
      </c>
      <c r="BU334" t="b">
        <f t="shared" si="390"/>
        <v>1</v>
      </c>
      <c r="BV334" t="b">
        <f t="shared" si="391"/>
        <v>0</v>
      </c>
      <c r="BW334">
        <f>IF(OR(BR334=FALSE,BR334="na"),"na",VLOOKUP(CN334,'Vlookup tables'!$G$2:$H$7,2,FALSE))</f>
        <v>4</v>
      </c>
      <c r="BX334">
        <f>IF(OR(BS334=FALSE,BS334="na"),"na",VLOOKUP(CO334,'Vlookup tables'!$G$2:$H$7,2,FALSE))</f>
        <v>4</v>
      </c>
      <c r="BY334">
        <f>IF(OR(BT334=FALSE,BT334="na"),"na",VLOOKUP(CP334,'Vlookup tables'!$G$2:$H$7,2,FALSE))</f>
        <v>4</v>
      </c>
      <c r="BZ334">
        <f>IF(OR(BU334=FALSE,BU334="na"),"na",VLOOKUP(CQ334,'Vlookup tables'!$G$2:$H$7,2,FALSE))</f>
        <v>3</v>
      </c>
      <c r="CA334">
        <f>IF(OR(BR334=FALSE,BR334="na"),"na",VLOOKUP(CU334,'Vlookup tables'!$J$2:$K$5,2,FALSE))</f>
        <v>3</v>
      </c>
      <c r="CB334">
        <f>IF(OR(BS334=FALSE,BS334="na"),"na",VLOOKUP(CV334,'Vlookup tables'!$J$2:$K$5,2,FALSE))</f>
        <v>3</v>
      </c>
      <c r="CC334">
        <f>IF(OR(BT334=FALSE,BT334="na"),"na",VLOOKUP(CW334,'Vlookup tables'!$J$2:$K$5,2,FALSE))</f>
        <v>3</v>
      </c>
      <c r="CD334">
        <f>IF(OR(BU334=FALSE,BU334="na"),"na",VLOOKUP(CX334,'Vlookup tables'!$J$2:$K$5,2,FALSE))</f>
        <v>3</v>
      </c>
      <c r="CE334" t="b">
        <f t="shared" si="392"/>
        <v>0</v>
      </c>
      <c r="CF334" t="b">
        <f t="shared" si="393"/>
        <v>0</v>
      </c>
      <c r="CG334" t="b">
        <f t="shared" si="394"/>
        <v>0</v>
      </c>
      <c r="CH334" t="b">
        <f t="shared" si="395"/>
        <v>0</v>
      </c>
      <c r="CI334" t="s">
        <v>519</v>
      </c>
      <c r="CJ334" t="s">
        <v>550</v>
      </c>
      <c r="CN334" t="s">
        <v>573</v>
      </c>
      <c r="CO334" t="s">
        <v>573</v>
      </c>
      <c r="CP334" t="s">
        <v>573</v>
      </c>
      <c r="CQ334" t="s">
        <v>527</v>
      </c>
      <c r="CU334" t="s">
        <v>532</v>
      </c>
      <c r="CV334" t="s">
        <v>532</v>
      </c>
      <c r="CW334" t="s">
        <v>532</v>
      </c>
      <c r="CX334" t="s">
        <v>532</v>
      </c>
      <c r="DI334" t="b">
        <f t="shared" si="396"/>
        <v>1</v>
      </c>
      <c r="DJ334" t="s">
        <v>1809</v>
      </c>
      <c r="DK334" t="s">
        <v>642</v>
      </c>
      <c r="EQ334" t="b">
        <f t="shared" si="397"/>
        <v>1</v>
      </c>
      <c r="ER334" t="b">
        <f t="shared" si="398"/>
        <v>1</v>
      </c>
      <c r="ES334" t="b">
        <f t="shared" si="399"/>
        <v>1</v>
      </c>
      <c r="ET334" t="b">
        <f t="shared" si="400"/>
        <v>1</v>
      </c>
      <c r="EU334" t="b">
        <f t="shared" si="401"/>
        <v>0</v>
      </c>
      <c r="EV334" t="b">
        <f t="shared" si="402"/>
        <v>0</v>
      </c>
      <c r="EW334">
        <f t="shared" si="356"/>
        <v>3</v>
      </c>
      <c r="EX334">
        <f t="shared" si="357"/>
        <v>1</v>
      </c>
      <c r="EY334">
        <f t="shared" si="358"/>
        <v>1</v>
      </c>
      <c r="EZ334" t="str">
        <f t="shared" si="359"/>
        <v>na</v>
      </c>
      <c r="FA334" t="b">
        <f t="shared" si="360"/>
        <v>1</v>
      </c>
      <c r="FB334" t="b">
        <f t="shared" si="361"/>
        <v>1</v>
      </c>
      <c r="FC334" t="b">
        <f t="shared" si="403"/>
        <v>0</v>
      </c>
      <c r="FD334" t="b">
        <f t="shared" si="362"/>
        <v>1</v>
      </c>
      <c r="FE334" t="b">
        <f t="shared" si="363"/>
        <v>1</v>
      </c>
      <c r="FF334" t="b">
        <f t="shared" si="364"/>
        <v>1</v>
      </c>
      <c r="FG334" t="b">
        <f t="shared" si="365"/>
        <v>1</v>
      </c>
      <c r="FH334" t="b">
        <f t="shared" si="404"/>
        <v>0</v>
      </c>
      <c r="FI334">
        <f>IF(OR(FD334=FALSE,FD334="na"),"na",VLOOKUP(GH334,'Vlookup tables'!$G$2:$H$7,2,FALSE))</f>
        <v>4</v>
      </c>
      <c r="FJ334">
        <f>IF(OR(FE334=FALSE,FE334="na"),"na",VLOOKUP(GI334,'Vlookup tables'!$G$2:$H$7,2,FALSE))</f>
        <v>4</v>
      </c>
      <c r="FK334">
        <f>IF(OR(FF334=FALSE,FF334="na"),"na",VLOOKUP(GJ334,'Vlookup tables'!$G$2:$H$7,2,FALSE))</f>
        <v>4</v>
      </c>
      <c r="FL334">
        <f>IF(OR(FG334=FALSE,FG334="na"),"na",VLOOKUP(GK334,'Vlookup tables'!$G$2:$H$7,2,FALSE))</f>
        <v>4</v>
      </c>
      <c r="FM334">
        <f>IF(OR(FD334=FALSE,FD334="na"),"na",VLOOKUP(GO334,'Vlookup tables'!$J$2:$K$5,2,FALSE))</f>
        <v>3</v>
      </c>
      <c r="FN334">
        <f>IF(OR(FE334=FALSE,FE334="na"),"na",VLOOKUP(GP334,'Vlookup tables'!$J$2:$K$5,2,FALSE))</f>
        <v>3</v>
      </c>
      <c r="FO334">
        <f>IF(OR(FF334=FALSE,FF334="na"),"na",VLOOKUP(GQ334,'Vlookup tables'!$J$2:$K$5,2,FALSE))</f>
        <v>3</v>
      </c>
      <c r="FP334">
        <f>IF(OR(FG334=FALSE,FG334="na"),"na",VLOOKUP(GR334,'Vlookup tables'!$J$2:$K$5,2,FALSE))</f>
        <v>3</v>
      </c>
      <c r="FQ334" t="b">
        <f t="shared" si="366"/>
        <v>0</v>
      </c>
      <c r="FR334" t="b">
        <f t="shared" si="367"/>
        <v>0</v>
      </c>
      <c r="FS334" t="b">
        <f t="shared" si="368"/>
        <v>0</v>
      </c>
      <c r="FT334" t="b">
        <f t="shared" si="369"/>
        <v>0</v>
      </c>
      <c r="FU334" t="b">
        <f t="shared" si="370"/>
        <v>0</v>
      </c>
      <c r="FV334" t="s">
        <v>1089</v>
      </c>
      <c r="FX334" t="s">
        <v>554</v>
      </c>
      <c r="FY334" t="s">
        <v>555</v>
      </c>
      <c r="FZ334" t="s">
        <v>555</v>
      </c>
      <c r="GB334" t="s">
        <v>893</v>
      </c>
      <c r="GF334" t="s">
        <v>609</v>
      </c>
      <c r="GH334" t="s">
        <v>573</v>
      </c>
      <c r="GI334" t="s">
        <v>573</v>
      </c>
      <c r="GJ334" t="s">
        <v>573</v>
      </c>
      <c r="GK334" t="s">
        <v>573</v>
      </c>
      <c r="GO334" t="s">
        <v>532</v>
      </c>
      <c r="GP334" t="s">
        <v>532</v>
      </c>
      <c r="GQ334" t="s">
        <v>532</v>
      </c>
      <c r="GR334" t="s">
        <v>532</v>
      </c>
      <c r="HD334" t="s">
        <v>552</v>
      </c>
      <c r="HX334">
        <f>IF(IT334="","Unknown",VLOOKUP(IT334,'Vlookup tables'!$B$13:$C$16,2,FALSE))</f>
        <v>2</v>
      </c>
      <c r="HY334">
        <f>IF(IU334="","Unknown",VLOOKUP(IU334,'Vlookup tables'!$D$13:$E$16,2,FALSE))</f>
        <v>3</v>
      </c>
      <c r="HZ334">
        <f>IF(IV334="","Unknown",VLOOKUP(IV334,'Vlookup tables'!$F$13:$G$16,2,FALSE))</f>
        <v>3</v>
      </c>
      <c r="IA334">
        <f>IF(IW334="","Unknown",VLOOKUP(IW334,'Vlookup tables'!$H$13:$I$16,2,FALSE))</f>
        <v>3</v>
      </c>
      <c r="IB334">
        <f>IF(IX334="","Unknown",VLOOKUP(IX334,'Vlookup tables'!$J$13:$K$16,2,FALSE))</f>
        <v>3</v>
      </c>
      <c r="IC334">
        <f>IF(IY334="","Unknown",VLOOKUP(IY334,'Vlookup tables'!$L$13:$M$16,2,FALSE))</f>
        <v>3</v>
      </c>
      <c r="ID334">
        <f>IF(IZ334="","Unknown",VLOOKUP(IZ334,'Vlookup tables'!$N$13:$O$16,2,FALSE))</f>
        <v>1</v>
      </c>
      <c r="IE334">
        <f>VLOOKUP(JA334,'Vlookup tables'!$P$13:$Q$15,2,FALSE)</f>
        <v>2</v>
      </c>
      <c r="IF334" t="b">
        <f t="shared" si="405"/>
        <v>1</v>
      </c>
      <c r="IG334" t="b">
        <f t="shared" si="406"/>
        <v>0</v>
      </c>
      <c r="IH334" t="b">
        <f t="shared" si="407"/>
        <v>1</v>
      </c>
      <c r="II334" t="b">
        <f t="shared" si="371"/>
        <v>0</v>
      </c>
      <c r="IJ334">
        <f>IF(OR(IF334=FALSE,IF334="na"),"na",VLOOKUP(JF334,'Vlookup tables'!$G$2:$H$7,2,FALSE))</f>
        <v>4</v>
      </c>
      <c r="IK334" t="str">
        <f>IF(OR(IG334=FALSE,IG334="na"),"na",VLOOKUP(JG334,'Vlookup tables'!$G$2:$H$7,2,FALSE))</f>
        <v>na</v>
      </c>
      <c r="IL334">
        <f>IF(OR(IH334=FALSE,IH334="na"),"na",VLOOKUP(JH334,'Vlookup tables'!$G$2:$H$7,2,FALSE))</f>
        <v>4</v>
      </c>
      <c r="IM334">
        <f>IF(OR(IF334=FALSE,IF334="na"),"na",VLOOKUP(JL334,'Vlookup tables'!$J$2:$K$5,2,FALSE))</f>
        <v>3</v>
      </c>
      <c r="IN334" t="str">
        <f>IF(OR(IG334=FALSE,IG334="na"),"na",VLOOKUP(JM334,'Vlookup tables'!$J$2:$K$5,2,FALSE))</f>
        <v>na</v>
      </c>
      <c r="IO334">
        <f>IF(OR(IH334=FALSE,IH334="na"),"na",VLOOKUP(JN334,'Vlookup tables'!$J$2:$K$5,2,FALSE))</f>
        <v>3</v>
      </c>
      <c r="IP334" t="b">
        <f t="shared" si="408"/>
        <v>0</v>
      </c>
      <c r="IQ334" t="str">
        <f t="shared" si="409"/>
        <v>na</v>
      </c>
      <c r="IR334" t="b">
        <f t="shared" si="410"/>
        <v>0</v>
      </c>
      <c r="IS334" t="b">
        <f t="shared" si="411"/>
        <v>0</v>
      </c>
      <c r="IT334" t="s">
        <v>559</v>
      </c>
      <c r="IU334" t="s">
        <v>539</v>
      </c>
      <c r="IV334" t="s">
        <v>540</v>
      </c>
      <c r="IW334" t="s">
        <v>576</v>
      </c>
      <c r="IX334" t="s">
        <v>577</v>
      </c>
      <c r="IY334" t="s">
        <v>532</v>
      </c>
      <c r="IZ334" t="s">
        <v>562</v>
      </c>
      <c r="JA334" t="s">
        <v>578</v>
      </c>
      <c r="JB334" t="s">
        <v>737</v>
      </c>
      <c r="JF334" t="s">
        <v>573</v>
      </c>
      <c r="JH334" t="s">
        <v>573</v>
      </c>
      <c r="JL334" t="s">
        <v>532</v>
      </c>
      <c r="JN334" t="s">
        <v>532</v>
      </c>
      <c r="KN334" t="s">
        <v>552</v>
      </c>
      <c r="KQ334" t="b">
        <f t="shared" si="412"/>
        <v>0</v>
      </c>
      <c r="KR334">
        <f t="shared" si="372"/>
        <v>161</v>
      </c>
    </row>
    <row r="335" spans="1:304" ht="14.4" customHeight="1" x14ac:dyDescent="0.3">
      <c r="A335">
        <v>100</v>
      </c>
      <c r="B335">
        <v>914</v>
      </c>
      <c r="C335" s="2">
        <v>44882.785370370373</v>
      </c>
      <c r="D335">
        <v>1</v>
      </c>
      <c r="E335" t="s">
        <v>581</v>
      </c>
      <c r="F335" t="s">
        <v>680</v>
      </c>
      <c r="G335">
        <f>VLOOKUP(F335,'Vlookup tables'!$A$2:$B$10,2,FALSE)</f>
        <v>2</v>
      </c>
      <c r="H335" t="s">
        <v>631</v>
      </c>
      <c r="J335" t="str">
        <f t="shared" si="413"/>
        <v>Maintenance</v>
      </c>
      <c r="K335" t="s">
        <v>680</v>
      </c>
      <c r="L335">
        <f>VLOOKUP(K335,'Vlookup tables'!$A$2:$B$10,2,FALSE)</f>
        <v>2</v>
      </c>
      <c r="M335" t="s">
        <v>583</v>
      </c>
      <c r="N335" t="b">
        <f t="shared" si="373"/>
        <v>1</v>
      </c>
      <c r="O335" t="b">
        <f t="shared" si="374"/>
        <v>0</v>
      </c>
      <c r="P335" t="b">
        <f t="shared" si="375"/>
        <v>0</v>
      </c>
      <c r="Q335" t="b">
        <f t="shared" si="376"/>
        <v>0</v>
      </c>
      <c r="R335" t="b">
        <f t="shared" si="377"/>
        <v>0</v>
      </c>
      <c r="T335" t="str">
        <f t="shared" si="414"/>
        <v>na</v>
      </c>
      <c r="U335" t="str">
        <f t="shared" si="415"/>
        <v>Unknown</v>
      </c>
      <c r="V335" t="str">
        <f t="shared" si="416"/>
        <v>Unknown</v>
      </c>
      <c r="W335" t="str">
        <f t="shared" si="417"/>
        <v>Unknown</v>
      </c>
      <c r="X335" t="str">
        <f t="shared" si="418"/>
        <v>Unknown</v>
      </c>
      <c r="Y335" t="s">
        <v>517</v>
      </c>
      <c r="Z335">
        <f>VLOOKUP(Y335,'Vlookup tables'!$D$2:$E$6,2,FALSE)</f>
        <v>1</v>
      </c>
      <c r="AA335" t="b">
        <f t="shared" si="355"/>
        <v>0</v>
      </c>
      <c r="AB335" t="b">
        <f t="shared" si="378"/>
        <v>0</v>
      </c>
      <c r="AC335" t="b">
        <f t="shared" si="379"/>
        <v>0</v>
      </c>
      <c r="AD335" t="b">
        <f t="shared" si="380"/>
        <v>0</v>
      </c>
      <c r="AE335" t="b">
        <f t="shared" si="381"/>
        <v>0</v>
      </c>
      <c r="AF335" t="str">
        <f>IF(OR(AA335=FALSE,AA335="na"),"na",VLOOKUP(AV335,'Vlookup tables'!$G$2:$H$7,2,FALSE))</f>
        <v>na</v>
      </c>
      <c r="AG335" t="str">
        <f>IF(OR(AB335=FALSE,AB335="na"),"na",VLOOKUP(AW335,'Vlookup tables'!$G$2:$H$7,2,FALSE))</f>
        <v>na</v>
      </c>
      <c r="AH335" t="str">
        <f>IF(OR(AC335=FALSE,AC335="na"),"na",VLOOKUP(AX335,'Vlookup tables'!$G$2:$H$7,2,FALSE))</f>
        <v>na</v>
      </c>
      <c r="AI335" t="str">
        <f>IF(OR(AD335=FALSE,AD335="na"),"na",VLOOKUP(AY335,'Vlookup tables'!$G$2:$H$7,2,FALSE))</f>
        <v>na</v>
      </c>
      <c r="AJ335" t="str">
        <f>IF(OR(AA335=FALSE,AA335="na"),"na",VLOOKUP(BC335,'Vlookup tables'!$J$2:$K$5,2,FALSE))</f>
        <v>na</v>
      </c>
      <c r="AK335" t="str">
        <f>IF(OR(AB335=FALSE,AB335="na"),"na",VLOOKUP(BD335,'Vlookup tables'!$J$2:$K$5,2,FALSE))</f>
        <v>na</v>
      </c>
      <c r="AL335" t="str">
        <f>IF(OR(AC335=FALSE,AC335="na"),"na",VLOOKUP(BE335,'Vlookup tables'!$J$2:$K$5,2,FALSE))</f>
        <v>na</v>
      </c>
      <c r="AM335" t="str">
        <f>IF(OR(AD335=FALSE,AD335="na"),"na",VLOOKUP(BF335,'Vlookup tables'!$J$2:$K$5,2,FALSE))</f>
        <v>na</v>
      </c>
      <c r="AN335" t="str">
        <f t="shared" si="382"/>
        <v>na</v>
      </c>
      <c r="AO335" t="str">
        <f t="shared" si="383"/>
        <v>na</v>
      </c>
      <c r="AP335" t="str">
        <f t="shared" si="384"/>
        <v>na</v>
      </c>
      <c r="AQ335" t="str">
        <f t="shared" si="385"/>
        <v>na</v>
      </c>
      <c r="AR335" t="s">
        <v>632</v>
      </c>
      <c r="AX335" t="s">
        <v>573</v>
      </c>
      <c r="BE335" t="s">
        <v>532</v>
      </c>
      <c r="BL335" t="s">
        <v>1810</v>
      </c>
      <c r="BQ335" t="str">
        <f t="shared" si="386"/>
        <v>No</v>
      </c>
      <c r="BR335" t="str">
        <f t="shared" si="387"/>
        <v>na</v>
      </c>
      <c r="BS335" t="str">
        <f t="shared" si="388"/>
        <v>na</v>
      </c>
      <c r="BT335" t="str">
        <f t="shared" si="389"/>
        <v>na</v>
      </c>
      <c r="BU335" t="str">
        <f t="shared" si="390"/>
        <v>na</v>
      </c>
      <c r="BV335" t="str">
        <f t="shared" si="391"/>
        <v>na</v>
      </c>
      <c r="BW335" t="str">
        <f>IF(OR(BR335=FALSE,BR335="na"),"na",VLOOKUP(CN335,'Vlookup tables'!$G$2:$H$7,2,FALSE))</f>
        <v>na</v>
      </c>
      <c r="BX335" t="str">
        <f>IF(OR(BS335=FALSE,BS335="na"),"na",VLOOKUP(CO335,'Vlookup tables'!$G$2:$H$7,2,FALSE))</f>
        <v>na</v>
      </c>
      <c r="BY335" t="str">
        <f>IF(OR(BT335=FALSE,BT335="na"),"na",VLOOKUP(CP335,'Vlookup tables'!$G$2:$H$7,2,FALSE))</f>
        <v>na</v>
      </c>
      <c r="BZ335" t="str">
        <f>IF(OR(BU335=FALSE,BU335="na"),"na",VLOOKUP(CQ335,'Vlookup tables'!$G$2:$H$7,2,FALSE))</f>
        <v>na</v>
      </c>
      <c r="CA335" t="str">
        <f>IF(OR(BR335=FALSE,BR335="na"),"na",VLOOKUP(CU335,'Vlookup tables'!$J$2:$K$5,2,FALSE))</f>
        <v>na</v>
      </c>
      <c r="CB335" t="str">
        <f>IF(OR(BS335=FALSE,BS335="na"),"na",VLOOKUP(CV335,'Vlookup tables'!$J$2:$K$5,2,FALSE))</f>
        <v>na</v>
      </c>
      <c r="CC335" t="str">
        <f>IF(OR(BT335=FALSE,BT335="na"),"na",VLOOKUP(CW335,'Vlookup tables'!$J$2:$K$5,2,FALSE))</f>
        <v>na</v>
      </c>
      <c r="CD335" t="str">
        <f>IF(OR(BU335=FALSE,BU335="na"),"na",VLOOKUP(CX335,'Vlookup tables'!$J$2:$K$5,2,FALSE))</f>
        <v>na</v>
      </c>
      <c r="CE335" t="str">
        <f t="shared" si="392"/>
        <v>na</v>
      </c>
      <c r="CF335" t="str">
        <f t="shared" si="393"/>
        <v>na</v>
      </c>
      <c r="CG335" t="str">
        <f t="shared" si="394"/>
        <v>na</v>
      </c>
      <c r="CH335" t="str">
        <f t="shared" si="395"/>
        <v>na</v>
      </c>
      <c r="CI335" t="s">
        <v>617</v>
      </c>
      <c r="DI335" t="b">
        <f t="shared" si="396"/>
        <v>0</v>
      </c>
      <c r="DJ335" t="s">
        <v>844</v>
      </c>
      <c r="DK335" t="s">
        <v>552</v>
      </c>
      <c r="EQ335" t="b">
        <f t="shared" si="397"/>
        <v>1</v>
      </c>
      <c r="ER335" t="b">
        <f t="shared" si="398"/>
        <v>0</v>
      </c>
      <c r="ES335" t="b">
        <f t="shared" si="399"/>
        <v>1</v>
      </c>
      <c r="ET335" t="b">
        <f t="shared" si="400"/>
        <v>0</v>
      </c>
      <c r="EU335" t="b">
        <f t="shared" si="401"/>
        <v>0</v>
      </c>
      <c r="EV335" t="b">
        <f t="shared" si="402"/>
        <v>0</v>
      </c>
      <c r="EW335" t="str">
        <f t="shared" si="356"/>
        <v>na</v>
      </c>
      <c r="EX335">
        <f t="shared" si="357"/>
        <v>2</v>
      </c>
      <c r="EY335" t="str">
        <f t="shared" si="358"/>
        <v>na</v>
      </c>
      <c r="EZ335" t="str">
        <f t="shared" si="359"/>
        <v>na</v>
      </c>
      <c r="FA335" t="b">
        <f t="shared" si="360"/>
        <v>1</v>
      </c>
      <c r="FB335" t="b">
        <f t="shared" si="361"/>
        <v>0</v>
      </c>
      <c r="FC335" t="b">
        <f t="shared" si="403"/>
        <v>0</v>
      </c>
      <c r="FD335" t="b">
        <f t="shared" si="362"/>
        <v>1</v>
      </c>
      <c r="FE335" t="b">
        <f t="shared" si="363"/>
        <v>0</v>
      </c>
      <c r="FF335" t="b">
        <f t="shared" si="364"/>
        <v>0</v>
      </c>
      <c r="FG335" t="b">
        <f t="shared" si="365"/>
        <v>0</v>
      </c>
      <c r="FH335" t="b">
        <f t="shared" si="404"/>
        <v>0</v>
      </c>
      <c r="FI335">
        <f>IF(OR(FD335=FALSE,FD335="na"),"na",VLOOKUP(GH335,'Vlookup tables'!$G$2:$H$7,2,FALSE))</f>
        <v>5</v>
      </c>
      <c r="FJ335" t="str">
        <f>IF(OR(FE335=FALSE,FE335="na"),"na",VLOOKUP(GI335,'Vlookup tables'!$G$2:$H$7,2,FALSE))</f>
        <v>na</v>
      </c>
      <c r="FK335" t="str">
        <f>IF(OR(FF335=FALSE,FF335="na"),"na",VLOOKUP(GJ335,'Vlookup tables'!$G$2:$H$7,2,FALSE))</f>
        <v>na</v>
      </c>
      <c r="FL335" t="str">
        <f>IF(OR(FG335=FALSE,FG335="na"),"na",VLOOKUP(GK335,'Vlookup tables'!$G$2:$H$7,2,FALSE))</f>
        <v>na</v>
      </c>
      <c r="FM335">
        <f>IF(OR(FD335=FALSE,FD335="na"),"na",VLOOKUP(GO335,'Vlookup tables'!$J$2:$K$5,2,FALSE))</f>
        <v>3</v>
      </c>
      <c r="FN335" t="str">
        <f>IF(OR(FE335=FALSE,FE335="na"),"na",VLOOKUP(GP335,'Vlookup tables'!$J$2:$K$5,2,FALSE))</f>
        <v>na</v>
      </c>
      <c r="FO335" t="str">
        <f>IF(OR(FF335=FALSE,FF335="na"),"na",VLOOKUP(GQ335,'Vlookup tables'!$J$2:$K$5,2,FALSE))</f>
        <v>na</v>
      </c>
      <c r="FP335" t="str">
        <f>IF(OR(FG335=FALSE,FG335="na"),"na",VLOOKUP(GR335,'Vlookup tables'!$J$2:$K$5,2,FALSE))</f>
        <v>na</v>
      </c>
      <c r="FQ335" t="b">
        <f t="shared" si="366"/>
        <v>1</v>
      </c>
      <c r="FR335" t="str">
        <f t="shared" si="367"/>
        <v>na</v>
      </c>
      <c r="FS335" t="str">
        <f t="shared" si="368"/>
        <v>na</v>
      </c>
      <c r="FT335" t="str">
        <f t="shared" si="369"/>
        <v>na</v>
      </c>
      <c r="FU335" t="b">
        <f t="shared" si="370"/>
        <v>0</v>
      </c>
      <c r="FV335" t="s">
        <v>788</v>
      </c>
      <c r="FY335" t="s">
        <v>556</v>
      </c>
      <c r="GB335" t="s">
        <v>661</v>
      </c>
      <c r="GF335" t="s">
        <v>596</v>
      </c>
      <c r="GH335" t="s">
        <v>551</v>
      </c>
      <c r="GO335" t="s">
        <v>532</v>
      </c>
      <c r="GV335" t="s">
        <v>1811</v>
      </c>
      <c r="HC335" t="s">
        <v>844</v>
      </c>
      <c r="HD335" t="s">
        <v>552</v>
      </c>
      <c r="HX335">
        <f>IF(IT335="","Unknown",VLOOKUP(IT335,'Vlookup tables'!$B$13:$C$16,2,FALSE))</f>
        <v>2</v>
      </c>
      <c r="HY335">
        <f>IF(IU335="","Unknown",VLOOKUP(IU335,'Vlookup tables'!$D$13:$E$16,2,FALSE))</f>
        <v>3</v>
      </c>
      <c r="HZ335">
        <f>IF(IV335="","Unknown",VLOOKUP(IV335,'Vlookup tables'!$F$13:$G$16,2,FALSE))</f>
        <v>1</v>
      </c>
      <c r="IA335">
        <f>IF(IW335="","Unknown",VLOOKUP(IW335,'Vlookup tables'!$H$13:$I$16,2,FALSE))</f>
        <v>2</v>
      </c>
      <c r="IB335">
        <f>IF(IX335="","Unknown",VLOOKUP(IX335,'Vlookup tables'!$J$13:$K$16,2,FALSE))</f>
        <v>3</v>
      </c>
      <c r="IC335">
        <f>IF(IY335="","Unknown",VLOOKUP(IY335,'Vlookup tables'!$L$13:$M$16,2,FALSE))</f>
        <v>3</v>
      </c>
      <c r="ID335">
        <f>IF(IZ335="","Unknown",VLOOKUP(IZ335,'Vlookup tables'!$N$13:$O$16,2,FALSE))</f>
        <v>1</v>
      </c>
      <c r="IE335">
        <f>VLOOKUP(JA335,'Vlookup tables'!$P$13:$Q$15,2,FALSE)</f>
        <v>2</v>
      </c>
      <c r="IF335" t="b">
        <f t="shared" si="405"/>
        <v>0</v>
      </c>
      <c r="IG335" t="b">
        <f t="shared" si="406"/>
        <v>1</v>
      </c>
      <c r="IH335" t="b">
        <f t="shared" si="407"/>
        <v>0</v>
      </c>
      <c r="II335" t="b">
        <f t="shared" si="371"/>
        <v>0</v>
      </c>
      <c r="IJ335" t="str">
        <f>IF(OR(IF335=FALSE,IF335="na"),"na",VLOOKUP(JF335,'Vlookup tables'!$G$2:$H$7,2,FALSE))</f>
        <v>na</v>
      </c>
      <c r="IK335">
        <f>IF(OR(IG335=FALSE,IG335="na"),"na",VLOOKUP(JG335,'Vlookup tables'!$G$2:$H$7,2,FALSE))</f>
        <v>5</v>
      </c>
      <c r="IL335" t="str">
        <f>IF(OR(IH335=FALSE,IH335="na"),"na",VLOOKUP(JH335,'Vlookup tables'!$G$2:$H$7,2,FALSE))</f>
        <v>na</v>
      </c>
      <c r="IM335" t="str">
        <f>IF(OR(IF335=FALSE,IF335="na"),"na",VLOOKUP(JL335,'Vlookup tables'!$J$2:$K$5,2,FALSE))</f>
        <v>na</v>
      </c>
      <c r="IN335">
        <f>IF(OR(IG335=FALSE,IG335="na"),"na",VLOOKUP(JM335,'Vlookup tables'!$J$2:$K$5,2,FALSE))</f>
        <v>3</v>
      </c>
      <c r="IO335" t="str">
        <f>IF(OR(IH335=FALSE,IH335="na"),"na",VLOOKUP(JN335,'Vlookup tables'!$J$2:$K$5,2,FALSE))</f>
        <v>na</v>
      </c>
      <c r="IP335" t="str">
        <f t="shared" si="408"/>
        <v>na</v>
      </c>
      <c r="IQ335" t="b">
        <f t="shared" si="409"/>
        <v>1</v>
      </c>
      <c r="IR335" t="str">
        <f t="shared" si="410"/>
        <v>na</v>
      </c>
      <c r="IS335" t="b">
        <f t="shared" si="411"/>
        <v>0</v>
      </c>
      <c r="IT335" t="s">
        <v>559</v>
      </c>
      <c r="IU335" t="s">
        <v>539</v>
      </c>
      <c r="IV335" t="s">
        <v>586</v>
      </c>
      <c r="IW335" t="s">
        <v>562</v>
      </c>
      <c r="IX335" t="s">
        <v>577</v>
      </c>
      <c r="IY335" t="s">
        <v>532</v>
      </c>
      <c r="IZ335" t="s">
        <v>562</v>
      </c>
      <c r="JA335" t="s">
        <v>578</v>
      </c>
      <c r="JB335" t="s">
        <v>619</v>
      </c>
      <c r="JG335" t="s">
        <v>551</v>
      </c>
      <c r="JM335" t="s">
        <v>532</v>
      </c>
      <c r="JS335" t="s">
        <v>844</v>
      </c>
      <c r="KM335" t="s">
        <v>844</v>
      </c>
      <c r="KN335" t="s">
        <v>552</v>
      </c>
      <c r="KP335" t="s">
        <v>844</v>
      </c>
      <c r="KQ335" t="b">
        <f t="shared" si="412"/>
        <v>1</v>
      </c>
      <c r="KR335">
        <f t="shared" si="372"/>
        <v>144</v>
      </c>
    </row>
    <row r="336" spans="1:304" ht="14.4" customHeight="1" x14ac:dyDescent="0.3">
      <c r="A336">
        <v>100</v>
      </c>
      <c r="B336">
        <v>1872</v>
      </c>
      <c r="C336" s="2">
        <v>44882.811296296299</v>
      </c>
      <c r="D336">
        <v>1</v>
      </c>
      <c r="E336" t="s">
        <v>544</v>
      </c>
      <c r="F336" t="s">
        <v>568</v>
      </c>
      <c r="G336">
        <f>VLOOKUP(F336,'Vlookup tables'!$A$2:$B$10,2,FALSE)</f>
        <v>6</v>
      </c>
      <c r="H336" t="s">
        <v>545</v>
      </c>
      <c r="J336" t="str">
        <f t="shared" si="413"/>
        <v>Engineering</v>
      </c>
      <c r="K336" t="s">
        <v>568</v>
      </c>
      <c r="L336">
        <f>VLOOKUP(K336,'Vlookup tables'!$A$2:$B$10,2,FALSE)</f>
        <v>6</v>
      </c>
      <c r="M336" t="s">
        <v>547</v>
      </c>
      <c r="N336" t="b">
        <f t="shared" si="373"/>
        <v>0</v>
      </c>
      <c r="O336" t="b">
        <f t="shared" si="374"/>
        <v>0</v>
      </c>
      <c r="P336" t="b">
        <f t="shared" si="375"/>
        <v>1</v>
      </c>
      <c r="Q336" t="b">
        <f t="shared" si="376"/>
        <v>0</v>
      </c>
      <c r="R336" t="b">
        <f t="shared" si="377"/>
        <v>0</v>
      </c>
      <c r="S336" t="s">
        <v>1188</v>
      </c>
      <c r="T336" t="b">
        <f t="shared" si="414"/>
        <v>0</v>
      </c>
      <c r="U336" t="b">
        <f t="shared" si="415"/>
        <v>0</v>
      </c>
      <c r="V336" t="str">
        <f t="shared" si="416"/>
        <v>na</v>
      </c>
      <c r="W336" t="b">
        <f t="shared" si="417"/>
        <v>1</v>
      </c>
      <c r="X336" t="b">
        <f t="shared" si="418"/>
        <v>1</v>
      </c>
      <c r="Y336" t="s">
        <v>517</v>
      </c>
      <c r="Z336">
        <f>VLOOKUP(Y336,'Vlookup tables'!$D$2:$E$6,2,FALSE)</f>
        <v>1</v>
      </c>
      <c r="AA336" t="b">
        <f t="shared" si="355"/>
        <v>0</v>
      </c>
      <c r="AB336" t="b">
        <f t="shared" si="378"/>
        <v>0</v>
      </c>
      <c r="AC336" t="b">
        <f t="shared" si="379"/>
        <v>0</v>
      </c>
      <c r="AD336" t="b">
        <f t="shared" si="380"/>
        <v>0</v>
      </c>
      <c r="AE336" t="b">
        <f t="shared" si="381"/>
        <v>1</v>
      </c>
      <c r="AF336" t="str">
        <f>IF(OR(AA336=FALSE,AA336="na"),"na",VLOOKUP(AV336,'Vlookup tables'!$G$2:$H$7,2,FALSE))</f>
        <v>na</v>
      </c>
      <c r="AG336" t="str">
        <f>IF(OR(AB336=FALSE,AB336="na"),"na",VLOOKUP(AW336,'Vlookup tables'!$G$2:$H$7,2,FALSE))</f>
        <v>na</v>
      </c>
      <c r="AH336" t="str">
        <f>IF(OR(AC336=FALSE,AC336="na"),"na",VLOOKUP(AX336,'Vlookup tables'!$G$2:$H$7,2,FALSE))</f>
        <v>na</v>
      </c>
      <c r="AI336" t="str">
        <f>IF(OR(AD336=FALSE,AD336="na"),"na",VLOOKUP(AY336,'Vlookup tables'!$G$2:$H$7,2,FALSE))</f>
        <v>na</v>
      </c>
      <c r="AJ336" t="str">
        <f>IF(OR(AA336=FALSE,AA336="na"),"na",VLOOKUP(BC336,'Vlookup tables'!$J$2:$K$5,2,FALSE))</f>
        <v>na</v>
      </c>
      <c r="AK336" t="str">
        <f>IF(OR(AB336=FALSE,AB336="na"),"na",VLOOKUP(BD336,'Vlookup tables'!$J$2:$K$5,2,FALSE))</f>
        <v>na</v>
      </c>
      <c r="AL336" t="str">
        <f>IF(OR(AC336=FALSE,AC336="na"),"na",VLOOKUP(BE336,'Vlookup tables'!$J$2:$K$5,2,FALSE))</f>
        <v>na</v>
      </c>
      <c r="AM336" t="str">
        <f>IF(OR(AD336=FALSE,AD336="na"),"na",VLOOKUP(BF336,'Vlookup tables'!$J$2:$K$5,2,FALSE))</f>
        <v>na</v>
      </c>
      <c r="AN336" t="str">
        <f t="shared" si="382"/>
        <v>na</v>
      </c>
      <c r="AO336" t="str">
        <f t="shared" si="383"/>
        <v>na</v>
      </c>
      <c r="AP336" t="str">
        <f t="shared" si="384"/>
        <v>na</v>
      </c>
      <c r="AQ336" t="str">
        <f t="shared" si="385"/>
        <v>na</v>
      </c>
      <c r="AR336" t="s">
        <v>604</v>
      </c>
      <c r="AS336" t="s">
        <v>1812</v>
      </c>
      <c r="AZ336" t="s">
        <v>551</v>
      </c>
      <c r="BG336" t="s">
        <v>532</v>
      </c>
      <c r="BN336" t="s">
        <v>1813</v>
      </c>
      <c r="BQ336" t="str">
        <f t="shared" si="386"/>
        <v>Yes</v>
      </c>
      <c r="BR336" t="b">
        <f t="shared" si="387"/>
        <v>1</v>
      </c>
      <c r="BS336" t="b">
        <f t="shared" si="388"/>
        <v>1</v>
      </c>
      <c r="BT336" t="b">
        <f t="shared" si="389"/>
        <v>1</v>
      </c>
      <c r="BU336" t="b">
        <f t="shared" si="390"/>
        <v>1</v>
      </c>
      <c r="BV336" t="b">
        <f t="shared" si="391"/>
        <v>0</v>
      </c>
      <c r="BW336">
        <f>IF(OR(BR336=FALSE,BR336="na"),"na",VLOOKUP(CN336,'Vlookup tables'!$G$2:$H$7,2,FALSE))</f>
        <v>3</v>
      </c>
      <c r="BX336">
        <f>IF(OR(BS336=FALSE,BS336="na"),"na",VLOOKUP(CO336,'Vlookup tables'!$G$2:$H$7,2,FALSE))</f>
        <v>4</v>
      </c>
      <c r="BY336">
        <f>IF(OR(BT336=FALSE,BT336="na"),"na",VLOOKUP(CP336,'Vlookup tables'!$G$2:$H$7,2,FALSE))</f>
        <v>4</v>
      </c>
      <c r="BZ336">
        <f>IF(OR(BU336=FALSE,BU336="na"),"na",VLOOKUP(CQ336,'Vlookup tables'!$G$2:$H$7,2,FALSE))</f>
        <v>4</v>
      </c>
      <c r="CA336">
        <f>IF(OR(BR336=FALSE,BR336="na"),"na",VLOOKUP(CU336,'Vlookup tables'!$J$2:$K$5,2,FALSE))</f>
        <v>3</v>
      </c>
      <c r="CB336">
        <f>IF(OR(BS336=FALSE,BS336="na"),"na",VLOOKUP(CV336,'Vlookup tables'!$J$2:$K$5,2,FALSE))</f>
        <v>3</v>
      </c>
      <c r="CC336">
        <f>IF(OR(BT336=FALSE,BT336="na"),"na",VLOOKUP(CW336,'Vlookup tables'!$J$2:$K$5,2,FALSE))</f>
        <v>3</v>
      </c>
      <c r="CD336">
        <f>IF(OR(BU336=FALSE,BU336="na"),"na",VLOOKUP(CX336,'Vlookup tables'!$J$2:$K$5,2,FALSE))</f>
        <v>3</v>
      </c>
      <c r="CE336" t="b">
        <f t="shared" si="392"/>
        <v>1</v>
      </c>
      <c r="CF336" t="b">
        <f t="shared" si="393"/>
        <v>1</v>
      </c>
      <c r="CG336" t="b">
        <f t="shared" si="394"/>
        <v>1</v>
      </c>
      <c r="CH336" t="b">
        <f t="shared" si="395"/>
        <v>1</v>
      </c>
      <c r="CI336" t="s">
        <v>519</v>
      </c>
      <c r="CJ336" t="s">
        <v>550</v>
      </c>
      <c r="CN336" t="s">
        <v>527</v>
      </c>
      <c r="CO336" t="s">
        <v>573</v>
      </c>
      <c r="CP336" t="s">
        <v>573</v>
      </c>
      <c r="CQ336" t="s">
        <v>573</v>
      </c>
      <c r="CR336" t="s">
        <v>573</v>
      </c>
      <c r="CU336" t="s">
        <v>532</v>
      </c>
      <c r="CV336" t="s">
        <v>532</v>
      </c>
      <c r="CW336" t="s">
        <v>532</v>
      </c>
      <c r="CX336" t="s">
        <v>532</v>
      </c>
      <c r="CY336" t="s">
        <v>532</v>
      </c>
      <c r="DB336" t="s">
        <v>1814</v>
      </c>
      <c r="DC336" t="s">
        <v>1815</v>
      </c>
      <c r="DD336" t="s">
        <v>1816</v>
      </c>
      <c r="DE336" t="s">
        <v>1817</v>
      </c>
      <c r="DI336" t="b">
        <f t="shared" si="396"/>
        <v>1</v>
      </c>
      <c r="DJ336" t="s">
        <v>1818</v>
      </c>
      <c r="DK336" t="s">
        <v>900</v>
      </c>
      <c r="EQ336" t="b">
        <f t="shared" si="397"/>
        <v>1</v>
      </c>
      <c r="ER336" t="b">
        <f t="shared" si="398"/>
        <v>1</v>
      </c>
      <c r="ES336" t="b">
        <f t="shared" si="399"/>
        <v>0</v>
      </c>
      <c r="ET336" t="b">
        <f t="shared" si="400"/>
        <v>0</v>
      </c>
      <c r="EU336" t="b">
        <f t="shared" si="401"/>
        <v>0</v>
      </c>
      <c r="EV336" t="b">
        <f t="shared" si="402"/>
        <v>0</v>
      </c>
      <c r="EW336">
        <f t="shared" si="356"/>
        <v>1</v>
      </c>
      <c r="EX336" t="str">
        <f t="shared" si="357"/>
        <v>na</v>
      </c>
      <c r="EY336" t="str">
        <f t="shared" si="358"/>
        <v>na</v>
      </c>
      <c r="EZ336" t="str">
        <f t="shared" si="359"/>
        <v>na</v>
      </c>
      <c r="FA336" t="str">
        <f t="shared" si="360"/>
        <v>Unknown</v>
      </c>
      <c r="FB336" t="str">
        <f t="shared" si="361"/>
        <v>Unknown</v>
      </c>
      <c r="FC336" t="str">
        <f t="shared" si="403"/>
        <v>Unknown</v>
      </c>
      <c r="FD336" t="b">
        <f t="shared" si="362"/>
        <v>0</v>
      </c>
      <c r="FE336" t="str">
        <f t="shared" si="363"/>
        <v>na</v>
      </c>
      <c r="FF336" t="b">
        <f t="shared" si="364"/>
        <v>1</v>
      </c>
      <c r="FG336" t="b">
        <f t="shared" si="365"/>
        <v>0</v>
      </c>
      <c r="FH336" t="b">
        <f t="shared" si="404"/>
        <v>0</v>
      </c>
      <c r="FI336" t="str">
        <f>IF(OR(FD336=FALSE,FD336="na"),"na",VLOOKUP(GH336,'Vlookup tables'!$G$2:$H$7,2,FALSE))</f>
        <v>na</v>
      </c>
      <c r="FJ336" t="str">
        <f>IF(OR(FE336=FALSE,FE336="na"),"na",VLOOKUP(GI336,'Vlookup tables'!$G$2:$H$7,2,FALSE))</f>
        <v>na</v>
      </c>
      <c r="FK336">
        <f>IF(OR(FF336=FALSE,FF336="na"),"na",VLOOKUP(GJ336,'Vlookup tables'!$G$2:$H$7,2,FALSE))</f>
        <v>1</v>
      </c>
      <c r="FL336" t="str">
        <f>IF(OR(FG336=FALSE,FG336="na"),"na",VLOOKUP(GK336,'Vlookup tables'!$G$2:$H$7,2,FALSE))</f>
        <v>na</v>
      </c>
      <c r="FM336" t="str">
        <f>IF(OR(FD336=FALSE,FD336="na"),"na",VLOOKUP(GO336,'Vlookup tables'!$J$2:$K$5,2,FALSE))</f>
        <v>na</v>
      </c>
      <c r="FN336" t="str">
        <f>IF(OR(FE336=FALSE,FE336="na"),"na",VLOOKUP(GP336,'Vlookup tables'!$J$2:$K$5,2,FALSE))</f>
        <v>na</v>
      </c>
      <c r="FO336">
        <f>IF(OR(FF336=FALSE,FF336="na"),"na",VLOOKUP(GQ336,'Vlookup tables'!$J$2:$K$5,2,FALSE))</f>
        <v>3</v>
      </c>
      <c r="FP336" t="str">
        <f>IF(OR(FG336=FALSE,FG336="na"),"na",VLOOKUP(GR336,'Vlookup tables'!$J$2:$K$5,2,FALSE))</f>
        <v>na</v>
      </c>
      <c r="FQ336" t="str">
        <f t="shared" si="366"/>
        <v>na</v>
      </c>
      <c r="FR336" t="str">
        <f t="shared" si="367"/>
        <v>na</v>
      </c>
      <c r="FS336" t="b">
        <f t="shared" si="368"/>
        <v>0</v>
      </c>
      <c r="FT336" t="str">
        <f t="shared" si="369"/>
        <v>na</v>
      </c>
      <c r="FU336" t="b">
        <f t="shared" si="370"/>
        <v>1</v>
      </c>
      <c r="FV336" t="s">
        <v>601</v>
      </c>
      <c r="FX336" t="s">
        <v>555</v>
      </c>
      <c r="GB336" t="s">
        <v>741</v>
      </c>
      <c r="GJ336" t="s">
        <v>530</v>
      </c>
      <c r="GQ336" t="s">
        <v>532</v>
      </c>
      <c r="GY336" t="s">
        <v>1819</v>
      </c>
      <c r="HC336" t="s">
        <v>1820</v>
      </c>
      <c r="HD336" t="s">
        <v>900</v>
      </c>
      <c r="HX336">
        <f>IF(IT336="","Unknown",VLOOKUP(IT336,'Vlookup tables'!$B$13:$C$16,2,FALSE))</f>
        <v>1</v>
      </c>
      <c r="HY336">
        <f>IF(IU336="","Unknown",VLOOKUP(IU336,'Vlookup tables'!$D$13:$E$16,2,FALSE))</f>
        <v>1</v>
      </c>
      <c r="HZ336">
        <f>IF(IV336="","Unknown",VLOOKUP(IV336,'Vlookup tables'!$F$13:$G$16,2,FALSE))</f>
        <v>2</v>
      </c>
      <c r="IA336">
        <f>IF(IW336="","Unknown",VLOOKUP(IW336,'Vlookup tables'!$H$13:$I$16,2,FALSE))</f>
        <v>2</v>
      </c>
      <c r="IB336">
        <f>IF(IX336="","Unknown",VLOOKUP(IX336,'Vlookup tables'!$J$13:$K$16,2,FALSE))</f>
        <v>2</v>
      </c>
      <c r="IC336">
        <f>IF(IY336="","Unknown",VLOOKUP(IY336,'Vlookup tables'!$L$13:$M$16,2,FALSE))</f>
        <v>2</v>
      </c>
      <c r="ID336">
        <f>IF(IZ336="","Unknown",VLOOKUP(IZ336,'Vlookup tables'!$N$13:$O$16,2,FALSE))</f>
        <v>3</v>
      </c>
      <c r="IE336">
        <f>VLOOKUP(JA336,'Vlookup tables'!$P$13:$Q$15,2,FALSE)</f>
        <v>2</v>
      </c>
      <c r="IF336" t="b">
        <f t="shared" si="405"/>
        <v>1</v>
      </c>
      <c r="IG336" t="b">
        <f t="shared" si="406"/>
        <v>0</v>
      </c>
      <c r="IH336" t="b">
        <f t="shared" si="407"/>
        <v>0</v>
      </c>
      <c r="II336" t="b">
        <f t="shared" si="371"/>
        <v>0</v>
      </c>
      <c r="IJ336">
        <f>IF(OR(IF336=FALSE,IF336="na"),"na",VLOOKUP(JF336,'Vlookup tables'!$G$2:$H$7,2,FALSE))</f>
        <v>1</v>
      </c>
      <c r="IK336" t="str">
        <f>IF(OR(IG336=FALSE,IG336="na"),"na",VLOOKUP(JG336,'Vlookup tables'!$G$2:$H$7,2,FALSE))</f>
        <v>na</v>
      </c>
      <c r="IL336" t="str">
        <f>IF(OR(IH336=FALSE,IH336="na"),"na",VLOOKUP(JH336,'Vlookup tables'!$G$2:$H$7,2,FALSE))</f>
        <v>na</v>
      </c>
      <c r="IM336">
        <f>IF(OR(IF336=FALSE,IF336="na"),"na",VLOOKUP(JL336,'Vlookup tables'!$J$2:$K$5,2,FALSE))</f>
        <v>2</v>
      </c>
      <c r="IN336" t="str">
        <f>IF(OR(IG336=FALSE,IG336="na"),"na",VLOOKUP(JM336,'Vlookup tables'!$J$2:$K$5,2,FALSE))</f>
        <v>na</v>
      </c>
      <c r="IO336" t="str">
        <f>IF(OR(IH336=FALSE,IH336="na"),"na",VLOOKUP(JN336,'Vlookup tables'!$J$2:$K$5,2,FALSE))</f>
        <v>na</v>
      </c>
      <c r="IP336" t="b">
        <f t="shared" si="408"/>
        <v>0</v>
      </c>
      <c r="IQ336" t="str">
        <f t="shared" si="409"/>
        <v>na</v>
      </c>
      <c r="IR336" t="str">
        <f t="shared" si="410"/>
        <v>na</v>
      </c>
      <c r="IS336" t="b">
        <f t="shared" si="411"/>
        <v>1</v>
      </c>
      <c r="IT336" t="s">
        <v>704</v>
      </c>
      <c r="IU336" t="s">
        <v>669</v>
      </c>
      <c r="IV336" t="s">
        <v>561</v>
      </c>
      <c r="IW336" t="s">
        <v>562</v>
      </c>
      <c r="IX336" t="s">
        <v>563</v>
      </c>
      <c r="IY336" t="s">
        <v>528</v>
      </c>
      <c r="IZ336" t="s">
        <v>587</v>
      </c>
      <c r="JA336" t="s">
        <v>578</v>
      </c>
      <c r="JB336" t="s">
        <v>662</v>
      </c>
      <c r="JF336" t="s">
        <v>530</v>
      </c>
      <c r="JL336" t="s">
        <v>528</v>
      </c>
      <c r="KM336" t="s">
        <v>1821</v>
      </c>
      <c r="KN336" t="s">
        <v>900</v>
      </c>
      <c r="KQ336" t="b">
        <f t="shared" si="412"/>
        <v>0</v>
      </c>
      <c r="KR336">
        <f t="shared" si="372"/>
        <v>158</v>
      </c>
    </row>
    <row r="337" spans="1:304" ht="14.4" customHeight="1" x14ac:dyDescent="0.3">
      <c r="A337">
        <v>100</v>
      </c>
      <c r="B337">
        <v>774</v>
      </c>
      <c r="C337" s="2">
        <v>44883.029560185183</v>
      </c>
      <c r="D337">
        <v>1</v>
      </c>
      <c r="E337" t="s">
        <v>544</v>
      </c>
      <c r="F337" t="s">
        <v>566</v>
      </c>
      <c r="G337">
        <f>VLOOKUP(F337,'Vlookup tables'!$A$2:$B$10,2,FALSE)</f>
        <v>3</v>
      </c>
      <c r="H337" t="s">
        <v>631</v>
      </c>
      <c r="J337" t="str">
        <f t="shared" si="413"/>
        <v>Maintenance</v>
      </c>
      <c r="K337" t="s">
        <v>566</v>
      </c>
      <c r="L337">
        <f>VLOOKUP(K337,'Vlookup tables'!$A$2:$B$10,2,FALSE)</f>
        <v>3</v>
      </c>
      <c r="M337" t="s">
        <v>547</v>
      </c>
      <c r="N337" t="b">
        <f t="shared" si="373"/>
        <v>0</v>
      </c>
      <c r="O337" t="b">
        <f t="shared" si="374"/>
        <v>0</v>
      </c>
      <c r="P337" t="b">
        <f t="shared" si="375"/>
        <v>1</v>
      </c>
      <c r="Q337" t="b">
        <f t="shared" si="376"/>
        <v>0</v>
      </c>
      <c r="R337" t="b">
        <f t="shared" si="377"/>
        <v>0</v>
      </c>
      <c r="S337" t="s">
        <v>904</v>
      </c>
      <c r="T337" t="b">
        <f t="shared" si="414"/>
        <v>0</v>
      </c>
      <c r="U337" t="b">
        <f t="shared" si="415"/>
        <v>0</v>
      </c>
      <c r="V337" t="str">
        <f t="shared" si="416"/>
        <v>na</v>
      </c>
      <c r="W337" t="b">
        <f t="shared" si="417"/>
        <v>1</v>
      </c>
      <c r="X337" t="b">
        <f t="shared" si="418"/>
        <v>0</v>
      </c>
      <c r="Y337" t="s">
        <v>517</v>
      </c>
      <c r="Z337">
        <f>VLOOKUP(Y337,'Vlookup tables'!$D$2:$E$6,2,FALSE)</f>
        <v>1</v>
      </c>
      <c r="AA337" t="b">
        <f t="shared" si="355"/>
        <v>0</v>
      </c>
      <c r="AB337" t="b">
        <f t="shared" si="378"/>
        <v>0</v>
      </c>
      <c r="AC337" t="b">
        <f t="shared" si="379"/>
        <v>0</v>
      </c>
      <c r="AD337" t="b">
        <f t="shared" si="380"/>
        <v>0</v>
      </c>
      <c r="AE337" t="b">
        <f t="shared" si="381"/>
        <v>0</v>
      </c>
      <c r="AF337" t="str">
        <f>IF(OR(AA337=FALSE,AA337="na"),"na",VLOOKUP(AV337,'Vlookup tables'!$G$2:$H$7,2,FALSE))</f>
        <v>na</v>
      </c>
      <c r="AG337" t="str">
        <f>IF(OR(AB337=FALSE,AB337="na"),"na",VLOOKUP(AW337,'Vlookup tables'!$G$2:$H$7,2,FALSE))</f>
        <v>na</v>
      </c>
      <c r="AH337" t="str">
        <f>IF(OR(AC337=FALSE,AC337="na"),"na",VLOOKUP(AX337,'Vlookup tables'!$G$2:$H$7,2,FALSE))</f>
        <v>na</v>
      </c>
      <c r="AI337" t="str">
        <f>IF(OR(AD337=FALSE,AD337="na"),"na",VLOOKUP(AY337,'Vlookup tables'!$G$2:$H$7,2,FALSE))</f>
        <v>na</v>
      </c>
      <c r="AJ337" t="str">
        <f>IF(OR(AA337=FALSE,AA337="na"),"na",VLOOKUP(BC337,'Vlookup tables'!$J$2:$K$5,2,FALSE))</f>
        <v>na</v>
      </c>
      <c r="AK337" t="str">
        <f>IF(OR(AB337=FALSE,AB337="na"),"na",VLOOKUP(BD337,'Vlookup tables'!$J$2:$K$5,2,FALSE))</f>
        <v>na</v>
      </c>
      <c r="AL337" t="str">
        <f>IF(OR(AC337=FALSE,AC337="na"),"na",VLOOKUP(BE337,'Vlookup tables'!$J$2:$K$5,2,FALSE))</f>
        <v>na</v>
      </c>
      <c r="AM337" t="str">
        <f>IF(OR(AD337=FALSE,AD337="na"),"na",VLOOKUP(BF337,'Vlookup tables'!$J$2:$K$5,2,FALSE))</f>
        <v>na</v>
      </c>
      <c r="AN337" t="str">
        <f t="shared" si="382"/>
        <v>na</v>
      </c>
      <c r="AO337" t="str">
        <f t="shared" si="383"/>
        <v>na</v>
      </c>
      <c r="AP337" t="str">
        <f t="shared" si="384"/>
        <v>na</v>
      </c>
      <c r="AQ337" t="str">
        <f t="shared" si="385"/>
        <v>na</v>
      </c>
      <c r="AR337" t="s">
        <v>632</v>
      </c>
      <c r="AX337" t="s">
        <v>527</v>
      </c>
      <c r="BE337" t="s">
        <v>528</v>
      </c>
      <c r="BL337" t="s">
        <v>1822</v>
      </c>
      <c r="BQ337" t="str">
        <f t="shared" si="386"/>
        <v>Yes</v>
      </c>
      <c r="BR337" t="b">
        <f t="shared" si="387"/>
        <v>1</v>
      </c>
      <c r="BS337" t="b">
        <f t="shared" si="388"/>
        <v>1</v>
      </c>
      <c r="BT337" t="b">
        <f t="shared" si="389"/>
        <v>0</v>
      </c>
      <c r="BU337" t="b">
        <f t="shared" si="390"/>
        <v>0</v>
      </c>
      <c r="BV337" t="b">
        <f t="shared" si="391"/>
        <v>0</v>
      </c>
      <c r="BW337">
        <f>IF(OR(BR337=FALSE,BR337="na"),"na",VLOOKUP(CN337,'Vlookup tables'!$G$2:$H$7,2,FALSE))</f>
        <v>2</v>
      </c>
      <c r="BX337">
        <f>IF(OR(BS337=FALSE,BS337="na"),"na",VLOOKUP(CO337,'Vlookup tables'!$G$2:$H$7,2,FALSE))</f>
        <v>3</v>
      </c>
      <c r="BY337" t="str">
        <f>IF(OR(BT337=FALSE,BT337="na"),"na",VLOOKUP(CP337,'Vlookup tables'!$G$2:$H$7,2,FALSE))</f>
        <v>na</v>
      </c>
      <c r="BZ337" t="str">
        <f>IF(OR(BU337=FALSE,BU337="na"),"na",VLOOKUP(CQ337,'Vlookup tables'!$G$2:$H$7,2,FALSE))</f>
        <v>na</v>
      </c>
      <c r="CA337">
        <f>IF(OR(BR337=FALSE,BR337="na"),"na",VLOOKUP(CU337,'Vlookup tables'!$J$2:$K$5,2,FALSE))</f>
        <v>2</v>
      </c>
      <c r="CB337">
        <f>IF(OR(BS337=FALSE,BS337="na"),"na",VLOOKUP(CV337,'Vlookup tables'!$J$2:$K$5,2,FALSE))</f>
        <v>3</v>
      </c>
      <c r="CC337" t="str">
        <f>IF(OR(BT337=FALSE,BT337="na"),"na",VLOOKUP(CW337,'Vlookup tables'!$J$2:$K$5,2,FALSE))</f>
        <v>na</v>
      </c>
      <c r="CD337" t="str">
        <f>IF(OR(BU337=FALSE,BU337="na"),"na",VLOOKUP(CX337,'Vlookup tables'!$J$2:$K$5,2,FALSE))</f>
        <v>na</v>
      </c>
      <c r="CE337" t="b">
        <f t="shared" si="392"/>
        <v>1</v>
      </c>
      <c r="CF337" t="b">
        <f t="shared" si="393"/>
        <v>1</v>
      </c>
      <c r="CG337" t="str">
        <f t="shared" si="394"/>
        <v>na</v>
      </c>
      <c r="CH337" t="str">
        <f t="shared" si="395"/>
        <v>na</v>
      </c>
      <c r="CI337" t="s">
        <v>519</v>
      </c>
      <c r="CJ337" t="s">
        <v>529</v>
      </c>
      <c r="CN337" t="s">
        <v>531</v>
      </c>
      <c r="CO337" t="s">
        <v>527</v>
      </c>
      <c r="CU337" t="s">
        <v>528</v>
      </c>
      <c r="CV337" t="s">
        <v>532</v>
      </c>
      <c r="DB337" t="s">
        <v>1823</v>
      </c>
      <c r="DC337" t="s">
        <v>1824</v>
      </c>
      <c r="DI337" t="b">
        <f t="shared" si="396"/>
        <v>0</v>
      </c>
      <c r="DK337" t="s">
        <v>552</v>
      </c>
      <c r="EQ337" t="b">
        <f t="shared" si="397"/>
        <v>0</v>
      </c>
      <c r="ER337" t="b">
        <f t="shared" si="398"/>
        <v>0</v>
      </c>
      <c r="ES337" t="b">
        <f t="shared" si="399"/>
        <v>0</v>
      </c>
      <c r="ET337" t="b">
        <f t="shared" si="400"/>
        <v>0</v>
      </c>
      <c r="EU337" t="b">
        <f t="shared" si="401"/>
        <v>0</v>
      </c>
      <c r="EV337" t="b">
        <f t="shared" si="402"/>
        <v>0</v>
      </c>
      <c r="EW337" t="str">
        <f t="shared" si="356"/>
        <v>na</v>
      </c>
      <c r="EX337" t="str">
        <f t="shared" si="357"/>
        <v>na</v>
      </c>
      <c r="EY337" t="str">
        <f t="shared" si="358"/>
        <v>na</v>
      </c>
      <c r="EZ337" t="str">
        <f t="shared" si="359"/>
        <v>na</v>
      </c>
      <c r="FA337" t="str">
        <f t="shared" si="360"/>
        <v>na</v>
      </c>
      <c r="FB337" t="str">
        <f t="shared" si="361"/>
        <v>na</v>
      </c>
      <c r="FC337" t="str">
        <f t="shared" si="403"/>
        <v>na</v>
      </c>
      <c r="FD337" t="str">
        <f t="shared" si="362"/>
        <v>na</v>
      </c>
      <c r="FE337" t="str">
        <f t="shared" si="363"/>
        <v>na</v>
      </c>
      <c r="FF337" t="str">
        <f t="shared" si="364"/>
        <v>na</v>
      </c>
      <c r="FG337" t="str">
        <f t="shared" si="365"/>
        <v>na</v>
      </c>
      <c r="FH337" t="str">
        <f t="shared" si="404"/>
        <v>na</v>
      </c>
      <c r="FI337" t="str">
        <f>IF(OR(FD337=FALSE,FD337="na"),"na",VLOOKUP(GH337,'Vlookup tables'!$G$2:$H$7,2,FALSE))</f>
        <v>na</v>
      </c>
      <c r="FJ337" t="str">
        <f>IF(OR(FE337=FALSE,FE337="na"),"na",VLOOKUP(GI337,'Vlookup tables'!$G$2:$H$7,2,FALSE))</f>
        <v>na</v>
      </c>
      <c r="FK337" t="str">
        <f>IF(OR(FF337=FALSE,FF337="na"),"na",VLOOKUP(GJ337,'Vlookup tables'!$G$2:$H$7,2,FALSE))</f>
        <v>na</v>
      </c>
      <c r="FL337" t="str">
        <f>IF(OR(FG337=FALSE,FG337="na"),"na",VLOOKUP(GK337,'Vlookup tables'!$G$2:$H$7,2,FALSE))</f>
        <v>na</v>
      </c>
      <c r="FM337" t="str">
        <f>IF(OR(FD337=FALSE,FD337="na"),"na",VLOOKUP(GO337,'Vlookup tables'!$J$2:$K$5,2,FALSE))</f>
        <v>na</v>
      </c>
      <c r="FN337" t="str">
        <f>IF(OR(FE337=FALSE,FE337="na"),"na",VLOOKUP(GP337,'Vlookup tables'!$J$2:$K$5,2,FALSE))</f>
        <v>na</v>
      </c>
      <c r="FO337" t="str">
        <f>IF(OR(FF337=FALSE,FF337="na"),"na",VLOOKUP(GQ337,'Vlookup tables'!$J$2:$K$5,2,FALSE))</f>
        <v>na</v>
      </c>
      <c r="FP337" t="str">
        <f>IF(OR(FG337=FALSE,FG337="na"),"na",VLOOKUP(GR337,'Vlookup tables'!$J$2:$K$5,2,FALSE))</f>
        <v>na</v>
      </c>
      <c r="FQ337" t="str">
        <f t="shared" si="366"/>
        <v>na</v>
      </c>
      <c r="FR337" t="str">
        <f t="shared" si="367"/>
        <v>na</v>
      </c>
      <c r="FS337" t="str">
        <f t="shared" si="368"/>
        <v>na</v>
      </c>
      <c r="FT337" t="str">
        <f t="shared" si="369"/>
        <v>na</v>
      </c>
      <c r="FU337" t="str">
        <f t="shared" si="370"/>
        <v>na</v>
      </c>
      <c r="FV337" t="s">
        <v>574</v>
      </c>
      <c r="HF337" t="s">
        <v>579</v>
      </c>
      <c r="HG337" t="s">
        <v>1825</v>
      </c>
      <c r="HX337">
        <f>IF(IT337="","Unknown",VLOOKUP(IT337,'Vlookup tables'!$B$13:$C$16,2,FALSE))</f>
        <v>1</v>
      </c>
      <c r="HY337">
        <f>IF(IU337="","Unknown",VLOOKUP(IU337,'Vlookup tables'!$D$13:$E$16,2,FALSE))</f>
        <v>2</v>
      </c>
      <c r="HZ337">
        <f>IF(IV337="","Unknown",VLOOKUP(IV337,'Vlookup tables'!$F$13:$G$16,2,FALSE))</f>
        <v>1</v>
      </c>
      <c r="IA337">
        <f>IF(IW337="","Unknown",VLOOKUP(IW337,'Vlookup tables'!$H$13:$I$16,2,FALSE))</f>
        <v>2</v>
      </c>
      <c r="IB337">
        <f>IF(IX337="","Unknown",VLOOKUP(IX337,'Vlookup tables'!$J$13:$K$16,2,FALSE))</f>
        <v>2</v>
      </c>
      <c r="IC337">
        <f>IF(IY337="","Unknown",VLOOKUP(IY337,'Vlookup tables'!$L$13:$M$16,2,FALSE))</f>
        <v>3</v>
      </c>
      <c r="ID337">
        <f>IF(IZ337="","Unknown",VLOOKUP(IZ337,'Vlookup tables'!$N$13:$O$16,2,FALSE))</f>
        <v>3</v>
      </c>
      <c r="IE337">
        <f>VLOOKUP(JA337,'Vlookup tables'!$P$13:$Q$15,2,FALSE)</f>
        <v>2</v>
      </c>
      <c r="IF337" t="b">
        <f t="shared" si="405"/>
        <v>0</v>
      </c>
      <c r="IG337" t="b">
        <f t="shared" si="406"/>
        <v>1</v>
      </c>
      <c r="IH337" t="b">
        <f t="shared" si="407"/>
        <v>0</v>
      </c>
      <c r="II337" t="b">
        <f t="shared" si="371"/>
        <v>0</v>
      </c>
      <c r="IJ337" t="str">
        <f>IF(OR(IF337=FALSE,IF337="na"),"na",VLOOKUP(JF337,'Vlookup tables'!$G$2:$H$7,2,FALSE))</f>
        <v>na</v>
      </c>
      <c r="IK337">
        <f>IF(OR(IG337=FALSE,IG337="na"),"na",VLOOKUP(JG337,'Vlookup tables'!$G$2:$H$7,2,FALSE))</f>
        <v>1</v>
      </c>
      <c r="IL337" t="str">
        <f>IF(OR(IH337=FALSE,IH337="na"),"na",VLOOKUP(JH337,'Vlookup tables'!$G$2:$H$7,2,FALSE))</f>
        <v>na</v>
      </c>
      <c r="IM337" t="str">
        <f>IF(OR(IF337=FALSE,IF337="na"),"na",VLOOKUP(JL337,'Vlookup tables'!$J$2:$K$5,2,FALSE))</f>
        <v>na</v>
      </c>
      <c r="IN337">
        <f>IF(OR(IG337=FALSE,IG337="na"),"na",VLOOKUP(JM337,'Vlookup tables'!$J$2:$K$5,2,FALSE))</f>
        <v>2</v>
      </c>
      <c r="IO337" t="str">
        <f>IF(OR(IH337=FALSE,IH337="na"),"na",VLOOKUP(JN337,'Vlookup tables'!$J$2:$K$5,2,FALSE))</f>
        <v>na</v>
      </c>
      <c r="IP337" t="str">
        <f t="shared" si="408"/>
        <v>na</v>
      </c>
      <c r="IQ337" t="b">
        <f t="shared" si="409"/>
        <v>0</v>
      </c>
      <c r="IR337" t="str">
        <f t="shared" si="410"/>
        <v>na</v>
      </c>
      <c r="IS337" t="b">
        <f t="shared" si="411"/>
        <v>0</v>
      </c>
      <c r="IT337" t="s">
        <v>704</v>
      </c>
      <c r="IU337" t="s">
        <v>560</v>
      </c>
      <c r="IV337" t="s">
        <v>586</v>
      </c>
      <c r="IW337" t="s">
        <v>562</v>
      </c>
      <c r="IX337" t="s">
        <v>563</v>
      </c>
      <c r="IY337" t="s">
        <v>532</v>
      </c>
      <c r="IZ337" t="s">
        <v>587</v>
      </c>
      <c r="JA337" t="s">
        <v>578</v>
      </c>
      <c r="JB337" t="s">
        <v>619</v>
      </c>
      <c r="JG337" t="s">
        <v>530</v>
      </c>
      <c r="JM337" t="s">
        <v>528</v>
      </c>
      <c r="KN337" t="s">
        <v>552</v>
      </c>
      <c r="KQ337" t="b">
        <f t="shared" si="412"/>
        <v>0</v>
      </c>
      <c r="KR337">
        <f t="shared" si="372"/>
        <v>142</v>
      </c>
    </row>
    <row r="338" spans="1:304" ht="14.4" customHeight="1" x14ac:dyDescent="0.3">
      <c r="A338">
        <v>100</v>
      </c>
      <c r="B338">
        <v>569</v>
      </c>
      <c r="C338" s="2">
        <v>44883.07640046296</v>
      </c>
      <c r="D338">
        <v>1</v>
      </c>
      <c r="E338" t="s">
        <v>544</v>
      </c>
      <c r="F338" t="s">
        <v>568</v>
      </c>
      <c r="G338">
        <f>VLOOKUP(F338,'Vlookup tables'!$A$2:$B$10,2,FALSE)</f>
        <v>6</v>
      </c>
      <c r="H338" t="s">
        <v>579</v>
      </c>
      <c r="J338" t="str">
        <f t="shared" si="413"/>
        <v>Unknown</v>
      </c>
      <c r="K338" t="s">
        <v>568</v>
      </c>
      <c r="L338">
        <f>VLOOKUP(K338,'Vlookup tables'!$A$2:$B$10,2,FALSE)</f>
        <v>6</v>
      </c>
      <c r="M338" t="s">
        <v>837</v>
      </c>
      <c r="N338" t="b">
        <f t="shared" si="373"/>
        <v>1</v>
      </c>
      <c r="O338" t="b">
        <f t="shared" si="374"/>
        <v>1</v>
      </c>
      <c r="P338" t="b">
        <f t="shared" si="375"/>
        <v>1</v>
      </c>
      <c r="Q338" t="b">
        <f t="shared" si="376"/>
        <v>1</v>
      </c>
      <c r="R338" t="b">
        <f t="shared" si="377"/>
        <v>1</v>
      </c>
      <c r="T338" t="str">
        <f t="shared" si="414"/>
        <v>na</v>
      </c>
      <c r="U338" t="str">
        <f t="shared" si="415"/>
        <v>na</v>
      </c>
      <c r="V338" t="str">
        <f t="shared" si="416"/>
        <v>na</v>
      </c>
      <c r="W338" t="str">
        <f t="shared" si="417"/>
        <v>na</v>
      </c>
      <c r="X338" t="str">
        <f t="shared" si="418"/>
        <v>na</v>
      </c>
      <c r="Y338" t="s">
        <v>517</v>
      </c>
      <c r="Z338">
        <f>VLOOKUP(Y338,'Vlookup tables'!$D$2:$E$6,2,FALSE)</f>
        <v>1</v>
      </c>
      <c r="AA338" t="b">
        <f t="shared" si="355"/>
        <v>1</v>
      </c>
      <c r="AB338" t="b">
        <f t="shared" si="378"/>
        <v>0</v>
      </c>
      <c r="AC338" t="b">
        <f t="shared" si="379"/>
        <v>0</v>
      </c>
      <c r="AD338" t="b">
        <f t="shared" si="380"/>
        <v>1</v>
      </c>
      <c r="AE338" t="b">
        <f t="shared" si="381"/>
        <v>0</v>
      </c>
      <c r="AF338">
        <f>IF(OR(AA338=FALSE,AA338="na"),"na",VLOOKUP(AV338,'Vlookup tables'!$G$2:$H$7,2,FALSE))</f>
        <v>5</v>
      </c>
      <c r="AG338" t="str">
        <f>IF(OR(AB338=FALSE,AB338="na"),"na",VLOOKUP(AW338,'Vlookup tables'!$G$2:$H$7,2,FALSE))</f>
        <v>na</v>
      </c>
      <c r="AH338" t="str">
        <f>IF(OR(AC338=FALSE,AC338="na"),"na",VLOOKUP(AX338,'Vlookup tables'!$G$2:$H$7,2,FALSE))</f>
        <v>na</v>
      </c>
      <c r="AI338">
        <f>IF(OR(AD338=FALSE,AD338="na"),"na",VLOOKUP(AY338,'Vlookup tables'!$G$2:$H$7,2,FALSE))</f>
        <v>5</v>
      </c>
      <c r="AJ338">
        <f>IF(OR(AA338=FALSE,AA338="na"),"na",VLOOKUP(BC338,'Vlookup tables'!$J$2:$K$5,2,FALSE))</f>
        <v>3</v>
      </c>
      <c r="AK338" t="str">
        <f>IF(OR(AB338=FALSE,AB338="na"),"na",VLOOKUP(BD338,'Vlookup tables'!$J$2:$K$5,2,FALSE))</f>
        <v>na</v>
      </c>
      <c r="AL338" t="str">
        <f>IF(OR(AC338=FALSE,AC338="na"),"na",VLOOKUP(BE338,'Vlookup tables'!$J$2:$K$5,2,FALSE))</f>
        <v>na</v>
      </c>
      <c r="AM338">
        <f>IF(OR(AD338=FALSE,AD338="na"),"na",VLOOKUP(BF338,'Vlookup tables'!$J$2:$K$5,2,FALSE))</f>
        <v>3</v>
      </c>
      <c r="AN338" t="b">
        <f t="shared" si="382"/>
        <v>0</v>
      </c>
      <c r="AO338" t="str">
        <f t="shared" si="383"/>
        <v>na</v>
      </c>
      <c r="AP338" t="str">
        <f t="shared" si="384"/>
        <v>na</v>
      </c>
      <c r="AQ338" t="b">
        <f t="shared" si="385"/>
        <v>0</v>
      </c>
      <c r="AR338" t="s">
        <v>666</v>
      </c>
      <c r="AV338" t="s">
        <v>551</v>
      </c>
      <c r="AX338" t="s">
        <v>551</v>
      </c>
      <c r="AY338" t="s">
        <v>551</v>
      </c>
      <c r="BC338" t="s">
        <v>532</v>
      </c>
      <c r="BE338" t="s">
        <v>532</v>
      </c>
      <c r="BF338" t="s">
        <v>532</v>
      </c>
      <c r="BQ338" t="str">
        <f t="shared" si="386"/>
        <v>No</v>
      </c>
      <c r="BR338" t="str">
        <f t="shared" si="387"/>
        <v>na</v>
      </c>
      <c r="BS338" t="str">
        <f t="shared" si="388"/>
        <v>na</v>
      </c>
      <c r="BT338" t="str">
        <f t="shared" si="389"/>
        <v>na</v>
      </c>
      <c r="BU338" t="str">
        <f t="shared" si="390"/>
        <v>na</v>
      </c>
      <c r="BV338" t="str">
        <f t="shared" si="391"/>
        <v>na</v>
      </c>
      <c r="BW338" t="str">
        <f>IF(OR(BR338=FALSE,BR338="na"),"na",VLOOKUP(CN338,'Vlookup tables'!$G$2:$H$7,2,FALSE))</f>
        <v>na</v>
      </c>
      <c r="BX338" t="str">
        <f>IF(OR(BS338=FALSE,BS338="na"),"na",VLOOKUP(CO338,'Vlookup tables'!$G$2:$H$7,2,FALSE))</f>
        <v>na</v>
      </c>
      <c r="BY338" t="str">
        <f>IF(OR(BT338=FALSE,BT338="na"),"na",VLOOKUP(CP338,'Vlookup tables'!$G$2:$H$7,2,FALSE))</f>
        <v>na</v>
      </c>
      <c r="BZ338" t="str">
        <f>IF(OR(BU338=FALSE,BU338="na"),"na",VLOOKUP(CQ338,'Vlookup tables'!$G$2:$H$7,2,FALSE))</f>
        <v>na</v>
      </c>
      <c r="CA338" t="str">
        <f>IF(OR(BR338=FALSE,BR338="na"),"na",VLOOKUP(CU338,'Vlookup tables'!$J$2:$K$5,2,FALSE))</f>
        <v>na</v>
      </c>
      <c r="CB338" t="str">
        <f>IF(OR(BS338=FALSE,BS338="na"),"na",VLOOKUP(CV338,'Vlookup tables'!$J$2:$K$5,2,FALSE))</f>
        <v>na</v>
      </c>
      <c r="CC338" t="str">
        <f>IF(OR(BT338=FALSE,BT338="na"),"na",VLOOKUP(CW338,'Vlookup tables'!$J$2:$K$5,2,FALSE))</f>
        <v>na</v>
      </c>
      <c r="CD338" t="str">
        <f>IF(OR(BU338=FALSE,BU338="na"),"na",VLOOKUP(CX338,'Vlookup tables'!$J$2:$K$5,2,FALSE))</f>
        <v>na</v>
      </c>
      <c r="CE338" t="str">
        <f t="shared" si="392"/>
        <v>na</v>
      </c>
      <c r="CF338" t="str">
        <f t="shared" si="393"/>
        <v>na</v>
      </c>
      <c r="CG338" t="str">
        <f t="shared" si="394"/>
        <v>na</v>
      </c>
      <c r="CH338" t="str">
        <f t="shared" si="395"/>
        <v>na</v>
      </c>
      <c r="CI338" t="s">
        <v>617</v>
      </c>
      <c r="DI338" t="b">
        <f t="shared" si="396"/>
        <v>0</v>
      </c>
      <c r="DK338" t="s">
        <v>552</v>
      </c>
      <c r="EQ338" t="b">
        <f t="shared" si="397"/>
        <v>1</v>
      </c>
      <c r="ER338" t="b">
        <f t="shared" si="398"/>
        <v>1</v>
      </c>
      <c r="ES338" t="b">
        <f t="shared" si="399"/>
        <v>1</v>
      </c>
      <c r="ET338" t="b">
        <f t="shared" si="400"/>
        <v>1</v>
      </c>
      <c r="EU338" t="b">
        <f t="shared" si="401"/>
        <v>1</v>
      </c>
      <c r="EV338" t="b">
        <f t="shared" si="402"/>
        <v>0</v>
      </c>
      <c r="EW338">
        <f t="shared" si="356"/>
        <v>3</v>
      </c>
      <c r="EX338">
        <f t="shared" si="357"/>
        <v>3</v>
      </c>
      <c r="EY338">
        <f t="shared" si="358"/>
        <v>2</v>
      </c>
      <c r="EZ338">
        <f t="shared" si="359"/>
        <v>2</v>
      </c>
      <c r="FA338" t="b">
        <f t="shared" si="360"/>
        <v>1</v>
      </c>
      <c r="FB338" t="b">
        <f t="shared" si="361"/>
        <v>1</v>
      </c>
      <c r="FC338" t="b">
        <f t="shared" si="403"/>
        <v>0</v>
      </c>
      <c r="FD338" t="b">
        <f t="shared" si="362"/>
        <v>1</v>
      </c>
      <c r="FE338" t="b">
        <f t="shared" si="363"/>
        <v>1</v>
      </c>
      <c r="FF338" t="b">
        <f t="shared" si="364"/>
        <v>1</v>
      </c>
      <c r="FG338" t="b">
        <f t="shared" si="365"/>
        <v>1</v>
      </c>
      <c r="FH338" t="b">
        <f t="shared" si="404"/>
        <v>0</v>
      </c>
      <c r="FI338">
        <f>IF(OR(FD338=FALSE,FD338="na"),"na",VLOOKUP(GH338,'Vlookup tables'!$G$2:$H$7,2,FALSE))</f>
        <v>5</v>
      </c>
      <c r="FJ338">
        <f>IF(OR(FE338=FALSE,FE338="na"),"na",VLOOKUP(GI338,'Vlookup tables'!$G$2:$H$7,2,FALSE))</f>
        <v>5</v>
      </c>
      <c r="FK338">
        <f>IF(OR(FF338=FALSE,FF338="na"),"na",VLOOKUP(GJ338,'Vlookup tables'!$G$2:$H$7,2,FALSE))</f>
        <v>5</v>
      </c>
      <c r="FL338">
        <f>IF(OR(FG338=FALSE,FG338="na"),"na",VLOOKUP(GK338,'Vlookup tables'!$G$2:$H$7,2,FALSE))</f>
        <v>5</v>
      </c>
      <c r="FM338">
        <f>IF(OR(FD338=FALSE,FD338="na"),"na",VLOOKUP(GO338,'Vlookup tables'!$J$2:$K$5,2,FALSE))</f>
        <v>3</v>
      </c>
      <c r="FN338">
        <f>IF(OR(FE338=FALSE,FE338="na"),"na",VLOOKUP(GP338,'Vlookup tables'!$J$2:$K$5,2,FALSE))</f>
        <v>3</v>
      </c>
      <c r="FO338">
        <f>IF(OR(FF338=FALSE,FF338="na"),"na",VLOOKUP(GQ338,'Vlookup tables'!$J$2:$K$5,2,FALSE))</f>
        <v>3</v>
      </c>
      <c r="FP338">
        <f>IF(OR(FG338=FALSE,FG338="na"),"na",VLOOKUP(GR338,'Vlookup tables'!$J$2:$K$5,2,FALSE))</f>
        <v>3</v>
      </c>
      <c r="FQ338" t="b">
        <f t="shared" si="366"/>
        <v>0</v>
      </c>
      <c r="FR338" t="b">
        <f t="shared" si="367"/>
        <v>0</v>
      </c>
      <c r="FS338" t="b">
        <f t="shared" si="368"/>
        <v>0</v>
      </c>
      <c r="FT338" t="b">
        <f t="shared" si="369"/>
        <v>0</v>
      </c>
      <c r="FU338" t="b">
        <f t="shared" si="370"/>
        <v>0</v>
      </c>
      <c r="FV338" t="s">
        <v>725</v>
      </c>
      <c r="FX338" t="s">
        <v>554</v>
      </c>
      <c r="FY338" t="s">
        <v>554</v>
      </c>
      <c r="FZ338" t="s">
        <v>556</v>
      </c>
      <c r="GA338" t="s">
        <v>556</v>
      </c>
      <c r="GB338" t="s">
        <v>893</v>
      </c>
      <c r="GF338" t="s">
        <v>609</v>
      </c>
      <c r="GH338" t="s">
        <v>551</v>
      </c>
      <c r="GI338" t="s">
        <v>551</v>
      </c>
      <c r="GJ338" t="s">
        <v>551</v>
      </c>
      <c r="GK338" t="s">
        <v>551</v>
      </c>
      <c r="GO338" t="s">
        <v>532</v>
      </c>
      <c r="GP338" t="s">
        <v>532</v>
      </c>
      <c r="GQ338" t="s">
        <v>532</v>
      </c>
      <c r="GR338" t="s">
        <v>532</v>
      </c>
      <c r="HD338" t="s">
        <v>552</v>
      </c>
      <c r="HX338">
        <f>IF(IT338="","Unknown",VLOOKUP(IT338,'Vlookup tables'!$B$13:$C$16,2,FALSE))</f>
        <v>2</v>
      </c>
      <c r="HY338">
        <f>IF(IU338="","Unknown",VLOOKUP(IU338,'Vlookup tables'!$D$13:$E$16,2,FALSE))</f>
        <v>3</v>
      </c>
      <c r="HZ338">
        <f>IF(IV338="","Unknown",VLOOKUP(IV338,'Vlookup tables'!$F$13:$G$16,2,FALSE))</f>
        <v>3</v>
      </c>
      <c r="IA338" t="str">
        <f>IF(IW338="","Unknown",VLOOKUP(IW338,'Vlookup tables'!$H$13:$I$16,2,FALSE))</f>
        <v>Unknown</v>
      </c>
      <c r="IB338" t="str">
        <f>IF(IX338="","Unknown",VLOOKUP(IX338,'Vlookup tables'!$J$13:$K$16,2,FALSE))</f>
        <v>Unknown</v>
      </c>
      <c r="IC338" t="str">
        <f>IF(IY338="","Unknown",VLOOKUP(IY338,'Vlookup tables'!$L$13:$M$16,2,FALSE))</f>
        <v>Unknown</v>
      </c>
      <c r="ID338" t="str">
        <f>IF(IZ338="","Unknown",VLOOKUP(IZ338,'Vlookup tables'!$N$13:$O$16,2,FALSE))</f>
        <v>Unknown</v>
      </c>
      <c r="IE338">
        <f>VLOOKUP(JA338,'Vlookup tables'!$P$13:$Q$15,2,FALSE)</f>
        <v>2</v>
      </c>
      <c r="IF338" t="b">
        <f t="shared" si="405"/>
        <v>1</v>
      </c>
      <c r="IG338" t="b">
        <f t="shared" si="406"/>
        <v>1</v>
      </c>
      <c r="IH338" t="b">
        <f t="shared" si="407"/>
        <v>1</v>
      </c>
      <c r="II338" t="b">
        <f t="shared" si="371"/>
        <v>0</v>
      </c>
      <c r="IJ338">
        <f>IF(OR(IF338=FALSE,IF338="na"),"na",VLOOKUP(JF338,'Vlookup tables'!$G$2:$H$7,2,FALSE))</f>
        <v>5</v>
      </c>
      <c r="IK338">
        <f>IF(OR(IG338=FALSE,IG338="na"),"na",VLOOKUP(JG338,'Vlookup tables'!$G$2:$H$7,2,FALSE))</f>
        <v>5</v>
      </c>
      <c r="IL338">
        <f>IF(OR(IH338=FALSE,IH338="na"),"na",VLOOKUP(JH338,'Vlookup tables'!$G$2:$H$7,2,FALSE))</f>
        <v>5</v>
      </c>
      <c r="IM338">
        <f>IF(OR(IF338=FALSE,IF338="na"),"na",VLOOKUP(JL338,'Vlookup tables'!$J$2:$K$5,2,FALSE))</f>
        <v>3</v>
      </c>
      <c r="IN338">
        <f>IF(OR(IG338=FALSE,IG338="na"),"na",VLOOKUP(JM338,'Vlookup tables'!$J$2:$K$5,2,FALSE))</f>
        <v>3</v>
      </c>
      <c r="IO338">
        <f>IF(OR(IH338=FALSE,IH338="na"),"na",VLOOKUP(JN338,'Vlookup tables'!$J$2:$K$5,2,FALSE))</f>
        <v>3</v>
      </c>
      <c r="IP338" t="b">
        <f t="shared" si="408"/>
        <v>0</v>
      </c>
      <c r="IQ338" t="b">
        <f t="shared" si="409"/>
        <v>0</v>
      </c>
      <c r="IR338" t="b">
        <f t="shared" si="410"/>
        <v>0</v>
      </c>
      <c r="IS338" t="b">
        <f t="shared" si="411"/>
        <v>0</v>
      </c>
      <c r="IT338" t="s">
        <v>559</v>
      </c>
      <c r="IU338" t="s">
        <v>539</v>
      </c>
      <c r="IV338" t="s">
        <v>540</v>
      </c>
      <c r="JA338" t="s">
        <v>578</v>
      </c>
      <c r="JB338" t="s">
        <v>921</v>
      </c>
      <c r="JF338" t="s">
        <v>551</v>
      </c>
      <c r="JG338" t="s">
        <v>551</v>
      </c>
      <c r="JH338" t="s">
        <v>551</v>
      </c>
      <c r="JL338" t="s">
        <v>532</v>
      </c>
      <c r="JM338" t="s">
        <v>532</v>
      </c>
      <c r="JN338" t="s">
        <v>532</v>
      </c>
      <c r="KN338" t="s">
        <v>552</v>
      </c>
      <c r="KQ338" t="b">
        <f t="shared" si="412"/>
        <v>0</v>
      </c>
      <c r="KR338">
        <f t="shared" si="372"/>
        <v>150</v>
      </c>
    </row>
    <row r="339" spans="1:304" ht="14.4" customHeight="1" x14ac:dyDescent="0.3">
      <c r="A339">
        <v>100</v>
      </c>
      <c r="B339">
        <v>314694</v>
      </c>
      <c r="C339" s="2">
        <v>44883.274212962962</v>
      </c>
      <c r="D339">
        <v>1</v>
      </c>
      <c r="E339" t="s">
        <v>544</v>
      </c>
      <c r="F339" t="s">
        <v>566</v>
      </c>
      <c r="G339">
        <f>VLOOKUP(F339,'Vlookup tables'!$A$2:$B$10,2,FALSE)</f>
        <v>3</v>
      </c>
      <c r="H339" t="s">
        <v>579</v>
      </c>
      <c r="I339" t="s">
        <v>1826</v>
      </c>
      <c r="J339" t="str">
        <f t="shared" si="413"/>
        <v xml:space="preserve">Traffic Management Specialist  </v>
      </c>
      <c r="K339" t="s">
        <v>566</v>
      </c>
      <c r="L339">
        <f>VLOOKUP(K339,'Vlookup tables'!$A$2:$B$10,2,FALSE)</f>
        <v>3</v>
      </c>
      <c r="M339" t="s">
        <v>656</v>
      </c>
      <c r="N339" t="b">
        <f t="shared" si="373"/>
        <v>1</v>
      </c>
      <c r="O339" t="b">
        <f t="shared" si="374"/>
        <v>1</v>
      </c>
      <c r="P339" t="b">
        <f t="shared" si="375"/>
        <v>0</v>
      </c>
      <c r="Q339" t="b">
        <f t="shared" si="376"/>
        <v>1</v>
      </c>
      <c r="R339" t="b">
        <f t="shared" si="377"/>
        <v>1</v>
      </c>
      <c r="S339" t="s">
        <v>547</v>
      </c>
      <c r="T339" t="str">
        <f t="shared" si="414"/>
        <v>na</v>
      </c>
      <c r="U339" t="str">
        <f t="shared" si="415"/>
        <v>na</v>
      </c>
      <c r="V339" t="b">
        <f t="shared" si="416"/>
        <v>1</v>
      </c>
      <c r="W339" t="str">
        <f t="shared" si="417"/>
        <v>na</v>
      </c>
      <c r="X339" t="str">
        <f t="shared" si="418"/>
        <v>na</v>
      </c>
      <c r="Y339" t="s">
        <v>517</v>
      </c>
      <c r="Z339">
        <f>VLOOKUP(Y339,'Vlookup tables'!$D$2:$E$6,2,FALSE)</f>
        <v>1</v>
      </c>
      <c r="AA339" t="b">
        <f t="shared" si="355"/>
        <v>1</v>
      </c>
      <c r="AB339" t="b">
        <f t="shared" si="378"/>
        <v>1</v>
      </c>
      <c r="AC339" t="b">
        <f t="shared" si="379"/>
        <v>0</v>
      </c>
      <c r="AD339" t="b">
        <f t="shared" si="380"/>
        <v>1</v>
      </c>
      <c r="AE339" t="b">
        <f t="shared" si="381"/>
        <v>0</v>
      </c>
      <c r="AF339">
        <f>IF(OR(AA339=FALSE,AA339="na"),"na",VLOOKUP(AV339,'Vlookup tables'!$G$2:$H$7,2,FALSE))</f>
        <v>5</v>
      </c>
      <c r="AG339">
        <f>IF(OR(AB339=FALSE,AB339="na"),"na",VLOOKUP(AW339,'Vlookup tables'!$G$2:$H$7,2,FALSE))</f>
        <v>1</v>
      </c>
      <c r="AH339" t="str">
        <f>IF(OR(AC339=FALSE,AC339="na"),"na",VLOOKUP(AX339,'Vlookup tables'!$G$2:$H$7,2,FALSE))</f>
        <v>na</v>
      </c>
      <c r="AI339">
        <f>IF(OR(AD339=FALSE,AD339="na"),"na",VLOOKUP(AY339,'Vlookup tables'!$G$2:$H$7,2,FALSE))</f>
        <v>5</v>
      </c>
      <c r="AJ339">
        <f>IF(OR(AA339=FALSE,AA339="na"),"na",VLOOKUP(BC339,'Vlookup tables'!$J$2:$K$5,2,FALSE))</f>
        <v>3</v>
      </c>
      <c r="AK339">
        <f>IF(OR(AB339=FALSE,AB339="na"),"na",VLOOKUP(BD339,'Vlookup tables'!$J$2:$K$5,2,FALSE))</f>
        <v>3</v>
      </c>
      <c r="AL339" t="str">
        <f>IF(OR(AC339=FALSE,AC339="na"),"na",VLOOKUP(BE339,'Vlookup tables'!$J$2:$K$5,2,FALSE))</f>
        <v>na</v>
      </c>
      <c r="AM339">
        <f>IF(OR(AD339=FALSE,AD339="na"),"na",VLOOKUP(BF339,'Vlookup tables'!$J$2:$K$5,2,FALSE))</f>
        <v>3</v>
      </c>
      <c r="AN339" t="b">
        <f t="shared" si="382"/>
        <v>1</v>
      </c>
      <c r="AO339" t="b">
        <f t="shared" si="383"/>
        <v>0</v>
      </c>
      <c r="AP339" t="str">
        <f t="shared" si="384"/>
        <v>na</v>
      </c>
      <c r="AQ339" t="b">
        <f t="shared" si="385"/>
        <v>1</v>
      </c>
      <c r="AR339" t="s">
        <v>771</v>
      </c>
      <c r="AV339" t="s">
        <v>551</v>
      </c>
      <c r="AW339" t="s">
        <v>530</v>
      </c>
      <c r="AX339" t="s">
        <v>551</v>
      </c>
      <c r="AY339" t="s">
        <v>551</v>
      </c>
      <c r="BC339" t="s">
        <v>532</v>
      </c>
      <c r="BD339" t="s">
        <v>532</v>
      </c>
      <c r="BE339" t="s">
        <v>532</v>
      </c>
      <c r="BF339" t="s">
        <v>532</v>
      </c>
      <c r="BJ339" t="s">
        <v>1827</v>
      </c>
      <c r="BL339" t="s">
        <v>1828</v>
      </c>
      <c r="BM339" t="s">
        <v>1829</v>
      </c>
      <c r="BQ339" t="str">
        <f t="shared" si="386"/>
        <v>Yes</v>
      </c>
      <c r="BR339" t="b">
        <f t="shared" si="387"/>
        <v>1</v>
      </c>
      <c r="BS339" t="b">
        <f t="shared" si="388"/>
        <v>1</v>
      </c>
      <c r="BT339" t="b">
        <f t="shared" si="389"/>
        <v>1</v>
      </c>
      <c r="BU339" t="b">
        <f t="shared" si="390"/>
        <v>1</v>
      </c>
      <c r="BV339" t="b">
        <f t="shared" si="391"/>
        <v>0</v>
      </c>
      <c r="BW339">
        <f>IF(OR(BR339=FALSE,BR339="na"),"na",VLOOKUP(CN339,'Vlookup tables'!$G$2:$H$7,2,FALSE))</f>
        <v>5</v>
      </c>
      <c r="BX339">
        <f>IF(OR(BS339=FALSE,BS339="na"),"na",VLOOKUP(CO339,'Vlookup tables'!$G$2:$H$7,2,FALSE))</f>
        <v>5</v>
      </c>
      <c r="BY339">
        <f>IF(OR(BT339=FALSE,BT339="na"),"na",VLOOKUP(CP339,'Vlookup tables'!$G$2:$H$7,2,FALSE))</f>
        <v>5</v>
      </c>
      <c r="BZ339">
        <f>IF(OR(BU339=FALSE,BU339="na"),"na",VLOOKUP(CQ339,'Vlookup tables'!$G$2:$H$7,2,FALSE))</f>
        <v>5</v>
      </c>
      <c r="CA339">
        <f>IF(OR(BR339=FALSE,BR339="na"),"na",VLOOKUP(CU339,'Vlookup tables'!$J$2:$K$5,2,FALSE))</f>
        <v>3</v>
      </c>
      <c r="CB339">
        <f>IF(OR(BS339=FALSE,BS339="na"),"na",VLOOKUP(CV339,'Vlookup tables'!$J$2:$K$5,2,FALSE))</f>
        <v>3</v>
      </c>
      <c r="CC339">
        <f>IF(OR(BT339=FALSE,BT339="na"),"na",VLOOKUP(CW339,'Vlookup tables'!$J$2:$K$5,2,FALSE))</f>
        <v>3</v>
      </c>
      <c r="CD339">
        <f>IF(OR(BU339=FALSE,BU339="na"),"na",VLOOKUP(CX339,'Vlookup tables'!$J$2:$K$5,2,FALSE))</f>
        <v>3</v>
      </c>
      <c r="CE339" t="b">
        <f t="shared" si="392"/>
        <v>1</v>
      </c>
      <c r="CF339" t="b">
        <f t="shared" si="393"/>
        <v>1</v>
      </c>
      <c r="CG339" t="b">
        <f t="shared" si="394"/>
        <v>1</v>
      </c>
      <c r="CH339" t="b">
        <f t="shared" si="395"/>
        <v>1</v>
      </c>
      <c r="CI339" t="s">
        <v>519</v>
      </c>
      <c r="CJ339" t="s">
        <v>550</v>
      </c>
      <c r="CN339" t="s">
        <v>551</v>
      </c>
      <c r="CO339" t="s">
        <v>551</v>
      </c>
      <c r="CP339" t="s">
        <v>551</v>
      </c>
      <c r="CQ339" t="s">
        <v>551</v>
      </c>
      <c r="CU339" t="s">
        <v>532</v>
      </c>
      <c r="CV339" t="s">
        <v>532</v>
      </c>
      <c r="CW339" t="s">
        <v>532</v>
      </c>
      <c r="CX339" t="s">
        <v>532</v>
      </c>
      <c r="DB339" t="s">
        <v>1830</v>
      </c>
      <c r="DC339" t="s">
        <v>1831</v>
      </c>
      <c r="DD339" t="s">
        <v>1832</v>
      </c>
      <c r="DE339" t="s">
        <v>1833</v>
      </c>
      <c r="DI339" t="b">
        <f t="shared" si="396"/>
        <v>1</v>
      </c>
      <c r="DJ339" s="1" t="s">
        <v>1834</v>
      </c>
      <c r="DK339" t="s">
        <v>649</v>
      </c>
      <c r="EQ339" t="b">
        <f t="shared" si="397"/>
        <v>1</v>
      </c>
      <c r="ER339" t="b">
        <f t="shared" si="398"/>
        <v>1</v>
      </c>
      <c r="ES339" t="b">
        <f t="shared" si="399"/>
        <v>1</v>
      </c>
      <c r="ET339" t="b">
        <f t="shared" si="400"/>
        <v>1</v>
      </c>
      <c r="EU339" t="b">
        <f t="shared" si="401"/>
        <v>1</v>
      </c>
      <c r="EV339" t="b">
        <f t="shared" si="402"/>
        <v>0</v>
      </c>
      <c r="EW339">
        <f t="shared" si="356"/>
        <v>3</v>
      </c>
      <c r="EX339">
        <f t="shared" si="357"/>
        <v>3</v>
      </c>
      <c r="EY339">
        <f t="shared" si="358"/>
        <v>3</v>
      </c>
      <c r="EZ339">
        <f t="shared" si="359"/>
        <v>3</v>
      </c>
      <c r="FA339" t="b">
        <f t="shared" si="360"/>
        <v>1</v>
      </c>
      <c r="FB339" t="b">
        <f t="shared" si="361"/>
        <v>1</v>
      </c>
      <c r="FC339" t="b">
        <f t="shared" si="403"/>
        <v>0</v>
      </c>
      <c r="FD339" t="b">
        <f t="shared" si="362"/>
        <v>1</v>
      </c>
      <c r="FE339" t="b">
        <f t="shared" si="363"/>
        <v>1</v>
      </c>
      <c r="FF339" t="b">
        <f t="shared" si="364"/>
        <v>1</v>
      </c>
      <c r="FG339" t="b">
        <f t="shared" si="365"/>
        <v>1</v>
      </c>
      <c r="FH339" t="b">
        <f t="shared" si="404"/>
        <v>0</v>
      </c>
      <c r="FI339">
        <f>IF(OR(FD339=FALSE,FD339="na"),"na",VLOOKUP(GH339,'Vlookup tables'!$G$2:$H$7,2,FALSE))</f>
        <v>5</v>
      </c>
      <c r="FJ339">
        <f>IF(OR(FE339=FALSE,FE339="na"),"na",VLOOKUP(GI339,'Vlookup tables'!$G$2:$H$7,2,FALSE))</f>
        <v>5</v>
      </c>
      <c r="FK339">
        <f>IF(OR(FF339=FALSE,FF339="na"),"na",VLOOKUP(GJ339,'Vlookup tables'!$G$2:$H$7,2,FALSE))</f>
        <v>5</v>
      </c>
      <c r="FL339">
        <f>IF(OR(FG339=FALSE,FG339="na"),"na",VLOOKUP(GK339,'Vlookup tables'!$G$2:$H$7,2,FALSE))</f>
        <v>4</v>
      </c>
      <c r="FM339">
        <f>IF(OR(FD339=FALSE,FD339="na"),"na",VLOOKUP(GO339,'Vlookup tables'!$J$2:$K$5,2,FALSE))</f>
        <v>3</v>
      </c>
      <c r="FN339">
        <f>IF(OR(FE339=FALSE,FE339="na"),"na",VLOOKUP(GP339,'Vlookup tables'!$J$2:$K$5,2,FALSE))</f>
        <v>3</v>
      </c>
      <c r="FO339">
        <f>IF(OR(FF339=FALSE,FF339="na"),"na",VLOOKUP(GQ339,'Vlookup tables'!$J$2:$K$5,2,FALSE))</f>
        <v>3</v>
      </c>
      <c r="FP339">
        <f>IF(OR(FG339=FALSE,FG339="na"),"na",VLOOKUP(GR339,'Vlookup tables'!$J$2:$K$5,2,FALSE))</f>
        <v>3</v>
      </c>
      <c r="FQ339" t="b">
        <f t="shared" si="366"/>
        <v>0</v>
      </c>
      <c r="FR339" t="b">
        <f t="shared" si="367"/>
        <v>0</v>
      </c>
      <c r="FS339" t="b">
        <f t="shared" si="368"/>
        <v>0</v>
      </c>
      <c r="FT339" t="b">
        <f t="shared" si="369"/>
        <v>0</v>
      </c>
      <c r="FU339" t="b">
        <f t="shared" si="370"/>
        <v>0</v>
      </c>
      <c r="FV339" t="s">
        <v>725</v>
      </c>
      <c r="FX339" t="s">
        <v>554</v>
      </c>
      <c r="FY339" t="s">
        <v>554</v>
      </c>
      <c r="FZ339" t="s">
        <v>554</v>
      </c>
      <c r="GA339" t="s">
        <v>554</v>
      </c>
      <c r="GB339" t="s">
        <v>893</v>
      </c>
      <c r="GF339" t="s">
        <v>609</v>
      </c>
      <c r="GH339" t="s">
        <v>551</v>
      </c>
      <c r="GI339" t="s">
        <v>551</v>
      </c>
      <c r="GJ339" t="s">
        <v>551</v>
      </c>
      <c r="GK339" t="s">
        <v>573</v>
      </c>
      <c r="GO339" t="s">
        <v>532</v>
      </c>
      <c r="GP339" t="s">
        <v>532</v>
      </c>
      <c r="GQ339" t="s">
        <v>532</v>
      </c>
      <c r="GR339" t="s">
        <v>532</v>
      </c>
      <c r="HD339" t="s">
        <v>552</v>
      </c>
      <c r="HX339">
        <f>IF(IT339="","Unknown",VLOOKUP(IT339,'Vlookup tables'!$B$13:$C$16,2,FALSE))</f>
        <v>3</v>
      </c>
      <c r="HY339">
        <f>IF(IU339="","Unknown",VLOOKUP(IU339,'Vlookup tables'!$D$13:$E$16,2,FALSE))</f>
        <v>3</v>
      </c>
      <c r="HZ339">
        <f>IF(IV339="","Unknown",VLOOKUP(IV339,'Vlookup tables'!$F$13:$G$16,2,FALSE))</f>
        <v>1</v>
      </c>
      <c r="IA339">
        <f>IF(IW339="","Unknown",VLOOKUP(IW339,'Vlookup tables'!$H$13:$I$16,2,FALSE))</f>
        <v>2</v>
      </c>
      <c r="IB339">
        <f>IF(IX339="","Unknown",VLOOKUP(IX339,'Vlookup tables'!$J$13:$K$16,2,FALSE))</f>
        <v>3</v>
      </c>
      <c r="IC339">
        <f>IF(IY339="","Unknown",VLOOKUP(IY339,'Vlookup tables'!$L$13:$M$16,2,FALSE))</f>
        <v>3</v>
      </c>
      <c r="ID339">
        <f>IF(IZ339="","Unknown",VLOOKUP(IZ339,'Vlookup tables'!$N$13:$O$16,2,FALSE))</f>
        <v>1</v>
      </c>
      <c r="IE339">
        <f>VLOOKUP(JA339,'Vlookup tables'!$P$13:$Q$15,2,FALSE)</f>
        <v>2</v>
      </c>
      <c r="IF339" t="b">
        <f t="shared" si="405"/>
        <v>1</v>
      </c>
      <c r="IG339" t="b">
        <f t="shared" si="406"/>
        <v>1</v>
      </c>
      <c r="IH339" t="b">
        <f t="shared" si="407"/>
        <v>0</v>
      </c>
      <c r="II339" t="b">
        <f t="shared" si="371"/>
        <v>1</v>
      </c>
      <c r="IJ339">
        <f>IF(OR(IF339=FALSE,IF339="na"),"na",VLOOKUP(JF339,'Vlookup tables'!$G$2:$H$7,2,FALSE))</f>
        <v>5</v>
      </c>
      <c r="IK339">
        <f>IF(OR(IG339=FALSE,IG339="na"),"na",VLOOKUP(JG339,'Vlookup tables'!$G$2:$H$7,2,FALSE))</f>
        <v>4</v>
      </c>
      <c r="IL339" t="str">
        <f>IF(OR(IH339=FALSE,IH339="na"),"na",VLOOKUP(JH339,'Vlookup tables'!$G$2:$H$7,2,FALSE))</f>
        <v>na</v>
      </c>
      <c r="IM339">
        <f>IF(OR(IF339=FALSE,IF339="na"),"na",VLOOKUP(JL339,'Vlookup tables'!$J$2:$K$5,2,FALSE))</f>
        <v>3</v>
      </c>
      <c r="IN339">
        <f>IF(OR(IG339=FALSE,IG339="na"),"na",VLOOKUP(JM339,'Vlookup tables'!$J$2:$K$5,2,FALSE))</f>
        <v>3</v>
      </c>
      <c r="IO339" t="str">
        <f>IF(OR(IH339=FALSE,IH339="na"),"na",VLOOKUP(JN339,'Vlookup tables'!$J$2:$K$5,2,FALSE))</f>
        <v>na</v>
      </c>
      <c r="IP339" t="b">
        <f t="shared" si="408"/>
        <v>1</v>
      </c>
      <c r="IQ339" t="b">
        <f t="shared" si="409"/>
        <v>1</v>
      </c>
      <c r="IR339" t="str">
        <f t="shared" si="410"/>
        <v>na</v>
      </c>
      <c r="IS339" t="b">
        <f t="shared" si="411"/>
        <v>1</v>
      </c>
      <c r="IT339" t="s">
        <v>538</v>
      </c>
      <c r="IU339" t="s">
        <v>539</v>
      </c>
      <c r="IV339" t="s">
        <v>586</v>
      </c>
      <c r="IW339" t="s">
        <v>562</v>
      </c>
      <c r="IX339" t="s">
        <v>577</v>
      </c>
      <c r="IY339" t="s">
        <v>532</v>
      </c>
      <c r="IZ339" t="s">
        <v>562</v>
      </c>
      <c r="JA339" t="s">
        <v>578</v>
      </c>
      <c r="JB339" t="s">
        <v>1835</v>
      </c>
      <c r="JC339" t="s">
        <v>1836</v>
      </c>
      <c r="JD339" t="s">
        <v>1837</v>
      </c>
      <c r="JE339" t="s">
        <v>1838</v>
      </c>
      <c r="JF339" t="s">
        <v>551</v>
      </c>
      <c r="JG339" t="s">
        <v>573</v>
      </c>
      <c r="JI339" t="s">
        <v>573</v>
      </c>
      <c r="JJ339" t="s">
        <v>573</v>
      </c>
      <c r="JK339" t="s">
        <v>551</v>
      </c>
      <c r="JL339" t="s">
        <v>532</v>
      </c>
      <c r="JM339" t="s">
        <v>532</v>
      </c>
      <c r="JO339" t="s">
        <v>532</v>
      </c>
      <c r="JP339" t="s">
        <v>532</v>
      </c>
      <c r="JQ339" t="s">
        <v>532</v>
      </c>
      <c r="JR339" t="s">
        <v>1839</v>
      </c>
      <c r="JS339" t="s">
        <v>1840</v>
      </c>
      <c r="JU339" t="s">
        <v>1841</v>
      </c>
      <c r="JW339" t="s">
        <v>1842</v>
      </c>
      <c r="KM339" t="s">
        <v>1843</v>
      </c>
      <c r="KN339" t="s">
        <v>649</v>
      </c>
      <c r="KQ339" t="b">
        <f t="shared" si="412"/>
        <v>0</v>
      </c>
      <c r="KR339">
        <f t="shared" si="372"/>
        <v>187</v>
      </c>
    </row>
    <row r="340" spans="1:304" ht="14.4" customHeight="1" x14ac:dyDescent="0.3">
      <c r="A340">
        <v>100</v>
      </c>
      <c r="B340">
        <v>4720</v>
      </c>
      <c r="C340" s="2">
        <v>44883.382916666669</v>
      </c>
      <c r="D340">
        <v>0.89999997615814198</v>
      </c>
      <c r="E340" t="s">
        <v>523</v>
      </c>
      <c r="F340" t="s">
        <v>611</v>
      </c>
      <c r="G340">
        <f>VLOOKUP(F340,'Vlookup tables'!$A$2:$B$10,2,FALSE)</f>
        <v>4</v>
      </c>
      <c r="H340" t="s">
        <v>567</v>
      </c>
      <c r="J340" t="str">
        <f t="shared" si="413"/>
        <v>Administration</v>
      </c>
      <c r="K340" t="s">
        <v>568</v>
      </c>
      <c r="L340">
        <f>VLOOKUP(K340,'Vlookup tables'!$A$2:$B$10,2,FALSE)</f>
        <v>6</v>
      </c>
      <c r="M340" t="s">
        <v>701</v>
      </c>
      <c r="N340" t="b">
        <f t="shared" si="373"/>
        <v>1</v>
      </c>
      <c r="O340" t="b">
        <f t="shared" si="374"/>
        <v>1</v>
      </c>
      <c r="P340" t="b">
        <f t="shared" si="375"/>
        <v>0</v>
      </c>
      <c r="Q340" t="b">
        <f t="shared" si="376"/>
        <v>1</v>
      </c>
      <c r="R340" t="b">
        <f t="shared" si="377"/>
        <v>0</v>
      </c>
      <c r="S340" t="s">
        <v>547</v>
      </c>
      <c r="T340" t="str">
        <f t="shared" si="414"/>
        <v>na</v>
      </c>
      <c r="U340" t="str">
        <f t="shared" si="415"/>
        <v>na</v>
      </c>
      <c r="V340" t="b">
        <f t="shared" si="416"/>
        <v>1</v>
      </c>
      <c r="W340" t="str">
        <f t="shared" si="417"/>
        <v>na</v>
      </c>
      <c r="X340" t="b">
        <f t="shared" si="418"/>
        <v>0</v>
      </c>
      <c r="Y340" t="s">
        <v>517</v>
      </c>
      <c r="Z340">
        <f>VLOOKUP(Y340,'Vlookup tables'!$D$2:$E$6,2,FALSE)</f>
        <v>1</v>
      </c>
      <c r="AA340" t="b">
        <f t="shared" si="355"/>
        <v>1</v>
      </c>
      <c r="AB340" t="b">
        <f t="shared" si="378"/>
        <v>1</v>
      </c>
      <c r="AC340" t="b">
        <f t="shared" si="379"/>
        <v>0</v>
      </c>
      <c r="AD340" t="b">
        <f t="shared" si="380"/>
        <v>1</v>
      </c>
      <c r="AE340" t="b">
        <f t="shared" si="381"/>
        <v>0</v>
      </c>
      <c r="AF340">
        <f>IF(OR(AA340=FALSE,AA340="na"),"na",VLOOKUP(AV340,'Vlookup tables'!$G$2:$H$7,2,FALSE))</f>
        <v>5</v>
      </c>
      <c r="AG340">
        <f>IF(OR(AB340=FALSE,AB340="na"),"na",VLOOKUP(AW340,'Vlookup tables'!$G$2:$H$7,2,FALSE))</f>
        <v>1</v>
      </c>
      <c r="AH340" t="str">
        <f>IF(OR(AC340=FALSE,AC340="na"),"na",VLOOKUP(AX340,'Vlookup tables'!$G$2:$H$7,2,FALSE))</f>
        <v>na</v>
      </c>
      <c r="AI340">
        <f>IF(OR(AD340=FALSE,AD340="na"),"na",VLOOKUP(AY340,'Vlookup tables'!$G$2:$H$7,2,FALSE))</f>
        <v>3</v>
      </c>
      <c r="AJ340">
        <f>IF(OR(AA340=FALSE,AA340="na"),"na",VLOOKUP(BC340,'Vlookup tables'!$J$2:$K$5,2,FALSE))</f>
        <v>3</v>
      </c>
      <c r="AK340">
        <f>IF(OR(AB340=FALSE,AB340="na"),"na",VLOOKUP(BD340,'Vlookup tables'!$J$2:$K$5,2,FALSE))</f>
        <v>2</v>
      </c>
      <c r="AL340" t="str">
        <f>IF(OR(AC340=FALSE,AC340="na"),"na",VLOOKUP(BE340,'Vlookup tables'!$J$2:$K$5,2,FALSE))</f>
        <v>na</v>
      </c>
      <c r="AM340">
        <f>IF(OR(AD340=FALSE,AD340="na"),"na",VLOOKUP(BF340,'Vlookup tables'!$J$2:$K$5,2,FALSE))</f>
        <v>2</v>
      </c>
      <c r="AN340" t="b">
        <f t="shared" si="382"/>
        <v>1</v>
      </c>
      <c r="AO340" t="b">
        <f t="shared" si="383"/>
        <v>1</v>
      </c>
      <c r="AP340" t="str">
        <f t="shared" si="384"/>
        <v>na</v>
      </c>
      <c r="AQ340" t="b">
        <f t="shared" si="385"/>
        <v>1</v>
      </c>
      <c r="AR340" t="s">
        <v>771</v>
      </c>
      <c r="AV340" t="s">
        <v>551</v>
      </c>
      <c r="AW340" t="s">
        <v>530</v>
      </c>
      <c r="AX340" t="s">
        <v>573</v>
      </c>
      <c r="AY340" t="s">
        <v>527</v>
      </c>
      <c r="BC340" t="s">
        <v>532</v>
      </c>
      <c r="BD340" t="s">
        <v>528</v>
      </c>
      <c r="BE340" t="s">
        <v>532</v>
      </c>
      <c r="BF340" t="s">
        <v>528</v>
      </c>
      <c r="BJ340" t="s">
        <v>1844</v>
      </c>
      <c r="BK340" t="s">
        <v>1845</v>
      </c>
      <c r="BM340" t="s">
        <v>1846</v>
      </c>
      <c r="BQ340" t="str">
        <f t="shared" si="386"/>
        <v>Yes</v>
      </c>
      <c r="BR340" t="b">
        <f t="shared" si="387"/>
        <v>1</v>
      </c>
      <c r="BS340" t="b">
        <f t="shared" si="388"/>
        <v>1</v>
      </c>
      <c r="BT340" t="b">
        <f t="shared" si="389"/>
        <v>1</v>
      </c>
      <c r="BU340" t="b">
        <f t="shared" si="390"/>
        <v>1</v>
      </c>
      <c r="BV340" t="b">
        <f t="shared" si="391"/>
        <v>0</v>
      </c>
      <c r="BW340">
        <f>IF(OR(BR340=FALSE,BR340="na"),"na",VLOOKUP(CN340,'Vlookup tables'!$G$2:$H$7,2,FALSE))</f>
        <v>2</v>
      </c>
      <c r="BX340">
        <f>IF(OR(BS340=FALSE,BS340="na"),"na",VLOOKUP(CO340,'Vlookup tables'!$G$2:$H$7,2,FALSE))</f>
        <v>2</v>
      </c>
      <c r="BY340">
        <f>IF(OR(BT340=FALSE,BT340="na"),"na",VLOOKUP(CP340,'Vlookup tables'!$G$2:$H$7,2,FALSE))</f>
        <v>2</v>
      </c>
      <c r="BZ340">
        <f>IF(OR(BU340=FALSE,BU340="na"),"na",VLOOKUP(CQ340,'Vlookup tables'!$G$2:$H$7,2,FALSE))</f>
        <v>2</v>
      </c>
      <c r="CA340">
        <f>IF(OR(BR340=FALSE,BR340="na"),"na",VLOOKUP(CU340,'Vlookup tables'!$J$2:$K$5,2,FALSE))</f>
        <v>2</v>
      </c>
      <c r="CB340">
        <f>IF(OR(BS340=FALSE,BS340="na"),"na",VLOOKUP(CV340,'Vlookup tables'!$J$2:$K$5,2,FALSE))</f>
        <v>2</v>
      </c>
      <c r="CC340">
        <f>IF(OR(BT340=FALSE,BT340="na"),"na",VLOOKUP(CW340,'Vlookup tables'!$J$2:$K$5,2,FALSE))</f>
        <v>2</v>
      </c>
      <c r="CD340">
        <f>IF(OR(BU340=FALSE,BU340="na"),"na",VLOOKUP(CX340,'Vlookup tables'!$J$2:$K$5,2,FALSE))</f>
        <v>2</v>
      </c>
      <c r="CE340" t="b">
        <f t="shared" si="392"/>
        <v>0</v>
      </c>
      <c r="CF340" t="b">
        <f t="shared" si="393"/>
        <v>1</v>
      </c>
      <c r="CG340" t="b">
        <f t="shared" si="394"/>
        <v>0</v>
      </c>
      <c r="CH340" t="b">
        <f t="shared" si="395"/>
        <v>1</v>
      </c>
      <c r="CI340" t="s">
        <v>519</v>
      </c>
      <c r="CJ340" t="s">
        <v>550</v>
      </c>
      <c r="CN340" t="s">
        <v>531</v>
      </c>
      <c r="CO340" t="s">
        <v>531</v>
      </c>
      <c r="CP340" t="s">
        <v>531</v>
      </c>
      <c r="CQ340" t="s">
        <v>531</v>
      </c>
      <c r="CU340" t="s">
        <v>528</v>
      </c>
      <c r="CV340" t="s">
        <v>528</v>
      </c>
      <c r="CW340" t="s">
        <v>528</v>
      </c>
      <c r="CX340" t="s">
        <v>528</v>
      </c>
      <c r="DC340" t="s">
        <v>1847</v>
      </c>
      <c r="DE340" t="s">
        <v>1848</v>
      </c>
      <c r="DI340" t="b">
        <f t="shared" si="396"/>
        <v>1</v>
      </c>
      <c r="DJ340" t="s">
        <v>1849</v>
      </c>
      <c r="DK340" t="s">
        <v>828</v>
      </c>
      <c r="DL340" t="s">
        <v>1850</v>
      </c>
      <c r="EQ340" t="b">
        <f t="shared" si="397"/>
        <v>1</v>
      </c>
      <c r="ER340" t="b">
        <f t="shared" si="398"/>
        <v>1</v>
      </c>
      <c r="ES340" t="b">
        <f t="shared" si="399"/>
        <v>1</v>
      </c>
      <c r="ET340" t="b">
        <f t="shared" si="400"/>
        <v>1</v>
      </c>
      <c r="EU340" t="b">
        <f t="shared" si="401"/>
        <v>1</v>
      </c>
      <c r="EV340" t="b">
        <f t="shared" si="402"/>
        <v>0</v>
      </c>
      <c r="EW340">
        <f t="shared" si="356"/>
        <v>3</v>
      </c>
      <c r="EX340">
        <f t="shared" si="357"/>
        <v>2</v>
      </c>
      <c r="EY340">
        <f t="shared" si="358"/>
        <v>2</v>
      </c>
      <c r="EZ340">
        <f t="shared" si="359"/>
        <v>2</v>
      </c>
      <c r="FA340" t="b">
        <f t="shared" si="360"/>
        <v>1</v>
      </c>
      <c r="FB340" t="b">
        <f t="shared" si="361"/>
        <v>0</v>
      </c>
      <c r="FC340" t="b">
        <f t="shared" si="403"/>
        <v>0</v>
      </c>
      <c r="FD340" t="b">
        <f t="shared" si="362"/>
        <v>1</v>
      </c>
      <c r="FE340" t="b">
        <f t="shared" si="363"/>
        <v>1</v>
      </c>
      <c r="FF340" t="b">
        <f t="shared" si="364"/>
        <v>1</v>
      </c>
      <c r="FG340" t="b">
        <f t="shared" si="365"/>
        <v>0</v>
      </c>
      <c r="FH340" t="b">
        <f t="shared" si="404"/>
        <v>0</v>
      </c>
      <c r="FI340">
        <f>IF(OR(FD340=FALSE,FD340="na"),"na",VLOOKUP(GH340,'Vlookup tables'!$G$2:$H$7,2,FALSE))</f>
        <v>2</v>
      </c>
      <c r="FJ340">
        <f>IF(OR(FE340=FALSE,FE340="na"),"na",VLOOKUP(GI340,'Vlookup tables'!$G$2:$H$7,2,FALSE))</f>
        <v>1</v>
      </c>
      <c r="FK340">
        <f>IF(OR(FF340=FALSE,FF340="na"),"na",VLOOKUP(GJ340,'Vlookup tables'!$G$2:$H$7,2,FALSE))</f>
        <v>3</v>
      </c>
      <c r="FL340" t="str">
        <f>IF(OR(FG340=FALSE,FG340="na"),"na",VLOOKUP(GK340,'Vlookup tables'!$G$2:$H$7,2,FALSE))</f>
        <v>na</v>
      </c>
      <c r="FM340">
        <f>IF(OR(FD340=FALSE,FD340="na"),"na",VLOOKUP(GO340,'Vlookup tables'!$J$2:$K$5,2,FALSE))</f>
        <v>2</v>
      </c>
      <c r="FN340">
        <f>IF(OR(FE340=FALSE,FE340="na"),"na",VLOOKUP(GP340,'Vlookup tables'!$J$2:$K$5,2,FALSE))</f>
        <v>2</v>
      </c>
      <c r="FO340">
        <f>IF(OR(FF340=FALSE,FF340="na"),"na",VLOOKUP(GQ340,'Vlookup tables'!$J$2:$K$5,2,FALSE))</f>
        <v>3</v>
      </c>
      <c r="FP340" t="str">
        <f>IF(OR(FG340=FALSE,FG340="na"),"na",VLOOKUP(GR340,'Vlookup tables'!$J$2:$K$5,2,FALSE))</f>
        <v>na</v>
      </c>
      <c r="FQ340" t="b">
        <f t="shared" si="366"/>
        <v>0</v>
      </c>
      <c r="FR340" t="b">
        <f t="shared" si="367"/>
        <v>1</v>
      </c>
      <c r="FS340" t="b">
        <f t="shared" si="368"/>
        <v>0</v>
      </c>
      <c r="FT340" t="str">
        <f t="shared" si="369"/>
        <v>na</v>
      </c>
      <c r="FU340" t="b">
        <f t="shared" si="370"/>
        <v>1</v>
      </c>
      <c r="FV340" t="s">
        <v>725</v>
      </c>
      <c r="FX340" t="s">
        <v>554</v>
      </c>
      <c r="FY340" t="s">
        <v>556</v>
      </c>
      <c r="FZ340" t="s">
        <v>556</v>
      </c>
      <c r="GA340" t="s">
        <v>556</v>
      </c>
      <c r="GB340" t="s">
        <v>635</v>
      </c>
      <c r="GF340" t="s">
        <v>596</v>
      </c>
      <c r="GH340" t="s">
        <v>531</v>
      </c>
      <c r="GI340" t="s">
        <v>530</v>
      </c>
      <c r="GJ340" t="s">
        <v>527</v>
      </c>
      <c r="GO340" t="s">
        <v>528</v>
      </c>
      <c r="GP340" t="s">
        <v>528</v>
      </c>
      <c r="GQ340" t="s">
        <v>532</v>
      </c>
      <c r="GW340" t="s">
        <v>1851</v>
      </c>
      <c r="GY340" t="s">
        <v>1852</v>
      </c>
      <c r="HC340" t="s">
        <v>1853</v>
      </c>
      <c r="HD340" t="s">
        <v>731</v>
      </c>
      <c r="HE340" t="s">
        <v>1854</v>
      </c>
      <c r="HX340">
        <f>IF(IT340="","Unknown",VLOOKUP(IT340,'Vlookup tables'!$B$13:$C$16,2,FALSE))</f>
        <v>2</v>
      </c>
      <c r="HY340">
        <f>IF(IU340="","Unknown",VLOOKUP(IU340,'Vlookup tables'!$D$13:$E$16,2,FALSE))</f>
        <v>2</v>
      </c>
      <c r="HZ340">
        <f>IF(IV340="","Unknown",VLOOKUP(IV340,'Vlookup tables'!$F$13:$G$16,2,FALSE))</f>
        <v>3</v>
      </c>
      <c r="IA340">
        <f>IF(IW340="","Unknown",VLOOKUP(IW340,'Vlookup tables'!$H$13:$I$16,2,FALSE))</f>
        <v>2</v>
      </c>
      <c r="IB340">
        <f>IF(IX340="","Unknown",VLOOKUP(IX340,'Vlookup tables'!$J$13:$K$16,2,FALSE))</f>
        <v>3</v>
      </c>
      <c r="IC340">
        <f>IF(IY340="","Unknown",VLOOKUP(IY340,'Vlookup tables'!$L$13:$M$16,2,FALSE))</f>
        <v>3</v>
      </c>
      <c r="ID340">
        <f>IF(IZ340="","Unknown",VLOOKUP(IZ340,'Vlookup tables'!$N$13:$O$16,2,FALSE))</f>
        <v>1</v>
      </c>
      <c r="IE340">
        <f>VLOOKUP(JA340,'Vlookup tables'!$P$13:$Q$15,2,FALSE)</f>
        <v>2</v>
      </c>
      <c r="IF340" t="b">
        <f t="shared" si="405"/>
        <v>1</v>
      </c>
      <c r="IG340" t="b">
        <f t="shared" si="406"/>
        <v>0</v>
      </c>
      <c r="IH340" t="b">
        <f t="shared" si="407"/>
        <v>0</v>
      </c>
      <c r="II340" t="b">
        <f t="shared" si="371"/>
        <v>1</v>
      </c>
      <c r="IJ340">
        <f>IF(OR(IF340=FALSE,IF340="na"),"na",VLOOKUP(JF340,'Vlookup tables'!$G$2:$H$7,2,FALSE))</f>
        <v>2</v>
      </c>
      <c r="IK340" t="str">
        <f>IF(OR(IG340=FALSE,IG340="na"),"na",VLOOKUP(JG340,'Vlookup tables'!$G$2:$H$7,2,FALSE))</f>
        <v>na</v>
      </c>
      <c r="IL340" t="str">
        <f>IF(OR(IH340=FALSE,IH340="na"),"na",VLOOKUP(JH340,'Vlookup tables'!$G$2:$H$7,2,FALSE))</f>
        <v>na</v>
      </c>
      <c r="IM340">
        <f>IF(OR(IF340=FALSE,IF340="na"),"na",VLOOKUP(JL340,'Vlookup tables'!$J$2:$K$5,2,FALSE))</f>
        <v>3</v>
      </c>
      <c r="IN340" t="str">
        <f>IF(OR(IG340=FALSE,IG340="na"),"na",VLOOKUP(JM340,'Vlookup tables'!$J$2:$K$5,2,FALSE))</f>
        <v>na</v>
      </c>
      <c r="IO340" t="str">
        <f>IF(OR(IH340=FALSE,IH340="na"),"na",VLOOKUP(JN340,'Vlookup tables'!$J$2:$K$5,2,FALSE))</f>
        <v>na</v>
      </c>
      <c r="IP340" t="b">
        <f t="shared" si="408"/>
        <v>1</v>
      </c>
      <c r="IQ340" t="str">
        <f t="shared" si="409"/>
        <v>na</v>
      </c>
      <c r="IR340" t="str">
        <f t="shared" si="410"/>
        <v>na</v>
      </c>
      <c r="IS340" t="b">
        <f t="shared" si="411"/>
        <v>1</v>
      </c>
      <c r="IT340" t="s">
        <v>559</v>
      </c>
      <c r="IU340" t="s">
        <v>560</v>
      </c>
      <c r="IV340" t="s">
        <v>540</v>
      </c>
      <c r="IW340" t="s">
        <v>562</v>
      </c>
      <c r="IX340" t="s">
        <v>577</v>
      </c>
      <c r="IY340" t="s">
        <v>532</v>
      </c>
      <c r="IZ340" t="s">
        <v>562</v>
      </c>
      <c r="JA340" t="s">
        <v>578</v>
      </c>
      <c r="JB340" t="s">
        <v>825</v>
      </c>
      <c r="JC340" t="s">
        <v>1855</v>
      </c>
      <c r="JF340" t="s">
        <v>531</v>
      </c>
      <c r="JI340" t="s">
        <v>530</v>
      </c>
      <c r="JL340" t="s">
        <v>532</v>
      </c>
      <c r="JO340" t="s">
        <v>528</v>
      </c>
      <c r="JR340" t="s">
        <v>1856</v>
      </c>
      <c r="KM340" t="s">
        <v>1857</v>
      </c>
      <c r="KN340" t="s">
        <v>900</v>
      </c>
      <c r="KQ340" t="b">
        <f t="shared" si="412"/>
        <v>0</v>
      </c>
      <c r="KR340">
        <f t="shared" si="372"/>
        <v>176</v>
      </c>
    </row>
    <row r="341" spans="1:304" ht="14.4" customHeight="1" x14ac:dyDescent="0.3">
      <c r="A341">
        <v>100</v>
      </c>
      <c r="B341">
        <v>1623</v>
      </c>
      <c r="C341" s="2">
        <v>44883.387719907405</v>
      </c>
      <c r="D341">
        <v>0.89999997615814198</v>
      </c>
      <c r="E341" t="s">
        <v>590</v>
      </c>
      <c r="F341" t="s">
        <v>524</v>
      </c>
      <c r="G341">
        <f>VLOOKUP(F341,'Vlookup tables'!$A$2:$B$10,2,FALSE)</f>
        <v>0</v>
      </c>
      <c r="H341" t="s">
        <v>567</v>
      </c>
      <c r="J341" t="str">
        <f t="shared" si="413"/>
        <v>Administration</v>
      </c>
      <c r="K341" t="s">
        <v>568</v>
      </c>
      <c r="L341">
        <f>VLOOKUP(K341,'Vlookup tables'!$A$2:$B$10,2,FALSE)</f>
        <v>6</v>
      </c>
      <c r="M341" t="s">
        <v>592</v>
      </c>
      <c r="N341" t="b">
        <f t="shared" si="373"/>
        <v>0</v>
      </c>
      <c r="O341" t="b">
        <f t="shared" si="374"/>
        <v>1</v>
      </c>
      <c r="P341" t="b">
        <f t="shared" si="375"/>
        <v>0</v>
      </c>
      <c r="Q341" t="b">
        <f t="shared" si="376"/>
        <v>0</v>
      </c>
      <c r="R341" t="b">
        <f t="shared" si="377"/>
        <v>0</v>
      </c>
      <c r="S341" t="s">
        <v>614</v>
      </c>
      <c r="T341" t="b">
        <f t="shared" si="414"/>
        <v>0</v>
      </c>
      <c r="U341" t="str">
        <f t="shared" si="415"/>
        <v>na</v>
      </c>
      <c r="V341" t="b">
        <f t="shared" si="416"/>
        <v>1</v>
      </c>
      <c r="W341" t="b">
        <f t="shared" si="417"/>
        <v>1</v>
      </c>
      <c r="X341" t="b">
        <f t="shared" si="418"/>
        <v>0</v>
      </c>
      <c r="Y341" t="s">
        <v>584</v>
      </c>
      <c r="Z341">
        <f>VLOOKUP(Y341,'Vlookup tables'!$D$2:$E$6,2,FALSE)</f>
        <v>2</v>
      </c>
      <c r="AA341" t="str">
        <f t="shared" si="355"/>
        <v>na</v>
      </c>
      <c r="AB341" t="str">
        <f t="shared" si="378"/>
        <v>na</v>
      </c>
      <c r="AC341" t="str">
        <f t="shared" si="379"/>
        <v>na</v>
      </c>
      <c r="AD341" t="str">
        <f t="shared" si="380"/>
        <v>na</v>
      </c>
      <c r="AE341" t="str">
        <f t="shared" si="381"/>
        <v>na</v>
      </c>
      <c r="AF341" t="str">
        <f>IF(OR(AA341=FALSE,AA341="na"),"na",VLOOKUP(AV341,'Vlookup tables'!$G$2:$H$7,2,FALSE))</f>
        <v>na</v>
      </c>
      <c r="AG341" t="str">
        <f>IF(OR(AB341=FALSE,AB341="na"),"na",VLOOKUP(AW341,'Vlookup tables'!$G$2:$H$7,2,FALSE))</f>
        <v>na</v>
      </c>
      <c r="AH341" t="str">
        <f>IF(OR(AC341=FALSE,AC341="na"),"na",VLOOKUP(AX341,'Vlookup tables'!$G$2:$H$7,2,FALSE))</f>
        <v>na</v>
      </c>
      <c r="AI341" t="str">
        <f>IF(OR(AD341=FALSE,AD341="na"),"na",VLOOKUP(AY341,'Vlookup tables'!$G$2:$H$7,2,FALSE))</f>
        <v>na</v>
      </c>
      <c r="AJ341" t="str">
        <f>IF(OR(AA341=FALSE,AA341="na"),"na",VLOOKUP(BC341,'Vlookup tables'!$J$2:$K$5,2,FALSE))</f>
        <v>na</v>
      </c>
      <c r="AK341" t="str">
        <f>IF(OR(AB341=FALSE,AB341="na"),"na",VLOOKUP(BD341,'Vlookup tables'!$J$2:$K$5,2,FALSE))</f>
        <v>na</v>
      </c>
      <c r="AL341" t="str">
        <f>IF(OR(AC341=FALSE,AC341="na"),"na",VLOOKUP(BE341,'Vlookup tables'!$J$2:$K$5,2,FALSE))</f>
        <v>na</v>
      </c>
      <c r="AM341" t="str">
        <f>IF(OR(AD341=FALSE,AD341="na"),"na",VLOOKUP(BF341,'Vlookup tables'!$J$2:$K$5,2,FALSE))</f>
        <v>na</v>
      </c>
      <c r="AN341" t="str">
        <f t="shared" si="382"/>
        <v>na</v>
      </c>
      <c r="AO341" t="str">
        <f t="shared" si="383"/>
        <v>na</v>
      </c>
      <c r="AP341" t="str">
        <f t="shared" si="384"/>
        <v>na</v>
      </c>
      <c r="AQ341" t="str">
        <f t="shared" si="385"/>
        <v>na</v>
      </c>
      <c r="BQ341" t="str">
        <f t="shared" si="386"/>
        <v>na</v>
      </c>
      <c r="BR341" t="b">
        <f t="shared" si="387"/>
        <v>1</v>
      </c>
      <c r="BS341" t="b">
        <f t="shared" si="388"/>
        <v>1</v>
      </c>
      <c r="BT341" t="b">
        <f t="shared" si="389"/>
        <v>1</v>
      </c>
      <c r="BU341" t="b">
        <f t="shared" si="390"/>
        <v>1</v>
      </c>
      <c r="BV341" t="b">
        <f t="shared" si="391"/>
        <v>0</v>
      </c>
      <c r="BW341">
        <f>IF(OR(BR341=FALSE,BR341="na"),"na",VLOOKUP(CN341,'Vlookup tables'!$G$2:$H$7,2,FALSE))</f>
        <v>2</v>
      </c>
      <c r="BX341">
        <f>IF(OR(BS341=FALSE,BS341="na"),"na",VLOOKUP(CO341,'Vlookup tables'!$G$2:$H$7,2,FALSE))</f>
        <v>2</v>
      </c>
      <c r="BY341">
        <f>IF(OR(BT341=FALSE,BT341="na"),"na",VLOOKUP(CP341,'Vlookup tables'!$G$2:$H$7,2,FALSE))</f>
        <v>1</v>
      </c>
      <c r="BZ341">
        <f>IF(OR(BU341=FALSE,BU341="na"),"na",VLOOKUP(CQ341,'Vlookup tables'!$G$2:$H$7,2,FALSE))</f>
        <v>1</v>
      </c>
      <c r="CA341">
        <f>IF(OR(BR341=FALSE,BR341="na"),"na",VLOOKUP(CU341,'Vlookup tables'!$J$2:$K$5,2,FALSE))</f>
        <v>3</v>
      </c>
      <c r="CB341">
        <f>IF(OR(BS341=FALSE,BS341="na"),"na",VLOOKUP(CV341,'Vlookup tables'!$J$2:$K$5,2,FALSE))</f>
        <v>2</v>
      </c>
      <c r="CC341">
        <f>IF(OR(BT341=FALSE,BT341="na"),"na",VLOOKUP(CW341,'Vlookup tables'!$J$2:$K$5,2,FALSE))</f>
        <v>2</v>
      </c>
      <c r="CD341">
        <f>IF(OR(BU341=FALSE,BU341="na"),"na",VLOOKUP(CX341,'Vlookup tables'!$J$2:$K$5,2,FALSE))</f>
        <v>1</v>
      </c>
      <c r="CE341" t="b">
        <f t="shared" si="392"/>
        <v>1</v>
      </c>
      <c r="CF341" t="b">
        <f t="shared" si="393"/>
        <v>1</v>
      </c>
      <c r="CG341" t="b">
        <f t="shared" si="394"/>
        <v>1</v>
      </c>
      <c r="CH341" t="b">
        <f t="shared" si="395"/>
        <v>1</v>
      </c>
      <c r="CJ341" t="s">
        <v>550</v>
      </c>
      <c r="CN341" t="s">
        <v>531</v>
      </c>
      <c r="CO341" t="s">
        <v>531</v>
      </c>
      <c r="CP341" t="s">
        <v>530</v>
      </c>
      <c r="CQ341" t="s">
        <v>530</v>
      </c>
      <c r="CU341" t="s">
        <v>532</v>
      </c>
      <c r="CV341" t="s">
        <v>528</v>
      </c>
      <c r="CW341" t="s">
        <v>528</v>
      </c>
      <c r="CX341" t="s">
        <v>564</v>
      </c>
      <c r="DB341" t="s">
        <v>1858</v>
      </c>
      <c r="DC341" t="s">
        <v>1859</v>
      </c>
      <c r="DD341" t="s">
        <v>1860</v>
      </c>
      <c r="DE341" t="s">
        <v>1861</v>
      </c>
      <c r="DI341" t="b">
        <f t="shared" si="396"/>
        <v>0</v>
      </c>
      <c r="DK341" t="s">
        <v>552</v>
      </c>
      <c r="EQ341" t="b">
        <f t="shared" si="397"/>
        <v>1</v>
      </c>
      <c r="ER341" t="b">
        <f t="shared" si="398"/>
        <v>1</v>
      </c>
      <c r="ES341" t="b">
        <f t="shared" si="399"/>
        <v>0</v>
      </c>
      <c r="ET341" t="b">
        <f t="shared" si="400"/>
        <v>0</v>
      </c>
      <c r="EU341" t="b">
        <f t="shared" si="401"/>
        <v>1</v>
      </c>
      <c r="EV341" t="b">
        <f t="shared" si="402"/>
        <v>0</v>
      </c>
      <c r="EW341">
        <f t="shared" si="356"/>
        <v>1</v>
      </c>
      <c r="EX341" t="str">
        <f t="shared" si="357"/>
        <v>na</v>
      </c>
      <c r="EY341" t="str">
        <f t="shared" si="358"/>
        <v>na</v>
      </c>
      <c r="EZ341">
        <f t="shared" si="359"/>
        <v>1</v>
      </c>
      <c r="FA341" t="b">
        <f t="shared" si="360"/>
        <v>1</v>
      </c>
      <c r="FB341" t="b">
        <f t="shared" si="361"/>
        <v>0</v>
      </c>
      <c r="FC341" t="b">
        <f t="shared" si="403"/>
        <v>0</v>
      </c>
      <c r="FD341" t="b">
        <f t="shared" si="362"/>
        <v>1</v>
      </c>
      <c r="FE341" t="str">
        <f t="shared" si="363"/>
        <v>na</v>
      </c>
      <c r="FF341" t="b">
        <f t="shared" si="364"/>
        <v>0</v>
      </c>
      <c r="FG341" t="b">
        <f t="shared" si="365"/>
        <v>0</v>
      </c>
      <c r="FH341" t="b">
        <f t="shared" si="404"/>
        <v>0</v>
      </c>
      <c r="FI341">
        <f>IF(OR(FD341=FALSE,FD341="na"),"na",VLOOKUP(GH341,'Vlookup tables'!$G$2:$H$7,2,FALSE))</f>
        <v>1</v>
      </c>
      <c r="FJ341" t="str">
        <f>IF(OR(FE341=FALSE,FE341="na"),"na",VLOOKUP(GI341,'Vlookup tables'!$G$2:$H$7,2,FALSE))</f>
        <v>na</v>
      </c>
      <c r="FK341" t="str">
        <f>IF(OR(FF341=FALSE,FF341="na"),"na",VLOOKUP(GJ341,'Vlookup tables'!$G$2:$H$7,2,FALSE))</f>
        <v>na</v>
      </c>
      <c r="FL341" t="str">
        <f>IF(OR(FG341=FALSE,FG341="na"),"na",VLOOKUP(GK341,'Vlookup tables'!$G$2:$H$7,2,FALSE))</f>
        <v>na</v>
      </c>
      <c r="FM341">
        <f>IF(OR(FD341=FALSE,FD341="na"),"na",VLOOKUP(GO341,'Vlookup tables'!$J$2:$K$5,2,FALSE))</f>
        <v>2</v>
      </c>
      <c r="FN341" t="str">
        <f>IF(OR(FE341=FALSE,FE341="na"),"na",VLOOKUP(GP341,'Vlookup tables'!$J$2:$K$5,2,FALSE))</f>
        <v>na</v>
      </c>
      <c r="FO341" t="str">
        <f>IF(OR(FF341=FALSE,FF341="na"),"na",VLOOKUP(GQ341,'Vlookup tables'!$J$2:$K$5,2,FALSE))</f>
        <v>na</v>
      </c>
      <c r="FP341" t="str">
        <f>IF(OR(FG341=FALSE,FG341="na"),"na",VLOOKUP(GR341,'Vlookup tables'!$J$2:$K$5,2,FALSE))</f>
        <v>na</v>
      </c>
      <c r="FQ341" t="b">
        <f t="shared" si="366"/>
        <v>1</v>
      </c>
      <c r="FR341" t="str">
        <f t="shared" si="367"/>
        <v>na</v>
      </c>
      <c r="FS341" t="str">
        <f t="shared" si="368"/>
        <v>na</v>
      </c>
      <c r="FT341" t="str">
        <f t="shared" si="369"/>
        <v>na</v>
      </c>
      <c r="FU341" t="b">
        <f t="shared" si="370"/>
        <v>0</v>
      </c>
      <c r="FV341" t="s">
        <v>594</v>
      </c>
      <c r="FX341" t="s">
        <v>555</v>
      </c>
      <c r="GA341" t="s">
        <v>555</v>
      </c>
      <c r="GB341" t="s">
        <v>661</v>
      </c>
      <c r="GF341" t="s">
        <v>596</v>
      </c>
      <c r="GH341" t="s">
        <v>530</v>
      </c>
      <c r="GO341" t="s">
        <v>528</v>
      </c>
      <c r="GV341" t="s">
        <v>1862</v>
      </c>
      <c r="HD341" t="s">
        <v>552</v>
      </c>
      <c r="HX341">
        <f>IF(IT341="","Unknown",VLOOKUP(IT341,'Vlookup tables'!$B$13:$C$16,2,FALSE))</f>
        <v>3</v>
      </c>
      <c r="HY341">
        <f>IF(IU341="","Unknown",VLOOKUP(IU341,'Vlookup tables'!$D$13:$E$16,2,FALSE))</f>
        <v>1</v>
      </c>
      <c r="HZ341">
        <f>IF(IV341="","Unknown",VLOOKUP(IV341,'Vlookup tables'!$F$13:$G$16,2,FALSE))</f>
        <v>1</v>
      </c>
      <c r="IA341">
        <f>IF(IW341="","Unknown",VLOOKUP(IW341,'Vlookup tables'!$H$13:$I$16,2,FALSE))</f>
        <v>2</v>
      </c>
      <c r="IB341">
        <f>IF(IX341="","Unknown",VLOOKUP(IX341,'Vlookup tables'!$J$13:$K$16,2,FALSE))</f>
        <v>2</v>
      </c>
      <c r="IC341">
        <f>IF(IY341="","Unknown",VLOOKUP(IY341,'Vlookup tables'!$L$13:$M$16,2,FALSE))</f>
        <v>2</v>
      </c>
      <c r="ID341">
        <f>IF(IZ341="","Unknown",VLOOKUP(IZ341,'Vlookup tables'!$N$13:$O$16,2,FALSE))</f>
        <v>3</v>
      </c>
      <c r="IE341">
        <f>VLOOKUP(JA341,'Vlookup tables'!$P$13:$Q$15,2,FALSE)</f>
        <v>1</v>
      </c>
      <c r="IF341" t="str">
        <f t="shared" si="405"/>
        <v>na</v>
      </c>
      <c r="IG341" t="str">
        <f t="shared" si="406"/>
        <v>na</v>
      </c>
      <c r="IH341" t="str">
        <f t="shared" si="407"/>
        <v>na</v>
      </c>
      <c r="II341" t="str">
        <f t="shared" si="371"/>
        <v>na</v>
      </c>
      <c r="IJ341" t="str">
        <f>IF(OR(IF341=FALSE,IF341="na"),"na",VLOOKUP(JF341,'Vlookup tables'!$G$2:$H$7,2,FALSE))</f>
        <v>na</v>
      </c>
      <c r="IK341" t="str">
        <f>IF(OR(IG341=FALSE,IG341="na"),"na",VLOOKUP(JG341,'Vlookup tables'!$G$2:$H$7,2,FALSE))</f>
        <v>na</v>
      </c>
      <c r="IL341" t="str">
        <f>IF(OR(IH341=FALSE,IH341="na"),"na",VLOOKUP(JH341,'Vlookup tables'!$G$2:$H$7,2,FALSE))</f>
        <v>na</v>
      </c>
      <c r="IM341" t="str">
        <f>IF(OR(IF341=FALSE,IF341="na"),"na",VLOOKUP(JL341,'Vlookup tables'!$J$2:$K$5,2,FALSE))</f>
        <v>na</v>
      </c>
      <c r="IN341" t="str">
        <f>IF(OR(IG341=FALSE,IG341="na"),"na",VLOOKUP(JM341,'Vlookup tables'!$J$2:$K$5,2,FALSE))</f>
        <v>na</v>
      </c>
      <c r="IO341" t="str">
        <f>IF(OR(IH341=FALSE,IH341="na"),"na",VLOOKUP(JN341,'Vlookup tables'!$J$2:$K$5,2,FALSE))</f>
        <v>na</v>
      </c>
      <c r="IP341" t="str">
        <f t="shared" si="408"/>
        <v>na</v>
      </c>
      <c r="IQ341" t="str">
        <f t="shared" si="409"/>
        <v>na</v>
      </c>
      <c r="IR341" t="str">
        <f t="shared" si="410"/>
        <v>na</v>
      </c>
      <c r="IS341" t="b">
        <f t="shared" si="411"/>
        <v>0</v>
      </c>
      <c r="IT341" t="s">
        <v>538</v>
      </c>
      <c r="IU341" t="s">
        <v>669</v>
      </c>
      <c r="IV341" t="s">
        <v>586</v>
      </c>
      <c r="IW341" t="s">
        <v>562</v>
      </c>
      <c r="IX341" t="s">
        <v>563</v>
      </c>
      <c r="IY341" t="s">
        <v>528</v>
      </c>
      <c r="IZ341" t="s">
        <v>587</v>
      </c>
      <c r="JA341" t="s">
        <v>541</v>
      </c>
      <c r="JX341" t="s">
        <v>565</v>
      </c>
      <c r="KP341" t="s">
        <v>1863</v>
      </c>
      <c r="KQ341" t="b">
        <f t="shared" si="412"/>
        <v>1</v>
      </c>
      <c r="KR341">
        <f t="shared" si="372"/>
        <v>147</v>
      </c>
    </row>
    <row r="342" spans="1:304" ht="14.4" customHeight="1" x14ac:dyDescent="0.3">
      <c r="A342">
        <v>100</v>
      </c>
      <c r="B342">
        <v>971</v>
      </c>
      <c r="C342" s="2">
        <v>44883.41034722222</v>
      </c>
      <c r="D342">
        <v>1</v>
      </c>
      <c r="E342" t="s">
        <v>581</v>
      </c>
      <c r="F342" t="s">
        <v>568</v>
      </c>
      <c r="G342">
        <f>VLOOKUP(F342,'Vlookup tables'!$A$2:$B$10,2,FALSE)</f>
        <v>6</v>
      </c>
      <c r="H342" t="s">
        <v>545</v>
      </c>
      <c r="J342" t="str">
        <f t="shared" si="413"/>
        <v>Engineering</v>
      </c>
      <c r="K342" t="s">
        <v>568</v>
      </c>
      <c r="L342">
        <f>VLOOKUP(K342,'Vlookup tables'!$A$2:$B$10,2,FALSE)</f>
        <v>6</v>
      </c>
      <c r="M342" t="s">
        <v>583</v>
      </c>
      <c r="N342" t="b">
        <f t="shared" si="373"/>
        <v>1</v>
      </c>
      <c r="O342" t="b">
        <f t="shared" si="374"/>
        <v>0</v>
      </c>
      <c r="P342" t="b">
        <f t="shared" si="375"/>
        <v>0</v>
      </c>
      <c r="Q342" t="b">
        <f t="shared" si="376"/>
        <v>0</v>
      </c>
      <c r="R342" t="b">
        <f t="shared" si="377"/>
        <v>0</v>
      </c>
      <c r="S342" t="s">
        <v>547</v>
      </c>
      <c r="T342" t="str">
        <f t="shared" si="414"/>
        <v>na</v>
      </c>
      <c r="U342" t="b">
        <f t="shared" si="415"/>
        <v>0</v>
      </c>
      <c r="V342" t="b">
        <f t="shared" si="416"/>
        <v>1</v>
      </c>
      <c r="W342" t="b">
        <f t="shared" si="417"/>
        <v>0</v>
      </c>
      <c r="X342" t="b">
        <f t="shared" si="418"/>
        <v>0</v>
      </c>
      <c r="Y342" t="s">
        <v>517</v>
      </c>
      <c r="Z342">
        <f>VLOOKUP(Y342,'Vlookup tables'!$D$2:$E$6,2,FALSE)</f>
        <v>1</v>
      </c>
      <c r="AA342" t="b">
        <f t="shared" si="355"/>
        <v>1</v>
      </c>
      <c r="AB342" t="b">
        <f t="shared" si="378"/>
        <v>0</v>
      </c>
      <c r="AC342" t="b">
        <f t="shared" si="379"/>
        <v>0</v>
      </c>
      <c r="AD342" t="b">
        <f t="shared" si="380"/>
        <v>0</v>
      </c>
      <c r="AE342" t="b">
        <f t="shared" si="381"/>
        <v>0</v>
      </c>
      <c r="AF342">
        <f>IF(OR(AA342=FALSE,AA342="na"),"na",VLOOKUP(AV342,'Vlookup tables'!$G$2:$H$7,2,FALSE))</f>
        <v>2</v>
      </c>
      <c r="AG342" t="str">
        <f>IF(OR(AB342=FALSE,AB342="na"),"na",VLOOKUP(AW342,'Vlookup tables'!$G$2:$H$7,2,FALSE))</f>
        <v>na</v>
      </c>
      <c r="AH342" t="str">
        <f>IF(OR(AC342=FALSE,AC342="na"),"na",VLOOKUP(AX342,'Vlookup tables'!$G$2:$H$7,2,FALSE))</f>
        <v>na</v>
      </c>
      <c r="AI342" t="str">
        <f>IF(OR(AD342=FALSE,AD342="na"),"na",VLOOKUP(AY342,'Vlookup tables'!$G$2:$H$7,2,FALSE))</f>
        <v>na</v>
      </c>
      <c r="AJ342">
        <f>IF(OR(AA342=FALSE,AA342="na"),"na",VLOOKUP(BC342,'Vlookup tables'!$J$2:$K$5,2,FALSE))</f>
        <v>2</v>
      </c>
      <c r="AK342" t="str">
        <f>IF(OR(AB342=FALSE,AB342="na"),"na",VLOOKUP(BD342,'Vlookup tables'!$J$2:$K$5,2,FALSE))</f>
        <v>na</v>
      </c>
      <c r="AL342" t="str">
        <f>IF(OR(AC342=FALSE,AC342="na"),"na",VLOOKUP(BE342,'Vlookup tables'!$J$2:$K$5,2,FALSE))</f>
        <v>na</v>
      </c>
      <c r="AM342" t="str">
        <f>IF(OR(AD342=FALSE,AD342="na"),"na",VLOOKUP(BF342,'Vlookup tables'!$J$2:$K$5,2,FALSE))</f>
        <v>na</v>
      </c>
      <c r="AN342" t="b">
        <f t="shared" si="382"/>
        <v>1</v>
      </c>
      <c r="AO342" t="str">
        <f t="shared" si="383"/>
        <v>na</v>
      </c>
      <c r="AP342" t="str">
        <f t="shared" si="384"/>
        <v>na</v>
      </c>
      <c r="AQ342" t="str">
        <f t="shared" si="385"/>
        <v>na</v>
      </c>
      <c r="AR342" t="s">
        <v>571</v>
      </c>
      <c r="AV342" t="s">
        <v>531</v>
      </c>
      <c r="BC342" t="s">
        <v>528</v>
      </c>
      <c r="BJ342" t="s">
        <v>1864</v>
      </c>
      <c r="BQ342" t="str">
        <f t="shared" si="386"/>
        <v>Yes</v>
      </c>
      <c r="BR342" t="b">
        <f t="shared" si="387"/>
        <v>1</v>
      </c>
      <c r="BS342" t="b">
        <f t="shared" si="388"/>
        <v>1</v>
      </c>
      <c r="BT342" t="b">
        <f t="shared" si="389"/>
        <v>1</v>
      </c>
      <c r="BU342" t="b">
        <f t="shared" si="390"/>
        <v>1</v>
      </c>
      <c r="BV342" t="b">
        <f t="shared" si="391"/>
        <v>0</v>
      </c>
      <c r="BW342">
        <f>IF(OR(BR342=FALSE,BR342="na"),"na",VLOOKUP(CN342,'Vlookup tables'!$G$2:$H$7,2,FALSE))</f>
        <v>2</v>
      </c>
      <c r="BX342">
        <f>IF(OR(BS342=FALSE,BS342="na"),"na",VLOOKUP(CO342,'Vlookup tables'!$G$2:$H$7,2,FALSE))</f>
        <v>2</v>
      </c>
      <c r="BY342">
        <f>IF(OR(BT342=FALSE,BT342="na"),"na",VLOOKUP(CP342,'Vlookup tables'!$G$2:$H$7,2,FALSE))</f>
        <v>2</v>
      </c>
      <c r="BZ342">
        <f>IF(OR(BU342=FALSE,BU342="na"),"na",VLOOKUP(CQ342,'Vlookup tables'!$G$2:$H$7,2,FALSE))</f>
        <v>2</v>
      </c>
      <c r="CA342">
        <f>IF(OR(BR342=FALSE,BR342="na"),"na",VLOOKUP(CU342,'Vlookup tables'!$J$2:$K$5,2,FALSE))</f>
        <v>3</v>
      </c>
      <c r="CB342">
        <f>IF(OR(BS342=FALSE,BS342="na"),"na",VLOOKUP(CV342,'Vlookup tables'!$J$2:$K$5,2,FALSE))</f>
        <v>3</v>
      </c>
      <c r="CC342">
        <f>IF(OR(BT342=FALSE,BT342="na"),"na",VLOOKUP(CW342,'Vlookup tables'!$J$2:$K$5,2,FALSE))</f>
        <v>3</v>
      </c>
      <c r="CD342">
        <f>IF(OR(BU342=FALSE,BU342="na"),"na",VLOOKUP(CX342,'Vlookup tables'!$J$2:$K$5,2,FALSE))</f>
        <v>3</v>
      </c>
      <c r="CE342" t="b">
        <f t="shared" si="392"/>
        <v>1</v>
      </c>
      <c r="CF342" t="b">
        <f t="shared" si="393"/>
        <v>1</v>
      </c>
      <c r="CG342" t="b">
        <f t="shared" si="394"/>
        <v>1</v>
      </c>
      <c r="CH342" t="b">
        <f t="shared" si="395"/>
        <v>1</v>
      </c>
      <c r="CI342" t="s">
        <v>519</v>
      </c>
      <c r="CJ342" t="s">
        <v>550</v>
      </c>
      <c r="CN342" t="s">
        <v>531</v>
      </c>
      <c r="CO342" t="s">
        <v>531</v>
      </c>
      <c r="CP342" t="s">
        <v>531</v>
      </c>
      <c r="CQ342" t="s">
        <v>531</v>
      </c>
      <c r="CU342" t="s">
        <v>532</v>
      </c>
      <c r="CV342" t="s">
        <v>532</v>
      </c>
      <c r="CW342" t="s">
        <v>532</v>
      </c>
      <c r="CX342" t="s">
        <v>532</v>
      </c>
      <c r="DB342" t="s">
        <v>1865</v>
      </c>
      <c r="DC342" t="s">
        <v>1865</v>
      </c>
      <c r="DD342" t="s">
        <v>1865</v>
      </c>
      <c r="DE342" t="s">
        <v>1865</v>
      </c>
      <c r="DI342" t="b">
        <f t="shared" si="396"/>
        <v>0</v>
      </c>
      <c r="DJ342" t="s">
        <v>617</v>
      </c>
      <c r="DK342" t="s">
        <v>552</v>
      </c>
      <c r="EQ342" t="b">
        <f t="shared" si="397"/>
        <v>1</v>
      </c>
      <c r="ER342" t="b">
        <f t="shared" si="398"/>
        <v>1</v>
      </c>
      <c r="ES342" t="b">
        <f t="shared" si="399"/>
        <v>1</v>
      </c>
      <c r="ET342" t="b">
        <f t="shared" si="400"/>
        <v>0</v>
      </c>
      <c r="EU342" t="b">
        <f t="shared" si="401"/>
        <v>0</v>
      </c>
      <c r="EV342" t="b">
        <f t="shared" si="402"/>
        <v>0</v>
      </c>
      <c r="EW342">
        <f t="shared" si="356"/>
        <v>3</v>
      </c>
      <c r="EX342">
        <f t="shared" si="357"/>
        <v>2</v>
      </c>
      <c r="EY342" t="str">
        <f t="shared" si="358"/>
        <v>na</v>
      </c>
      <c r="EZ342" t="str">
        <f t="shared" si="359"/>
        <v>na</v>
      </c>
      <c r="FA342" t="b">
        <f t="shared" si="360"/>
        <v>1</v>
      </c>
      <c r="FB342" t="b">
        <f t="shared" si="361"/>
        <v>0</v>
      </c>
      <c r="FC342" t="b">
        <f t="shared" si="403"/>
        <v>0</v>
      </c>
      <c r="FD342" t="b">
        <f t="shared" si="362"/>
        <v>0</v>
      </c>
      <c r="FE342" t="b">
        <f t="shared" si="363"/>
        <v>0</v>
      </c>
      <c r="FF342" t="b">
        <f t="shared" si="364"/>
        <v>1</v>
      </c>
      <c r="FG342" t="b">
        <f t="shared" si="365"/>
        <v>0</v>
      </c>
      <c r="FH342" t="b">
        <f t="shared" si="404"/>
        <v>0</v>
      </c>
      <c r="FI342" t="str">
        <f>IF(OR(FD342=FALSE,FD342="na"),"na",VLOOKUP(GH342,'Vlookup tables'!$G$2:$H$7,2,FALSE))</f>
        <v>na</v>
      </c>
      <c r="FJ342" t="str">
        <f>IF(OR(FE342=FALSE,FE342="na"),"na",VLOOKUP(GI342,'Vlookup tables'!$G$2:$H$7,2,FALSE))</f>
        <v>na</v>
      </c>
      <c r="FK342">
        <f>IF(OR(FF342=FALSE,FF342="na"),"na",VLOOKUP(GJ342,'Vlookup tables'!$G$2:$H$7,2,FALSE))</f>
        <v>2</v>
      </c>
      <c r="FL342" t="str">
        <f>IF(OR(FG342=FALSE,FG342="na"),"na",VLOOKUP(GK342,'Vlookup tables'!$G$2:$H$7,2,FALSE))</f>
        <v>na</v>
      </c>
      <c r="FM342" t="str">
        <f>IF(OR(FD342=FALSE,FD342="na"),"na",VLOOKUP(GO342,'Vlookup tables'!$J$2:$K$5,2,FALSE))</f>
        <v>na</v>
      </c>
      <c r="FN342" t="str">
        <f>IF(OR(FE342=FALSE,FE342="na"),"na",VLOOKUP(GP342,'Vlookup tables'!$J$2:$K$5,2,FALSE))</f>
        <v>na</v>
      </c>
      <c r="FO342">
        <f>IF(OR(FF342=FALSE,FF342="na"),"na",VLOOKUP(GQ342,'Vlookup tables'!$J$2:$K$5,2,FALSE))</f>
        <v>3</v>
      </c>
      <c r="FP342" t="str">
        <f>IF(OR(FG342=FALSE,FG342="na"),"na",VLOOKUP(GR342,'Vlookup tables'!$J$2:$K$5,2,FALSE))</f>
        <v>na</v>
      </c>
      <c r="FQ342" t="str">
        <f t="shared" si="366"/>
        <v>na</v>
      </c>
      <c r="FR342" t="str">
        <f t="shared" si="367"/>
        <v>na</v>
      </c>
      <c r="FS342" t="b">
        <f t="shared" si="368"/>
        <v>0</v>
      </c>
      <c r="FT342" t="str">
        <f t="shared" si="369"/>
        <v>na</v>
      </c>
      <c r="FU342" t="b">
        <f t="shared" si="370"/>
        <v>0</v>
      </c>
      <c r="FV342" t="s">
        <v>634</v>
      </c>
      <c r="FX342" t="s">
        <v>554</v>
      </c>
      <c r="FY342" t="s">
        <v>556</v>
      </c>
      <c r="GB342" t="s">
        <v>741</v>
      </c>
      <c r="GF342" t="s">
        <v>596</v>
      </c>
      <c r="GJ342" t="s">
        <v>531</v>
      </c>
      <c r="GQ342" t="s">
        <v>532</v>
      </c>
      <c r="GY342" t="s">
        <v>1866</v>
      </c>
      <c r="HC342" t="s">
        <v>617</v>
      </c>
      <c r="HD342" t="s">
        <v>552</v>
      </c>
      <c r="HX342">
        <f>IF(IT342="","Unknown",VLOOKUP(IT342,'Vlookup tables'!$B$13:$C$16,2,FALSE))</f>
        <v>2</v>
      </c>
      <c r="HY342">
        <f>IF(IU342="","Unknown",VLOOKUP(IU342,'Vlookup tables'!$D$13:$E$16,2,FALSE))</f>
        <v>3</v>
      </c>
      <c r="HZ342">
        <f>IF(IV342="","Unknown",VLOOKUP(IV342,'Vlookup tables'!$F$13:$G$16,2,FALSE))</f>
        <v>3</v>
      </c>
      <c r="IA342">
        <f>IF(IW342="","Unknown",VLOOKUP(IW342,'Vlookup tables'!$H$13:$I$16,2,FALSE))</f>
        <v>3</v>
      </c>
      <c r="IB342">
        <f>IF(IX342="","Unknown",VLOOKUP(IX342,'Vlookup tables'!$J$13:$K$16,2,FALSE))</f>
        <v>3</v>
      </c>
      <c r="IC342">
        <f>IF(IY342="","Unknown",VLOOKUP(IY342,'Vlookup tables'!$L$13:$M$16,2,FALSE))</f>
        <v>3</v>
      </c>
      <c r="ID342">
        <f>IF(IZ342="","Unknown",VLOOKUP(IZ342,'Vlookup tables'!$N$13:$O$16,2,FALSE))</f>
        <v>1</v>
      </c>
      <c r="IE342">
        <f>VLOOKUP(JA342,'Vlookup tables'!$P$13:$Q$15,2,FALSE)</f>
        <v>2</v>
      </c>
      <c r="IF342" t="b">
        <f t="shared" si="405"/>
        <v>1</v>
      </c>
      <c r="IG342" t="b">
        <f t="shared" si="406"/>
        <v>0</v>
      </c>
      <c r="IH342" t="b">
        <f t="shared" si="407"/>
        <v>0</v>
      </c>
      <c r="II342" t="b">
        <f t="shared" si="371"/>
        <v>0</v>
      </c>
      <c r="IJ342">
        <f>IF(OR(IF342=FALSE,IF342="na"),"na",VLOOKUP(JF342,'Vlookup tables'!$G$2:$H$7,2,FALSE))</f>
        <v>1</v>
      </c>
      <c r="IK342" t="str">
        <f>IF(OR(IG342=FALSE,IG342="na"),"na",VLOOKUP(JG342,'Vlookup tables'!$G$2:$H$7,2,FALSE))</f>
        <v>na</v>
      </c>
      <c r="IL342" t="str">
        <f>IF(OR(IH342=FALSE,IH342="na"),"na",VLOOKUP(JH342,'Vlookup tables'!$G$2:$H$7,2,FALSE))</f>
        <v>na</v>
      </c>
      <c r="IM342">
        <f>IF(OR(IF342=FALSE,IF342="na"),"na",VLOOKUP(JL342,'Vlookup tables'!$J$2:$K$5,2,FALSE))</f>
        <v>2</v>
      </c>
      <c r="IN342" t="str">
        <f>IF(OR(IG342=FALSE,IG342="na"),"na",VLOOKUP(JM342,'Vlookup tables'!$J$2:$K$5,2,FALSE))</f>
        <v>na</v>
      </c>
      <c r="IO342" t="str">
        <f>IF(OR(IH342=FALSE,IH342="na"),"na",VLOOKUP(JN342,'Vlookup tables'!$J$2:$K$5,2,FALSE))</f>
        <v>na</v>
      </c>
      <c r="IP342" t="b">
        <f t="shared" si="408"/>
        <v>1</v>
      </c>
      <c r="IQ342" t="str">
        <f t="shared" si="409"/>
        <v>na</v>
      </c>
      <c r="IR342" t="str">
        <f t="shared" si="410"/>
        <v>na</v>
      </c>
      <c r="IS342" t="b">
        <f t="shared" si="411"/>
        <v>0</v>
      </c>
      <c r="IT342" t="s">
        <v>559</v>
      </c>
      <c r="IU342" t="s">
        <v>539</v>
      </c>
      <c r="IV342" t="s">
        <v>540</v>
      </c>
      <c r="IW342" t="s">
        <v>576</v>
      </c>
      <c r="IX342" t="s">
        <v>577</v>
      </c>
      <c r="IY342" t="s">
        <v>532</v>
      </c>
      <c r="IZ342" t="s">
        <v>562</v>
      </c>
      <c r="JA342" t="s">
        <v>578</v>
      </c>
      <c r="JB342" t="s">
        <v>662</v>
      </c>
      <c r="JF342" t="s">
        <v>530</v>
      </c>
      <c r="JL342" t="s">
        <v>528</v>
      </c>
      <c r="JR342" t="s">
        <v>1867</v>
      </c>
      <c r="KM342" t="s">
        <v>617</v>
      </c>
      <c r="KN342" t="s">
        <v>552</v>
      </c>
      <c r="KQ342" t="b">
        <f t="shared" si="412"/>
        <v>0</v>
      </c>
      <c r="KR342">
        <f t="shared" si="372"/>
        <v>158</v>
      </c>
    </row>
    <row r="343" spans="1:304" ht="14.4" customHeight="1" x14ac:dyDescent="0.3">
      <c r="A343">
        <v>100</v>
      </c>
      <c r="B343">
        <v>270</v>
      </c>
      <c r="C343" s="2">
        <v>44883.432233796295</v>
      </c>
      <c r="D343">
        <v>0.89999997615814198</v>
      </c>
      <c r="E343" t="s">
        <v>1324</v>
      </c>
      <c r="F343" t="s">
        <v>566</v>
      </c>
      <c r="G343">
        <f>VLOOKUP(F343,'Vlookup tables'!$A$2:$B$10,2,FALSE)</f>
        <v>3</v>
      </c>
      <c r="H343" t="s">
        <v>567</v>
      </c>
      <c r="J343" t="str">
        <f t="shared" si="413"/>
        <v>Administration</v>
      </c>
      <c r="K343" t="s">
        <v>611</v>
      </c>
      <c r="L343">
        <f>VLOOKUP(K343,'Vlookup tables'!$A$2:$B$10,2,FALSE)</f>
        <v>4</v>
      </c>
      <c r="M343" t="s">
        <v>583</v>
      </c>
      <c r="N343" t="b">
        <f t="shared" si="373"/>
        <v>1</v>
      </c>
      <c r="O343" t="b">
        <f t="shared" si="374"/>
        <v>0</v>
      </c>
      <c r="P343" t="b">
        <f t="shared" si="375"/>
        <v>0</v>
      </c>
      <c r="Q343" t="b">
        <f t="shared" si="376"/>
        <v>0</v>
      </c>
      <c r="R343" t="b">
        <f t="shared" si="377"/>
        <v>0</v>
      </c>
      <c r="T343" t="str">
        <f t="shared" si="414"/>
        <v>na</v>
      </c>
      <c r="U343" t="str">
        <f t="shared" si="415"/>
        <v>Unknown</v>
      </c>
      <c r="V343" t="str">
        <f t="shared" si="416"/>
        <v>Unknown</v>
      </c>
      <c r="W343" t="str">
        <f t="shared" si="417"/>
        <v>Unknown</v>
      </c>
      <c r="X343" t="str">
        <f t="shared" si="418"/>
        <v>Unknown</v>
      </c>
      <c r="Y343" t="s">
        <v>584</v>
      </c>
      <c r="Z343">
        <f>VLOOKUP(Y343,'Vlookup tables'!$D$2:$E$6,2,FALSE)</f>
        <v>2</v>
      </c>
      <c r="AA343" t="str">
        <f t="shared" si="355"/>
        <v>na</v>
      </c>
      <c r="AB343" t="str">
        <f t="shared" si="378"/>
        <v>na</v>
      </c>
      <c r="AC343" t="str">
        <f t="shared" si="379"/>
        <v>na</v>
      </c>
      <c r="AD343" t="str">
        <f t="shared" si="380"/>
        <v>na</v>
      </c>
      <c r="AE343" t="str">
        <f t="shared" si="381"/>
        <v>na</v>
      </c>
      <c r="AF343" t="str">
        <f>IF(OR(AA343=FALSE,AA343="na"),"na",VLOOKUP(AV343,'Vlookup tables'!$G$2:$H$7,2,FALSE))</f>
        <v>na</v>
      </c>
      <c r="AG343" t="str">
        <f>IF(OR(AB343=FALSE,AB343="na"),"na",VLOOKUP(AW343,'Vlookup tables'!$G$2:$H$7,2,FALSE))</f>
        <v>na</v>
      </c>
      <c r="AH343" t="str">
        <f>IF(OR(AC343=FALSE,AC343="na"),"na",VLOOKUP(AX343,'Vlookup tables'!$G$2:$H$7,2,FALSE))</f>
        <v>na</v>
      </c>
      <c r="AI343" t="str">
        <f>IF(OR(AD343=FALSE,AD343="na"),"na",VLOOKUP(AY343,'Vlookup tables'!$G$2:$H$7,2,FALSE))</f>
        <v>na</v>
      </c>
      <c r="AJ343" t="str">
        <f>IF(OR(AA343=FALSE,AA343="na"),"na",VLOOKUP(BC343,'Vlookup tables'!$J$2:$K$5,2,FALSE))</f>
        <v>na</v>
      </c>
      <c r="AK343" t="str">
        <f>IF(OR(AB343=FALSE,AB343="na"),"na",VLOOKUP(BD343,'Vlookup tables'!$J$2:$K$5,2,FALSE))</f>
        <v>na</v>
      </c>
      <c r="AL343" t="str">
        <f>IF(OR(AC343=FALSE,AC343="na"),"na",VLOOKUP(BE343,'Vlookup tables'!$J$2:$K$5,2,FALSE))</f>
        <v>na</v>
      </c>
      <c r="AM343" t="str">
        <f>IF(OR(AD343=FALSE,AD343="na"),"na",VLOOKUP(BF343,'Vlookup tables'!$J$2:$K$5,2,FALSE))</f>
        <v>na</v>
      </c>
      <c r="AN343" t="str">
        <f t="shared" si="382"/>
        <v>na</v>
      </c>
      <c r="AO343" t="str">
        <f t="shared" si="383"/>
        <v>na</v>
      </c>
      <c r="AP343" t="str">
        <f t="shared" si="384"/>
        <v>na</v>
      </c>
      <c r="AQ343" t="str">
        <f t="shared" si="385"/>
        <v>na</v>
      </c>
      <c r="BQ343" t="str">
        <f t="shared" si="386"/>
        <v>na</v>
      </c>
      <c r="BR343" t="b">
        <f t="shared" si="387"/>
        <v>1</v>
      </c>
      <c r="BS343" t="b">
        <f t="shared" si="388"/>
        <v>1</v>
      </c>
      <c r="BT343" t="b">
        <f t="shared" si="389"/>
        <v>1</v>
      </c>
      <c r="BU343" t="b">
        <f t="shared" si="390"/>
        <v>1</v>
      </c>
      <c r="BV343" t="b">
        <f t="shared" si="391"/>
        <v>0</v>
      </c>
      <c r="BW343">
        <f>IF(OR(BR343=FALSE,BR343="na"),"na",VLOOKUP(CN343,'Vlookup tables'!$G$2:$H$7,2,FALSE))</f>
        <v>1</v>
      </c>
      <c r="BX343">
        <f>IF(OR(BS343=FALSE,BS343="na"),"na",VLOOKUP(CO343,'Vlookup tables'!$G$2:$H$7,2,FALSE))</f>
        <v>1</v>
      </c>
      <c r="BY343">
        <f>IF(OR(BT343=FALSE,BT343="na"),"na",VLOOKUP(CP343,'Vlookup tables'!$G$2:$H$7,2,FALSE))</f>
        <v>1</v>
      </c>
      <c r="BZ343">
        <f>IF(OR(BU343=FALSE,BU343="na"),"na",VLOOKUP(CQ343,'Vlookup tables'!$G$2:$H$7,2,FALSE))</f>
        <v>1</v>
      </c>
      <c r="CA343">
        <f>IF(OR(BR343=FALSE,BR343="na"),"na",VLOOKUP(CU343,'Vlookup tables'!$J$2:$K$5,2,FALSE))</f>
        <v>2</v>
      </c>
      <c r="CB343">
        <f>IF(OR(BS343=FALSE,BS343="na"),"na",VLOOKUP(CV343,'Vlookup tables'!$J$2:$K$5,2,FALSE))</f>
        <v>2</v>
      </c>
      <c r="CC343">
        <f>IF(OR(BT343=FALSE,BT343="na"),"na",VLOOKUP(CW343,'Vlookup tables'!$J$2:$K$5,2,FALSE))</f>
        <v>2</v>
      </c>
      <c r="CD343">
        <f>IF(OR(BU343=FALSE,BU343="na"),"na",VLOOKUP(CX343,'Vlookup tables'!$J$2:$K$5,2,FALSE))</f>
        <v>2</v>
      </c>
      <c r="CE343" t="b">
        <f t="shared" si="392"/>
        <v>1</v>
      </c>
      <c r="CF343" t="b">
        <f t="shared" si="393"/>
        <v>1</v>
      </c>
      <c r="CG343" t="b">
        <f t="shared" si="394"/>
        <v>1</v>
      </c>
      <c r="CH343" t="b">
        <f t="shared" si="395"/>
        <v>1</v>
      </c>
      <c r="CJ343" t="s">
        <v>550</v>
      </c>
      <c r="CN343" t="s">
        <v>530</v>
      </c>
      <c r="CO343" t="s">
        <v>530</v>
      </c>
      <c r="CP343" t="s">
        <v>530</v>
      </c>
      <c r="CQ343" t="s">
        <v>530</v>
      </c>
      <c r="CU343" t="s">
        <v>528</v>
      </c>
      <c r="CV343" t="s">
        <v>528</v>
      </c>
      <c r="CW343" t="s">
        <v>528</v>
      </c>
      <c r="CX343" t="s">
        <v>528</v>
      </c>
      <c r="DB343" t="s">
        <v>1868</v>
      </c>
      <c r="DC343" t="s">
        <v>1868</v>
      </c>
      <c r="DD343" t="s">
        <v>1868</v>
      </c>
      <c r="DE343" t="s">
        <v>1868</v>
      </c>
      <c r="DI343" t="b">
        <f t="shared" si="396"/>
        <v>0</v>
      </c>
      <c r="DK343" t="s">
        <v>552</v>
      </c>
      <c r="EQ343" t="b">
        <f t="shared" si="397"/>
        <v>0</v>
      </c>
      <c r="ER343" t="b">
        <f t="shared" si="398"/>
        <v>0</v>
      </c>
      <c r="ES343" t="b">
        <f t="shared" si="399"/>
        <v>0</v>
      </c>
      <c r="ET343" t="b">
        <f t="shared" si="400"/>
        <v>0</v>
      </c>
      <c r="EU343" t="b">
        <f t="shared" si="401"/>
        <v>0</v>
      </c>
      <c r="EV343" t="b">
        <f t="shared" si="402"/>
        <v>0</v>
      </c>
      <c r="EW343" t="str">
        <f t="shared" si="356"/>
        <v>na</v>
      </c>
      <c r="EX343" t="str">
        <f t="shared" si="357"/>
        <v>na</v>
      </c>
      <c r="EY343" t="str">
        <f t="shared" si="358"/>
        <v>na</v>
      </c>
      <c r="EZ343" t="str">
        <f t="shared" si="359"/>
        <v>na</v>
      </c>
      <c r="FA343" t="str">
        <f t="shared" si="360"/>
        <v>na</v>
      </c>
      <c r="FB343" t="str">
        <f t="shared" si="361"/>
        <v>na</v>
      </c>
      <c r="FC343" t="str">
        <f t="shared" si="403"/>
        <v>na</v>
      </c>
      <c r="FD343" t="str">
        <f t="shared" si="362"/>
        <v>na</v>
      </c>
      <c r="FE343" t="str">
        <f t="shared" si="363"/>
        <v>na</v>
      </c>
      <c r="FF343" t="str">
        <f t="shared" si="364"/>
        <v>na</v>
      </c>
      <c r="FG343" t="str">
        <f t="shared" si="365"/>
        <v>na</v>
      </c>
      <c r="FH343" t="str">
        <f t="shared" si="404"/>
        <v>na</v>
      </c>
      <c r="FI343" t="str">
        <f>IF(OR(FD343=FALSE,FD343="na"),"na",VLOOKUP(GH343,'Vlookup tables'!$G$2:$H$7,2,FALSE))</f>
        <v>na</v>
      </c>
      <c r="FJ343" t="str">
        <f>IF(OR(FE343=FALSE,FE343="na"),"na",VLOOKUP(GI343,'Vlookup tables'!$G$2:$H$7,2,FALSE))</f>
        <v>na</v>
      </c>
      <c r="FK343" t="str">
        <f>IF(OR(FF343=FALSE,FF343="na"),"na",VLOOKUP(GJ343,'Vlookup tables'!$G$2:$H$7,2,FALSE))</f>
        <v>na</v>
      </c>
      <c r="FL343" t="str">
        <f>IF(OR(FG343=FALSE,FG343="na"),"na",VLOOKUP(GK343,'Vlookup tables'!$G$2:$H$7,2,FALSE))</f>
        <v>na</v>
      </c>
      <c r="FM343" t="str">
        <f>IF(OR(FD343=FALSE,FD343="na"),"na",VLOOKUP(GO343,'Vlookup tables'!$J$2:$K$5,2,FALSE))</f>
        <v>na</v>
      </c>
      <c r="FN343" t="str">
        <f>IF(OR(FE343=FALSE,FE343="na"),"na",VLOOKUP(GP343,'Vlookup tables'!$J$2:$K$5,2,FALSE))</f>
        <v>na</v>
      </c>
      <c r="FO343" t="str">
        <f>IF(OR(FF343=FALSE,FF343="na"),"na",VLOOKUP(GQ343,'Vlookup tables'!$J$2:$K$5,2,FALSE))</f>
        <v>na</v>
      </c>
      <c r="FP343" t="str">
        <f>IF(OR(FG343=FALSE,FG343="na"),"na",VLOOKUP(GR343,'Vlookup tables'!$J$2:$K$5,2,FALSE))</f>
        <v>na</v>
      </c>
      <c r="FQ343" t="str">
        <f t="shared" si="366"/>
        <v>na</v>
      </c>
      <c r="FR343" t="str">
        <f t="shared" si="367"/>
        <v>na</v>
      </c>
      <c r="FS343" t="str">
        <f t="shared" si="368"/>
        <v>na</v>
      </c>
      <c r="FT343" t="str">
        <f t="shared" si="369"/>
        <v>na</v>
      </c>
      <c r="FU343" t="str">
        <f t="shared" si="370"/>
        <v>na</v>
      </c>
      <c r="FV343" t="s">
        <v>574</v>
      </c>
      <c r="HF343" t="s">
        <v>579</v>
      </c>
      <c r="HX343">
        <f>IF(IT343="","Unknown",VLOOKUP(IT343,'Vlookup tables'!$B$13:$C$16,2,FALSE))</f>
        <v>2</v>
      </c>
      <c r="HY343">
        <f>IF(IU343="","Unknown",VLOOKUP(IU343,'Vlookup tables'!$D$13:$E$16,2,FALSE))</f>
        <v>3</v>
      </c>
      <c r="HZ343">
        <f>IF(IV343="","Unknown",VLOOKUP(IV343,'Vlookup tables'!$F$13:$G$16,2,FALSE))</f>
        <v>3</v>
      </c>
      <c r="IA343">
        <f>IF(IW343="","Unknown",VLOOKUP(IW343,'Vlookup tables'!$H$13:$I$16,2,FALSE))</f>
        <v>2</v>
      </c>
      <c r="IB343">
        <f>IF(IX343="","Unknown",VLOOKUP(IX343,'Vlookup tables'!$J$13:$K$16,2,FALSE))</f>
        <v>3</v>
      </c>
      <c r="IC343">
        <f>IF(IY343="","Unknown",VLOOKUP(IY343,'Vlookup tables'!$L$13:$M$16,2,FALSE))</f>
        <v>2</v>
      </c>
      <c r="ID343">
        <f>IF(IZ343="","Unknown",VLOOKUP(IZ343,'Vlookup tables'!$N$13:$O$16,2,FALSE))</f>
        <v>1</v>
      </c>
      <c r="IE343">
        <f>VLOOKUP(JA343,'Vlookup tables'!$P$13:$Q$15,2,FALSE)</f>
        <v>1</v>
      </c>
      <c r="IF343" t="str">
        <f t="shared" si="405"/>
        <v>na</v>
      </c>
      <c r="IG343" t="str">
        <f t="shared" si="406"/>
        <v>na</v>
      </c>
      <c r="IH343" t="str">
        <f t="shared" si="407"/>
        <v>na</v>
      </c>
      <c r="II343" t="str">
        <f t="shared" si="371"/>
        <v>na</v>
      </c>
      <c r="IJ343" t="str">
        <f>IF(OR(IF343=FALSE,IF343="na"),"na",VLOOKUP(JF343,'Vlookup tables'!$G$2:$H$7,2,FALSE))</f>
        <v>na</v>
      </c>
      <c r="IK343" t="str">
        <f>IF(OR(IG343=FALSE,IG343="na"),"na",VLOOKUP(JG343,'Vlookup tables'!$G$2:$H$7,2,FALSE))</f>
        <v>na</v>
      </c>
      <c r="IL343" t="str">
        <f>IF(OR(IH343=FALSE,IH343="na"),"na",VLOOKUP(JH343,'Vlookup tables'!$G$2:$H$7,2,FALSE))</f>
        <v>na</v>
      </c>
      <c r="IM343" t="str">
        <f>IF(OR(IF343=FALSE,IF343="na"),"na",VLOOKUP(JL343,'Vlookup tables'!$J$2:$K$5,2,FALSE))</f>
        <v>na</v>
      </c>
      <c r="IN343" t="str">
        <f>IF(OR(IG343=FALSE,IG343="na"),"na",VLOOKUP(JM343,'Vlookup tables'!$J$2:$K$5,2,FALSE))</f>
        <v>na</v>
      </c>
      <c r="IO343" t="str">
        <f>IF(OR(IH343=FALSE,IH343="na"),"na",VLOOKUP(JN343,'Vlookup tables'!$J$2:$K$5,2,FALSE))</f>
        <v>na</v>
      </c>
      <c r="IP343" t="str">
        <f t="shared" si="408"/>
        <v>na</v>
      </c>
      <c r="IQ343" t="str">
        <f t="shared" si="409"/>
        <v>na</v>
      </c>
      <c r="IR343" t="str">
        <f t="shared" si="410"/>
        <v>na</v>
      </c>
      <c r="IS343" t="b">
        <f t="shared" si="411"/>
        <v>0</v>
      </c>
      <c r="IT343" t="s">
        <v>559</v>
      </c>
      <c r="IU343" t="s">
        <v>539</v>
      </c>
      <c r="IV343" t="s">
        <v>540</v>
      </c>
      <c r="IW343" t="s">
        <v>562</v>
      </c>
      <c r="IX343" t="s">
        <v>577</v>
      </c>
      <c r="IY343" t="s">
        <v>528</v>
      </c>
      <c r="IZ343" t="s">
        <v>562</v>
      </c>
      <c r="JA343" t="s">
        <v>541</v>
      </c>
      <c r="JX343" t="s">
        <v>579</v>
      </c>
      <c r="KQ343" t="b">
        <f t="shared" si="412"/>
        <v>0</v>
      </c>
      <c r="KR343">
        <f t="shared" si="372"/>
        <v>138</v>
      </c>
    </row>
    <row r="344" spans="1:304" ht="14.4" customHeight="1" x14ac:dyDescent="0.3">
      <c r="A344">
        <v>100</v>
      </c>
      <c r="B344">
        <v>67743</v>
      </c>
      <c r="C344" s="2">
        <v>44883.468402777777</v>
      </c>
      <c r="D344">
        <v>1</v>
      </c>
      <c r="E344" t="s">
        <v>581</v>
      </c>
      <c r="F344" t="s">
        <v>611</v>
      </c>
      <c r="G344">
        <f>VLOOKUP(F344,'Vlookup tables'!$A$2:$B$10,2,FALSE)</f>
        <v>4</v>
      </c>
      <c r="H344" t="s">
        <v>545</v>
      </c>
      <c r="J344" t="str">
        <f t="shared" si="413"/>
        <v>Engineering</v>
      </c>
      <c r="K344" t="s">
        <v>612</v>
      </c>
      <c r="L344">
        <f>VLOOKUP(K344,'Vlookup tables'!$A$2:$B$10,2,FALSE)</f>
        <v>5</v>
      </c>
      <c r="M344" t="s">
        <v>583</v>
      </c>
      <c r="N344" t="b">
        <f t="shared" si="373"/>
        <v>1</v>
      </c>
      <c r="O344" t="b">
        <f t="shared" si="374"/>
        <v>0</v>
      </c>
      <c r="P344" t="b">
        <f t="shared" si="375"/>
        <v>0</v>
      </c>
      <c r="Q344" t="b">
        <f t="shared" si="376"/>
        <v>0</v>
      </c>
      <c r="R344" t="b">
        <f t="shared" si="377"/>
        <v>0</v>
      </c>
      <c r="S344" t="s">
        <v>614</v>
      </c>
      <c r="T344" t="str">
        <f t="shared" si="414"/>
        <v>na</v>
      </c>
      <c r="U344" t="b">
        <f t="shared" si="415"/>
        <v>1</v>
      </c>
      <c r="V344" t="b">
        <f t="shared" si="416"/>
        <v>1</v>
      </c>
      <c r="W344" t="b">
        <f t="shared" si="417"/>
        <v>1</v>
      </c>
      <c r="X344" t="b">
        <f t="shared" si="418"/>
        <v>0</v>
      </c>
      <c r="Y344" t="s">
        <v>517</v>
      </c>
      <c r="Z344">
        <f>VLOOKUP(Y344,'Vlookup tables'!$D$2:$E$6,2,FALSE)</f>
        <v>1</v>
      </c>
      <c r="AA344" t="b">
        <f t="shared" si="355"/>
        <v>1</v>
      </c>
      <c r="AB344" t="b">
        <f t="shared" si="378"/>
        <v>0</v>
      </c>
      <c r="AC344" t="b">
        <f t="shared" si="379"/>
        <v>0</v>
      </c>
      <c r="AD344" t="b">
        <f t="shared" si="380"/>
        <v>1</v>
      </c>
      <c r="AE344" t="b">
        <f t="shared" si="381"/>
        <v>0</v>
      </c>
      <c r="AF344">
        <f>IF(OR(AA344=FALSE,AA344="na"),"na",VLOOKUP(AV344,'Vlookup tables'!$G$2:$H$7,2,FALSE))</f>
        <v>1</v>
      </c>
      <c r="AG344" t="str">
        <f>IF(OR(AB344=FALSE,AB344="na"),"na",VLOOKUP(AW344,'Vlookup tables'!$G$2:$H$7,2,FALSE))</f>
        <v>na</v>
      </c>
      <c r="AH344" t="str">
        <f>IF(OR(AC344=FALSE,AC344="na"),"na",VLOOKUP(AX344,'Vlookup tables'!$G$2:$H$7,2,FALSE))</f>
        <v>na</v>
      </c>
      <c r="AI344">
        <f>IF(OR(AD344=FALSE,AD344="na"),"na",VLOOKUP(AY344,'Vlookup tables'!$G$2:$H$7,2,FALSE))</f>
        <v>1</v>
      </c>
      <c r="AJ344">
        <f>IF(OR(AA344=FALSE,AA344="na"),"na",VLOOKUP(BC344,'Vlookup tables'!$J$2:$K$5,2,FALSE))</f>
        <v>2</v>
      </c>
      <c r="AK344" t="str">
        <f>IF(OR(AB344=FALSE,AB344="na"),"na",VLOOKUP(BD344,'Vlookup tables'!$J$2:$K$5,2,FALSE))</f>
        <v>na</v>
      </c>
      <c r="AL344" t="str">
        <f>IF(OR(AC344=FALSE,AC344="na"),"na",VLOOKUP(BE344,'Vlookup tables'!$J$2:$K$5,2,FALSE))</f>
        <v>na</v>
      </c>
      <c r="AM344">
        <f>IF(OR(AD344=FALSE,AD344="na"),"na",VLOOKUP(BF344,'Vlookup tables'!$J$2:$K$5,2,FALSE))</f>
        <v>2</v>
      </c>
      <c r="AN344" t="b">
        <f t="shared" si="382"/>
        <v>1</v>
      </c>
      <c r="AO344" t="str">
        <f t="shared" si="383"/>
        <v>na</v>
      </c>
      <c r="AP344" t="str">
        <f t="shared" si="384"/>
        <v>na</v>
      </c>
      <c r="AQ344" t="b">
        <f t="shared" si="385"/>
        <v>1</v>
      </c>
      <c r="AR344" t="s">
        <v>597</v>
      </c>
      <c r="AV344" t="s">
        <v>530</v>
      </c>
      <c r="AY344" t="s">
        <v>530</v>
      </c>
      <c r="BC344" t="s">
        <v>528</v>
      </c>
      <c r="BF344" t="s">
        <v>528</v>
      </c>
      <c r="BJ344" t="s">
        <v>1869</v>
      </c>
      <c r="BM344" t="s">
        <v>1870</v>
      </c>
      <c r="BQ344" t="str">
        <f t="shared" si="386"/>
        <v>No</v>
      </c>
      <c r="BR344" t="str">
        <f t="shared" si="387"/>
        <v>na</v>
      </c>
      <c r="BS344" t="str">
        <f t="shared" si="388"/>
        <v>na</v>
      </c>
      <c r="BT344" t="str">
        <f t="shared" si="389"/>
        <v>na</v>
      </c>
      <c r="BU344" t="str">
        <f t="shared" si="390"/>
        <v>na</v>
      </c>
      <c r="BV344" t="str">
        <f t="shared" si="391"/>
        <v>na</v>
      </c>
      <c r="BW344" t="str">
        <f>IF(OR(BR344=FALSE,BR344="na"),"na",VLOOKUP(CN344,'Vlookup tables'!$G$2:$H$7,2,FALSE))</f>
        <v>na</v>
      </c>
      <c r="BX344" t="str">
        <f>IF(OR(BS344=FALSE,BS344="na"),"na",VLOOKUP(CO344,'Vlookup tables'!$G$2:$H$7,2,FALSE))</f>
        <v>na</v>
      </c>
      <c r="BY344" t="str">
        <f>IF(OR(BT344=FALSE,BT344="na"),"na",VLOOKUP(CP344,'Vlookup tables'!$G$2:$H$7,2,FALSE))</f>
        <v>na</v>
      </c>
      <c r="BZ344" t="str">
        <f>IF(OR(BU344=FALSE,BU344="na"),"na",VLOOKUP(CQ344,'Vlookup tables'!$G$2:$H$7,2,FALSE))</f>
        <v>na</v>
      </c>
      <c r="CA344" t="str">
        <f>IF(OR(BR344=FALSE,BR344="na"),"na",VLOOKUP(CU344,'Vlookup tables'!$J$2:$K$5,2,FALSE))</f>
        <v>na</v>
      </c>
      <c r="CB344" t="str">
        <f>IF(OR(BS344=FALSE,BS344="na"),"na",VLOOKUP(CV344,'Vlookup tables'!$J$2:$K$5,2,FALSE))</f>
        <v>na</v>
      </c>
      <c r="CC344" t="str">
        <f>IF(OR(BT344=FALSE,BT344="na"),"na",VLOOKUP(CW344,'Vlookup tables'!$J$2:$K$5,2,FALSE))</f>
        <v>na</v>
      </c>
      <c r="CD344" t="str">
        <f>IF(OR(BU344=FALSE,BU344="na"),"na",VLOOKUP(CX344,'Vlookup tables'!$J$2:$K$5,2,FALSE))</f>
        <v>na</v>
      </c>
      <c r="CE344" t="str">
        <f t="shared" si="392"/>
        <v>na</v>
      </c>
      <c r="CF344" t="str">
        <f t="shared" si="393"/>
        <v>na</v>
      </c>
      <c r="CG344" t="str">
        <f t="shared" si="394"/>
        <v>na</v>
      </c>
      <c r="CH344" t="str">
        <f t="shared" si="395"/>
        <v>na</v>
      </c>
      <c r="CI344" t="s">
        <v>617</v>
      </c>
      <c r="DI344" t="b">
        <f t="shared" si="396"/>
        <v>0</v>
      </c>
      <c r="DK344" t="s">
        <v>552</v>
      </c>
      <c r="EQ344" t="b">
        <f t="shared" si="397"/>
        <v>1</v>
      </c>
      <c r="ER344" t="b">
        <f t="shared" si="398"/>
        <v>1</v>
      </c>
      <c r="ES344" t="b">
        <f t="shared" si="399"/>
        <v>0</v>
      </c>
      <c r="ET344" t="b">
        <f t="shared" si="400"/>
        <v>0</v>
      </c>
      <c r="EU344" t="b">
        <f t="shared" si="401"/>
        <v>0</v>
      </c>
      <c r="EV344" t="b">
        <f t="shared" si="402"/>
        <v>0</v>
      </c>
      <c r="EW344">
        <f t="shared" si="356"/>
        <v>1</v>
      </c>
      <c r="EX344" t="str">
        <f t="shared" si="357"/>
        <v>na</v>
      </c>
      <c r="EY344" t="str">
        <f t="shared" si="358"/>
        <v>na</v>
      </c>
      <c r="EZ344" t="str">
        <f t="shared" si="359"/>
        <v>na</v>
      </c>
      <c r="FA344" t="b">
        <f t="shared" si="360"/>
        <v>1</v>
      </c>
      <c r="FB344" t="b">
        <f t="shared" si="361"/>
        <v>0</v>
      </c>
      <c r="FC344" t="b">
        <f t="shared" si="403"/>
        <v>0</v>
      </c>
      <c r="FD344" t="b">
        <f t="shared" si="362"/>
        <v>1</v>
      </c>
      <c r="FE344" t="str">
        <f t="shared" si="363"/>
        <v>na</v>
      </c>
      <c r="FF344" t="b">
        <f t="shared" si="364"/>
        <v>1</v>
      </c>
      <c r="FG344" t="b">
        <f t="shared" si="365"/>
        <v>0</v>
      </c>
      <c r="FH344" t="b">
        <f t="shared" si="404"/>
        <v>0</v>
      </c>
      <c r="FI344">
        <f>IF(OR(FD344=FALSE,FD344="na"),"na",VLOOKUP(GH344,'Vlookup tables'!$G$2:$H$7,2,FALSE))</f>
        <v>1</v>
      </c>
      <c r="FJ344" t="str">
        <f>IF(OR(FE344=FALSE,FE344="na"),"na",VLOOKUP(GI344,'Vlookup tables'!$G$2:$H$7,2,FALSE))</f>
        <v>na</v>
      </c>
      <c r="FK344">
        <f>IF(OR(FF344=FALSE,FF344="na"),"na",VLOOKUP(GJ344,'Vlookup tables'!$G$2:$H$7,2,FALSE))</f>
        <v>1</v>
      </c>
      <c r="FL344" t="str">
        <f>IF(OR(FG344=FALSE,FG344="na"),"na",VLOOKUP(GK344,'Vlookup tables'!$G$2:$H$7,2,FALSE))</f>
        <v>na</v>
      </c>
      <c r="FM344">
        <f>IF(OR(FD344=FALSE,FD344="na"),"na",VLOOKUP(GO344,'Vlookup tables'!$J$2:$K$5,2,FALSE))</f>
        <v>2</v>
      </c>
      <c r="FN344" t="str">
        <f>IF(OR(FE344=FALSE,FE344="na"),"na",VLOOKUP(GP344,'Vlookup tables'!$J$2:$K$5,2,FALSE))</f>
        <v>na</v>
      </c>
      <c r="FO344">
        <f>IF(OR(FF344=FALSE,FF344="na"),"na",VLOOKUP(GQ344,'Vlookup tables'!$J$2:$K$5,2,FALSE))</f>
        <v>2</v>
      </c>
      <c r="FP344" t="str">
        <f>IF(OR(FG344=FALSE,FG344="na"),"na",VLOOKUP(GR344,'Vlookup tables'!$J$2:$K$5,2,FALSE))</f>
        <v>na</v>
      </c>
      <c r="FQ344" t="b">
        <f t="shared" si="366"/>
        <v>0</v>
      </c>
      <c r="FR344" t="str">
        <f t="shared" si="367"/>
        <v>na</v>
      </c>
      <c r="FS344" t="b">
        <f t="shared" si="368"/>
        <v>0</v>
      </c>
      <c r="FT344" t="str">
        <f t="shared" si="369"/>
        <v>na</v>
      </c>
      <c r="FU344" t="b">
        <f t="shared" si="370"/>
        <v>0</v>
      </c>
      <c r="FV344" t="s">
        <v>601</v>
      </c>
      <c r="FX344" t="s">
        <v>555</v>
      </c>
      <c r="GB344" t="s">
        <v>630</v>
      </c>
      <c r="GF344" t="s">
        <v>596</v>
      </c>
      <c r="GH344" t="s">
        <v>530</v>
      </c>
      <c r="GJ344" t="s">
        <v>530</v>
      </c>
      <c r="GO344" t="s">
        <v>528</v>
      </c>
      <c r="GQ344" t="s">
        <v>528</v>
      </c>
      <c r="HD344" t="s">
        <v>552</v>
      </c>
      <c r="HX344">
        <f>IF(IT344="","Unknown",VLOOKUP(IT344,'Vlookup tables'!$B$13:$C$16,2,FALSE))</f>
        <v>3</v>
      </c>
      <c r="HY344">
        <f>IF(IU344="","Unknown",VLOOKUP(IU344,'Vlookup tables'!$D$13:$E$16,2,FALSE))</f>
        <v>2</v>
      </c>
      <c r="HZ344">
        <f>IF(IV344="","Unknown",VLOOKUP(IV344,'Vlookup tables'!$F$13:$G$16,2,FALSE))</f>
        <v>3</v>
      </c>
      <c r="IA344">
        <f>IF(IW344="","Unknown",VLOOKUP(IW344,'Vlookup tables'!$H$13:$I$16,2,FALSE))</f>
        <v>2</v>
      </c>
      <c r="IB344">
        <f>IF(IX344="","Unknown",VLOOKUP(IX344,'Vlookup tables'!$J$13:$K$16,2,FALSE))</f>
        <v>2</v>
      </c>
      <c r="IC344">
        <f>IF(IY344="","Unknown",VLOOKUP(IY344,'Vlookup tables'!$L$13:$M$16,2,FALSE))</f>
        <v>2</v>
      </c>
      <c r="ID344">
        <f>IF(IZ344="","Unknown",VLOOKUP(IZ344,'Vlookup tables'!$N$13:$O$16,2,FALSE))</f>
        <v>3</v>
      </c>
      <c r="IE344">
        <f>VLOOKUP(JA344,'Vlookup tables'!$P$13:$Q$15,2,FALSE)</f>
        <v>2</v>
      </c>
      <c r="IF344" t="b">
        <f t="shared" si="405"/>
        <v>0</v>
      </c>
      <c r="IG344" t="b">
        <f t="shared" si="406"/>
        <v>0</v>
      </c>
      <c r="IH344" t="b">
        <f t="shared" si="407"/>
        <v>0</v>
      </c>
      <c r="II344" t="b">
        <f t="shared" si="371"/>
        <v>1</v>
      </c>
      <c r="IJ344" t="str">
        <f>IF(OR(IF344=FALSE,IF344="na"),"na",VLOOKUP(JF344,'Vlookup tables'!$G$2:$H$7,2,FALSE))</f>
        <v>na</v>
      </c>
      <c r="IK344" t="str">
        <f>IF(OR(IG344=FALSE,IG344="na"),"na",VLOOKUP(JG344,'Vlookup tables'!$G$2:$H$7,2,FALSE))</f>
        <v>na</v>
      </c>
      <c r="IL344" t="str">
        <f>IF(OR(IH344=FALSE,IH344="na"),"na",VLOOKUP(JH344,'Vlookup tables'!$G$2:$H$7,2,FALSE))</f>
        <v>na</v>
      </c>
      <c r="IM344" t="str">
        <f>IF(OR(IF344=FALSE,IF344="na"),"na",VLOOKUP(JL344,'Vlookup tables'!$J$2:$K$5,2,FALSE))</f>
        <v>na</v>
      </c>
      <c r="IN344" t="str">
        <f>IF(OR(IG344=FALSE,IG344="na"),"na",VLOOKUP(JM344,'Vlookup tables'!$J$2:$K$5,2,FALSE))</f>
        <v>na</v>
      </c>
      <c r="IO344" t="str">
        <f>IF(OR(IH344=FALSE,IH344="na"),"na",VLOOKUP(JN344,'Vlookup tables'!$J$2:$K$5,2,FALSE))</f>
        <v>na</v>
      </c>
      <c r="IP344" t="str">
        <f t="shared" si="408"/>
        <v>na</v>
      </c>
      <c r="IQ344" t="str">
        <f t="shared" si="409"/>
        <v>na</v>
      </c>
      <c r="IR344" t="str">
        <f t="shared" si="410"/>
        <v>na</v>
      </c>
      <c r="IS344" t="b">
        <f t="shared" si="411"/>
        <v>0</v>
      </c>
      <c r="IT344" t="s">
        <v>538</v>
      </c>
      <c r="IU344" t="s">
        <v>560</v>
      </c>
      <c r="IV344" t="s">
        <v>540</v>
      </c>
      <c r="IW344" t="s">
        <v>562</v>
      </c>
      <c r="IX344" t="s">
        <v>563</v>
      </c>
      <c r="IY344" t="s">
        <v>528</v>
      </c>
      <c r="IZ344" t="s">
        <v>587</v>
      </c>
      <c r="JA344" t="s">
        <v>578</v>
      </c>
      <c r="JB344" t="s">
        <v>579</v>
      </c>
      <c r="JC344" t="s">
        <v>1871</v>
      </c>
      <c r="JI344" t="s">
        <v>530</v>
      </c>
      <c r="JO344" t="s">
        <v>532</v>
      </c>
      <c r="KN344" t="s">
        <v>552</v>
      </c>
      <c r="KQ344" t="b">
        <f t="shared" si="412"/>
        <v>0</v>
      </c>
      <c r="KR344">
        <f t="shared" si="372"/>
        <v>145</v>
      </c>
    </row>
    <row r="345" spans="1:304" ht="14.4" customHeight="1" x14ac:dyDescent="0.3">
      <c r="A345">
        <v>100</v>
      </c>
      <c r="B345">
        <v>949</v>
      </c>
      <c r="C345" s="2">
        <v>44883.535243055558</v>
      </c>
      <c r="D345">
        <v>1</v>
      </c>
      <c r="E345" t="s">
        <v>544</v>
      </c>
      <c r="F345" t="s">
        <v>568</v>
      </c>
      <c r="G345">
        <f>VLOOKUP(F345,'Vlookup tables'!$A$2:$B$10,2,FALSE)</f>
        <v>6</v>
      </c>
      <c r="H345" t="s">
        <v>567</v>
      </c>
      <c r="J345" t="str">
        <f t="shared" si="413"/>
        <v>Administration</v>
      </c>
      <c r="K345" t="s">
        <v>568</v>
      </c>
      <c r="L345">
        <f>VLOOKUP(K345,'Vlookup tables'!$A$2:$B$10,2,FALSE)</f>
        <v>6</v>
      </c>
      <c r="M345" t="s">
        <v>953</v>
      </c>
      <c r="N345" t="b">
        <f t="shared" si="373"/>
        <v>0</v>
      </c>
      <c r="O345" t="b">
        <f t="shared" si="374"/>
        <v>1</v>
      </c>
      <c r="P345" t="b">
        <f t="shared" si="375"/>
        <v>1</v>
      </c>
      <c r="Q345" t="b">
        <f t="shared" si="376"/>
        <v>1</v>
      </c>
      <c r="R345" t="b">
        <f t="shared" si="377"/>
        <v>0</v>
      </c>
      <c r="S345" t="s">
        <v>949</v>
      </c>
      <c r="T345" t="b">
        <f t="shared" si="414"/>
        <v>0</v>
      </c>
      <c r="U345" t="str">
        <f t="shared" si="415"/>
        <v>na</v>
      </c>
      <c r="V345" t="str">
        <f t="shared" si="416"/>
        <v>na</v>
      </c>
      <c r="W345" t="str">
        <f t="shared" si="417"/>
        <v>na</v>
      </c>
      <c r="X345" t="b">
        <f t="shared" si="418"/>
        <v>1</v>
      </c>
      <c r="Y345" t="s">
        <v>517</v>
      </c>
      <c r="Z345">
        <f>VLOOKUP(Y345,'Vlookup tables'!$D$2:$E$6,2,FALSE)</f>
        <v>1</v>
      </c>
      <c r="AA345" t="b">
        <f t="shared" si="355"/>
        <v>1</v>
      </c>
      <c r="AB345" t="b">
        <f t="shared" si="378"/>
        <v>0</v>
      </c>
      <c r="AC345" t="b">
        <f t="shared" si="379"/>
        <v>0</v>
      </c>
      <c r="AD345" t="b">
        <f t="shared" si="380"/>
        <v>1</v>
      </c>
      <c r="AE345" t="b">
        <f t="shared" si="381"/>
        <v>0</v>
      </c>
      <c r="AF345">
        <f>IF(OR(AA345=FALSE,AA345="na"),"na",VLOOKUP(AV345,'Vlookup tables'!$G$2:$H$7,2,FALSE))</f>
        <v>5</v>
      </c>
      <c r="AG345" t="str">
        <f>IF(OR(AB345=FALSE,AB345="na"),"na",VLOOKUP(AW345,'Vlookup tables'!$G$2:$H$7,2,FALSE))</f>
        <v>na</v>
      </c>
      <c r="AH345" t="str">
        <f>IF(OR(AC345=FALSE,AC345="na"),"na",VLOOKUP(AX345,'Vlookup tables'!$G$2:$H$7,2,FALSE))</f>
        <v>na</v>
      </c>
      <c r="AI345">
        <f>IF(OR(AD345=FALSE,AD345="na"),"na",VLOOKUP(AY345,'Vlookup tables'!$G$2:$H$7,2,FALSE))</f>
        <v>4</v>
      </c>
      <c r="AJ345">
        <f>IF(OR(AA345=FALSE,AA345="na"),"na",VLOOKUP(BC345,'Vlookup tables'!$J$2:$K$5,2,FALSE))</f>
        <v>3</v>
      </c>
      <c r="AK345" t="str">
        <f>IF(OR(AB345=FALSE,AB345="na"),"na",VLOOKUP(BD345,'Vlookup tables'!$J$2:$K$5,2,FALSE))</f>
        <v>na</v>
      </c>
      <c r="AL345" t="str">
        <f>IF(OR(AC345=FALSE,AC345="na"),"na",VLOOKUP(BE345,'Vlookup tables'!$J$2:$K$5,2,FALSE))</f>
        <v>na</v>
      </c>
      <c r="AM345">
        <f>IF(OR(AD345=FALSE,AD345="na"),"na",VLOOKUP(BF345,'Vlookup tables'!$J$2:$K$5,2,FALSE))</f>
        <v>3</v>
      </c>
      <c r="AN345" t="b">
        <f t="shared" si="382"/>
        <v>0</v>
      </c>
      <c r="AO345" t="str">
        <f t="shared" si="383"/>
        <v>na</v>
      </c>
      <c r="AP345" t="str">
        <f t="shared" si="384"/>
        <v>na</v>
      </c>
      <c r="AQ345" t="b">
        <f t="shared" si="385"/>
        <v>0</v>
      </c>
      <c r="AR345" t="s">
        <v>666</v>
      </c>
      <c r="AV345" t="s">
        <v>551</v>
      </c>
      <c r="AX345" t="s">
        <v>551</v>
      </c>
      <c r="AY345" t="s">
        <v>573</v>
      </c>
      <c r="BC345" t="s">
        <v>532</v>
      </c>
      <c r="BE345" t="s">
        <v>532</v>
      </c>
      <c r="BF345" t="s">
        <v>532</v>
      </c>
      <c r="BQ345" t="str">
        <f t="shared" si="386"/>
        <v>Yes</v>
      </c>
      <c r="BR345" t="b">
        <f t="shared" si="387"/>
        <v>1</v>
      </c>
      <c r="BS345" t="b">
        <f t="shared" si="388"/>
        <v>1</v>
      </c>
      <c r="BT345" t="b">
        <f t="shared" si="389"/>
        <v>1</v>
      </c>
      <c r="BU345" t="b">
        <f t="shared" si="390"/>
        <v>1</v>
      </c>
      <c r="BV345" t="b">
        <f t="shared" si="391"/>
        <v>0</v>
      </c>
      <c r="BW345">
        <f>IF(OR(BR345=FALSE,BR345="na"),"na",VLOOKUP(CN345,'Vlookup tables'!$G$2:$H$7,2,FALSE))</f>
        <v>2</v>
      </c>
      <c r="BX345">
        <f>IF(OR(BS345=FALSE,BS345="na"),"na",VLOOKUP(CO345,'Vlookup tables'!$G$2:$H$7,2,FALSE))</f>
        <v>2</v>
      </c>
      <c r="BY345">
        <f>IF(OR(BT345=FALSE,BT345="na"),"na",VLOOKUP(CP345,'Vlookup tables'!$G$2:$H$7,2,FALSE))</f>
        <v>2</v>
      </c>
      <c r="BZ345">
        <f>IF(OR(BU345=FALSE,BU345="na"),"na",VLOOKUP(CQ345,'Vlookup tables'!$G$2:$H$7,2,FALSE))</f>
        <v>2</v>
      </c>
      <c r="CA345">
        <f>IF(OR(BR345=FALSE,BR345="na"),"na",VLOOKUP(CU345,'Vlookup tables'!$J$2:$K$5,2,FALSE))</f>
        <v>3</v>
      </c>
      <c r="CB345">
        <f>IF(OR(BS345=FALSE,BS345="na"),"na",VLOOKUP(CV345,'Vlookup tables'!$J$2:$K$5,2,FALSE))</f>
        <v>3</v>
      </c>
      <c r="CC345">
        <f>IF(OR(BT345=FALSE,BT345="na"),"na",VLOOKUP(CW345,'Vlookup tables'!$J$2:$K$5,2,FALSE))</f>
        <v>3</v>
      </c>
      <c r="CD345">
        <f>IF(OR(BU345=FALSE,BU345="na"),"na",VLOOKUP(CX345,'Vlookup tables'!$J$2:$K$5,2,FALSE))</f>
        <v>3</v>
      </c>
      <c r="CE345" t="b">
        <f t="shared" si="392"/>
        <v>0</v>
      </c>
      <c r="CF345" t="b">
        <f t="shared" si="393"/>
        <v>0</v>
      </c>
      <c r="CG345" t="b">
        <f t="shared" si="394"/>
        <v>0</v>
      </c>
      <c r="CH345" t="b">
        <f t="shared" si="395"/>
        <v>0</v>
      </c>
      <c r="CI345" t="s">
        <v>519</v>
      </c>
      <c r="CJ345" t="s">
        <v>550</v>
      </c>
      <c r="CN345" t="s">
        <v>531</v>
      </c>
      <c r="CO345" t="s">
        <v>531</v>
      </c>
      <c r="CP345" t="s">
        <v>531</v>
      </c>
      <c r="CQ345" t="s">
        <v>531</v>
      </c>
      <c r="CU345" t="s">
        <v>532</v>
      </c>
      <c r="CV345" t="s">
        <v>532</v>
      </c>
      <c r="CW345" t="s">
        <v>532</v>
      </c>
      <c r="CX345" t="s">
        <v>532</v>
      </c>
      <c r="DI345" t="b">
        <f t="shared" si="396"/>
        <v>0</v>
      </c>
      <c r="DK345" t="s">
        <v>552</v>
      </c>
      <c r="EQ345" t="b">
        <f t="shared" si="397"/>
        <v>1</v>
      </c>
      <c r="ER345" t="b">
        <f t="shared" si="398"/>
        <v>1</v>
      </c>
      <c r="ES345" t="b">
        <f t="shared" si="399"/>
        <v>1</v>
      </c>
      <c r="ET345" t="b">
        <f t="shared" si="400"/>
        <v>1</v>
      </c>
      <c r="EU345" t="b">
        <f t="shared" si="401"/>
        <v>1</v>
      </c>
      <c r="EV345" t="b">
        <f t="shared" si="402"/>
        <v>0</v>
      </c>
      <c r="EW345">
        <f t="shared" si="356"/>
        <v>3</v>
      </c>
      <c r="EX345">
        <f t="shared" si="357"/>
        <v>3</v>
      </c>
      <c r="EY345">
        <f t="shared" si="358"/>
        <v>3</v>
      </c>
      <c r="EZ345">
        <f t="shared" si="359"/>
        <v>3</v>
      </c>
      <c r="FA345" t="b">
        <f t="shared" si="360"/>
        <v>1</v>
      </c>
      <c r="FB345" t="b">
        <f t="shared" si="361"/>
        <v>0</v>
      </c>
      <c r="FC345" t="b">
        <f t="shared" si="403"/>
        <v>0</v>
      </c>
      <c r="FD345" t="b">
        <f t="shared" si="362"/>
        <v>1</v>
      </c>
      <c r="FE345" t="b">
        <f t="shared" si="363"/>
        <v>1</v>
      </c>
      <c r="FF345" t="b">
        <f t="shared" si="364"/>
        <v>1</v>
      </c>
      <c r="FG345" t="b">
        <f t="shared" si="365"/>
        <v>1</v>
      </c>
      <c r="FH345" t="b">
        <f t="shared" si="404"/>
        <v>0</v>
      </c>
      <c r="FI345">
        <f>IF(OR(FD345=FALSE,FD345="na"),"na",VLOOKUP(GH345,'Vlookup tables'!$G$2:$H$7,2,FALSE))</f>
        <v>4</v>
      </c>
      <c r="FJ345">
        <f>IF(OR(FE345=FALSE,FE345="na"),"na",VLOOKUP(GI345,'Vlookup tables'!$G$2:$H$7,2,FALSE))</f>
        <v>1</v>
      </c>
      <c r="FK345">
        <f>IF(OR(FF345=FALSE,FF345="na"),"na",VLOOKUP(GJ345,'Vlookup tables'!$G$2:$H$7,2,FALSE))</f>
        <v>4</v>
      </c>
      <c r="FL345">
        <f>IF(OR(FG345=FALSE,FG345="na"),"na",VLOOKUP(GK345,'Vlookup tables'!$G$2:$H$7,2,FALSE))</f>
        <v>1</v>
      </c>
      <c r="FM345">
        <f>IF(OR(FD345=FALSE,FD345="na"),"na",VLOOKUP(GO345,'Vlookup tables'!$J$2:$K$5,2,FALSE))</f>
        <v>3</v>
      </c>
      <c r="FN345">
        <f>IF(OR(FE345=FALSE,FE345="na"),"na",VLOOKUP(GP345,'Vlookup tables'!$J$2:$K$5,2,FALSE))</f>
        <v>3</v>
      </c>
      <c r="FO345">
        <f>IF(OR(FF345=FALSE,FF345="na"),"na",VLOOKUP(GQ345,'Vlookup tables'!$J$2:$K$5,2,FALSE))</f>
        <v>3</v>
      </c>
      <c r="FP345">
        <f>IF(OR(FG345=FALSE,FG345="na"),"na",VLOOKUP(GR345,'Vlookup tables'!$J$2:$K$5,2,FALSE))</f>
        <v>3</v>
      </c>
      <c r="FQ345" t="b">
        <f t="shared" si="366"/>
        <v>1</v>
      </c>
      <c r="FR345" t="b">
        <f t="shared" si="367"/>
        <v>0</v>
      </c>
      <c r="FS345" t="b">
        <f t="shared" si="368"/>
        <v>0</v>
      </c>
      <c r="FT345" t="b">
        <f t="shared" si="369"/>
        <v>0</v>
      </c>
      <c r="FU345" t="b">
        <f t="shared" si="370"/>
        <v>0</v>
      </c>
      <c r="FV345" t="s">
        <v>725</v>
      </c>
      <c r="FX345" t="s">
        <v>554</v>
      </c>
      <c r="FY345" t="s">
        <v>554</v>
      </c>
      <c r="FZ345" t="s">
        <v>554</v>
      </c>
      <c r="GA345" t="s">
        <v>554</v>
      </c>
      <c r="GB345" t="s">
        <v>893</v>
      </c>
      <c r="GF345" t="s">
        <v>596</v>
      </c>
      <c r="GH345" t="s">
        <v>573</v>
      </c>
      <c r="GI345" t="s">
        <v>530</v>
      </c>
      <c r="GJ345" t="s">
        <v>573</v>
      </c>
      <c r="GK345" t="s">
        <v>530</v>
      </c>
      <c r="GO345" t="s">
        <v>532</v>
      </c>
      <c r="GP345" t="s">
        <v>532</v>
      </c>
      <c r="GQ345" t="s">
        <v>532</v>
      </c>
      <c r="GR345" t="s">
        <v>532</v>
      </c>
      <c r="GV345" t="s">
        <v>1872</v>
      </c>
      <c r="HD345" t="s">
        <v>552</v>
      </c>
      <c r="HX345">
        <f>IF(IT345="","Unknown",VLOOKUP(IT345,'Vlookup tables'!$B$13:$C$16,2,FALSE))</f>
        <v>2</v>
      </c>
      <c r="HY345">
        <f>IF(IU345="","Unknown",VLOOKUP(IU345,'Vlookup tables'!$D$13:$E$16,2,FALSE))</f>
        <v>3</v>
      </c>
      <c r="HZ345">
        <f>IF(IV345="","Unknown",VLOOKUP(IV345,'Vlookup tables'!$F$13:$G$16,2,FALSE))</f>
        <v>3</v>
      </c>
      <c r="IA345">
        <f>IF(IW345="","Unknown",VLOOKUP(IW345,'Vlookup tables'!$H$13:$I$16,2,FALSE))</f>
        <v>3</v>
      </c>
      <c r="IB345">
        <f>IF(IX345="","Unknown",VLOOKUP(IX345,'Vlookup tables'!$J$13:$K$16,2,FALSE))</f>
        <v>3</v>
      </c>
      <c r="IC345">
        <f>IF(IY345="","Unknown",VLOOKUP(IY345,'Vlookup tables'!$L$13:$M$16,2,FALSE))</f>
        <v>3</v>
      </c>
      <c r="ID345">
        <f>IF(IZ345="","Unknown",VLOOKUP(IZ345,'Vlookup tables'!$N$13:$O$16,2,FALSE))</f>
        <v>1</v>
      </c>
      <c r="IE345">
        <f>VLOOKUP(JA345,'Vlookup tables'!$P$13:$Q$15,2,FALSE)</f>
        <v>2</v>
      </c>
      <c r="IF345" t="b">
        <f t="shared" si="405"/>
        <v>1</v>
      </c>
      <c r="IG345" t="b">
        <f t="shared" si="406"/>
        <v>0</v>
      </c>
      <c r="IH345" t="b">
        <f t="shared" si="407"/>
        <v>0</v>
      </c>
      <c r="II345" t="b">
        <f t="shared" si="371"/>
        <v>0</v>
      </c>
      <c r="IJ345">
        <f>IF(OR(IF345=FALSE,IF345="na"),"na",VLOOKUP(JF345,'Vlookup tables'!$G$2:$H$7,2,FALSE))</f>
        <v>5</v>
      </c>
      <c r="IK345" t="str">
        <f>IF(OR(IG345=FALSE,IG345="na"),"na",VLOOKUP(JG345,'Vlookup tables'!$G$2:$H$7,2,FALSE))</f>
        <v>na</v>
      </c>
      <c r="IL345" t="str">
        <f>IF(OR(IH345=FALSE,IH345="na"),"na",VLOOKUP(JH345,'Vlookup tables'!$G$2:$H$7,2,FALSE))</f>
        <v>na</v>
      </c>
      <c r="IM345">
        <f>IF(OR(IF345=FALSE,IF345="na"),"na",VLOOKUP(JL345,'Vlookup tables'!$J$2:$K$5,2,FALSE))</f>
        <v>3</v>
      </c>
      <c r="IN345" t="str">
        <f>IF(OR(IG345=FALSE,IG345="na"),"na",VLOOKUP(JM345,'Vlookup tables'!$J$2:$K$5,2,FALSE))</f>
        <v>na</v>
      </c>
      <c r="IO345" t="str">
        <f>IF(OR(IH345=FALSE,IH345="na"),"na",VLOOKUP(JN345,'Vlookup tables'!$J$2:$K$5,2,FALSE))</f>
        <v>na</v>
      </c>
      <c r="IP345" t="b">
        <f t="shared" si="408"/>
        <v>0</v>
      </c>
      <c r="IQ345" t="str">
        <f t="shared" si="409"/>
        <v>na</v>
      </c>
      <c r="IR345" t="str">
        <f t="shared" si="410"/>
        <v>na</v>
      </c>
      <c r="IS345" t="b">
        <f t="shared" si="411"/>
        <v>0</v>
      </c>
      <c r="IT345" t="s">
        <v>559</v>
      </c>
      <c r="IU345" t="s">
        <v>539</v>
      </c>
      <c r="IV345" t="s">
        <v>540</v>
      </c>
      <c r="IW345" t="s">
        <v>576</v>
      </c>
      <c r="IX345" t="s">
        <v>577</v>
      </c>
      <c r="IY345" t="s">
        <v>532</v>
      </c>
      <c r="IZ345" t="s">
        <v>562</v>
      </c>
      <c r="JA345" t="s">
        <v>578</v>
      </c>
      <c r="JB345" t="s">
        <v>662</v>
      </c>
      <c r="JF345" t="s">
        <v>551</v>
      </c>
      <c r="JL345" t="s">
        <v>532</v>
      </c>
      <c r="KN345" t="s">
        <v>552</v>
      </c>
      <c r="KQ345" t="b">
        <f t="shared" si="412"/>
        <v>0</v>
      </c>
      <c r="KR345">
        <f t="shared" si="372"/>
        <v>161</v>
      </c>
    </row>
    <row r="346" spans="1:304" ht="14.4" customHeight="1" x14ac:dyDescent="0.3">
      <c r="A346">
        <v>100</v>
      </c>
      <c r="B346">
        <v>687</v>
      </c>
      <c r="C346" s="2">
        <v>44883.555081018516</v>
      </c>
      <c r="D346">
        <v>1</v>
      </c>
      <c r="E346" t="s">
        <v>544</v>
      </c>
      <c r="F346" t="s">
        <v>582</v>
      </c>
      <c r="G346">
        <f>VLOOKUP(F346,'Vlookup tables'!$A$2:$B$10,2,FALSE)</f>
        <v>1</v>
      </c>
      <c r="H346" t="s">
        <v>692</v>
      </c>
      <c r="J346" t="str">
        <f t="shared" si="413"/>
        <v>Engineering Technician</v>
      </c>
      <c r="K346" t="s">
        <v>582</v>
      </c>
      <c r="L346">
        <f>VLOOKUP(K346,'Vlookup tables'!$A$2:$B$10,2,FALSE)</f>
        <v>1</v>
      </c>
      <c r="M346" t="s">
        <v>701</v>
      </c>
      <c r="N346" t="b">
        <f t="shared" si="373"/>
        <v>1</v>
      </c>
      <c r="O346" t="b">
        <f t="shared" si="374"/>
        <v>1</v>
      </c>
      <c r="P346" t="b">
        <f t="shared" si="375"/>
        <v>0</v>
      </c>
      <c r="Q346" t="b">
        <f t="shared" si="376"/>
        <v>1</v>
      </c>
      <c r="R346" t="b">
        <f t="shared" si="377"/>
        <v>0</v>
      </c>
      <c r="S346" t="s">
        <v>673</v>
      </c>
      <c r="T346" t="str">
        <f t="shared" si="414"/>
        <v>na</v>
      </c>
      <c r="U346" t="str">
        <f t="shared" si="415"/>
        <v>na</v>
      </c>
      <c r="V346" t="b">
        <f t="shared" si="416"/>
        <v>0</v>
      </c>
      <c r="W346" t="str">
        <f t="shared" si="417"/>
        <v>na</v>
      </c>
      <c r="X346" t="b">
        <f t="shared" si="418"/>
        <v>0</v>
      </c>
      <c r="Y346" t="s">
        <v>517</v>
      </c>
      <c r="Z346">
        <f>VLOOKUP(Y346,'Vlookup tables'!$D$2:$E$6,2,FALSE)</f>
        <v>1</v>
      </c>
      <c r="AA346" t="b">
        <f t="shared" si="355"/>
        <v>1</v>
      </c>
      <c r="AB346" t="b">
        <f t="shared" si="378"/>
        <v>1</v>
      </c>
      <c r="AC346" t="b">
        <f t="shared" si="379"/>
        <v>0</v>
      </c>
      <c r="AD346" t="b">
        <f t="shared" si="380"/>
        <v>0</v>
      </c>
      <c r="AE346" t="b">
        <f t="shared" si="381"/>
        <v>0</v>
      </c>
      <c r="AF346">
        <f>IF(OR(AA346=FALSE,AA346="na"),"na",VLOOKUP(AV346,'Vlookup tables'!$G$2:$H$7,2,FALSE))</f>
        <v>1</v>
      </c>
      <c r="AG346">
        <f>IF(OR(AB346=FALSE,AB346="na"),"na",VLOOKUP(AW346,'Vlookup tables'!$G$2:$H$7,2,FALSE))</f>
        <v>4</v>
      </c>
      <c r="AH346" t="str">
        <f>IF(OR(AC346=FALSE,AC346="na"),"na",VLOOKUP(AX346,'Vlookup tables'!$G$2:$H$7,2,FALSE))</f>
        <v>na</v>
      </c>
      <c r="AI346" t="str">
        <f>IF(OR(AD346=FALSE,AD346="na"),"na",VLOOKUP(AY346,'Vlookup tables'!$G$2:$H$7,2,FALSE))</f>
        <v>na</v>
      </c>
      <c r="AJ346">
        <f>IF(OR(AA346=FALSE,AA346="na"),"na",VLOOKUP(BC346,'Vlookup tables'!$J$2:$K$5,2,FALSE))</f>
        <v>3</v>
      </c>
      <c r="AK346">
        <f>IF(OR(AB346=FALSE,AB346="na"),"na",VLOOKUP(BD346,'Vlookup tables'!$J$2:$K$5,2,FALSE))</f>
        <v>3</v>
      </c>
      <c r="AL346" t="str">
        <f>IF(OR(AC346=FALSE,AC346="na"),"na",VLOOKUP(BE346,'Vlookup tables'!$J$2:$K$5,2,FALSE))</f>
        <v>na</v>
      </c>
      <c r="AM346" t="str">
        <f>IF(OR(AD346=FALSE,AD346="na"),"na",VLOOKUP(BF346,'Vlookup tables'!$J$2:$K$5,2,FALSE))</f>
        <v>na</v>
      </c>
      <c r="AN346" t="b">
        <f t="shared" si="382"/>
        <v>0</v>
      </c>
      <c r="AO346" t="b">
        <f t="shared" si="383"/>
        <v>0</v>
      </c>
      <c r="AP346" t="str">
        <f t="shared" si="384"/>
        <v>na</v>
      </c>
      <c r="AQ346" t="str">
        <f t="shared" si="385"/>
        <v>na</v>
      </c>
      <c r="AR346" t="s">
        <v>682</v>
      </c>
      <c r="AV346" t="s">
        <v>530</v>
      </c>
      <c r="AW346" t="s">
        <v>573</v>
      </c>
      <c r="AX346" t="s">
        <v>573</v>
      </c>
      <c r="BC346" t="s">
        <v>532</v>
      </c>
      <c r="BD346" t="s">
        <v>532</v>
      </c>
      <c r="BE346" t="s">
        <v>532</v>
      </c>
      <c r="BQ346" t="str">
        <f t="shared" si="386"/>
        <v>No</v>
      </c>
      <c r="BR346" t="str">
        <f t="shared" si="387"/>
        <v>na</v>
      </c>
      <c r="BS346" t="str">
        <f t="shared" si="388"/>
        <v>na</v>
      </c>
      <c r="BT346" t="str">
        <f t="shared" si="389"/>
        <v>na</v>
      </c>
      <c r="BU346" t="str">
        <f t="shared" si="390"/>
        <v>na</v>
      </c>
      <c r="BV346" t="str">
        <f t="shared" si="391"/>
        <v>na</v>
      </c>
      <c r="BW346" t="str">
        <f>IF(OR(BR346=FALSE,BR346="na"),"na",VLOOKUP(CN346,'Vlookup tables'!$G$2:$H$7,2,FALSE))</f>
        <v>na</v>
      </c>
      <c r="BX346" t="str">
        <f>IF(OR(BS346=FALSE,BS346="na"),"na",VLOOKUP(CO346,'Vlookup tables'!$G$2:$H$7,2,FALSE))</f>
        <v>na</v>
      </c>
      <c r="BY346" t="str">
        <f>IF(OR(BT346=FALSE,BT346="na"),"na",VLOOKUP(CP346,'Vlookup tables'!$G$2:$H$7,2,FALSE))</f>
        <v>na</v>
      </c>
      <c r="BZ346" t="str">
        <f>IF(OR(BU346=FALSE,BU346="na"),"na",VLOOKUP(CQ346,'Vlookup tables'!$G$2:$H$7,2,FALSE))</f>
        <v>na</v>
      </c>
      <c r="CA346" t="str">
        <f>IF(OR(BR346=FALSE,BR346="na"),"na",VLOOKUP(CU346,'Vlookup tables'!$J$2:$K$5,2,FALSE))</f>
        <v>na</v>
      </c>
      <c r="CB346" t="str">
        <f>IF(OR(BS346=FALSE,BS346="na"),"na",VLOOKUP(CV346,'Vlookup tables'!$J$2:$K$5,2,FALSE))</f>
        <v>na</v>
      </c>
      <c r="CC346" t="str">
        <f>IF(OR(BT346=FALSE,BT346="na"),"na",VLOOKUP(CW346,'Vlookup tables'!$J$2:$K$5,2,FALSE))</f>
        <v>na</v>
      </c>
      <c r="CD346" t="str">
        <f>IF(OR(BU346=FALSE,BU346="na"),"na",VLOOKUP(CX346,'Vlookup tables'!$J$2:$K$5,2,FALSE))</f>
        <v>na</v>
      </c>
      <c r="CE346" t="str">
        <f t="shared" si="392"/>
        <v>na</v>
      </c>
      <c r="CF346" t="str">
        <f t="shared" si="393"/>
        <v>na</v>
      </c>
      <c r="CG346" t="str">
        <f t="shared" si="394"/>
        <v>na</v>
      </c>
      <c r="CH346" t="str">
        <f t="shared" si="395"/>
        <v>na</v>
      </c>
      <c r="CI346" t="s">
        <v>617</v>
      </c>
      <c r="DI346" t="b">
        <f t="shared" si="396"/>
        <v>0</v>
      </c>
      <c r="DK346" t="s">
        <v>552</v>
      </c>
      <c r="EQ346" t="b">
        <f t="shared" si="397"/>
        <v>0</v>
      </c>
      <c r="ER346" t="b">
        <f t="shared" si="398"/>
        <v>0</v>
      </c>
      <c r="ES346" t="b">
        <f t="shared" si="399"/>
        <v>0</v>
      </c>
      <c r="ET346" t="b">
        <f t="shared" si="400"/>
        <v>0</v>
      </c>
      <c r="EU346" t="b">
        <f t="shared" si="401"/>
        <v>0</v>
      </c>
      <c r="EV346" t="b">
        <f t="shared" si="402"/>
        <v>0</v>
      </c>
      <c r="EW346" t="str">
        <f t="shared" si="356"/>
        <v>na</v>
      </c>
      <c r="EX346" t="str">
        <f t="shared" si="357"/>
        <v>na</v>
      </c>
      <c r="EY346" t="str">
        <f t="shared" si="358"/>
        <v>na</v>
      </c>
      <c r="EZ346" t="str">
        <f t="shared" si="359"/>
        <v>na</v>
      </c>
      <c r="FA346" t="str">
        <f t="shared" si="360"/>
        <v>na</v>
      </c>
      <c r="FB346" t="str">
        <f t="shared" si="361"/>
        <v>na</v>
      </c>
      <c r="FC346" t="str">
        <f t="shared" si="403"/>
        <v>na</v>
      </c>
      <c r="FD346" t="str">
        <f t="shared" si="362"/>
        <v>na</v>
      </c>
      <c r="FE346" t="str">
        <f t="shared" si="363"/>
        <v>na</v>
      </c>
      <c r="FF346" t="str">
        <f t="shared" si="364"/>
        <v>na</v>
      </c>
      <c r="FG346" t="str">
        <f t="shared" si="365"/>
        <v>na</v>
      </c>
      <c r="FH346" t="str">
        <f t="shared" si="404"/>
        <v>na</v>
      </c>
      <c r="FI346" t="str">
        <f>IF(OR(FD346=FALSE,FD346="na"),"na",VLOOKUP(GH346,'Vlookup tables'!$G$2:$H$7,2,FALSE))</f>
        <v>na</v>
      </c>
      <c r="FJ346" t="str">
        <f>IF(OR(FE346=FALSE,FE346="na"),"na",VLOOKUP(GI346,'Vlookup tables'!$G$2:$H$7,2,FALSE))</f>
        <v>na</v>
      </c>
      <c r="FK346" t="str">
        <f>IF(OR(FF346=FALSE,FF346="na"),"na",VLOOKUP(GJ346,'Vlookup tables'!$G$2:$H$7,2,FALSE))</f>
        <v>na</v>
      </c>
      <c r="FL346" t="str">
        <f>IF(OR(FG346=FALSE,FG346="na"),"na",VLOOKUP(GK346,'Vlookup tables'!$G$2:$H$7,2,FALSE))</f>
        <v>na</v>
      </c>
      <c r="FM346" t="str">
        <f>IF(OR(FD346=FALSE,FD346="na"),"na",VLOOKUP(GO346,'Vlookup tables'!$J$2:$K$5,2,FALSE))</f>
        <v>na</v>
      </c>
      <c r="FN346" t="str">
        <f>IF(OR(FE346=FALSE,FE346="na"),"na",VLOOKUP(GP346,'Vlookup tables'!$J$2:$K$5,2,FALSE))</f>
        <v>na</v>
      </c>
      <c r="FO346" t="str">
        <f>IF(OR(FF346=FALSE,FF346="na"),"na",VLOOKUP(GQ346,'Vlookup tables'!$J$2:$K$5,2,FALSE))</f>
        <v>na</v>
      </c>
      <c r="FP346" t="str">
        <f>IF(OR(FG346=FALSE,FG346="na"),"na",VLOOKUP(GR346,'Vlookup tables'!$J$2:$K$5,2,FALSE))</f>
        <v>na</v>
      </c>
      <c r="FQ346" t="str">
        <f t="shared" si="366"/>
        <v>na</v>
      </c>
      <c r="FR346" t="str">
        <f t="shared" si="367"/>
        <v>na</v>
      </c>
      <c r="FS346" t="str">
        <f t="shared" si="368"/>
        <v>na</v>
      </c>
      <c r="FT346" t="str">
        <f t="shared" si="369"/>
        <v>na</v>
      </c>
      <c r="FU346" t="str">
        <f t="shared" si="370"/>
        <v>na</v>
      </c>
      <c r="FV346" t="s">
        <v>574</v>
      </c>
      <c r="HF346" t="s">
        <v>534</v>
      </c>
      <c r="HH346" t="s">
        <v>1873</v>
      </c>
      <c r="HK346">
        <v>2</v>
      </c>
      <c r="HL346">
        <v>4</v>
      </c>
      <c r="HM346">
        <v>3</v>
      </c>
      <c r="HN346">
        <v>1</v>
      </c>
      <c r="HX346">
        <f>IF(IT346="","Unknown",VLOOKUP(IT346,'Vlookup tables'!$B$13:$C$16,2,FALSE))</f>
        <v>2</v>
      </c>
      <c r="HY346">
        <f>IF(IU346="","Unknown",VLOOKUP(IU346,'Vlookup tables'!$D$13:$E$16,2,FALSE))</f>
        <v>2</v>
      </c>
      <c r="HZ346">
        <f>IF(IV346="","Unknown",VLOOKUP(IV346,'Vlookup tables'!$F$13:$G$16,2,FALSE))</f>
        <v>3</v>
      </c>
      <c r="IA346">
        <f>IF(IW346="","Unknown",VLOOKUP(IW346,'Vlookup tables'!$H$13:$I$16,2,FALSE))</f>
        <v>3</v>
      </c>
      <c r="IB346">
        <f>IF(IX346="","Unknown",VLOOKUP(IX346,'Vlookup tables'!$J$13:$K$16,2,FALSE))</f>
        <v>3</v>
      </c>
      <c r="IC346">
        <f>IF(IY346="","Unknown",VLOOKUP(IY346,'Vlookup tables'!$L$13:$M$16,2,FALSE))</f>
        <v>3</v>
      </c>
      <c r="ID346">
        <f>IF(IZ346="","Unknown",VLOOKUP(IZ346,'Vlookup tables'!$N$13:$O$16,2,FALSE))</f>
        <v>1</v>
      </c>
      <c r="IE346">
        <f>VLOOKUP(JA346,'Vlookup tables'!$P$13:$Q$15,2,FALSE)</f>
        <v>2</v>
      </c>
      <c r="IF346" t="b">
        <f t="shared" si="405"/>
        <v>0</v>
      </c>
      <c r="IG346" t="b">
        <f t="shared" si="406"/>
        <v>0</v>
      </c>
      <c r="IH346" t="b">
        <f t="shared" si="407"/>
        <v>1</v>
      </c>
      <c r="II346" t="b">
        <f t="shared" si="371"/>
        <v>0</v>
      </c>
      <c r="IJ346" t="str">
        <f>IF(OR(IF346=FALSE,IF346="na"),"na",VLOOKUP(JF346,'Vlookup tables'!$G$2:$H$7,2,FALSE))</f>
        <v>na</v>
      </c>
      <c r="IK346" t="str">
        <f>IF(OR(IG346=FALSE,IG346="na"),"na",VLOOKUP(JG346,'Vlookup tables'!$G$2:$H$7,2,FALSE))</f>
        <v>na</v>
      </c>
      <c r="IL346">
        <f>IF(OR(IH346=FALSE,IH346="na"),"na",VLOOKUP(JH346,'Vlookup tables'!$G$2:$H$7,2,FALSE))</f>
        <v>2</v>
      </c>
      <c r="IM346" t="str">
        <f>IF(OR(IF346=FALSE,IF346="na"),"na",VLOOKUP(JL346,'Vlookup tables'!$J$2:$K$5,2,FALSE))</f>
        <v>na</v>
      </c>
      <c r="IN346" t="str">
        <f>IF(OR(IG346=FALSE,IG346="na"),"na",VLOOKUP(JM346,'Vlookup tables'!$J$2:$K$5,2,FALSE))</f>
        <v>na</v>
      </c>
      <c r="IO346">
        <f>IF(OR(IH346=FALSE,IH346="na"),"na",VLOOKUP(JN346,'Vlookup tables'!$J$2:$K$5,2,FALSE))</f>
        <v>3</v>
      </c>
      <c r="IP346" t="str">
        <f t="shared" si="408"/>
        <v>na</v>
      </c>
      <c r="IQ346" t="str">
        <f t="shared" si="409"/>
        <v>na</v>
      </c>
      <c r="IR346" t="b">
        <f t="shared" si="410"/>
        <v>0</v>
      </c>
      <c r="IS346" t="b">
        <f t="shared" si="411"/>
        <v>0</v>
      </c>
      <c r="IT346" t="s">
        <v>559</v>
      </c>
      <c r="IU346" t="s">
        <v>560</v>
      </c>
      <c r="IV346" t="s">
        <v>540</v>
      </c>
      <c r="IW346" t="s">
        <v>576</v>
      </c>
      <c r="IX346" t="s">
        <v>577</v>
      </c>
      <c r="IY346" t="s">
        <v>532</v>
      </c>
      <c r="IZ346" t="s">
        <v>562</v>
      </c>
      <c r="JA346" t="s">
        <v>578</v>
      </c>
      <c r="JB346" t="s">
        <v>1156</v>
      </c>
      <c r="JH346" t="s">
        <v>531</v>
      </c>
      <c r="JN346" t="s">
        <v>532</v>
      </c>
      <c r="KN346" t="s">
        <v>552</v>
      </c>
      <c r="KQ346" t="b">
        <f t="shared" si="412"/>
        <v>0</v>
      </c>
      <c r="KR346">
        <f t="shared" si="372"/>
        <v>142</v>
      </c>
    </row>
    <row r="347" spans="1:304" ht="14.4" customHeight="1" x14ac:dyDescent="0.3">
      <c r="A347">
        <v>100</v>
      </c>
      <c r="B347">
        <v>981</v>
      </c>
      <c r="C347" s="2">
        <v>44884.360648148147</v>
      </c>
      <c r="D347">
        <v>1</v>
      </c>
      <c r="E347" t="s">
        <v>544</v>
      </c>
      <c r="F347" t="s">
        <v>568</v>
      </c>
      <c r="G347">
        <f>VLOOKUP(F347,'Vlookup tables'!$A$2:$B$10,2,FALSE)</f>
        <v>6</v>
      </c>
      <c r="H347" t="s">
        <v>631</v>
      </c>
      <c r="J347" t="str">
        <f t="shared" si="413"/>
        <v>Maintenance</v>
      </c>
      <c r="K347" t="s">
        <v>568</v>
      </c>
      <c r="L347">
        <f>VLOOKUP(K347,'Vlookup tables'!$A$2:$B$10,2,FALSE)</f>
        <v>6</v>
      </c>
      <c r="M347" t="s">
        <v>569</v>
      </c>
      <c r="N347" t="b">
        <f t="shared" si="373"/>
        <v>1</v>
      </c>
      <c r="O347" t="b">
        <f t="shared" si="374"/>
        <v>1</v>
      </c>
      <c r="P347" t="b">
        <f t="shared" si="375"/>
        <v>0</v>
      </c>
      <c r="Q347" t="b">
        <f t="shared" si="376"/>
        <v>0</v>
      </c>
      <c r="R347" t="b">
        <f t="shared" si="377"/>
        <v>0</v>
      </c>
      <c r="S347" t="s">
        <v>754</v>
      </c>
      <c r="T347" t="str">
        <f t="shared" si="414"/>
        <v>na</v>
      </c>
      <c r="U347" t="str">
        <f t="shared" si="415"/>
        <v>na</v>
      </c>
      <c r="V347" t="b">
        <f t="shared" si="416"/>
        <v>1</v>
      </c>
      <c r="W347" t="b">
        <f t="shared" si="417"/>
        <v>1</v>
      </c>
      <c r="X347" t="b">
        <f t="shared" si="418"/>
        <v>0</v>
      </c>
      <c r="Y347" t="s">
        <v>517</v>
      </c>
      <c r="Z347">
        <f>VLOOKUP(Y347,'Vlookup tables'!$D$2:$E$6,2,FALSE)</f>
        <v>1</v>
      </c>
      <c r="AA347" t="b">
        <f t="shared" si="355"/>
        <v>0</v>
      </c>
      <c r="AB347" t="b">
        <f t="shared" si="378"/>
        <v>0</v>
      </c>
      <c r="AC347" t="b">
        <f t="shared" si="379"/>
        <v>0</v>
      </c>
      <c r="AD347" t="b">
        <f t="shared" si="380"/>
        <v>0</v>
      </c>
      <c r="AE347" t="b">
        <f t="shared" si="381"/>
        <v>0</v>
      </c>
      <c r="AF347" t="str">
        <f>IF(OR(AA347=FALSE,AA347="na"),"na",VLOOKUP(AV347,'Vlookup tables'!$G$2:$H$7,2,FALSE))</f>
        <v>na</v>
      </c>
      <c r="AG347" t="str">
        <f>IF(OR(AB347=FALSE,AB347="na"),"na",VLOOKUP(AW347,'Vlookup tables'!$G$2:$H$7,2,FALSE))</f>
        <v>na</v>
      </c>
      <c r="AH347" t="str">
        <f>IF(OR(AC347=FALSE,AC347="na"),"na",VLOOKUP(AX347,'Vlookup tables'!$G$2:$H$7,2,FALSE))</f>
        <v>na</v>
      </c>
      <c r="AI347" t="str">
        <f>IF(OR(AD347=FALSE,AD347="na"),"na",VLOOKUP(AY347,'Vlookup tables'!$G$2:$H$7,2,FALSE))</f>
        <v>na</v>
      </c>
      <c r="AJ347" t="str">
        <f>IF(OR(AA347=FALSE,AA347="na"),"na",VLOOKUP(BC347,'Vlookup tables'!$J$2:$K$5,2,FALSE))</f>
        <v>na</v>
      </c>
      <c r="AK347" t="str">
        <f>IF(OR(AB347=FALSE,AB347="na"),"na",VLOOKUP(BD347,'Vlookup tables'!$J$2:$K$5,2,FALSE))</f>
        <v>na</v>
      </c>
      <c r="AL347" t="str">
        <f>IF(OR(AC347=FALSE,AC347="na"),"na",VLOOKUP(BE347,'Vlookup tables'!$J$2:$K$5,2,FALSE))</f>
        <v>na</v>
      </c>
      <c r="AM347" t="str">
        <f>IF(OR(AD347=FALSE,AD347="na"),"na",VLOOKUP(BF347,'Vlookup tables'!$J$2:$K$5,2,FALSE))</f>
        <v>na</v>
      </c>
      <c r="AN347" t="str">
        <f t="shared" si="382"/>
        <v>na</v>
      </c>
      <c r="AO347" t="str">
        <f t="shared" si="383"/>
        <v>na</v>
      </c>
      <c r="AP347" t="str">
        <f t="shared" si="384"/>
        <v>na</v>
      </c>
      <c r="AQ347" t="str">
        <f t="shared" si="385"/>
        <v>na</v>
      </c>
      <c r="AR347" t="s">
        <v>632</v>
      </c>
      <c r="AX347" t="s">
        <v>551</v>
      </c>
      <c r="BE347" t="s">
        <v>532</v>
      </c>
      <c r="BL347" t="s">
        <v>1874</v>
      </c>
      <c r="BQ347" t="str">
        <f t="shared" si="386"/>
        <v>Yes</v>
      </c>
      <c r="BR347" t="b">
        <f t="shared" si="387"/>
        <v>1</v>
      </c>
      <c r="BS347" t="b">
        <f t="shared" si="388"/>
        <v>1</v>
      </c>
      <c r="BT347" t="b">
        <f t="shared" si="389"/>
        <v>1</v>
      </c>
      <c r="BU347" t="b">
        <f t="shared" si="390"/>
        <v>0</v>
      </c>
      <c r="BV347" t="b">
        <f t="shared" si="391"/>
        <v>0</v>
      </c>
      <c r="BW347">
        <f>IF(OR(BR347=FALSE,BR347="na"),"na",VLOOKUP(CN347,'Vlookup tables'!$G$2:$H$7,2,FALSE))</f>
        <v>2</v>
      </c>
      <c r="BX347">
        <f>IF(OR(BS347=FALSE,BS347="na"),"na",VLOOKUP(CO347,'Vlookup tables'!$G$2:$H$7,2,FALSE))</f>
        <v>2</v>
      </c>
      <c r="BY347">
        <f>IF(OR(BT347=FALSE,BT347="na"),"na",VLOOKUP(CP347,'Vlookup tables'!$G$2:$H$7,2,FALSE))</f>
        <v>2</v>
      </c>
      <c r="BZ347" t="str">
        <f>IF(OR(BU347=FALSE,BU347="na"),"na",VLOOKUP(CQ347,'Vlookup tables'!$G$2:$H$7,2,FALSE))</f>
        <v>na</v>
      </c>
      <c r="CA347">
        <f>IF(OR(BR347=FALSE,BR347="na"),"na",VLOOKUP(CU347,'Vlookup tables'!$J$2:$K$5,2,FALSE))</f>
        <v>3</v>
      </c>
      <c r="CB347">
        <f>IF(OR(BS347=FALSE,BS347="na"),"na",VLOOKUP(CV347,'Vlookup tables'!$J$2:$K$5,2,FALSE))</f>
        <v>3</v>
      </c>
      <c r="CC347">
        <f>IF(OR(BT347=FALSE,BT347="na"),"na",VLOOKUP(CW347,'Vlookup tables'!$J$2:$K$5,2,FALSE))</f>
        <v>3</v>
      </c>
      <c r="CD347" t="str">
        <f>IF(OR(BU347=FALSE,BU347="na"),"na",VLOOKUP(CX347,'Vlookup tables'!$J$2:$K$5,2,FALSE))</f>
        <v>na</v>
      </c>
      <c r="CE347" t="b">
        <f t="shared" si="392"/>
        <v>1</v>
      </c>
      <c r="CF347" t="b">
        <f t="shared" si="393"/>
        <v>1</v>
      </c>
      <c r="CG347" t="b">
        <f t="shared" si="394"/>
        <v>0</v>
      </c>
      <c r="CH347" t="str">
        <f t="shared" si="395"/>
        <v>na</v>
      </c>
      <c r="CI347" t="s">
        <v>519</v>
      </c>
      <c r="CJ347" t="s">
        <v>593</v>
      </c>
      <c r="CN347" t="s">
        <v>531</v>
      </c>
      <c r="CO347" t="s">
        <v>531</v>
      </c>
      <c r="CP347" t="s">
        <v>531</v>
      </c>
      <c r="CU347" t="s">
        <v>532</v>
      </c>
      <c r="CV347" t="s">
        <v>532</v>
      </c>
      <c r="CW347" t="s">
        <v>532</v>
      </c>
      <c r="DB347" t="s">
        <v>1875</v>
      </c>
      <c r="DC347" t="s">
        <v>1876</v>
      </c>
      <c r="DI347" t="b">
        <f t="shared" si="396"/>
        <v>1</v>
      </c>
      <c r="DJ347" t="s">
        <v>1877</v>
      </c>
      <c r="DK347" t="s">
        <v>533</v>
      </c>
      <c r="EQ347" t="b">
        <f t="shared" si="397"/>
        <v>1</v>
      </c>
      <c r="ER347" t="b">
        <f t="shared" si="398"/>
        <v>1</v>
      </c>
      <c r="ES347" t="b">
        <f t="shared" si="399"/>
        <v>1</v>
      </c>
      <c r="ET347" t="b">
        <f t="shared" si="400"/>
        <v>1</v>
      </c>
      <c r="EU347" t="b">
        <f t="shared" si="401"/>
        <v>0</v>
      </c>
      <c r="EV347" t="b">
        <f t="shared" si="402"/>
        <v>0</v>
      </c>
      <c r="EW347">
        <f t="shared" si="356"/>
        <v>3</v>
      </c>
      <c r="EX347">
        <f t="shared" si="357"/>
        <v>2</v>
      </c>
      <c r="EY347">
        <f t="shared" si="358"/>
        <v>2</v>
      </c>
      <c r="EZ347" t="str">
        <f t="shared" si="359"/>
        <v>na</v>
      </c>
      <c r="FA347" t="b">
        <f t="shared" si="360"/>
        <v>1</v>
      </c>
      <c r="FB347" t="b">
        <f t="shared" si="361"/>
        <v>1</v>
      </c>
      <c r="FC347" t="b">
        <f t="shared" si="403"/>
        <v>0</v>
      </c>
      <c r="FD347" t="b">
        <f t="shared" si="362"/>
        <v>1</v>
      </c>
      <c r="FE347" t="b">
        <f t="shared" si="363"/>
        <v>0</v>
      </c>
      <c r="FF347" t="b">
        <f t="shared" si="364"/>
        <v>1</v>
      </c>
      <c r="FG347" t="b">
        <f t="shared" si="365"/>
        <v>0</v>
      </c>
      <c r="FH347" t="b">
        <f t="shared" si="404"/>
        <v>0</v>
      </c>
      <c r="FI347">
        <f>IF(OR(FD347=FALSE,FD347="na"),"na",VLOOKUP(GH347,'Vlookup tables'!$G$2:$H$7,2,FALSE))</f>
        <v>5</v>
      </c>
      <c r="FJ347" t="str">
        <f>IF(OR(FE347=FALSE,FE347="na"),"na",VLOOKUP(GI347,'Vlookup tables'!$G$2:$H$7,2,FALSE))</f>
        <v>na</v>
      </c>
      <c r="FK347">
        <f>IF(OR(FF347=FALSE,FF347="na"),"na",VLOOKUP(GJ347,'Vlookup tables'!$G$2:$H$7,2,FALSE))</f>
        <v>5</v>
      </c>
      <c r="FL347" t="str">
        <f>IF(OR(FG347=FALSE,FG347="na"),"na",VLOOKUP(GK347,'Vlookup tables'!$G$2:$H$7,2,FALSE))</f>
        <v>na</v>
      </c>
      <c r="FM347">
        <f>IF(OR(FD347=FALSE,FD347="na"),"na",VLOOKUP(GO347,'Vlookup tables'!$J$2:$K$5,2,FALSE))</f>
        <v>3</v>
      </c>
      <c r="FN347" t="str">
        <f>IF(OR(FE347=FALSE,FE347="na"),"na",VLOOKUP(GP347,'Vlookup tables'!$J$2:$K$5,2,FALSE))</f>
        <v>na</v>
      </c>
      <c r="FO347">
        <f>IF(OR(FF347=FALSE,FF347="na"),"na",VLOOKUP(GQ347,'Vlookup tables'!$J$2:$K$5,2,FALSE))</f>
        <v>3</v>
      </c>
      <c r="FP347" t="str">
        <f>IF(OR(FG347=FALSE,FG347="na"),"na",VLOOKUP(GR347,'Vlookup tables'!$J$2:$K$5,2,FALSE))</f>
        <v>na</v>
      </c>
      <c r="FQ347" t="b">
        <f t="shared" si="366"/>
        <v>1</v>
      </c>
      <c r="FR347" t="str">
        <f t="shared" si="367"/>
        <v>na</v>
      </c>
      <c r="FS347" t="b">
        <f t="shared" si="368"/>
        <v>0</v>
      </c>
      <c r="FT347" t="str">
        <f t="shared" si="369"/>
        <v>na</v>
      </c>
      <c r="FU347" t="b">
        <f t="shared" si="370"/>
        <v>1</v>
      </c>
      <c r="FV347" t="s">
        <v>1089</v>
      </c>
      <c r="FX347" t="s">
        <v>554</v>
      </c>
      <c r="FY347" t="s">
        <v>556</v>
      </c>
      <c r="FZ347" t="s">
        <v>556</v>
      </c>
      <c r="GB347" t="s">
        <v>630</v>
      </c>
      <c r="GF347" t="s">
        <v>609</v>
      </c>
      <c r="GH347" t="s">
        <v>551</v>
      </c>
      <c r="GJ347" t="s">
        <v>551</v>
      </c>
      <c r="GO347" t="s">
        <v>532</v>
      </c>
      <c r="GQ347" t="s">
        <v>532</v>
      </c>
      <c r="GV347" t="s">
        <v>1878</v>
      </c>
      <c r="GY347" t="s">
        <v>1878</v>
      </c>
      <c r="HC347" t="s">
        <v>1879</v>
      </c>
      <c r="HD347" t="s">
        <v>533</v>
      </c>
      <c r="HX347">
        <f>IF(IT347="","Unknown",VLOOKUP(IT347,'Vlookup tables'!$B$13:$C$16,2,FALSE))</f>
        <v>1</v>
      </c>
      <c r="HY347">
        <f>IF(IU347="","Unknown",VLOOKUP(IU347,'Vlookup tables'!$D$13:$E$16,2,FALSE))</f>
        <v>3</v>
      </c>
      <c r="HZ347">
        <f>IF(IV347="","Unknown",VLOOKUP(IV347,'Vlookup tables'!$F$13:$G$16,2,FALSE))</f>
        <v>3</v>
      </c>
      <c r="IA347">
        <f>IF(IW347="","Unknown",VLOOKUP(IW347,'Vlookup tables'!$H$13:$I$16,2,FALSE))</f>
        <v>2</v>
      </c>
      <c r="IB347">
        <f>IF(IX347="","Unknown",VLOOKUP(IX347,'Vlookup tables'!$J$13:$K$16,2,FALSE))</f>
        <v>3</v>
      </c>
      <c r="IC347">
        <f>IF(IY347="","Unknown",VLOOKUP(IY347,'Vlookup tables'!$L$13:$M$16,2,FALSE))</f>
        <v>3</v>
      </c>
      <c r="ID347">
        <f>IF(IZ347="","Unknown",VLOOKUP(IZ347,'Vlookup tables'!$N$13:$O$16,2,FALSE))</f>
        <v>1</v>
      </c>
      <c r="IE347">
        <f>VLOOKUP(JA347,'Vlookup tables'!$P$13:$Q$15,2,FALSE)</f>
        <v>2</v>
      </c>
      <c r="IF347" t="b">
        <f t="shared" si="405"/>
        <v>0</v>
      </c>
      <c r="IG347" t="b">
        <f t="shared" si="406"/>
        <v>0</v>
      </c>
      <c r="IH347" t="b">
        <f t="shared" si="407"/>
        <v>0</v>
      </c>
      <c r="II347" t="b">
        <f t="shared" si="371"/>
        <v>1</v>
      </c>
      <c r="IJ347" t="str">
        <f>IF(OR(IF347=FALSE,IF347="na"),"na",VLOOKUP(JF347,'Vlookup tables'!$G$2:$H$7,2,FALSE))</f>
        <v>na</v>
      </c>
      <c r="IK347" t="str">
        <f>IF(OR(IG347=FALSE,IG347="na"),"na",VLOOKUP(JG347,'Vlookup tables'!$G$2:$H$7,2,FALSE))</f>
        <v>na</v>
      </c>
      <c r="IL347" t="str">
        <f>IF(OR(IH347=FALSE,IH347="na"),"na",VLOOKUP(JH347,'Vlookup tables'!$G$2:$H$7,2,FALSE))</f>
        <v>na</v>
      </c>
      <c r="IM347" t="str">
        <f>IF(OR(IF347=FALSE,IF347="na"),"na",VLOOKUP(JL347,'Vlookup tables'!$J$2:$K$5,2,FALSE))</f>
        <v>na</v>
      </c>
      <c r="IN347" t="str">
        <f>IF(OR(IG347=FALSE,IG347="na"),"na",VLOOKUP(JM347,'Vlookup tables'!$J$2:$K$5,2,FALSE))</f>
        <v>na</v>
      </c>
      <c r="IO347" t="str">
        <f>IF(OR(IH347=FALSE,IH347="na"),"na",VLOOKUP(JN347,'Vlookup tables'!$J$2:$K$5,2,FALSE))</f>
        <v>na</v>
      </c>
      <c r="IP347" t="str">
        <f t="shared" si="408"/>
        <v>na</v>
      </c>
      <c r="IQ347" t="str">
        <f t="shared" si="409"/>
        <v>na</v>
      </c>
      <c r="IR347" t="str">
        <f t="shared" si="410"/>
        <v>na</v>
      </c>
      <c r="IS347" t="b">
        <f t="shared" si="411"/>
        <v>1</v>
      </c>
      <c r="IT347" t="s">
        <v>704</v>
      </c>
      <c r="IU347" t="s">
        <v>539</v>
      </c>
      <c r="IV347" t="s">
        <v>540</v>
      </c>
      <c r="IW347" t="s">
        <v>562</v>
      </c>
      <c r="IX347" t="s">
        <v>577</v>
      </c>
      <c r="IY347" t="s">
        <v>532</v>
      </c>
      <c r="IZ347" t="s">
        <v>562</v>
      </c>
      <c r="JA347" t="s">
        <v>578</v>
      </c>
      <c r="JB347" t="s">
        <v>758</v>
      </c>
      <c r="JC347" t="s">
        <v>1522</v>
      </c>
      <c r="JD347" t="s">
        <v>1880</v>
      </c>
      <c r="JE347" t="s">
        <v>1881</v>
      </c>
      <c r="JI347" t="s">
        <v>531</v>
      </c>
      <c r="JJ347" t="s">
        <v>531</v>
      </c>
      <c r="JK347" t="s">
        <v>530</v>
      </c>
      <c r="JO347" t="s">
        <v>532</v>
      </c>
      <c r="JP347" t="s">
        <v>532</v>
      </c>
      <c r="JQ347" t="s">
        <v>532</v>
      </c>
      <c r="JU347" t="s">
        <v>1882</v>
      </c>
      <c r="JV347" t="s">
        <v>1883</v>
      </c>
      <c r="JW347" t="s">
        <v>1883</v>
      </c>
      <c r="KM347" t="s">
        <v>1884</v>
      </c>
      <c r="KN347" t="s">
        <v>533</v>
      </c>
      <c r="KQ347" t="b">
        <f t="shared" si="412"/>
        <v>0</v>
      </c>
      <c r="KR347">
        <f t="shared" si="372"/>
        <v>167</v>
      </c>
    </row>
    <row r="348" spans="1:304" ht="14.4" customHeight="1" x14ac:dyDescent="0.3">
      <c r="A348">
        <v>100</v>
      </c>
      <c r="B348">
        <v>324</v>
      </c>
      <c r="C348" s="2">
        <v>44885.274131944447</v>
      </c>
      <c r="D348">
        <v>1</v>
      </c>
      <c r="E348" t="s">
        <v>544</v>
      </c>
      <c r="F348" t="s">
        <v>612</v>
      </c>
      <c r="G348">
        <f>VLOOKUP(F348,'Vlookup tables'!$A$2:$B$10,2,FALSE)</f>
        <v>5</v>
      </c>
      <c r="H348" t="s">
        <v>579</v>
      </c>
      <c r="I348" t="s">
        <v>1885</v>
      </c>
      <c r="J348" t="str">
        <f t="shared" si="413"/>
        <v xml:space="preserve">Motor Carrier </v>
      </c>
      <c r="K348" t="s">
        <v>612</v>
      </c>
      <c r="L348">
        <f>VLOOKUP(K348,'Vlookup tables'!$A$2:$B$10,2,FALSE)</f>
        <v>5</v>
      </c>
      <c r="M348" t="s">
        <v>547</v>
      </c>
      <c r="N348" t="b">
        <f t="shared" si="373"/>
        <v>0</v>
      </c>
      <c r="O348" t="b">
        <f t="shared" si="374"/>
        <v>0</v>
      </c>
      <c r="P348" t="b">
        <f t="shared" si="375"/>
        <v>1</v>
      </c>
      <c r="Q348" t="b">
        <f t="shared" si="376"/>
        <v>0</v>
      </c>
      <c r="R348" t="b">
        <f t="shared" si="377"/>
        <v>0</v>
      </c>
      <c r="S348" t="s">
        <v>547</v>
      </c>
      <c r="T348" t="b">
        <f t="shared" si="414"/>
        <v>0</v>
      </c>
      <c r="U348" t="b">
        <f t="shared" si="415"/>
        <v>0</v>
      </c>
      <c r="V348" t="str">
        <f t="shared" si="416"/>
        <v>na</v>
      </c>
      <c r="W348" t="b">
        <f t="shared" si="417"/>
        <v>0</v>
      </c>
      <c r="X348" t="b">
        <f t="shared" si="418"/>
        <v>0</v>
      </c>
      <c r="Y348" t="s">
        <v>584</v>
      </c>
      <c r="Z348">
        <f>VLOOKUP(Y348,'Vlookup tables'!$D$2:$E$6,2,FALSE)</f>
        <v>2</v>
      </c>
      <c r="AA348" t="str">
        <f t="shared" si="355"/>
        <v>na</v>
      </c>
      <c r="AB348" t="str">
        <f t="shared" si="378"/>
        <v>na</v>
      </c>
      <c r="AC348" t="str">
        <f t="shared" si="379"/>
        <v>na</v>
      </c>
      <c r="AD348" t="str">
        <f t="shared" si="380"/>
        <v>na</v>
      </c>
      <c r="AE348" t="str">
        <f t="shared" si="381"/>
        <v>na</v>
      </c>
      <c r="AF348" t="str">
        <f>IF(OR(AA348=FALSE,AA348="na"),"na",VLOOKUP(AV348,'Vlookup tables'!$G$2:$H$7,2,FALSE))</f>
        <v>na</v>
      </c>
      <c r="AG348" t="str">
        <f>IF(OR(AB348=FALSE,AB348="na"),"na",VLOOKUP(AW348,'Vlookup tables'!$G$2:$H$7,2,FALSE))</f>
        <v>na</v>
      </c>
      <c r="AH348" t="str">
        <f>IF(OR(AC348=FALSE,AC348="na"),"na",VLOOKUP(AX348,'Vlookup tables'!$G$2:$H$7,2,FALSE))</f>
        <v>na</v>
      </c>
      <c r="AI348" t="str">
        <f>IF(OR(AD348=FALSE,AD348="na"),"na",VLOOKUP(AY348,'Vlookup tables'!$G$2:$H$7,2,FALSE))</f>
        <v>na</v>
      </c>
      <c r="AJ348" t="str">
        <f>IF(OR(AA348=FALSE,AA348="na"),"na",VLOOKUP(BC348,'Vlookup tables'!$J$2:$K$5,2,FALSE))</f>
        <v>na</v>
      </c>
      <c r="AK348" t="str">
        <f>IF(OR(AB348=FALSE,AB348="na"),"na",VLOOKUP(BD348,'Vlookup tables'!$J$2:$K$5,2,FALSE))</f>
        <v>na</v>
      </c>
      <c r="AL348" t="str">
        <f>IF(OR(AC348=FALSE,AC348="na"),"na",VLOOKUP(BE348,'Vlookup tables'!$J$2:$K$5,2,FALSE))</f>
        <v>na</v>
      </c>
      <c r="AM348" t="str">
        <f>IF(OR(AD348=FALSE,AD348="na"),"na",VLOOKUP(BF348,'Vlookup tables'!$J$2:$K$5,2,FALSE))</f>
        <v>na</v>
      </c>
      <c r="AN348" t="str">
        <f t="shared" si="382"/>
        <v>na</v>
      </c>
      <c r="AO348" t="str">
        <f t="shared" si="383"/>
        <v>na</v>
      </c>
      <c r="AP348" t="str">
        <f t="shared" si="384"/>
        <v>na</v>
      </c>
      <c r="AQ348" t="str">
        <f t="shared" si="385"/>
        <v>na</v>
      </c>
      <c r="BQ348" t="str">
        <f t="shared" si="386"/>
        <v>na</v>
      </c>
      <c r="BR348" t="b">
        <f t="shared" si="387"/>
        <v>0</v>
      </c>
      <c r="BS348" t="b">
        <f t="shared" si="388"/>
        <v>0</v>
      </c>
      <c r="BT348" t="b">
        <f t="shared" si="389"/>
        <v>1</v>
      </c>
      <c r="BU348" t="b">
        <f t="shared" si="390"/>
        <v>0</v>
      </c>
      <c r="BV348" t="b">
        <f t="shared" si="391"/>
        <v>0</v>
      </c>
      <c r="BW348" t="str">
        <f>IF(OR(BR348=FALSE,BR348="na"),"na",VLOOKUP(CN348,'Vlookup tables'!$G$2:$H$7,2,FALSE))</f>
        <v>na</v>
      </c>
      <c r="BX348" t="str">
        <f>IF(OR(BS348=FALSE,BS348="na"),"na",VLOOKUP(CO348,'Vlookup tables'!$G$2:$H$7,2,FALSE))</f>
        <v>na</v>
      </c>
      <c r="BY348">
        <f>IF(OR(BT348=FALSE,BT348="na"),"na",VLOOKUP(CP348,'Vlookup tables'!$G$2:$H$7,2,FALSE))</f>
        <v>1</v>
      </c>
      <c r="BZ348" t="str">
        <f>IF(OR(BU348=FALSE,BU348="na"),"na",VLOOKUP(CQ348,'Vlookup tables'!$G$2:$H$7,2,FALSE))</f>
        <v>na</v>
      </c>
      <c r="CA348" t="str">
        <f>IF(OR(BR348=FALSE,BR348="na"),"na",VLOOKUP(CU348,'Vlookup tables'!$J$2:$K$5,2,FALSE))</f>
        <v>na</v>
      </c>
      <c r="CB348" t="str">
        <f>IF(OR(BS348=FALSE,BS348="na"),"na",VLOOKUP(CV348,'Vlookup tables'!$J$2:$K$5,2,FALSE))</f>
        <v>na</v>
      </c>
      <c r="CC348">
        <f>IF(OR(BT348=FALSE,BT348="na"),"na",VLOOKUP(CW348,'Vlookup tables'!$J$2:$K$5,2,FALSE))</f>
        <v>2</v>
      </c>
      <c r="CD348" t="str">
        <f>IF(OR(BU348=FALSE,BU348="na"),"na",VLOOKUP(CX348,'Vlookup tables'!$J$2:$K$5,2,FALSE))</f>
        <v>na</v>
      </c>
      <c r="CE348" t="str">
        <f t="shared" si="392"/>
        <v>na</v>
      </c>
      <c r="CF348" t="str">
        <f t="shared" si="393"/>
        <v>na</v>
      </c>
      <c r="CG348" t="b">
        <f t="shared" si="394"/>
        <v>1</v>
      </c>
      <c r="CH348" t="str">
        <f t="shared" si="395"/>
        <v>na</v>
      </c>
      <c r="CJ348" t="s">
        <v>804</v>
      </c>
      <c r="CP348" t="s">
        <v>530</v>
      </c>
      <c r="CW348" t="s">
        <v>528</v>
      </c>
      <c r="DD348" t="s">
        <v>1886</v>
      </c>
      <c r="DI348" t="b">
        <f t="shared" si="396"/>
        <v>0</v>
      </c>
      <c r="DJ348" t="s">
        <v>1887</v>
      </c>
      <c r="DK348" t="s">
        <v>900</v>
      </c>
      <c r="EQ348" t="b">
        <f t="shared" si="397"/>
        <v>1</v>
      </c>
      <c r="ER348" t="b">
        <f t="shared" si="398"/>
        <v>0</v>
      </c>
      <c r="ES348" t="b">
        <f t="shared" si="399"/>
        <v>1</v>
      </c>
      <c r="ET348" t="b">
        <f t="shared" si="400"/>
        <v>0</v>
      </c>
      <c r="EU348" t="b">
        <f t="shared" si="401"/>
        <v>0</v>
      </c>
      <c r="EV348" t="b">
        <f t="shared" si="402"/>
        <v>0</v>
      </c>
      <c r="EW348" t="str">
        <f t="shared" si="356"/>
        <v>na</v>
      </c>
      <c r="EX348">
        <f t="shared" si="357"/>
        <v>1</v>
      </c>
      <c r="EY348" t="str">
        <f t="shared" si="358"/>
        <v>na</v>
      </c>
      <c r="EZ348" t="str">
        <f t="shared" si="359"/>
        <v>na</v>
      </c>
      <c r="FA348" t="b">
        <f t="shared" si="360"/>
        <v>1</v>
      </c>
      <c r="FB348" t="b">
        <f t="shared" si="361"/>
        <v>0</v>
      </c>
      <c r="FC348" t="b">
        <f t="shared" si="403"/>
        <v>0</v>
      </c>
      <c r="FD348" t="b">
        <f t="shared" si="362"/>
        <v>1</v>
      </c>
      <c r="FE348" t="str">
        <f t="shared" si="363"/>
        <v>na</v>
      </c>
      <c r="FF348" t="b">
        <f t="shared" si="364"/>
        <v>0</v>
      </c>
      <c r="FG348" t="b">
        <f t="shared" si="365"/>
        <v>0</v>
      </c>
      <c r="FH348" t="b">
        <f t="shared" si="404"/>
        <v>0</v>
      </c>
      <c r="FI348">
        <f>IF(OR(FD348=FALSE,FD348="na"),"na",VLOOKUP(GH348,'Vlookup tables'!$G$2:$H$7,2,FALSE))</f>
        <v>2</v>
      </c>
      <c r="FJ348" t="str">
        <f>IF(OR(FE348=FALSE,FE348="na"),"na",VLOOKUP(GI348,'Vlookup tables'!$G$2:$H$7,2,FALSE))</f>
        <v>na</v>
      </c>
      <c r="FK348" t="str">
        <f>IF(OR(FF348=FALSE,FF348="na"),"na",VLOOKUP(GJ348,'Vlookup tables'!$G$2:$H$7,2,FALSE))</f>
        <v>na</v>
      </c>
      <c r="FL348" t="str">
        <f>IF(OR(FG348=FALSE,FG348="na"),"na",VLOOKUP(GK348,'Vlookup tables'!$G$2:$H$7,2,FALSE))</f>
        <v>na</v>
      </c>
      <c r="FM348">
        <f>IF(OR(FD348=FALSE,FD348="na"),"na",VLOOKUP(GO348,'Vlookup tables'!$J$2:$K$5,2,FALSE))</f>
        <v>3</v>
      </c>
      <c r="FN348" t="str">
        <f>IF(OR(FE348=FALSE,FE348="na"),"na",VLOOKUP(GP348,'Vlookup tables'!$J$2:$K$5,2,FALSE))</f>
        <v>na</v>
      </c>
      <c r="FO348" t="str">
        <f>IF(OR(FF348=FALSE,FF348="na"),"na",VLOOKUP(GQ348,'Vlookup tables'!$J$2:$K$5,2,FALSE))</f>
        <v>na</v>
      </c>
      <c r="FP348" t="str">
        <f>IF(OR(FG348=FALSE,FG348="na"),"na",VLOOKUP(GR348,'Vlookup tables'!$J$2:$K$5,2,FALSE))</f>
        <v>na</v>
      </c>
      <c r="FQ348" t="b">
        <f t="shared" si="366"/>
        <v>1</v>
      </c>
      <c r="FR348" t="str">
        <f t="shared" si="367"/>
        <v>na</v>
      </c>
      <c r="FS348" t="str">
        <f t="shared" si="368"/>
        <v>na</v>
      </c>
      <c r="FT348" t="str">
        <f t="shared" si="369"/>
        <v>na</v>
      </c>
      <c r="FU348" t="b">
        <f t="shared" si="370"/>
        <v>0</v>
      </c>
      <c r="FV348" t="s">
        <v>788</v>
      </c>
      <c r="FY348" t="s">
        <v>555</v>
      </c>
      <c r="GB348" t="s">
        <v>661</v>
      </c>
      <c r="GF348" t="s">
        <v>596</v>
      </c>
      <c r="GH348" t="s">
        <v>531</v>
      </c>
      <c r="GO348" t="s">
        <v>532</v>
      </c>
      <c r="GV348" t="s">
        <v>1888</v>
      </c>
      <c r="HD348" t="s">
        <v>705</v>
      </c>
      <c r="HX348">
        <f>IF(IT348="","Unknown",VLOOKUP(IT348,'Vlookup tables'!$B$13:$C$16,2,FALSE))</f>
        <v>3</v>
      </c>
      <c r="HY348">
        <f>IF(IU348="","Unknown",VLOOKUP(IU348,'Vlookup tables'!$D$13:$E$16,2,FALSE))</f>
        <v>3</v>
      </c>
      <c r="HZ348">
        <f>IF(IV348="","Unknown",VLOOKUP(IV348,'Vlookup tables'!$F$13:$G$16,2,FALSE))</f>
        <v>1</v>
      </c>
      <c r="IA348">
        <f>IF(IW348="","Unknown",VLOOKUP(IW348,'Vlookup tables'!$H$13:$I$16,2,FALSE))</f>
        <v>2</v>
      </c>
      <c r="IB348">
        <f>IF(IX348="","Unknown",VLOOKUP(IX348,'Vlookup tables'!$J$13:$K$16,2,FALSE))</f>
        <v>2</v>
      </c>
      <c r="IC348">
        <f>IF(IY348="","Unknown",VLOOKUP(IY348,'Vlookup tables'!$L$13:$M$16,2,FALSE))</f>
        <v>3</v>
      </c>
      <c r="ID348">
        <f>IF(IZ348="","Unknown",VLOOKUP(IZ348,'Vlookup tables'!$N$13:$O$16,2,FALSE))</f>
        <v>2</v>
      </c>
      <c r="IE348">
        <f>VLOOKUP(JA348,'Vlookup tables'!$P$13:$Q$15,2,FALSE)</f>
        <v>2</v>
      </c>
      <c r="IF348" t="b">
        <f t="shared" si="405"/>
        <v>0</v>
      </c>
      <c r="IG348" t="b">
        <f t="shared" si="406"/>
        <v>1</v>
      </c>
      <c r="IH348" t="b">
        <f t="shared" si="407"/>
        <v>0</v>
      </c>
      <c r="II348" t="b">
        <f t="shared" si="371"/>
        <v>0</v>
      </c>
      <c r="IJ348" t="str">
        <f>IF(OR(IF348=FALSE,IF348="na"),"na",VLOOKUP(JF348,'Vlookup tables'!$G$2:$H$7,2,FALSE))</f>
        <v>na</v>
      </c>
      <c r="IK348">
        <f>IF(OR(IG348=FALSE,IG348="na"),"na",VLOOKUP(JG348,'Vlookup tables'!$G$2:$H$7,2,FALSE))</f>
        <v>4</v>
      </c>
      <c r="IL348" t="str">
        <f>IF(OR(IH348=FALSE,IH348="na"),"na",VLOOKUP(JH348,'Vlookup tables'!$G$2:$H$7,2,FALSE))</f>
        <v>na</v>
      </c>
      <c r="IM348" t="str">
        <f>IF(OR(IF348=FALSE,IF348="na"),"na",VLOOKUP(JL348,'Vlookup tables'!$J$2:$K$5,2,FALSE))</f>
        <v>na</v>
      </c>
      <c r="IN348">
        <f>IF(OR(IG348=FALSE,IG348="na"),"na",VLOOKUP(JM348,'Vlookup tables'!$J$2:$K$5,2,FALSE))</f>
        <v>3</v>
      </c>
      <c r="IO348" t="str">
        <f>IF(OR(IH348=FALSE,IH348="na"),"na",VLOOKUP(JN348,'Vlookup tables'!$J$2:$K$5,2,FALSE))</f>
        <v>na</v>
      </c>
      <c r="IP348" t="str">
        <f t="shared" si="408"/>
        <v>na</v>
      </c>
      <c r="IQ348" t="b">
        <f t="shared" si="409"/>
        <v>1</v>
      </c>
      <c r="IR348" t="str">
        <f t="shared" si="410"/>
        <v>na</v>
      </c>
      <c r="IS348" t="b">
        <f t="shared" si="411"/>
        <v>0</v>
      </c>
      <c r="IT348" t="s">
        <v>538</v>
      </c>
      <c r="IU348" t="s">
        <v>539</v>
      </c>
      <c r="IV348" t="s">
        <v>586</v>
      </c>
      <c r="IW348" t="s">
        <v>562</v>
      </c>
      <c r="IX348" t="s">
        <v>563</v>
      </c>
      <c r="IY348" t="s">
        <v>532</v>
      </c>
      <c r="IZ348" t="s">
        <v>576</v>
      </c>
      <c r="JA348" t="s">
        <v>578</v>
      </c>
      <c r="JB348" t="s">
        <v>619</v>
      </c>
      <c r="JG348" t="s">
        <v>573</v>
      </c>
      <c r="JM348" t="s">
        <v>532</v>
      </c>
      <c r="JS348" t="s">
        <v>1889</v>
      </c>
      <c r="KN348" t="s">
        <v>543</v>
      </c>
      <c r="KP348" t="s">
        <v>1890</v>
      </c>
      <c r="KQ348" t="b">
        <f t="shared" si="412"/>
        <v>1</v>
      </c>
      <c r="KR348">
        <f t="shared" si="372"/>
        <v>143</v>
      </c>
    </row>
    <row r="349" spans="1:304" ht="14.4" customHeight="1" x14ac:dyDescent="0.3">
      <c r="A349">
        <v>100</v>
      </c>
      <c r="B349">
        <v>668</v>
      </c>
      <c r="C349" s="2">
        <v>44885.664467592593</v>
      </c>
      <c r="D349">
        <v>1</v>
      </c>
      <c r="E349" t="s">
        <v>544</v>
      </c>
      <c r="F349" t="s">
        <v>524</v>
      </c>
      <c r="G349">
        <f>VLOOKUP(F349,'Vlookup tables'!$A$2:$B$10,2,FALSE)</f>
        <v>0</v>
      </c>
      <c r="H349" t="s">
        <v>579</v>
      </c>
      <c r="I349" t="s">
        <v>1885</v>
      </c>
      <c r="J349" t="str">
        <f t="shared" si="413"/>
        <v xml:space="preserve">Motor Carrier </v>
      </c>
      <c r="K349" t="s">
        <v>524</v>
      </c>
      <c r="L349">
        <f>VLOOKUP(K349,'Vlookup tables'!$A$2:$B$10,2,FALSE)</f>
        <v>0</v>
      </c>
      <c r="M349" t="s">
        <v>583</v>
      </c>
      <c r="N349" t="b">
        <f t="shared" si="373"/>
        <v>1</v>
      </c>
      <c r="O349" t="b">
        <f t="shared" si="374"/>
        <v>0</v>
      </c>
      <c r="P349" t="b">
        <f t="shared" si="375"/>
        <v>0</v>
      </c>
      <c r="Q349" t="b">
        <f t="shared" si="376"/>
        <v>0</v>
      </c>
      <c r="R349" t="b">
        <f t="shared" si="377"/>
        <v>0</v>
      </c>
      <c r="T349" t="str">
        <f t="shared" si="414"/>
        <v>na</v>
      </c>
      <c r="U349" t="str">
        <f t="shared" si="415"/>
        <v>Unknown</v>
      </c>
      <c r="V349" t="str">
        <f t="shared" si="416"/>
        <v>Unknown</v>
      </c>
      <c r="W349" t="str">
        <f t="shared" si="417"/>
        <v>Unknown</v>
      </c>
      <c r="X349" t="str">
        <f t="shared" si="418"/>
        <v>Unknown</v>
      </c>
      <c r="Y349" t="s">
        <v>517</v>
      </c>
      <c r="Z349">
        <f>VLOOKUP(Y349,'Vlookup tables'!$D$2:$E$6,2,FALSE)</f>
        <v>1</v>
      </c>
      <c r="AA349" t="b">
        <f t="shared" si="355"/>
        <v>0</v>
      </c>
      <c r="AB349" t="b">
        <f t="shared" si="378"/>
        <v>0</v>
      </c>
      <c r="AC349" t="b">
        <f t="shared" si="379"/>
        <v>0</v>
      </c>
      <c r="AD349" t="b">
        <f t="shared" si="380"/>
        <v>0</v>
      </c>
      <c r="AE349" t="b">
        <f t="shared" si="381"/>
        <v>0</v>
      </c>
      <c r="AF349" t="str">
        <f>IF(OR(AA349=FALSE,AA349="na"),"na",VLOOKUP(AV349,'Vlookup tables'!$G$2:$H$7,2,FALSE))</f>
        <v>na</v>
      </c>
      <c r="AG349" t="str">
        <f>IF(OR(AB349=FALSE,AB349="na"),"na",VLOOKUP(AW349,'Vlookup tables'!$G$2:$H$7,2,FALSE))</f>
        <v>na</v>
      </c>
      <c r="AH349" t="str">
        <f>IF(OR(AC349=FALSE,AC349="na"),"na",VLOOKUP(AX349,'Vlookup tables'!$G$2:$H$7,2,FALSE))</f>
        <v>na</v>
      </c>
      <c r="AI349" t="str">
        <f>IF(OR(AD349=FALSE,AD349="na"),"na",VLOOKUP(AY349,'Vlookup tables'!$G$2:$H$7,2,FALSE))</f>
        <v>na</v>
      </c>
      <c r="AJ349" t="str">
        <f>IF(OR(AA349=FALSE,AA349="na"),"na",VLOOKUP(BC349,'Vlookup tables'!$J$2:$K$5,2,FALSE))</f>
        <v>na</v>
      </c>
      <c r="AK349" t="str">
        <f>IF(OR(AB349=FALSE,AB349="na"),"na",VLOOKUP(BD349,'Vlookup tables'!$J$2:$K$5,2,FALSE))</f>
        <v>na</v>
      </c>
      <c r="AL349" t="str">
        <f>IF(OR(AC349=FALSE,AC349="na"),"na",VLOOKUP(BE349,'Vlookup tables'!$J$2:$K$5,2,FALSE))</f>
        <v>na</v>
      </c>
      <c r="AM349" t="str">
        <f>IF(OR(AD349=FALSE,AD349="na"),"na",VLOOKUP(BF349,'Vlookup tables'!$J$2:$K$5,2,FALSE))</f>
        <v>na</v>
      </c>
      <c r="AN349" t="str">
        <f t="shared" si="382"/>
        <v>na</v>
      </c>
      <c r="AO349" t="str">
        <f t="shared" si="383"/>
        <v>na</v>
      </c>
      <c r="AP349" t="str">
        <f t="shared" si="384"/>
        <v>na</v>
      </c>
      <c r="AQ349" t="str">
        <f t="shared" si="385"/>
        <v>na</v>
      </c>
      <c r="AR349" t="s">
        <v>632</v>
      </c>
      <c r="AX349" t="s">
        <v>573</v>
      </c>
      <c r="BE349" t="s">
        <v>528</v>
      </c>
      <c r="BL349" t="s">
        <v>1891</v>
      </c>
      <c r="BQ349" t="str">
        <f t="shared" si="386"/>
        <v>Yes</v>
      </c>
      <c r="BR349" t="b">
        <f t="shared" si="387"/>
        <v>1</v>
      </c>
      <c r="BS349" t="b">
        <f t="shared" si="388"/>
        <v>1</v>
      </c>
      <c r="BT349" t="b">
        <f t="shared" si="389"/>
        <v>0</v>
      </c>
      <c r="BU349" t="b">
        <f t="shared" si="390"/>
        <v>0</v>
      </c>
      <c r="BV349" t="b">
        <f t="shared" si="391"/>
        <v>0</v>
      </c>
      <c r="BW349">
        <f>IF(OR(BR349=FALSE,BR349="na"),"na",VLOOKUP(CN349,'Vlookup tables'!$G$2:$H$7,2,FALSE))</f>
        <v>3</v>
      </c>
      <c r="BX349">
        <f>IF(OR(BS349=FALSE,BS349="na"),"na",VLOOKUP(CO349,'Vlookup tables'!$G$2:$H$7,2,FALSE))</f>
        <v>3</v>
      </c>
      <c r="BY349" t="str">
        <f>IF(OR(BT349=FALSE,BT349="na"),"na",VLOOKUP(CP349,'Vlookup tables'!$G$2:$H$7,2,FALSE))</f>
        <v>na</v>
      </c>
      <c r="BZ349" t="str">
        <f>IF(OR(BU349=FALSE,BU349="na"),"na",VLOOKUP(CQ349,'Vlookup tables'!$G$2:$H$7,2,FALSE))</f>
        <v>na</v>
      </c>
      <c r="CA349">
        <f>IF(OR(BR349=FALSE,BR349="na"),"na",VLOOKUP(CU349,'Vlookup tables'!$J$2:$K$5,2,FALSE))</f>
        <v>2</v>
      </c>
      <c r="CB349">
        <f>IF(OR(BS349=FALSE,BS349="na"),"na",VLOOKUP(CV349,'Vlookup tables'!$J$2:$K$5,2,FALSE))</f>
        <v>2</v>
      </c>
      <c r="CC349" t="str">
        <f>IF(OR(BT349=FALSE,BT349="na"),"na",VLOOKUP(CW349,'Vlookup tables'!$J$2:$K$5,2,FALSE))</f>
        <v>na</v>
      </c>
      <c r="CD349" t="str">
        <f>IF(OR(BU349=FALSE,BU349="na"),"na",VLOOKUP(CX349,'Vlookup tables'!$J$2:$K$5,2,FALSE))</f>
        <v>na</v>
      </c>
      <c r="CE349" t="b">
        <f t="shared" si="392"/>
        <v>1</v>
      </c>
      <c r="CF349" t="b">
        <f t="shared" si="393"/>
        <v>0</v>
      </c>
      <c r="CG349" t="str">
        <f t="shared" si="394"/>
        <v>na</v>
      </c>
      <c r="CH349" t="str">
        <f t="shared" si="395"/>
        <v>na</v>
      </c>
      <c r="CI349" t="s">
        <v>519</v>
      </c>
      <c r="CJ349" t="s">
        <v>529</v>
      </c>
      <c r="CN349" t="s">
        <v>527</v>
      </c>
      <c r="CO349" t="s">
        <v>527</v>
      </c>
      <c r="CU349" t="s">
        <v>528</v>
      </c>
      <c r="CV349" t="s">
        <v>528</v>
      </c>
      <c r="DB349" t="s">
        <v>1892</v>
      </c>
      <c r="DI349" t="b">
        <f t="shared" si="396"/>
        <v>1</v>
      </c>
      <c r="DJ349" t="s">
        <v>1893</v>
      </c>
      <c r="DK349" t="s">
        <v>705</v>
      </c>
      <c r="EQ349" t="b">
        <f t="shared" si="397"/>
        <v>1</v>
      </c>
      <c r="ER349" t="b">
        <f t="shared" si="398"/>
        <v>1</v>
      </c>
      <c r="ES349" t="b">
        <f t="shared" si="399"/>
        <v>0</v>
      </c>
      <c r="ET349" t="b">
        <f t="shared" si="400"/>
        <v>0</v>
      </c>
      <c r="EU349" t="b">
        <f t="shared" si="401"/>
        <v>0</v>
      </c>
      <c r="EV349" t="b">
        <f t="shared" si="402"/>
        <v>0</v>
      </c>
      <c r="EW349">
        <f t="shared" si="356"/>
        <v>3</v>
      </c>
      <c r="EX349" t="str">
        <f t="shared" si="357"/>
        <v>na</v>
      </c>
      <c r="EY349" t="str">
        <f t="shared" si="358"/>
        <v>na</v>
      </c>
      <c r="EZ349" t="str">
        <f t="shared" si="359"/>
        <v>na</v>
      </c>
      <c r="FA349" t="b">
        <f t="shared" si="360"/>
        <v>1</v>
      </c>
      <c r="FB349" t="b">
        <f t="shared" si="361"/>
        <v>0</v>
      </c>
      <c r="FC349" t="b">
        <f t="shared" si="403"/>
        <v>0</v>
      </c>
      <c r="FD349" t="b">
        <f t="shared" si="362"/>
        <v>1</v>
      </c>
      <c r="FE349" t="b">
        <f t="shared" si="363"/>
        <v>1</v>
      </c>
      <c r="FF349" t="b">
        <f t="shared" si="364"/>
        <v>1</v>
      </c>
      <c r="FG349" t="b">
        <f t="shared" si="365"/>
        <v>1</v>
      </c>
      <c r="FH349" t="b">
        <f t="shared" si="404"/>
        <v>0</v>
      </c>
      <c r="FI349">
        <f>IF(OR(FD349=FALSE,FD349="na"),"na",VLOOKUP(GH349,'Vlookup tables'!$G$2:$H$7,2,FALSE))</f>
        <v>3</v>
      </c>
      <c r="FJ349">
        <f>IF(OR(FE349=FALSE,FE349="na"),"na",VLOOKUP(GI349,'Vlookup tables'!$G$2:$H$7,2,FALSE))</f>
        <v>3</v>
      </c>
      <c r="FK349">
        <f>IF(OR(FF349=FALSE,FF349="na"),"na",VLOOKUP(GJ349,'Vlookup tables'!$G$2:$H$7,2,FALSE))</f>
        <v>3</v>
      </c>
      <c r="FL349">
        <f>IF(OR(FG349=FALSE,FG349="na"),"na",VLOOKUP(GK349,'Vlookup tables'!$G$2:$H$7,2,FALSE))</f>
        <v>3</v>
      </c>
      <c r="FM349">
        <f>IF(OR(FD349=FALSE,FD349="na"),"na",VLOOKUP(GO349,'Vlookup tables'!$J$2:$K$5,2,FALSE))</f>
        <v>2</v>
      </c>
      <c r="FN349">
        <f>IF(OR(FE349=FALSE,FE349="na"),"na",VLOOKUP(GP349,'Vlookup tables'!$J$2:$K$5,2,FALSE))</f>
        <v>2</v>
      </c>
      <c r="FO349">
        <f>IF(OR(FF349=FALSE,FF349="na"),"na",VLOOKUP(GQ349,'Vlookup tables'!$J$2:$K$5,2,FALSE))</f>
        <v>2</v>
      </c>
      <c r="FP349">
        <f>IF(OR(FG349=FALSE,FG349="na"),"na",VLOOKUP(GR349,'Vlookup tables'!$J$2:$K$5,2,FALSE))</f>
        <v>2</v>
      </c>
      <c r="FQ349" t="b">
        <f t="shared" si="366"/>
        <v>0</v>
      </c>
      <c r="FR349" t="b">
        <f t="shared" si="367"/>
        <v>0</v>
      </c>
      <c r="FS349" t="b">
        <f t="shared" si="368"/>
        <v>0</v>
      </c>
      <c r="FT349" t="b">
        <f t="shared" si="369"/>
        <v>0</v>
      </c>
      <c r="FU349" t="b">
        <f t="shared" si="370"/>
        <v>0</v>
      </c>
      <c r="FV349" t="s">
        <v>601</v>
      </c>
      <c r="FX349" t="s">
        <v>554</v>
      </c>
      <c r="GB349" t="s">
        <v>893</v>
      </c>
      <c r="GF349" t="s">
        <v>596</v>
      </c>
      <c r="GH349" t="s">
        <v>527</v>
      </c>
      <c r="GI349" t="s">
        <v>527</v>
      </c>
      <c r="GJ349" t="s">
        <v>527</v>
      </c>
      <c r="GK349" t="s">
        <v>527</v>
      </c>
      <c r="GO349" t="s">
        <v>528</v>
      </c>
      <c r="GP349" t="s">
        <v>528</v>
      </c>
      <c r="GQ349" t="s">
        <v>528</v>
      </c>
      <c r="GR349" t="s">
        <v>528</v>
      </c>
      <c r="HD349" t="s">
        <v>552</v>
      </c>
      <c r="HX349">
        <f>IF(IT349="","Unknown",VLOOKUP(IT349,'Vlookup tables'!$B$13:$C$16,2,FALSE))</f>
        <v>2</v>
      </c>
      <c r="HY349">
        <f>IF(IU349="","Unknown",VLOOKUP(IU349,'Vlookup tables'!$D$13:$E$16,2,FALSE))</f>
        <v>3</v>
      </c>
      <c r="HZ349">
        <f>IF(IV349="","Unknown",VLOOKUP(IV349,'Vlookup tables'!$F$13:$G$16,2,FALSE))</f>
        <v>3</v>
      </c>
      <c r="IA349">
        <f>IF(IW349="","Unknown",VLOOKUP(IW349,'Vlookup tables'!$H$13:$I$16,2,FALSE))</f>
        <v>2</v>
      </c>
      <c r="IB349">
        <f>IF(IX349="","Unknown",VLOOKUP(IX349,'Vlookup tables'!$J$13:$K$16,2,FALSE))</f>
        <v>2</v>
      </c>
      <c r="IC349">
        <f>IF(IY349="","Unknown",VLOOKUP(IY349,'Vlookup tables'!$L$13:$M$16,2,FALSE))</f>
        <v>2</v>
      </c>
      <c r="ID349">
        <f>IF(IZ349="","Unknown",VLOOKUP(IZ349,'Vlookup tables'!$N$13:$O$16,2,FALSE))</f>
        <v>3</v>
      </c>
      <c r="IE349">
        <f>VLOOKUP(JA349,'Vlookup tables'!$P$13:$Q$15,2,FALSE)</f>
        <v>1</v>
      </c>
      <c r="IF349" t="str">
        <f t="shared" si="405"/>
        <v>na</v>
      </c>
      <c r="IG349" t="str">
        <f t="shared" si="406"/>
        <v>na</v>
      </c>
      <c r="IH349" t="str">
        <f t="shared" si="407"/>
        <v>na</v>
      </c>
      <c r="II349" t="str">
        <f t="shared" si="371"/>
        <v>na</v>
      </c>
      <c r="IJ349" t="str">
        <f>IF(OR(IF349=FALSE,IF349="na"),"na",VLOOKUP(JF349,'Vlookup tables'!$G$2:$H$7,2,FALSE))</f>
        <v>na</v>
      </c>
      <c r="IK349" t="str">
        <f>IF(OR(IG349=FALSE,IG349="na"),"na",VLOOKUP(JG349,'Vlookup tables'!$G$2:$H$7,2,FALSE))</f>
        <v>na</v>
      </c>
      <c r="IL349" t="str">
        <f>IF(OR(IH349=FALSE,IH349="na"),"na",VLOOKUP(JH349,'Vlookup tables'!$G$2:$H$7,2,FALSE))</f>
        <v>na</v>
      </c>
      <c r="IM349" t="str">
        <f>IF(OR(IF349=FALSE,IF349="na"),"na",VLOOKUP(JL349,'Vlookup tables'!$J$2:$K$5,2,FALSE))</f>
        <v>na</v>
      </c>
      <c r="IN349" t="str">
        <f>IF(OR(IG349=FALSE,IG349="na"),"na",VLOOKUP(JM349,'Vlookup tables'!$J$2:$K$5,2,FALSE))</f>
        <v>na</v>
      </c>
      <c r="IO349" t="str">
        <f>IF(OR(IH349=FALSE,IH349="na"),"na",VLOOKUP(JN349,'Vlookup tables'!$J$2:$K$5,2,FALSE))</f>
        <v>na</v>
      </c>
      <c r="IP349" t="str">
        <f t="shared" si="408"/>
        <v>na</v>
      </c>
      <c r="IQ349" t="str">
        <f t="shared" si="409"/>
        <v>na</v>
      </c>
      <c r="IR349" t="str">
        <f t="shared" si="410"/>
        <v>na</v>
      </c>
      <c r="IS349" t="b">
        <f t="shared" si="411"/>
        <v>0</v>
      </c>
      <c r="IT349" t="s">
        <v>559</v>
      </c>
      <c r="IU349" t="s">
        <v>539</v>
      </c>
      <c r="IV349" t="s">
        <v>540</v>
      </c>
      <c r="IW349" t="s">
        <v>562</v>
      </c>
      <c r="IX349" t="s">
        <v>563</v>
      </c>
      <c r="IY349" t="s">
        <v>528</v>
      </c>
      <c r="IZ349" t="s">
        <v>587</v>
      </c>
      <c r="JA349" t="s">
        <v>541</v>
      </c>
      <c r="JX349" t="s">
        <v>565</v>
      </c>
      <c r="KQ349" t="b">
        <f t="shared" si="412"/>
        <v>0</v>
      </c>
      <c r="KR349">
        <f t="shared" si="372"/>
        <v>149</v>
      </c>
    </row>
    <row r="350" spans="1:304" ht="14.4" customHeight="1" x14ac:dyDescent="0.3">
      <c r="A350">
        <v>100</v>
      </c>
      <c r="B350">
        <v>500</v>
      </c>
      <c r="C350" s="2">
        <v>44886.253009259257</v>
      </c>
      <c r="D350">
        <v>0.89999997615814198</v>
      </c>
      <c r="E350" t="s">
        <v>544</v>
      </c>
      <c r="F350" t="s">
        <v>611</v>
      </c>
      <c r="G350">
        <f>VLOOKUP(F350,'Vlookup tables'!$A$2:$B$10,2,FALSE)</f>
        <v>4</v>
      </c>
      <c r="H350" t="s">
        <v>631</v>
      </c>
      <c r="J350" t="str">
        <f t="shared" si="413"/>
        <v>Maintenance</v>
      </c>
      <c r="K350" t="s">
        <v>582</v>
      </c>
      <c r="L350">
        <f>VLOOKUP(K350,'Vlookup tables'!$A$2:$B$10,2,FALSE)</f>
        <v>1</v>
      </c>
      <c r="M350" t="s">
        <v>583</v>
      </c>
      <c r="N350" t="b">
        <f t="shared" si="373"/>
        <v>1</v>
      </c>
      <c r="O350" t="b">
        <f t="shared" si="374"/>
        <v>0</v>
      </c>
      <c r="P350" t="b">
        <f t="shared" si="375"/>
        <v>0</v>
      </c>
      <c r="Q350" t="b">
        <f t="shared" si="376"/>
        <v>0</v>
      </c>
      <c r="R350" t="b">
        <f t="shared" si="377"/>
        <v>0</v>
      </c>
      <c r="S350" t="s">
        <v>754</v>
      </c>
      <c r="T350" t="str">
        <f t="shared" si="414"/>
        <v>na</v>
      </c>
      <c r="U350" t="b">
        <f t="shared" si="415"/>
        <v>0</v>
      </c>
      <c r="V350" t="b">
        <f t="shared" si="416"/>
        <v>1</v>
      </c>
      <c r="W350" t="b">
        <f t="shared" si="417"/>
        <v>1</v>
      </c>
      <c r="X350" t="b">
        <f t="shared" si="418"/>
        <v>0</v>
      </c>
      <c r="Y350" t="s">
        <v>517</v>
      </c>
      <c r="Z350">
        <f>VLOOKUP(Y350,'Vlookup tables'!$D$2:$E$6,2,FALSE)</f>
        <v>1</v>
      </c>
      <c r="AA350" t="b">
        <f t="shared" si="355"/>
        <v>1</v>
      </c>
      <c r="AB350" t="b">
        <f t="shared" si="378"/>
        <v>0</v>
      </c>
      <c r="AC350" t="b">
        <f t="shared" si="379"/>
        <v>0</v>
      </c>
      <c r="AD350" t="b">
        <f t="shared" si="380"/>
        <v>0</v>
      </c>
      <c r="AE350" t="b">
        <f t="shared" si="381"/>
        <v>0</v>
      </c>
      <c r="AF350">
        <f>IF(OR(AA350=FALSE,AA350="na"),"na",VLOOKUP(AV350,'Vlookup tables'!$G$2:$H$7,2,FALSE))</f>
        <v>1</v>
      </c>
      <c r="AG350" t="str">
        <f>IF(OR(AB350=FALSE,AB350="na"),"na",VLOOKUP(AW350,'Vlookup tables'!$G$2:$H$7,2,FALSE))</f>
        <v>na</v>
      </c>
      <c r="AH350" t="str">
        <f>IF(OR(AC350=FALSE,AC350="na"),"na",VLOOKUP(AX350,'Vlookup tables'!$G$2:$H$7,2,FALSE))</f>
        <v>na</v>
      </c>
      <c r="AI350" t="str">
        <f>IF(OR(AD350=FALSE,AD350="na"),"na",VLOOKUP(AY350,'Vlookup tables'!$G$2:$H$7,2,FALSE))</f>
        <v>na</v>
      </c>
      <c r="AJ350">
        <f>IF(OR(AA350=FALSE,AA350="na"),"na",VLOOKUP(BC350,'Vlookup tables'!$J$2:$K$5,2,FALSE))</f>
        <v>2</v>
      </c>
      <c r="AK350" t="str">
        <f>IF(OR(AB350=FALSE,AB350="na"),"na",VLOOKUP(BD350,'Vlookup tables'!$J$2:$K$5,2,FALSE))</f>
        <v>na</v>
      </c>
      <c r="AL350" t="str">
        <f>IF(OR(AC350=FALSE,AC350="na"),"na",VLOOKUP(BE350,'Vlookup tables'!$J$2:$K$5,2,FALSE))</f>
        <v>na</v>
      </c>
      <c r="AM350" t="str">
        <f>IF(OR(AD350=FALSE,AD350="na"),"na",VLOOKUP(BF350,'Vlookup tables'!$J$2:$K$5,2,FALSE))</f>
        <v>na</v>
      </c>
      <c r="AN350" t="b">
        <f t="shared" si="382"/>
        <v>0</v>
      </c>
      <c r="AO350" t="str">
        <f t="shared" si="383"/>
        <v>na</v>
      </c>
      <c r="AP350" t="str">
        <f t="shared" si="384"/>
        <v>na</v>
      </c>
      <c r="AQ350" t="str">
        <f t="shared" si="385"/>
        <v>na</v>
      </c>
      <c r="AR350" t="s">
        <v>747</v>
      </c>
      <c r="AV350" t="s">
        <v>530</v>
      </c>
      <c r="AX350" t="s">
        <v>551</v>
      </c>
      <c r="BC350" t="s">
        <v>528</v>
      </c>
      <c r="BE350" t="s">
        <v>532</v>
      </c>
      <c r="BQ350" t="str">
        <f t="shared" si="386"/>
        <v>Yes</v>
      </c>
      <c r="BR350" t="b">
        <f t="shared" si="387"/>
        <v>1</v>
      </c>
      <c r="BS350" t="b">
        <f t="shared" si="388"/>
        <v>0</v>
      </c>
      <c r="BT350" t="b">
        <f t="shared" si="389"/>
        <v>1</v>
      </c>
      <c r="BU350" t="b">
        <f t="shared" si="390"/>
        <v>0</v>
      </c>
      <c r="BV350" t="b">
        <f t="shared" si="391"/>
        <v>0</v>
      </c>
      <c r="BW350">
        <f>IF(OR(BR350=FALSE,BR350="na"),"na",VLOOKUP(CN350,'Vlookup tables'!$G$2:$H$7,2,FALSE))</f>
        <v>2</v>
      </c>
      <c r="BX350" t="str">
        <f>IF(OR(BS350=FALSE,BS350="na"),"na",VLOOKUP(CO350,'Vlookup tables'!$G$2:$H$7,2,FALSE))</f>
        <v>na</v>
      </c>
      <c r="BY350">
        <f>IF(OR(BT350=FALSE,BT350="na"),"na",VLOOKUP(CP350,'Vlookup tables'!$G$2:$H$7,2,FALSE))</f>
        <v>1</v>
      </c>
      <c r="BZ350" t="str">
        <f>IF(OR(BU350=FALSE,BU350="na"),"na",VLOOKUP(CQ350,'Vlookup tables'!$G$2:$H$7,2,FALSE))</f>
        <v>na</v>
      </c>
      <c r="CA350">
        <f>IF(OR(BR350=FALSE,BR350="na"),"na",VLOOKUP(CU350,'Vlookup tables'!$J$2:$K$5,2,FALSE))</f>
        <v>2</v>
      </c>
      <c r="CB350" t="str">
        <f>IF(OR(BS350=FALSE,BS350="na"),"na",VLOOKUP(CV350,'Vlookup tables'!$J$2:$K$5,2,FALSE))</f>
        <v>na</v>
      </c>
      <c r="CC350">
        <f>IF(OR(BT350=FALSE,BT350="na"),"na",VLOOKUP(CW350,'Vlookup tables'!$J$2:$K$5,2,FALSE))</f>
        <v>2</v>
      </c>
      <c r="CD350" t="str">
        <f>IF(OR(BU350=FALSE,BU350="na"),"na",VLOOKUP(CX350,'Vlookup tables'!$J$2:$K$5,2,FALSE))</f>
        <v>na</v>
      </c>
      <c r="CE350" t="b">
        <f t="shared" si="392"/>
        <v>0</v>
      </c>
      <c r="CF350" t="str">
        <f t="shared" si="393"/>
        <v>na</v>
      </c>
      <c r="CG350" t="b">
        <f t="shared" si="394"/>
        <v>0</v>
      </c>
      <c r="CH350" t="str">
        <f t="shared" si="395"/>
        <v>na</v>
      </c>
      <c r="CI350" t="s">
        <v>519</v>
      </c>
      <c r="CJ350" t="s">
        <v>572</v>
      </c>
      <c r="CN350" t="s">
        <v>531</v>
      </c>
      <c r="CP350" t="s">
        <v>530</v>
      </c>
      <c r="CU350" t="s">
        <v>528</v>
      </c>
      <c r="CW350" t="s">
        <v>528</v>
      </c>
      <c r="DI350" t="b">
        <f t="shared" si="396"/>
        <v>1</v>
      </c>
      <c r="DJ350" t="s">
        <v>1894</v>
      </c>
      <c r="DK350" t="s">
        <v>649</v>
      </c>
      <c r="EQ350" t="b">
        <f t="shared" si="397"/>
        <v>0</v>
      </c>
      <c r="ER350" t="b">
        <f t="shared" si="398"/>
        <v>0</v>
      </c>
      <c r="ES350" t="b">
        <f t="shared" si="399"/>
        <v>0</v>
      </c>
      <c r="ET350" t="b">
        <f t="shared" si="400"/>
        <v>0</v>
      </c>
      <c r="EU350" t="b">
        <f t="shared" si="401"/>
        <v>0</v>
      </c>
      <c r="EV350" t="b">
        <f t="shared" si="402"/>
        <v>0</v>
      </c>
      <c r="EW350" t="str">
        <f t="shared" si="356"/>
        <v>na</v>
      </c>
      <c r="EX350" t="str">
        <f t="shared" si="357"/>
        <v>na</v>
      </c>
      <c r="EY350" t="str">
        <f t="shared" si="358"/>
        <v>na</v>
      </c>
      <c r="EZ350" t="str">
        <f t="shared" si="359"/>
        <v>na</v>
      </c>
      <c r="FA350" t="str">
        <f t="shared" si="360"/>
        <v>na</v>
      </c>
      <c r="FB350" t="str">
        <f t="shared" si="361"/>
        <v>na</v>
      </c>
      <c r="FC350" t="str">
        <f t="shared" si="403"/>
        <v>na</v>
      </c>
      <c r="FD350" t="str">
        <f t="shared" si="362"/>
        <v>na</v>
      </c>
      <c r="FE350" t="str">
        <f t="shared" si="363"/>
        <v>na</v>
      </c>
      <c r="FF350" t="str">
        <f t="shared" si="364"/>
        <v>na</v>
      </c>
      <c r="FG350" t="str">
        <f t="shared" si="365"/>
        <v>na</v>
      </c>
      <c r="FH350" t="str">
        <f t="shared" si="404"/>
        <v>na</v>
      </c>
      <c r="FI350" t="str">
        <f>IF(OR(FD350=FALSE,FD350="na"),"na",VLOOKUP(GH350,'Vlookup tables'!$G$2:$H$7,2,FALSE))</f>
        <v>na</v>
      </c>
      <c r="FJ350" t="str">
        <f>IF(OR(FE350=FALSE,FE350="na"),"na",VLOOKUP(GI350,'Vlookup tables'!$G$2:$H$7,2,FALSE))</f>
        <v>na</v>
      </c>
      <c r="FK350" t="str">
        <f>IF(OR(FF350=FALSE,FF350="na"),"na",VLOOKUP(GJ350,'Vlookup tables'!$G$2:$H$7,2,FALSE))</f>
        <v>na</v>
      </c>
      <c r="FL350" t="str">
        <f>IF(OR(FG350=FALSE,FG350="na"),"na",VLOOKUP(GK350,'Vlookup tables'!$G$2:$H$7,2,FALSE))</f>
        <v>na</v>
      </c>
      <c r="FM350" t="str">
        <f>IF(OR(FD350=FALSE,FD350="na"),"na",VLOOKUP(GO350,'Vlookup tables'!$J$2:$K$5,2,FALSE))</f>
        <v>na</v>
      </c>
      <c r="FN350" t="str">
        <f>IF(OR(FE350=FALSE,FE350="na"),"na",VLOOKUP(GP350,'Vlookup tables'!$J$2:$K$5,2,FALSE))</f>
        <v>na</v>
      </c>
      <c r="FO350" t="str">
        <f>IF(OR(FF350=FALSE,FF350="na"),"na",VLOOKUP(GQ350,'Vlookup tables'!$J$2:$K$5,2,FALSE))</f>
        <v>na</v>
      </c>
      <c r="FP350" t="str">
        <f>IF(OR(FG350=FALSE,FG350="na"),"na",VLOOKUP(GR350,'Vlookup tables'!$J$2:$K$5,2,FALSE))</f>
        <v>na</v>
      </c>
      <c r="FQ350" t="str">
        <f t="shared" si="366"/>
        <v>na</v>
      </c>
      <c r="FR350" t="str">
        <f t="shared" si="367"/>
        <v>na</v>
      </c>
      <c r="FS350" t="str">
        <f t="shared" si="368"/>
        <v>na</v>
      </c>
      <c r="FT350" t="str">
        <f t="shared" si="369"/>
        <v>na</v>
      </c>
      <c r="FU350" t="str">
        <f t="shared" si="370"/>
        <v>na</v>
      </c>
      <c r="FV350" t="s">
        <v>574</v>
      </c>
      <c r="HF350" t="s">
        <v>579</v>
      </c>
      <c r="HG350" t="s">
        <v>1895</v>
      </c>
      <c r="HX350">
        <f>IF(IT350="","Unknown",VLOOKUP(IT350,'Vlookup tables'!$B$13:$C$16,2,FALSE))</f>
        <v>2</v>
      </c>
      <c r="HY350">
        <f>IF(IU350="","Unknown",VLOOKUP(IU350,'Vlookup tables'!$D$13:$E$16,2,FALSE))</f>
        <v>3</v>
      </c>
      <c r="HZ350">
        <f>IF(IV350="","Unknown",VLOOKUP(IV350,'Vlookup tables'!$F$13:$G$16,2,FALSE))</f>
        <v>2</v>
      </c>
      <c r="IA350">
        <f>IF(IW350="","Unknown",VLOOKUP(IW350,'Vlookup tables'!$H$13:$I$16,2,FALSE))</f>
        <v>1</v>
      </c>
      <c r="IB350">
        <f>IF(IX350="","Unknown",VLOOKUP(IX350,'Vlookup tables'!$J$13:$K$16,2,FALSE))</f>
        <v>2</v>
      </c>
      <c r="IC350">
        <f>IF(IY350="","Unknown",VLOOKUP(IY350,'Vlookup tables'!$L$13:$M$16,2,FALSE))</f>
        <v>2</v>
      </c>
      <c r="ID350">
        <f>IF(IZ350="","Unknown",VLOOKUP(IZ350,'Vlookup tables'!$N$13:$O$16,2,FALSE))</f>
        <v>3</v>
      </c>
      <c r="IE350">
        <f>VLOOKUP(JA350,'Vlookup tables'!$P$13:$Q$15,2,FALSE)</f>
        <v>2</v>
      </c>
      <c r="IF350" t="b">
        <f t="shared" si="405"/>
        <v>1</v>
      </c>
      <c r="IG350" t="b">
        <f t="shared" si="406"/>
        <v>1</v>
      </c>
      <c r="IH350" t="b">
        <f t="shared" si="407"/>
        <v>0</v>
      </c>
      <c r="II350" t="b">
        <f t="shared" si="371"/>
        <v>0</v>
      </c>
      <c r="IJ350">
        <f>IF(OR(IF350=FALSE,IF350="na"),"na",VLOOKUP(JF350,'Vlookup tables'!$G$2:$H$7,2,FALSE))</f>
        <v>1</v>
      </c>
      <c r="IK350">
        <f>IF(OR(IG350=FALSE,IG350="na"),"na",VLOOKUP(JG350,'Vlookup tables'!$G$2:$H$7,2,FALSE))</f>
        <v>2</v>
      </c>
      <c r="IL350" t="str">
        <f>IF(OR(IH350=FALSE,IH350="na"),"na",VLOOKUP(JH350,'Vlookup tables'!$G$2:$H$7,2,FALSE))</f>
        <v>na</v>
      </c>
      <c r="IM350">
        <f>IF(OR(IF350=FALSE,IF350="na"),"na",VLOOKUP(JL350,'Vlookup tables'!$J$2:$K$5,2,FALSE))</f>
        <v>2</v>
      </c>
      <c r="IN350">
        <f>IF(OR(IG350=FALSE,IG350="na"),"na",VLOOKUP(JM350,'Vlookup tables'!$J$2:$K$5,2,FALSE))</f>
        <v>2</v>
      </c>
      <c r="IO350" t="str">
        <f>IF(OR(IH350=FALSE,IH350="na"),"na",VLOOKUP(JN350,'Vlookup tables'!$J$2:$K$5,2,FALSE))</f>
        <v>na</v>
      </c>
      <c r="IP350" t="b">
        <f t="shared" si="408"/>
        <v>1</v>
      </c>
      <c r="IQ350" t="b">
        <f t="shared" si="409"/>
        <v>0</v>
      </c>
      <c r="IR350" t="str">
        <f t="shared" si="410"/>
        <v>na</v>
      </c>
      <c r="IS350" t="b">
        <f t="shared" si="411"/>
        <v>0</v>
      </c>
      <c r="IT350" t="s">
        <v>559</v>
      </c>
      <c r="IU350" t="s">
        <v>539</v>
      </c>
      <c r="IV350" t="s">
        <v>561</v>
      </c>
      <c r="IW350" t="s">
        <v>587</v>
      </c>
      <c r="IX350" t="s">
        <v>563</v>
      </c>
      <c r="IY350" t="s">
        <v>528</v>
      </c>
      <c r="IZ350" t="s">
        <v>587</v>
      </c>
      <c r="JA350" t="s">
        <v>578</v>
      </c>
      <c r="JB350" t="s">
        <v>636</v>
      </c>
      <c r="JF350" t="s">
        <v>530</v>
      </c>
      <c r="JG350" t="s">
        <v>531</v>
      </c>
      <c r="JL350" t="s">
        <v>528</v>
      </c>
      <c r="JM350" t="s">
        <v>528</v>
      </c>
      <c r="JR350" t="s">
        <v>1896</v>
      </c>
      <c r="KN350" t="s">
        <v>552</v>
      </c>
      <c r="KQ350" t="b">
        <f t="shared" si="412"/>
        <v>0</v>
      </c>
      <c r="KR350">
        <f t="shared" si="372"/>
        <v>145</v>
      </c>
    </row>
    <row r="351" spans="1:304" ht="14.4" customHeight="1" x14ac:dyDescent="0.3">
      <c r="A351">
        <v>100</v>
      </c>
      <c r="B351">
        <v>579</v>
      </c>
      <c r="C351" s="2">
        <v>44886.254930555559</v>
      </c>
      <c r="D351">
        <v>1</v>
      </c>
      <c r="E351" t="s">
        <v>544</v>
      </c>
      <c r="F351" t="s">
        <v>568</v>
      </c>
      <c r="G351">
        <f>VLOOKUP(F351,'Vlookup tables'!$A$2:$B$10,2,FALSE)</f>
        <v>6</v>
      </c>
      <c r="H351" t="s">
        <v>631</v>
      </c>
      <c r="J351" t="str">
        <f t="shared" si="413"/>
        <v>Maintenance</v>
      </c>
      <c r="K351" t="s">
        <v>568</v>
      </c>
      <c r="L351">
        <f>VLOOKUP(K351,'Vlookup tables'!$A$2:$B$10,2,FALSE)</f>
        <v>6</v>
      </c>
      <c r="M351" t="s">
        <v>583</v>
      </c>
      <c r="N351" t="b">
        <f t="shared" si="373"/>
        <v>1</v>
      </c>
      <c r="O351" t="b">
        <f t="shared" si="374"/>
        <v>0</v>
      </c>
      <c r="P351" t="b">
        <f t="shared" si="375"/>
        <v>0</v>
      </c>
      <c r="Q351" t="b">
        <f t="shared" si="376"/>
        <v>0</v>
      </c>
      <c r="R351" t="b">
        <f t="shared" si="377"/>
        <v>0</v>
      </c>
      <c r="S351" t="s">
        <v>547</v>
      </c>
      <c r="T351" t="str">
        <f t="shared" si="414"/>
        <v>na</v>
      </c>
      <c r="U351" t="b">
        <f t="shared" si="415"/>
        <v>0</v>
      </c>
      <c r="V351" t="b">
        <f t="shared" si="416"/>
        <v>1</v>
      </c>
      <c r="W351" t="b">
        <f t="shared" si="417"/>
        <v>0</v>
      </c>
      <c r="X351" t="b">
        <f t="shared" si="418"/>
        <v>0</v>
      </c>
      <c r="Y351" t="s">
        <v>517</v>
      </c>
      <c r="Z351">
        <f>VLOOKUP(Y351,'Vlookup tables'!$D$2:$E$6,2,FALSE)</f>
        <v>1</v>
      </c>
      <c r="AA351" t="b">
        <f t="shared" si="355"/>
        <v>0</v>
      </c>
      <c r="AB351" t="b">
        <f t="shared" si="378"/>
        <v>0</v>
      </c>
      <c r="AC351" t="b">
        <f t="shared" si="379"/>
        <v>0</v>
      </c>
      <c r="AD351" t="b">
        <f t="shared" si="380"/>
        <v>0</v>
      </c>
      <c r="AE351" t="b">
        <f t="shared" si="381"/>
        <v>0</v>
      </c>
      <c r="AF351" t="str">
        <f>IF(OR(AA351=FALSE,AA351="na"),"na",VLOOKUP(AV351,'Vlookup tables'!$G$2:$H$7,2,FALSE))</f>
        <v>na</v>
      </c>
      <c r="AG351" t="str">
        <f>IF(OR(AB351=FALSE,AB351="na"),"na",VLOOKUP(AW351,'Vlookup tables'!$G$2:$H$7,2,FALSE))</f>
        <v>na</v>
      </c>
      <c r="AH351" t="str">
        <f>IF(OR(AC351=FALSE,AC351="na"),"na",VLOOKUP(AX351,'Vlookup tables'!$G$2:$H$7,2,FALSE))</f>
        <v>na</v>
      </c>
      <c r="AI351" t="str">
        <f>IF(OR(AD351=FALSE,AD351="na"),"na",VLOOKUP(AY351,'Vlookup tables'!$G$2:$H$7,2,FALSE))</f>
        <v>na</v>
      </c>
      <c r="AJ351" t="str">
        <f>IF(OR(AA351=FALSE,AA351="na"),"na",VLOOKUP(BC351,'Vlookup tables'!$J$2:$K$5,2,FALSE))</f>
        <v>na</v>
      </c>
      <c r="AK351" t="str">
        <f>IF(OR(AB351=FALSE,AB351="na"),"na",VLOOKUP(BD351,'Vlookup tables'!$J$2:$K$5,2,FALSE))</f>
        <v>na</v>
      </c>
      <c r="AL351" t="str">
        <f>IF(OR(AC351=FALSE,AC351="na"),"na",VLOOKUP(BE351,'Vlookup tables'!$J$2:$K$5,2,FALSE))</f>
        <v>na</v>
      </c>
      <c r="AM351" t="str">
        <f>IF(OR(AD351=FALSE,AD351="na"),"na",VLOOKUP(BF351,'Vlookup tables'!$J$2:$K$5,2,FALSE))</f>
        <v>na</v>
      </c>
      <c r="AN351" t="str">
        <f t="shared" si="382"/>
        <v>na</v>
      </c>
      <c r="AO351" t="str">
        <f t="shared" si="383"/>
        <v>na</v>
      </c>
      <c r="AP351" t="str">
        <f t="shared" si="384"/>
        <v>na</v>
      </c>
      <c r="AQ351" t="str">
        <f t="shared" si="385"/>
        <v>na</v>
      </c>
      <c r="AR351" t="s">
        <v>632</v>
      </c>
      <c r="AX351" t="s">
        <v>551</v>
      </c>
      <c r="BE351" t="s">
        <v>528</v>
      </c>
      <c r="BQ351" t="str">
        <f t="shared" si="386"/>
        <v>Yes</v>
      </c>
      <c r="BR351" t="b">
        <f t="shared" si="387"/>
        <v>1</v>
      </c>
      <c r="BS351" t="b">
        <f t="shared" si="388"/>
        <v>1</v>
      </c>
      <c r="BT351" t="b">
        <f t="shared" si="389"/>
        <v>1</v>
      </c>
      <c r="BU351" t="b">
        <f t="shared" si="390"/>
        <v>1</v>
      </c>
      <c r="BV351" t="b">
        <f t="shared" si="391"/>
        <v>0</v>
      </c>
      <c r="BW351">
        <f>IF(OR(BR351=FALSE,BR351="na"),"na",VLOOKUP(CN351,'Vlookup tables'!$G$2:$H$7,2,FALSE))</f>
        <v>4</v>
      </c>
      <c r="BX351">
        <f>IF(OR(BS351=FALSE,BS351="na"),"na",VLOOKUP(CO351,'Vlookup tables'!$G$2:$H$7,2,FALSE))</f>
        <v>5</v>
      </c>
      <c r="BY351">
        <f>IF(OR(BT351=FALSE,BT351="na"),"na",VLOOKUP(CP351,'Vlookup tables'!$G$2:$H$7,2,FALSE))</f>
        <v>4</v>
      </c>
      <c r="BZ351">
        <f>IF(OR(BU351=FALSE,BU351="na"),"na",VLOOKUP(CQ351,'Vlookup tables'!$G$2:$H$7,2,FALSE))</f>
        <v>4</v>
      </c>
      <c r="CA351">
        <f>IF(OR(BR351=FALSE,BR351="na"),"na",VLOOKUP(CU351,'Vlookup tables'!$J$2:$K$5,2,FALSE))</f>
        <v>3</v>
      </c>
      <c r="CB351">
        <f>IF(OR(BS351=FALSE,BS351="na"),"na",VLOOKUP(CV351,'Vlookup tables'!$J$2:$K$5,2,FALSE))</f>
        <v>3</v>
      </c>
      <c r="CC351">
        <f>IF(OR(BT351=FALSE,BT351="na"),"na",VLOOKUP(CW351,'Vlookup tables'!$J$2:$K$5,2,FALSE))</f>
        <v>2</v>
      </c>
      <c r="CD351">
        <f>IF(OR(BU351=FALSE,BU351="na"),"na",VLOOKUP(CX351,'Vlookup tables'!$J$2:$K$5,2,FALSE))</f>
        <v>3</v>
      </c>
      <c r="CE351" t="b">
        <f t="shared" si="392"/>
        <v>0</v>
      </c>
      <c r="CF351" t="b">
        <f t="shared" si="393"/>
        <v>0</v>
      </c>
      <c r="CG351" t="b">
        <f t="shared" si="394"/>
        <v>0</v>
      </c>
      <c r="CH351" t="b">
        <f t="shared" si="395"/>
        <v>0</v>
      </c>
      <c r="CI351" t="s">
        <v>519</v>
      </c>
      <c r="CJ351" t="s">
        <v>550</v>
      </c>
      <c r="CN351" t="s">
        <v>573</v>
      </c>
      <c r="CO351" t="s">
        <v>551</v>
      </c>
      <c r="CP351" t="s">
        <v>573</v>
      </c>
      <c r="CQ351" t="s">
        <v>573</v>
      </c>
      <c r="CU351" t="s">
        <v>532</v>
      </c>
      <c r="CV351" t="s">
        <v>532</v>
      </c>
      <c r="CW351" t="s">
        <v>528</v>
      </c>
      <c r="CX351" t="s">
        <v>532</v>
      </c>
      <c r="DI351" t="b">
        <f t="shared" si="396"/>
        <v>0</v>
      </c>
      <c r="DK351" t="s">
        <v>533</v>
      </c>
      <c r="EQ351" t="b">
        <f t="shared" si="397"/>
        <v>1</v>
      </c>
      <c r="ER351" t="b">
        <f t="shared" si="398"/>
        <v>1</v>
      </c>
      <c r="ES351" t="b">
        <f t="shared" si="399"/>
        <v>0</v>
      </c>
      <c r="ET351" t="b">
        <f t="shared" si="400"/>
        <v>0</v>
      </c>
      <c r="EU351" t="b">
        <f t="shared" si="401"/>
        <v>0</v>
      </c>
      <c r="EV351" t="b">
        <f t="shared" si="402"/>
        <v>0</v>
      </c>
      <c r="EW351">
        <f t="shared" si="356"/>
        <v>3</v>
      </c>
      <c r="EX351" t="str">
        <f t="shared" si="357"/>
        <v>na</v>
      </c>
      <c r="EY351" t="str">
        <f t="shared" si="358"/>
        <v>na</v>
      </c>
      <c r="EZ351" t="str">
        <f t="shared" si="359"/>
        <v>na</v>
      </c>
      <c r="FA351" t="b">
        <f t="shared" si="360"/>
        <v>1</v>
      </c>
      <c r="FB351" t="b">
        <f t="shared" si="361"/>
        <v>0</v>
      </c>
      <c r="FC351" t="b">
        <f t="shared" si="403"/>
        <v>0</v>
      </c>
      <c r="FD351" t="b">
        <f t="shared" si="362"/>
        <v>1</v>
      </c>
      <c r="FE351" t="b">
        <f t="shared" si="363"/>
        <v>1</v>
      </c>
      <c r="FF351" t="b">
        <f t="shared" si="364"/>
        <v>1</v>
      </c>
      <c r="FG351" t="b">
        <f t="shared" si="365"/>
        <v>1</v>
      </c>
      <c r="FH351" t="b">
        <f t="shared" si="404"/>
        <v>0</v>
      </c>
      <c r="FI351">
        <f>IF(OR(FD351=FALSE,FD351="na"),"na",VLOOKUP(GH351,'Vlookup tables'!$G$2:$H$7,2,FALSE))</f>
        <v>4</v>
      </c>
      <c r="FJ351">
        <f>IF(OR(FE351=FALSE,FE351="na"),"na",VLOOKUP(GI351,'Vlookup tables'!$G$2:$H$7,2,FALSE))</f>
        <v>4</v>
      </c>
      <c r="FK351">
        <f>IF(OR(FF351=FALSE,FF351="na"),"na",VLOOKUP(GJ351,'Vlookup tables'!$G$2:$H$7,2,FALSE))</f>
        <v>4</v>
      </c>
      <c r="FL351">
        <f>IF(OR(FG351=FALSE,FG351="na"),"na",VLOOKUP(GK351,'Vlookup tables'!$G$2:$H$7,2,FALSE))</f>
        <v>4</v>
      </c>
      <c r="FM351">
        <f>IF(OR(FD351=FALSE,FD351="na"),"na",VLOOKUP(GO351,'Vlookup tables'!$J$2:$K$5,2,FALSE))</f>
        <v>2</v>
      </c>
      <c r="FN351">
        <f>IF(OR(FE351=FALSE,FE351="na"),"na",VLOOKUP(GP351,'Vlookup tables'!$J$2:$K$5,2,FALSE))</f>
        <v>2</v>
      </c>
      <c r="FO351">
        <f>IF(OR(FF351=FALSE,FF351="na"),"na",VLOOKUP(GQ351,'Vlookup tables'!$J$2:$K$5,2,FALSE))</f>
        <v>2</v>
      </c>
      <c r="FP351">
        <f>IF(OR(FG351=FALSE,FG351="na"),"na",VLOOKUP(GR351,'Vlookup tables'!$J$2:$K$5,2,FALSE))</f>
        <v>2</v>
      </c>
      <c r="FQ351" t="b">
        <f t="shared" si="366"/>
        <v>0</v>
      </c>
      <c r="FR351" t="b">
        <f t="shared" si="367"/>
        <v>0</v>
      </c>
      <c r="FS351" t="b">
        <f t="shared" si="368"/>
        <v>0</v>
      </c>
      <c r="FT351" t="b">
        <f t="shared" si="369"/>
        <v>0</v>
      </c>
      <c r="FU351" t="b">
        <f t="shared" si="370"/>
        <v>0</v>
      </c>
      <c r="FV351" t="s">
        <v>601</v>
      </c>
      <c r="FX351" t="s">
        <v>554</v>
      </c>
      <c r="GB351" t="s">
        <v>893</v>
      </c>
      <c r="GF351" t="s">
        <v>596</v>
      </c>
      <c r="GH351" t="s">
        <v>573</v>
      </c>
      <c r="GI351" t="s">
        <v>573</v>
      </c>
      <c r="GJ351" t="s">
        <v>573</v>
      </c>
      <c r="GK351" t="s">
        <v>573</v>
      </c>
      <c r="GO351" t="s">
        <v>528</v>
      </c>
      <c r="GP351" t="s">
        <v>528</v>
      </c>
      <c r="GQ351" t="s">
        <v>528</v>
      </c>
      <c r="GR351" t="s">
        <v>528</v>
      </c>
      <c r="HD351" t="s">
        <v>533</v>
      </c>
      <c r="HX351">
        <f>IF(IT351="","Unknown",VLOOKUP(IT351,'Vlookup tables'!$B$13:$C$16,2,FALSE))</f>
        <v>2</v>
      </c>
      <c r="HY351">
        <f>IF(IU351="","Unknown",VLOOKUP(IU351,'Vlookup tables'!$D$13:$E$16,2,FALSE))</f>
        <v>3</v>
      </c>
      <c r="HZ351">
        <f>IF(IV351="","Unknown",VLOOKUP(IV351,'Vlookup tables'!$F$13:$G$16,2,FALSE))</f>
        <v>2</v>
      </c>
      <c r="IA351">
        <f>IF(IW351="","Unknown",VLOOKUP(IW351,'Vlookup tables'!$H$13:$I$16,2,FALSE))</f>
        <v>2</v>
      </c>
      <c r="IB351">
        <f>IF(IX351="","Unknown",VLOOKUP(IX351,'Vlookup tables'!$J$13:$K$16,2,FALSE))</f>
        <v>3</v>
      </c>
      <c r="IC351">
        <f>IF(IY351="","Unknown",VLOOKUP(IY351,'Vlookup tables'!$L$13:$M$16,2,FALSE))</f>
        <v>3</v>
      </c>
      <c r="ID351">
        <f>IF(IZ351="","Unknown",VLOOKUP(IZ351,'Vlookup tables'!$N$13:$O$16,2,FALSE))</f>
        <v>1</v>
      </c>
      <c r="IE351">
        <f>VLOOKUP(JA351,'Vlookup tables'!$P$13:$Q$15,2,FALSE)</f>
        <v>2</v>
      </c>
      <c r="IF351" t="b">
        <f t="shared" si="405"/>
        <v>1</v>
      </c>
      <c r="IG351" t="b">
        <f t="shared" si="406"/>
        <v>0</v>
      </c>
      <c r="IH351" t="b">
        <f t="shared" si="407"/>
        <v>0</v>
      </c>
      <c r="II351" t="b">
        <f t="shared" si="371"/>
        <v>0</v>
      </c>
      <c r="IJ351">
        <f>IF(OR(IF351=FALSE,IF351="na"),"na",VLOOKUP(JF351,'Vlookup tables'!$G$2:$H$7,2,FALSE))</f>
        <v>2</v>
      </c>
      <c r="IK351" t="str">
        <f>IF(OR(IG351=FALSE,IG351="na"),"na",VLOOKUP(JG351,'Vlookup tables'!$G$2:$H$7,2,FALSE))</f>
        <v>na</v>
      </c>
      <c r="IL351" t="str">
        <f>IF(OR(IH351=FALSE,IH351="na"),"na",VLOOKUP(JH351,'Vlookup tables'!$G$2:$H$7,2,FALSE))</f>
        <v>na</v>
      </c>
      <c r="IM351">
        <f>IF(OR(IF351=FALSE,IF351="na"),"na",VLOOKUP(JL351,'Vlookup tables'!$J$2:$K$5,2,FALSE))</f>
        <v>2</v>
      </c>
      <c r="IN351" t="str">
        <f>IF(OR(IG351=FALSE,IG351="na"),"na",VLOOKUP(JM351,'Vlookup tables'!$J$2:$K$5,2,FALSE))</f>
        <v>na</v>
      </c>
      <c r="IO351" t="str">
        <f>IF(OR(IH351=FALSE,IH351="na"),"na",VLOOKUP(JN351,'Vlookup tables'!$J$2:$K$5,2,FALSE))</f>
        <v>na</v>
      </c>
      <c r="IP351" t="b">
        <f t="shared" si="408"/>
        <v>0</v>
      </c>
      <c r="IQ351" t="str">
        <f t="shared" si="409"/>
        <v>na</v>
      </c>
      <c r="IR351" t="str">
        <f t="shared" si="410"/>
        <v>na</v>
      </c>
      <c r="IS351" t="b">
        <f t="shared" si="411"/>
        <v>0</v>
      </c>
      <c r="IT351" t="s">
        <v>559</v>
      </c>
      <c r="IU351" t="s">
        <v>539</v>
      </c>
      <c r="IV351" t="s">
        <v>561</v>
      </c>
      <c r="IW351" t="s">
        <v>562</v>
      </c>
      <c r="IX351" t="s">
        <v>577</v>
      </c>
      <c r="IY351" t="s">
        <v>532</v>
      </c>
      <c r="IZ351" t="s">
        <v>562</v>
      </c>
      <c r="JA351" t="s">
        <v>578</v>
      </c>
      <c r="JB351" t="s">
        <v>662</v>
      </c>
      <c r="JF351" t="s">
        <v>531</v>
      </c>
      <c r="JL351" t="s">
        <v>528</v>
      </c>
      <c r="KN351" t="s">
        <v>533</v>
      </c>
      <c r="KQ351" t="b">
        <f t="shared" si="412"/>
        <v>0</v>
      </c>
      <c r="KR351">
        <f t="shared" si="372"/>
        <v>153</v>
      </c>
    </row>
    <row r="352" spans="1:304" ht="14.4" customHeight="1" x14ac:dyDescent="0.3">
      <c r="A352">
        <v>100</v>
      </c>
      <c r="B352">
        <v>1002</v>
      </c>
      <c r="C352" s="2">
        <v>44886.270520833335</v>
      </c>
      <c r="D352">
        <v>1</v>
      </c>
      <c r="E352" t="s">
        <v>544</v>
      </c>
      <c r="F352" t="s">
        <v>568</v>
      </c>
      <c r="G352">
        <f>VLOOKUP(F352,'Vlookup tables'!$A$2:$B$10,2,FALSE)</f>
        <v>6</v>
      </c>
      <c r="H352" t="s">
        <v>631</v>
      </c>
      <c r="J352" t="str">
        <f t="shared" si="413"/>
        <v>Maintenance</v>
      </c>
      <c r="K352" t="s">
        <v>568</v>
      </c>
      <c r="L352">
        <f>VLOOKUP(K352,'Vlookup tables'!$A$2:$B$10,2,FALSE)</f>
        <v>6</v>
      </c>
      <c r="M352" t="s">
        <v>570</v>
      </c>
      <c r="N352" t="b">
        <f t="shared" si="373"/>
        <v>0</v>
      </c>
      <c r="O352" t="b">
        <f t="shared" si="374"/>
        <v>1</v>
      </c>
      <c r="P352" t="b">
        <f t="shared" si="375"/>
        <v>1</v>
      </c>
      <c r="Q352" t="b">
        <f t="shared" si="376"/>
        <v>0</v>
      </c>
      <c r="R352" t="b">
        <f t="shared" si="377"/>
        <v>0</v>
      </c>
      <c r="S352" t="s">
        <v>1536</v>
      </c>
      <c r="T352" t="b">
        <f t="shared" si="414"/>
        <v>0</v>
      </c>
      <c r="U352" t="str">
        <f t="shared" si="415"/>
        <v>na</v>
      </c>
      <c r="V352" t="str">
        <f t="shared" si="416"/>
        <v>na</v>
      </c>
      <c r="W352" t="b">
        <f t="shared" si="417"/>
        <v>1</v>
      </c>
      <c r="X352" t="b">
        <f t="shared" si="418"/>
        <v>1</v>
      </c>
      <c r="Y352" t="s">
        <v>517</v>
      </c>
      <c r="Z352">
        <f>VLOOKUP(Y352,'Vlookup tables'!$D$2:$E$6,2,FALSE)</f>
        <v>1</v>
      </c>
      <c r="AA352" t="b">
        <f t="shared" si="355"/>
        <v>0</v>
      </c>
      <c r="AB352" t="b">
        <f t="shared" si="378"/>
        <v>0</v>
      </c>
      <c r="AC352" t="b">
        <f t="shared" si="379"/>
        <v>0</v>
      </c>
      <c r="AD352" t="b">
        <f t="shared" si="380"/>
        <v>0</v>
      </c>
      <c r="AE352" t="b">
        <f t="shared" si="381"/>
        <v>0</v>
      </c>
      <c r="AF352" t="str">
        <f>IF(OR(AA352=FALSE,AA352="na"),"na",VLOOKUP(AV352,'Vlookup tables'!$G$2:$H$7,2,FALSE))</f>
        <v>na</v>
      </c>
      <c r="AG352" t="str">
        <f>IF(OR(AB352=FALSE,AB352="na"),"na",VLOOKUP(AW352,'Vlookup tables'!$G$2:$H$7,2,FALSE))</f>
        <v>na</v>
      </c>
      <c r="AH352" t="str">
        <f>IF(OR(AC352=FALSE,AC352="na"),"na",VLOOKUP(AX352,'Vlookup tables'!$G$2:$H$7,2,FALSE))</f>
        <v>na</v>
      </c>
      <c r="AI352" t="str">
        <f>IF(OR(AD352=FALSE,AD352="na"),"na",VLOOKUP(AY352,'Vlookup tables'!$G$2:$H$7,2,FALSE))</f>
        <v>na</v>
      </c>
      <c r="AJ352" t="str">
        <f>IF(OR(AA352=FALSE,AA352="na"),"na",VLOOKUP(BC352,'Vlookup tables'!$J$2:$K$5,2,FALSE))</f>
        <v>na</v>
      </c>
      <c r="AK352" t="str">
        <f>IF(OR(AB352=FALSE,AB352="na"),"na",VLOOKUP(BD352,'Vlookup tables'!$J$2:$K$5,2,FALSE))</f>
        <v>na</v>
      </c>
      <c r="AL352" t="str">
        <f>IF(OR(AC352=FALSE,AC352="na"),"na",VLOOKUP(BE352,'Vlookup tables'!$J$2:$K$5,2,FALSE))</f>
        <v>na</v>
      </c>
      <c r="AM352" t="str">
        <f>IF(OR(AD352=FALSE,AD352="na"),"na",VLOOKUP(BF352,'Vlookup tables'!$J$2:$K$5,2,FALSE))</f>
        <v>na</v>
      </c>
      <c r="AN352" t="str">
        <f t="shared" si="382"/>
        <v>na</v>
      </c>
      <c r="AO352" t="str">
        <f t="shared" si="383"/>
        <v>na</v>
      </c>
      <c r="AP352" t="str">
        <f t="shared" si="384"/>
        <v>na</v>
      </c>
      <c r="AQ352" t="str">
        <f t="shared" si="385"/>
        <v>na</v>
      </c>
      <c r="AR352" t="s">
        <v>632</v>
      </c>
      <c r="AX352" t="s">
        <v>573</v>
      </c>
      <c r="BE352" t="s">
        <v>532</v>
      </c>
      <c r="BL352" t="s">
        <v>1897</v>
      </c>
      <c r="BQ352" t="str">
        <f t="shared" si="386"/>
        <v>Yes</v>
      </c>
      <c r="BR352" t="b">
        <f t="shared" si="387"/>
        <v>1</v>
      </c>
      <c r="BS352" t="b">
        <f t="shared" si="388"/>
        <v>1</v>
      </c>
      <c r="BT352" t="b">
        <f t="shared" si="389"/>
        <v>0</v>
      </c>
      <c r="BU352" t="b">
        <f t="shared" si="390"/>
        <v>0</v>
      </c>
      <c r="BV352" t="b">
        <f t="shared" si="391"/>
        <v>0</v>
      </c>
      <c r="BW352">
        <f>IF(OR(BR352=FALSE,BR352="na"),"na",VLOOKUP(CN352,'Vlookup tables'!$G$2:$H$7,2,FALSE))</f>
        <v>5</v>
      </c>
      <c r="BX352">
        <f>IF(OR(BS352=FALSE,BS352="na"),"na",VLOOKUP(CO352,'Vlookup tables'!$G$2:$H$7,2,FALSE))</f>
        <v>5</v>
      </c>
      <c r="BY352" t="str">
        <f>IF(OR(BT352=FALSE,BT352="na"),"na",VLOOKUP(CP352,'Vlookup tables'!$G$2:$H$7,2,FALSE))</f>
        <v>na</v>
      </c>
      <c r="BZ352" t="str">
        <f>IF(OR(BU352=FALSE,BU352="na"),"na",VLOOKUP(CQ352,'Vlookup tables'!$G$2:$H$7,2,FALSE))</f>
        <v>na</v>
      </c>
      <c r="CA352">
        <f>IF(OR(BR352=FALSE,BR352="na"),"na",VLOOKUP(CU352,'Vlookup tables'!$J$2:$K$5,2,FALSE))</f>
        <v>1</v>
      </c>
      <c r="CB352">
        <f>IF(OR(BS352=FALSE,BS352="na"),"na",VLOOKUP(CV352,'Vlookup tables'!$J$2:$K$5,2,FALSE))</f>
        <v>3</v>
      </c>
      <c r="CC352" t="str">
        <f>IF(OR(BT352=FALSE,BT352="na"),"na",VLOOKUP(CW352,'Vlookup tables'!$J$2:$K$5,2,FALSE))</f>
        <v>na</v>
      </c>
      <c r="CD352" t="str">
        <f>IF(OR(BU352=FALSE,BU352="na"),"na",VLOOKUP(CX352,'Vlookup tables'!$J$2:$K$5,2,FALSE))</f>
        <v>na</v>
      </c>
      <c r="CE352" t="b">
        <f t="shared" si="392"/>
        <v>0</v>
      </c>
      <c r="CF352" t="b">
        <f t="shared" si="393"/>
        <v>0</v>
      </c>
      <c r="CG352" t="str">
        <f t="shared" si="394"/>
        <v>na</v>
      </c>
      <c r="CH352" t="str">
        <f t="shared" si="395"/>
        <v>na</v>
      </c>
      <c r="CI352" t="s">
        <v>519</v>
      </c>
      <c r="CJ352" t="s">
        <v>529</v>
      </c>
      <c r="CN352" t="s">
        <v>551</v>
      </c>
      <c r="CO352" t="s">
        <v>551</v>
      </c>
      <c r="CU352" t="s">
        <v>564</v>
      </c>
      <c r="CV352" t="s">
        <v>532</v>
      </c>
      <c r="DI352" t="b">
        <f t="shared" si="396"/>
        <v>0</v>
      </c>
      <c r="DK352" t="s">
        <v>552</v>
      </c>
      <c r="EQ352" t="b">
        <f t="shared" si="397"/>
        <v>0</v>
      </c>
      <c r="ER352" t="b">
        <f t="shared" si="398"/>
        <v>0</v>
      </c>
      <c r="ES352" t="b">
        <f t="shared" si="399"/>
        <v>0</v>
      </c>
      <c r="ET352" t="b">
        <f t="shared" si="400"/>
        <v>0</v>
      </c>
      <c r="EU352" t="b">
        <f t="shared" si="401"/>
        <v>0</v>
      </c>
      <c r="EV352" t="b">
        <f t="shared" si="402"/>
        <v>0</v>
      </c>
      <c r="EW352" t="str">
        <f t="shared" si="356"/>
        <v>na</v>
      </c>
      <c r="EX352" t="str">
        <f t="shared" si="357"/>
        <v>na</v>
      </c>
      <c r="EY352" t="str">
        <f t="shared" si="358"/>
        <v>na</v>
      </c>
      <c r="EZ352" t="str">
        <f t="shared" si="359"/>
        <v>na</v>
      </c>
      <c r="FA352" t="str">
        <f t="shared" si="360"/>
        <v>na</v>
      </c>
      <c r="FB352" t="str">
        <f t="shared" si="361"/>
        <v>na</v>
      </c>
      <c r="FC352" t="str">
        <f t="shared" si="403"/>
        <v>na</v>
      </c>
      <c r="FD352" t="str">
        <f t="shared" si="362"/>
        <v>na</v>
      </c>
      <c r="FE352" t="str">
        <f t="shared" si="363"/>
        <v>na</v>
      </c>
      <c r="FF352" t="str">
        <f t="shared" si="364"/>
        <v>na</v>
      </c>
      <c r="FG352" t="str">
        <f t="shared" si="365"/>
        <v>na</v>
      </c>
      <c r="FH352" t="str">
        <f t="shared" si="404"/>
        <v>na</v>
      </c>
      <c r="FI352" t="str">
        <f>IF(OR(FD352=FALSE,FD352="na"),"na",VLOOKUP(GH352,'Vlookup tables'!$G$2:$H$7,2,FALSE))</f>
        <v>na</v>
      </c>
      <c r="FJ352" t="str">
        <f>IF(OR(FE352=FALSE,FE352="na"),"na",VLOOKUP(GI352,'Vlookup tables'!$G$2:$H$7,2,FALSE))</f>
        <v>na</v>
      </c>
      <c r="FK352" t="str">
        <f>IF(OR(FF352=FALSE,FF352="na"),"na",VLOOKUP(GJ352,'Vlookup tables'!$G$2:$H$7,2,FALSE))</f>
        <v>na</v>
      </c>
      <c r="FL352" t="str">
        <f>IF(OR(FG352=FALSE,FG352="na"),"na",VLOOKUP(GK352,'Vlookup tables'!$G$2:$H$7,2,FALSE))</f>
        <v>na</v>
      </c>
      <c r="FM352" t="str">
        <f>IF(OR(FD352=FALSE,FD352="na"),"na",VLOOKUP(GO352,'Vlookup tables'!$J$2:$K$5,2,FALSE))</f>
        <v>na</v>
      </c>
      <c r="FN352" t="str">
        <f>IF(OR(FE352=FALSE,FE352="na"),"na",VLOOKUP(GP352,'Vlookup tables'!$J$2:$K$5,2,FALSE))</f>
        <v>na</v>
      </c>
      <c r="FO352" t="str">
        <f>IF(OR(FF352=FALSE,FF352="na"),"na",VLOOKUP(GQ352,'Vlookup tables'!$J$2:$K$5,2,FALSE))</f>
        <v>na</v>
      </c>
      <c r="FP352" t="str">
        <f>IF(OR(FG352=FALSE,FG352="na"),"na",VLOOKUP(GR352,'Vlookup tables'!$J$2:$K$5,2,FALSE))</f>
        <v>na</v>
      </c>
      <c r="FQ352" t="str">
        <f t="shared" si="366"/>
        <v>na</v>
      </c>
      <c r="FR352" t="str">
        <f t="shared" si="367"/>
        <v>na</v>
      </c>
      <c r="FS352" t="str">
        <f t="shared" si="368"/>
        <v>na</v>
      </c>
      <c r="FT352" t="str">
        <f t="shared" si="369"/>
        <v>na</v>
      </c>
      <c r="FU352" t="str">
        <f t="shared" si="370"/>
        <v>na</v>
      </c>
      <c r="FV352" t="s">
        <v>574</v>
      </c>
      <c r="HF352" t="s">
        <v>575</v>
      </c>
      <c r="HX352">
        <f>IF(IT352="","Unknown",VLOOKUP(IT352,'Vlookup tables'!$B$13:$C$16,2,FALSE))</f>
        <v>2</v>
      </c>
      <c r="HY352">
        <f>IF(IU352="","Unknown",VLOOKUP(IU352,'Vlookup tables'!$D$13:$E$16,2,FALSE))</f>
        <v>2</v>
      </c>
      <c r="HZ352">
        <f>IF(IV352="","Unknown",VLOOKUP(IV352,'Vlookup tables'!$F$13:$G$16,2,FALSE))</f>
        <v>1</v>
      </c>
      <c r="IA352">
        <f>IF(IW352="","Unknown",VLOOKUP(IW352,'Vlookup tables'!$H$13:$I$16,2,FALSE))</f>
        <v>3</v>
      </c>
      <c r="IB352">
        <f>IF(IX352="","Unknown",VLOOKUP(IX352,'Vlookup tables'!$J$13:$K$16,2,FALSE))</f>
        <v>3</v>
      </c>
      <c r="IC352">
        <f>IF(IY352="","Unknown",VLOOKUP(IY352,'Vlookup tables'!$L$13:$M$16,2,FALSE))</f>
        <v>3</v>
      </c>
      <c r="ID352">
        <f>IF(IZ352="","Unknown",VLOOKUP(IZ352,'Vlookup tables'!$N$13:$O$16,2,FALSE))</f>
        <v>3</v>
      </c>
      <c r="IE352">
        <f>VLOOKUP(JA352,'Vlookup tables'!$P$13:$Q$15,2,FALSE)</f>
        <v>2</v>
      </c>
      <c r="IF352" t="b">
        <f t="shared" si="405"/>
        <v>0</v>
      </c>
      <c r="IG352" t="b">
        <f t="shared" si="406"/>
        <v>0</v>
      </c>
      <c r="IH352" t="b">
        <f t="shared" si="407"/>
        <v>0</v>
      </c>
      <c r="II352" t="b">
        <f t="shared" si="371"/>
        <v>1</v>
      </c>
      <c r="IJ352" t="str">
        <f>IF(OR(IF352=FALSE,IF352="na"),"na",VLOOKUP(JF352,'Vlookup tables'!$G$2:$H$7,2,FALSE))</f>
        <v>na</v>
      </c>
      <c r="IK352" t="str">
        <f>IF(OR(IG352=FALSE,IG352="na"),"na",VLOOKUP(JG352,'Vlookup tables'!$G$2:$H$7,2,FALSE))</f>
        <v>na</v>
      </c>
      <c r="IL352" t="str">
        <f>IF(OR(IH352=FALSE,IH352="na"),"na",VLOOKUP(JH352,'Vlookup tables'!$G$2:$H$7,2,FALSE))</f>
        <v>na</v>
      </c>
      <c r="IM352" t="str">
        <f>IF(OR(IF352=FALSE,IF352="na"),"na",VLOOKUP(JL352,'Vlookup tables'!$J$2:$K$5,2,FALSE))</f>
        <v>na</v>
      </c>
      <c r="IN352" t="str">
        <f>IF(OR(IG352=FALSE,IG352="na"),"na",VLOOKUP(JM352,'Vlookup tables'!$J$2:$K$5,2,FALSE))</f>
        <v>na</v>
      </c>
      <c r="IO352" t="str">
        <f>IF(OR(IH352=FALSE,IH352="na"),"na",VLOOKUP(JN352,'Vlookup tables'!$J$2:$K$5,2,FALSE))</f>
        <v>na</v>
      </c>
      <c r="IP352" t="str">
        <f t="shared" si="408"/>
        <v>na</v>
      </c>
      <c r="IQ352" t="str">
        <f t="shared" si="409"/>
        <v>na</v>
      </c>
      <c r="IR352" t="str">
        <f t="shared" si="410"/>
        <v>na</v>
      </c>
      <c r="IS352" t="b">
        <f t="shared" si="411"/>
        <v>0</v>
      </c>
      <c r="IT352" t="s">
        <v>559</v>
      </c>
      <c r="IU352" t="s">
        <v>560</v>
      </c>
      <c r="IV352" t="s">
        <v>586</v>
      </c>
      <c r="IW352" t="s">
        <v>576</v>
      </c>
      <c r="IX352" t="s">
        <v>577</v>
      </c>
      <c r="IY352" t="s">
        <v>532</v>
      </c>
      <c r="IZ352" t="s">
        <v>587</v>
      </c>
      <c r="JA352" t="s">
        <v>578</v>
      </c>
      <c r="JB352" t="s">
        <v>579</v>
      </c>
      <c r="JC352" t="s">
        <v>1880</v>
      </c>
      <c r="JI352" t="s">
        <v>531</v>
      </c>
      <c r="JO352" t="s">
        <v>532</v>
      </c>
      <c r="KN352" t="s">
        <v>543</v>
      </c>
      <c r="KQ352" t="b">
        <f t="shared" si="412"/>
        <v>0</v>
      </c>
      <c r="KR352">
        <f t="shared" si="372"/>
        <v>140</v>
      </c>
    </row>
    <row r="353" spans="1:304" ht="14.4" customHeight="1" x14ac:dyDescent="0.3">
      <c r="A353">
        <v>100</v>
      </c>
      <c r="B353">
        <v>677</v>
      </c>
      <c r="C353" s="2">
        <v>44886.277418981481</v>
      </c>
      <c r="D353">
        <v>0.89999997615814198</v>
      </c>
      <c r="E353" t="s">
        <v>853</v>
      </c>
      <c r="F353" t="s">
        <v>566</v>
      </c>
      <c r="G353">
        <f>VLOOKUP(F353,'Vlookup tables'!$A$2:$B$10,2,FALSE)</f>
        <v>3</v>
      </c>
      <c r="H353" t="s">
        <v>567</v>
      </c>
      <c r="J353" t="str">
        <f t="shared" si="413"/>
        <v>Administration</v>
      </c>
      <c r="K353" t="s">
        <v>568</v>
      </c>
      <c r="L353">
        <f>VLOOKUP(K353,'Vlookup tables'!$A$2:$B$10,2,FALSE)</f>
        <v>6</v>
      </c>
      <c r="M353" t="s">
        <v>736</v>
      </c>
      <c r="N353" t="b">
        <f t="shared" si="373"/>
        <v>1</v>
      </c>
      <c r="O353" t="b">
        <f t="shared" si="374"/>
        <v>0</v>
      </c>
      <c r="P353" t="b">
        <f t="shared" si="375"/>
        <v>1</v>
      </c>
      <c r="Q353" t="b">
        <f t="shared" si="376"/>
        <v>0</v>
      </c>
      <c r="R353" t="b">
        <f t="shared" si="377"/>
        <v>0</v>
      </c>
      <c r="S353" t="s">
        <v>603</v>
      </c>
      <c r="T353" t="str">
        <f t="shared" si="414"/>
        <v>na</v>
      </c>
      <c r="U353" t="b">
        <f t="shared" si="415"/>
        <v>1</v>
      </c>
      <c r="V353" t="str">
        <f t="shared" si="416"/>
        <v>na</v>
      </c>
      <c r="W353" t="b">
        <f t="shared" si="417"/>
        <v>1</v>
      </c>
      <c r="X353" t="b">
        <f t="shared" si="418"/>
        <v>1</v>
      </c>
      <c r="Y353" t="s">
        <v>584</v>
      </c>
      <c r="Z353">
        <f>VLOOKUP(Y353,'Vlookup tables'!$D$2:$E$6,2,FALSE)</f>
        <v>2</v>
      </c>
      <c r="AA353" t="str">
        <f t="shared" si="355"/>
        <v>na</v>
      </c>
      <c r="AB353" t="str">
        <f t="shared" si="378"/>
        <v>na</v>
      </c>
      <c r="AC353" t="str">
        <f t="shared" si="379"/>
        <v>na</v>
      </c>
      <c r="AD353" t="str">
        <f t="shared" si="380"/>
        <v>na</v>
      </c>
      <c r="AE353" t="str">
        <f t="shared" si="381"/>
        <v>na</v>
      </c>
      <c r="AF353" t="str">
        <f>IF(OR(AA353=FALSE,AA353="na"),"na",VLOOKUP(AV353,'Vlookup tables'!$G$2:$H$7,2,FALSE))</f>
        <v>na</v>
      </c>
      <c r="AG353" t="str">
        <f>IF(OR(AB353=FALSE,AB353="na"),"na",VLOOKUP(AW353,'Vlookup tables'!$G$2:$H$7,2,FALSE))</f>
        <v>na</v>
      </c>
      <c r="AH353" t="str">
        <f>IF(OR(AC353=FALSE,AC353="na"),"na",VLOOKUP(AX353,'Vlookup tables'!$G$2:$H$7,2,FALSE))</f>
        <v>na</v>
      </c>
      <c r="AI353" t="str">
        <f>IF(OR(AD353=FALSE,AD353="na"),"na",VLOOKUP(AY353,'Vlookup tables'!$G$2:$H$7,2,FALSE))</f>
        <v>na</v>
      </c>
      <c r="AJ353" t="str">
        <f>IF(OR(AA353=FALSE,AA353="na"),"na",VLOOKUP(BC353,'Vlookup tables'!$J$2:$K$5,2,FALSE))</f>
        <v>na</v>
      </c>
      <c r="AK353" t="str">
        <f>IF(OR(AB353=FALSE,AB353="na"),"na",VLOOKUP(BD353,'Vlookup tables'!$J$2:$K$5,2,FALSE))</f>
        <v>na</v>
      </c>
      <c r="AL353" t="str">
        <f>IF(OR(AC353=FALSE,AC353="na"),"na",VLOOKUP(BE353,'Vlookup tables'!$J$2:$K$5,2,FALSE))</f>
        <v>na</v>
      </c>
      <c r="AM353" t="str">
        <f>IF(OR(AD353=FALSE,AD353="na"),"na",VLOOKUP(BF353,'Vlookup tables'!$J$2:$K$5,2,FALSE))</f>
        <v>na</v>
      </c>
      <c r="AN353" t="str">
        <f t="shared" si="382"/>
        <v>na</v>
      </c>
      <c r="AO353" t="str">
        <f t="shared" si="383"/>
        <v>na</v>
      </c>
      <c r="AP353" t="str">
        <f t="shared" si="384"/>
        <v>na</v>
      </c>
      <c r="AQ353" t="str">
        <f t="shared" si="385"/>
        <v>na</v>
      </c>
      <c r="BQ353" t="str">
        <f t="shared" si="386"/>
        <v>na</v>
      </c>
      <c r="BR353" t="b">
        <f t="shared" si="387"/>
        <v>1</v>
      </c>
      <c r="BS353" t="b">
        <f t="shared" si="388"/>
        <v>1</v>
      </c>
      <c r="BT353" t="b">
        <f t="shared" si="389"/>
        <v>1</v>
      </c>
      <c r="BU353" t="b">
        <f t="shared" si="390"/>
        <v>1</v>
      </c>
      <c r="BV353" t="b">
        <f t="shared" si="391"/>
        <v>0</v>
      </c>
      <c r="BW353">
        <f>IF(OR(BR353=FALSE,BR353="na"),"na",VLOOKUP(CN353,'Vlookup tables'!$G$2:$H$7,2,FALSE))</f>
        <v>4</v>
      </c>
      <c r="BX353">
        <f>IF(OR(BS353=FALSE,BS353="na"),"na",VLOOKUP(CO353,'Vlookup tables'!$G$2:$H$7,2,FALSE))</f>
        <v>2</v>
      </c>
      <c r="BY353">
        <f>IF(OR(BT353=FALSE,BT353="na"),"na",VLOOKUP(CP353,'Vlookup tables'!$G$2:$H$7,2,FALSE))</f>
        <v>2</v>
      </c>
      <c r="BZ353">
        <f>IF(OR(BU353=FALSE,BU353="na"),"na",VLOOKUP(CQ353,'Vlookup tables'!$G$2:$H$7,2,FALSE))</f>
        <v>2</v>
      </c>
      <c r="CA353">
        <f>IF(OR(BR353=FALSE,BR353="na"),"na",VLOOKUP(CU353,'Vlookup tables'!$J$2:$K$5,2,FALSE))</f>
        <v>3</v>
      </c>
      <c r="CB353">
        <f>IF(OR(BS353=FALSE,BS353="na"),"na",VLOOKUP(CV353,'Vlookup tables'!$J$2:$K$5,2,FALSE))</f>
        <v>3</v>
      </c>
      <c r="CC353">
        <f>IF(OR(BT353=FALSE,BT353="na"),"na",VLOOKUP(CW353,'Vlookup tables'!$J$2:$K$5,2,FALSE))</f>
        <v>3</v>
      </c>
      <c r="CD353">
        <f>IF(OR(BU353=FALSE,BU353="na"),"na",VLOOKUP(CX353,'Vlookup tables'!$J$2:$K$5,2,FALSE))</f>
        <v>3</v>
      </c>
      <c r="CE353" t="b">
        <f t="shared" si="392"/>
        <v>1</v>
      </c>
      <c r="CF353" t="b">
        <f t="shared" si="393"/>
        <v>1</v>
      </c>
      <c r="CG353" t="b">
        <f t="shared" si="394"/>
        <v>1</v>
      </c>
      <c r="CH353" t="b">
        <f t="shared" si="395"/>
        <v>1</v>
      </c>
      <c r="CJ353" t="s">
        <v>550</v>
      </c>
      <c r="CN353" t="s">
        <v>573</v>
      </c>
      <c r="CO353" t="s">
        <v>531</v>
      </c>
      <c r="CP353" t="s">
        <v>531</v>
      </c>
      <c r="CQ353" t="s">
        <v>531</v>
      </c>
      <c r="CU353" t="s">
        <v>532</v>
      </c>
      <c r="CV353" t="s">
        <v>532</v>
      </c>
      <c r="CW353" t="s">
        <v>532</v>
      </c>
      <c r="CX353" t="s">
        <v>532</v>
      </c>
      <c r="DB353" t="s">
        <v>1898</v>
      </c>
      <c r="DC353" t="s">
        <v>1899</v>
      </c>
      <c r="DD353" t="s">
        <v>1900</v>
      </c>
      <c r="DE353" t="s">
        <v>1900</v>
      </c>
      <c r="DI353" t="b">
        <f t="shared" si="396"/>
        <v>1</v>
      </c>
      <c r="DJ353" t="s">
        <v>1901</v>
      </c>
      <c r="DK353" t="s">
        <v>543</v>
      </c>
      <c r="EQ353" t="b">
        <f t="shared" si="397"/>
        <v>1</v>
      </c>
      <c r="ER353" t="b">
        <f t="shared" si="398"/>
        <v>1</v>
      </c>
      <c r="ES353" t="b">
        <f t="shared" si="399"/>
        <v>0</v>
      </c>
      <c r="ET353" t="b">
        <f t="shared" si="400"/>
        <v>0</v>
      </c>
      <c r="EU353" t="b">
        <f t="shared" si="401"/>
        <v>0</v>
      </c>
      <c r="EV353" t="b">
        <f t="shared" si="402"/>
        <v>0</v>
      </c>
      <c r="EW353">
        <f t="shared" si="356"/>
        <v>1</v>
      </c>
      <c r="EX353" t="str">
        <f t="shared" si="357"/>
        <v>na</v>
      </c>
      <c r="EY353" t="str">
        <f t="shared" si="358"/>
        <v>na</v>
      </c>
      <c r="EZ353" t="str">
        <f t="shared" si="359"/>
        <v>na</v>
      </c>
      <c r="FA353" t="b">
        <f t="shared" si="360"/>
        <v>1</v>
      </c>
      <c r="FB353" t="b">
        <f t="shared" si="361"/>
        <v>1</v>
      </c>
      <c r="FC353" t="b">
        <f t="shared" si="403"/>
        <v>0</v>
      </c>
      <c r="FD353" t="b">
        <f t="shared" si="362"/>
        <v>1</v>
      </c>
      <c r="FE353" t="str">
        <f t="shared" si="363"/>
        <v>na</v>
      </c>
      <c r="FF353" t="b">
        <f t="shared" si="364"/>
        <v>1</v>
      </c>
      <c r="FG353" t="b">
        <f t="shared" si="365"/>
        <v>1</v>
      </c>
      <c r="FH353" t="b">
        <f t="shared" si="404"/>
        <v>0</v>
      </c>
      <c r="FI353">
        <f>IF(OR(FD353=FALSE,FD353="na"),"na",VLOOKUP(GH353,'Vlookup tables'!$G$2:$H$7,2,FALSE))</f>
        <v>2</v>
      </c>
      <c r="FJ353" t="str">
        <f>IF(OR(FE353=FALSE,FE353="na"),"na",VLOOKUP(GI353,'Vlookup tables'!$G$2:$H$7,2,FALSE))</f>
        <v>na</v>
      </c>
      <c r="FK353">
        <f>IF(OR(FF353=FALSE,FF353="na"),"na",VLOOKUP(GJ353,'Vlookup tables'!$G$2:$H$7,2,FALSE))</f>
        <v>2</v>
      </c>
      <c r="FL353">
        <f>IF(OR(FG353=FALSE,FG353="na"),"na",VLOOKUP(GK353,'Vlookup tables'!$G$2:$H$7,2,FALSE))</f>
        <v>2</v>
      </c>
      <c r="FM353">
        <f>IF(OR(FD353=FALSE,FD353="na"),"na",VLOOKUP(GO353,'Vlookup tables'!$J$2:$K$5,2,FALSE))</f>
        <v>3</v>
      </c>
      <c r="FN353" t="str">
        <f>IF(OR(FE353=FALSE,FE353="na"),"na",VLOOKUP(GP353,'Vlookup tables'!$J$2:$K$5,2,FALSE))</f>
        <v>na</v>
      </c>
      <c r="FO353">
        <f>IF(OR(FF353=FALSE,FF353="na"),"na",VLOOKUP(GQ353,'Vlookup tables'!$J$2:$K$5,2,FALSE))</f>
        <v>3</v>
      </c>
      <c r="FP353">
        <f>IF(OR(FG353=FALSE,FG353="na"),"na",VLOOKUP(GR353,'Vlookup tables'!$J$2:$K$5,2,FALSE))</f>
        <v>3</v>
      </c>
      <c r="FQ353" t="b">
        <f t="shared" si="366"/>
        <v>0</v>
      </c>
      <c r="FR353" t="str">
        <f t="shared" si="367"/>
        <v>na</v>
      </c>
      <c r="FS353" t="b">
        <f t="shared" si="368"/>
        <v>0</v>
      </c>
      <c r="FT353" t="b">
        <f t="shared" si="369"/>
        <v>0</v>
      </c>
      <c r="FU353" t="b">
        <f t="shared" si="370"/>
        <v>0</v>
      </c>
      <c r="FV353" t="s">
        <v>601</v>
      </c>
      <c r="FX353" t="s">
        <v>555</v>
      </c>
      <c r="GB353" t="s">
        <v>618</v>
      </c>
      <c r="GF353" t="s">
        <v>609</v>
      </c>
      <c r="GH353" t="s">
        <v>531</v>
      </c>
      <c r="GJ353" t="s">
        <v>531</v>
      </c>
      <c r="GK353" t="s">
        <v>531</v>
      </c>
      <c r="GO353" t="s">
        <v>532</v>
      </c>
      <c r="GQ353" t="s">
        <v>532</v>
      </c>
      <c r="GR353" t="s">
        <v>532</v>
      </c>
      <c r="HD353" t="s">
        <v>543</v>
      </c>
      <c r="HX353">
        <f>IF(IT353="","Unknown",VLOOKUP(IT353,'Vlookup tables'!$B$13:$C$16,2,FALSE))</f>
        <v>2</v>
      </c>
      <c r="HY353">
        <f>IF(IU353="","Unknown",VLOOKUP(IU353,'Vlookup tables'!$D$13:$E$16,2,FALSE))</f>
        <v>3</v>
      </c>
      <c r="HZ353">
        <f>IF(IV353="","Unknown",VLOOKUP(IV353,'Vlookup tables'!$F$13:$G$16,2,FALSE))</f>
        <v>3</v>
      </c>
      <c r="IA353">
        <f>IF(IW353="","Unknown",VLOOKUP(IW353,'Vlookup tables'!$H$13:$I$16,2,FALSE))</f>
        <v>3</v>
      </c>
      <c r="IB353">
        <f>IF(IX353="","Unknown",VLOOKUP(IX353,'Vlookup tables'!$J$13:$K$16,2,FALSE))</f>
        <v>3</v>
      </c>
      <c r="IC353">
        <f>IF(IY353="","Unknown",VLOOKUP(IY353,'Vlookup tables'!$L$13:$M$16,2,FALSE))</f>
        <v>3</v>
      </c>
      <c r="ID353">
        <f>IF(IZ353="","Unknown",VLOOKUP(IZ353,'Vlookup tables'!$N$13:$O$16,2,FALSE))</f>
        <v>1</v>
      </c>
      <c r="IE353">
        <f>VLOOKUP(JA353,'Vlookup tables'!$P$13:$Q$15,2,FALSE)</f>
        <v>1</v>
      </c>
      <c r="IF353" t="str">
        <f t="shared" si="405"/>
        <v>na</v>
      </c>
      <c r="IG353" t="str">
        <f t="shared" si="406"/>
        <v>na</v>
      </c>
      <c r="IH353" t="str">
        <f t="shared" si="407"/>
        <v>na</v>
      </c>
      <c r="II353" t="str">
        <f t="shared" si="371"/>
        <v>na</v>
      </c>
      <c r="IJ353" t="str">
        <f>IF(OR(IF353=FALSE,IF353="na"),"na",VLOOKUP(JF353,'Vlookup tables'!$G$2:$H$7,2,FALSE))</f>
        <v>na</v>
      </c>
      <c r="IK353" t="str">
        <f>IF(OR(IG353=FALSE,IG353="na"),"na",VLOOKUP(JG353,'Vlookup tables'!$G$2:$H$7,2,FALSE))</f>
        <v>na</v>
      </c>
      <c r="IL353" t="str">
        <f>IF(OR(IH353=FALSE,IH353="na"),"na",VLOOKUP(JH353,'Vlookup tables'!$G$2:$H$7,2,FALSE))</f>
        <v>na</v>
      </c>
      <c r="IM353" t="str">
        <f>IF(OR(IF353=FALSE,IF353="na"),"na",VLOOKUP(JL353,'Vlookup tables'!$J$2:$K$5,2,FALSE))</f>
        <v>na</v>
      </c>
      <c r="IN353" t="str">
        <f>IF(OR(IG353=FALSE,IG353="na"),"na",VLOOKUP(JM353,'Vlookup tables'!$J$2:$K$5,2,FALSE))</f>
        <v>na</v>
      </c>
      <c r="IO353" t="str">
        <f>IF(OR(IH353=FALSE,IH353="na"),"na",VLOOKUP(JN353,'Vlookup tables'!$J$2:$K$5,2,FALSE))</f>
        <v>na</v>
      </c>
      <c r="IP353" t="str">
        <f t="shared" si="408"/>
        <v>na</v>
      </c>
      <c r="IQ353" t="str">
        <f t="shared" si="409"/>
        <v>na</v>
      </c>
      <c r="IR353" t="str">
        <f t="shared" si="410"/>
        <v>na</v>
      </c>
      <c r="IS353" t="b">
        <f t="shared" si="411"/>
        <v>0</v>
      </c>
      <c r="IT353" t="s">
        <v>559</v>
      </c>
      <c r="IU353" t="s">
        <v>539</v>
      </c>
      <c r="IV353" t="s">
        <v>540</v>
      </c>
      <c r="IW353" t="s">
        <v>576</v>
      </c>
      <c r="IX353" t="s">
        <v>577</v>
      </c>
      <c r="IY353" t="s">
        <v>532</v>
      </c>
      <c r="IZ353" t="s">
        <v>562</v>
      </c>
      <c r="JA353" t="s">
        <v>541</v>
      </c>
      <c r="JX353" t="s">
        <v>534</v>
      </c>
      <c r="KN353" t="s">
        <v>552</v>
      </c>
      <c r="KQ353" t="b">
        <f t="shared" si="412"/>
        <v>0</v>
      </c>
      <c r="KR353">
        <f t="shared" si="372"/>
        <v>150</v>
      </c>
    </row>
    <row r="354" spans="1:304" ht="14.4" customHeight="1" x14ac:dyDescent="0.3">
      <c r="A354">
        <v>100</v>
      </c>
      <c r="B354">
        <v>655</v>
      </c>
      <c r="C354" s="2">
        <v>44886.299409722225</v>
      </c>
      <c r="D354">
        <v>1</v>
      </c>
      <c r="E354" t="s">
        <v>544</v>
      </c>
      <c r="F354" t="s">
        <v>612</v>
      </c>
      <c r="G354">
        <f>VLOOKUP(F354,'Vlookup tables'!$A$2:$B$10,2,FALSE)</f>
        <v>5</v>
      </c>
      <c r="H354" t="s">
        <v>631</v>
      </c>
      <c r="J354" t="str">
        <f t="shared" si="413"/>
        <v>Maintenance</v>
      </c>
      <c r="K354" t="s">
        <v>568</v>
      </c>
      <c r="L354">
        <f>VLOOKUP(K354,'Vlookup tables'!$A$2:$B$10,2,FALSE)</f>
        <v>6</v>
      </c>
      <c r="M354" t="s">
        <v>583</v>
      </c>
      <c r="N354" t="b">
        <f t="shared" si="373"/>
        <v>1</v>
      </c>
      <c r="O354" t="b">
        <f t="shared" si="374"/>
        <v>0</v>
      </c>
      <c r="P354" t="b">
        <f t="shared" si="375"/>
        <v>0</v>
      </c>
      <c r="Q354" t="b">
        <f t="shared" si="376"/>
        <v>0</v>
      </c>
      <c r="R354" t="b">
        <f t="shared" si="377"/>
        <v>0</v>
      </c>
      <c r="T354" t="str">
        <f t="shared" si="414"/>
        <v>na</v>
      </c>
      <c r="U354" t="str">
        <f t="shared" si="415"/>
        <v>Unknown</v>
      </c>
      <c r="V354" t="str">
        <f t="shared" si="416"/>
        <v>Unknown</v>
      </c>
      <c r="W354" t="str">
        <f t="shared" si="417"/>
        <v>Unknown</v>
      </c>
      <c r="X354" t="str">
        <f t="shared" si="418"/>
        <v>Unknown</v>
      </c>
      <c r="Y354" t="s">
        <v>584</v>
      </c>
      <c r="Z354">
        <f>VLOOKUP(Y354,'Vlookup tables'!$D$2:$E$6,2,FALSE)</f>
        <v>2</v>
      </c>
      <c r="AA354" t="str">
        <f t="shared" si="355"/>
        <v>na</v>
      </c>
      <c r="AB354" t="str">
        <f t="shared" si="378"/>
        <v>na</v>
      </c>
      <c r="AC354" t="str">
        <f t="shared" si="379"/>
        <v>na</v>
      </c>
      <c r="AD354" t="str">
        <f t="shared" si="380"/>
        <v>na</v>
      </c>
      <c r="AE354" t="str">
        <f t="shared" si="381"/>
        <v>na</v>
      </c>
      <c r="AF354" t="str">
        <f>IF(OR(AA354=FALSE,AA354="na"),"na",VLOOKUP(AV354,'Vlookup tables'!$G$2:$H$7,2,FALSE))</f>
        <v>na</v>
      </c>
      <c r="AG354" t="str">
        <f>IF(OR(AB354=FALSE,AB354="na"),"na",VLOOKUP(AW354,'Vlookup tables'!$G$2:$H$7,2,FALSE))</f>
        <v>na</v>
      </c>
      <c r="AH354" t="str">
        <f>IF(OR(AC354=FALSE,AC354="na"),"na",VLOOKUP(AX354,'Vlookup tables'!$G$2:$H$7,2,FALSE))</f>
        <v>na</v>
      </c>
      <c r="AI354" t="str">
        <f>IF(OR(AD354=FALSE,AD354="na"),"na",VLOOKUP(AY354,'Vlookup tables'!$G$2:$H$7,2,FALSE))</f>
        <v>na</v>
      </c>
      <c r="AJ354" t="str">
        <f>IF(OR(AA354=FALSE,AA354="na"),"na",VLOOKUP(BC354,'Vlookup tables'!$J$2:$K$5,2,FALSE))</f>
        <v>na</v>
      </c>
      <c r="AK354" t="str">
        <f>IF(OR(AB354=FALSE,AB354="na"),"na",VLOOKUP(BD354,'Vlookup tables'!$J$2:$K$5,2,FALSE))</f>
        <v>na</v>
      </c>
      <c r="AL354" t="str">
        <f>IF(OR(AC354=FALSE,AC354="na"),"na",VLOOKUP(BE354,'Vlookup tables'!$J$2:$K$5,2,FALSE))</f>
        <v>na</v>
      </c>
      <c r="AM354" t="str">
        <f>IF(OR(AD354=FALSE,AD354="na"),"na",VLOOKUP(BF354,'Vlookup tables'!$J$2:$K$5,2,FALSE))</f>
        <v>na</v>
      </c>
      <c r="AN354" t="str">
        <f t="shared" si="382"/>
        <v>na</v>
      </c>
      <c r="AO354" t="str">
        <f t="shared" si="383"/>
        <v>na</v>
      </c>
      <c r="AP354" t="str">
        <f t="shared" si="384"/>
        <v>na</v>
      </c>
      <c r="AQ354" t="str">
        <f t="shared" si="385"/>
        <v>na</v>
      </c>
      <c r="BQ354" t="str">
        <f t="shared" si="386"/>
        <v>na</v>
      </c>
      <c r="BR354" t="b">
        <f t="shared" si="387"/>
        <v>0</v>
      </c>
      <c r="BS354" t="b">
        <f t="shared" si="388"/>
        <v>1</v>
      </c>
      <c r="BT354" t="b">
        <f t="shared" si="389"/>
        <v>0</v>
      </c>
      <c r="BU354" t="b">
        <f t="shared" si="390"/>
        <v>0</v>
      </c>
      <c r="BV354" t="b">
        <f t="shared" si="391"/>
        <v>0</v>
      </c>
      <c r="BW354" t="str">
        <f>IF(OR(BR354=FALSE,BR354="na"),"na",VLOOKUP(CN354,'Vlookup tables'!$G$2:$H$7,2,FALSE))</f>
        <v>na</v>
      </c>
      <c r="BX354">
        <f>IF(OR(BS354=FALSE,BS354="na"),"na",VLOOKUP(CO354,'Vlookup tables'!$G$2:$H$7,2,FALSE))</f>
        <v>1</v>
      </c>
      <c r="BY354" t="str">
        <f>IF(OR(BT354=FALSE,BT354="na"),"na",VLOOKUP(CP354,'Vlookup tables'!$G$2:$H$7,2,FALSE))</f>
        <v>na</v>
      </c>
      <c r="BZ354" t="str">
        <f>IF(OR(BU354=FALSE,BU354="na"),"na",VLOOKUP(CQ354,'Vlookup tables'!$G$2:$H$7,2,FALSE))</f>
        <v>na</v>
      </c>
      <c r="CA354" t="str">
        <f>IF(OR(BR354=FALSE,BR354="na"),"na",VLOOKUP(CU354,'Vlookup tables'!$J$2:$K$5,2,FALSE))</f>
        <v>na</v>
      </c>
      <c r="CB354">
        <f>IF(OR(BS354=FALSE,BS354="na"),"na",VLOOKUP(CV354,'Vlookup tables'!$J$2:$K$5,2,FALSE))</f>
        <v>2</v>
      </c>
      <c r="CC354" t="str">
        <f>IF(OR(BT354=FALSE,BT354="na"),"na",VLOOKUP(CW354,'Vlookup tables'!$J$2:$K$5,2,FALSE))</f>
        <v>na</v>
      </c>
      <c r="CD354" t="str">
        <f>IF(OR(BU354=FALSE,BU354="na"),"na",VLOOKUP(CX354,'Vlookup tables'!$J$2:$K$5,2,FALSE))</f>
        <v>na</v>
      </c>
      <c r="CE354" t="str">
        <f t="shared" si="392"/>
        <v>na</v>
      </c>
      <c r="CF354" t="b">
        <f t="shared" si="393"/>
        <v>0</v>
      </c>
      <c r="CG354" t="str">
        <f t="shared" si="394"/>
        <v>na</v>
      </c>
      <c r="CH354" t="str">
        <f t="shared" si="395"/>
        <v>na</v>
      </c>
      <c r="CJ354" t="s">
        <v>805</v>
      </c>
      <c r="CO354" t="s">
        <v>530</v>
      </c>
      <c r="CV354" t="s">
        <v>528</v>
      </c>
      <c r="DI354" t="b">
        <f t="shared" si="396"/>
        <v>0</v>
      </c>
      <c r="DK354" t="s">
        <v>552</v>
      </c>
      <c r="EQ354" t="b">
        <f t="shared" si="397"/>
        <v>1</v>
      </c>
      <c r="ER354" t="b">
        <f t="shared" si="398"/>
        <v>1</v>
      </c>
      <c r="ES354" t="b">
        <f t="shared" si="399"/>
        <v>0</v>
      </c>
      <c r="ET354" t="b">
        <f t="shared" si="400"/>
        <v>0</v>
      </c>
      <c r="EU354" t="b">
        <f t="shared" si="401"/>
        <v>0</v>
      </c>
      <c r="EV354" t="b">
        <f t="shared" si="402"/>
        <v>0</v>
      </c>
      <c r="EW354">
        <f t="shared" si="356"/>
        <v>1</v>
      </c>
      <c r="EX354" t="str">
        <f t="shared" si="357"/>
        <v>na</v>
      </c>
      <c r="EY354" t="str">
        <f t="shared" si="358"/>
        <v>na</v>
      </c>
      <c r="EZ354" t="str">
        <f t="shared" si="359"/>
        <v>na</v>
      </c>
      <c r="FA354" t="b">
        <f t="shared" si="360"/>
        <v>1</v>
      </c>
      <c r="FB354" t="b">
        <f t="shared" si="361"/>
        <v>0</v>
      </c>
      <c r="FC354" t="b">
        <f t="shared" si="403"/>
        <v>0</v>
      </c>
      <c r="FD354" t="b">
        <f t="shared" si="362"/>
        <v>1</v>
      </c>
      <c r="FE354" t="str">
        <f t="shared" si="363"/>
        <v>na</v>
      </c>
      <c r="FF354" t="b">
        <f t="shared" si="364"/>
        <v>0</v>
      </c>
      <c r="FG354" t="b">
        <f t="shared" si="365"/>
        <v>0</v>
      </c>
      <c r="FH354" t="b">
        <f t="shared" si="404"/>
        <v>0</v>
      </c>
      <c r="FI354">
        <f>IF(OR(FD354=FALSE,FD354="na"),"na",VLOOKUP(GH354,'Vlookup tables'!$G$2:$H$7,2,FALSE))</f>
        <v>1</v>
      </c>
      <c r="FJ354" t="str">
        <f>IF(OR(FE354=FALSE,FE354="na"),"na",VLOOKUP(GI354,'Vlookup tables'!$G$2:$H$7,2,FALSE))</f>
        <v>na</v>
      </c>
      <c r="FK354" t="str">
        <f>IF(OR(FF354=FALSE,FF354="na"),"na",VLOOKUP(GJ354,'Vlookup tables'!$G$2:$H$7,2,FALSE))</f>
        <v>na</v>
      </c>
      <c r="FL354" t="str">
        <f>IF(OR(FG354=FALSE,FG354="na"),"na",VLOOKUP(GK354,'Vlookup tables'!$G$2:$H$7,2,FALSE))</f>
        <v>na</v>
      </c>
      <c r="FM354">
        <f>IF(OR(FD354=FALSE,FD354="na"),"na",VLOOKUP(GO354,'Vlookup tables'!$J$2:$K$5,2,FALSE))</f>
        <v>2</v>
      </c>
      <c r="FN354" t="str">
        <f>IF(OR(FE354=FALSE,FE354="na"),"na",VLOOKUP(GP354,'Vlookup tables'!$J$2:$K$5,2,FALSE))</f>
        <v>na</v>
      </c>
      <c r="FO354" t="str">
        <f>IF(OR(FF354=FALSE,FF354="na"),"na",VLOOKUP(GQ354,'Vlookup tables'!$J$2:$K$5,2,FALSE))</f>
        <v>na</v>
      </c>
      <c r="FP354" t="str">
        <f>IF(OR(FG354=FALSE,FG354="na"),"na",VLOOKUP(GR354,'Vlookup tables'!$J$2:$K$5,2,FALSE))</f>
        <v>na</v>
      </c>
      <c r="FQ354" t="b">
        <f t="shared" si="366"/>
        <v>0</v>
      </c>
      <c r="FR354" t="str">
        <f t="shared" si="367"/>
        <v>na</v>
      </c>
      <c r="FS354" t="str">
        <f t="shared" si="368"/>
        <v>na</v>
      </c>
      <c r="FT354" t="str">
        <f t="shared" si="369"/>
        <v>na</v>
      </c>
      <c r="FU354" t="b">
        <f t="shared" si="370"/>
        <v>0</v>
      </c>
      <c r="FV354" t="s">
        <v>601</v>
      </c>
      <c r="FX354" t="s">
        <v>555</v>
      </c>
      <c r="GB354" t="s">
        <v>661</v>
      </c>
      <c r="GF354" t="s">
        <v>596</v>
      </c>
      <c r="GH354" t="s">
        <v>530</v>
      </c>
      <c r="GO354" t="s">
        <v>528</v>
      </c>
      <c r="HD354" t="s">
        <v>552</v>
      </c>
      <c r="HX354">
        <f>IF(IT354="","Unknown",VLOOKUP(IT354,'Vlookup tables'!$B$13:$C$16,2,FALSE))</f>
        <v>2</v>
      </c>
      <c r="HY354">
        <f>IF(IU354="","Unknown",VLOOKUP(IU354,'Vlookup tables'!$D$13:$E$16,2,FALSE))</f>
        <v>3</v>
      </c>
      <c r="HZ354">
        <f>IF(IV354="","Unknown",VLOOKUP(IV354,'Vlookup tables'!$F$13:$G$16,2,FALSE))</f>
        <v>1</v>
      </c>
      <c r="IA354">
        <f>IF(IW354="","Unknown",VLOOKUP(IW354,'Vlookup tables'!$H$13:$I$16,2,FALSE))</f>
        <v>2</v>
      </c>
      <c r="IB354">
        <f>IF(IX354="","Unknown",VLOOKUP(IX354,'Vlookup tables'!$J$13:$K$16,2,FALSE))</f>
        <v>3</v>
      </c>
      <c r="IC354">
        <f>IF(IY354="","Unknown",VLOOKUP(IY354,'Vlookup tables'!$L$13:$M$16,2,FALSE))</f>
        <v>2</v>
      </c>
      <c r="ID354">
        <f>IF(IZ354="","Unknown",VLOOKUP(IZ354,'Vlookup tables'!$N$13:$O$16,2,FALSE))</f>
        <v>3</v>
      </c>
      <c r="IE354">
        <f>VLOOKUP(JA354,'Vlookup tables'!$P$13:$Q$15,2,FALSE)</f>
        <v>1</v>
      </c>
      <c r="IF354" t="str">
        <f t="shared" si="405"/>
        <v>na</v>
      </c>
      <c r="IG354" t="str">
        <f t="shared" si="406"/>
        <v>na</v>
      </c>
      <c r="IH354" t="str">
        <f t="shared" si="407"/>
        <v>na</v>
      </c>
      <c r="II354" t="str">
        <f t="shared" si="371"/>
        <v>na</v>
      </c>
      <c r="IJ354" t="str">
        <f>IF(OR(IF354=FALSE,IF354="na"),"na",VLOOKUP(JF354,'Vlookup tables'!$G$2:$H$7,2,FALSE))</f>
        <v>na</v>
      </c>
      <c r="IK354" t="str">
        <f>IF(OR(IG354=FALSE,IG354="na"),"na",VLOOKUP(JG354,'Vlookup tables'!$G$2:$H$7,2,FALSE))</f>
        <v>na</v>
      </c>
      <c r="IL354" t="str">
        <f>IF(OR(IH354=FALSE,IH354="na"),"na",VLOOKUP(JH354,'Vlookup tables'!$G$2:$H$7,2,FALSE))</f>
        <v>na</v>
      </c>
      <c r="IM354" t="str">
        <f>IF(OR(IF354=FALSE,IF354="na"),"na",VLOOKUP(JL354,'Vlookup tables'!$J$2:$K$5,2,FALSE))</f>
        <v>na</v>
      </c>
      <c r="IN354" t="str">
        <f>IF(OR(IG354=FALSE,IG354="na"),"na",VLOOKUP(JM354,'Vlookup tables'!$J$2:$K$5,2,FALSE))</f>
        <v>na</v>
      </c>
      <c r="IO354" t="str">
        <f>IF(OR(IH354=FALSE,IH354="na"),"na",VLOOKUP(JN354,'Vlookup tables'!$J$2:$K$5,2,FALSE))</f>
        <v>na</v>
      </c>
      <c r="IP354" t="str">
        <f t="shared" si="408"/>
        <v>na</v>
      </c>
      <c r="IQ354" t="str">
        <f t="shared" si="409"/>
        <v>na</v>
      </c>
      <c r="IR354" t="str">
        <f t="shared" si="410"/>
        <v>na</v>
      </c>
      <c r="IS354" t="b">
        <f t="shared" si="411"/>
        <v>0</v>
      </c>
      <c r="IT354" t="s">
        <v>559</v>
      </c>
      <c r="IU354" t="s">
        <v>539</v>
      </c>
      <c r="IV354" t="s">
        <v>586</v>
      </c>
      <c r="IW354" t="s">
        <v>562</v>
      </c>
      <c r="IX354" t="s">
        <v>577</v>
      </c>
      <c r="IY354" t="s">
        <v>528</v>
      </c>
      <c r="IZ354" t="s">
        <v>587</v>
      </c>
      <c r="JA354" t="s">
        <v>541</v>
      </c>
      <c r="JX354" t="s">
        <v>534</v>
      </c>
      <c r="KN354" t="s">
        <v>552</v>
      </c>
      <c r="KQ354" t="b">
        <f t="shared" si="412"/>
        <v>0</v>
      </c>
      <c r="KR354">
        <f t="shared" si="372"/>
        <v>134</v>
      </c>
    </row>
    <row r="355" spans="1:304" ht="14.4" customHeight="1" x14ac:dyDescent="0.3">
      <c r="A355">
        <v>100</v>
      </c>
      <c r="B355">
        <v>1013</v>
      </c>
      <c r="C355" s="2">
        <v>44886.309074074074</v>
      </c>
      <c r="D355">
        <v>1</v>
      </c>
      <c r="E355" t="s">
        <v>1477</v>
      </c>
      <c r="F355" t="s">
        <v>568</v>
      </c>
      <c r="G355">
        <f>VLOOKUP(F355,'Vlookup tables'!$A$2:$B$10,2,FALSE)</f>
        <v>6</v>
      </c>
      <c r="H355" t="s">
        <v>631</v>
      </c>
      <c r="J355" t="str">
        <f t="shared" si="413"/>
        <v>Maintenance</v>
      </c>
      <c r="K355" t="s">
        <v>568</v>
      </c>
      <c r="L355">
        <f>VLOOKUP(K355,'Vlookup tables'!$A$2:$B$10,2,FALSE)</f>
        <v>6</v>
      </c>
      <c r="M355" t="s">
        <v>583</v>
      </c>
      <c r="N355" t="b">
        <f t="shared" si="373"/>
        <v>1</v>
      </c>
      <c r="O355" t="b">
        <f t="shared" si="374"/>
        <v>0</v>
      </c>
      <c r="P355" t="b">
        <f t="shared" si="375"/>
        <v>0</v>
      </c>
      <c r="Q355" t="b">
        <f t="shared" si="376"/>
        <v>0</v>
      </c>
      <c r="R355" t="b">
        <f t="shared" si="377"/>
        <v>0</v>
      </c>
      <c r="S355" t="s">
        <v>614</v>
      </c>
      <c r="T355" t="str">
        <f t="shared" si="414"/>
        <v>na</v>
      </c>
      <c r="U355" t="b">
        <f t="shared" si="415"/>
        <v>1</v>
      </c>
      <c r="V355" t="b">
        <f t="shared" si="416"/>
        <v>1</v>
      </c>
      <c r="W355" t="b">
        <f t="shared" si="417"/>
        <v>1</v>
      </c>
      <c r="X355" t="b">
        <f t="shared" si="418"/>
        <v>0</v>
      </c>
      <c r="Y355" t="s">
        <v>517</v>
      </c>
      <c r="Z355">
        <f>VLOOKUP(Y355,'Vlookup tables'!$D$2:$E$6,2,FALSE)</f>
        <v>1</v>
      </c>
      <c r="AA355" t="b">
        <f t="shared" si="355"/>
        <v>0</v>
      </c>
      <c r="AB355" t="b">
        <f t="shared" si="378"/>
        <v>0</v>
      </c>
      <c r="AC355" t="b">
        <f t="shared" si="379"/>
        <v>0</v>
      </c>
      <c r="AD355" t="b">
        <f t="shared" si="380"/>
        <v>1</v>
      </c>
      <c r="AE355" t="b">
        <f t="shared" si="381"/>
        <v>0</v>
      </c>
      <c r="AF355" t="str">
        <f>IF(OR(AA355=FALSE,AA355="na"),"na",VLOOKUP(AV355,'Vlookup tables'!$G$2:$H$7,2,FALSE))</f>
        <v>na</v>
      </c>
      <c r="AG355" t="str">
        <f>IF(OR(AB355=FALSE,AB355="na"),"na",VLOOKUP(AW355,'Vlookup tables'!$G$2:$H$7,2,FALSE))</f>
        <v>na</v>
      </c>
      <c r="AH355" t="str">
        <f>IF(OR(AC355=FALSE,AC355="na"),"na",VLOOKUP(AX355,'Vlookup tables'!$G$2:$H$7,2,FALSE))</f>
        <v>na</v>
      </c>
      <c r="AI355">
        <f>IF(OR(AD355=FALSE,AD355="na"),"na",VLOOKUP(AY355,'Vlookup tables'!$G$2:$H$7,2,FALSE))</f>
        <v>3</v>
      </c>
      <c r="AJ355" t="str">
        <f>IF(OR(AA355=FALSE,AA355="na"),"na",VLOOKUP(BC355,'Vlookup tables'!$J$2:$K$5,2,FALSE))</f>
        <v>na</v>
      </c>
      <c r="AK355" t="str">
        <f>IF(OR(AB355=FALSE,AB355="na"),"na",VLOOKUP(BD355,'Vlookup tables'!$J$2:$K$5,2,FALSE))</f>
        <v>na</v>
      </c>
      <c r="AL355" t="str">
        <f>IF(OR(AC355=FALSE,AC355="na"),"na",VLOOKUP(BE355,'Vlookup tables'!$J$2:$K$5,2,FALSE))</f>
        <v>na</v>
      </c>
      <c r="AM355">
        <f>IF(OR(AD355=FALSE,AD355="na"),"na",VLOOKUP(BF355,'Vlookup tables'!$J$2:$K$5,2,FALSE))</f>
        <v>3</v>
      </c>
      <c r="AN355" t="str">
        <f t="shared" si="382"/>
        <v>na</v>
      </c>
      <c r="AO355" t="str">
        <f t="shared" si="383"/>
        <v>na</v>
      </c>
      <c r="AP355" t="str">
        <f t="shared" si="384"/>
        <v>na</v>
      </c>
      <c r="AQ355" t="b">
        <f t="shared" si="385"/>
        <v>1</v>
      </c>
      <c r="AR355" t="s">
        <v>812</v>
      </c>
      <c r="AX355" t="s">
        <v>573</v>
      </c>
      <c r="AY355" t="s">
        <v>527</v>
      </c>
      <c r="BE355" t="s">
        <v>532</v>
      </c>
      <c r="BF355" t="s">
        <v>532</v>
      </c>
      <c r="BL355" t="s">
        <v>1902</v>
      </c>
      <c r="BM355" t="s">
        <v>1903</v>
      </c>
      <c r="BQ355" t="str">
        <f t="shared" si="386"/>
        <v>Yes</v>
      </c>
      <c r="BR355" t="b">
        <f t="shared" si="387"/>
        <v>1</v>
      </c>
      <c r="BS355" t="b">
        <f t="shared" si="388"/>
        <v>1</v>
      </c>
      <c r="BT355" t="b">
        <f t="shared" si="389"/>
        <v>1</v>
      </c>
      <c r="BU355" t="b">
        <f t="shared" si="390"/>
        <v>0</v>
      </c>
      <c r="BV355" t="b">
        <f t="shared" si="391"/>
        <v>0</v>
      </c>
      <c r="BW355">
        <f>IF(OR(BR355=FALSE,BR355="na"),"na",VLOOKUP(CN355,'Vlookup tables'!$G$2:$H$7,2,FALSE))</f>
        <v>4</v>
      </c>
      <c r="BX355">
        <f>IF(OR(BS355=FALSE,BS355="na"),"na",VLOOKUP(CO355,'Vlookup tables'!$G$2:$H$7,2,FALSE))</f>
        <v>4</v>
      </c>
      <c r="BY355">
        <f>IF(OR(BT355=FALSE,BT355="na"),"na",VLOOKUP(CP355,'Vlookup tables'!$G$2:$H$7,2,FALSE))</f>
        <v>1</v>
      </c>
      <c r="BZ355" t="str">
        <f>IF(OR(BU355=FALSE,BU355="na"),"na",VLOOKUP(CQ355,'Vlookup tables'!$G$2:$H$7,2,FALSE))</f>
        <v>na</v>
      </c>
      <c r="CA355">
        <f>IF(OR(BR355=FALSE,BR355="na"),"na",VLOOKUP(CU355,'Vlookup tables'!$J$2:$K$5,2,FALSE))</f>
        <v>3</v>
      </c>
      <c r="CB355">
        <f>IF(OR(BS355=FALSE,BS355="na"),"na",VLOOKUP(CV355,'Vlookup tables'!$J$2:$K$5,2,FALSE))</f>
        <v>3</v>
      </c>
      <c r="CC355">
        <f>IF(OR(BT355=FALSE,BT355="na"),"na",VLOOKUP(CW355,'Vlookup tables'!$J$2:$K$5,2,FALSE))</f>
        <v>2</v>
      </c>
      <c r="CD355" t="str">
        <f>IF(OR(BU355=FALSE,BU355="na"),"na",VLOOKUP(CX355,'Vlookup tables'!$J$2:$K$5,2,FALSE))</f>
        <v>na</v>
      </c>
      <c r="CE355" t="b">
        <f t="shared" si="392"/>
        <v>1</v>
      </c>
      <c r="CF355" t="b">
        <f t="shared" si="393"/>
        <v>1</v>
      </c>
      <c r="CG355" t="b">
        <f t="shared" si="394"/>
        <v>0</v>
      </c>
      <c r="CH355" t="str">
        <f t="shared" si="395"/>
        <v>na</v>
      </c>
      <c r="CI355" t="s">
        <v>519</v>
      </c>
      <c r="CJ355" t="s">
        <v>593</v>
      </c>
      <c r="CN355" t="s">
        <v>573</v>
      </c>
      <c r="CO355" t="s">
        <v>573</v>
      </c>
      <c r="CP355" t="s">
        <v>530</v>
      </c>
      <c r="CU355" t="s">
        <v>532</v>
      </c>
      <c r="CV355" t="s">
        <v>532</v>
      </c>
      <c r="CW355" t="s">
        <v>528</v>
      </c>
      <c r="DB355" t="s">
        <v>1904</v>
      </c>
      <c r="DC355" t="s">
        <v>1904</v>
      </c>
      <c r="DI355" t="b">
        <f t="shared" si="396"/>
        <v>1</v>
      </c>
      <c r="DJ355" t="s">
        <v>1905</v>
      </c>
      <c r="DK355" t="s">
        <v>649</v>
      </c>
      <c r="EQ355" t="b">
        <f t="shared" si="397"/>
        <v>1</v>
      </c>
      <c r="ER355" t="b">
        <f t="shared" si="398"/>
        <v>1</v>
      </c>
      <c r="ES355" t="b">
        <f t="shared" si="399"/>
        <v>1</v>
      </c>
      <c r="ET355" t="b">
        <f t="shared" si="400"/>
        <v>0</v>
      </c>
      <c r="EU355" t="b">
        <f t="shared" si="401"/>
        <v>0</v>
      </c>
      <c r="EV355" t="b">
        <f t="shared" si="402"/>
        <v>0</v>
      </c>
      <c r="EW355">
        <f t="shared" si="356"/>
        <v>2</v>
      </c>
      <c r="EX355">
        <f t="shared" si="357"/>
        <v>2</v>
      </c>
      <c r="EY355" t="str">
        <f t="shared" si="358"/>
        <v>na</v>
      </c>
      <c r="EZ355" t="str">
        <f t="shared" si="359"/>
        <v>na</v>
      </c>
      <c r="FA355" t="b">
        <f t="shared" si="360"/>
        <v>1</v>
      </c>
      <c r="FB355" t="b">
        <f t="shared" si="361"/>
        <v>0</v>
      </c>
      <c r="FC355" t="b">
        <f t="shared" si="403"/>
        <v>0</v>
      </c>
      <c r="FD355" t="b">
        <f t="shared" si="362"/>
        <v>1</v>
      </c>
      <c r="FE355" t="b">
        <f t="shared" si="363"/>
        <v>0</v>
      </c>
      <c r="FF355" t="b">
        <f t="shared" si="364"/>
        <v>1</v>
      </c>
      <c r="FG355" t="b">
        <f t="shared" si="365"/>
        <v>0</v>
      </c>
      <c r="FH355" t="b">
        <f t="shared" si="404"/>
        <v>0</v>
      </c>
      <c r="FI355">
        <f>IF(OR(FD355=FALSE,FD355="na"),"na",VLOOKUP(GH355,'Vlookup tables'!$G$2:$H$7,2,FALSE))</f>
        <v>5</v>
      </c>
      <c r="FJ355" t="str">
        <f>IF(OR(FE355=FALSE,FE355="na"),"na",VLOOKUP(GI355,'Vlookup tables'!$G$2:$H$7,2,FALSE))</f>
        <v>na</v>
      </c>
      <c r="FK355">
        <f>IF(OR(FF355=FALSE,FF355="na"),"na",VLOOKUP(GJ355,'Vlookup tables'!$G$2:$H$7,2,FALSE))</f>
        <v>4</v>
      </c>
      <c r="FL355" t="str">
        <f>IF(OR(FG355=FALSE,FG355="na"),"na",VLOOKUP(GK355,'Vlookup tables'!$G$2:$H$7,2,FALSE))</f>
        <v>na</v>
      </c>
      <c r="FM355">
        <f>IF(OR(FD355=FALSE,FD355="na"),"na",VLOOKUP(GO355,'Vlookup tables'!$J$2:$K$5,2,FALSE))</f>
        <v>3</v>
      </c>
      <c r="FN355" t="str">
        <f>IF(OR(FE355=FALSE,FE355="na"),"na",VLOOKUP(GP355,'Vlookup tables'!$J$2:$K$5,2,FALSE))</f>
        <v>na</v>
      </c>
      <c r="FO355">
        <f>IF(OR(FF355=FALSE,FF355="na"),"na",VLOOKUP(GQ355,'Vlookup tables'!$J$2:$K$5,2,FALSE))</f>
        <v>3</v>
      </c>
      <c r="FP355" t="str">
        <f>IF(OR(FG355=FALSE,FG355="na"),"na",VLOOKUP(GR355,'Vlookup tables'!$J$2:$K$5,2,FALSE))</f>
        <v>na</v>
      </c>
      <c r="FQ355" t="b">
        <f t="shared" si="366"/>
        <v>0</v>
      </c>
      <c r="FR355" t="str">
        <f t="shared" si="367"/>
        <v>na</v>
      </c>
      <c r="FS355" t="b">
        <f t="shared" si="368"/>
        <v>0</v>
      </c>
      <c r="FT355" t="str">
        <f t="shared" si="369"/>
        <v>na</v>
      </c>
      <c r="FU355" t="b">
        <f t="shared" si="370"/>
        <v>1</v>
      </c>
      <c r="FV355" t="s">
        <v>634</v>
      </c>
      <c r="FX355" t="s">
        <v>556</v>
      </c>
      <c r="FY355" t="s">
        <v>556</v>
      </c>
      <c r="GB355" t="s">
        <v>630</v>
      </c>
      <c r="GF355" t="s">
        <v>596</v>
      </c>
      <c r="GH355" t="s">
        <v>551</v>
      </c>
      <c r="GJ355" t="s">
        <v>573</v>
      </c>
      <c r="GO355" t="s">
        <v>532</v>
      </c>
      <c r="GQ355" t="s">
        <v>532</v>
      </c>
      <c r="HC355" t="s">
        <v>1906</v>
      </c>
      <c r="HD355" t="s">
        <v>649</v>
      </c>
      <c r="HX355">
        <f>IF(IT355="","Unknown",VLOOKUP(IT355,'Vlookup tables'!$B$13:$C$16,2,FALSE))</f>
        <v>2</v>
      </c>
      <c r="HY355">
        <f>IF(IU355="","Unknown",VLOOKUP(IU355,'Vlookup tables'!$D$13:$E$16,2,FALSE))</f>
        <v>3</v>
      </c>
      <c r="HZ355">
        <f>IF(IV355="","Unknown",VLOOKUP(IV355,'Vlookup tables'!$F$13:$G$16,2,FALSE))</f>
        <v>1</v>
      </c>
      <c r="IA355">
        <f>IF(IW355="","Unknown",VLOOKUP(IW355,'Vlookup tables'!$H$13:$I$16,2,FALSE))</f>
        <v>2</v>
      </c>
      <c r="IB355">
        <f>IF(IX355="","Unknown",VLOOKUP(IX355,'Vlookup tables'!$J$13:$K$16,2,FALSE))</f>
        <v>3</v>
      </c>
      <c r="IC355">
        <f>IF(IY355="","Unknown",VLOOKUP(IY355,'Vlookup tables'!$L$13:$M$16,2,FALSE))</f>
        <v>3</v>
      </c>
      <c r="ID355">
        <f>IF(IZ355="","Unknown",VLOOKUP(IZ355,'Vlookup tables'!$N$13:$O$16,2,FALSE))</f>
        <v>1</v>
      </c>
      <c r="IE355">
        <f>VLOOKUP(JA355,'Vlookup tables'!$P$13:$Q$15,2,FALSE)</f>
        <v>2</v>
      </c>
      <c r="IF355" t="b">
        <f t="shared" si="405"/>
        <v>1</v>
      </c>
      <c r="IG355" t="b">
        <f t="shared" si="406"/>
        <v>0</v>
      </c>
      <c r="IH355" t="b">
        <f t="shared" si="407"/>
        <v>0</v>
      </c>
      <c r="II355" t="b">
        <f t="shared" si="371"/>
        <v>0</v>
      </c>
      <c r="IJ355">
        <f>IF(OR(IF355=FALSE,IF355="na"),"na",VLOOKUP(JF355,'Vlookup tables'!$G$2:$H$7,2,FALSE))</f>
        <v>1</v>
      </c>
      <c r="IK355" t="str">
        <f>IF(OR(IG355=FALSE,IG355="na"),"na",VLOOKUP(JG355,'Vlookup tables'!$G$2:$H$7,2,FALSE))</f>
        <v>na</v>
      </c>
      <c r="IL355" t="str">
        <f>IF(OR(IH355=FALSE,IH355="na"),"na",VLOOKUP(JH355,'Vlookup tables'!$G$2:$H$7,2,FALSE))</f>
        <v>na</v>
      </c>
      <c r="IM355">
        <f>IF(OR(IF355=FALSE,IF355="na"),"na",VLOOKUP(JL355,'Vlookup tables'!$J$2:$K$5,2,FALSE))</f>
        <v>2</v>
      </c>
      <c r="IN355" t="str">
        <f>IF(OR(IG355=FALSE,IG355="na"),"na",VLOOKUP(JM355,'Vlookup tables'!$J$2:$K$5,2,FALSE))</f>
        <v>na</v>
      </c>
      <c r="IO355" t="str">
        <f>IF(OR(IH355=FALSE,IH355="na"),"na",VLOOKUP(JN355,'Vlookup tables'!$J$2:$K$5,2,FALSE))</f>
        <v>na</v>
      </c>
      <c r="IP355" t="b">
        <f t="shared" si="408"/>
        <v>0</v>
      </c>
      <c r="IQ355" t="str">
        <f t="shared" si="409"/>
        <v>na</v>
      </c>
      <c r="IR355" t="str">
        <f t="shared" si="410"/>
        <v>na</v>
      </c>
      <c r="IS355" t="b">
        <f t="shared" si="411"/>
        <v>1</v>
      </c>
      <c r="IT355" t="s">
        <v>559</v>
      </c>
      <c r="IU355" t="s">
        <v>539</v>
      </c>
      <c r="IV355" t="s">
        <v>586</v>
      </c>
      <c r="IW355" t="s">
        <v>562</v>
      </c>
      <c r="IX355" t="s">
        <v>577</v>
      </c>
      <c r="IY355" t="s">
        <v>532</v>
      </c>
      <c r="IZ355" t="s">
        <v>562</v>
      </c>
      <c r="JA355" t="s">
        <v>578</v>
      </c>
      <c r="JB355" t="s">
        <v>662</v>
      </c>
      <c r="JF355" t="s">
        <v>530</v>
      </c>
      <c r="JL355" t="s">
        <v>528</v>
      </c>
      <c r="KM355" t="s">
        <v>1907</v>
      </c>
      <c r="KN355" t="s">
        <v>649</v>
      </c>
      <c r="KQ355" t="b">
        <f t="shared" si="412"/>
        <v>0</v>
      </c>
      <c r="KR355">
        <f t="shared" si="372"/>
        <v>157</v>
      </c>
    </row>
    <row r="356" spans="1:304" ht="14.4" customHeight="1" x14ac:dyDescent="0.3">
      <c r="A356">
        <v>100</v>
      </c>
      <c r="B356">
        <v>661</v>
      </c>
      <c r="C356" s="2">
        <v>44886.309490740743</v>
      </c>
      <c r="D356">
        <v>1</v>
      </c>
      <c r="E356" t="s">
        <v>544</v>
      </c>
      <c r="F356" t="s">
        <v>568</v>
      </c>
      <c r="G356">
        <f>VLOOKUP(F356,'Vlookup tables'!$A$2:$B$10,2,FALSE)</f>
        <v>6</v>
      </c>
      <c r="H356" t="s">
        <v>631</v>
      </c>
      <c r="J356" t="str">
        <f t="shared" si="413"/>
        <v>Maintenance</v>
      </c>
      <c r="K356" t="s">
        <v>568</v>
      </c>
      <c r="L356">
        <f>VLOOKUP(K356,'Vlookup tables'!$A$2:$B$10,2,FALSE)</f>
        <v>6</v>
      </c>
      <c r="M356" t="s">
        <v>546</v>
      </c>
      <c r="N356" t="b">
        <f t="shared" si="373"/>
        <v>1</v>
      </c>
      <c r="O356" t="b">
        <f t="shared" si="374"/>
        <v>1</v>
      </c>
      <c r="P356" t="b">
        <f t="shared" si="375"/>
        <v>1</v>
      </c>
      <c r="Q356" t="b">
        <f t="shared" si="376"/>
        <v>1</v>
      </c>
      <c r="R356" t="b">
        <f t="shared" si="377"/>
        <v>0</v>
      </c>
      <c r="T356" t="str">
        <f t="shared" si="414"/>
        <v>na</v>
      </c>
      <c r="U356" t="str">
        <f t="shared" si="415"/>
        <v>na</v>
      </c>
      <c r="V356" t="str">
        <f t="shared" si="416"/>
        <v>na</v>
      </c>
      <c r="W356" t="str">
        <f t="shared" si="417"/>
        <v>na</v>
      </c>
      <c r="X356" t="str">
        <f t="shared" si="418"/>
        <v>Unknown</v>
      </c>
      <c r="Y356" t="s">
        <v>517</v>
      </c>
      <c r="Z356">
        <f>VLOOKUP(Y356,'Vlookup tables'!$D$2:$E$6,2,FALSE)</f>
        <v>1</v>
      </c>
      <c r="AA356" t="b">
        <f t="shared" si="355"/>
        <v>1</v>
      </c>
      <c r="AB356" t="b">
        <f t="shared" si="378"/>
        <v>0</v>
      </c>
      <c r="AC356" t="b">
        <f t="shared" si="379"/>
        <v>0</v>
      </c>
      <c r="AD356" t="b">
        <f t="shared" si="380"/>
        <v>1</v>
      </c>
      <c r="AE356" t="b">
        <f t="shared" si="381"/>
        <v>0</v>
      </c>
      <c r="AF356">
        <f>IF(OR(AA356=FALSE,AA356="na"),"na",VLOOKUP(AV356,'Vlookup tables'!$G$2:$H$7,2,FALSE))</f>
        <v>4</v>
      </c>
      <c r="AG356" t="str">
        <f>IF(OR(AB356=FALSE,AB356="na"),"na",VLOOKUP(AW356,'Vlookup tables'!$G$2:$H$7,2,FALSE))</f>
        <v>na</v>
      </c>
      <c r="AH356" t="str">
        <f>IF(OR(AC356=FALSE,AC356="na"),"na",VLOOKUP(AX356,'Vlookup tables'!$G$2:$H$7,2,FALSE))</f>
        <v>na</v>
      </c>
      <c r="AI356">
        <f>IF(OR(AD356=FALSE,AD356="na"),"na",VLOOKUP(AY356,'Vlookup tables'!$G$2:$H$7,2,FALSE))</f>
        <v>4</v>
      </c>
      <c r="AJ356">
        <f>IF(OR(AA356=FALSE,AA356="na"),"na",VLOOKUP(BC356,'Vlookup tables'!$J$2:$K$5,2,FALSE))</f>
        <v>3</v>
      </c>
      <c r="AK356" t="str">
        <f>IF(OR(AB356=FALSE,AB356="na"),"na",VLOOKUP(BD356,'Vlookup tables'!$J$2:$K$5,2,FALSE))</f>
        <v>na</v>
      </c>
      <c r="AL356" t="str">
        <f>IF(OR(AC356=FALSE,AC356="na"),"na",VLOOKUP(BE356,'Vlookup tables'!$J$2:$K$5,2,FALSE))</f>
        <v>na</v>
      </c>
      <c r="AM356">
        <f>IF(OR(AD356=FALSE,AD356="na"),"na",VLOOKUP(BF356,'Vlookup tables'!$J$2:$K$5,2,FALSE))</f>
        <v>3</v>
      </c>
      <c r="AN356" t="b">
        <f t="shared" si="382"/>
        <v>0</v>
      </c>
      <c r="AO356" t="str">
        <f t="shared" si="383"/>
        <v>na</v>
      </c>
      <c r="AP356" t="str">
        <f t="shared" si="384"/>
        <v>na</v>
      </c>
      <c r="AQ356" t="b">
        <f t="shared" si="385"/>
        <v>0</v>
      </c>
      <c r="AR356" t="s">
        <v>666</v>
      </c>
      <c r="AV356" t="s">
        <v>573</v>
      </c>
      <c r="AX356" t="s">
        <v>551</v>
      </c>
      <c r="AY356" t="s">
        <v>573</v>
      </c>
      <c r="BC356" t="s">
        <v>532</v>
      </c>
      <c r="BE356" t="s">
        <v>532</v>
      </c>
      <c r="BF356" t="s">
        <v>532</v>
      </c>
      <c r="BL356" t="s">
        <v>1908</v>
      </c>
      <c r="BQ356" t="str">
        <f t="shared" si="386"/>
        <v>Yes</v>
      </c>
      <c r="BR356" t="b">
        <f t="shared" si="387"/>
        <v>1</v>
      </c>
      <c r="BS356" t="b">
        <f t="shared" si="388"/>
        <v>1</v>
      </c>
      <c r="BT356" t="b">
        <f t="shared" si="389"/>
        <v>1</v>
      </c>
      <c r="BU356" t="b">
        <f t="shared" si="390"/>
        <v>0</v>
      </c>
      <c r="BV356" t="b">
        <f t="shared" si="391"/>
        <v>0</v>
      </c>
      <c r="BW356">
        <f>IF(OR(BR356=FALSE,BR356="na"),"na",VLOOKUP(CN356,'Vlookup tables'!$G$2:$H$7,2,FALSE))</f>
        <v>3</v>
      </c>
      <c r="BX356">
        <f>IF(OR(BS356=FALSE,BS356="na"),"na",VLOOKUP(CO356,'Vlookup tables'!$G$2:$H$7,2,FALSE))</f>
        <v>3</v>
      </c>
      <c r="BY356">
        <f>IF(OR(BT356=FALSE,BT356="na"),"na",VLOOKUP(CP356,'Vlookup tables'!$G$2:$H$7,2,FALSE))</f>
        <v>2</v>
      </c>
      <c r="BZ356" t="str">
        <f>IF(OR(BU356=FALSE,BU356="na"),"na",VLOOKUP(CQ356,'Vlookup tables'!$G$2:$H$7,2,FALSE))</f>
        <v>na</v>
      </c>
      <c r="CA356">
        <f>IF(OR(BR356=FALSE,BR356="na"),"na",VLOOKUP(CU356,'Vlookup tables'!$J$2:$K$5,2,FALSE))</f>
        <v>3</v>
      </c>
      <c r="CB356">
        <f>IF(OR(BS356=FALSE,BS356="na"),"na",VLOOKUP(CV356,'Vlookup tables'!$J$2:$K$5,2,FALSE))</f>
        <v>3</v>
      </c>
      <c r="CC356">
        <f>IF(OR(BT356=FALSE,BT356="na"),"na",VLOOKUP(CW356,'Vlookup tables'!$J$2:$K$5,2,FALSE))</f>
        <v>3</v>
      </c>
      <c r="CD356" t="str">
        <f>IF(OR(BU356=FALSE,BU356="na"),"na",VLOOKUP(CX356,'Vlookup tables'!$J$2:$K$5,2,FALSE))</f>
        <v>na</v>
      </c>
      <c r="CE356" t="b">
        <f t="shared" si="392"/>
        <v>0</v>
      </c>
      <c r="CF356" t="b">
        <f t="shared" si="393"/>
        <v>0</v>
      </c>
      <c r="CG356" t="b">
        <f t="shared" si="394"/>
        <v>0</v>
      </c>
      <c r="CH356" t="str">
        <f t="shared" si="395"/>
        <v>na</v>
      </c>
      <c r="CI356" t="s">
        <v>519</v>
      </c>
      <c r="CJ356" t="s">
        <v>593</v>
      </c>
      <c r="CN356" t="s">
        <v>527</v>
      </c>
      <c r="CO356" t="s">
        <v>527</v>
      </c>
      <c r="CP356" t="s">
        <v>531</v>
      </c>
      <c r="CU356" t="s">
        <v>532</v>
      </c>
      <c r="CV356" t="s">
        <v>532</v>
      </c>
      <c r="CW356" t="s">
        <v>532</v>
      </c>
      <c r="DI356" t="b">
        <f t="shared" si="396"/>
        <v>0</v>
      </c>
      <c r="DJ356" t="s">
        <v>629</v>
      </c>
      <c r="DK356" t="s">
        <v>552</v>
      </c>
      <c r="EQ356" t="b">
        <f t="shared" si="397"/>
        <v>1</v>
      </c>
      <c r="ER356" t="b">
        <f t="shared" si="398"/>
        <v>1</v>
      </c>
      <c r="ES356" t="b">
        <f t="shared" si="399"/>
        <v>1</v>
      </c>
      <c r="ET356" t="b">
        <f t="shared" si="400"/>
        <v>0</v>
      </c>
      <c r="EU356" t="b">
        <f t="shared" si="401"/>
        <v>0</v>
      </c>
      <c r="EV356" t="b">
        <f t="shared" si="402"/>
        <v>0</v>
      </c>
      <c r="EW356">
        <f t="shared" si="356"/>
        <v>3</v>
      </c>
      <c r="EX356">
        <f t="shared" si="357"/>
        <v>3</v>
      </c>
      <c r="EY356" t="str">
        <f t="shared" si="358"/>
        <v>na</v>
      </c>
      <c r="EZ356" t="str">
        <f t="shared" si="359"/>
        <v>na</v>
      </c>
      <c r="FA356" t="b">
        <f t="shared" si="360"/>
        <v>1</v>
      </c>
      <c r="FB356" t="b">
        <f t="shared" si="361"/>
        <v>0</v>
      </c>
      <c r="FC356" t="b">
        <f t="shared" si="403"/>
        <v>0</v>
      </c>
      <c r="FD356" t="b">
        <f t="shared" si="362"/>
        <v>1</v>
      </c>
      <c r="FE356" t="b">
        <f t="shared" si="363"/>
        <v>0</v>
      </c>
      <c r="FF356" t="b">
        <f t="shared" si="364"/>
        <v>1</v>
      </c>
      <c r="FG356" t="b">
        <f t="shared" si="365"/>
        <v>0</v>
      </c>
      <c r="FH356" t="b">
        <f t="shared" si="404"/>
        <v>0</v>
      </c>
      <c r="FI356">
        <f>IF(OR(FD356=FALSE,FD356="na"),"na",VLOOKUP(GH356,'Vlookup tables'!$G$2:$H$7,2,FALSE))</f>
        <v>4</v>
      </c>
      <c r="FJ356" t="str">
        <f>IF(OR(FE356=FALSE,FE356="na"),"na",VLOOKUP(GI356,'Vlookup tables'!$G$2:$H$7,2,FALSE))</f>
        <v>na</v>
      </c>
      <c r="FK356">
        <f>IF(OR(FF356=FALSE,FF356="na"),"na",VLOOKUP(GJ356,'Vlookup tables'!$G$2:$H$7,2,FALSE))</f>
        <v>4</v>
      </c>
      <c r="FL356" t="str">
        <f>IF(OR(FG356=FALSE,FG356="na"),"na",VLOOKUP(GK356,'Vlookup tables'!$G$2:$H$7,2,FALSE))</f>
        <v>na</v>
      </c>
      <c r="FM356">
        <f>IF(OR(FD356=FALSE,FD356="na"),"na",VLOOKUP(GO356,'Vlookup tables'!$J$2:$K$5,2,FALSE))</f>
        <v>3</v>
      </c>
      <c r="FN356" t="str">
        <f>IF(OR(FE356=FALSE,FE356="na"),"na",VLOOKUP(GP356,'Vlookup tables'!$J$2:$K$5,2,FALSE))</f>
        <v>na</v>
      </c>
      <c r="FO356">
        <f>IF(OR(FF356=FALSE,FF356="na"),"na",VLOOKUP(GQ356,'Vlookup tables'!$J$2:$K$5,2,FALSE))</f>
        <v>3</v>
      </c>
      <c r="FP356" t="str">
        <f>IF(OR(FG356=FALSE,FG356="na"),"na",VLOOKUP(GR356,'Vlookup tables'!$J$2:$K$5,2,FALSE))</f>
        <v>na</v>
      </c>
      <c r="FQ356" t="b">
        <f t="shared" si="366"/>
        <v>0</v>
      </c>
      <c r="FR356" t="str">
        <f t="shared" si="367"/>
        <v>na</v>
      </c>
      <c r="FS356" t="b">
        <f t="shared" si="368"/>
        <v>0</v>
      </c>
      <c r="FT356" t="str">
        <f t="shared" si="369"/>
        <v>na</v>
      </c>
      <c r="FU356" t="b">
        <f t="shared" si="370"/>
        <v>0</v>
      </c>
      <c r="FV356" t="s">
        <v>634</v>
      </c>
      <c r="FX356" t="s">
        <v>554</v>
      </c>
      <c r="FY356" t="s">
        <v>554</v>
      </c>
      <c r="GB356" t="s">
        <v>630</v>
      </c>
      <c r="GF356" t="s">
        <v>596</v>
      </c>
      <c r="GH356" t="s">
        <v>573</v>
      </c>
      <c r="GJ356" t="s">
        <v>573</v>
      </c>
      <c r="GO356" t="s">
        <v>532</v>
      </c>
      <c r="GQ356" t="s">
        <v>532</v>
      </c>
      <c r="HD356" t="s">
        <v>552</v>
      </c>
      <c r="HX356">
        <f>IF(IT356="","Unknown",VLOOKUP(IT356,'Vlookup tables'!$B$13:$C$16,2,FALSE))</f>
        <v>2</v>
      </c>
      <c r="HY356">
        <f>IF(IU356="","Unknown",VLOOKUP(IU356,'Vlookup tables'!$D$13:$E$16,2,FALSE))</f>
        <v>2</v>
      </c>
      <c r="HZ356">
        <f>IF(IV356="","Unknown",VLOOKUP(IV356,'Vlookup tables'!$F$13:$G$16,2,FALSE))</f>
        <v>3</v>
      </c>
      <c r="IA356">
        <f>IF(IW356="","Unknown",VLOOKUP(IW356,'Vlookup tables'!$H$13:$I$16,2,FALSE))</f>
        <v>3</v>
      </c>
      <c r="IB356">
        <f>IF(IX356="","Unknown",VLOOKUP(IX356,'Vlookup tables'!$J$13:$K$16,2,FALSE))</f>
        <v>3</v>
      </c>
      <c r="IC356">
        <f>IF(IY356="","Unknown",VLOOKUP(IY356,'Vlookup tables'!$L$13:$M$16,2,FALSE))</f>
        <v>3</v>
      </c>
      <c r="ID356">
        <f>IF(IZ356="","Unknown",VLOOKUP(IZ356,'Vlookup tables'!$N$13:$O$16,2,FALSE))</f>
        <v>1</v>
      </c>
      <c r="IE356">
        <f>VLOOKUP(JA356,'Vlookup tables'!$P$13:$Q$15,2,FALSE)</f>
        <v>2</v>
      </c>
      <c r="IF356" t="b">
        <f t="shared" si="405"/>
        <v>1</v>
      </c>
      <c r="IG356" t="b">
        <f t="shared" si="406"/>
        <v>1</v>
      </c>
      <c r="IH356" t="b">
        <f t="shared" si="407"/>
        <v>0</v>
      </c>
      <c r="II356" t="b">
        <f t="shared" si="371"/>
        <v>0</v>
      </c>
      <c r="IJ356">
        <f>IF(OR(IF356=FALSE,IF356="na"),"na",VLOOKUP(JF356,'Vlookup tables'!$G$2:$H$7,2,FALSE))</f>
        <v>4</v>
      </c>
      <c r="IK356">
        <f>IF(OR(IG356=FALSE,IG356="na"),"na",VLOOKUP(JG356,'Vlookup tables'!$G$2:$H$7,2,FALSE))</f>
        <v>4</v>
      </c>
      <c r="IL356" t="str">
        <f>IF(OR(IH356=FALSE,IH356="na"),"na",VLOOKUP(JH356,'Vlookup tables'!$G$2:$H$7,2,FALSE))</f>
        <v>na</v>
      </c>
      <c r="IM356">
        <f>IF(OR(IF356=FALSE,IF356="na"),"na",VLOOKUP(JL356,'Vlookup tables'!$J$2:$K$5,2,FALSE))</f>
        <v>3</v>
      </c>
      <c r="IN356">
        <f>IF(OR(IG356=FALSE,IG356="na"),"na",VLOOKUP(JM356,'Vlookup tables'!$J$2:$K$5,2,FALSE))</f>
        <v>3</v>
      </c>
      <c r="IO356" t="str">
        <f>IF(OR(IH356=FALSE,IH356="na"),"na",VLOOKUP(JN356,'Vlookup tables'!$J$2:$K$5,2,FALSE))</f>
        <v>na</v>
      </c>
      <c r="IP356" t="b">
        <f t="shared" si="408"/>
        <v>0</v>
      </c>
      <c r="IQ356" t="b">
        <f t="shared" si="409"/>
        <v>0</v>
      </c>
      <c r="IR356" t="str">
        <f t="shared" si="410"/>
        <v>na</v>
      </c>
      <c r="IS356" t="b">
        <f t="shared" si="411"/>
        <v>0</v>
      </c>
      <c r="IT356" t="s">
        <v>559</v>
      </c>
      <c r="IU356" t="s">
        <v>560</v>
      </c>
      <c r="IV356" t="s">
        <v>540</v>
      </c>
      <c r="IW356" t="s">
        <v>576</v>
      </c>
      <c r="IX356" t="s">
        <v>577</v>
      </c>
      <c r="IY356" t="s">
        <v>532</v>
      </c>
      <c r="IZ356" t="s">
        <v>562</v>
      </c>
      <c r="JA356" t="s">
        <v>578</v>
      </c>
      <c r="JB356" t="s">
        <v>636</v>
      </c>
      <c r="JF356" t="s">
        <v>573</v>
      </c>
      <c r="JG356" t="s">
        <v>573</v>
      </c>
      <c r="JL356" t="s">
        <v>532</v>
      </c>
      <c r="JM356" t="s">
        <v>532</v>
      </c>
      <c r="KN356" t="s">
        <v>552</v>
      </c>
      <c r="KQ356" t="b">
        <f t="shared" si="412"/>
        <v>0</v>
      </c>
      <c r="KR356">
        <f t="shared" si="372"/>
        <v>155</v>
      </c>
    </row>
    <row r="357" spans="1:304" ht="14.4" customHeight="1" x14ac:dyDescent="0.3">
      <c r="A357">
        <v>100</v>
      </c>
      <c r="B357">
        <v>916</v>
      </c>
      <c r="C357" s="2">
        <v>44886.32540509259</v>
      </c>
      <c r="D357">
        <v>1</v>
      </c>
      <c r="E357" t="s">
        <v>544</v>
      </c>
      <c r="F357" t="s">
        <v>680</v>
      </c>
      <c r="G357">
        <f>VLOOKUP(F357,'Vlookup tables'!$A$2:$B$10,2,FALSE)</f>
        <v>2</v>
      </c>
      <c r="H357" t="s">
        <v>579</v>
      </c>
      <c r="I357" t="s">
        <v>1909</v>
      </c>
      <c r="J357" t="str">
        <f t="shared" si="413"/>
        <v>mechanic</v>
      </c>
      <c r="K357" t="s">
        <v>612</v>
      </c>
      <c r="L357">
        <f>VLOOKUP(K357,'Vlookup tables'!$A$2:$B$10,2,FALSE)</f>
        <v>5</v>
      </c>
      <c r="M357" t="s">
        <v>583</v>
      </c>
      <c r="N357" t="b">
        <f t="shared" si="373"/>
        <v>1</v>
      </c>
      <c r="O357" t="b">
        <f t="shared" si="374"/>
        <v>0</v>
      </c>
      <c r="P357" t="b">
        <f t="shared" si="375"/>
        <v>0</v>
      </c>
      <c r="Q357" t="b">
        <f t="shared" si="376"/>
        <v>0</v>
      </c>
      <c r="R357" t="b">
        <f t="shared" si="377"/>
        <v>0</v>
      </c>
      <c r="S357" t="s">
        <v>904</v>
      </c>
      <c r="T357" t="str">
        <f t="shared" si="414"/>
        <v>na</v>
      </c>
      <c r="U357" t="b">
        <f t="shared" si="415"/>
        <v>0</v>
      </c>
      <c r="V357" t="b">
        <f t="shared" si="416"/>
        <v>0</v>
      </c>
      <c r="W357" t="b">
        <f t="shared" si="417"/>
        <v>1</v>
      </c>
      <c r="X357" t="b">
        <f t="shared" si="418"/>
        <v>0</v>
      </c>
      <c r="Y357" t="s">
        <v>517</v>
      </c>
      <c r="Z357">
        <f>VLOOKUP(Y357,'Vlookup tables'!$D$2:$E$6,2,FALSE)</f>
        <v>1</v>
      </c>
      <c r="AA357" t="b">
        <f t="shared" si="355"/>
        <v>1</v>
      </c>
      <c r="AB357" t="b">
        <f t="shared" si="378"/>
        <v>0</v>
      </c>
      <c r="AC357" t="b">
        <f t="shared" si="379"/>
        <v>0</v>
      </c>
      <c r="AD357" t="b">
        <f t="shared" si="380"/>
        <v>0</v>
      </c>
      <c r="AE357" t="b">
        <f t="shared" si="381"/>
        <v>0</v>
      </c>
      <c r="AF357">
        <f>IF(OR(AA357=FALSE,AA357="na"),"na",VLOOKUP(AV357,'Vlookup tables'!$G$2:$H$7,2,FALSE))</f>
        <v>4</v>
      </c>
      <c r="AG357" t="str">
        <f>IF(OR(AB357=FALSE,AB357="na"),"na",VLOOKUP(AW357,'Vlookup tables'!$G$2:$H$7,2,FALSE))</f>
        <v>na</v>
      </c>
      <c r="AH357" t="str">
        <f>IF(OR(AC357=FALSE,AC357="na"),"na",VLOOKUP(AX357,'Vlookup tables'!$G$2:$H$7,2,FALSE))</f>
        <v>na</v>
      </c>
      <c r="AI357" t="str">
        <f>IF(OR(AD357=FALSE,AD357="na"),"na",VLOOKUP(AY357,'Vlookup tables'!$G$2:$H$7,2,FALSE))</f>
        <v>na</v>
      </c>
      <c r="AJ357">
        <f>IF(OR(AA357=FALSE,AA357="na"),"na",VLOOKUP(BC357,'Vlookup tables'!$J$2:$K$5,2,FALSE))</f>
        <v>3</v>
      </c>
      <c r="AK357" t="str">
        <f>IF(OR(AB357=FALSE,AB357="na"),"na",VLOOKUP(BD357,'Vlookup tables'!$J$2:$K$5,2,FALSE))</f>
        <v>na</v>
      </c>
      <c r="AL357" t="str">
        <f>IF(OR(AC357=FALSE,AC357="na"),"na",VLOOKUP(BE357,'Vlookup tables'!$J$2:$K$5,2,FALSE))</f>
        <v>na</v>
      </c>
      <c r="AM357" t="str">
        <f>IF(OR(AD357=FALSE,AD357="na"),"na",VLOOKUP(BF357,'Vlookup tables'!$J$2:$K$5,2,FALSE))</f>
        <v>na</v>
      </c>
      <c r="AN357" t="b">
        <f t="shared" si="382"/>
        <v>0</v>
      </c>
      <c r="AO357" t="str">
        <f t="shared" si="383"/>
        <v>na</v>
      </c>
      <c r="AP357" t="str">
        <f t="shared" si="384"/>
        <v>na</v>
      </c>
      <c r="AQ357" t="str">
        <f t="shared" si="385"/>
        <v>na</v>
      </c>
      <c r="AR357" t="s">
        <v>747</v>
      </c>
      <c r="AV357" t="s">
        <v>573</v>
      </c>
      <c r="AX357" t="s">
        <v>573</v>
      </c>
      <c r="BC357" t="s">
        <v>532</v>
      </c>
      <c r="BE357" t="s">
        <v>532</v>
      </c>
      <c r="BQ357" t="str">
        <f t="shared" si="386"/>
        <v>Yes</v>
      </c>
      <c r="BR357" t="b">
        <f t="shared" si="387"/>
        <v>1</v>
      </c>
      <c r="BS357" t="b">
        <f t="shared" si="388"/>
        <v>1</v>
      </c>
      <c r="BT357" t="b">
        <f t="shared" si="389"/>
        <v>1</v>
      </c>
      <c r="BU357" t="b">
        <f t="shared" si="390"/>
        <v>1</v>
      </c>
      <c r="BV357" t="b">
        <f t="shared" si="391"/>
        <v>0</v>
      </c>
      <c r="BW357">
        <f>IF(OR(BR357=FALSE,BR357="na"),"na",VLOOKUP(CN357,'Vlookup tables'!$G$2:$H$7,2,FALSE))</f>
        <v>4</v>
      </c>
      <c r="BX357">
        <f>IF(OR(BS357=FALSE,BS357="na"),"na",VLOOKUP(CO357,'Vlookup tables'!$G$2:$H$7,2,FALSE))</f>
        <v>4</v>
      </c>
      <c r="BY357">
        <f>IF(OR(BT357=FALSE,BT357="na"),"na",VLOOKUP(CP357,'Vlookup tables'!$G$2:$H$7,2,FALSE))</f>
        <v>4</v>
      </c>
      <c r="BZ357">
        <f>IF(OR(BU357=FALSE,BU357="na"),"na",VLOOKUP(CQ357,'Vlookup tables'!$G$2:$H$7,2,FALSE))</f>
        <v>4</v>
      </c>
      <c r="CA357">
        <f>IF(OR(BR357=FALSE,BR357="na"),"na",VLOOKUP(CU357,'Vlookup tables'!$J$2:$K$5,2,FALSE))</f>
        <v>3</v>
      </c>
      <c r="CB357">
        <f>IF(OR(BS357=FALSE,BS357="na"),"na",VLOOKUP(CV357,'Vlookup tables'!$J$2:$K$5,2,FALSE))</f>
        <v>3</v>
      </c>
      <c r="CC357">
        <f>IF(OR(BT357=FALSE,BT357="na"),"na",VLOOKUP(CW357,'Vlookup tables'!$J$2:$K$5,2,FALSE))</f>
        <v>3</v>
      </c>
      <c r="CD357">
        <f>IF(OR(BU357=FALSE,BU357="na"),"na",VLOOKUP(CX357,'Vlookup tables'!$J$2:$K$5,2,FALSE))</f>
        <v>3</v>
      </c>
      <c r="CE357" t="b">
        <f t="shared" si="392"/>
        <v>0</v>
      </c>
      <c r="CF357" t="b">
        <f t="shared" si="393"/>
        <v>0</v>
      </c>
      <c r="CG357" t="b">
        <f t="shared" si="394"/>
        <v>0</v>
      </c>
      <c r="CH357" t="b">
        <f t="shared" si="395"/>
        <v>0</v>
      </c>
      <c r="CI357" t="s">
        <v>519</v>
      </c>
      <c r="CJ357" t="s">
        <v>550</v>
      </c>
      <c r="CN357" t="s">
        <v>573</v>
      </c>
      <c r="CO357" t="s">
        <v>573</v>
      </c>
      <c r="CP357" t="s">
        <v>573</v>
      </c>
      <c r="CQ357" t="s">
        <v>573</v>
      </c>
      <c r="CU357" t="s">
        <v>532</v>
      </c>
      <c r="CV357" t="s">
        <v>532</v>
      </c>
      <c r="CW357" t="s">
        <v>532</v>
      </c>
      <c r="CX357" t="s">
        <v>532</v>
      </c>
      <c r="DI357" t="b">
        <f t="shared" si="396"/>
        <v>0</v>
      </c>
      <c r="DK357" t="s">
        <v>642</v>
      </c>
      <c r="EQ357" t="b">
        <f t="shared" si="397"/>
        <v>1</v>
      </c>
      <c r="ER357" t="b">
        <f t="shared" si="398"/>
        <v>1</v>
      </c>
      <c r="ES357" t="b">
        <f t="shared" si="399"/>
        <v>1</v>
      </c>
      <c r="ET357" t="b">
        <f t="shared" si="400"/>
        <v>0</v>
      </c>
      <c r="EU357" t="b">
        <f t="shared" si="401"/>
        <v>0</v>
      </c>
      <c r="EV357" t="b">
        <f t="shared" si="402"/>
        <v>0</v>
      </c>
      <c r="EW357">
        <f t="shared" si="356"/>
        <v>2</v>
      </c>
      <c r="EX357">
        <f t="shared" si="357"/>
        <v>2</v>
      </c>
      <c r="EY357" t="str">
        <f t="shared" si="358"/>
        <v>na</v>
      </c>
      <c r="EZ357" t="str">
        <f t="shared" si="359"/>
        <v>na</v>
      </c>
      <c r="FA357" t="b">
        <f t="shared" si="360"/>
        <v>1</v>
      </c>
      <c r="FB357" t="b">
        <f t="shared" si="361"/>
        <v>1</v>
      </c>
      <c r="FC357" t="b">
        <f t="shared" si="403"/>
        <v>0</v>
      </c>
      <c r="FD357" t="b">
        <f t="shared" si="362"/>
        <v>1</v>
      </c>
      <c r="FE357" t="b">
        <f t="shared" si="363"/>
        <v>1</v>
      </c>
      <c r="FF357" t="b">
        <f t="shared" si="364"/>
        <v>1</v>
      </c>
      <c r="FG357" t="b">
        <f t="shared" si="365"/>
        <v>1</v>
      </c>
      <c r="FH357" t="b">
        <f t="shared" si="404"/>
        <v>0</v>
      </c>
      <c r="FI357">
        <f>IF(OR(FD357=FALSE,FD357="na"),"na",VLOOKUP(GH357,'Vlookup tables'!$G$2:$H$7,2,FALSE))</f>
        <v>4</v>
      </c>
      <c r="FJ357">
        <f>IF(OR(FE357=FALSE,FE357="na"),"na",VLOOKUP(GI357,'Vlookup tables'!$G$2:$H$7,2,FALSE))</f>
        <v>4</v>
      </c>
      <c r="FK357">
        <f>IF(OR(FF357=FALSE,FF357="na"),"na",VLOOKUP(GJ357,'Vlookup tables'!$G$2:$H$7,2,FALSE))</f>
        <v>4</v>
      </c>
      <c r="FL357">
        <f>IF(OR(FG357=FALSE,FG357="na"),"na",VLOOKUP(GK357,'Vlookup tables'!$G$2:$H$7,2,FALSE))</f>
        <v>4</v>
      </c>
      <c r="FM357">
        <f>IF(OR(FD357=FALSE,FD357="na"),"na",VLOOKUP(GO357,'Vlookup tables'!$J$2:$K$5,2,FALSE))</f>
        <v>3</v>
      </c>
      <c r="FN357">
        <f>IF(OR(FE357=FALSE,FE357="na"),"na",VLOOKUP(GP357,'Vlookup tables'!$J$2:$K$5,2,FALSE))</f>
        <v>3</v>
      </c>
      <c r="FO357">
        <f>IF(OR(FF357=FALSE,FF357="na"),"na",VLOOKUP(GQ357,'Vlookup tables'!$J$2:$K$5,2,FALSE))</f>
        <v>3</v>
      </c>
      <c r="FP357">
        <f>IF(OR(FG357=FALSE,FG357="na"),"na",VLOOKUP(GR357,'Vlookup tables'!$J$2:$K$5,2,FALSE))</f>
        <v>3</v>
      </c>
      <c r="FQ357" t="b">
        <f t="shared" si="366"/>
        <v>0</v>
      </c>
      <c r="FR357" t="b">
        <f t="shared" si="367"/>
        <v>0</v>
      </c>
      <c r="FS357" t="b">
        <f t="shared" si="368"/>
        <v>0</v>
      </c>
      <c r="FT357" t="b">
        <f t="shared" si="369"/>
        <v>0</v>
      </c>
      <c r="FU357" t="b">
        <f t="shared" si="370"/>
        <v>0</v>
      </c>
      <c r="FV357" t="s">
        <v>634</v>
      </c>
      <c r="FX357" t="s">
        <v>556</v>
      </c>
      <c r="FY357" t="s">
        <v>556</v>
      </c>
      <c r="GB357" t="s">
        <v>607</v>
      </c>
      <c r="GF357" t="s">
        <v>609</v>
      </c>
      <c r="GH357" t="s">
        <v>573</v>
      </c>
      <c r="GI357" t="s">
        <v>573</v>
      </c>
      <c r="GJ357" t="s">
        <v>573</v>
      </c>
      <c r="GK357" t="s">
        <v>573</v>
      </c>
      <c r="GN357" t="s">
        <v>573</v>
      </c>
      <c r="GO357" t="s">
        <v>532</v>
      </c>
      <c r="GP357" t="s">
        <v>532</v>
      </c>
      <c r="GQ357" t="s">
        <v>532</v>
      </c>
      <c r="GR357" t="s">
        <v>532</v>
      </c>
      <c r="GU357" t="s">
        <v>532</v>
      </c>
      <c r="HD357" t="s">
        <v>642</v>
      </c>
      <c r="HX357" t="str">
        <f>IF(IT357="","Unknown",VLOOKUP(IT357,'Vlookup tables'!$B$13:$C$16,2,FALSE))</f>
        <v>Unknown</v>
      </c>
      <c r="HY357" t="str">
        <f>IF(IU357="","Unknown",VLOOKUP(IU357,'Vlookup tables'!$D$13:$E$16,2,FALSE))</f>
        <v>Unknown</v>
      </c>
      <c r="HZ357" t="str">
        <f>IF(IV357="","Unknown",VLOOKUP(IV357,'Vlookup tables'!$F$13:$G$16,2,FALSE))</f>
        <v>Unknown</v>
      </c>
      <c r="IA357">
        <f>IF(IW357="","Unknown",VLOOKUP(IW357,'Vlookup tables'!$H$13:$I$16,2,FALSE))</f>
        <v>2</v>
      </c>
      <c r="IB357">
        <f>IF(IX357="","Unknown",VLOOKUP(IX357,'Vlookup tables'!$J$13:$K$16,2,FALSE))</f>
        <v>2</v>
      </c>
      <c r="IC357">
        <f>IF(IY357="","Unknown",VLOOKUP(IY357,'Vlookup tables'!$L$13:$M$16,2,FALSE))</f>
        <v>2</v>
      </c>
      <c r="ID357" t="str">
        <f>IF(IZ357="","Unknown",VLOOKUP(IZ357,'Vlookup tables'!$N$13:$O$16,2,FALSE))</f>
        <v>Unknown</v>
      </c>
      <c r="IE357">
        <f>VLOOKUP(JA357,'Vlookup tables'!$P$13:$Q$15,2,FALSE)</f>
        <v>2</v>
      </c>
      <c r="IF357" t="b">
        <f t="shared" si="405"/>
        <v>1</v>
      </c>
      <c r="IG357" t="b">
        <f t="shared" si="406"/>
        <v>1</v>
      </c>
      <c r="IH357" t="b">
        <f t="shared" si="407"/>
        <v>1</v>
      </c>
      <c r="II357" t="b">
        <f t="shared" si="371"/>
        <v>0</v>
      </c>
      <c r="IJ357">
        <f>IF(OR(IF357=FALSE,IF357="na"),"na",VLOOKUP(JF357,'Vlookup tables'!$G$2:$H$7,2,FALSE))</f>
        <v>4</v>
      </c>
      <c r="IK357">
        <f>IF(OR(IG357=FALSE,IG357="na"),"na",VLOOKUP(JG357,'Vlookup tables'!$G$2:$H$7,2,FALSE))</f>
        <v>4</v>
      </c>
      <c r="IL357">
        <f>IF(OR(IH357=FALSE,IH357="na"),"na",VLOOKUP(JH357,'Vlookup tables'!$G$2:$H$7,2,FALSE))</f>
        <v>4</v>
      </c>
      <c r="IM357">
        <f>IF(OR(IF357=FALSE,IF357="na"),"na",VLOOKUP(JL357,'Vlookup tables'!$J$2:$K$5,2,FALSE))</f>
        <v>3</v>
      </c>
      <c r="IN357">
        <f>IF(OR(IG357=FALSE,IG357="na"),"na",VLOOKUP(JM357,'Vlookup tables'!$J$2:$K$5,2,FALSE))</f>
        <v>3</v>
      </c>
      <c r="IO357">
        <f>IF(OR(IH357=FALSE,IH357="na"),"na",VLOOKUP(JN357,'Vlookup tables'!$J$2:$K$5,2,FALSE))</f>
        <v>3</v>
      </c>
      <c r="IP357" t="b">
        <f t="shared" si="408"/>
        <v>0</v>
      </c>
      <c r="IQ357" t="b">
        <f t="shared" si="409"/>
        <v>0</v>
      </c>
      <c r="IR357" t="b">
        <f t="shared" si="410"/>
        <v>0</v>
      </c>
      <c r="IS357" t="b">
        <f t="shared" si="411"/>
        <v>0</v>
      </c>
      <c r="IW357" t="s">
        <v>562</v>
      </c>
      <c r="IX357" t="s">
        <v>563</v>
      </c>
      <c r="IY357" t="s">
        <v>528</v>
      </c>
      <c r="JA357" t="s">
        <v>578</v>
      </c>
      <c r="JB357" t="s">
        <v>921</v>
      </c>
      <c r="JF357" t="s">
        <v>573</v>
      </c>
      <c r="JG357" t="s">
        <v>573</v>
      </c>
      <c r="JH357" t="s">
        <v>573</v>
      </c>
      <c r="JL357" t="s">
        <v>532</v>
      </c>
      <c r="JM357" t="s">
        <v>532</v>
      </c>
      <c r="JN357" t="s">
        <v>532</v>
      </c>
      <c r="KN357" t="s">
        <v>649</v>
      </c>
      <c r="KQ357" t="b">
        <f t="shared" si="412"/>
        <v>0</v>
      </c>
      <c r="KR357">
        <f t="shared" si="372"/>
        <v>159</v>
      </c>
    </row>
    <row r="358" spans="1:304" ht="14.4" customHeight="1" x14ac:dyDescent="0.3">
      <c r="A358">
        <v>100</v>
      </c>
      <c r="B358">
        <v>912</v>
      </c>
      <c r="C358" s="2">
        <v>44886.33803240741</v>
      </c>
      <c r="D358">
        <v>1</v>
      </c>
      <c r="E358" t="s">
        <v>544</v>
      </c>
      <c r="F358" t="s">
        <v>566</v>
      </c>
      <c r="G358">
        <f>VLOOKUP(F358,'Vlookup tables'!$A$2:$B$10,2,FALSE)</f>
        <v>3</v>
      </c>
      <c r="H358" t="s">
        <v>631</v>
      </c>
      <c r="J358" t="str">
        <f t="shared" si="413"/>
        <v>Maintenance</v>
      </c>
      <c r="K358" t="s">
        <v>568</v>
      </c>
      <c r="L358">
        <f>VLOOKUP(K358,'Vlookup tables'!$A$2:$B$10,2,FALSE)</f>
        <v>6</v>
      </c>
      <c r="M358" t="s">
        <v>583</v>
      </c>
      <c r="N358" t="b">
        <f t="shared" si="373"/>
        <v>1</v>
      </c>
      <c r="O358" t="b">
        <f t="shared" si="374"/>
        <v>0</v>
      </c>
      <c r="P358" t="b">
        <f t="shared" si="375"/>
        <v>0</v>
      </c>
      <c r="Q358" t="b">
        <f t="shared" si="376"/>
        <v>0</v>
      </c>
      <c r="R358" t="b">
        <f t="shared" si="377"/>
        <v>0</v>
      </c>
      <c r="S358" t="s">
        <v>754</v>
      </c>
      <c r="T358" t="str">
        <f t="shared" si="414"/>
        <v>na</v>
      </c>
      <c r="U358" t="b">
        <f t="shared" si="415"/>
        <v>0</v>
      </c>
      <c r="V358" t="b">
        <f t="shared" si="416"/>
        <v>1</v>
      </c>
      <c r="W358" t="b">
        <f t="shared" si="417"/>
        <v>1</v>
      </c>
      <c r="X358" t="b">
        <f t="shared" si="418"/>
        <v>0</v>
      </c>
      <c r="Y358" t="s">
        <v>517</v>
      </c>
      <c r="Z358">
        <f>VLOOKUP(Y358,'Vlookup tables'!$D$2:$E$6,2,FALSE)</f>
        <v>1</v>
      </c>
      <c r="AA358" t="b">
        <f t="shared" si="355"/>
        <v>1</v>
      </c>
      <c r="AB358" t="b">
        <f t="shared" si="378"/>
        <v>0</v>
      </c>
      <c r="AC358" t="b">
        <f t="shared" si="379"/>
        <v>0</v>
      </c>
      <c r="AD358" t="b">
        <f t="shared" si="380"/>
        <v>0</v>
      </c>
      <c r="AE358" t="b">
        <f t="shared" si="381"/>
        <v>0</v>
      </c>
      <c r="AF358">
        <f>IF(OR(AA358=FALSE,AA358="na"),"na",VLOOKUP(AV358,'Vlookup tables'!$G$2:$H$7,2,FALSE))</f>
        <v>3</v>
      </c>
      <c r="AG358" t="str">
        <f>IF(OR(AB358=FALSE,AB358="na"),"na",VLOOKUP(AW358,'Vlookup tables'!$G$2:$H$7,2,FALSE))</f>
        <v>na</v>
      </c>
      <c r="AH358" t="str">
        <f>IF(OR(AC358=FALSE,AC358="na"),"na",VLOOKUP(AX358,'Vlookup tables'!$G$2:$H$7,2,FALSE))</f>
        <v>na</v>
      </c>
      <c r="AI358" t="str">
        <f>IF(OR(AD358=FALSE,AD358="na"),"na",VLOOKUP(AY358,'Vlookup tables'!$G$2:$H$7,2,FALSE))</f>
        <v>na</v>
      </c>
      <c r="AJ358">
        <f>IF(OR(AA358=FALSE,AA358="na"),"na",VLOOKUP(BC358,'Vlookup tables'!$J$2:$K$5,2,FALSE))</f>
        <v>3</v>
      </c>
      <c r="AK358" t="str">
        <f>IF(OR(AB358=FALSE,AB358="na"),"na",VLOOKUP(BD358,'Vlookup tables'!$J$2:$K$5,2,FALSE))</f>
        <v>na</v>
      </c>
      <c r="AL358" t="str">
        <f>IF(OR(AC358=FALSE,AC358="na"),"na",VLOOKUP(BE358,'Vlookup tables'!$J$2:$K$5,2,FALSE))</f>
        <v>na</v>
      </c>
      <c r="AM358" t="str">
        <f>IF(OR(AD358=FALSE,AD358="na"),"na",VLOOKUP(BF358,'Vlookup tables'!$J$2:$K$5,2,FALSE))</f>
        <v>na</v>
      </c>
      <c r="AN358" t="b">
        <f t="shared" si="382"/>
        <v>0</v>
      </c>
      <c r="AO358" t="str">
        <f t="shared" si="383"/>
        <v>na</v>
      </c>
      <c r="AP358" t="str">
        <f t="shared" si="384"/>
        <v>na</v>
      </c>
      <c r="AQ358" t="str">
        <f t="shared" si="385"/>
        <v>na</v>
      </c>
      <c r="AR358" t="s">
        <v>747</v>
      </c>
      <c r="AV358" t="s">
        <v>527</v>
      </c>
      <c r="AX358" t="s">
        <v>573</v>
      </c>
      <c r="BC358" t="s">
        <v>532</v>
      </c>
      <c r="BE358" t="s">
        <v>532</v>
      </c>
      <c r="BQ358" t="str">
        <f t="shared" si="386"/>
        <v>No</v>
      </c>
      <c r="BR358" t="str">
        <f t="shared" si="387"/>
        <v>na</v>
      </c>
      <c r="BS358" t="str">
        <f t="shared" si="388"/>
        <v>na</v>
      </c>
      <c r="BT358" t="str">
        <f t="shared" si="389"/>
        <v>na</v>
      </c>
      <c r="BU358" t="str">
        <f t="shared" si="390"/>
        <v>na</v>
      </c>
      <c r="BV358" t="str">
        <f t="shared" si="391"/>
        <v>na</v>
      </c>
      <c r="BW358" t="str">
        <f>IF(OR(BR358=FALSE,BR358="na"),"na",VLOOKUP(CN358,'Vlookup tables'!$G$2:$H$7,2,FALSE))</f>
        <v>na</v>
      </c>
      <c r="BX358" t="str">
        <f>IF(OR(BS358=FALSE,BS358="na"),"na",VLOOKUP(CO358,'Vlookup tables'!$G$2:$H$7,2,FALSE))</f>
        <v>na</v>
      </c>
      <c r="BY358" t="str">
        <f>IF(OR(BT358=FALSE,BT358="na"),"na",VLOOKUP(CP358,'Vlookup tables'!$G$2:$H$7,2,FALSE))</f>
        <v>na</v>
      </c>
      <c r="BZ358" t="str">
        <f>IF(OR(BU358=FALSE,BU358="na"),"na",VLOOKUP(CQ358,'Vlookup tables'!$G$2:$H$7,2,FALSE))</f>
        <v>na</v>
      </c>
      <c r="CA358" t="str">
        <f>IF(OR(BR358=FALSE,BR358="na"),"na",VLOOKUP(CU358,'Vlookup tables'!$J$2:$K$5,2,FALSE))</f>
        <v>na</v>
      </c>
      <c r="CB358" t="str">
        <f>IF(OR(BS358=FALSE,BS358="na"),"na",VLOOKUP(CV358,'Vlookup tables'!$J$2:$K$5,2,FALSE))</f>
        <v>na</v>
      </c>
      <c r="CC358" t="str">
        <f>IF(OR(BT358=FALSE,BT358="na"),"na",VLOOKUP(CW358,'Vlookup tables'!$J$2:$K$5,2,FALSE))</f>
        <v>na</v>
      </c>
      <c r="CD358" t="str">
        <f>IF(OR(BU358=FALSE,BU358="na"),"na",VLOOKUP(CX358,'Vlookup tables'!$J$2:$K$5,2,FALSE))</f>
        <v>na</v>
      </c>
      <c r="CE358" t="str">
        <f t="shared" si="392"/>
        <v>na</v>
      </c>
      <c r="CF358" t="str">
        <f t="shared" si="393"/>
        <v>na</v>
      </c>
      <c r="CG358" t="str">
        <f t="shared" si="394"/>
        <v>na</v>
      </c>
      <c r="CH358" t="str">
        <f t="shared" si="395"/>
        <v>na</v>
      </c>
      <c r="CI358" t="s">
        <v>617</v>
      </c>
      <c r="DI358" t="b">
        <f t="shared" si="396"/>
        <v>0</v>
      </c>
      <c r="DK358" t="s">
        <v>552</v>
      </c>
      <c r="EQ358" t="b">
        <f t="shared" si="397"/>
        <v>0</v>
      </c>
      <c r="ER358" t="b">
        <f t="shared" si="398"/>
        <v>0</v>
      </c>
      <c r="ES358" t="b">
        <f t="shared" si="399"/>
        <v>0</v>
      </c>
      <c r="ET358" t="b">
        <f t="shared" si="400"/>
        <v>0</v>
      </c>
      <c r="EU358" t="b">
        <f t="shared" si="401"/>
        <v>0</v>
      </c>
      <c r="EV358" t="b">
        <f t="shared" si="402"/>
        <v>0</v>
      </c>
      <c r="EW358" t="str">
        <f t="shared" si="356"/>
        <v>na</v>
      </c>
      <c r="EX358" t="str">
        <f t="shared" si="357"/>
        <v>na</v>
      </c>
      <c r="EY358" t="str">
        <f t="shared" si="358"/>
        <v>na</v>
      </c>
      <c r="EZ358" t="str">
        <f t="shared" si="359"/>
        <v>na</v>
      </c>
      <c r="FA358" t="str">
        <f t="shared" si="360"/>
        <v>na</v>
      </c>
      <c r="FB358" t="str">
        <f t="shared" si="361"/>
        <v>na</v>
      </c>
      <c r="FC358" t="str">
        <f t="shared" si="403"/>
        <v>na</v>
      </c>
      <c r="FD358" t="str">
        <f t="shared" si="362"/>
        <v>na</v>
      </c>
      <c r="FE358" t="str">
        <f t="shared" si="363"/>
        <v>na</v>
      </c>
      <c r="FF358" t="str">
        <f t="shared" si="364"/>
        <v>na</v>
      </c>
      <c r="FG358" t="str">
        <f t="shared" si="365"/>
        <v>na</v>
      </c>
      <c r="FH358" t="str">
        <f t="shared" si="404"/>
        <v>na</v>
      </c>
      <c r="FI358" t="str">
        <f>IF(OR(FD358=FALSE,FD358="na"),"na",VLOOKUP(GH358,'Vlookup tables'!$G$2:$H$7,2,FALSE))</f>
        <v>na</v>
      </c>
      <c r="FJ358" t="str">
        <f>IF(OR(FE358=FALSE,FE358="na"),"na",VLOOKUP(GI358,'Vlookup tables'!$G$2:$H$7,2,FALSE))</f>
        <v>na</v>
      </c>
      <c r="FK358" t="str">
        <f>IF(OR(FF358=FALSE,FF358="na"),"na",VLOOKUP(GJ358,'Vlookup tables'!$G$2:$H$7,2,FALSE))</f>
        <v>na</v>
      </c>
      <c r="FL358" t="str">
        <f>IF(OR(FG358=FALSE,FG358="na"),"na",VLOOKUP(GK358,'Vlookup tables'!$G$2:$H$7,2,FALSE))</f>
        <v>na</v>
      </c>
      <c r="FM358" t="str">
        <f>IF(OR(FD358=FALSE,FD358="na"),"na",VLOOKUP(GO358,'Vlookup tables'!$J$2:$K$5,2,FALSE))</f>
        <v>na</v>
      </c>
      <c r="FN358" t="str">
        <f>IF(OR(FE358=FALSE,FE358="na"),"na",VLOOKUP(GP358,'Vlookup tables'!$J$2:$K$5,2,FALSE))</f>
        <v>na</v>
      </c>
      <c r="FO358" t="str">
        <f>IF(OR(FF358=FALSE,FF358="na"),"na",VLOOKUP(GQ358,'Vlookup tables'!$J$2:$K$5,2,FALSE))</f>
        <v>na</v>
      </c>
      <c r="FP358" t="str">
        <f>IF(OR(FG358=FALSE,FG358="na"),"na",VLOOKUP(GR358,'Vlookup tables'!$J$2:$K$5,2,FALSE))</f>
        <v>na</v>
      </c>
      <c r="FQ358" t="str">
        <f t="shared" si="366"/>
        <v>na</v>
      </c>
      <c r="FR358" t="str">
        <f t="shared" si="367"/>
        <v>na</v>
      </c>
      <c r="FS358" t="str">
        <f t="shared" si="368"/>
        <v>na</v>
      </c>
      <c r="FT358" t="str">
        <f t="shared" si="369"/>
        <v>na</v>
      </c>
      <c r="FU358" t="str">
        <f t="shared" si="370"/>
        <v>na</v>
      </c>
      <c r="FV358" t="s">
        <v>574</v>
      </c>
      <c r="HF358" t="s">
        <v>575</v>
      </c>
      <c r="HX358">
        <f>IF(IT358="","Unknown",VLOOKUP(IT358,'Vlookup tables'!$B$13:$C$16,2,FALSE))</f>
        <v>2</v>
      </c>
      <c r="HY358">
        <f>IF(IU358="","Unknown",VLOOKUP(IU358,'Vlookup tables'!$D$13:$E$16,2,FALSE))</f>
        <v>3</v>
      </c>
      <c r="HZ358">
        <f>IF(IV358="","Unknown",VLOOKUP(IV358,'Vlookup tables'!$F$13:$G$16,2,FALSE))</f>
        <v>3</v>
      </c>
      <c r="IA358">
        <f>IF(IW358="","Unknown",VLOOKUP(IW358,'Vlookup tables'!$H$13:$I$16,2,FALSE))</f>
        <v>2</v>
      </c>
      <c r="IB358">
        <f>IF(IX358="","Unknown",VLOOKUP(IX358,'Vlookup tables'!$J$13:$K$16,2,FALSE))</f>
        <v>2</v>
      </c>
      <c r="IC358">
        <f>IF(IY358="","Unknown",VLOOKUP(IY358,'Vlookup tables'!$L$13:$M$16,2,FALSE))</f>
        <v>2</v>
      </c>
      <c r="ID358">
        <f>IF(IZ358="","Unknown",VLOOKUP(IZ358,'Vlookup tables'!$N$13:$O$16,2,FALSE))</f>
        <v>3</v>
      </c>
      <c r="IE358">
        <f>VLOOKUP(JA358,'Vlookup tables'!$P$13:$Q$15,2,FALSE)</f>
        <v>1</v>
      </c>
      <c r="IF358" t="str">
        <f t="shared" si="405"/>
        <v>na</v>
      </c>
      <c r="IG358" t="str">
        <f t="shared" si="406"/>
        <v>na</v>
      </c>
      <c r="IH358" t="str">
        <f t="shared" si="407"/>
        <v>na</v>
      </c>
      <c r="II358" t="str">
        <f t="shared" si="371"/>
        <v>na</v>
      </c>
      <c r="IJ358" t="str">
        <f>IF(OR(IF358=FALSE,IF358="na"),"na",VLOOKUP(JF358,'Vlookup tables'!$G$2:$H$7,2,FALSE))</f>
        <v>na</v>
      </c>
      <c r="IK358" t="str">
        <f>IF(OR(IG358=FALSE,IG358="na"),"na",VLOOKUP(JG358,'Vlookup tables'!$G$2:$H$7,2,FALSE))</f>
        <v>na</v>
      </c>
      <c r="IL358" t="str">
        <f>IF(OR(IH358=FALSE,IH358="na"),"na",VLOOKUP(JH358,'Vlookup tables'!$G$2:$H$7,2,FALSE))</f>
        <v>na</v>
      </c>
      <c r="IM358" t="str">
        <f>IF(OR(IF358=FALSE,IF358="na"),"na",VLOOKUP(JL358,'Vlookup tables'!$J$2:$K$5,2,FALSE))</f>
        <v>na</v>
      </c>
      <c r="IN358" t="str">
        <f>IF(OR(IG358=FALSE,IG358="na"),"na",VLOOKUP(JM358,'Vlookup tables'!$J$2:$K$5,2,FALSE))</f>
        <v>na</v>
      </c>
      <c r="IO358" t="str">
        <f>IF(OR(IH358=FALSE,IH358="na"),"na",VLOOKUP(JN358,'Vlookup tables'!$J$2:$K$5,2,FALSE))</f>
        <v>na</v>
      </c>
      <c r="IP358" t="str">
        <f t="shared" si="408"/>
        <v>na</v>
      </c>
      <c r="IQ358" t="str">
        <f t="shared" si="409"/>
        <v>na</v>
      </c>
      <c r="IR358" t="str">
        <f t="shared" si="410"/>
        <v>na</v>
      </c>
      <c r="IS358" t="b">
        <f t="shared" si="411"/>
        <v>0</v>
      </c>
      <c r="IT358" t="s">
        <v>559</v>
      </c>
      <c r="IU358" t="s">
        <v>539</v>
      </c>
      <c r="IV358" t="s">
        <v>540</v>
      </c>
      <c r="IW358" t="s">
        <v>562</v>
      </c>
      <c r="IX358" t="s">
        <v>563</v>
      </c>
      <c r="IY358" t="s">
        <v>528</v>
      </c>
      <c r="IZ358" t="s">
        <v>587</v>
      </c>
      <c r="JA358" t="s">
        <v>541</v>
      </c>
      <c r="JX358" t="s">
        <v>565</v>
      </c>
      <c r="KQ358" t="b">
        <f t="shared" si="412"/>
        <v>0</v>
      </c>
      <c r="KR358">
        <f t="shared" si="372"/>
        <v>132</v>
      </c>
    </row>
    <row r="359" spans="1:304" ht="14.4" customHeight="1" x14ac:dyDescent="0.3">
      <c r="A359">
        <v>100</v>
      </c>
      <c r="B359">
        <v>1018</v>
      </c>
      <c r="C359" s="2">
        <v>44886.345069444447</v>
      </c>
      <c r="D359">
        <v>1</v>
      </c>
      <c r="E359" t="s">
        <v>581</v>
      </c>
      <c r="F359" t="s">
        <v>568</v>
      </c>
      <c r="G359">
        <f>VLOOKUP(F359,'Vlookup tables'!$A$2:$B$10,2,FALSE)</f>
        <v>6</v>
      </c>
      <c r="H359" t="s">
        <v>567</v>
      </c>
      <c r="J359" t="str">
        <f t="shared" si="413"/>
        <v>Administration</v>
      </c>
      <c r="K359" t="s">
        <v>568</v>
      </c>
      <c r="L359">
        <f>VLOOKUP(K359,'Vlookup tables'!$A$2:$B$10,2,FALSE)</f>
        <v>6</v>
      </c>
      <c r="M359" t="s">
        <v>592</v>
      </c>
      <c r="N359" t="b">
        <f t="shared" si="373"/>
        <v>0</v>
      </c>
      <c r="O359" t="b">
        <f t="shared" si="374"/>
        <v>1</v>
      </c>
      <c r="P359" t="b">
        <f t="shared" si="375"/>
        <v>0</v>
      </c>
      <c r="Q359" t="b">
        <f t="shared" si="376"/>
        <v>0</v>
      </c>
      <c r="R359" t="b">
        <f t="shared" si="377"/>
        <v>0</v>
      </c>
      <c r="S359" t="s">
        <v>754</v>
      </c>
      <c r="T359" t="b">
        <f t="shared" si="414"/>
        <v>0</v>
      </c>
      <c r="U359" t="str">
        <f t="shared" si="415"/>
        <v>na</v>
      </c>
      <c r="V359" t="b">
        <f t="shared" si="416"/>
        <v>1</v>
      </c>
      <c r="W359" t="b">
        <f t="shared" si="417"/>
        <v>1</v>
      </c>
      <c r="X359" t="b">
        <f t="shared" si="418"/>
        <v>0</v>
      </c>
      <c r="Y359" t="s">
        <v>517</v>
      </c>
      <c r="Z359">
        <f>VLOOKUP(Y359,'Vlookup tables'!$D$2:$E$6,2,FALSE)</f>
        <v>1</v>
      </c>
      <c r="AA359" t="b">
        <f t="shared" si="355"/>
        <v>1</v>
      </c>
      <c r="AB359" t="b">
        <f t="shared" si="378"/>
        <v>0</v>
      </c>
      <c r="AC359" t="b">
        <f t="shared" si="379"/>
        <v>0</v>
      </c>
      <c r="AD359" t="b">
        <f t="shared" si="380"/>
        <v>0</v>
      </c>
      <c r="AE359" t="b">
        <f t="shared" si="381"/>
        <v>1</v>
      </c>
      <c r="AF359">
        <f>IF(OR(AA359=FALSE,AA359="na"),"na",VLOOKUP(AV359,'Vlookup tables'!$G$2:$H$7,2,FALSE))</f>
        <v>2</v>
      </c>
      <c r="AG359" t="str">
        <f>IF(OR(AB359=FALSE,AB359="na"),"na",VLOOKUP(AW359,'Vlookup tables'!$G$2:$H$7,2,FALSE))</f>
        <v>na</v>
      </c>
      <c r="AH359" t="str">
        <f>IF(OR(AC359=FALSE,AC359="na"),"na",VLOOKUP(AX359,'Vlookup tables'!$G$2:$H$7,2,FALSE))</f>
        <v>na</v>
      </c>
      <c r="AI359" t="str">
        <f>IF(OR(AD359=FALSE,AD359="na"),"na",VLOOKUP(AY359,'Vlookup tables'!$G$2:$H$7,2,FALSE))</f>
        <v>na</v>
      </c>
      <c r="AJ359">
        <f>IF(OR(AA359=FALSE,AA359="na"),"na",VLOOKUP(BC359,'Vlookup tables'!$J$2:$K$5,2,FALSE))</f>
        <v>3</v>
      </c>
      <c r="AK359" t="str">
        <f>IF(OR(AB359=FALSE,AB359="na"),"na",VLOOKUP(BD359,'Vlookup tables'!$J$2:$K$5,2,FALSE))</f>
        <v>na</v>
      </c>
      <c r="AL359" t="str">
        <f>IF(OR(AC359=FALSE,AC359="na"),"na",VLOOKUP(BE359,'Vlookup tables'!$J$2:$K$5,2,FALSE))</f>
        <v>na</v>
      </c>
      <c r="AM359" t="str">
        <f>IF(OR(AD359=FALSE,AD359="na"),"na",VLOOKUP(BF359,'Vlookup tables'!$J$2:$K$5,2,FALSE))</f>
        <v>na</v>
      </c>
      <c r="AN359" t="b">
        <f t="shared" si="382"/>
        <v>1</v>
      </c>
      <c r="AO359" t="str">
        <f t="shared" si="383"/>
        <v>na</v>
      </c>
      <c r="AP359" t="str">
        <f t="shared" si="384"/>
        <v>na</v>
      </c>
      <c r="AQ359" t="str">
        <f t="shared" si="385"/>
        <v>na</v>
      </c>
      <c r="AR359" t="s">
        <v>1619</v>
      </c>
      <c r="AS359" t="s">
        <v>1910</v>
      </c>
      <c r="AV359" t="s">
        <v>531</v>
      </c>
      <c r="AX359" t="s">
        <v>573</v>
      </c>
      <c r="AZ359" t="s">
        <v>573</v>
      </c>
      <c r="BC359" t="s">
        <v>532</v>
      </c>
      <c r="BE359" t="s">
        <v>532</v>
      </c>
      <c r="BG359" t="s">
        <v>532</v>
      </c>
      <c r="BJ359" t="s">
        <v>1911</v>
      </c>
      <c r="BL359" t="s">
        <v>1912</v>
      </c>
      <c r="BN359" t="s">
        <v>1913</v>
      </c>
      <c r="BQ359" t="str">
        <f t="shared" si="386"/>
        <v>Yes</v>
      </c>
      <c r="BR359" t="b">
        <f t="shared" si="387"/>
        <v>1</v>
      </c>
      <c r="BS359" t="b">
        <f t="shared" si="388"/>
        <v>1</v>
      </c>
      <c r="BT359" t="b">
        <f t="shared" si="389"/>
        <v>0</v>
      </c>
      <c r="BU359" t="b">
        <f t="shared" si="390"/>
        <v>0</v>
      </c>
      <c r="BV359" t="b">
        <f t="shared" si="391"/>
        <v>1</v>
      </c>
      <c r="BW359">
        <f>IF(OR(BR359=FALSE,BR359="na"),"na",VLOOKUP(CN359,'Vlookup tables'!$G$2:$H$7,2,FALSE))</f>
        <v>4</v>
      </c>
      <c r="BX359">
        <f>IF(OR(BS359=FALSE,BS359="na"),"na",VLOOKUP(CO359,'Vlookup tables'!$G$2:$H$7,2,FALSE))</f>
        <v>4</v>
      </c>
      <c r="BY359" t="str">
        <f>IF(OR(BT359=FALSE,BT359="na"),"na",VLOOKUP(CP359,'Vlookup tables'!$G$2:$H$7,2,FALSE))</f>
        <v>na</v>
      </c>
      <c r="BZ359" t="str">
        <f>IF(OR(BU359=FALSE,BU359="na"),"na",VLOOKUP(CQ359,'Vlookup tables'!$G$2:$H$7,2,FALSE))</f>
        <v>na</v>
      </c>
      <c r="CA359">
        <f>IF(OR(BR359=FALSE,BR359="na"),"na",VLOOKUP(CU359,'Vlookup tables'!$J$2:$K$5,2,FALSE))</f>
        <v>3</v>
      </c>
      <c r="CB359">
        <f>IF(OR(BS359=FALSE,BS359="na"),"na",VLOOKUP(CV359,'Vlookup tables'!$J$2:$K$5,2,FALSE))</f>
        <v>3</v>
      </c>
      <c r="CC359" t="str">
        <f>IF(OR(BT359=FALSE,BT359="na"),"na",VLOOKUP(CW359,'Vlookup tables'!$J$2:$K$5,2,FALSE))</f>
        <v>na</v>
      </c>
      <c r="CD359" t="str">
        <f>IF(OR(BU359=FALSE,BU359="na"),"na",VLOOKUP(CX359,'Vlookup tables'!$J$2:$K$5,2,FALSE))</f>
        <v>na</v>
      </c>
      <c r="CE359" t="b">
        <f t="shared" si="392"/>
        <v>0</v>
      </c>
      <c r="CF359" t="b">
        <f t="shared" si="393"/>
        <v>0</v>
      </c>
      <c r="CG359" t="str">
        <f t="shared" si="394"/>
        <v>na</v>
      </c>
      <c r="CH359" t="str">
        <f t="shared" si="395"/>
        <v>na</v>
      </c>
      <c r="CI359" t="s">
        <v>519</v>
      </c>
      <c r="CJ359" t="s">
        <v>1347</v>
      </c>
      <c r="CK359" t="s">
        <v>1914</v>
      </c>
      <c r="CN359" t="s">
        <v>573</v>
      </c>
      <c r="CO359" t="s">
        <v>573</v>
      </c>
      <c r="CR359" t="s">
        <v>531</v>
      </c>
      <c r="CU359" t="s">
        <v>532</v>
      </c>
      <c r="CV359" t="s">
        <v>532</v>
      </c>
      <c r="CY359" t="s">
        <v>532</v>
      </c>
      <c r="DI359" t="b">
        <f t="shared" si="396"/>
        <v>1</v>
      </c>
      <c r="DJ359" t="s">
        <v>1915</v>
      </c>
      <c r="DK359" t="s">
        <v>579</v>
      </c>
      <c r="DL359" t="s">
        <v>1916</v>
      </c>
      <c r="EQ359" t="b">
        <f t="shared" si="397"/>
        <v>1</v>
      </c>
      <c r="ER359" t="b">
        <f t="shared" si="398"/>
        <v>1</v>
      </c>
      <c r="ES359" t="b">
        <f t="shared" si="399"/>
        <v>0</v>
      </c>
      <c r="ET359" t="b">
        <f t="shared" si="400"/>
        <v>0</v>
      </c>
      <c r="EU359" t="b">
        <f t="shared" si="401"/>
        <v>0</v>
      </c>
      <c r="EV359" t="b">
        <f t="shared" si="402"/>
        <v>0</v>
      </c>
      <c r="EW359">
        <f t="shared" si="356"/>
        <v>3</v>
      </c>
      <c r="EX359" t="str">
        <f t="shared" si="357"/>
        <v>na</v>
      </c>
      <c r="EY359" t="str">
        <f t="shared" si="358"/>
        <v>na</v>
      </c>
      <c r="EZ359" t="str">
        <f t="shared" si="359"/>
        <v>na</v>
      </c>
      <c r="FA359" t="b">
        <f t="shared" si="360"/>
        <v>1</v>
      </c>
      <c r="FB359" t="b">
        <f t="shared" si="361"/>
        <v>0</v>
      </c>
      <c r="FC359" t="b">
        <f t="shared" si="403"/>
        <v>0</v>
      </c>
      <c r="FD359" t="b">
        <f t="shared" si="362"/>
        <v>1</v>
      </c>
      <c r="FE359" t="b">
        <f t="shared" si="363"/>
        <v>0</v>
      </c>
      <c r="FF359" t="b">
        <f t="shared" si="364"/>
        <v>1</v>
      </c>
      <c r="FG359" t="b">
        <f t="shared" si="365"/>
        <v>0</v>
      </c>
      <c r="FH359" t="b">
        <f t="shared" si="404"/>
        <v>0</v>
      </c>
      <c r="FI359">
        <f>IF(OR(FD359=FALSE,FD359="na"),"na",VLOOKUP(GH359,'Vlookup tables'!$G$2:$H$7,2,FALSE))</f>
        <v>2</v>
      </c>
      <c r="FJ359" t="str">
        <f>IF(OR(FE359=FALSE,FE359="na"),"na",VLOOKUP(GI359,'Vlookup tables'!$G$2:$H$7,2,FALSE))</f>
        <v>na</v>
      </c>
      <c r="FK359">
        <f>IF(OR(FF359=FALSE,FF359="na"),"na",VLOOKUP(GJ359,'Vlookup tables'!$G$2:$H$7,2,FALSE))</f>
        <v>2</v>
      </c>
      <c r="FL359" t="str">
        <f>IF(OR(FG359=FALSE,FG359="na"),"na",VLOOKUP(GK359,'Vlookup tables'!$G$2:$H$7,2,FALSE))</f>
        <v>na</v>
      </c>
      <c r="FM359">
        <f>IF(OR(FD359=FALSE,FD359="na"),"na",VLOOKUP(GO359,'Vlookup tables'!$J$2:$K$5,2,FALSE))</f>
        <v>3</v>
      </c>
      <c r="FN359" t="str">
        <f>IF(OR(FE359=FALSE,FE359="na"),"na",VLOOKUP(GP359,'Vlookup tables'!$J$2:$K$5,2,FALSE))</f>
        <v>na</v>
      </c>
      <c r="FO359">
        <f>IF(OR(FF359=FALSE,FF359="na"),"na",VLOOKUP(GQ359,'Vlookup tables'!$J$2:$K$5,2,FALSE))</f>
        <v>3</v>
      </c>
      <c r="FP359" t="str">
        <f>IF(OR(FG359=FALSE,FG359="na"),"na",VLOOKUP(GR359,'Vlookup tables'!$J$2:$K$5,2,FALSE))</f>
        <v>na</v>
      </c>
      <c r="FQ359" t="b">
        <f t="shared" si="366"/>
        <v>0</v>
      </c>
      <c r="FR359" t="str">
        <f t="shared" si="367"/>
        <v>na</v>
      </c>
      <c r="FS359" t="b">
        <f t="shared" si="368"/>
        <v>0</v>
      </c>
      <c r="FT359" t="str">
        <f t="shared" si="369"/>
        <v>na</v>
      </c>
      <c r="FU359" t="b">
        <f t="shared" si="370"/>
        <v>0</v>
      </c>
      <c r="FV359" t="s">
        <v>601</v>
      </c>
      <c r="FX359" t="s">
        <v>554</v>
      </c>
      <c r="GB359" t="s">
        <v>630</v>
      </c>
      <c r="GF359" t="s">
        <v>596</v>
      </c>
      <c r="GH359" t="s">
        <v>531</v>
      </c>
      <c r="GJ359" t="s">
        <v>531</v>
      </c>
      <c r="GO359" t="s">
        <v>532</v>
      </c>
      <c r="GQ359" t="s">
        <v>532</v>
      </c>
      <c r="HD359" t="s">
        <v>552</v>
      </c>
      <c r="HX359">
        <f>IF(IT359="","Unknown",VLOOKUP(IT359,'Vlookup tables'!$B$13:$C$16,2,FALSE))</f>
        <v>2</v>
      </c>
      <c r="HY359">
        <f>IF(IU359="","Unknown",VLOOKUP(IU359,'Vlookup tables'!$D$13:$E$16,2,FALSE))</f>
        <v>3</v>
      </c>
      <c r="HZ359">
        <f>IF(IV359="","Unknown",VLOOKUP(IV359,'Vlookup tables'!$F$13:$G$16,2,FALSE))</f>
        <v>3</v>
      </c>
      <c r="IA359">
        <f>IF(IW359="","Unknown",VLOOKUP(IW359,'Vlookup tables'!$H$13:$I$16,2,FALSE))</f>
        <v>3</v>
      </c>
      <c r="IB359">
        <f>IF(IX359="","Unknown",VLOOKUP(IX359,'Vlookup tables'!$J$13:$K$16,2,FALSE))</f>
        <v>3</v>
      </c>
      <c r="IC359">
        <f>IF(IY359="","Unknown",VLOOKUP(IY359,'Vlookup tables'!$L$13:$M$16,2,FALSE))</f>
        <v>3</v>
      </c>
      <c r="ID359">
        <f>IF(IZ359="","Unknown",VLOOKUP(IZ359,'Vlookup tables'!$N$13:$O$16,2,FALSE))</f>
        <v>1</v>
      </c>
      <c r="IE359">
        <f>VLOOKUP(JA359,'Vlookup tables'!$P$13:$Q$15,2,FALSE)</f>
        <v>2</v>
      </c>
      <c r="IF359" t="b">
        <f t="shared" si="405"/>
        <v>1</v>
      </c>
      <c r="IG359" t="b">
        <f t="shared" si="406"/>
        <v>1</v>
      </c>
      <c r="IH359" t="b">
        <f t="shared" si="407"/>
        <v>0</v>
      </c>
      <c r="II359" t="b">
        <f t="shared" si="371"/>
        <v>0</v>
      </c>
      <c r="IJ359">
        <f>IF(OR(IF359=FALSE,IF359="na"),"na",VLOOKUP(JF359,'Vlookup tables'!$G$2:$H$7,2,FALSE))</f>
        <v>3</v>
      </c>
      <c r="IK359">
        <f>IF(OR(IG359=FALSE,IG359="na"),"na",VLOOKUP(JG359,'Vlookup tables'!$G$2:$H$7,2,FALSE))</f>
        <v>5</v>
      </c>
      <c r="IL359" t="str">
        <f>IF(OR(IH359=FALSE,IH359="na"),"na",VLOOKUP(JH359,'Vlookup tables'!$G$2:$H$7,2,FALSE))</f>
        <v>na</v>
      </c>
      <c r="IM359">
        <f>IF(OR(IF359=FALSE,IF359="na"),"na",VLOOKUP(JL359,'Vlookup tables'!$J$2:$K$5,2,FALSE))</f>
        <v>3</v>
      </c>
      <c r="IN359">
        <f>IF(OR(IG359=FALSE,IG359="na"),"na",VLOOKUP(JM359,'Vlookup tables'!$J$2:$K$5,2,FALSE))</f>
        <v>3</v>
      </c>
      <c r="IO359" t="str">
        <f>IF(OR(IH359=FALSE,IH359="na"),"na",VLOOKUP(JN359,'Vlookup tables'!$J$2:$K$5,2,FALSE))</f>
        <v>na</v>
      </c>
      <c r="IP359" t="b">
        <f t="shared" si="408"/>
        <v>0</v>
      </c>
      <c r="IQ359" t="b">
        <f t="shared" si="409"/>
        <v>0</v>
      </c>
      <c r="IR359" t="str">
        <f t="shared" si="410"/>
        <v>na</v>
      </c>
      <c r="IS359" t="b">
        <f t="shared" si="411"/>
        <v>0</v>
      </c>
      <c r="IT359" t="s">
        <v>559</v>
      </c>
      <c r="IU359" t="s">
        <v>539</v>
      </c>
      <c r="IV359" t="s">
        <v>540</v>
      </c>
      <c r="IW359" t="s">
        <v>576</v>
      </c>
      <c r="IX359" t="s">
        <v>577</v>
      </c>
      <c r="IY359" t="s">
        <v>532</v>
      </c>
      <c r="IZ359" t="s">
        <v>562</v>
      </c>
      <c r="JA359" t="s">
        <v>578</v>
      </c>
      <c r="JB359" t="s">
        <v>636</v>
      </c>
      <c r="JF359" t="s">
        <v>527</v>
      </c>
      <c r="JG359" t="s">
        <v>551</v>
      </c>
      <c r="JL359" t="s">
        <v>532</v>
      </c>
      <c r="JM359" t="s">
        <v>532</v>
      </c>
      <c r="KN359" t="s">
        <v>552</v>
      </c>
      <c r="KQ359" t="b">
        <f t="shared" si="412"/>
        <v>0</v>
      </c>
      <c r="KR359">
        <f t="shared" si="372"/>
        <v>160</v>
      </c>
    </row>
    <row r="360" spans="1:304" ht="14.4" customHeight="1" x14ac:dyDescent="0.3">
      <c r="A360">
        <v>100</v>
      </c>
      <c r="B360">
        <v>389</v>
      </c>
      <c r="C360" s="2">
        <v>44886.362743055557</v>
      </c>
      <c r="D360">
        <v>1</v>
      </c>
      <c r="E360" t="s">
        <v>581</v>
      </c>
      <c r="F360" t="s">
        <v>566</v>
      </c>
      <c r="G360">
        <f>VLOOKUP(F360,'Vlookup tables'!$A$2:$B$10,2,FALSE)</f>
        <v>3</v>
      </c>
      <c r="H360" t="s">
        <v>545</v>
      </c>
      <c r="J360" t="str">
        <f t="shared" si="413"/>
        <v>Engineering</v>
      </c>
      <c r="K360" t="s">
        <v>566</v>
      </c>
      <c r="L360">
        <f>VLOOKUP(K360,'Vlookup tables'!$A$2:$B$10,2,FALSE)</f>
        <v>3</v>
      </c>
      <c r="M360" t="s">
        <v>583</v>
      </c>
      <c r="N360" t="b">
        <f t="shared" si="373"/>
        <v>1</v>
      </c>
      <c r="O360" t="b">
        <f t="shared" si="374"/>
        <v>0</v>
      </c>
      <c r="P360" t="b">
        <f t="shared" si="375"/>
        <v>0</v>
      </c>
      <c r="Q360" t="b">
        <f t="shared" si="376"/>
        <v>0</v>
      </c>
      <c r="R360" t="b">
        <f t="shared" si="377"/>
        <v>0</v>
      </c>
      <c r="S360" t="s">
        <v>592</v>
      </c>
      <c r="T360" t="str">
        <f t="shared" si="414"/>
        <v>na</v>
      </c>
      <c r="U360" t="b">
        <f t="shared" si="415"/>
        <v>1</v>
      </c>
      <c r="V360" t="b">
        <f t="shared" si="416"/>
        <v>0</v>
      </c>
      <c r="W360" t="b">
        <f t="shared" si="417"/>
        <v>0</v>
      </c>
      <c r="X360" t="b">
        <f t="shared" si="418"/>
        <v>0</v>
      </c>
      <c r="Y360" t="s">
        <v>517</v>
      </c>
      <c r="Z360">
        <f>VLOOKUP(Y360,'Vlookup tables'!$D$2:$E$6,2,FALSE)</f>
        <v>1</v>
      </c>
      <c r="AA360" t="b">
        <f t="shared" si="355"/>
        <v>1</v>
      </c>
      <c r="AB360" t="b">
        <f t="shared" si="378"/>
        <v>0</v>
      </c>
      <c r="AC360" t="b">
        <f t="shared" si="379"/>
        <v>0</v>
      </c>
      <c r="AD360" t="b">
        <f t="shared" si="380"/>
        <v>1</v>
      </c>
      <c r="AE360" t="b">
        <f t="shared" si="381"/>
        <v>0</v>
      </c>
      <c r="AF360">
        <f>IF(OR(AA360=FALSE,AA360="na"),"na",VLOOKUP(AV360,'Vlookup tables'!$G$2:$H$7,2,FALSE))</f>
        <v>3</v>
      </c>
      <c r="AG360" t="str">
        <f>IF(OR(AB360=FALSE,AB360="na"),"na",VLOOKUP(AW360,'Vlookup tables'!$G$2:$H$7,2,FALSE))</f>
        <v>na</v>
      </c>
      <c r="AH360" t="str">
        <f>IF(OR(AC360=FALSE,AC360="na"),"na",VLOOKUP(AX360,'Vlookup tables'!$G$2:$H$7,2,FALSE))</f>
        <v>na</v>
      </c>
      <c r="AI360">
        <f>IF(OR(AD360=FALSE,AD360="na"),"na",VLOOKUP(AY360,'Vlookup tables'!$G$2:$H$7,2,FALSE))</f>
        <v>4</v>
      </c>
      <c r="AJ360">
        <f>IF(OR(AA360=FALSE,AA360="na"),"na",VLOOKUP(BC360,'Vlookup tables'!$J$2:$K$5,2,FALSE))</f>
        <v>2</v>
      </c>
      <c r="AK360" t="str">
        <f>IF(OR(AB360=FALSE,AB360="na"),"na",VLOOKUP(BD360,'Vlookup tables'!$J$2:$K$5,2,FALSE))</f>
        <v>na</v>
      </c>
      <c r="AL360" t="str">
        <f>IF(OR(AC360=FALSE,AC360="na"),"na",VLOOKUP(BE360,'Vlookup tables'!$J$2:$K$5,2,FALSE))</f>
        <v>na</v>
      </c>
      <c r="AM360">
        <f>IF(OR(AD360=FALSE,AD360="na"),"na",VLOOKUP(BF360,'Vlookup tables'!$J$2:$K$5,2,FALSE))</f>
        <v>3</v>
      </c>
      <c r="AN360" t="b">
        <f t="shared" si="382"/>
        <v>0</v>
      </c>
      <c r="AO360" t="str">
        <f t="shared" si="383"/>
        <v>na</v>
      </c>
      <c r="AP360" t="str">
        <f t="shared" si="384"/>
        <v>na</v>
      </c>
      <c r="AQ360" t="b">
        <f t="shared" si="385"/>
        <v>1</v>
      </c>
      <c r="AR360" t="s">
        <v>666</v>
      </c>
      <c r="AV360" t="s">
        <v>527</v>
      </c>
      <c r="AX360" t="s">
        <v>531</v>
      </c>
      <c r="AY360" t="s">
        <v>573</v>
      </c>
      <c r="BC360" t="s">
        <v>528</v>
      </c>
      <c r="BE360" t="s">
        <v>528</v>
      </c>
      <c r="BF360" t="s">
        <v>532</v>
      </c>
      <c r="BM360" t="s">
        <v>1917</v>
      </c>
      <c r="BQ360" t="str">
        <f t="shared" si="386"/>
        <v>No</v>
      </c>
      <c r="BR360" t="str">
        <f t="shared" si="387"/>
        <v>na</v>
      </c>
      <c r="BS360" t="str">
        <f t="shared" si="388"/>
        <v>na</v>
      </c>
      <c r="BT360" t="str">
        <f t="shared" si="389"/>
        <v>na</v>
      </c>
      <c r="BU360" t="str">
        <f t="shared" si="390"/>
        <v>na</v>
      </c>
      <c r="BV360" t="str">
        <f t="shared" si="391"/>
        <v>na</v>
      </c>
      <c r="BW360" t="str">
        <f>IF(OR(BR360=FALSE,BR360="na"),"na",VLOOKUP(CN360,'Vlookup tables'!$G$2:$H$7,2,FALSE))</f>
        <v>na</v>
      </c>
      <c r="BX360" t="str">
        <f>IF(OR(BS360=FALSE,BS360="na"),"na",VLOOKUP(CO360,'Vlookup tables'!$G$2:$H$7,2,FALSE))</f>
        <v>na</v>
      </c>
      <c r="BY360" t="str">
        <f>IF(OR(BT360=FALSE,BT360="na"),"na",VLOOKUP(CP360,'Vlookup tables'!$G$2:$H$7,2,FALSE))</f>
        <v>na</v>
      </c>
      <c r="BZ360" t="str">
        <f>IF(OR(BU360=FALSE,BU360="na"),"na",VLOOKUP(CQ360,'Vlookup tables'!$G$2:$H$7,2,FALSE))</f>
        <v>na</v>
      </c>
      <c r="CA360" t="str">
        <f>IF(OR(BR360=FALSE,BR360="na"),"na",VLOOKUP(CU360,'Vlookup tables'!$J$2:$K$5,2,FALSE))</f>
        <v>na</v>
      </c>
      <c r="CB360" t="str">
        <f>IF(OR(BS360=FALSE,BS360="na"),"na",VLOOKUP(CV360,'Vlookup tables'!$J$2:$K$5,2,FALSE))</f>
        <v>na</v>
      </c>
      <c r="CC360" t="str">
        <f>IF(OR(BT360=FALSE,BT360="na"),"na",VLOOKUP(CW360,'Vlookup tables'!$J$2:$K$5,2,FALSE))</f>
        <v>na</v>
      </c>
      <c r="CD360" t="str">
        <f>IF(OR(BU360=FALSE,BU360="na"),"na",VLOOKUP(CX360,'Vlookup tables'!$J$2:$K$5,2,FALSE))</f>
        <v>na</v>
      </c>
      <c r="CE360" t="str">
        <f t="shared" si="392"/>
        <v>na</v>
      </c>
      <c r="CF360" t="str">
        <f t="shared" si="393"/>
        <v>na</v>
      </c>
      <c r="CG360" t="str">
        <f t="shared" si="394"/>
        <v>na</v>
      </c>
      <c r="CH360" t="str">
        <f t="shared" si="395"/>
        <v>na</v>
      </c>
      <c r="CI360" t="s">
        <v>617</v>
      </c>
      <c r="DI360" t="b">
        <f t="shared" si="396"/>
        <v>0</v>
      </c>
      <c r="DK360" t="s">
        <v>552</v>
      </c>
      <c r="EQ360" t="b">
        <f t="shared" si="397"/>
        <v>1</v>
      </c>
      <c r="ER360" t="b">
        <f t="shared" si="398"/>
        <v>1</v>
      </c>
      <c r="ES360" t="b">
        <f t="shared" si="399"/>
        <v>0</v>
      </c>
      <c r="ET360" t="b">
        <f t="shared" si="400"/>
        <v>0</v>
      </c>
      <c r="EU360" t="b">
        <f t="shared" si="401"/>
        <v>0</v>
      </c>
      <c r="EV360" t="b">
        <f t="shared" si="402"/>
        <v>0</v>
      </c>
      <c r="EW360">
        <f t="shared" si="356"/>
        <v>3</v>
      </c>
      <c r="EX360" t="str">
        <f t="shared" si="357"/>
        <v>na</v>
      </c>
      <c r="EY360" t="str">
        <f t="shared" si="358"/>
        <v>na</v>
      </c>
      <c r="EZ360" t="str">
        <f t="shared" si="359"/>
        <v>na</v>
      </c>
      <c r="FA360" t="b">
        <f t="shared" si="360"/>
        <v>1</v>
      </c>
      <c r="FB360" t="b">
        <f t="shared" si="361"/>
        <v>0</v>
      </c>
      <c r="FC360" t="b">
        <f t="shared" si="403"/>
        <v>0</v>
      </c>
      <c r="FD360" t="b">
        <f t="shared" si="362"/>
        <v>1</v>
      </c>
      <c r="FE360" t="b">
        <f t="shared" si="363"/>
        <v>0</v>
      </c>
      <c r="FF360" t="b">
        <f t="shared" si="364"/>
        <v>0</v>
      </c>
      <c r="FG360" t="b">
        <f t="shared" si="365"/>
        <v>1</v>
      </c>
      <c r="FH360" t="b">
        <f t="shared" si="404"/>
        <v>0</v>
      </c>
      <c r="FI360">
        <f>IF(OR(FD360=FALSE,FD360="na"),"na",VLOOKUP(GH360,'Vlookup tables'!$G$2:$H$7,2,FALSE))</f>
        <v>3</v>
      </c>
      <c r="FJ360" t="str">
        <f>IF(OR(FE360=FALSE,FE360="na"),"na",VLOOKUP(GI360,'Vlookup tables'!$G$2:$H$7,2,FALSE))</f>
        <v>na</v>
      </c>
      <c r="FK360" t="str">
        <f>IF(OR(FF360=FALSE,FF360="na"),"na",VLOOKUP(GJ360,'Vlookup tables'!$G$2:$H$7,2,FALSE))</f>
        <v>na</v>
      </c>
      <c r="FL360">
        <f>IF(OR(FG360=FALSE,FG360="na"),"na",VLOOKUP(GK360,'Vlookup tables'!$G$2:$H$7,2,FALSE))</f>
        <v>2</v>
      </c>
      <c r="FM360">
        <f>IF(OR(FD360=FALSE,FD360="na"),"na",VLOOKUP(GO360,'Vlookup tables'!$J$2:$K$5,2,FALSE))</f>
        <v>3</v>
      </c>
      <c r="FN360" t="str">
        <f>IF(OR(FE360=FALSE,FE360="na"),"na",VLOOKUP(GP360,'Vlookup tables'!$J$2:$K$5,2,FALSE))</f>
        <v>na</v>
      </c>
      <c r="FO360" t="str">
        <f>IF(OR(FF360=FALSE,FF360="na"),"na",VLOOKUP(GQ360,'Vlookup tables'!$J$2:$K$5,2,FALSE))</f>
        <v>na</v>
      </c>
      <c r="FP360">
        <f>IF(OR(FG360=FALSE,FG360="na"),"na",VLOOKUP(GR360,'Vlookup tables'!$J$2:$K$5,2,FALSE))</f>
        <v>2</v>
      </c>
      <c r="FQ360" t="b">
        <f t="shared" si="366"/>
        <v>0</v>
      </c>
      <c r="FR360" t="str">
        <f t="shared" si="367"/>
        <v>na</v>
      </c>
      <c r="FS360" t="str">
        <f t="shared" si="368"/>
        <v>na</v>
      </c>
      <c r="FT360" t="b">
        <f t="shared" si="369"/>
        <v>0</v>
      </c>
      <c r="FU360" t="b">
        <f t="shared" si="370"/>
        <v>0</v>
      </c>
      <c r="FV360" t="s">
        <v>601</v>
      </c>
      <c r="FX360" t="s">
        <v>554</v>
      </c>
      <c r="GB360" t="s">
        <v>595</v>
      </c>
      <c r="GF360" t="s">
        <v>596</v>
      </c>
      <c r="GH360" t="s">
        <v>527</v>
      </c>
      <c r="GK360" t="s">
        <v>531</v>
      </c>
      <c r="GO360" t="s">
        <v>532</v>
      </c>
      <c r="GR360" t="s">
        <v>528</v>
      </c>
      <c r="HD360" t="s">
        <v>552</v>
      </c>
      <c r="HX360">
        <f>IF(IT360="","Unknown",VLOOKUP(IT360,'Vlookup tables'!$B$13:$C$16,2,FALSE))</f>
        <v>2</v>
      </c>
      <c r="HY360">
        <f>IF(IU360="","Unknown",VLOOKUP(IU360,'Vlookup tables'!$D$13:$E$16,2,FALSE))</f>
        <v>3</v>
      </c>
      <c r="HZ360">
        <f>IF(IV360="","Unknown",VLOOKUP(IV360,'Vlookup tables'!$F$13:$G$16,2,FALSE))</f>
        <v>3</v>
      </c>
      <c r="IA360">
        <f>IF(IW360="","Unknown",VLOOKUP(IW360,'Vlookup tables'!$H$13:$I$16,2,FALSE))</f>
        <v>3</v>
      </c>
      <c r="IB360">
        <f>IF(IX360="","Unknown",VLOOKUP(IX360,'Vlookup tables'!$J$13:$K$16,2,FALSE))</f>
        <v>3</v>
      </c>
      <c r="IC360">
        <f>IF(IY360="","Unknown",VLOOKUP(IY360,'Vlookup tables'!$L$13:$M$16,2,FALSE))</f>
        <v>3</v>
      </c>
      <c r="ID360">
        <f>IF(IZ360="","Unknown",VLOOKUP(IZ360,'Vlookup tables'!$N$13:$O$16,2,FALSE))</f>
        <v>2</v>
      </c>
      <c r="IE360">
        <f>VLOOKUP(JA360,'Vlookup tables'!$P$13:$Q$15,2,FALSE)</f>
        <v>2</v>
      </c>
      <c r="IF360" t="b">
        <f t="shared" si="405"/>
        <v>0</v>
      </c>
      <c r="IG360" t="b">
        <f t="shared" si="406"/>
        <v>1</v>
      </c>
      <c r="IH360" t="b">
        <f t="shared" si="407"/>
        <v>0</v>
      </c>
      <c r="II360" t="b">
        <f t="shared" si="371"/>
        <v>0</v>
      </c>
      <c r="IJ360" t="str">
        <f>IF(OR(IF360=FALSE,IF360="na"),"na",VLOOKUP(JF360,'Vlookup tables'!$G$2:$H$7,2,FALSE))</f>
        <v>na</v>
      </c>
      <c r="IK360">
        <f>IF(OR(IG360=FALSE,IG360="na"),"na",VLOOKUP(JG360,'Vlookup tables'!$G$2:$H$7,2,FALSE))</f>
        <v>4</v>
      </c>
      <c r="IL360" t="str">
        <f>IF(OR(IH360=FALSE,IH360="na"),"na",VLOOKUP(JH360,'Vlookup tables'!$G$2:$H$7,2,FALSE))</f>
        <v>na</v>
      </c>
      <c r="IM360" t="str">
        <f>IF(OR(IF360=FALSE,IF360="na"),"na",VLOOKUP(JL360,'Vlookup tables'!$J$2:$K$5,2,FALSE))</f>
        <v>na</v>
      </c>
      <c r="IN360">
        <f>IF(OR(IG360=FALSE,IG360="na"),"na",VLOOKUP(JM360,'Vlookup tables'!$J$2:$K$5,2,FALSE))</f>
        <v>2</v>
      </c>
      <c r="IO360" t="str">
        <f>IF(OR(IH360=FALSE,IH360="na"),"na",VLOOKUP(JN360,'Vlookup tables'!$J$2:$K$5,2,FALSE))</f>
        <v>na</v>
      </c>
      <c r="IP360" t="str">
        <f t="shared" si="408"/>
        <v>na</v>
      </c>
      <c r="IQ360" t="b">
        <f t="shared" si="409"/>
        <v>0</v>
      </c>
      <c r="IR360" t="str">
        <f t="shared" si="410"/>
        <v>na</v>
      </c>
      <c r="IS360" t="b">
        <f t="shared" si="411"/>
        <v>0</v>
      </c>
      <c r="IT360" t="s">
        <v>559</v>
      </c>
      <c r="IU360" t="s">
        <v>539</v>
      </c>
      <c r="IV360" t="s">
        <v>540</v>
      </c>
      <c r="IW360" t="s">
        <v>576</v>
      </c>
      <c r="IX360" t="s">
        <v>577</v>
      </c>
      <c r="IY360" t="s">
        <v>532</v>
      </c>
      <c r="IZ360" t="s">
        <v>576</v>
      </c>
      <c r="JA360" t="s">
        <v>578</v>
      </c>
      <c r="JB360" t="s">
        <v>619</v>
      </c>
      <c r="JG360" t="s">
        <v>573</v>
      </c>
      <c r="JM360" t="s">
        <v>528</v>
      </c>
      <c r="KN360" t="s">
        <v>552</v>
      </c>
      <c r="KQ360" t="b">
        <f t="shared" si="412"/>
        <v>0</v>
      </c>
      <c r="KR360">
        <f t="shared" si="372"/>
        <v>145</v>
      </c>
    </row>
    <row r="361" spans="1:304" ht="14.4" customHeight="1" x14ac:dyDescent="0.3">
      <c r="A361">
        <v>100</v>
      </c>
      <c r="B361">
        <v>1987</v>
      </c>
      <c r="C361" s="2">
        <v>44886.370497685188</v>
      </c>
      <c r="D361">
        <v>0.89999997615814198</v>
      </c>
      <c r="E361" t="s">
        <v>581</v>
      </c>
      <c r="F361" t="s">
        <v>612</v>
      </c>
      <c r="G361">
        <f>VLOOKUP(F361,'Vlookup tables'!$A$2:$B$10,2,FALSE)</f>
        <v>5</v>
      </c>
      <c r="H361" t="s">
        <v>545</v>
      </c>
      <c r="J361" t="str">
        <f t="shared" si="413"/>
        <v>Engineering</v>
      </c>
      <c r="K361" t="s">
        <v>612</v>
      </c>
      <c r="L361">
        <f>VLOOKUP(K361,'Vlookup tables'!$A$2:$B$10,2,FALSE)</f>
        <v>5</v>
      </c>
      <c r="M361" t="s">
        <v>613</v>
      </c>
      <c r="N361" t="b">
        <f t="shared" si="373"/>
        <v>0</v>
      </c>
      <c r="O361" t="b">
        <f t="shared" si="374"/>
        <v>1</v>
      </c>
      <c r="P361" t="b">
        <f t="shared" si="375"/>
        <v>0</v>
      </c>
      <c r="Q361" t="b">
        <f t="shared" si="376"/>
        <v>1</v>
      </c>
      <c r="R361" t="b">
        <f t="shared" si="377"/>
        <v>0</v>
      </c>
      <c r="S361" t="s">
        <v>547</v>
      </c>
      <c r="T361" t="b">
        <f t="shared" si="414"/>
        <v>0</v>
      </c>
      <c r="U361" t="str">
        <f t="shared" si="415"/>
        <v>na</v>
      </c>
      <c r="V361" t="b">
        <f t="shared" si="416"/>
        <v>1</v>
      </c>
      <c r="W361" t="str">
        <f t="shared" si="417"/>
        <v>na</v>
      </c>
      <c r="X361" t="b">
        <f t="shared" si="418"/>
        <v>0</v>
      </c>
      <c r="Y361" t="s">
        <v>517</v>
      </c>
      <c r="Z361">
        <f>VLOOKUP(Y361,'Vlookup tables'!$D$2:$E$6,2,FALSE)</f>
        <v>1</v>
      </c>
      <c r="AA361" t="b">
        <f t="shared" si="355"/>
        <v>1</v>
      </c>
      <c r="AB361" t="b">
        <f t="shared" si="378"/>
        <v>0</v>
      </c>
      <c r="AC361" t="b">
        <f t="shared" si="379"/>
        <v>0</v>
      </c>
      <c r="AD361" t="b">
        <f t="shared" si="380"/>
        <v>1</v>
      </c>
      <c r="AE361" t="b">
        <f t="shared" si="381"/>
        <v>0</v>
      </c>
      <c r="AF361">
        <f>IF(OR(AA361=FALSE,AA361="na"),"na",VLOOKUP(AV361,'Vlookup tables'!$G$2:$H$7,2,FALSE))</f>
        <v>3</v>
      </c>
      <c r="AG361" t="str">
        <f>IF(OR(AB361=FALSE,AB361="na"),"na",VLOOKUP(AW361,'Vlookup tables'!$G$2:$H$7,2,FALSE))</f>
        <v>na</v>
      </c>
      <c r="AH361" t="str">
        <f>IF(OR(AC361=FALSE,AC361="na"),"na",VLOOKUP(AX361,'Vlookup tables'!$G$2:$H$7,2,FALSE))</f>
        <v>na</v>
      </c>
      <c r="AI361">
        <f>IF(OR(AD361=FALSE,AD361="na"),"na",VLOOKUP(AY361,'Vlookup tables'!$G$2:$H$7,2,FALSE))</f>
        <v>3</v>
      </c>
      <c r="AJ361">
        <f>IF(OR(AA361=FALSE,AA361="na"),"na",VLOOKUP(BC361,'Vlookup tables'!$J$2:$K$5,2,FALSE))</f>
        <v>3</v>
      </c>
      <c r="AK361" t="str">
        <f>IF(OR(AB361=FALSE,AB361="na"),"na",VLOOKUP(BD361,'Vlookup tables'!$J$2:$K$5,2,FALSE))</f>
        <v>na</v>
      </c>
      <c r="AL361" t="str">
        <f>IF(OR(AC361=FALSE,AC361="na"),"na",VLOOKUP(BE361,'Vlookup tables'!$J$2:$K$5,2,FALSE))</f>
        <v>na</v>
      </c>
      <c r="AM361">
        <f>IF(OR(AD361=FALSE,AD361="na"),"na",VLOOKUP(BF361,'Vlookup tables'!$J$2:$K$5,2,FALSE))</f>
        <v>2</v>
      </c>
      <c r="AN361" t="b">
        <f t="shared" si="382"/>
        <v>1</v>
      </c>
      <c r="AO361" t="str">
        <f t="shared" si="383"/>
        <v>na</v>
      </c>
      <c r="AP361" t="str">
        <f t="shared" si="384"/>
        <v>na</v>
      </c>
      <c r="AQ361" t="b">
        <f t="shared" si="385"/>
        <v>1</v>
      </c>
      <c r="AR361" t="s">
        <v>666</v>
      </c>
      <c r="AV361" t="s">
        <v>527</v>
      </c>
      <c r="AX361" t="s">
        <v>573</v>
      </c>
      <c r="AY361" t="s">
        <v>527</v>
      </c>
      <c r="BC361" t="s">
        <v>532</v>
      </c>
      <c r="BE361" t="s">
        <v>532</v>
      </c>
      <c r="BF361" t="s">
        <v>528</v>
      </c>
      <c r="BJ361" t="s">
        <v>1918</v>
      </c>
      <c r="BL361" t="s">
        <v>1919</v>
      </c>
      <c r="BM361" t="s">
        <v>1920</v>
      </c>
      <c r="BQ361" t="str">
        <f t="shared" si="386"/>
        <v>Yes</v>
      </c>
      <c r="BR361" t="b">
        <f t="shared" si="387"/>
        <v>1</v>
      </c>
      <c r="BS361" t="b">
        <f t="shared" si="388"/>
        <v>1</v>
      </c>
      <c r="BT361" t="b">
        <f t="shared" si="389"/>
        <v>1</v>
      </c>
      <c r="BU361" t="b">
        <f t="shared" si="390"/>
        <v>1</v>
      </c>
      <c r="BV361" t="b">
        <f t="shared" si="391"/>
        <v>0</v>
      </c>
      <c r="BW361">
        <f>IF(OR(BR361=FALSE,BR361="na"),"na",VLOOKUP(CN361,'Vlookup tables'!$G$2:$H$7,2,FALSE))</f>
        <v>4</v>
      </c>
      <c r="BX361">
        <f>IF(OR(BS361=FALSE,BS361="na"),"na",VLOOKUP(CO361,'Vlookup tables'!$G$2:$H$7,2,FALSE))</f>
        <v>4</v>
      </c>
      <c r="BY361">
        <f>IF(OR(BT361=FALSE,BT361="na"),"na",VLOOKUP(CP361,'Vlookup tables'!$G$2:$H$7,2,FALSE))</f>
        <v>3</v>
      </c>
      <c r="BZ361">
        <f>IF(OR(BU361=FALSE,BU361="na"),"na",VLOOKUP(CQ361,'Vlookup tables'!$G$2:$H$7,2,FALSE))</f>
        <v>3</v>
      </c>
      <c r="CA361">
        <f>IF(OR(BR361=FALSE,BR361="na"),"na",VLOOKUP(CU361,'Vlookup tables'!$J$2:$K$5,2,FALSE))</f>
        <v>3</v>
      </c>
      <c r="CB361">
        <f>IF(OR(BS361=FALSE,BS361="na"),"na",VLOOKUP(CV361,'Vlookup tables'!$J$2:$K$5,2,FALSE))</f>
        <v>3</v>
      </c>
      <c r="CC361">
        <f>IF(OR(BT361=FALSE,BT361="na"),"na",VLOOKUP(CW361,'Vlookup tables'!$J$2:$K$5,2,FALSE))</f>
        <v>2</v>
      </c>
      <c r="CD361">
        <f>IF(OR(BU361=FALSE,BU361="na"),"na",VLOOKUP(CX361,'Vlookup tables'!$J$2:$K$5,2,FALSE))</f>
        <v>2</v>
      </c>
      <c r="CE361" t="b">
        <f t="shared" si="392"/>
        <v>1</v>
      </c>
      <c r="CF361" t="b">
        <f t="shared" si="393"/>
        <v>1</v>
      </c>
      <c r="CG361" t="b">
        <f t="shared" si="394"/>
        <v>1</v>
      </c>
      <c r="CH361" t="b">
        <f t="shared" si="395"/>
        <v>1</v>
      </c>
      <c r="CI361" t="s">
        <v>519</v>
      </c>
      <c r="CJ361" t="s">
        <v>550</v>
      </c>
      <c r="CN361" t="s">
        <v>573</v>
      </c>
      <c r="CO361" t="s">
        <v>573</v>
      </c>
      <c r="CP361" t="s">
        <v>527</v>
      </c>
      <c r="CQ361" t="s">
        <v>527</v>
      </c>
      <c r="CU361" t="s">
        <v>532</v>
      </c>
      <c r="CV361" t="s">
        <v>532</v>
      </c>
      <c r="CW361" t="s">
        <v>528</v>
      </c>
      <c r="CX361" t="s">
        <v>528</v>
      </c>
      <c r="DB361" t="s">
        <v>1921</v>
      </c>
      <c r="DC361" t="s">
        <v>1922</v>
      </c>
      <c r="DD361" t="s">
        <v>1923</v>
      </c>
      <c r="DE361" t="s">
        <v>1924</v>
      </c>
      <c r="DI361" t="b">
        <f t="shared" si="396"/>
        <v>1</v>
      </c>
      <c r="DJ361" t="s">
        <v>1925</v>
      </c>
      <c r="DK361" t="s">
        <v>533</v>
      </c>
      <c r="EQ361" t="b">
        <f t="shared" si="397"/>
        <v>1</v>
      </c>
      <c r="ER361" t="b">
        <f t="shared" si="398"/>
        <v>1</v>
      </c>
      <c r="ES361" t="b">
        <f t="shared" si="399"/>
        <v>1</v>
      </c>
      <c r="ET361" t="b">
        <f t="shared" si="400"/>
        <v>1</v>
      </c>
      <c r="EU361" t="b">
        <f t="shared" si="401"/>
        <v>1</v>
      </c>
      <c r="EV361" t="b">
        <f t="shared" si="402"/>
        <v>0</v>
      </c>
      <c r="EW361">
        <f t="shared" si="356"/>
        <v>3</v>
      </c>
      <c r="EX361">
        <f t="shared" si="357"/>
        <v>2</v>
      </c>
      <c r="EY361">
        <f t="shared" si="358"/>
        <v>3</v>
      </c>
      <c r="EZ361">
        <f t="shared" si="359"/>
        <v>3</v>
      </c>
      <c r="FA361" t="b">
        <f t="shared" si="360"/>
        <v>1</v>
      </c>
      <c r="FB361" t="b">
        <f t="shared" si="361"/>
        <v>0</v>
      </c>
      <c r="FC361" t="b">
        <f t="shared" si="403"/>
        <v>0</v>
      </c>
      <c r="FD361" t="b">
        <f t="shared" si="362"/>
        <v>1</v>
      </c>
      <c r="FE361" t="b">
        <f t="shared" si="363"/>
        <v>1</v>
      </c>
      <c r="FF361" t="b">
        <f t="shared" si="364"/>
        <v>1</v>
      </c>
      <c r="FG361" t="b">
        <f t="shared" si="365"/>
        <v>0</v>
      </c>
      <c r="FH361" t="b">
        <f t="shared" si="404"/>
        <v>0</v>
      </c>
      <c r="FI361">
        <f>IF(OR(FD361=FALSE,FD361="na"),"na",VLOOKUP(GH361,'Vlookup tables'!$G$2:$H$7,2,FALSE))</f>
        <v>4</v>
      </c>
      <c r="FJ361">
        <f>IF(OR(FE361=FALSE,FE361="na"),"na",VLOOKUP(GI361,'Vlookup tables'!$G$2:$H$7,2,FALSE))</f>
        <v>4</v>
      </c>
      <c r="FK361">
        <f>IF(OR(FF361=FALSE,FF361="na"),"na",VLOOKUP(GJ361,'Vlookup tables'!$G$2:$H$7,2,FALSE))</f>
        <v>4</v>
      </c>
      <c r="FL361" t="str">
        <f>IF(OR(FG361=FALSE,FG361="na"),"na",VLOOKUP(GK361,'Vlookup tables'!$G$2:$H$7,2,FALSE))</f>
        <v>na</v>
      </c>
      <c r="FM361">
        <f>IF(OR(FD361=FALSE,FD361="na"),"na",VLOOKUP(GO361,'Vlookup tables'!$J$2:$K$5,2,FALSE))</f>
        <v>3</v>
      </c>
      <c r="FN361">
        <f>IF(OR(FE361=FALSE,FE361="na"),"na",VLOOKUP(GP361,'Vlookup tables'!$J$2:$K$5,2,FALSE))</f>
        <v>2</v>
      </c>
      <c r="FO361">
        <f>IF(OR(FF361=FALSE,FF361="na"),"na",VLOOKUP(GQ361,'Vlookup tables'!$J$2:$K$5,2,FALSE))</f>
        <v>2</v>
      </c>
      <c r="FP361" t="str">
        <f>IF(OR(FG361=FALSE,FG361="na"),"na",VLOOKUP(GR361,'Vlookup tables'!$J$2:$K$5,2,FALSE))</f>
        <v>na</v>
      </c>
      <c r="FQ361" t="b">
        <f t="shared" si="366"/>
        <v>0</v>
      </c>
      <c r="FR361" t="b">
        <f t="shared" si="367"/>
        <v>1</v>
      </c>
      <c r="FS361" t="b">
        <f t="shared" si="368"/>
        <v>0</v>
      </c>
      <c r="FT361" t="str">
        <f t="shared" si="369"/>
        <v>na</v>
      </c>
      <c r="FU361" t="b">
        <f t="shared" si="370"/>
        <v>1</v>
      </c>
      <c r="FV361" t="s">
        <v>725</v>
      </c>
      <c r="FX361" t="s">
        <v>554</v>
      </c>
      <c r="FY361" t="s">
        <v>556</v>
      </c>
      <c r="FZ361" t="s">
        <v>554</v>
      </c>
      <c r="GA361" t="s">
        <v>554</v>
      </c>
      <c r="GB361" t="s">
        <v>635</v>
      </c>
      <c r="GF361" t="s">
        <v>596</v>
      </c>
      <c r="GH361" t="s">
        <v>573</v>
      </c>
      <c r="GI361" t="s">
        <v>573</v>
      </c>
      <c r="GJ361" t="s">
        <v>573</v>
      </c>
      <c r="GO361" t="s">
        <v>532</v>
      </c>
      <c r="GP361" t="s">
        <v>528</v>
      </c>
      <c r="GQ361" t="s">
        <v>528</v>
      </c>
      <c r="GW361" t="s">
        <v>1926</v>
      </c>
      <c r="HC361" t="s">
        <v>1927</v>
      </c>
      <c r="HD361" t="s">
        <v>533</v>
      </c>
      <c r="HX361">
        <f>IF(IT361="","Unknown",VLOOKUP(IT361,'Vlookup tables'!$B$13:$C$16,2,FALSE))</f>
        <v>2</v>
      </c>
      <c r="HY361">
        <f>IF(IU361="","Unknown",VLOOKUP(IU361,'Vlookup tables'!$D$13:$E$16,2,FALSE))</f>
        <v>2</v>
      </c>
      <c r="HZ361">
        <f>IF(IV361="","Unknown",VLOOKUP(IV361,'Vlookup tables'!$F$13:$G$16,2,FALSE))</f>
        <v>2</v>
      </c>
      <c r="IA361">
        <f>IF(IW361="","Unknown",VLOOKUP(IW361,'Vlookup tables'!$H$13:$I$16,2,FALSE))</f>
        <v>2</v>
      </c>
      <c r="IB361">
        <f>IF(IX361="","Unknown",VLOOKUP(IX361,'Vlookup tables'!$J$13:$K$16,2,FALSE))</f>
        <v>3</v>
      </c>
      <c r="IC361">
        <f>IF(IY361="","Unknown",VLOOKUP(IY361,'Vlookup tables'!$L$13:$M$16,2,FALSE))</f>
        <v>2</v>
      </c>
      <c r="ID361">
        <f>IF(IZ361="","Unknown",VLOOKUP(IZ361,'Vlookup tables'!$N$13:$O$16,2,FALSE))</f>
        <v>1</v>
      </c>
      <c r="IE361">
        <f>VLOOKUP(JA361,'Vlookup tables'!$P$13:$Q$15,2,FALSE)</f>
        <v>2</v>
      </c>
      <c r="IF361" t="b">
        <f t="shared" si="405"/>
        <v>1</v>
      </c>
      <c r="IG361" t="b">
        <f t="shared" si="406"/>
        <v>0</v>
      </c>
      <c r="IH361" t="b">
        <f t="shared" si="407"/>
        <v>0</v>
      </c>
      <c r="II361" t="b">
        <f t="shared" si="371"/>
        <v>1</v>
      </c>
      <c r="IJ361">
        <f>IF(OR(IF361=FALSE,IF361="na"),"na",VLOOKUP(JF361,'Vlookup tables'!$G$2:$H$7,2,FALSE))</f>
        <v>1</v>
      </c>
      <c r="IK361" t="str">
        <f>IF(OR(IG361=FALSE,IG361="na"),"na",VLOOKUP(JG361,'Vlookup tables'!$G$2:$H$7,2,FALSE))</f>
        <v>na</v>
      </c>
      <c r="IL361" t="str">
        <f>IF(OR(IH361=FALSE,IH361="na"),"na",VLOOKUP(JH361,'Vlookup tables'!$G$2:$H$7,2,FALSE))</f>
        <v>na</v>
      </c>
      <c r="IM361">
        <f>IF(OR(IF361=FALSE,IF361="na"),"na",VLOOKUP(JL361,'Vlookup tables'!$J$2:$K$5,2,FALSE))</f>
        <v>2</v>
      </c>
      <c r="IN361" t="str">
        <f>IF(OR(IG361=FALSE,IG361="na"),"na",VLOOKUP(JM361,'Vlookup tables'!$J$2:$K$5,2,FALSE))</f>
        <v>na</v>
      </c>
      <c r="IO361" t="str">
        <f>IF(OR(IH361=FALSE,IH361="na"),"na",VLOOKUP(JN361,'Vlookup tables'!$J$2:$K$5,2,FALSE))</f>
        <v>na</v>
      </c>
      <c r="IP361" t="b">
        <f t="shared" si="408"/>
        <v>0</v>
      </c>
      <c r="IQ361" t="str">
        <f t="shared" si="409"/>
        <v>na</v>
      </c>
      <c r="IR361" t="str">
        <f t="shared" si="410"/>
        <v>na</v>
      </c>
      <c r="IS361" t="b">
        <f t="shared" si="411"/>
        <v>1</v>
      </c>
      <c r="IT361" t="s">
        <v>559</v>
      </c>
      <c r="IU361" t="s">
        <v>560</v>
      </c>
      <c r="IV361" t="s">
        <v>561</v>
      </c>
      <c r="IW361" t="s">
        <v>562</v>
      </c>
      <c r="IX361" t="s">
        <v>577</v>
      </c>
      <c r="IY361" t="s">
        <v>528</v>
      </c>
      <c r="IZ361" t="s">
        <v>562</v>
      </c>
      <c r="JA361" t="s">
        <v>578</v>
      </c>
      <c r="JB361" t="s">
        <v>825</v>
      </c>
      <c r="JC361" t="s">
        <v>1928</v>
      </c>
      <c r="JF361" t="s">
        <v>530</v>
      </c>
      <c r="JI361" t="s">
        <v>530</v>
      </c>
      <c r="JL361" t="s">
        <v>528</v>
      </c>
      <c r="JO361" t="s">
        <v>532</v>
      </c>
      <c r="KM361" t="s">
        <v>1929</v>
      </c>
      <c r="KN361" t="s">
        <v>533</v>
      </c>
      <c r="KQ361" t="b">
        <f t="shared" si="412"/>
        <v>0</v>
      </c>
      <c r="KR361">
        <f t="shared" si="372"/>
        <v>172</v>
      </c>
    </row>
    <row r="362" spans="1:304" ht="14.4" customHeight="1" x14ac:dyDescent="0.3">
      <c r="A362">
        <v>100</v>
      </c>
      <c r="B362">
        <v>647</v>
      </c>
      <c r="C362" s="2">
        <v>44886.374201388891</v>
      </c>
      <c r="D362">
        <v>1</v>
      </c>
      <c r="E362" t="s">
        <v>544</v>
      </c>
      <c r="F362" t="s">
        <v>568</v>
      </c>
      <c r="G362">
        <f>VLOOKUP(F362,'Vlookup tables'!$A$2:$B$10,2,FALSE)</f>
        <v>6</v>
      </c>
      <c r="H362" t="s">
        <v>631</v>
      </c>
      <c r="J362" t="str">
        <f t="shared" si="413"/>
        <v>Maintenance</v>
      </c>
      <c r="K362" t="s">
        <v>568</v>
      </c>
      <c r="L362">
        <f>VLOOKUP(K362,'Vlookup tables'!$A$2:$B$10,2,FALSE)</f>
        <v>6</v>
      </c>
      <c r="M362" t="s">
        <v>626</v>
      </c>
      <c r="N362" t="b">
        <f t="shared" si="373"/>
        <v>1</v>
      </c>
      <c r="O362" t="b">
        <f t="shared" si="374"/>
        <v>1</v>
      </c>
      <c r="P362" t="b">
        <f t="shared" si="375"/>
        <v>1</v>
      </c>
      <c r="Q362" t="b">
        <f t="shared" si="376"/>
        <v>0</v>
      </c>
      <c r="R362" t="b">
        <f t="shared" si="377"/>
        <v>0</v>
      </c>
      <c r="S362" t="s">
        <v>904</v>
      </c>
      <c r="T362" t="str">
        <f t="shared" si="414"/>
        <v>na</v>
      </c>
      <c r="U362" t="str">
        <f t="shared" si="415"/>
        <v>na</v>
      </c>
      <c r="V362" t="str">
        <f t="shared" si="416"/>
        <v>na</v>
      </c>
      <c r="W362" t="b">
        <f t="shared" si="417"/>
        <v>1</v>
      </c>
      <c r="X362" t="b">
        <f t="shared" si="418"/>
        <v>0</v>
      </c>
      <c r="Y362" t="s">
        <v>517</v>
      </c>
      <c r="Z362">
        <f>VLOOKUP(Y362,'Vlookup tables'!$D$2:$E$6,2,FALSE)</f>
        <v>1</v>
      </c>
      <c r="AA362" t="b">
        <f t="shared" si="355"/>
        <v>1</v>
      </c>
      <c r="AB362" t="b">
        <f t="shared" si="378"/>
        <v>1</v>
      </c>
      <c r="AC362" t="b">
        <f t="shared" si="379"/>
        <v>0</v>
      </c>
      <c r="AD362" t="b">
        <f t="shared" si="380"/>
        <v>1</v>
      </c>
      <c r="AE362" t="b">
        <f t="shared" si="381"/>
        <v>0</v>
      </c>
      <c r="AF362">
        <f>IF(OR(AA362=FALSE,AA362="na"),"na",VLOOKUP(AV362,'Vlookup tables'!$G$2:$H$7,2,FALSE))</f>
        <v>4</v>
      </c>
      <c r="AG362">
        <f>IF(OR(AB362=FALSE,AB362="na"),"na",VLOOKUP(AW362,'Vlookup tables'!$G$2:$H$7,2,FALSE))</f>
        <v>1</v>
      </c>
      <c r="AH362" t="str">
        <f>IF(OR(AC362=FALSE,AC362="na"),"na",VLOOKUP(AX362,'Vlookup tables'!$G$2:$H$7,2,FALSE))</f>
        <v>na</v>
      </c>
      <c r="AI362">
        <f>IF(OR(AD362=FALSE,AD362="na"),"na",VLOOKUP(AY362,'Vlookup tables'!$G$2:$H$7,2,FALSE))</f>
        <v>2</v>
      </c>
      <c r="AJ362">
        <f>IF(OR(AA362=FALSE,AA362="na"),"na",VLOOKUP(BC362,'Vlookup tables'!$J$2:$K$5,2,FALSE))</f>
        <v>2</v>
      </c>
      <c r="AK362">
        <f>IF(OR(AB362=FALSE,AB362="na"),"na",VLOOKUP(BD362,'Vlookup tables'!$J$2:$K$5,2,FALSE))</f>
        <v>2</v>
      </c>
      <c r="AL362" t="str">
        <f>IF(OR(AC362=FALSE,AC362="na"),"na",VLOOKUP(BE362,'Vlookup tables'!$J$2:$K$5,2,FALSE))</f>
        <v>na</v>
      </c>
      <c r="AM362">
        <f>IF(OR(AD362=FALSE,AD362="na"),"na",VLOOKUP(BF362,'Vlookup tables'!$J$2:$K$5,2,FALSE))</f>
        <v>2</v>
      </c>
      <c r="AN362" t="b">
        <f t="shared" si="382"/>
        <v>0</v>
      </c>
      <c r="AO362" t="b">
        <f t="shared" si="383"/>
        <v>0</v>
      </c>
      <c r="AP362" t="str">
        <f t="shared" si="384"/>
        <v>na</v>
      </c>
      <c r="AQ362" t="b">
        <f t="shared" si="385"/>
        <v>0</v>
      </c>
      <c r="AR362" t="s">
        <v>771</v>
      </c>
      <c r="AV362" t="s">
        <v>573</v>
      </c>
      <c r="AW362" t="s">
        <v>530</v>
      </c>
      <c r="AX362" t="s">
        <v>573</v>
      </c>
      <c r="AY362" t="s">
        <v>531</v>
      </c>
      <c r="BC362" t="s">
        <v>528</v>
      </c>
      <c r="BD362" t="s">
        <v>528</v>
      </c>
      <c r="BE362" t="s">
        <v>532</v>
      </c>
      <c r="BF362" t="s">
        <v>528</v>
      </c>
      <c r="BQ362" t="str">
        <f t="shared" si="386"/>
        <v>Yes</v>
      </c>
      <c r="BR362" t="b">
        <f t="shared" si="387"/>
        <v>1</v>
      </c>
      <c r="BS362" t="b">
        <f t="shared" si="388"/>
        <v>1</v>
      </c>
      <c r="BT362" t="b">
        <f t="shared" si="389"/>
        <v>1</v>
      </c>
      <c r="BU362" t="b">
        <f t="shared" si="390"/>
        <v>1</v>
      </c>
      <c r="BV362" t="b">
        <f t="shared" si="391"/>
        <v>0</v>
      </c>
      <c r="BW362">
        <f>IF(OR(BR362=FALSE,BR362="na"),"na",VLOOKUP(CN362,'Vlookup tables'!$G$2:$H$7,2,FALSE))</f>
        <v>2</v>
      </c>
      <c r="BX362">
        <f>IF(OR(BS362=FALSE,BS362="na"),"na",VLOOKUP(CO362,'Vlookup tables'!$G$2:$H$7,2,FALSE))</f>
        <v>3</v>
      </c>
      <c r="BY362">
        <f>IF(OR(BT362=FALSE,BT362="na"),"na",VLOOKUP(CP362,'Vlookup tables'!$G$2:$H$7,2,FALSE))</f>
        <v>2</v>
      </c>
      <c r="BZ362">
        <f>IF(OR(BU362=FALSE,BU362="na"),"na",VLOOKUP(CQ362,'Vlookup tables'!$G$2:$H$7,2,FALSE))</f>
        <v>1</v>
      </c>
      <c r="CA362">
        <f>IF(OR(BR362=FALSE,BR362="na"),"na",VLOOKUP(CU362,'Vlookup tables'!$J$2:$K$5,2,FALSE))</f>
        <v>2</v>
      </c>
      <c r="CB362">
        <f>IF(OR(BS362=FALSE,BS362="na"),"na",VLOOKUP(CV362,'Vlookup tables'!$J$2:$K$5,2,FALSE))</f>
        <v>2</v>
      </c>
      <c r="CC362">
        <f>IF(OR(BT362=FALSE,BT362="na"),"na",VLOOKUP(CW362,'Vlookup tables'!$J$2:$K$5,2,FALSE))</f>
        <v>2</v>
      </c>
      <c r="CD362">
        <f>IF(OR(BU362=FALSE,BU362="na"),"na",VLOOKUP(CX362,'Vlookup tables'!$J$2:$K$5,2,FALSE))</f>
        <v>2</v>
      </c>
      <c r="CE362" t="b">
        <f t="shared" si="392"/>
        <v>0</v>
      </c>
      <c r="CF362" t="b">
        <f t="shared" si="393"/>
        <v>0</v>
      </c>
      <c r="CG362" t="b">
        <f t="shared" si="394"/>
        <v>0</v>
      </c>
      <c r="CH362" t="b">
        <f t="shared" si="395"/>
        <v>0</v>
      </c>
      <c r="CI362" t="s">
        <v>519</v>
      </c>
      <c r="CJ362" t="s">
        <v>550</v>
      </c>
      <c r="CN362" t="s">
        <v>531</v>
      </c>
      <c r="CO362" t="s">
        <v>527</v>
      </c>
      <c r="CP362" t="s">
        <v>531</v>
      </c>
      <c r="CQ362" t="s">
        <v>530</v>
      </c>
      <c r="CU362" t="s">
        <v>528</v>
      </c>
      <c r="CV362" t="s">
        <v>528</v>
      </c>
      <c r="CW362" t="s">
        <v>528</v>
      </c>
      <c r="CX362" t="s">
        <v>528</v>
      </c>
      <c r="DI362" t="b">
        <f t="shared" si="396"/>
        <v>0</v>
      </c>
      <c r="DK362" t="s">
        <v>552</v>
      </c>
      <c r="EQ362" t="b">
        <f t="shared" si="397"/>
        <v>1</v>
      </c>
      <c r="ER362" t="b">
        <f t="shared" si="398"/>
        <v>1</v>
      </c>
      <c r="ES362" t="b">
        <f t="shared" si="399"/>
        <v>1</v>
      </c>
      <c r="ET362" t="b">
        <f t="shared" si="400"/>
        <v>0</v>
      </c>
      <c r="EU362" t="b">
        <f t="shared" si="401"/>
        <v>0</v>
      </c>
      <c r="EV362" t="b">
        <f t="shared" si="402"/>
        <v>0</v>
      </c>
      <c r="EW362">
        <f t="shared" si="356"/>
        <v>3</v>
      </c>
      <c r="EX362">
        <f t="shared" si="357"/>
        <v>3</v>
      </c>
      <c r="EY362" t="str">
        <f t="shared" si="358"/>
        <v>na</v>
      </c>
      <c r="EZ362" t="str">
        <f t="shared" si="359"/>
        <v>na</v>
      </c>
      <c r="FA362" t="b">
        <f t="shared" si="360"/>
        <v>1</v>
      </c>
      <c r="FB362" t="b">
        <f t="shared" si="361"/>
        <v>0</v>
      </c>
      <c r="FC362" t="b">
        <f t="shared" si="403"/>
        <v>0</v>
      </c>
      <c r="FD362" t="b">
        <f t="shared" si="362"/>
        <v>1</v>
      </c>
      <c r="FE362" t="b">
        <f t="shared" si="363"/>
        <v>0</v>
      </c>
      <c r="FF362" t="b">
        <f t="shared" si="364"/>
        <v>1</v>
      </c>
      <c r="FG362" t="b">
        <f t="shared" si="365"/>
        <v>0</v>
      </c>
      <c r="FH362" t="b">
        <f t="shared" si="404"/>
        <v>0</v>
      </c>
      <c r="FI362">
        <f>IF(OR(FD362=FALSE,FD362="na"),"na",VLOOKUP(GH362,'Vlookup tables'!$G$2:$H$7,2,FALSE))</f>
        <v>4</v>
      </c>
      <c r="FJ362" t="str">
        <f>IF(OR(FE362=FALSE,FE362="na"),"na",VLOOKUP(GI362,'Vlookup tables'!$G$2:$H$7,2,FALSE))</f>
        <v>na</v>
      </c>
      <c r="FK362">
        <f>IF(OR(FF362=FALSE,FF362="na"),"na",VLOOKUP(GJ362,'Vlookup tables'!$G$2:$H$7,2,FALSE))</f>
        <v>4</v>
      </c>
      <c r="FL362" t="str">
        <f>IF(OR(FG362=FALSE,FG362="na"),"na",VLOOKUP(GK362,'Vlookup tables'!$G$2:$H$7,2,FALSE))</f>
        <v>na</v>
      </c>
      <c r="FM362">
        <f>IF(OR(FD362=FALSE,FD362="na"),"na",VLOOKUP(GO362,'Vlookup tables'!$J$2:$K$5,2,FALSE))</f>
        <v>3</v>
      </c>
      <c r="FN362" t="str">
        <f>IF(OR(FE362=FALSE,FE362="na"),"na",VLOOKUP(GP362,'Vlookup tables'!$J$2:$K$5,2,FALSE))</f>
        <v>na</v>
      </c>
      <c r="FO362">
        <f>IF(OR(FF362=FALSE,FF362="na"),"na",VLOOKUP(GQ362,'Vlookup tables'!$J$2:$K$5,2,FALSE))</f>
        <v>3</v>
      </c>
      <c r="FP362" t="str">
        <f>IF(OR(FG362=FALSE,FG362="na"),"na",VLOOKUP(GR362,'Vlookup tables'!$J$2:$K$5,2,FALSE))</f>
        <v>na</v>
      </c>
      <c r="FQ362" t="b">
        <f t="shared" si="366"/>
        <v>0</v>
      </c>
      <c r="FR362" t="str">
        <f t="shared" si="367"/>
        <v>na</v>
      </c>
      <c r="FS362" t="b">
        <f t="shared" si="368"/>
        <v>0</v>
      </c>
      <c r="FT362" t="str">
        <f t="shared" si="369"/>
        <v>na</v>
      </c>
      <c r="FU362" t="b">
        <f t="shared" si="370"/>
        <v>0</v>
      </c>
      <c r="FV362" t="s">
        <v>634</v>
      </c>
      <c r="FX362" t="s">
        <v>554</v>
      </c>
      <c r="FY362" t="s">
        <v>554</v>
      </c>
      <c r="GB362" t="s">
        <v>630</v>
      </c>
      <c r="GF362" t="s">
        <v>596</v>
      </c>
      <c r="GH362" t="s">
        <v>573</v>
      </c>
      <c r="GJ362" t="s">
        <v>573</v>
      </c>
      <c r="GO362" t="s">
        <v>532</v>
      </c>
      <c r="GQ362" t="s">
        <v>532</v>
      </c>
      <c r="HD362" t="s">
        <v>552</v>
      </c>
      <c r="HX362">
        <f>IF(IT362="","Unknown",VLOOKUP(IT362,'Vlookup tables'!$B$13:$C$16,2,FALSE))</f>
        <v>2</v>
      </c>
      <c r="HY362">
        <f>IF(IU362="","Unknown",VLOOKUP(IU362,'Vlookup tables'!$D$13:$E$16,2,FALSE))</f>
        <v>3</v>
      </c>
      <c r="HZ362">
        <f>IF(IV362="","Unknown",VLOOKUP(IV362,'Vlookup tables'!$F$13:$G$16,2,FALSE))</f>
        <v>2</v>
      </c>
      <c r="IA362">
        <f>IF(IW362="","Unknown",VLOOKUP(IW362,'Vlookup tables'!$H$13:$I$16,2,FALSE))</f>
        <v>2</v>
      </c>
      <c r="IB362">
        <f>IF(IX362="","Unknown",VLOOKUP(IX362,'Vlookup tables'!$J$13:$K$16,2,FALSE))</f>
        <v>2</v>
      </c>
      <c r="IC362">
        <f>IF(IY362="","Unknown",VLOOKUP(IY362,'Vlookup tables'!$L$13:$M$16,2,FALSE))</f>
        <v>3</v>
      </c>
      <c r="ID362">
        <f>IF(IZ362="","Unknown",VLOOKUP(IZ362,'Vlookup tables'!$N$13:$O$16,2,FALSE))</f>
        <v>1</v>
      </c>
      <c r="IE362">
        <f>VLOOKUP(JA362,'Vlookup tables'!$P$13:$Q$15,2,FALSE)</f>
        <v>2</v>
      </c>
      <c r="IF362" t="b">
        <f t="shared" si="405"/>
        <v>1</v>
      </c>
      <c r="IG362" t="b">
        <f t="shared" si="406"/>
        <v>1</v>
      </c>
      <c r="IH362" t="b">
        <f t="shared" si="407"/>
        <v>0</v>
      </c>
      <c r="II362" t="b">
        <f t="shared" si="371"/>
        <v>0</v>
      </c>
      <c r="IJ362">
        <f>IF(OR(IF362=FALSE,IF362="na"),"na",VLOOKUP(JF362,'Vlookup tables'!$G$2:$H$7,2,FALSE))</f>
        <v>2</v>
      </c>
      <c r="IK362">
        <f>IF(OR(IG362=FALSE,IG362="na"),"na",VLOOKUP(JG362,'Vlookup tables'!$G$2:$H$7,2,FALSE))</f>
        <v>3</v>
      </c>
      <c r="IL362" t="str">
        <f>IF(OR(IH362=FALSE,IH362="na"),"na",VLOOKUP(JH362,'Vlookup tables'!$G$2:$H$7,2,FALSE))</f>
        <v>na</v>
      </c>
      <c r="IM362">
        <f>IF(OR(IF362=FALSE,IF362="na"),"na",VLOOKUP(JL362,'Vlookup tables'!$J$2:$K$5,2,FALSE))</f>
        <v>2</v>
      </c>
      <c r="IN362">
        <f>IF(OR(IG362=FALSE,IG362="na"),"na",VLOOKUP(JM362,'Vlookup tables'!$J$2:$K$5,2,FALSE))</f>
        <v>2</v>
      </c>
      <c r="IO362" t="str">
        <f>IF(OR(IH362=FALSE,IH362="na"),"na",VLOOKUP(JN362,'Vlookup tables'!$J$2:$K$5,2,FALSE))</f>
        <v>na</v>
      </c>
      <c r="IP362" t="b">
        <f t="shared" si="408"/>
        <v>0</v>
      </c>
      <c r="IQ362" t="b">
        <f t="shared" si="409"/>
        <v>0</v>
      </c>
      <c r="IR362" t="str">
        <f t="shared" si="410"/>
        <v>na</v>
      </c>
      <c r="IS362" t="b">
        <f t="shared" si="411"/>
        <v>0</v>
      </c>
      <c r="IT362" t="s">
        <v>559</v>
      </c>
      <c r="IU362" t="s">
        <v>539</v>
      </c>
      <c r="IV362" t="s">
        <v>561</v>
      </c>
      <c r="IW362" t="s">
        <v>562</v>
      </c>
      <c r="IX362" t="s">
        <v>563</v>
      </c>
      <c r="IY362" t="s">
        <v>532</v>
      </c>
      <c r="IZ362" t="s">
        <v>562</v>
      </c>
      <c r="JA362" t="s">
        <v>578</v>
      </c>
      <c r="JB362" t="s">
        <v>636</v>
      </c>
      <c r="JF362" t="s">
        <v>531</v>
      </c>
      <c r="JG362" t="s">
        <v>527</v>
      </c>
      <c r="JL362" t="s">
        <v>528</v>
      </c>
      <c r="JM362" t="s">
        <v>528</v>
      </c>
      <c r="KN362" t="s">
        <v>552</v>
      </c>
      <c r="KQ362" t="b">
        <f t="shared" si="412"/>
        <v>0</v>
      </c>
      <c r="KR362">
        <f t="shared" si="372"/>
        <v>158</v>
      </c>
    </row>
    <row r="363" spans="1:304" ht="14.4" customHeight="1" x14ac:dyDescent="0.3">
      <c r="A363">
        <v>100</v>
      </c>
      <c r="B363">
        <v>1890</v>
      </c>
      <c r="C363" s="2">
        <v>44886.377928240741</v>
      </c>
      <c r="D363">
        <v>1</v>
      </c>
      <c r="E363" t="s">
        <v>581</v>
      </c>
      <c r="F363" t="s">
        <v>568</v>
      </c>
      <c r="G363">
        <f>VLOOKUP(F363,'Vlookup tables'!$A$2:$B$10,2,FALSE)</f>
        <v>6</v>
      </c>
      <c r="H363" t="s">
        <v>692</v>
      </c>
      <c r="J363" t="str">
        <f t="shared" si="413"/>
        <v>Engineering Technician</v>
      </c>
      <c r="K363" t="s">
        <v>568</v>
      </c>
      <c r="L363">
        <f>VLOOKUP(K363,'Vlookup tables'!$A$2:$B$10,2,FALSE)</f>
        <v>6</v>
      </c>
      <c r="M363" t="s">
        <v>592</v>
      </c>
      <c r="N363" t="b">
        <f t="shared" si="373"/>
        <v>0</v>
      </c>
      <c r="O363" t="b">
        <f t="shared" si="374"/>
        <v>1</v>
      </c>
      <c r="P363" t="b">
        <f t="shared" si="375"/>
        <v>0</v>
      </c>
      <c r="Q363" t="b">
        <f t="shared" si="376"/>
        <v>0</v>
      </c>
      <c r="R363" t="b">
        <f t="shared" si="377"/>
        <v>0</v>
      </c>
      <c r="S363" t="s">
        <v>949</v>
      </c>
      <c r="T363" t="b">
        <f t="shared" si="414"/>
        <v>0</v>
      </c>
      <c r="U363" t="str">
        <f t="shared" si="415"/>
        <v>na</v>
      </c>
      <c r="V363" t="b">
        <f t="shared" si="416"/>
        <v>0</v>
      </c>
      <c r="W363" t="b">
        <f t="shared" si="417"/>
        <v>0</v>
      </c>
      <c r="X363" t="b">
        <f t="shared" si="418"/>
        <v>1</v>
      </c>
      <c r="Y363" t="s">
        <v>517</v>
      </c>
      <c r="Z363">
        <f>VLOOKUP(Y363,'Vlookup tables'!$D$2:$E$6,2,FALSE)</f>
        <v>1</v>
      </c>
      <c r="AA363" t="b">
        <f t="shared" si="355"/>
        <v>1</v>
      </c>
      <c r="AB363" t="b">
        <f t="shared" si="378"/>
        <v>1</v>
      </c>
      <c r="AC363" t="b">
        <f t="shared" si="379"/>
        <v>0</v>
      </c>
      <c r="AD363" t="b">
        <f t="shared" si="380"/>
        <v>0</v>
      </c>
      <c r="AE363" t="b">
        <f t="shared" si="381"/>
        <v>0</v>
      </c>
      <c r="AF363">
        <f>IF(OR(AA363=FALSE,AA363="na"),"na",VLOOKUP(AV363,'Vlookup tables'!$G$2:$H$7,2,FALSE))</f>
        <v>1</v>
      </c>
      <c r="AG363">
        <f>IF(OR(AB363=FALSE,AB363="na"),"na",VLOOKUP(AW363,'Vlookup tables'!$G$2:$H$7,2,FALSE))</f>
        <v>1</v>
      </c>
      <c r="AH363" t="str">
        <f>IF(OR(AC363=FALSE,AC363="na"),"na",VLOOKUP(AX363,'Vlookup tables'!$G$2:$H$7,2,FALSE))</f>
        <v>na</v>
      </c>
      <c r="AI363" t="str">
        <f>IF(OR(AD363=FALSE,AD363="na"),"na",VLOOKUP(AY363,'Vlookup tables'!$G$2:$H$7,2,FALSE))</f>
        <v>na</v>
      </c>
      <c r="AJ363">
        <f>IF(OR(AA363=FALSE,AA363="na"),"na",VLOOKUP(BC363,'Vlookup tables'!$J$2:$K$5,2,FALSE))</f>
        <v>2</v>
      </c>
      <c r="AK363">
        <f>IF(OR(AB363=FALSE,AB363="na"),"na",VLOOKUP(BD363,'Vlookup tables'!$J$2:$K$5,2,FALSE))</f>
        <v>3</v>
      </c>
      <c r="AL363" t="str">
        <f>IF(OR(AC363=FALSE,AC363="na"),"na",VLOOKUP(BE363,'Vlookup tables'!$J$2:$K$5,2,FALSE))</f>
        <v>na</v>
      </c>
      <c r="AM363" t="str">
        <f>IF(OR(AD363=FALSE,AD363="na"),"na",VLOOKUP(BF363,'Vlookup tables'!$J$2:$K$5,2,FALSE))</f>
        <v>na</v>
      </c>
      <c r="AN363" t="b">
        <f t="shared" si="382"/>
        <v>1</v>
      </c>
      <c r="AO363" t="b">
        <f t="shared" si="383"/>
        <v>0</v>
      </c>
      <c r="AP363" t="str">
        <f t="shared" si="384"/>
        <v>na</v>
      </c>
      <c r="AQ363" t="str">
        <f t="shared" si="385"/>
        <v>na</v>
      </c>
      <c r="AR363" t="s">
        <v>518</v>
      </c>
      <c r="AV363" t="s">
        <v>530</v>
      </c>
      <c r="AW363" t="s">
        <v>530</v>
      </c>
      <c r="BC363" t="s">
        <v>528</v>
      </c>
      <c r="BD363" t="s">
        <v>532</v>
      </c>
      <c r="BJ363" t="s">
        <v>1930</v>
      </c>
      <c r="BQ363" t="str">
        <f t="shared" si="386"/>
        <v>Yes</v>
      </c>
      <c r="BR363" t="b">
        <f t="shared" si="387"/>
        <v>1</v>
      </c>
      <c r="BS363" t="b">
        <f t="shared" si="388"/>
        <v>1</v>
      </c>
      <c r="BT363" t="b">
        <f t="shared" si="389"/>
        <v>0</v>
      </c>
      <c r="BU363" t="b">
        <f t="shared" si="390"/>
        <v>1</v>
      </c>
      <c r="BV363" t="b">
        <f t="shared" si="391"/>
        <v>0</v>
      </c>
      <c r="BW363">
        <f>IF(OR(BR363=FALSE,BR363="na"),"na",VLOOKUP(CN363,'Vlookup tables'!$G$2:$H$7,2,FALSE))</f>
        <v>1</v>
      </c>
      <c r="BX363">
        <f>IF(OR(BS363=FALSE,BS363="na"),"na",VLOOKUP(CO363,'Vlookup tables'!$G$2:$H$7,2,FALSE))</f>
        <v>1</v>
      </c>
      <c r="BY363" t="str">
        <f>IF(OR(BT363=FALSE,BT363="na"),"na",VLOOKUP(CP363,'Vlookup tables'!$G$2:$H$7,2,FALSE))</f>
        <v>na</v>
      </c>
      <c r="BZ363">
        <f>IF(OR(BU363=FALSE,BU363="na"),"na",VLOOKUP(CQ363,'Vlookup tables'!$G$2:$H$7,2,FALSE))</f>
        <v>1</v>
      </c>
      <c r="CA363">
        <f>IF(OR(BR363=FALSE,BR363="na"),"na",VLOOKUP(CU363,'Vlookup tables'!$J$2:$K$5,2,FALSE))</f>
        <v>3</v>
      </c>
      <c r="CB363">
        <f>IF(OR(BS363=FALSE,BS363="na"),"na",VLOOKUP(CV363,'Vlookup tables'!$J$2:$K$5,2,FALSE))</f>
        <v>3</v>
      </c>
      <c r="CC363" t="str">
        <f>IF(OR(BT363=FALSE,BT363="na"),"na",VLOOKUP(CW363,'Vlookup tables'!$J$2:$K$5,2,FALSE))</f>
        <v>na</v>
      </c>
      <c r="CD363">
        <f>IF(OR(BU363=FALSE,BU363="na"),"na",VLOOKUP(CX363,'Vlookup tables'!$J$2:$K$5,2,FALSE))</f>
        <v>2</v>
      </c>
      <c r="CE363" t="b">
        <f t="shared" si="392"/>
        <v>1</v>
      </c>
      <c r="CF363" t="b">
        <f t="shared" si="393"/>
        <v>0</v>
      </c>
      <c r="CG363" t="str">
        <f t="shared" si="394"/>
        <v>na</v>
      </c>
      <c r="CH363" t="b">
        <f t="shared" si="395"/>
        <v>0</v>
      </c>
      <c r="CI363" t="s">
        <v>519</v>
      </c>
      <c r="CJ363" t="s">
        <v>667</v>
      </c>
      <c r="CN363" t="s">
        <v>530</v>
      </c>
      <c r="CO363" t="s">
        <v>530</v>
      </c>
      <c r="CQ363" t="s">
        <v>530</v>
      </c>
      <c r="CU363" t="s">
        <v>532</v>
      </c>
      <c r="CV363" t="s">
        <v>532</v>
      </c>
      <c r="CX363" t="s">
        <v>528</v>
      </c>
      <c r="DB363" t="s">
        <v>1931</v>
      </c>
      <c r="DI363" t="b">
        <f t="shared" si="396"/>
        <v>1</v>
      </c>
      <c r="DJ363" t="s">
        <v>1932</v>
      </c>
      <c r="DK363" t="s">
        <v>649</v>
      </c>
      <c r="EQ363" t="b">
        <f t="shared" si="397"/>
        <v>1</v>
      </c>
      <c r="ER363" t="b">
        <f t="shared" si="398"/>
        <v>1</v>
      </c>
      <c r="ES363" t="b">
        <f t="shared" si="399"/>
        <v>0</v>
      </c>
      <c r="ET363" t="b">
        <f t="shared" si="400"/>
        <v>0</v>
      </c>
      <c r="EU363" t="b">
        <f t="shared" si="401"/>
        <v>1</v>
      </c>
      <c r="EV363" t="b">
        <f t="shared" si="402"/>
        <v>0</v>
      </c>
      <c r="EW363">
        <f t="shared" si="356"/>
        <v>3</v>
      </c>
      <c r="EX363" t="str">
        <f t="shared" si="357"/>
        <v>na</v>
      </c>
      <c r="EY363" t="str">
        <f t="shared" si="358"/>
        <v>na</v>
      </c>
      <c r="EZ363">
        <f t="shared" si="359"/>
        <v>1</v>
      </c>
      <c r="FA363" t="b">
        <f t="shared" si="360"/>
        <v>1</v>
      </c>
      <c r="FB363" t="b">
        <f t="shared" si="361"/>
        <v>0</v>
      </c>
      <c r="FC363" t="b">
        <f t="shared" si="403"/>
        <v>0</v>
      </c>
      <c r="FD363" t="b">
        <f t="shared" si="362"/>
        <v>1</v>
      </c>
      <c r="FE363" t="b">
        <f t="shared" si="363"/>
        <v>0</v>
      </c>
      <c r="FF363" t="b">
        <f t="shared" si="364"/>
        <v>1</v>
      </c>
      <c r="FG363" t="b">
        <f t="shared" si="365"/>
        <v>0</v>
      </c>
      <c r="FH363" t="b">
        <f t="shared" si="404"/>
        <v>0</v>
      </c>
      <c r="FI363">
        <f>IF(OR(FD363=FALSE,FD363="na"),"na",VLOOKUP(GH363,'Vlookup tables'!$G$2:$H$7,2,FALSE))</f>
        <v>2</v>
      </c>
      <c r="FJ363" t="str">
        <f>IF(OR(FE363=FALSE,FE363="na"),"na",VLOOKUP(GI363,'Vlookup tables'!$G$2:$H$7,2,FALSE))</f>
        <v>na</v>
      </c>
      <c r="FK363">
        <f>IF(OR(FF363=FALSE,FF363="na"),"na",VLOOKUP(GJ363,'Vlookup tables'!$G$2:$H$7,2,FALSE))</f>
        <v>1</v>
      </c>
      <c r="FL363" t="str">
        <f>IF(OR(FG363=FALSE,FG363="na"),"na",VLOOKUP(GK363,'Vlookup tables'!$G$2:$H$7,2,FALSE))</f>
        <v>na</v>
      </c>
      <c r="FM363">
        <f>IF(OR(FD363=FALSE,FD363="na"),"na",VLOOKUP(GO363,'Vlookup tables'!$J$2:$K$5,2,FALSE))</f>
        <v>3</v>
      </c>
      <c r="FN363" t="str">
        <f>IF(OR(FE363=FALSE,FE363="na"),"na",VLOOKUP(GP363,'Vlookup tables'!$J$2:$K$5,2,FALSE))</f>
        <v>na</v>
      </c>
      <c r="FO363">
        <f>IF(OR(FF363=FALSE,FF363="na"),"na",VLOOKUP(GQ363,'Vlookup tables'!$J$2:$K$5,2,FALSE))</f>
        <v>2</v>
      </c>
      <c r="FP363" t="str">
        <f>IF(OR(FG363=FALSE,FG363="na"),"na",VLOOKUP(GR363,'Vlookup tables'!$J$2:$K$5,2,FALSE))</f>
        <v>na</v>
      </c>
      <c r="FQ363" t="b">
        <f t="shared" si="366"/>
        <v>0</v>
      </c>
      <c r="FR363" t="str">
        <f t="shared" si="367"/>
        <v>na</v>
      </c>
      <c r="FS363" t="b">
        <f t="shared" si="368"/>
        <v>0</v>
      </c>
      <c r="FT363" t="str">
        <f t="shared" si="369"/>
        <v>na</v>
      </c>
      <c r="FU363" t="b">
        <f t="shared" si="370"/>
        <v>1</v>
      </c>
      <c r="FV363" t="s">
        <v>594</v>
      </c>
      <c r="FX363" t="s">
        <v>554</v>
      </c>
      <c r="GA363" t="s">
        <v>555</v>
      </c>
      <c r="GB363" t="s">
        <v>630</v>
      </c>
      <c r="GF363" t="s">
        <v>596</v>
      </c>
      <c r="GH363" t="s">
        <v>531</v>
      </c>
      <c r="GJ363" t="s">
        <v>530</v>
      </c>
      <c r="GO363" t="s">
        <v>532</v>
      </c>
      <c r="GQ363" t="s">
        <v>528</v>
      </c>
      <c r="HC363" t="s">
        <v>1933</v>
      </c>
      <c r="HD363" t="s">
        <v>649</v>
      </c>
      <c r="HX363">
        <f>IF(IT363="","Unknown",VLOOKUP(IT363,'Vlookup tables'!$B$13:$C$16,2,FALSE))</f>
        <v>2</v>
      </c>
      <c r="HY363">
        <f>IF(IU363="","Unknown",VLOOKUP(IU363,'Vlookup tables'!$D$13:$E$16,2,FALSE))</f>
        <v>3</v>
      </c>
      <c r="HZ363">
        <f>IF(IV363="","Unknown",VLOOKUP(IV363,'Vlookup tables'!$F$13:$G$16,2,FALSE))</f>
        <v>3</v>
      </c>
      <c r="IA363">
        <f>IF(IW363="","Unknown",VLOOKUP(IW363,'Vlookup tables'!$H$13:$I$16,2,FALSE))</f>
        <v>3</v>
      </c>
      <c r="IB363">
        <f>IF(IX363="","Unknown",VLOOKUP(IX363,'Vlookup tables'!$J$13:$K$16,2,FALSE))</f>
        <v>3</v>
      </c>
      <c r="IC363">
        <f>IF(IY363="","Unknown",VLOOKUP(IY363,'Vlookup tables'!$L$13:$M$16,2,FALSE))</f>
        <v>3</v>
      </c>
      <c r="ID363">
        <f>IF(IZ363="","Unknown",VLOOKUP(IZ363,'Vlookup tables'!$N$13:$O$16,2,FALSE))</f>
        <v>1</v>
      </c>
      <c r="IE363">
        <f>VLOOKUP(JA363,'Vlookup tables'!$P$13:$Q$15,2,FALSE)</f>
        <v>2</v>
      </c>
      <c r="IF363" t="b">
        <f t="shared" si="405"/>
        <v>1</v>
      </c>
      <c r="IG363" t="b">
        <f t="shared" si="406"/>
        <v>1</v>
      </c>
      <c r="IH363" t="b">
        <f t="shared" si="407"/>
        <v>0</v>
      </c>
      <c r="II363" t="b">
        <f t="shared" si="371"/>
        <v>0</v>
      </c>
      <c r="IJ363">
        <f>IF(OR(IF363=FALSE,IF363="na"),"na",VLOOKUP(JF363,'Vlookup tables'!$G$2:$H$7,2,FALSE))</f>
        <v>2</v>
      </c>
      <c r="IK363">
        <f>IF(OR(IG363=FALSE,IG363="na"),"na",VLOOKUP(JG363,'Vlookup tables'!$G$2:$H$7,2,FALSE))</f>
        <v>3</v>
      </c>
      <c r="IL363" t="str">
        <f>IF(OR(IH363=FALSE,IH363="na"),"na",VLOOKUP(JH363,'Vlookup tables'!$G$2:$H$7,2,FALSE))</f>
        <v>na</v>
      </c>
      <c r="IM363">
        <f>IF(OR(IF363=FALSE,IF363="na"),"na",VLOOKUP(JL363,'Vlookup tables'!$J$2:$K$5,2,FALSE))</f>
        <v>3</v>
      </c>
      <c r="IN363">
        <f>IF(OR(IG363=FALSE,IG363="na"),"na",VLOOKUP(JM363,'Vlookup tables'!$J$2:$K$5,2,FALSE))</f>
        <v>2</v>
      </c>
      <c r="IO363" t="str">
        <f>IF(OR(IH363=FALSE,IH363="na"),"na",VLOOKUP(JN363,'Vlookup tables'!$J$2:$K$5,2,FALSE))</f>
        <v>na</v>
      </c>
      <c r="IP363" t="b">
        <f t="shared" si="408"/>
        <v>0</v>
      </c>
      <c r="IQ363" t="b">
        <f t="shared" si="409"/>
        <v>0</v>
      </c>
      <c r="IR363" t="str">
        <f t="shared" si="410"/>
        <v>na</v>
      </c>
      <c r="IS363" t="b">
        <f t="shared" si="411"/>
        <v>0</v>
      </c>
      <c r="IT363" t="s">
        <v>559</v>
      </c>
      <c r="IU363" t="s">
        <v>539</v>
      </c>
      <c r="IV363" t="s">
        <v>540</v>
      </c>
      <c r="IW363" t="s">
        <v>576</v>
      </c>
      <c r="IX363" t="s">
        <v>577</v>
      </c>
      <c r="IY363" t="s">
        <v>532</v>
      </c>
      <c r="IZ363" t="s">
        <v>562</v>
      </c>
      <c r="JA363" t="s">
        <v>578</v>
      </c>
      <c r="JB363" t="s">
        <v>636</v>
      </c>
      <c r="JF363" t="s">
        <v>531</v>
      </c>
      <c r="JG363" t="s">
        <v>527</v>
      </c>
      <c r="JL363" t="s">
        <v>532</v>
      </c>
      <c r="JM363" t="s">
        <v>528</v>
      </c>
      <c r="KN363" t="s">
        <v>552</v>
      </c>
      <c r="KQ363" t="b">
        <f t="shared" si="412"/>
        <v>0</v>
      </c>
      <c r="KR363">
        <f t="shared" si="372"/>
        <v>156</v>
      </c>
    </row>
    <row r="364" spans="1:304" ht="14.4" customHeight="1" x14ac:dyDescent="0.3">
      <c r="A364">
        <v>100</v>
      </c>
      <c r="B364">
        <v>829</v>
      </c>
      <c r="C364" s="2">
        <v>44886.392488425925</v>
      </c>
      <c r="D364">
        <v>1</v>
      </c>
      <c r="E364" t="s">
        <v>1181</v>
      </c>
      <c r="F364" t="s">
        <v>680</v>
      </c>
      <c r="G364">
        <f>VLOOKUP(F364,'Vlookup tables'!$A$2:$B$10,2,FALSE)</f>
        <v>2</v>
      </c>
      <c r="H364" t="s">
        <v>567</v>
      </c>
      <c r="J364" t="str">
        <f t="shared" si="413"/>
        <v>Administration</v>
      </c>
      <c r="K364" t="s">
        <v>611</v>
      </c>
      <c r="L364">
        <f>VLOOKUP(K364,'Vlookup tables'!$A$2:$B$10,2,FALSE)</f>
        <v>4</v>
      </c>
      <c r="M364" t="s">
        <v>583</v>
      </c>
      <c r="N364" t="b">
        <f t="shared" si="373"/>
        <v>1</v>
      </c>
      <c r="O364" t="b">
        <f t="shared" si="374"/>
        <v>0</v>
      </c>
      <c r="P364" t="b">
        <f t="shared" si="375"/>
        <v>0</v>
      </c>
      <c r="Q364" t="b">
        <f t="shared" si="376"/>
        <v>0</v>
      </c>
      <c r="R364" t="b">
        <f t="shared" si="377"/>
        <v>0</v>
      </c>
      <c r="S364" t="s">
        <v>547</v>
      </c>
      <c r="T364" t="str">
        <f t="shared" si="414"/>
        <v>na</v>
      </c>
      <c r="U364" t="b">
        <f t="shared" si="415"/>
        <v>0</v>
      </c>
      <c r="V364" t="b">
        <f t="shared" si="416"/>
        <v>1</v>
      </c>
      <c r="W364" t="b">
        <f t="shared" si="417"/>
        <v>0</v>
      </c>
      <c r="X364" t="b">
        <f t="shared" si="418"/>
        <v>0</v>
      </c>
      <c r="Y364" t="s">
        <v>621</v>
      </c>
      <c r="Z364">
        <f>VLOOKUP(Y364,'Vlookup tables'!$D$2:$E$6,2,FALSE)</f>
        <v>3</v>
      </c>
      <c r="AA364" t="str">
        <f t="shared" si="355"/>
        <v>na</v>
      </c>
      <c r="AB364" t="str">
        <f t="shared" si="378"/>
        <v>na</v>
      </c>
      <c r="AC364" t="str">
        <f t="shared" si="379"/>
        <v>na</v>
      </c>
      <c r="AD364" t="str">
        <f t="shared" si="380"/>
        <v>na</v>
      </c>
      <c r="AE364" t="str">
        <f t="shared" si="381"/>
        <v>na</v>
      </c>
      <c r="AF364" t="str">
        <f>IF(OR(AA364=FALSE,AA364="na"),"na",VLOOKUP(AV364,'Vlookup tables'!$G$2:$H$7,2,FALSE))</f>
        <v>na</v>
      </c>
      <c r="AG364" t="str">
        <f>IF(OR(AB364=FALSE,AB364="na"),"na",VLOOKUP(AW364,'Vlookup tables'!$G$2:$H$7,2,FALSE))</f>
        <v>na</v>
      </c>
      <c r="AH364" t="str">
        <f>IF(OR(AC364=FALSE,AC364="na"),"na",VLOOKUP(AX364,'Vlookup tables'!$G$2:$H$7,2,FALSE))</f>
        <v>na</v>
      </c>
      <c r="AI364" t="str">
        <f>IF(OR(AD364=FALSE,AD364="na"),"na",VLOOKUP(AY364,'Vlookup tables'!$G$2:$H$7,2,FALSE))</f>
        <v>na</v>
      </c>
      <c r="AJ364" t="str">
        <f>IF(OR(AA364=FALSE,AA364="na"),"na",VLOOKUP(BC364,'Vlookup tables'!$J$2:$K$5,2,FALSE))</f>
        <v>na</v>
      </c>
      <c r="AK364" t="str">
        <f>IF(OR(AB364=FALSE,AB364="na"),"na",VLOOKUP(BD364,'Vlookup tables'!$J$2:$K$5,2,FALSE))</f>
        <v>na</v>
      </c>
      <c r="AL364" t="str">
        <f>IF(OR(AC364=FALSE,AC364="na"),"na",VLOOKUP(BE364,'Vlookup tables'!$J$2:$K$5,2,FALSE))</f>
        <v>na</v>
      </c>
      <c r="AM364" t="str">
        <f>IF(OR(AD364=FALSE,AD364="na"),"na",VLOOKUP(BF364,'Vlookup tables'!$J$2:$K$5,2,FALSE))</f>
        <v>na</v>
      </c>
      <c r="AN364" t="str">
        <f t="shared" si="382"/>
        <v>na</v>
      </c>
      <c r="AO364" t="str">
        <f t="shared" si="383"/>
        <v>na</v>
      </c>
      <c r="AP364" t="str">
        <f t="shared" si="384"/>
        <v>na</v>
      </c>
      <c r="AQ364" t="str">
        <f t="shared" si="385"/>
        <v>na</v>
      </c>
      <c r="BQ364" t="str">
        <f t="shared" si="386"/>
        <v>na</v>
      </c>
      <c r="BR364" t="str">
        <f t="shared" si="387"/>
        <v>na</v>
      </c>
      <c r="BS364" t="str">
        <f t="shared" si="388"/>
        <v>na</v>
      </c>
      <c r="BT364" t="str">
        <f t="shared" si="389"/>
        <v>na</v>
      </c>
      <c r="BU364" t="str">
        <f t="shared" si="390"/>
        <v>na</v>
      </c>
      <c r="BV364" t="str">
        <f t="shared" si="391"/>
        <v>na</v>
      </c>
      <c r="BW364" t="str">
        <f>IF(OR(BR364=FALSE,BR364="na"),"na",VLOOKUP(CN364,'Vlookup tables'!$G$2:$H$7,2,FALSE))</f>
        <v>na</v>
      </c>
      <c r="BX364" t="str">
        <f>IF(OR(BS364=FALSE,BS364="na"),"na",VLOOKUP(CO364,'Vlookup tables'!$G$2:$H$7,2,FALSE))</f>
        <v>na</v>
      </c>
      <c r="BY364" t="str">
        <f>IF(OR(BT364=FALSE,BT364="na"),"na",VLOOKUP(CP364,'Vlookup tables'!$G$2:$H$7,2,FALSE))</f>
        <v>na</v>
      </c>
      <c r="BZ364" t="str">
        <f>IF(OR(BU364=FALSE,BU364="na"),"na",VLOOKUP(CQ364,'Vlookup tables'!$G$2:$H$7,2,FALSE))</f>
        <v>na</v>
      </c>
      <c r="CA364" t="str">
        <f>IF(OR(BR364=FALSE,BR364="na"),"na",VLOOKUP(CU364,'Vlookup tables'!$J$2:$K$5,2,FALSE))</f>
        <v>na</v>
      </c>
      <c r="CB364" t="str">
        <f>IF(OR(BS364=FALSE,BS364="na"),"na",VLOOKUP(CV364,'Vlookup tables'!$J$2:$K$5,2,FALSE))</f>
        <v>na</v>
      </c>
      <c r="CC364" t="str">
        <f>IF(OR(BT364=FALSE,BT364="na"),"na",VLOOKUP(CW364,'Vlookup tables'!$J$2:$K$5,2,FALSE))</f>
        <v>na</v>
      </c>
      <c r="CD364" t="str">
        <f>IF(OR(BU364=FALSE,BU364="na"),"na",VLOOKUP(CX364,'Vlookup tables'!$J$2:$K$5,2,FALSE))</f>
        <v>na</v>
      </c>
      <c r="CE364" t="str">
        <f t="shared" si="392"/>
        <v>na</v>
      </c>
      <c r="CF364" t="str">
        <f t="shared" si="393"/>
        <v>na</v>
      </c>
      <c r="CG364" t="str">
        <f t="shared" si="394"/>
        <v>na</v>
      </c>
      <c r="CH364" t="str">
        <f t="shared" si="395"/>
        <v>na</v>
      </c>
      <c r="DI364" t="str">
        <f t="shared" si="396"/>
        <v>na</v>
      </c>
      <c r="DM364" s="5" t="s">
        <v>534</v>
      </c>
      <c r="DO364" t="s">
        <v>1934</v>
      </c>
      <c r="DP364" t="s">
        <v>856</v>
      </c>
      <c r="DQ364" t="s">
        <v>1935</v>
      </c>
      <c r="DT364">
        <v>3</v>
      </c>
      <c r="DV364">
        <v>2</v>
      </c>
      <c r="DW364">
        <v>1</v>
      </c>
      <c r="EF364">
        <v>1</v>
      </c>
      <c r="EG364">
        <v>2</v>
      </c>
      <c r="EH364">
        <v>2</v>
      </c>
      <c r="EI364">
        <v>3</v>
      </c>
      <c r="EK364">
        <v>1</v>
      </c>
      <c r="EQ364" t="b">
        <f t="shared" si="397"/>
        <v>1</v>
      </c>
      <c r="ER364" t="b">
        <f t="shared" si="398"/>
        <v>0</v>
      </c>
      <c r="ES364" t="b">
        <f t="shared" si="399"/>
        <v>0</v>
      </c>
      <c r="ET364" t="b">
        <f t="shared" si="400"/>
        <v>0</v>
      </c>
      <c r="EU364" t="b">
        <f t="shared" si="401"/>
        <v>1</v>
      </c>
      <c r="EV364" t="b">
        <f t="shared" si="402"/>
        <v>0</v>
      </c>
      <c r="EW364" t="str">
        <f t="shared" si="356"/>
        <v>na</v>
      </c>
      <c r="EX364" t="str">
        <f t="shared" si="357"/>
        <v>na</v>
      </c>
      <c r="EY364" t="str">
        <f t="shared" si="358"/>
        <v>na</v>
      </c>
      <c r="EZ364">
        <f t="shared" si="359"/>
        <v>1</v>
      </c>
      <c r="FA364" t="b">
        <f t="shared" si="360"/>
        <v>1</v>
      </c>
      <c r="FB364" t="b">
        <f t="shared" si="361"/>
        <v>0</v>
      </c>
      <c r="FC364" t="b">
        <f t="shared" si="403"/>
        <v>0</v>
      </c>
      <c r="FD364" t="b">
        <f t="shared" si="362"/>
        <v>1</v>
      </c>
      <c r="FE364" t="str">
        <f t="shared" si="363"/>
        <v>na</v>
      </c>
      <c r="FF364" t="b">
        <f t="shared" si="364"/>
        <v>1</v>
      </c>
      <c r="FG364" t="b">
        <f t="shared" si="365"/>
        <v>0</v>
      </c>
      <c r="FH364" t="b">
        <f t="shared" si="404"/>
        <v>0</v>
      </c>
      <c r="FI364">
        <f>IF(OR(FD364=FALSE,FD364="na"),"na",VLOOKUP(GH364,'Vlookup tables'!$G$2:$H$7,2,FALSE))</f>
        <v>2</v>
      </c>
      <c r="FJ364" t="str">
        <f>IF(OR(FE364=FALSE,FE364="na"),"na",VLOOKUP(GI364,'Vlookup tables'!$G$2:$H$7,2,FALSE))</f>
        <v>na</v>
      </c>
      <c r="FK364">
        <f>IF(OR(FF364=FALSE,FF364="na"),"na",VLOOKUP(GJ364,'Vlookup tables'!$G$2:$H$7,2,FALSE))</f>
        <v>4</v>
      </c>
      <c r="FL364" t="str">
        <f>IF(OR(FG364=FALSE,FG364="na"),"na",VLOOKUP(GK364,'Vlookup tables'!$G$2:$H$7,2,FALSE))</f>
        <v>na</v>
      </c>
      <c r="FM364">
        <f>IF(OR(FD364=FALSE,FD364="na"),"na",VLOOKUP(GO364,'Vlookup tables'!$J$2:$K$5,2,FALSE))</f>
        <v>2</v>
      </c>
      <c r="FN364" t="str">
        <f>IF(OR(FE364=FALSE,FE364="na"),"na",VLOOKUP(GP364,'Vlookup tables'!$J$2:$K$5,2,FALSE))</f>
        <v>na</v>
      </c>
      <c r="FO364">
        <f>IF(OR(FF364=FALSE,FF364="na"),"na",VLOOKUP(GQ364,'Vlookup tables'!$J$2:$K$5,2,FALSE))</f>
        <v>3</v>
      </c>
      <c r="FP364" t="str">
        <f>IF(OR(FG364=FALSE,FG364="na"),"na",VLOOKUP(GR364,'Vlookup tables'!$J$2:$K$5,2,FALSE))</f>
        <v>na</v>
      </c>
      <c r="FQ364" t="b">
        <f t="shared" si="366"/>
        <v>1</v>
      </c>
      <c r="FR364" t="str">
        <f t="shared" si="367"/>
        <v>na</v>
      </c>
      <c r="FS364" t="b">
        <f t="shared" si="368"/>
        <v>0</v>
      </c>
      <c r="FT364" t="str">
        <f t="shared" si="369"/>
        <v>na</v>
      </c>
      <c r="FU364" t="b">
        <f t="shared" si="370"/>
        <v>0</v>
      </c>
      <c r="FV364" t="s">
        <v>1136</v>
      </c>
      <c r="GA364" t="s">
        <v>555</v>
      </c>
      <c r="GB364" t="s">
        <v>630</v>
      </c>
      <c r="GF364" t="s">
        <v>596</v>
      </c>
      <c r="GH364" t="s">
        <v>531</v>
      </c>
      <c r="GJ364" t="s">
        <v>573</v>
      </c>
      <c r="GO364" t="s">
        <v>528</v>
      </c>
      <c r="GQ364" t="s">
        <v>532</v>
      </c>
      <c r="GV364" t="s">
        <v>1936</v>
      </c>
      <c r="GY364" t="s">
        <v>1936</v>
      </c>
      <c r="HD364" t="s">
        <v>543</v>
      </c>
      <c r="HX364">
        <f>IF(IT364="","Unknown",VLOOKUP(IT364,'Vlookup tables'!$B$13:$C$16,2,FALSE))</f>
        <v>2</v>
      </c>
      <c r="HY364">
        <f>IF(IU364="","Unknown",VLOOKUP(IU364,'Vlookup tables'!$D$13:$E$16,2,FALSE))</f>
        <v>3</v>
      </c>
      <c r="HZ364">
        <f>IF(IV364="","Unknown",VLOOKUP(IV364,'Vlookup tables'!$F$13:$G$16,2,FALSE))</f>
        <v>3</v>
      </c>
      <c r="IA364">
        <f>IF(IW364="","Unknown",VLOOKUP(IW364,'Vlookup tables'!$H$13:$I$16,2,FALSE))</f>
        <v>3</v>
      </c>
      <c r="IB364">
        <f>IF(IX364="","Unknown",VLOOKUP(IX364,'Vlookup tables'!$J$13:$K$16,2,FALSE))</f>
        <v>3</v>
      </c>
      <c r="IC364">
        <f>IF(IY364="","Unknown",VLOOKUP(IY364,'Vlookup tables'!$L$13:$M$16,2,FALSE))</f>
        <v>3</v>
      </c>
      <c r="ID364">
        <f>IF(IZ364="","Unknown",VLOOKUP(IZ364,'Vlookup tables'!$N$13:$O$16,2,FALSE))</f>
        <v>1</v>
      </c>
      <c r="IE364">
        <f>VLOOKUP(JA364,'Vlookup tables'!$P$13:$Q$15,2,FALSE)</f>
        <v>1</v>
      </c>
      <c r="IF364" t="str">
        <f t="shared" si="405"/>
        <v>na</v>
      </c>
      <c r="IG364" t="str">
        <f t="shared" si="406"/>
        <v>na</v>
      </c>
      <c r="IH364" t="str">
        <f t="shared" si="407"/>
        <v>na</v>
      </c>
      <c r="II364" t="str">
        <f t="shared" si="371"/>
        <v>na</v>
      </c>
      <c r="IJ364" t="str">
        <f>IF(OR(IF364=FALSE,IF364="na"),"na",VLOOKUP(JF364,'Vlookup tables'!$G$2:$H$7,2,FALSE))</f>
        <v>na</v>
      </c>
      <c r="IK364" t="str">
        <f>IF(OR(IG364=FALSE,IG364="na"),"na",VLOOKUP(JG364,'Vlookup tables'!$G$2:$H$7,2,FALSE))</f>
        <v>na</v>
      </c>
      <c r="IL364" t="str">
        <f>IF(OR(IH364=FALSE,IH364="na"),"na",VLOOKUP(JH364,'Vlookup tables'!$G$2:$H$7,2,FALSE))</f>
        <v>na</v>
      </c>
      <c r="IM364" t="str">
        <f>IF(OR(IF364=FALSE,IF364="na"),"na",VLOOKUP(JL364,'Vlookup tables'!$J$2:$K$5,2,FALSE))</f>
        <v>na</v>
      </c>
      <c r="IN364" t="str">
        <f>IF(OR(IG364=FALSE,IG364="na"),"na",VLOOKUP(JM364,'Vlookup tables'!$J$2:$K$5,2,FALSE))</f>
        <v>na</v>
      </c>
      <c r="IO364" t="str">
        <f>IF(OR(IH364=FALSE,IH364="na"),"na",VLOOKUP(JN364,'Vlookup tables'!$J$2:$K$5,2,FALSE))</f>
        <v>na</v>
      </c>
      <c r="IP364" t="str">
        <f t="shared" si="408"/>
        <v>na</v>
      </c>
      <c r="IQ364" t="str">
        <f t="shared" si="409"/>
        <v>na</v>
      </c>
      <c r="IR364" t="str">
        <f t="shared" si="410"/>
        <v>na</v>
      </c>
      <c r="IS364" t="b">
        <f t="shared" si="411"/>
        <v>0</v>
      </c>
      <c r="IT364" t="s">
        <v>559</v>
      </c>
      <c r="IU364" t="s">
        <v>539</v>
      </c>
      <c r="IV364" t="s">
        <v>540</v>
      </c>
      <c r="IW364" t="s">
        <v>576</v>
      </c>
      <c r="IX364" t="s">
        <v>577</v>
      </c>
      <c r="IY364" t="s">
        <v>532</v>
      </c>
      <c r="IZ364" t="s">
        <v>562</v>
      </c>
      <c r="JA364" t="s">
        <v>541</v>
      </c>
      <c r="JX364" t="s">
        <v>565</v>
      </c>
      <c r="KQ364" t="b">
        <f t="shared" si="412"/>
        <v>0</v>
      </c>
      <c r="KR364">
        <f t="shared" si="372"/>
        <v>146</v>
      </c>
    </row>
    <row r="365" spans="1:304" ht="14.4" customHeight="1" x14ac:dyDescent="0.3">
      <c r="A365">
        <v>100</v>
      </c>
      <c r="B365">
        <v>2543</v>
      </c>
      <c r="C365" s="2">
        <v>44886.40179398148</v>
      </c>
      <c r="D365">
        <v>1</v>
      </c>
      <c r="E365" t="s">
        <v>581</v>
      </c>
      <c r="F365" t="s">
        <v>568</v>
      </c>
      <c r="G365">
        <f>VLOOKUP(F365,'Vlookup tables'!$A$2:$B$10,2,FALSE)</f>
        <v>6</v>
      </c>
      <c r="H365" t="s">
        <v>567</v>
      </c>
      <c r="J365" t="str">
        <f t="shared" si="413"/>
        <v>Administration</v>
      </c>
      <c r="K365" t="s">
        <v>568</v>
      </c>
      <c r="L365">
        <f>VLOOKUP(K365,'Vlookup tables'!$A$2:$B$10,2,FALSE)</f>
        <v>6</v>
      </c>
      <c r="M365" t="s">
        <v>570</v>
      </c>
      <c r="N365" t="b">
        <f t="shared" si="373"/>
        <v>0</v>
      </c>
      <c r="O365" t="b">
        <f t="shared" si="374"/>
        <v>1</v>
      </c>
      <c r="P365" t="b">
        <f t="shared" si="375"/>
        <v>1</v>
      </c>
      <c r="Q365" t="b">
        <f t="shared" si="376"/>
        <v>0</v>
      </c>
      <c r="R365" t="b">
        <f t="shared" si="377"/>
        <v>0</v>
      </c>
      <c r="S365" t="s">
        <v>904</v>
      </c>
      <c r="T365" t="b">
        <f t="shared" si="414"/>
        <v>0</v>
      </c>
      <c r="U365" t="str">
        <f t="shared" si="415"/>
        <v>na</v>
      </c>
      <c r="V365" t="str">
        <f t="shared" si="416"/>
        <v>na</v>
      </c>
      <c r="W365" t="b">
        <f t="shared" si="417"/>
        <v>1</v>
      </c>
      <c r="X365" t="b">
        <f t="shared" si="418"/>
        <v>0</v>
      </c>
      <c r="Y365" t="s">
        <v>517</v>
      </c>
      <c r="Z365">
        <f>VLOOKUP(Y365,'Vlookup tables'!$D$2:$E$6,2,FALSE)</f>
        <v>1</v>
      </c>
      <c r="AA365" t="b">
        <f t="shared" si="355"/>
        <v>1</v>
      </c>
      <c r="AB365" t="b">
        <f t="shared" si="378"/>
        <v>0</v>
      </c>
      <c r="AC365" t="b">
        <f t="shared" si="379"/>
        <v>0</v>
      </c>
      <c r="AD365" t="b">
        <f t="shared" si="380"/>
        <v>0</v>
      </c>
      <c r="AE365" t="b">
        <f t="shared" si="381"/>
        <v>0</v>
      </c>
      <c r="AF365">
        <f>IF(OR(AA365=FALSE,AA365="na"),"na",VLOOKUP(AV365,'Vlookup tables'!$G$2:$H$7,2,FALSE))</f>
        <v>4</v>
      </c>
      <c r="AG365" t="str">
        <f>IF(OR(AB365=FALSE,AB365="na"),"na",VLOOKUP(AW365,'Vlookup tables'!$G$2:$H$7,2,FALSE))</f>
        <v>na</v>
      </c>
      <c r="AH365" t="str">
        <f>IF(OR(AC365=FALSE,AC365="na"),"na",VLOOKUP(AX365,'Vlookup tables'!$G$2:$H$7,2,FALSE))</f>
        <v>na</v>
      </c>
      <c r="AI365" t="str">
        <f>IF(OR(AD365=FALSE,AD365="na"),"na",VLOOKUP(AY365,'Vlookup tables'!$G$2:$H$7,2,FALSE))</f>
        <v>na</v>
      </c>
      <c r="AJ365">
        <f>IF(OR(AA365=FALSE,AA365="na"),"na",VLOOKUP(BC365,'Vlookup tables'!$J$2:$K$5,2,FALSE))</f>
        <v>3</v>
      </c>
      <c r="AK365" t="str">
        <f>IF(OR(AB365=FALSE,AB365="na"),"na",VLOOKUP(BD365,'Vlookup tables'!$J$2:$K$5,2,FALSE))</f>
        <v>na</v>
      </c>
      <c r="AL365" t="str">
        <f>IF(OR(AC365=FALSE,AC365="na"),"na",VLOOKUP(BE365,'Vlookup tables'!$J$2:$K$5,2,FALSE))</f>
        <v>na</v>
      </c>
      <c r="AM365" t="str">
        <f>IF(OR(AD365=FALSE,AD365="na"),"na",VLOOKUP(BF365,'Vlookup tables'!$J$2:$K$5,2,FALSE))</f>
        <v>na</v>
      </c>
      <c r="AN365" t="b">
        <f t="shared" si="382"/>
        <v>1</v>
      </c>
      <c r="AO365" t="str">
        <f t="shared" si="383"/>
        <v>na</v>
      </c>
      <c r="AP365" t="str">
        <f t="shared" si="384"/>
        <v>na</v>
      </c>
      <c r="AQ365" t="str">
        <f t="shared" si="385"/>
        <v>na</v>
      </c>
      <c r="AR365" t="s">
        <v>747</v>
      </c>
      <c r="AV365" t="s">
        <v>573</v>
      </c>
      <c r="AX365" t="s">
        <v>551</v>
      </c>
      <c r="BC365" t="s">
        <v>532</v>
      </c>
      <c r="BE365" t="s">
        <v>532</v>
      </c>
      <c r="BJ365" t="s">
        <v>1937</v>
      </c>
      <c r="BL365" t="s">
        <v>1938</v>
      </c>
      <c r="BQ365" t="str">
        <f t="shared" si="386"/>
        <v>Yes</v>
      </c>
      <c r="BR365" t="b">
        <f t="shared" si="387"/>
        <v>1</v>
      </c>
      <c r="BS365" t="b">
        <f t="shared" si="388"/>
        <v>1</v>
      </c>
      <c r="BT365" t="b">
        <f t="shared" si="389"/>
        <v>0</v>
      </c>
      <c r="BU365" t="b">
        <f t="shared" si="390"/>
        <v>0</v>
      </c>
      <c r="BV365" t="b">
        <f t="shared" si="391"/>
        <v>0</v>
      </c>
      <c r="BW365">
        <f>IF(OR(BR365=FALSE,BR365="na"),"na",VLOOKUP(CN365,'Vlookup tables'!$G$2:$H$7,2,FALSE))</f>
        <v>4</v>
      </c>
      <c r="BX365">
        <f>IF(OR(BS365=FALSE,BS365="na"),"na",VLOOKUP(CO365,'Vlookup tables'!$G$2:$H$7,2,FALSE))</f>
        <v>4</v>
      </c>
      <c r="BY365" t="str">
        <f>IF(OR(BT365=FALSE,BT365="na"),"na",VLOOKUP(CP365,'Vlookup tables'!$G$2:$H$7,2,FALSE))</f>
        <v>na</v>
      </c>
      <c r="BZ365" t="str">
        <f>IF(OR(BU365=FALSE,BU365="na"),"na",VLOOKUP(CQ365,'Vlookup tables'!$G$2:$H$7,2,FALSE))</f>
        <v>na</v>
      </c>
      <c r="CA365">
        <f>IF(OR(BR365=FALSE,BR365="na"),"na",VLOOKUP(CU365,'Vlookup tables'!$J$2:$K$5,2,FALSE))</f>
        <v>3</v>
      </c>
      <c r="CB365">
        <f>IF(OR(BS365=FALSE,BS365="na"),"na",VLOOKUP(CV365,'Vlookup tables'!$J$2:$K$5,2,FALSE))</f>
        <v>3</v>
      </c>
      <c r="CC365" t="str">
        <f>IF(OR(BT365=FALSE,BT365="na"),"na",VLOOKUP(CW365,'Vlookup tables'!$J$2:$K$5,2,FALSE))</f>
        <v>na</v>
      </c>
      <c r="CD365" t="str">
        <f>IF(OR(BU365=FALSE,BU365="na"),"na",VLOOKUP(CX365,'Vlookup tables'!$J$2:$K$5,2,FALSE))</f>
        <v>na</v>
      </c>
      <c r="CE365" t="b">
        <f t="shared" si="392"/>
        <v>1</v>
      </c>
      <c r="CF365" t="b">
        <f t="shared" si="393"/>
        <v>1</v>
      </c>
      <c r="CG365" t="str">
        <f t="shared" si="394"/>
        <v>na</v>
      </c>
      <c r="CH365" t="str">
        <f t="shared" si="395"/>
        <v>na</v>
      </c>
      <c r="CI365" t="s">
        <v>519</v>
      </c>
      <c r="CJ365" t="s">
        <v>529</v>
      </c>
      <c r="CN365" t="s">
        <v>573</v>
      </c>
      <c r="CO365" t="s">
        <v>573</v>
      </c>
      <c r="CU365" t="s">
        <v>532</v>
      </c>
      <c r="CV365" t="s">
        <v>532</v>
      </c>
      <c r="DB365" t="s">
        <v>1939</v>
      </c>
      <c r="DC365" t="s">
        <v>1939</v>
      </c>
      <c r="DI365" t="b">
        <f t="shared" si="396"/>
        <v>1</v>
      </c>
      <c r="DJ365" t="s">
        <v>1940</v>
      </c>
      <c r="DK365" t="s">
        <v>900</v>
      </c>
      <c r="EQ365" t="b">
        <f t="shared" si="397"/>
        <v>1</v>
      </c>
      <c r="ER365" t="b">
        <f t="shared" si="398"/>
        <v>1</v>
      </c>
      <c r="ES365" t="b">
        <f t="shared" si="399"/>
        <v>1</v>
      </c>
      <c r="ET365" t="b">
        <f t="shared" si="400"/>
        <v>0</v>
      </c>
      <c r="EU365" t="b">
        <f t="shared" si="401"/>
        <v>0</v>
      </c>
      <c r="EV365" t="b">
        <f t="shared" si="402"/>
        <v>0</v>
      </c>
      <c r="EW365">
        <f t="shared" si="356"/>
        <v>3</v>
      </c>
      <c r="EX365">
        <f t="shared" si="357"/>
        <v>3</v>
      </c>
      <c r="EY365" t="str">
        <f t="shared" si="358"/>
        <v>na</v>
      </c>
      <c r="EZ365" t="str">
        <f t="shared" si="359"/>
        <v>na</v>
      </c>
      <c r="FA365" t="str">
        <f t="shared" si="360"/>
        <v>Unknown</v>
      </c>
      <c r="FB365" t="str">
        <f t="shared" si="361"/>
        <v>Unknown</v>
      </c>
      <c r="FC365" t="str">
        <f t="shared" si="403"/>
        <v>Unknown</v>
      </c>
      <c r="FD365" t="b">
        <f t="shared" si="362"/>
        <v>1</v>
      </c>
      <c r="FE365" t="b">
        <f t="shared" si="363"/>
        <v>0</v>
      </c>
      <c r="FF365" t="b">
        <f t="shared" si="364"/>
        <v>1</v>
      </c>
      <c r="FG365" t="b">
        <f t="shared" si="365"/>
        <v>0</v>
      </c>
      <c r="FH365" t="b">
        <f t="shared" si="404"/>
        <v>0</v>
      </c>
      <c r="FI365">
        <f>IF(OR(FD365=FALSE,FD365="na"),"na",VLOOKUP(GH365,'Vlookup tables'!$G$2:$H$7,2,FALSE))</f>
        <v>4</v>
      </c>
      <c r="FJ365" t="str">
        <f>IF(OR(FE365=FALSE,FE365="na"),"na",VLOOKUP(GI365,'Vlookup tables'!$G$2:$H$7,2,FALSE))</f>
        <v>na</v>
      </c>
      <c r="FK365">
        <f>IF(OR(FF365=FALSE,FF365="na"),"na",VLOOKUP(GJ365,'Vlookup tables'!$G$2:$H$7,2,FALSE))</f>
        <v>4</v>
      </c>
      <c r="FL365" t="str">
        <f>IF(OR(FG365=FALSE,FG365="na"),"na",VLOOKUP(GK365,'Vlookup tables'!$G$2:$H$7,2,FALSE))</f>
        <v>na</v>
      </c>
      <c r="FM365">
        <f>IF(OR(FD365=FALSE,FD365="na"),"na",VLOOKUP(GO365,'Vlookup tables'!$J$2:$K$5,2,FALSE))</f>
        <v>3</v>
      </c>
      <c r="FN365" t="str">
        <f>IF(OR(FE365=FALSE,FE365="na"),"na",VLOOKUP(GP365,'Vlookup tables'!$J$2:$K$5,2,FALSE))</f>
        <v>na</v>
      </c>
      <c r="FO365">
        <f>IF(OR(FF365=FALSE,FF365="na"),"na",VLOOKUP(GQ365,'Vlookup tables'!$J$2:$K$5,2,FALSE))</f>
        <v>3</v>
      </c>
      <c r="FP365" t="str">
        <f>IF(OR(FG365=FALSE,FG365="na"),"na",VLOOKUP(GR365,'Vlookup tables'!$J$2:$K$5,2,FALSE))</f>
        <v>na</v>
      </c>
      <c r="FQ365" t="b">
        <f t="shared" si="366"/>
        <v>1</v>
      </c>
      <c r="FR365" t="str">
        <f t="shared" si="367"/>
        <v>na</v>
      </c>
      <c r="FS365" t="b">
        <f t="shared" si="368"/>
        <v>0</v>
      </c>
      <c r="FT365" t="str">
        <f t="shared" si="369"/>
        <v>na</v>
      </c>
      <c r="FU365" t="b">
        <f t="shared" si="370"/>
        <v>0</v>
      </c>
      <c r="FV365" t="s">
        <v>634</v>
      </c>
      <c r="FX365" t="s">
        <v>554</v>
      </c>
      <c r="FY365" t="s">
        <v>554</v>
      </c>
      <c r="GB365" t="s">
        <v>630</v>
      </c>
      <c r="GH365" t="s">
        <v>573</v>
      </c>
      <c r="GJ365" t="s">
        <v>573</v>
      </c>
      <c r="GO365" t="s">
        <v>532</v>
      </c>
      <c r="GQ365" t="s">
        <v>532</v>
      </c>
      <c r="GV365" t="s">
        <v>1941</v>
      </c>
      <c r="GY365" t="s">
        <v>1941</v>
      </c>
      <c r="HC365" t="s">
        <v>1941</v>
      </c>
      <c r="HD365" t="s">
        <v>552</v>
      </c>
      <c r="HX365">
        <f>IF(IT365="","Unknown",VLOOKUP(IT365,'Vlookup tables'!$B$13:$C$16,2,FALSE))</f>
        <v>2</v>
      </c>
      <c r="HY365">
        <f>IF(IU365="","Unknown",VLOOKUP(IU365,'Vlookup tables'!$D$13:$E$16,2,FALSE))</f>
        <v>3</v>
      </c>
      <c r="HZ365">
        <f>IF(IV365="","Unknown",VLOOKUP(IV365,'Vlookup tables'!$F$13:$G$16,2,FALSE))</f>
        <v>3</v>
      </c>
      <c r="IA365">
        <f>IF(IW365="","Unknown",VLOOKUP(IW365,'Vlookup tables'!$H$13:$I$16,2,FALSE))</f>
        <v>2</v>
      </c>
      <c r="IB365">
        <f>IF(IX365="","Unknown",VLOOKUP(IX365,'Vlookup tables'!$J$13:$K$16,2,FALSE))</f>
        <v>3</v>
      </c>
      <c r="IC365">
        <f>IF(IY365="","Unknown",VLOOKUP(IY365,'Vlookup tables'!$L$13:$M$16,2,FALSE))</f>
        <v>3</v>
      </c>
      <c r="ID365">
        <f>IF(IZ365="","Unknown",VLOOKUP(IZ365,'Vlookup tables'!$N$13:$O$16,2,FALSE))</f>
        <v>1</v>
      </c>
      <c r="IE365">
        <f>VLOOKUP(JA365,'Vlookup tables'!$P$13:$Q$15,2,FALSE)</f>
        <v>2</v>
      </c>
      <c r="IF365" t="b">
        <f t="shared" si="405"/>
        <v>1</v>
      </c>
      <c r="IG365" t="b">
        <f t="shared" si="406"/>
        <v>1</v>
      </c>
      <c r="IH365" t="b">
        <f t="shared" si="407"/>
        <v>0</v>
      </c>
      <c r="II365" t="b">
        <f t="shared" si="371"/>
        <v>0</v>
      </c>
      <c r="IJ365">
        <f>IF(OR(IF365=FALSE,IF365="na"),"na",VLOOKUP(JF365,'Vlookup tables'!$G$2:$H$7,2,FALSE))</f>
        <v>4</v>
      </c>
      <c r="IK365">
        <f>IF(OR(IG365=FALSE,IG365="na"),"na",VLOOKUP(JG365,'Vlookup tables'!$G$2:$H$7,2,FALSE))</f>
        <v>4</v>
      </c>
      <c r="IL365" t="str">
        <f>IF(OR(IH365=FALSE,IH365="na"),"na",VLOOKUP(JH365,'Vlookup tables'!$G$2:$H$7,2,FALSE))</f>
        <v>na</v>
      </c>
      <c r="IM365">
        <f>IF(OR(IF365=FALSE,IF365="na"),"na",VLOOKUP(JL365,'Vlookup tables'!$J$2:$K$5,2,FALSE))</f>
        <v>3</v>
      </c>
      <c r="IN365">
        <f>IF(OR(IG365=FALSE,IG365="na"),"na",VLOOKUP(JM365,'Vlookup tables'!$J$2:$K$5,2,FALSE))</f>
        <v>3</v>
      </c>
      <c r="IO365" t="str">
        <f>IF(OR(IH365=FALSE,IH365="na"),"na",VLOOKUP(JN365,'Vlookup tables'!$J$2:$K$5,2,FALSE))</f>
        <v>na</v>
      </c>
      <c r="IP365" t="b">
        <f t="shared" si="408"/>
        <v>1</v>
      </c>
      <c r="IQ365" t="b">
        <f t="shared" si="409"/>
        <v>1</v>
      </c>
      <c r="IR365" t="str">
        <f t="shared" si="410"/>
        <v>na</v>
      </c>
      <c r="IS365" t="b">
        <f t="shared" si="411"/>
        <v>1</v>
      </c>
      <c r="IT365" t="s">
        <v>559</v>
      </c>
      <c r="IU365" t="s">
        <v>539</v>
      </c>
      <c r="IV365" t="s">
        <v>540</v>
      </c>
      <c r="IW365" t="s">
        <v>562</v>
      </c>
      <c r="IX365" t="s">
        <v>577</v>
      </c>
      <c r="IY365" t="s">
        <v>532</v>
      </c>
      <c r="IZ365" t="s">
        <v>562</v>
      </c>
      <c r="JA365" t="s">
        <v>578</v>
      </c>
      <c r="JB365" t="s">
        <v>636</v>
      </c>
      <c r="JF365" t="s">
        <v>573</v>
      </c>
      <c r="JG365" t="s">
        <v>573</v>
      </c>
      <c r="JL365" t="s">
        <v>532</v>
      </c>
      <c r="JM365" t="s">
        <v>532</v>
      </c>
      <c r="JR365" t="s">
        <v>1942</v>
      </c>
      <c r="JS365" t="s">
        <v>1943</v>
      </c>
      <c r="KM365" t="s">
        <v>1942</v>
      </c>
      <c r="KN365" t="s">
        <v>900</v>
      </c>
      <c r="KQ365" t="b">
        <f t="shared" si="412"/>
        <v>0</v>
      </c>
      <c r="KR365">
        <f t="shared" si="372"/>
        <v>160</v>
      </c>
    </row>
    <row r="366" spans="1:304" ht="14.4" customHeight="1" x14ac:dyDescent="0.3">
      <c r="A366">
        <v>100</v>
      </c>
      <c r="B366">
        <v>1167</v>
      </c>
      <c r="C366" s="2">
        <v>44886.421932870369</v>
      </c>
      <c r="D366">
        <v>1</v>
      </c>
      <c r="E366" t="s">
        <v>581</v>
      </c>
      <c r="F366" t="s">
        <v>612</v>
      </c>
      <c r="G366">
        <f>VLOOKUP(F366,'Vlookup tables'!$A$2:$B$10,2,FALSE)</f>
        <v>5</v>
      </c>
      <c r="H366" t="s">
        <v>545</v>
      </c>
      <c r="J366" t="str">
        <f t="shared" si="413"/>
        <v>Engineering</v>
      </c>
      <c r="K366" t="s">
        <v>612</v>
      </c>
      <c r="L366">
        <f>VLOOKUP(K366,'Vlookup tables'!$A$2:$B$10,2,FALSE)</f>
        <v>5</v>
      </c>
      <c r="M366" t="s">
        <v>569</v>
      </c>
      <c r="N366" t="b">
        <f t="shared" si="373"/>
        <v>1</v>
      </c>
      <c r="O366" t="b">
        <f t="shared" si="374"/>
        <v>1</v>
      </c>
      <c r="P366" t="b">
        <f t="shared" si="375"/>
        <v>0</v>
      </c>
      <c r="Q366" t="b">
        <f t="shared" si="376"/>
        <v>0</v>
      </c>
      <c r="R366" t="b">
        <f t="shared" si="377"/>
        <v>0</v>
      </c>
      <c r="S366" t="s">
        <v>754</v>
      </c>
      <c r="T366" t="str">
        <f t="shared" si="414"/>
        <v>na</v>
      </c>
      <c r="U366" t="str">
        <f t="shared" si="415"/>
        <v>na</v>
      </c>
      <c r="V366" t="b">
        <f t="shared" si="416"/>
        <v>1</v>
      </c>
      <c r="W366" t="b">
        <f t="shared" si="417"/>
        <v>1</v>
      </c>
      <c r="X366" t="b">
        <f t="shared" si="418"/>
        <v>0</v>
      </c>
      <c r="Y366" t="s">
        <v>517</v>
      </c>
      <c r="Z366">
        <f>VLOOKUP(Y366,'Vlookup tables'!$D$2:$E$6,2,FALSE)</f>
        <v>1</v>
      </c>
      <c r="AA366" t="b">
        <f t="shared" si="355"/>
        <v>1</v>
      </c>
      <c r="AB366" t="b">
        <f t="shared" si="378"/>
        <v>0</v>
      </c>
      <c r="AC366" t="b">
        <f t="shared" si="379"/>
        <v>0</v>
      </c>
      <c r="AD366" t="b">
        <f t="shared" si="380"/>
        <v>1</v>
      </c>
      <c r="AE366" t="b">
        <f t="shared" si="381"/>
        <v>0</v>
      </c>
      <c r="AF366">
        <f>IF(OR(AA366=FALSE,AA366="na"),"na",VLOOKUP(AV366,'Vlookup tables'!$G$2:$H$7,2,FALSE))</f>
        <v>1</v>
      </c>
      <c r="AG366" t="str">
        <f>IF(OR(AB366=FALSE,AB366="na"),"na",VLOOKUP(AW366,'Vlookup tables'!$G$2:$H$7,2,FALSE))</f>
        <v>na</v>
      </c>
      <c r="AH366" t="str">
        <f>IF(OR(AC366=FALSE,AC366="na"),"na",VLOOKUP(AX366,'Vlookup tables'!$G$2:$H$7,2,FALSE))</f>
        <v>na</v>
      </c>
      <c r="AI366">
        <f>IF(OR(AD366=FALSE,AD366="na"),"na",VLOOKUP(AY366,'Vlookup tables'!$G$2:$H$7,2,FALSE))</f>
        <v>1</v>
      </c>
      <c r="AJ366">
        <f>IF(OR(AA366=FALSE,AA366="na"),"na",VLOOKUP(BC366,'Vlookup tables'!$J$2:$K$5,2,FALSE))</f>
        <v>2</v>
      </c>
      <c r="AK366" t="str">
        <f>IF(OR(AB366=FALSE,AB366="na"),"na",VLOOKUP(BD366,'Vlookup tables'!$J$2:$K$5,2,FALSE))</f>
        <v>na</v>
      </c>
      <c r="AL366" t="str">
        <f>IF(OR(AC366=FALSE,AC366="na"),"na",VLOOKUP(BE366,'Vlookup tables'!$J$2:$K$5,2,FALSE))</f>
        <v>na</v>
      </c>
      <c r="AM366">
        <f>IF(OR(AD366=FALSE,AD366="na"),"na",VLOOKUP(BF366,'Vlookup tables'!$J$2:$K$5,2,FALSE))</f>
        <v>2</v>
      </c>
      <c r="AN366" t="b">
        <f t="shared" si="382"/>
        <v>1</v>
      </c>
      <c r="AO366" t="str">
        <f t="shared" si="383"/>
        <v>na</v>
      </c>
      <c r="AP366" t="str">
        <f t="shared" si="384"/>
        <v>na</v>
      </c>
      <c r="AQ366" t="b">
        <f t="shared" si="385"/>
        <v>1</v>
      </c>
      <c r="AR366" t="s">
        <v>666</v>
      </c>
      <c r="AV366" t="s">
        <v>530</v>
      </c>
      <c r="AX366" t="s">
        <v>531</v>
      </c>
      <c r="AY366" t="s">
        <v>530</v>
      </c>
      <c r="BC366" t="s">
        <v>528</v>
      </c>
      <c r="BE366" t="s">
        <v>532</v>
      </c>
      <c r="BF366" t="s">
        <v>528</v>
      </c>
      <c r="BJ366" t="s">
        <v>1944</v>
      </c>
      <c r="BL366" t="s">
        <v>1945</v>
      </c>
      <c r="BM366" t="s">
        <v>1946</v>
      </c>
      <c r="BQ366" t="str">
        <f t="shared" si="386"/>
        <v>Yes</v>
      </c>
      <c r="BR366" t="b">
        <f t="shared" si="387"/>
        <v>1</v>
      </c>
      <c r="BS366" t="b">
        <f t="shared" si="388"/>
        <v>1</v>
      </c>
      <c r="BT366" t="b">
        <f t="shared" si="389"/>
        <v>1</v>
      </c>
      <c r="BU366" t="b">
        <f t="shared" si="390"/>
        <v>0</v>
      </c>
      <c r="BV366" t="b">
        <f t="shared" si="391"/>
        <v>0</v>
      </c>
      <c r="BW366">
        <f>IF(OR(BR366=FALSE,BR366="na"),"na",VLOOKUP(CN366,'Vlookup tables'!$G$2:$H$7,2,FALSE))</f>
        <v>1</v>
      </c>
      <c r="BX366">
        <f>IF(OR(BS366=FALSE,BS366="na"),"na",VLOOKUP(CO366,'Vlookup tables'!$G$2:$H$7,2,FALSE))</f>
        <v>3</v>
      </c>
      <c r="BY366">
        <f>IF(OR(BT366=FALSE,BT366="na"),"na",VLOOKUP(CP366,'Vlookup tables'!$G$2:$H$7,2,FALSE))</f>
        <v>1</v>
      </c>
      <c r="BZ366" t="str">
        <f>IF(OR(BU366=FALSE,BU366="na"),"na",VLOOKUP(CQ366,'Vlookup tables'!$G$2:$H$7,2,FALSE))</f>
        <v>na</v>
      </c>
      <c r="CA366">
        <f>IF(OR(BR366=FALSE,BR366="na"),"na",VLOOKUP(CU366,'Vlookup tables'!$J$2:$K$5,2,FALSE))</f>
        <v>2</v>
      </c>
      <c r="CB366">
        <f>IF(OR(BS366=FALSE,BS366="na"),"na",VLOOKUP(CV366,'Vlookup tables'!$J$2:$K$5,2,FALSE))</f>
        <v>3</v>
      </c>
      <c r="CC366">
        <f>IF(OR(BT366=FALSE,BT366="na"),"na",VLOOKUP(CW366,'Vlookup tables'!$J$2:$K$5,2,FALSE))</f>
        <v>2</v>
      </c>
      <c r="CD366" t="str">
        <f>IF(OR(BU366=FALSE,BU366="na"),"na",VLOOKUP(CX366,'Vlookup tables'!$J$2:$K$5,2,FALSE))</f>
        <v>na</v>
      </c>
      <c r="CE366" t="b">
        <f t="shared" si="392"/>
        <v>1</v>
      </c>
      <c r="CF366" t="b">
        <f t="shared" si="393"/>
        <v>1</v>
      </c>
      <c r="CG366" t="b">
        <f t="shared" si="394"/>
        <v>1</v>
      </c>
      <c r="CH366" t="str">
        <f t="shared" si="395"/>
        <v>na</v>
      </c>
      <c r="CI366" t="s">
        <v>519</v>
      </c>
      <c r="CJ366" t="s">
        <v>593</v>
      </c>
      <c r="CN366" t="s">
        <v>530</v>
      </c>
      <c r="CO366" t="s">
        <v>527</v>
      </c>
      <c r="CP366" t="s">
        <v>530</v>
      </c>
      <c r="CU366" t="s">
        <v>528</v>
      </c>
      <c r="CV366" t="s">
        <v>532</v>
      </c>
      <c r="CW366" t="s">
        <v>528</v>
      </c>
      <c r="DB366" t="s">
        <v>1947</v>
      </c>
      <c r="DC366" t="s">
        <v>1948</v>
      </c>
      <c r="DD366" t="s">
        <v>1949</v>
      </c>
      <c r="DI366" t="b">
        <f t="shared" si="396"/>
        <v>1</v>
      </c>
      <c r="DJ366" t="s">
        <v>1950</v>
      </c>
      <c r="DK366" t="s">
        <v>642</v>
      </c>
      <c r="EQ366" t="b">
        <f t="shared" si="397"/>
        <v>1</v>
      </c>
      <c r="ER366" t="b">
        <f t="shared" si="398"/>
        <v>1</v>
      </c>
      <c r="ES366" t="b">
        <f t="shared" si="399"/>
        <v>1</v>
      </c>
      <c r="ET366" t="b">
        <f t="shared" si="400"/>
        <v>0</v>
      </c>
      <c r="EU366" t="b">
        <f t="shared" si="401"/>
        <v>0</v>
      </c>
      <c r="EV366" t="b">
        <f t="shared" si="402"/>
        <v>0</v>
      </c>
      <c r="EW366">
        <f t="shared" si="356"/>
        <v>2</v>
      </c>
      <c r="EX366">
        <f t="shared" si="357"/>
        <v>2</v>
      </c>
      <c r="EY366" t="str">
        <f t="shared" si="358"/>
        <v>na</v>
      </c>
      <c r="EZ366" t="str">
        <f t="shared" si="359"/>
        <v>na</v>
      </c>
      <c r="FA366" t="b">
        <f t="shared" si="360"/>
        <v>1</v>
      </c>
      <c r="FB366" t="b">
        <f t="shared" si="361"/>
        <v>0</v>
      </c>
      <c r="FC366" t="b">
        <f t="shared" si="403"/>
        <v>0</v>
      </c>
      <c r="FD366" t="b">
        <f t="shared" si="362"/>
        <v>1</v>
      </c>
      <c r="FE366" t="b">
        <f t="shared" si="363"/>
        <v>0</v>
      </c>
      <c r="FF366" t="b">
        <f t="shared" si="364"/>
        <v>1</v>
      </c>
      <c r="FG366" t="b">
        <f t="shared" si="365"/>
        <v>0</v>
      </c>
      <c r="FH366" t="b">
        <f t="shared" si="404"/>
        <v>0</v>
      </c>
      <c r="FI366">
        <f>IF(OR(FD366=FALSE,FD366="na"),"na",VLOOKUP(GH366,'Vlookup tables'!$G$2:$H$7,2,FALSE))</f>
        <v>1</v>
      </c>
      <c r="FJ366" t="str">
        <f>IF(OR(FE366=FALSE,FE366="na"),"na",VLOOKUP(GI366,'Vlookup tables'!$G$2:$H$7,2,FALSE))</f>
        <v>na</v>
      </c>
      <c r="FK366">
        <f>IF(OR(FF366=FALSE,FF366="na"),"na",VLOOKUP(GJ366,'Vlookup tables'!$G$2:$H$7,2,FALSE))</f>
        <v>1</v>
      </c>
      <c r="FL366" t="str">
        <f>IF(OR(FG366=FALSE,FG366="na"),"na",VLOOKUP(GK366,'Vlookup tables'!$G$2:$H$7,2,FALSE))</f>
        <v>na</v>
      </c>
      <c r="FM366">
        <f>IF(OR(FD366=FALSE,FD366="na"),"na",VLOOKUP(GO366,'Vlookup tables'!$J$2:$K$5,2,FALSE))</f>
        <v>2</v>
      </c>
      <c r="FN366" t="str">
        <f>IF(OR(FE366=FALSE,FE366="na"),"na",VLOOKUP(GP366,'Vlookup tables'!$J$2:$K$5,2,FALSE))</f>
        <v>na</v>
      </c>
      <c r="FO366">
        <f>IF(OR(FF366=FALSE,FF366="na"),"na",VLOOKUP(GQ366,'Vlookup tables'!$J$2:$K$5,2,FALSE))</f>
        <v>2</v>
      </c>
      <c r="FP366" t="str">
        <f>IF(OR(FG366=FALSE,FG366="na"),"na",VLOOKUP(GR366,'Vlookup tables'!$J$2:$K$5,2,FALSE))</f>
        <v>na</v>
      </c>
      <c r="FQ366" t="b">
        <f t="shared" si="366"/>
        <v>1</v>
      </c>
      <c r="FR366" t="str">
        <f t="shared" si="367"/>
        <v>na</v>
      </c>
      <c r="FS366" t="b">
        <f t="shared" si="368"/>
        <v>0</v>
      </c>
      <c r="FT366" t="str">
        <f t="shared" si="369"/>
        <v>na</v>
      </c>
      <c r="FU366" t="b">
        <f t="shared" si="370"/>
        <v>0</v>
      </c>
      <c r="FV366" t="s">
        <v>634</v>
      </c>
      <c r="FX366" t="s">
        <v>556</v>
      </c>
      <c r="FY366" t="s">
        <v>556</v>
      </c>
      <c r="GB366" t="s">
        <v>630</v>
      </c>
      <c r="GF366" t="s">
        <v>596</v>
      </c>
      <c r="GH366" t="s">
        <v>530</v>
      </c>
      <c r="GJ366" t="s">
        <v>530</v>
      </c>
      <c r="GO366" t="s">
        <v>528</v>
      </c>
      <c r="GQ366" t="s">
        <v>528</v>
      </c>
      <c r="GV366" t="s">
        <v>1951</v>
      </c>
      <c r="HD366" t="s">
        <v>552</v>
      </c>
      <c r="HX366">
        <f>IF(IT366="","Unknown",VLOOKUP(IT366,'Vlookup tables'!$B$13:$C$16,2,FALSE))</f>
        <v>2</v>
      </c>
      <c r="HY366">
        <f>IF(IU366="","Unknown",VLOOKUP(IU366,'Vlookup tables'!$D$13:$E$16,2,FALSE))</f>
        <v>3</v>
      </c>
      <c r="HZ366">
        <f>IF(IV366="","Unknown",VLOOKUP(IV366,'Vlookup tables'!$F$13:$G$16,2,FALSE))</f>
        <v>2</v>
      </c>
      <c r="IA366">
        <f>IF(IW366="","Unknown",VLOOKUP(IW366,'Vlookup tables'!$H$13:$I$16,2,FALSE))</f>
        <v>2</v>
      </c>
      <c r="IB366">
        <f>IF(IX366="","Unknown",VLOOKUP(IX366,'Vlookup tables'!$J$13:$K$16,2,FALSE))</f>
        <v>2</v>
      </c>
      <c r="IC366">
        <f>IF(IY366="","Unknown",VLOOKUP(IY366,'Vlookup tables'!$L$13:$M$16,2,FALSE))</f>
        <v>2</v>
      </c>
      <c r="ID366">
        <f>IF(IZ366="","Unknown",VLOOKUP(IZ366,'Vlookup tables'!$N$13:$O$16,2,FALSE))</f>
        <v>3</v>
      </c>
      <c r="IE366">
        <f>VLOOKUP(JA366,'Vlookup tables'!$P$13:$Q$15,2,FALSE)</f>
        <v>2</v>
      </c>
      <c r="IF366" t="b">
        <f t="shared" si="405"/>
        <v>1</v>
      </c>
      <c r="IG366" t="b">
        <f t="shared" si="406"/>
        <v>1</v>
      </c>
      <c r="IH366" t="b">
        <f t="shared" si="407"/>
        <v>0</v>
      </c>
      <c r="II366" t="b">
        <f t="shared" si="371"/>
        <v>0</v>
      </c>
      <c r="IJ366">
        <f>IF(OR(IF366=FALSE,IF366="na"),"na",VLOOKUP(JF366,'Vlookup tables'!$G$2:$H$7,2,FALSE))</f>
        <v>1</v>
      </c>
      <c r="IK366">
        <f>IF(OR(IG366=FALSE,IG366="na"),"na",VLOOKUP(JG366,'Vlookup tables'!$G$2:$H$7,2,FALSE))</f>
        <v>1</v>
      </c>
      <c r="IL366" t="str">
        <f>IF(OR(IH366=FALSE,IH366="na"),"na",VLOOKUP(JH366,'Vlookup tables'!$G$2:$H$7,2,FALSE))</f>
        <v>na</v>
      </c>
      <c r="IM366">
        <f>IF(OR(IF366=FALSE,IF366="na"),"na",VLOOKUP(JL366,'Vlookup tables'!$J$2:$K$5,2,FALSE))</f>
        <v>2</v>
      </c>
      <c r="IN366">
        <f>IF(OR(IG366=FALSE,IG366="na"),"na",VLOOKUP(JM366,'Vlookup tables'!$J$2:$K$5,2,FALSE))</f>
        <v>2</v>
      </c>
      <c r="IO366" t="str">
        <f>IF(OR(IH366=FALSE,IH366="na"),"na",VLOOKUP(JN366,'Vlookup tables'!$J$2:$K$5,2,FALSE))</f>
        <v>na</v>
      </c>
      <c r="IP366" t="b">
        <f t="shared" si="408"/>
        <v>1</v>
      </c>
      <c r="IQ366" t="b">
        <f t="shared" si="409"/>
        <v>1</v>
      </c>
      <c r="IR366" t="str">
        <f t="shared" si="410"/>
        <v>na</v>
      </c>
      <c r="IS366" t="b">
        <f t="shared" si="411"/>
        <v>0</v>
      </c>
      <c r="IT366" t="s">
        <v>559</v>
      </c>
      <c r="IU366" t="s">
        <v>539</v>
      </c>
      <c r="IV366" t="s">
        <v>561</v>
      </c>
      <c r="IW366" t="s">
        <v>562</v>
      </c>
      <c r="IX366" t="s">
        <v>563</v>
      </c>
      <c r="IY366" t="s">
        <v>528</v>
      </c>
      <c r="IZ366" t="s">
        <v>587</v>
      </c>
      <c r="JA366" t="s">
        <v>578</v>
      </c>
      <c r="JB366" t="s">
        <v>636</v>
      </c>
      <c r="JF366" t="s">
        <v>530</v>
      </c>
      <c r="JG366" t="s">
        <v>530</v>
      </c>
      <c r="JL366" t="s">
        <v>528</v>
      </c>
      <c r="JM366" t="s">
        <v>528</v>
      </c>
      <c r="JR366" t="s">
        <v>1952</v>
      </c>
      <c r="JS366" t="s">
        <v>1953</v>
      </c>
      <c r="KM366" t="s">
        <v>935</v>
      </c>
      <c r="KN366" t="s">
        <v>552</v>
      </c>
      <c r="KQ366" t="b">
        <f t="shared" si="412"/>
        <v>0</v>
      </c>
      <c r="KR366">
        <f t="shared" si="372"/>
        <v>165</v>
      </c>
    </row>
    <row r="367" spans="1:304" ht="14.4" customHeight="1" x14ac:dyDescent="0.3">
      <c r="A367">
        <v>100</v>
      </c>
      <c r="B367">
        <v>2863</v>
      </c>
      <c r="C367" s="2">
        <v>44886.425567129627</v>
      </c>
      <c r="D367">
        <v>1</v>
      </c>
      <c r="E367" t="s">
        <v>544</v>
      </c>
      <c r="F367" t="s">
        <v>611</v>
      </c>
      <c r="G367">
        <f>VLOOKUP(F367,'Vlookup tables'!$A$2:$B$10,2,FALSE)</f>
        <v>4</v>
      </c>
      <c r="H367" t="s">
        <v>579</v>
      </c>
      <c r="I367" t="s">
        <v>1954</v>
      </c>
      <c r="J367" t="str">
        <f t="shared" si="413"/>
        <v>Fiber Communications</v>
      </c>
      <c r="K367" t="s">
        <v>568</v>
      </c>
      <c r="L367">
        <f>VLOOKUP(K367,'Vlookup tables'!$A$2:$B$10,2,FALSE)</f>
        <v>6</v>
      </c>
      <c r="M367" t="s">
        <v>701</v>
      </c>
      <c r="N367" t="b">
        <f t="shared" si="373"/>
        <v>1</v>
      </c>
      <c r="O367" t="b">
        <f t="shared" si="374"/>
        <v>1</v>
      </c>
      <c r="P367" t="b">
        <f t="shared" si="375"/>
        <v>0</v>
      </c>
      <c r="Q367" t="b">
        <f t="shared" si="376"/>
        <v>1</v>
      </c>
      <c r="R367" t="b">
        <f t="shared" si="377"/>
        <v>0</v>
      </c>
      <c r="S367" t="s">
        <v>547</v>
      </c>
      <c r="T367" t="str">
        <f t="shared" si="414"/>
        <v>na</v>
      </c>
      <c r="U367" t="str">
        <f t="shared" si="415"/>
        <v>na</v>
      </c>
      <c r="V367" t="b">
        <f t="shared" si="416"/>
        <v>1</v>
      </c>
      <c r="W367" t="str">
        <f t="shared" si="417"/>
        <v>na</v>
      </c>
      <c r="X367" t="b">
        <f t="shared" si="418"/>
        <v>0</v>
      </c>
      <c r="Y367" t="s">
        <v>517</v>
      </c>
      <c r="Z367">
        <f>VLOOKUP(Y367,'Vlookup tables'!$D$2:$E$6,2,FALSE)</f>
        <v>1</v>
      </c>
      <c r="AA367" t="b">
        <f t="shared" si="355"/>
        <v>1</v>
      </c>
      <c r="AB367" t="b">
        <f t="shared" si="378"/>
        <v>0</v>
      </c>
      <c r="AC367" t="b">
        <f t="shared" si="379"/>
        <v>0</v>
      </c>
      <c r="AD367" t="b">
        <f t="shared" si="380"/>
        <v>1</v>
      </c>
      <c r="AE367" t="b">
        <f t="shared" si="381"/>
        <v>1</v>
      </c>
      <c r="AF367">
        <f>IF(OR(AA367=FALSE,AA367="na"),"na",VLOOKUP(AV367,'Vlookup tables'!$G$2:$H$7,2,FALSE))</f>
        <v>5</v>
      </c>
      <c r="AG367" t="str">
        <f>IF(OR(AB367=FALSE,AB367="na"),"na",VLOOKUP(AW367,'Vlookup tables'!$G$2:$H$7,2,FALSE))</f>
        <v>na</v>
      </c>
      <c r="AH367" t="str">
        <f>IF(OR(AC367=FALSE,AC367="na"),"na",VLOOKUP(AX367,'Vlookup tables'!$G$2:$H$7,2,FALSE))</f>
        <v>na</v>
      </c>
      <c r="AI367">
        <f>IF(OR(AD367=FALSE,AD367="na"),"na",VLOOKUP(AY367,'Vlookup tables'!$G$2:$H$7,2,FALSE))</f>
        <v>5</v>
      </c>
      <c r="AJ367">
        <f>IF(OR(AA367=FALSE,AA367="na"),"na",VLOOKUP(BC367,'Vlookup tables'!$J$2:$K$5,2,FALSE))</f>
        <v>3</v>
      </c>
      <c r="AK367" t="str">
        <f>IF(OR(AB367=FALSE,AB367="na"),"na",VLOOKUP(BD367,'Vlookup tables'!$J$2:$K$5,2,FALSE))</f>
        <v>na</v>
      </c>
      <c r="AL367" t="str">
        <f>IF(OR(AC367=FALSE,AC367="na"),"na",VLOOKUP(BE367,'Vlookup tables'!$J$2:$K$5,2,FALSE))</f>
        <v>na</v>
      </c>
      <c r="AM367">
        <f>IF(OR(AD367=FALSE,AD367="na"),"na",VLOOKUP(BF367,'Vlookup tables'!$J$2:$K$5,2,FALSE))</f>
        <v>3</v>
      </c>
      <c r="AN367" t="b">
        <f t="shared" si="382"/>
        <v>1</v>
      </c>
      <c r="AO367" t="str">
        <f t="shared" si="383"/>
        <v>na</v>
      </c>
      <c r="AP367" t="str">
        <f t="shared" si="384"/>
        <v>na</v>
      </c>
      <c r="AQ367" t="b">
        <f t="shared" si="385"/>
        <v>1</v>
      </c>
      <c r="AR367" t="s">
        <v>1423</v>
      </c>
      <c r="AS367" t="s">
        <v>1955</v>
      </c>
      <c r="AV367" t="s">
        <v>551</v>
      </c>
      <c r="AX367" t="s">
        <v>551</v>
      </c>
      <c r="AY367" t="s">
        <v>551</v>
      </c>
      <c r="AZ367" t="s">
        <v>551</v>
      </c>
      <c r="BC367" t="s">
        <v>532</v>
      </c>
      <c r="BE367" t="s">
        <v>532</v>
      </c>
      <c r="BF367" t="s">
        <v>532</v>
      </c>
      <c r="BG367" t="s">
        <v>532</v>
      </c>
      <c r="BJ367" t="s">
        <v>1956</v>
      </c>
      <c r="BL367" t="s">
        <v>1957</v>
      </c>
      <c r="BM367" t="s">
        <v>1956</v>
      </c>
      <c r="BN367" t="s">
        <v>1956</v>
      </c>
      <c r="BQ367" t="str">
        <f t="shared" si="386"/>
        <v>Yes</v>
      </c>
      <c r="BR367" t="b">
        <f t="shared" si="387"/>
        <v>1</v>
      </c>
      <c r="BS367" t="b">
        <f t="shared" si="388"/>
        <v>1</v>
      </c>
      <c r="BT367" t="b">
        <f t="shared" si="389"/>
        <v>1</v>
      </c>
      <c r="BU367" t="b">
        <f t="shared" si="390"/>
        <v>1</v>
      </c>
      <c r="BV367" t="b">
        <f t="shared" si="391"/>
        <v>0</v>
      </c>
      <c r="BW367">
        <f>IF(OR(BR367=FALSE,BR367="na"),"na",VLOOKUP(CN367,'Vlookup tables'!$G$2:$H$7,2,FALSE))</f>
        <v>5</v>
      </c>
      <c r="BX367">
        <f>IF(OR(BS367=FALSE,BS367="na"),"na",VLOOKUP(CO367,'Vlookup tables'!$G$2:$H$7,2,FALSE))</f>
        <v>4</v>
      </c>
      <c r="BY367">
        <f>IF(OR(BT367=FALSE,BT367="na"),"na",VLOOKUP(CP367,'Vlookup tables'!$G$2:$H$7,2,FALSE))</f>
        <v>4</v>
      </c>
      <c r="BZ367">
        <f>IF(OR(BU367=FALSE,BU367="na"),"na",VLOOKUP(CQ367,'Vlookup tables'!$G$2:$H$7,2,FALSE))</f>
        <v>4</v>
      </c>
      <c r="CA367">
        <f>IF(OR(BR367=FALSE,BR367="na"),"na",VLOOKUP(CU367,'Vlookup tables'!$J$2:$K$5,2,FALSE))</f>
        <v>3</v>
      </c>
      <c r="CB367">
        <f>IF(OR(BS367=FALSE,BS367="na"),"na",VLOOKUP(CV367,'Vlookup tables'!$J$2:$K$5,2,FALSE))</f>
        <v>3</v>
      </c>
      <c r="CC367">
        <f>IF(OR(BT367=FALSE,BT367="na"),"na",VLOOKUP(CW367,'Vlookup tables'!$J$2:$K$5,2,FALSE))</f>
        <v>3</v>
      </c>
      <c r="CD367">
        <f>IF(OR(BU367=FALSE,BU367="na"),"na",VLOOKUP(CX367,'Vlookup tables'!$J$2:$K$5,2,FALSE))</f>
        <v>3</v>
      </c>
      <c r="CE367" t="b">
        <f t="shared" si="392"/>
        <v>1</v>
      </c>
      <c r="CF367" t="b">
        <f t="shared" si="393"/>
        <v>1</v>
      </c>
      <c r="CG367" t="b">
        <f t="shared" si="394"/>
        <v>1</v>
      </c>
      <c r="CH367" t="b">
        <f t="shared" si="395"/>
        <v>1</v>
      </c>
      <c r="CI367" t="s">
        <v>519</v>
      </c>
      <c r="CJ367" t="s">
        <v>550</v>
      </c>
      <c r="CN367" t="s">
        <v>551</v>
      </c>
      <c r="CO367" t="s">
        <v>573</v>
      </c>
      <c r="CP367" t="s">
        <v>573</v>
      </c>
      <c r="CQ367" t="s">
        <v>573</v>
      </c>
      <c r="CR367" t="s">
        <v>573</v>
      </c>
      <c r="CU367" t="s">
        <v>532</v>
      </c>
      <c r="CV367" t="s">
        <v>532</v>
      </c>
      <c r="CW367" t="s">
        <v>532</v>
      </c>
      <c r="CX367" t="s">
        <v>532</v>
      </c>
      <c r="CY367" t="s">
        <v>532</v>
      </c>
      <c r="DB367" t="s">
        <v>1958</v>
      </c>
      <c r="DC367" t="s">
        <v>1959</v>
      </c>
      <c r="DD367" t="s">
        <v>1960</v>
      </c>
      <c r="DE367" s="1" t="s">
        <v>1961</v>
      </c>
      <c r="DI367" t="b">
        <f t="shared" si="396"/>
        <v>1</v>
      </c>
      <c r="DJ367" t="s">
        <v>866</v>
      </c>
      <c r="DK367" t="s">
        <v>579</v>
      </c>
      <c r="EQ367" t="b">
        <f t="shared" si="397"/>
        <v>1</v>
      </c>
      <c r="ER367" t="b">
        <f t="shared" si="398"/>
        <v>1</v>
      </c>
      <c r="ES367" t="b">
        <f t="shared" si="399"/>
        <v>0</v>
      </c>
      <c r="ET367" t="b">
        <f t="shared" si="400"/>
        <v>0</v>
      </c>
      <c r="EU367" t="b">
        <f t="shared" si="401"/>
        <v>0</v>
      </c>
      <c r="EV367" t="b">
        <f t="shared" si="402"/>
        <v>0</v>
      </c>
      <c r="EW367">
        <f t="shared" si="356"/>
        <v>3</v>
      </c>
      <c r="EX367" t="str">
        <f t="shared" si="357"/>
        <v>na</v>
      </c>
      <c r="EY367" t="str">
        <f t="shared" si="358"/>
        <v>na</v>
      </c>
      <c r="EZ367" t="str">
        <f t="shared" si="359"/>
        <v>na</v>
      </c>
      <c r="FA367" t="b">
        <f t="shared" si="360"/>
        <v>1</v>
      </c>
      <c r="FB367" t="b">
        <f t="shared" si="361"/>
        <v>1</v>
      </c>
      <c r="FC367" t="b">
        <f t="shared" si="403"/>
        <v>0</v>
      </c>
      <c r="FD367" t="b">
        <f t="shared" si="362"/>
        <v>1</v>
      </c>
      <c r="FE367" t="b">
        <f t="shared" si="363"/>
        <v>0</v>
      </c>
      <c r="FF367" t="b">
        <f t="shared" si="364"/>
        <v>1</v>
      </c>
      <c r="FG367" t="b">
        <f t="shared" si="365"/>
        <v>1</v>
      </c>
      <c r="FH367" t="b">
        <f t="shared" si="404"/>
        <v>0</v>
      </c>
      <c r="FI367">
        <f>IF(OR(FD367=FALSE,FD367="na"),"na",VLOOKUP(GH367,'Vlookup tables'!$G$2:$H$7,2,FALSE))</f>
        <v>5</v>
      </c>
      <c r="FJ367" t="str">
        <f>IF(OR(FE367=FALSE,FE367="na"),"na",VLOOKUP(GI367,'Vlookup tables'!$G$2:$H$7,2,FALSE))</f>
        <v>na</v>
      </c>
      <c r="FK367">
        <f>IF(OR(FF367=FALSE,FF367="na"),"na",VLOOKUP(GJ367,'Vlookup tables'!$G$2:$H$7,2,FALSE))</f>
        <v>5</v>
      </c>
      <c r="FL367">
        <f>IF(OR(FG367=FALSE,FG367="na"),"na",VLOOKUP(GK367,'Vlookup tables'!$G$2:$H$7,2,FALSE))</f>
        <v>4</v>
      </c>
      <c r="FM367">
        <f>IF(OR(FD367=FALSE,FD367="na"),"na",VLOOKUP(GO367,'Vlookup tables'!$J$2:$K$5,2,FALSE))</f>
        <v>3</v>
      </c>
      <c r="FN367" t="str">
        <f>IF(OR(FE367=FALSE,FE367="na"),"na",VLOOKUP(GP367,'Vlookup tables'!$J$2:$K$5,2,FALSE))</f>
        <v>na</v>
      </c>
      <c r="FO367">
        <f>IF(OR(FF367=FALSE,FF367="na"),"na",VLOOKUP(GQ367,'Vlookup tables'!$J$2:$K$5,2,FALSE))</f>
        <v>3</v>
      </c>
      <c r="FP367">
        <f>IF(OR(FG367=FALSE,FG367="na"),"na",VLOOKUP(GR367,'Vlookup tables'!$J$2:$K$5,2,FALSE))</f>
        <v>3</v>
      </c>
      <c r="FQ367" t="b">
        <f t="shared" si="366"/>
        <v>1</v>
      </c>
      <c r="FR367" t="str">
        <f t="shared" si="367"/>
        <v>na</v>
      </c>
      <c r="FS367" t="b">
        <f t="shared" si="368"/>
        <v>1</v>
      </c>
      <c r="FT367" t="b">
        <f t="shared" si="369"/>
        <v>1</v>
      </c>
      <c r="FU367" t="b">
        <f t="shared" si="370"/>
        <v>1</v>
      </c>
      <c r="FV367" t="s">
        <v>601</v>
      </c>
      <c r="FX367" t="s">
        <v>554</v>
      </c>
      <c r="GB367" t="s">
        <v>618</v>
      </c>
      <c r="GF367" t="s">
        <v>609</v>
      </c>
      <c r="GH367" t="s">
        <v>551</v>
      </c>
      <c r="GJ367" t="s">
        <v>551</v>
      </c>
      <c r="GK367" t="s">
        <v>573</v>
      </c>
      <c r="GO367" t="s">
        <v>532</v>
      </c>
      <c r="GQ367" t="s">
        <v>532</v>
      </c>
      <c r="GR367" t="s">
        <v>532</v>
      </c>
      <c r="GV367" t="s">
        <v>1962</v>
      </c>
      <c r="GX367" t="s">
        <v>1963</v>
      </c>
      <c r="GY367" t="s">
        <v>1962</v>
      </c>
      <c r="HC367" t="s">
        <v>866</v>
      </c>
      <c r="HD367" t="s">
        <v>579</v>
      </c>
      <c r="HX367">
        <f>IF(IT367="","Unknown",VLOOKUP(IT367,'Vlookup tables'!$B$13:$C$16,2,FALSE))</f>
        <v>1</v>
      </c>
      <c r="HY367">
        <f>IF(IU367="","Unknown",VLOOKUP(IU367,'Vlookup tables'!$D$13:$E$16,2,FALSE))</f>
        <v>3</v>
      </c>
      <c r="HZ367">
        <f>IF(IV367="","Unknown",VLOOKUP(IV367,'Vlookup tables'!$F$13:$G$16,2,FALSE))</f>
        <v>3</v>
      </c>
      <c r="IA367">
        <f>IF(IW367="","Unknown",VLOOKUP(IW367,'Vlookup tables'!$H$13:$I$16,2,FALSE))</f>
        <v>3</v>
      </c>
      <c r="IB367">
        <f>IF(IX367="","Unknown",VLOOKUP(IX367,'Vlookup tables'!$J$13:$K$16,2,FALSE))</f>
        <v>2</v>
      </c>
      <c r="IC367">
        <f>IF(IY367="","Unknown",VLOOKUP(IY367,'Vlookup tables'!$L$13:$M$16,2,FALSE))</f>
        <v>3</v>
      </c>
      <c r="ID367">
        <f>IF(IZ367="","Unknown",VLOOKUP(IZ367,'Vlookup tables'!$N$13:$O$16,2,FALSE))</f>
        <v>1</v>
      </c>
      <c r="IE367">
        <f>VLOOKUP(JA367,'Vlookup tables'!$P$13:$Q$15,2,FALSE)</f>
        <v>2</v>
      </c>
      <c r="IF367" t="b">
        <f t="shared" si="405"/>
        <v>1</v>
      </c>
      <c r="IG367" t="b">
        <f t="shared" si="406"/>
        <v>1</v>
      </c>
      <c r="IH367" t="b">
        <f t="shared" si="407"/>
        <v>1</v>
      </c>
      <c r="II367" t="b">
        <f t="shared" si="371"/>
        <v>0</v>
      </c>
      <c r="IJ367">
        <f>IF(OR(IF367=FALSE,IF367="na"),"na",VLOOKUP(JF367,'Vlookup tables'!$G$2:$H$7,2,FALSE))</f>
        <v>4</v>
      </c>
      <c r="IK367">
        <f>IF(OR(IG367=FALSE,IG367="na"),"na",VLOOKUP(JG367,'Vlookup tables'!$G$2:$H$7,2,FALSE))</f>
        <v>4</v>
      </c>
      <c r="IL367">
        <f>IF(OR(IH367=FALSE,IH367="na"),"na",VLOOKUP(JH367,'Vlookup tables'!$G$2:$H$7,2,FALSE))</f>
        <v>4</v>
      </c>
      <c r="IM367">
        <f>IF(OR(IF367=FALSE,IF367="na"),"na",VLOOKUP(JL367,'Vlookup tables'!$J$2:$K$5,2,FALSE))</f>
        <v>3</v>
      </c>
      <c r="IN367">
        <f>IF(OR(IG367=FALSE,IG367="na"),"na",VLOOKUP(JM367,'Vlookup tables'!$J$2:$K$5,2,FALSE))</f>
        <v>2</v>
      </c>
      <c r="IO367">
        <f>IF(OR(IH367=FALSE,IH367="na"),"na",VLOOKUP(JN367,'Vlookup tables'!$J$2:$K$5,2,FALSE))</f>
        <v>2</v>
      </c>
      <c r="IP367" t="b">
        <f t="shared" si="408"/>
        <v>1</v>
      </c>
      <c r="IQ367" t="b">
        <f t="shared" si="409"/>
        <v>1</v>
      </c>
      <c r="IR367" t="b">
        <f t="shared" si="410"/>
        <v>1</v>
      </c>
      <c r="IS367" t="b">
        <f t="shared" si="411"/>
        <v>1</v>
      </c>
      <c r="IT367" t="s">
        <v>704</v>
      </c>
      <c r="IU367" t="s">
        <v>539</v>
      </c>
      <c r="IV367" t="s">
        <v>540</v>
      </c>
      <c r="IW367" t="s">
        <v>576</v>
      </c>
      <c r="IX367" t="s">
        <v>563</v>
      </c>
      <c r="IY367" t="s">
        <v>532</v>
      </c>
      <c r="IZ367" t="s">
        <v>562</v>
      </c>
      <c r="JA367" t="s">
        <v>578</v>
      </c>
      <c r="JB367" t="s">
        <v>921</v>
      </c>
      <c r="JF367" t="s">
        <v>573</v>
      </c>
      <c r="JG367" t="s">
        <v>573</v>
      </c>
      <c r="JH367" t="s">
        <v>573</v>
      </c>
      <c r="JL367" t="s">
        <v>532</v>
      </c>
      <c r="JM367" t="s">
        <v>528</v>
      </c>
      <c r="JN367" t="s">
        <v>528</v>
      </c>
      <c r="JR367" t="s">
        <v>1964</v>
      </c>
      <c r="JS367" t="s">
        <v>1964</v>
      </c>
      <c r="JT367" t="s">
        <v>1964</v>
      </c>
      <c r="KM367" t="s">
        <v>1964</v>
      </c>
      <c r="KN367" t="s">
        <v>533</v>
      </c>
      <c r="KP367" t="s">
        <v>1965</v>
      </c>
      <c r="KQ367" t="b">
        <f t="shared" si="412"/>
        <v>1</v>
      </c>
      <c r="KR367">
        <f t="shared" si="372"/>
        <v>183</v>
      </c>
    </row>
    <row r="368" spans="1:304" ht="14.4" customHeight="1" x14ac:dyDescent="0.3">
      <c r="A368">
        <v>100</v>
      </c>
      <c r="B368">
        <v>4754</v>
      </c>
      <c r="C368" s="2">
        <v>44886.43136574074</v>
      </c>
      <c r="D368">
        <v>1</v>
      </c>
      <c r="E368" t="s">
        <v>544</v>
      </c>
      <c r="F368" t="s">
        <v>611</v>
      </c>
      <c r="G368">
        <f>VLOOKUP(F368,'Vlookup tables'!$A$2:$B$10,2,FALSE)</f>
        <v>4</v>
      </c>
      <c r="H368" t="s">
        <v>631</v>
      </c>
      <c r="J368" t="str">
        <f t="shared" si="413"/>
        <v>Maintenance</v>
      </c>
      <c r="K368" t="s">
        <v>568</v>
      </c>
      <c r="L368">
        <f>VLOOKUP(K368,'Vlookup tables'!$A$2:$B$10,2,FALSE)</f>
        <v>6</v>
      </c>
      <c r="M368" t="s">
        <v>547</v>
      </c>
      <c r="N368" t="b">
        <f t="shared" si="373"/>
        <v>0</v>
      </c>
      <c r="O368" t="b">
        <f t="shared" si="374"/>
        <v>0</v>
      </c>
      <c r="P368" t="b">
        <f t="shared" si="375"/>
        <v>1</v>
      </c>
      <c r="Q368" t="b">
        <f t="shared" si="376"/>
        <v>0</v>
      </c>
      <c r="R368" t="b">
        <f t="shared" si="377"/>
        <v>0</v>
      </c>
      <c r="S368" t="s">
        <v>547</v>
      </c>
      <c r="T368" t="b">
        <f t="shared" si="414"/>
        <v>0</v>
      </c>
      <c r="U368" t="b">
        <f t="shared" si="415"/>
        <v>0</v>
      </c>
      <c r="V368" t="str">
        <f t="shared" si="416"/>
        <v>na</v>
      </c>
      <c r="W368" t="b">
        <f t="shared" si="417"/>
        <v>0</v>
      </c>
      <c r="X368" t="b">
        <f t="shared" si="418"/>
        <v>0</v>
      </c>
      <c r="Y368" t="s">
        <v>517</v>
      </c>
      <c r="Z368">
        <f>VLOOKUP(Y368,'Vlookup tables'!$D$2:$E$6,2,FALSE)</f>
        <v>1</v>
      </c>
      <c r="AA368" t="b">
        <f t="shared" si="355"/>
        <v>0</v>
      </c>
      <c r="AB368" t="b">
        <f t="shared" si="378"/>
        <v>0</v>
      </c>
      <c r="AC368" t="b">
        <f t="shared" si="379"/>
        <v>0</v>
      </c>
      <c r="AD368" t="b">
        <f t="shared" si="380"/>
        <v>0</v>
      </c>
      <c r="AE368" t="b">
        <f t="shared" si="381"/>
        <v>0</v>
      </c>
      <c r="AF368" t="str">
        <f>IF(OR(AA368=FALSE,AA368="na"),"na",VLOOKUP(AV368,'Vlookup tables'!$G$2:$H$7,2,FALSE))</f>
        <v>na</v>
      </c>
      <c r="AG368" t="str">
        <f>IF(OR(AB368=FALSE,AB368="na"),"na",VLOOKUP(AW368,'Vlookup tables'!$G$2:$H$7,2,FALSE))</f>
        <v>na</v>
      </c>
      <c r="AH368" t="str">
        <f>IF(OR(AC368=FALSE,AC368="na"),"na",VLOOKUP(AX368,'Vlookup tables'!$G$2:$H$7,2,FALSE))</f>
        <v>na</v>
      </c>
      <c r="AI368" t="str">
        <f>IF(OR(AD368=FALSE,AD368="na"),"na",VLOOKUP(AY368,'Vlookup tables'!$G$2:$H$7,2,FALSE))</f>
        <v>na</v>
      </c>
      <c r="AJ368" t="str">
        <f>IF(OR(AA368=FALSE,AA368="na"),"na",VLOOKUP(BC368,'Vlookup tables'!$J$2:$K$5,2,FALSE))</f>
        <v>na</v>
      </c>
      <c r="AK368" t="str">
        <f>IF(OR(AB368=FALSE,AB368="na"),"na",VLOOKUP(BD368,'Vlookup tables'!$J$2:$K$5,2,FALSE))</f>
        <v>na</v>
      </c>
      <c r="AL368" t="str">
        <f>IF(OR(AC368=FALSE,AC368="na"),"na",VLOOKUP(BE368,'Vlookup tables'!$J$2:$K$5,2,FALSE))</f>
        <v>na</v>
      </c>
      <c r="AM368" t="str">
        <f>IF(OR(AD368=FALSE,AD368="na"),"na",VLOOKUP(BF368,'Vlookup tables'!$J$2:$K$5,2,FALSE))</f>
        <v>na</v>
      </c>
      <c r="AN368" t="str">
        <f t="shared" si="382"/>
        <v>na</v>
      </c>
      <c r="AO368" t="str">
        <f t="shared" si="383"/>
        <v>na</v>
      </c>
      <c r="AP368" t="str">
        <f t="shared" si="384"/>
        <v>na</v>
      </c>
      <c r="AQ368" t="str">
        <f t="shared" si="385"/>
        <v>na</v>
      </c>
      <c r="AR368" t="s">
        <v>632</v>
      </c>
      <c r="AX368" t="s">
        <v>551</v>
      </c>
      <c r="BE368" t="s">
        <v>532</v>
      </c>
      <c r="BL368" t="s">
        <v>1966</v>
      </c>
      <c r="BQ368" t="str">
        <f t="shared" si="386"/>
        <v>Yes</v>
      </c>
      <c r="BR368" t="b">
        <f t="shared" si="387"/>
        <v>0</v>
      </c>
      <c r="BS368" t="b">
        <f t="shared" si="388"/>
        <v>1</v>
      </c>
      <c r="BT368" t="b">
        <f t="shared" si="389"/>
        <v>1</v>
      </c>
      <c r="BU368" t="b">
        <f t="shared" si="390"/>
        <v>1</v>
      </c>
      <c r="BV368" t="b">
        <f t="shared" si="391"/>
        <v>0</v>
      </c>
      <c r="BW368" t="str">
        <f>IF(OR(BR368=FALSE,BR368="na"),"na",VLOOKUP(CN368,'Vlookup tables'!$G$2:$H$7,2,FALSE))</f>
        <v>na</v>
      </c>
      <c r="BX368">
        <f>IF(OR(BS368=FALSE,BS368="na"),"na",VLOOKUP(CO368,'Vlookup tables'!$G$2:$H$7,2,FALSE))</f>
        <v>5</v>
      </c>
      <c r="BY368">
        <f>IF(OR(BT368=FALSE,BT368="na"),"na",VLOOKUP(CP368,'Vlookup tables'!$G$2:$H$7,2,FALSE))</f>
        <v>2</v>
      </c>
      <c r="BZ368">
        <f>IF(OR(BU368=FALSE,BU368="na"),"na",VLOOKUP(CQ368,'Vlookup tables'!$G$2:$H$7,2,FALSE))</f>
        <v>2</v>
      </c>
      <c r="CA368" t="str">
        <f>IF(OR(BR368=FALSE,BR368="na"),"na",VLOOKUP(CU368,'Vlookup tables'!$J$2:$K$5,2,FALSE))</f>
        <v>na</v>
      </c>
      <c r="CB368">
        <f>IF(OR(BS368=FALSE,BS368="na"),"na",VLOOKUP(CV368,'Vlookup tables'!$J$2:$K$5,2,FALSE))</f>
        <v>3</v>
      </c>
      <c r="CC368">
        <f>IF(OR(BT368=FALSE,BT368="na"),"na",VLOOKUP(CW368,'Vlookup tables'!$J$2:$K$5,2,FALSE))</f>
        <v>3</v>
      </c>
      <c r="CD368">
        <f>IF(OR(BU368=FALSE,BU368="na"),"na",VLOOKUP(CX368,'Vlookup tables'!$J$2:$K$5,2,FALSE))</f>
        <v>3</v>
      </c>
      <c r="CE368" t="str">
        <f t="shared" si="392"/>
        <v>na</v>
      </c>
      <c r="CF368" t="b">
        <f t="shared" si="393"/>
        <v>0</v>
      </c>
      <c r="CG368" t="b">
        <f t="shared" si="394"/>
        <v>0</v>
      </c>
      <c r="CH368" t="b">
        <f t="shared" si="395"/>
        <v>0</v>
      </c>
      <c r="CI368" t="s">
        <v>519</v>
      </c>
      <c r="CJ368" t="s">
        <v>961</v>
      </c>
      <c r="CO368" t="s">
        <v>551</v>
      </c>
      <c r="CP368" t="s">
        <v>531</v>
      </c>
      <c r="CQ368" t="s">
        <v>531</v>
      </c>
      <c r="CV368" t="s">
        <v>532</v>
      </c>
      <c r="CW368" t="s">
        <v>532</v>
      </c>
      <c r="CX368" t="s">
        <v>532</v>
      </c>
      <c r="DI368" t="b">
        <f t="shared" si="396"/>
        <v>1</v>
      </c>
      <c r="DJ368" t="s">
        <v>1967</v>
      </c>
      <c r="DK368" t="s">
        <v>649</v>
      </c>
      <c r="EQ368" t="b">
        <f t="shared" si="397"/>
        <v>1</v>
      </c>
      <c r="ER368" t="b">
        <f t="shared" si="398"/>
        <v>1</v>
      </c>
      <c r="ES368" t="b">
        <f t="shared" si="399"/>
        <v>1</v>
      </c>
      <c r="ET368" t="b">
        <f t="shared" si="400"/>
        <v>0</v>
      </c>
      <c r="EU368" t="b">
        <f t="shared" si="401"/>
        <v>1</v>
      </c>
      <c r="EV368" t="b">
        <f t="shared" si="402"/>
        <v>0</v>
      </c>
      <c r="EW368">
        <f t="shared" si="356"/>
        <v>3</v>
      </c>
      <c r="EX368">
        <f t="shared" si="357"/>
        <v>3</v>
      </c>
      <c r="EY368" t="str">
        <f t="shared" si="358"/>
        <v>na</v>
      </c>
      <c r="EZ368">
        <f t="shared" si="359"/>
        <v>3</v>
      </c>
      <c r="FA368" t="b">
        <f t="shared" si="360"/>
        <v>1</v>
      </c>
      <c r="FB368" t="b">
        <f t="shared" si="361"/>
        <v>1</v>
      </c>
      <c r="FC368" t="b">
        <f t="shared" si="403"/>
        <v>0</v>
      </c>
      <c r="FD368" t="b">
        <f t="shared" si="362"/>
        <v>1</v>
      </c>
      <c r="FE368" t="b">
        <f t="shared" si="363"/>
        <v>0</v>
      </c>
      <c r="FF368" t="b">
        <f t="shared" si="364"/>
        <v>1</v>
      </c>
      <c r="FG368" t="b">
        <f t="shared" si="365"/>
        <v>1</v>
      </c>
      <c r="FH368" t="b">
        <f t="shared" si="404"/>
        <v>0</v>
      </c>
      <c r="FI368">
        <f>IF(OR(FD368=FALSE,FD368="na"),"na",VLOOKUP(GH368,'Vlookup tables'!$G$2:$H$7,2,FALSE))</f>
        <v>5</v>
      </c>
      <c r="FJ368" t="str">
        <f>IF(OR(FE368=FALSE,FE368="na"),"na",VLOOKUP(GI368,'Vlookup tables'!$G$2:$H$7,2,FALSE))</f>
        <v>na</v>
      </c>
      <c r="FK368">
        <f>IF(OR(FF368=FALSE,FF368="na"),"na",VLOOKUP(GJ368,'Vlookup tables'!$G$2:$H$7,2,FALSE))</f>
        <v>5</v>
      </c>
      <c r="FL368">
        <f>IF(OR(FG368=FALSE,FG368="na"),"na",VLOOKUP(GK368,'Vlookup tables'!$G$2:$H$7,2,FALSE))</f>
        <v>5</v>
      </c>
      <c r="FM368">
        <f>IF(OR(FD368=FALSE,FD368="na"),"na",VLOOKUP(GO368,'Vlookup tables'!$J$2:$K$5,2,FALSE))</f>
        <v>3</v>
      </c>
      <c r="FN368" t="str">
        <f>IF(OR(FE368=FALSE,FE368="na"),"na",VLOOKUP(GP368,'Vlookup tables'!$J$2:$K$5,2,FALSE))</f>
        <v>na</v>
      </c>
      <c r="FO368">
        <f>IF(OR(FF368=FALSE,FF368="na"),"na",VLOOKUP(GQ368,'Vlookup tables'!$J$2:$K$5,2,FALSE))</f>
        <v>3</v>
      </c>
      <c r="FP368">
        <f>IF(OR(FG368=FALSE,FG368="na"),"na",VLOOKUP(GR368,'Vlookup tables'!$J$2:$K$5,2,FALSE))</f>
        <v>3</v>
      </c>
      <c r="FQ368" t="b">
        <f t="shared" si="366"/>
        <v>1</v>
      </c>
      <c r="FR368" t="str">
        <f t="shared" si="367"/>
        <v>na</v>
      </c>
      <c r="FS368" t="b">
        <f t="shared" si="368"/>
        <v>1</v>
      </c>
      <c r="FT368" t="b">
        <f t="shared" si="369"/>
        <v>1</v>
      </c>
      <c r="FU368" t="b">
        <f t="shared" si="370"/>
        <v>1</v>
      </c>
      <c r="FV368" t="s">
        <v>668</v>
      </c>
      <c r="FX368" t="s">
        <v>554</v>
      </c>
      <c r="FY368" t="s">
        <v>554</v>
      </c>
      <c r="GA368" t="s">
        <v>554</v>
      </c>
      <c r="GB368" t="s">
        <v>618</v>
      </c>
      <c r="GF368" t="s">
        <v>609</v>
      </c>
      <c r="GH368" t="s">
        <v>551</v>
      </c>
      <c r="GJ368" t="s">
        <v>551</v>
      </c>
      <c r="GK368" t="s">
        <v>551</v>
      </c>
      <c r="GO368" t="s">
        <v>532</v>
      </c>
      <c r="GQ368" t="s">
        <v>532</v>
      </c>
      <c r="GR368" t="s">
        <v>532</v>
      </c>
      <c r="GV368" t="s">
        <v>1968</v>
      </c>
      <c r="GX368" t="s">
        <v>1969</v>
      </c>
      <c r="GY368" t="s">
        <v>1900</v>
      </c>
      <c r="HC368" t="s">
        <v>1970</v>
      </c>
      <c r="HD368" t="s">
        <v>731</v>
      </c>
      <c r="HE368" t="s">
        <v>1971</v>
      </c>
      <c r="HX368">
        <f>IF(IT368="","Unknown",VLOOKUP(IT368,'Vlookup tables'!$B$13:$C$16,2,FALSE))</f>
        <v>2</v>
      </c>
      <c r="HY368">
        <f>IF(IU368="","Unknown",VLOOKUP(IU368,'Vlookup tables'!$D$13:$E$16,2,FALSE))</f>
        <v>3</v>
      </c>
      <c r="HZ368">
        <f>IF(IV368="","Unknown",VLOOKUP(IV368,'Vlookup tables'!$F$13:$G$16,2,FALSE))</f>
        <v>1</v>
      </c>
      <c r="IA368">
        <f>IF(IW368="","Unknown",VLOOKUP(IW368,'Vlookup tables'!$H$13:$I$16,2,FALSE))</f>
        <v>3</v>
      </c>
      <c r="IB368">
        <f>IF(IX368="","Unknown",VLOOKUP(IX368,'Vlookup tables'!$J$13:$K$16,2,FALSE))</f>
        <v>3</v>
      </c>
      <c r="IC368">
        <f>IF(IY368="","Unknown",VLOOKUP(IY368,'Vlookup tables'!$L$13:$M$16,2,FALSE))</f>
        <v>3</v>
      </c>
      <c r="ID368">
        <f>IF(IZ368="","Unknown",VLOOKUP(IZ368,'Vlookup tables'!$N$13:$O$16,2,FALSE))</f>
        <v>1</v>
      </c>
      <c r="IE368">
        <f>VLOOKUP(JA368,'Vlookup tables'!$P$13:$Q$15,2,FALSE)</f>
        <v>2</v>
      </c>
      <c r="IF368" t="b">
        <f t="shared" si="405"/>
        <v>1</v>
      </c>
      <c r="IG368" t="b">
        <f t="shared" si="406"/>
        <v>1</v>
      </c>
      <c r="IH368" t="b">
        <f t="shared" si="407"/>
        <v>0</v>
      </c>
      <c r="II368" t="b">
        <f t="shared" si="371"/>
        <v>0</v>
      </c>
      <c r="IJ368">
        <f>IF(OR(IF368=FALSE,IF368="na"),"na",VLOOKUP(JF368,'Vlookup tables'!$G$2:$H$7,2,FALSE))</f>
        <v>2</v>
      </c>
      <c r="IK368">
        <f>IF(OR(IG368=FALSE,IG368="na"),"na",VLOOKUP(JG368,'Vlookup tables'!$G$2:$H$7,2,FALSE))</f>
        <v>1</v>
      </c>
      <c r="IL368" t="str">
        <f>IF(OR(IH368=FALSE,IH368="na"),"na",VLOOKUP(JH368,'Vlookup tables'!$G$2:$H$7,2,FALSE))</f>
        <v>na</v>
      </c>
      <c r="IM368">
        <f>IF(OR(IF368=FALSE,IF368="na"),"na",VLOOKUP(JL368,'Vlookup tables'!$J$2:$K$5,2,FALSE))</f>
        <v>3</v>
      </c>
      <c r="IN368">
        <f>IF(OR(IG368=FALSE,IG368="na"),"na",VLOOKUP(JM368,'Vlookup tables'!$J$2:$K$5,2,FALSE))</f>
        <v>3</v>
      </c>
      <c r="IO368" t="str">
        <f>IF(OR(IH368=FALSE,IH368="na"),"na",VLOOKUP(JN368,'Vlookup tables'!$J$2:$K$5,2,FALSE))</f>
        <v>na</v>
      </c>
      <c r="IP368" t="b">
        <f t="shared" si="408"/>
        <v>1</v>
      </c>
      <c r="IQ368" t="b">
        <f t="shared" si="409"/>
        <v>1</v>
      </c>
      <c r="IR368" t="str">
        <f t="shared" si="410"/>
        <v>na</v>
      </c>
      <c r="IS368" t="b">
        <f t="shared" si="411"/>
        <v>0</v>
      </c>
      <c r="IT368" t="s">
        <v>559</v>
      </c>
      <c r="IU368" t="s">
        <v>539</v>
      </c>
      <c r="IV368" t="s">
        <v>586</v>
      </c>
      <c r="IW368" t="s">
        <v>576</v>
      </c>
      <c r="IX368" t="s">
        <v>577</v>
      </c>
      <c r="IY368" t="s">
        <v>532</v>
      </c>
      <c r="IZ368" t="s">
        <v>562</v>
      </c>
      <c r="JA368" t="s">
        <v>578</v>
      </c>
      <c r="JB368" t="s">
        <v>636</v>
      </c>
      <c r="JF368" t="s">
        <v>531</v>
      </c>
      <c r="JG368" t="s">
        <v>530</v>
      </c>
      <c r="JL368" t="s">
        <v>532</v>
      </c>
      <c r="JM368" t="s">
        <v>532</v>
      </c>
      <c r="JR368" t="s">
        <v>1972</v>
      </c>
      <c r="JS368" t="s">
        <v>1973</v>
      </c>
      <c r="KM368" t="s">
        <v>629</v>
      </c>
      <c r="KN368" t="s">
        <v>579</v>
      </c>
      <c r="KO368" t="s">
        <v>866</v>
      </c>
      <c r="KQ368" t="b">
        <f t="shared" si="412"/>
        <v>0</v>
      </c>
      <c r="KR368">
        <f t="shared" si="372"/>
        <v>164</v>
      </c>
    </row>
    <row r="369" spans="1:304" ht="14.4" customHeight="1" x14ac:dyDescent="0.3">
      <c r="A369">
        <v>100</v>
      </c>
      <c r="B369">
        <v>1110</v>
      </c>
      <c r="C369" s="2">
        <v>44886.435752314814</v>
      </c>
      <c r="D369">
        <v>1</v>
      </c>
      <c r="E369" t="s">
        <v>544</v>
      </c>
      <c r="F369" t="s">
        <v>611</v>
      </c>
      <c r="G369">
        <f>VLOOKUP(F369,'Vlookup tables'!$A$2:$B$10,2,FALSE)</f>
        <v>4</v>
      </c>
      <c r="H369" t="s">
        <v>692</v>
      </c>
      <c r="J369" t="str">
        <f t="shared" si="413"/>
        <v>Engineering Technician</v>
      </c>
      <c r="K369" t="s">
        <v>568</v>
      </c>
      <c r="L369">
        <f>VLOOKUP(K369,'Vlookup tables'!$A$2:$B$10,2,FALSE)</f>
        <v>6</v>
      </c>
      <c r="M369" t="s">
        <v>701</v>
      </c>
      <c r="N369" t="b">
        <f t="shared" si="373"/>
        <v>1</v>
      </c>
      <c r="O369" t="b">
        <f t="shared" si="374"/>
        <v>1</v>
      </c>
      <c r="P369" t="b">
        <f t="shared" si="375"/>
        <v>0</v>
      </c>
      <c r="Q369" t="b">
        <f t="shared" si="376"/>
        <v>1</v>
      </c>
      <c r="R369" t="b">
        <f t="shared" si="377"/>
        <v>0</v>
      </c>
      <c r="S369" t="s">
        <v>547</v>
      </c>
      <c r="T369" t="str">
        <f t="shared" si="414"/>
        <v>na</v>
      </c>
      <c r="U369" t="str">
        <f t="shared" si="415"/>
        <v>na</v>
      </c>
      <c r="V369" t="b">
        <f t="shared" si="416"/>
        <v>1</v>
      </c>
      <c r="W369" t="str">
        <f t="shared" si="417"/>
        <v>na</v>
      </c>
      <c r="X369" t="b">
        <f t="shared" si="418"/>
        <v>0</v>
      </c>
      <c r="Y369" t="s">
        <v>517</v>
      </c>
      <c r="Z369">
        <f>VLOOKUP(Y369,'Vlookup tables'!$D$2:$E$6,2,FALSE)</f>
        <v>1</v>
      </c>
      <c r="AA369" t="b">
        <f t="shared" si="355"/>
        <v>1</v>
      </c>
      <c r="AB369" t="b">
        <f t="shared" si="378"/>
        <v>0</v>
      </c>
      <c r="AC369" t="b">
        <f t="shared" si="379"/>
        <v>0</v>
      </c>
      <c r="AD369" t="b">
        <f t="shared" si="380"/>
        <v>0</v>
      </c>
      <c r="AE369" t="b">
        <f t="shared" si="381"/>
        <v>0</v>
      </c>
      <c r="AF369">
        <f>IF(OR(AA369=FALSE,AA369="na"),"na",VLOOKUP(AV369,'Vlookup tables'!$G$2:$H$7,2,FALSE))</f>
        <v>5</v>
      </c>
      <c r="AG369" t="str">
        <f>IF(OR(AB369=FALSE,AB369="na"),"na",VLOOKUP(AW369,'Vlookup tables'!$G$2:$H$7,2,FALSE))</f>
        <v>na</v>
      </c>
      <c r="AH369" t="str">
        <f>IF(OR(AC369=FALSE,AC369="na"),"na",VLOOKUP(AX369,'Vlookup tables'!$G$2:$H$7,2,FALSE))</f>
        <v>na</v>
      </c>
      <c r="AI369" t="str">
        <f>IF(OR(AD369=FALSE,AD369="na"),"na",VLOOKUP(AY369,'Vlookup tables'!$G$2:$H$7,2,FALSE))</f>
        <v>na</v>
      </c>
      <c r="AJ369">
        <f>IF(OR(AA369=FALSE,AA369="na"),"na",VLOOKUP(BC369,'Vlookup tables'!$J$2:$K$5,2,FALSE))</f>
        <v>3</v>
      </c>
      <c r="AK369" t="str">
        <f>IF(OR(AB369=FALSE,AB369="na"),"na",VLOOKUP(BD369,'Vlookup tables'!$J$2:$K$5,2,FALSE))</f>
        <v>na</v>
      </c>
      <c r="AL369" t="str">
        <f>IF(OR(AC369=FALSE,AC369="na"),"na",VLOOKUP(BE369,'Vlookup tables'!$J$2:$K$5,2,FALSE))</f>
        <v>na</v>
      </c>
      <c r="AM369" t="str">
        <f>IF(OR(AD369=FALSE,AD369="na"),"na",VLOOKUP(BF369,'Vlookup tables'!$J$2:$K$5,2,FALSE))</f>
        <v>na</v>
      </c>
      <c r="AN369" t="b">
        <f t="shared" si="382"/>
        <v>1</v>
      </c>
      <c r="AO369" t="str">
        <f t="shared" si="383"/>
        <v>na</v>
      </c>
      <c r="AP369" t="str">
        <f t="shared" si="384"/>
        <v>na</v>
      </c>
      <c r="AQ369" t="str">
        <f t="shared" si="385"/>
        <v>na</v>
      </c>
      <c r="AR369" t="s">
        <v>571</v>
      </c>
      <c r="AV369" t="s">
        <v>551</v>
      </c>
      <c r="BC369" t="s">
        <v>532</v>
      </c>
      <c r="BJ369" t="s">
        <v>1974</v>
      </c>
      <c r="BQ369" t="str">
        <f t="shared" si="386"/>
        <v>Yes</v>
      </c>
      <c r="BR369" t="b">
        <f t="shared" si="387"/>
        <v>1</v>
      </c>
      <c r="BS369" t="b">
        <f t="shared" si="388"/>
        <v>1</v>
      </c>
      <c r="BT369" t="b">
        <f t="shared" si="389"/>
        <v>0</v>
      </c>
      <c r="BU369" t="b">
        <f t="shared" si="390"/>
        <v>1</v>
      </c>
      <c r="BV369" t="b">
        <f t="shared" si="391"/>
        <v>0</v>
      </c>
      <c r="BW369">
        <f>IF(OR(BR369=FALSE,BR369="na"),"na",VLOOKUP(CN369,'Vlookup tables'!$G$2:$H$7,2,FALSE))</f>
        <v>5</v>
      </c>
      <c r="BX369">
        <f>IF(OR(BS369=FALSE,BS369="na"),"na",VLOOKUP(CO369,'Vlookup tables'!$G$2:$H$7,2,FALSE))</f>
        <v>5</v>
      </c>
      <c r="BY369" t="str">
        <f>IF(OR(BT369=FALSE,BT369="na"),"na",VLOOKUP(CP369,'Vlookup tables'!$G$2:$H$7,2,FALSE))</f>
        <v>na</v>
      </c>
      <c r="BZ369">
        <f>IF(OR(BU369=FALSE,BU369="na"),"na",VLOOKUP(CQ369,'Vlookup tables'!$G$2:$H$7,2,FALSE))</f>
        <v>3</v>
      </c>
      <c r="CA369">
        <f>IF(OR(BR369=FALSE,BR369="na"),"na",VLOOKUP(CU369,'Vlookup tables'!$J$2:$K$5,2,FALSE))</f>
        <v>3</v>
      </c>
      <c r="CB369">
        <f>IF(OR(BS369=FALSE,BS369="na"),"na",VLOOKUP(CV369,'Vlookup tables'!$J$2:$K$5,2,FALSE))</f>
        <v>3</v>
      </c>
      <c r="CC369" t="str">
        <f>IF(OR(BT369=FALSE,BT369="na"),"na",VLOOKUP(CW369,'Vlookup tables'!$J$2:$K$5,2,FALSE))</f>
        <v>na</v>
      </c>
      <c r="CD369">
        <f>IF(OR(BU369=FALSE,BU369="na"),"na",VLOOKUP(CX369,'Vlookup tables'!$J$2:$K$5,2,FALSE))</f>
        <v>3</v>
      </c>
      <c r="CE369" t="b">
        <f t="shared" si="392"/>
        <v>1</v>
      </c>
      <c r="CF369" t="b">
        <f t="shared" si="393"/>
        <v>1</v>
      </c>
      <c r="CG369" t="str">
        <f t="shared" si="394"/>
        <v>na</v>
      </c>
      <c r="CH369" t="b">
        <f t="shared" si="395"/>
        <v>1</v>
      </c>
      <c r="CI369" t="s">
        <v>519</v>
      </c>
      <c r="CJ369" t="s">
        <v>667</v>
      </c>
      <c r="CN369" t="s">
        <v>551</v>
      </c>
      <c r="CO369" t="s">
        <v>551</v>
      </c>
      <c r="CQ369" t="s">
        <v>527</v>
      </c>
      <c r="CU369" t="s">
        <v>532</v>
      </c>
      <c r="CV369" t="s">
        <v>532</v>
      </c>
      <c r="CX369" t="s">
        <v>532</v>
      </c>
      <c r="DB369" t="s">
        <v>1975</v>
      </c>
      <c r="DC369" t="s">
        <v>1976</v>
      </c>
      <c r="DE369" t="s">
        <v>1977</v>
      </c>
      <c r="DI369" t="b">
        <f t="shared" si="396"/>
        <v>1</v>
      </c>
      <c r="DJ369" t="s">
        <v>1978</v>
      </c>
      <c r="DK369" t="s">
        <v>533</v>
      </c>
      <c r="EQ369" t="b">
        <f t="shared" si="397"/>
        <v>1</v>
      </c>
      <c r="ER369" t="b">
        <f t="shared" si="398"/>
        <v>0</v>
      </c>
      <c r="ES369" t="b">
        <f t="shared" si="399"/>
        <v>1</v>
      </c>
      <c r="ET369" t="b">
        <f t="shared" si="400"/>
        <v>0</v>
      </c>
      <c r="EU369" t="b">
        <f t="shared" si="401"/>
        <v>0</v>
      </c>
      <c r="EV369" t="b">
        <f t="shared" si="402"/>
        <v>0</v>
      </c>
      <c r="EW369" t="str">
        <f t="shared" si="356"/>
        <v>na</v>
      </c>
      <c r="EX369">
        <f t="shared" si="357"/>
        <v>2</v>
      </c>
      <c r="EY369" t="str">
        <f t="shared" si="358"/>
        <v>na</v>
      </c>
      <c r="EZ369" t="str">
        <f t="shared" si="359"/>
        <v>na</v>
      </c>
      <c r="FA369" t="b">
        <f t="shared" si="360"/>
        <v>1</v>
      </c>
      <c r="FB369" t="b">
        <f t="shared" si="361"/>
        <v>0</v>
      </c>
      <c r="FC369" t="b">
        <f t="shared" si="403"/>
        <v>0</v>
      </c>
      <c r="FD369" t="b">
        <f t="shared" si="362"/>
        <v>1</v>
      </c>
      <c r="FE369" t="b">
        <f t="shared" si="363"/>
        <v>0</v>
      </c>
      <c r="FF369" t="b">
        <f t="shared" si="364"/>
        <v>1</v>
      </c>
      <c r="FG369" t="b">
        <f t="shared" si="365"/>
        <v>0</v>
      </c>
      <c r="FH369" t="b">
        <f t="shared" si="404"/>
        <v>0</v>
      </c>
      <c r="FI369">
        <f>IF(OR(FD369=FALSE,FD369="na"),"na",VLOOKUP(GH369,'Vlookup tables'!$G$2:$H$7,2,FALSE))</f>
        <v>4</v>
      </c>
      <c r="FJ369" t="str">
        <f>IF(OR(FE369=FALSE,FE369="na"),"na",VLOOKUP(GI369,'Vlookup tables'!$G$2:$H$7,2,FALSE))</f>
        <v>na</v>
      </c>
      <c r="FK369">
        <f>IF(OR(FF369=FALSE,FF369="na"),"na",VLOOKUP(GJ369,'Vlookup tables'!$G$2:$H$7,2,FALSE))</f>
        <v>4</v>
      </c>
      <c r="FL369" t="str">
        <f>IF(OR(FG369=FALSE,FG369="na"),"na",VLOOKUP(GK369,'Vlookup tables'!$G$2:$H$7,2,FALSE))</f>
        <v>na</v>
      </c>
      <c r="FM369">
        <f>IF(OR(FD369=FALSE,FD369="na"),"na",VLOOKUP(GO369,'Vlookup tables'!$J$2:$K$5,2,FALSE))</f>
        <v>3</v>
      </c>
      <c r="FN369" t="str">
        <f>IF(OR(FE369=FALSE,FE369="na"),"na",VLOOKUP(GP369,'Vlookup tables'!$J$2:$K$5,2,FALSE))</f>
        <v>na</v>
      </c>
      <c r="FO369">
        <f>IF(OR(FF369=FALSE,FF369="na"),"na",VLOOKUP(GQ369,'Vlookup tables'!$J$2:$K$5,2,FALSE))</f>
        <v>3</v>
      </c>
      <c r="FP369" t="str">
        <f>IF(OR(FG369=FALSE,FG369="na"),"na",VLOOKUP(GR369,'Vlookup tables'!$J$2:$K$5,2,FALSE))</f>
        <v>na</v>
      </c>
      <c r="FQ369" t="b">
        <f t="shared" si="366"/>
        <v>0</v>
      </c>
      <c r="FR369" t="str">
        <f t="shared" si="367"/>
        <v>na</v>
      </c>
      <c r="FS369" t="b">
        <f t="shared" si="368"/>
        <v>0</v>
      </c>
      <c r="FT369" t="str">
        <f t="shared" si="369"/>
        <v>na</v>
      </c>
      <c r="FU369" t="b">
        <f t="shared" si="370"/>
        <v>0</v>
      </c>
      <c r="FV369" t="s">
        <v>788</v>
      </c>
      <c r="FY369" t="s">
        <v>556</v>
      </c>
      <c r="GB369" t="s">
        <v>630</v>
      </c>
      <c r="GF369" t="s">
        <v>596</v>
      </c>
      <c r="GH369" t="s">
        <v>573</v>
      </c>
      <c r="GJ369" t="s">
        <v>573</v>
      </c>
      <c r="GO369" t="s">
        <v>532</v>
      </c>
      <c r="GQ369" t="s">
        <v>532</v>
      </c>
      <c r="HD369" t="s">
        <v>1218</v>
      </c>
      <c r="HX369">
        <f>IF(IT369="","Unknown",VLOOKUP(IT369,'Vlookup tables'!$B$13:$C$16,2,FALSE))</f>
        <v>3</v>
      </c>
      <c r="HY369">
        <f>IF(IU369="","Unknown",VLOOKUP(IU369,'Vlookup tables'!$D$13:$E$16,2,FALSE))</f>
        <v>3</v>
      </c>
      <c r="HZ369">
        <f>IF(IV369="","Unknown",VLOOKUP(IV369,'Vlookup tables'!$F$13:$G$16,2,FALSE))</f>
        <v>3</v>
      </c>
      <c r="IA369">
        <f>IF(IW369="","Unknown",VLOOKUP(IW369,'Vlookup tables'!$H$13:$I$16,2,FALSE))</f>
        <v>2</v>
      </c>
      <c r="IB369">
        <f>IF(IX369="","Unknown",VLOOKUP(IX369,'Vlookup tables'!$J$13:$K$16,2,FALSE))</f>
        <v>3</v>
      </c>
      <c r="IC369">
        <f>IF(IY369="","Unknown",VLOOKUP(IY369,'Vlookup tables'!$L$13:$M$16,2,FALSE))</f>
        <v>3</v>
      </c>
      <c r="ID369">
        <f>IF(IZ369="","Unknown",VLOOKUP(IZ369,'Vlookup tables'!$N$13:$O$16,2,FALSE))</f>
        <v>1</v>
      </c>
      <c r="IE369">
        <f>VLOOKUP(JA369,'Vlookup tables'!$P$13:$Q$15,2,FALSE)</f>
        <v>2</v>
      </c>
      <c r="IF369" t="b">
        <f t="shared" si="405"/>
        <v>1</v>
      </c>
      <c r="IG369" t="b">
        <f t="shared" si="406"/>
        <v>0</v>
      </c>
      <c r="IH369" t="b">
        <f t="shared" si="407"/>
        <v>0</v>
      </c>
      <c r="II369" t="b">
        <f t="shared" si="371"/>
        <v>0</v>
      </c>
      <c r="IJ369">
        <f>IF(OR(IF369=FALSE,IF369="na"),"na",VLOOKUP(JF369,'Vlookup tables'!$G$2:$H$7,2,FALSE))</f>
        <v>5</v>
      </c>
      <c r="IK369" t="str">
        <f>IF(OR(IG369=FALSE,IG369="na"),"na",VLOOKUP(JG369,'Vlookup tables'!$G$2:$H$7,2,FALSE))</f>
        <v>na</v>
      </c>
      <c r="IL369" t="str">
        <f>IF(OR(IH369=FALSE,IH369="na"),"na",VLOOKUP(JH369,'Vlookup tables'!$G$2:$H$7,2,FALSE))</f>
        <v>na</v>
      </c>
      <c r="IM369">
        <f>IF(OR(IF369=FALSE,IF369="na"),"na",VLOOKUP(JL369,'Vlookup tables'!$J$2:$K$5,2,FALSE))</f>
        <v>3</v>
      </c>
      <c r="IN369" t="str">
        <f>IF(OR(IG369=FALSE,IG369="na"),"na",VLOOKUP(JM369,'Vlookup tables'!$J$2:$K$5,2,FALSE))</f>
        <v>na</v>
      </c>
      <c r="IO369" t="str">
        <f>IF(OR(IH369=FALSE,IH369="na"),"na",VLOOKUP(JN369,'Vlookup tables'!$J$2:$K$5,2,FALSE))</f>
        <v>na</v>
      </c>
      <c r="IP369" t="b">
        <f t="shared" si="408"/>
        <v>1</v>
      </c>
      <c r="IQ369" t="str">
        <f t="shared" si="409"/>
        <v>na</v>
      </c>
      <c r="IR369" t="str">
        <f t="shared" si="410"/>
        <v>na</v>
      </c>
      <c r="IS369" t="b">
        <f t="shared" si="411"/>
        <v>0</v>
      </c>
      <c r="IT369" t="s">
        <v>538</v>
      </c>
      <c r="IU369" t="s">
        <v>539</v>
      </c>
      <c r="IV369" t="s">
        <v>540</v>
      </c>
      <c r="IW369" t="s">
        <v>562</v>
      </c>
      <c r="IX369" t="s">
        <v>577</v>
      </c>
      <c r="IY369" t="s">
        <v>532</v>
      </c>
      <c r="IZ369" t="s">
        <v>562</v>
      </c>
      <c r="JA369" t="s">
        <v>578</v>
      </c>
      <c r="JB369" t="s">
        <v>662</v>
      </c>
      <c r="JF369" t="s">
        <v>551</v>
      </c>
      <c r="JL369" t="s">
        <v>532</v>
      </c>
      <c r="JR369" t="s">
        <v>1979</v>
      </c>
      <c r="KN369" t="s">
        <v>552</v>
      </c>
      <c r="KQ369" t="b">
        <f t="shared" si="412"/>
        <v>0</v>
      </c>
      <c r="KR369">
        <f t="shared" si="372"/>
        <v>153</v>
      </c>
    </row>
    <row r="370" spans="1:304" ht="14.4" customHeight="1" x14ac:dyDescent="0.3">
      <c r="A370">
        <v>100</v>
      </c>
      <c r="B370">
        <v>502</v>
      </c>
      <c r="C370" s="2">
        <v>44886.44940972222</v>
      </c>
      <c r="D370">
        <v>0.89999997615814198</v>
      </c>
      <c r="E370" t="s">
        <v>523</v>
      </c>
      <c r="F370" t="s">
        <v>566</v>
      </c>
      <c r="G370">
        <f>VLOOKUP(F370,'Vlookup tables'!$A$2:$B$10,2,FALSE)</f>
        <v>3</v>
      </c>
      <c r="H370" t="s">
        <v>579</v>
      </c>
      <c r="I370" t="s">
        <v>1802</v>
      </c>
      <c r="J370" t="str">
        <f t="shared" si="413"/>
        <v>Communications</v>
      </c>
      <c r="K370" t="s">
        <v>611</v>
      </c>
      <c r="L370">
        <f>VLOOKUP(K370,'Vlookup tables'!$A$2:$B$10,2,FALSE)</f>
        <v>4</v>
      </c>
      <c r="M370" t="s">
        <v>569</v>
      </c>
      <c r="N370" t="b">
        <f t="shared" si="373"/>
        <v>1</v>
      </c>
      <c r="O370" t="b">
        <f t="shared" si="374"/>
        <v>1</v>
      </c>
      <c r="P370" t="b">
        <f t="shared" si="375"/>
        <v>0</v>
      </c>
      <c r="Q370" t="b">
        <f t="shared" si="376"/>
        <v>0</v>
      </c>
      <c r="R370" t="b">
        <f t="shared" si="377"/>
        <v>0</v>
      </c>
      <c r="S370" t="s">
        <v>681</v>
      </c>
      <c r="T370" t="str">
        <f t="shared" si="414"/>
        <v>na</v>
      </c>
      <c r="U370" t="str">
        <f t="shared" si="415"/>
        <v>na</v>
      </c>
      <c r="V370" t="b">
        <f t="shared" si="416"/>
        <v>1</v>
      </c>
      <c r="W370" t="b">
        <f t="shared" si="417"/>
        <v>0</v>
      </c>
      <c r="X370" t="b">
        <f t="shared" si="418"/>
        <v>1</v>
      </c>
      <c r="Y370" t="s">
        <v>517</v>
      </c>
      <c r="Z370">
        <f>VLOOKUP(Y370,'Vlookup tables'!$D$2:$E$6,2,FALSE)</f>
        <v>1</v>
      </c>
      <c r="AA370" t="b">
        <f t="shared" si="355"/>
        <v>1</v>
      </c>
      <c r="AB370" t="b">
        <f t="shared" si="378"/>
        <v>0</v>
      </c>
      <c r="AC370" t="b">
        <f t="shared" si="379"/>
        <v>0</v>
      </c>
      <c r="AD370" t="b">
        <f t="shared" si="380"/>
        <v>0</v>
      </c>
      <c r="AE370" t="b">
        <f t="shared" si="381"/>
        <v>1</v>
      </c>
      <c r="AF370">
        <f>IF(OR(AA370=FALSE,AA370="na"),"na",VLOOKUP(AV370,'Vlookup tables'!$G$2:$H$7,2,FALSE))</f>
        <v>2</v>
      </c>
      <c r="AG370" t="str">
        <f>IF(OR(AB370=FALSE,AB370="na"),"na",VLOOKUP(AW370,'Vlookup tables'!$G$2:$H$7,2,FALSE))</f>
        <v>na</v>
      </c>
      <c r="AH370" t="str">
        <f>IF(OR(AC370=FALSE,AC370="na"),"na",VLOOKUP(AX370,'Vlookup tables'!$G$2:$H$7,2,FALSE))</f>
        <v>na</v>
      </c>
      <c r="AI370" t="str">
        <f>IF(OR(AD370=FALSE,AD370="na"),"na",VLOOKUP(AY370,'Vlookup tables'!$G$2:$H$7,2,FALSE))</f>
        <v>na</v>
      </c>
      <c r="AJ370">
        <f>IF(OR(AA370=FALSE,AA370="na"),"na",VLOOKUP(BC370,'Vlookup tables'!$J$2:$K$5,2,FALSE))</f>
        <v>2</v>
      </c>
      <c r="AK370" t="str">
        <f>IF(OR(AB370=FALSE,AB370="na"),"na",VLOOKUP(BD370,'Vlookup tables'!$J$2:$K$5,2,FALSE))</f>
        <v>na</v>
      </c>
      <c r="AL370" t="str">
        <f>IF(OR(AC370=FALSE,AC370="na"),"na",VLOOKUP(BE370,'Vlookup tables'!$J$2:$K$5,2,FALSE))</f>
        <v>na</v>
      </c>
      <c r="AM370" t="str">
        <f>IF(OR(AD370=FALSE,AD370="na"),"na",VLOOKUP(BF370,'Vlookup tables'!$J$2:$K$5,2,FALSE))</f>
        <v>na</v>
      </c>
      <c r="AN370" t="b">
        <f t="shared" si="382"/>
        <v>1</v>
      </c>
      <c r="AO370" t="str">
        <f t="shared" si="383"/>
        <v>na</v>
      </c>
      <c r="AP370" t="str">
        <f t="shared" si="384"/>
        <v>na</v>
      </c>
      <c r="AQ370" t="str">
        <f t="shared" si="385"/>
        <v>na</v>
      </c>
      <c r="AR370" t="s">
        <v>1619</v>
      </c>
      <c r="AS370" t="s">
        <v>1980</v>
      </c>
      <c r="AV370" t="s">
        <v>531</v>
      </c>
      <c r="AX370" t="s">
        <v>531</v>
      </c>
      <c r="AZ370" t="s">
        <v>531</v>
      </c>
      <c r="BC370" t="s">
        <v>528</v>
      </c>
      <c r="BE370" t="s">
        <v>532</v>
      </c>
      <c r="BG370" t="s">
        <v>532</v>
      </c>
      <c r="BJ370" t="s">
        <v>1981</v>
      </c>
      <c r="BL370" t="s">
        <v>1982</v>
      </c>
      <c r="BN370" t="s">
        <v>1981</v>
      </c>
      <c r="BQ370" t="str">
        <f t="shared" si="386"/>
        <v>Yes</v>
      </c>
      <c r="BR370" t="b">
        <f t="shared" si="387"/>
        <v>1</v>
      </c>
      <c r="BS370" t="b">
        <f t="shared" si="388"/>
        <v>1</v>
      </c>
      <c r="BT370" t="b">
        <f t="shared" si="389"/>
        <v>1</v>
      </c>
      <c r="BU370" t="b">
        <f t="shared" si="390"/>
        <v>0</v>
      </c>
      <c r="BV370" t="b">
        <f t="shared" si="391"/>
        <v>0</v>
      </c>
      <c r="BW370">
        <f>IF(OR(BR370=FALSE,BR370="na"),"na",VLOOKUP(CN370,'Vlookup tables'!$G$2:$H$7,2,FALSE))</f>
        <v>1</v>
      </c>
      <c r="BX370">
        <f>IF(OR(BS370=FALSE,BS370="na"),"na",VLOOKUP(CO370,'Vlookup tables'!$G$2:$H$7,2,FALSE))</f>
        <v>2</v>
      </c>
      <c r="BY370">
        <f>IF(OR(BT370=FALSE,BT370="na"),"na",VLOOKUP(CP370,'Vlookup tables'!$G$2:$H$7,2,FALSE))</f>
        <v>1</v>
      </c>
      <c r="BZ370" t="str">
        <f>IF(OR(BU370=FALSE,BU370="na"),"na",VLOOKUP(CQ370,'Vlookup tables'!$G$2:$H$7,2,FALSE))</f>
        <v>na</v>
      </c>
      <c r="CA370">
        <f>IF(OR(BR370=FALSE,BR370="na"),"na",VLOOKUP(CU370,'Vlookup tables'!$J$2:$K$5,2,FALSE))</f>
        <v>3</v>
      </c>
      <c r="CB370">
        <f>IF(OR(BS370=FALSE,BS370="na"),"na",VLOOKUP(CV370,'Vlookup tables'!$J$2:$K$5,2,FALSE))</f>
        <v>3</v>
      </c>
      <c r="CC370">
        <f>IF(OR(BT370=FALSE,BT370="na"),"na",VLOOKUP(CW370,'Vlookup tables'!$J$2:$K$5,2,FALSE))</f>
        <v>3</v>
      </c>
      <c r="CD370" t="str">
        <f>IF(OR(BU370=FALSE,BU370="na"),"na",VLOOKUP(CX370,'Vlookup tables'!$J$2:$K$5,2,FALSE))</f>
        <v>na</v>
      </c>
      <c r="CE370" t="b">
        <f t="shared" si="392"/>
        <v>0</v>
      </c>
      <c r="CF370" t="b">
        <f t="shared" si="393"/>
        <v>0</v>
      </c>
      <c r="CG370" t="b">
        <f t="shared" si="394"/>
        <v>0</v>
      </c>
      <c r="CH370" t="str">
        <f t="shared" si="395"/>
        <v>na</v>
      </c>
      <c r="CI370" t="s">
        <v>519</v>
      </c>
      <c r="CJ370" t="s">
        <v>593</v>
      </c>
      <c r="CN370" t="s">
        <v>530</v>
      </c>
      <c r="CO370" t="s">
        <v>531</v>
      </c>
      <c r="CP370" t="s">
        <v>530</v>
      </c>
      <c r="CR370" t="s">
        <v>530</v>
      </c>
      <c r="CU370" t="s">
        <v>532</v>
      </c>
      <c r="CV370" t="s">
        <v>532</v>
      </c>
      <c r="CW370" t="s">
        <v>532</v>
      </c>
      <c r="CY370" t="s">
        <v>564</v>
      </c>
      <c r="DI370" t="b">
        <f t="shared" si="396"/>
        <v>0</v>
      </c>
      <c r="DK370" t="s">
        <v>552</v>
      </c>
      <c r="EQ370" t="b">
        <f t="shared" si="397"/>
        <v>1</v>
      </c>
      <c r="ER370" t="b">
        <f t="shared" si="398"/>
        <v>1</v>
      </c>
      <c r="ES370" t="b">
        <f t="shared" si="399"/>
        <v>0</v>
      </c>
      <c r="ET370" t="b">
        <f t="shared" si="400"/>
        <v>0</v>
      </c>
      <c r="EU370" t="b">
        <f t="shared" si="401"/>
        <v>1</v>
      </c>
      <c r="EV370" t="b">
        <f t="shared" si="402"/>
        <v>0</v>
      </c>
      <c r="EW370">
        <f t="shared" si="356"/>
        <v>3</v>
      </c>
      <c r="EX370" t="str">
        <f t="shared" si="357"/>
        <v>na</v>
      </c>
      <c r="EY370" t="str">
        <f t="shared" si="358"/>
        <v>na</v>
      </c>
      <c r="EZ370">
        <f t="shared" si="359"/>
        <v>3</v>
      </c>
      <c r="FA370" t="b">
        <f t="shared" si="360"/>
        <v>1</v>
      </c>
      <c r="FB370" t="b">
        <f t="shared" si="361"/>
        <v>0</v>
      </c>
      <c r="FC370" t="b">
        <f t="shared" si="403"/>
        <v>0</v>
      </c>
      <c r="FD370" t="b">
        <f t="shared" si="362"/>
        <v>1</v>
      </c>
      <c r="FE370" t="b">
        <f t="shared" si="363"/>
        <v>1</v>
      </c>
      <c r="FF370" t="b">
        <f t="shared" si="364"/>
        <v>0</v>
      </c>
      <c r="FG370" t="b">
        <f t="shared" si="365"/>
        <v>0</v>
      </c>
      <c r="FH370" t="b">
        <f t="shared" si="404"/>
        <v>0</v>
      </c>
      <c r="FI370">
        <f>IF(OR(FD370=FALSE,FD370="na"),"na",VLOOKUP(GH370,'Vlookup tables'!$G$2:$H$7,2,FALSE))</f>
        <v>4</v>
      </c>
      <c r="FJ370">
        <f>IF(OR(FE370=FALSE,FE370="na"),"na",VLOOKUP(GI370,'Vlookup tables'!$G$2:$H$7,2,FALSE))</f>
        <v>4</v>
      </c>
      <c r="FK370" t="str">
        <f>IF(OR(FF370=FALSE,FF370="na"),"na",VLOOKUP(GJ370,'Vlookup tables'!$G$2:$H$7,2,FALSE))</f>
        <v>na</v>
      </c>
      <c r="FL370" t="str">
        <f>IF(OR(FG370=FALSE,FG370="na"),"na",VLOOKUP(GK370,'Vlookup tables'!$G$2:$H$7,2,FALSE))</f>
        <v>na</v>
      </c>
      <c r="FM370">
        <f>IF(OR(FD370=FALSE,FD370="na"),"na",VLOOKUP(GO370,'Vlookup tables'!$J$2:$K$5,2,FALSE))</f>
        <v>3</v>
      </c>
      <c r="FN370">
        <f>IF(OR(FE370=FALSE,FE370="na"),"na",VLOOKUP(GP370,'Vlookup tables'!$J$2:$K$5,2,FALSE))</f>
        <v>3</v>
      </c>
      <c r="FO370" t="str">
        <f>IF(OR(FF370=FALSE,FF370="na"),"na",VLOOKUP(GQ370,'Vlookup tables'!$J$2:$K$5,2,FALSE))</f>
        <v>na</v>
      </c>
      <c r="FP370" t="str">
        <f>IF(OR(FG370=FALSE,FG370="na"),"na",VLOOKUP(GR370,'Vlookup tables'!$J$2:$K$5,2,FALSE))</f>
        <v>na</v>
      </c>
      <c r="FQ370" t="b">
        <f t="shared" si="366"/>
        <v>0</v>
      </c>
      <c r="FR370" t="b">
        <f t="shared" si="367"/>
        <v>0</v>
      </c>
      <c r="FS370" t="str">
        <f t="shared" si="368"/>
        <v>na</v>
      </c>
      <c r="FT370" t="str">
        <f t="shared" si="369"/>
        <v>na</v>
      </c>
      <c r="FU370" t="b">
        <f t="shared" si="370"/>
        <v>0</v>
      </c>
      <c r="FV370" t="s">
        <v>594</v>
      </c>
      <c r="FX370" t="s">
        <v>554</v>
      </c>
      <c r="GA370" t="s">
        <v>554</v>
      </c>
      <c r="GB370" t="s">
        <v>1372</v>
      </c>
      <c r="GF370" t="s">
        <v>596</v>
      </c>
      <c r="GH370" t="s">
        <v>573</v>
      </c>
      <c r="GI370" t="s">
        <v>573</v>
      </c>
      <c r="GO370" t="s">
        <v>532</v>
      </c>
      <c r="GP370" t="s">
        <v>532</v>
      </c>
      <c r="HD370" t="s">
        <v>552</v>
      </c>
      <c r="HX370">
        <f>IF(IT370="","Unknown",VLOOKUP(IT370,'Vlookup tables'!$B$13:$C$16,2,FALSE))</f>
        <v>3</v>
      </c>
      <c r="HY370">
        <f>IF(IU370="","Unknown",VLOOKUP(IU370,'Vlookup tables'!$D$13:$E$16,2,FALSE))</f>
        <v>2</v>
      </c>
      <c r="HZ370">
        <f>IF(IV370="","Unknown",VLOOKUP(IV370,'Vlookup tables'!$F$13:$G$16,2,FALSE))</f>
        <v>3</v>
      </c>
      <c r="IA370">
        <f>IF(IW370="","Unknown",VLOOKUP(IW370,'Vlookup tables'!$H$13:$I$16,2,FALSE))</f>
        <v>3</v>
      </c>
      <c r="IB370">
        <f>IF(IX370="","Unknown",VLOOKUP(IX370,'Vlookup tables'!$J$13:$K$16,2,FALSE))</f>
        <v>3</v>
      </c>
      <c r="IC370">
        <f>IF(IY370="","Unknown",VLOOKUP(IY370,'Vlookup tables'!$L$13:$M$16,2,FALSE))</f>
        <v>3</v>
      </c>
      <c r="ID370">
        <f>IF(IZ370="","Unknown",VLOOKUP(IZ370,'Vlookup tables'!$N$13:$O$16,2,FALSE))</f>
        <v>1</v>
      </c>
      <c r="IE370">
        <f>VLOOKUP(JA370,'Vlookup tables'!$P$13:$Q$15,2,FALSE)</f>
        <v>2</v>
      </c>
      <c r="IF370" t="b">
        <f t="shared" si="405"/>
        <v>0</v>
      </c>
      <c r="IG370" t="b">
        <f t="shared" si="406"/>
        <v>0</v>
      </c>
      <c r="IH370" t="b">
        <f t="shared" si="407"/>
        <v>0</v>
      </c>
      <c r="II370" t="b">
        <f t="shared" si="371"/>
        <v>1</v>
      </c>
      <c r="IJ370" t="str">
        <f>IF(OR(IF370=FALSE,IF370="na"),"na",VLOOKUP(JF370,'Vlookup tables'!$G$2:$H$7,2,FALSE))</f>
        <v>na</v>
      </c>
      <c r="IK370" t="str">
        <f>IF(OR(IG370=FALSE,IG370="na"),"na",VLOOKUP(JG370,'Vlookup tables'!$G$2:$H$7,2,FALSE))</f>
        <v>na</v>
      </c>
      <c r="IL370" t="str">
        <f>IF(OR(IH370=FALSE,IH370="na"),"na",VLOOKUP(JH370,'Vlookup tables'!$G$2:$H$7,2,FALSE))</f>
        <v>na</v>
      </c>
      <c r="IM370" t="str">
        <f>IF(OR(IF370=FALSE,IF370="na"),"na",VLOOKUP(JL370,'Vlookup tables'!$J$2:$K$5,2,FALSE))</f>
        <v>na</v>
      </c>
      <c r="IN370" t="str">
        <f>IF(OR(IG370=FALSE,IG370="na"),"na",VLOOKUP(JM370,'Vlookup tables'!$J$2:$K$5,2,FALSE))</f>
        <v>na</v>
      </c>
      <c r="IO370" t="str">
        <f>IF(OR(IH370=FALSE,IH370="na"),"na",VLOOKUP(JN370,'Vlookup tables'!$J$2:$K$5,2,FALSE))</f>
        <v>na</v>
      </c>
      <c r="IP370" t="str">
        <f t="shared" si="408"/>
        <v>na</v>
      </c>
      <c r="IQ370" t="str">
        <f t="shared" si="409"/>
        <v>na</v>
      </c>
      <c r="IR370" t="str">
        <f t="shared" si="410"/>
        <v>na</v>
      </c>
      <c r="IS370" t="b">
        <f t="shared" si="411"/>
        <v>0</v>
      </c>
      <c r="IT370" t="s">
        <v>538</v>
      </c>
      <c r="IU370" t="s">
        <v>560</v>
      </c>
      <c r="IV370" t="s">
        <v>540</v>
      </c>
      <c r="IW370" t="s">
        <v>576</v>
      </c>
      <c r="IX370" t="s">
        <v>577</v>
      </c>
      <c r="IY370" t="s">
        <v>532</v>
      </c>
      <c r="IZ370" t="s">
        <v>562</v>
      </c>
      <c r="JA370" t="s">
        <v>578</v>
      </c>
      <c r="JB370" t="s">
        <v>579</v>
      </c>
      <c r="JC370" t="s">
        <v>1983</v>
      </c>
      <c r="JI370" t="s">
        <v>531</v>
      </c>
      <c r="JO370" t="s">
        <v>532</v>
      </c>
      <c r="KN370" t="s">
        <v>552</v>
      </c>
      <c r="KQ370" t="b">
        <f t="shared" si="412"/>
        <v>0</v>
      </c>
      <c r="KR370">
        <f t="shared" si="372"/>
        <v>160</v>
      </c>
    </row>
    <row r="371" spans="1:304" ht="14.4" customHeight="1" x14ac:dyDescent="0.3">
      <c r="A371">
        <v>100</v>
      </c>
      <c r="B371">
        <v>2730</v>
      </c>
      <c r="C371" s="2">
        <v>44886.475335648145</v>
      </c>
      <c r="D371">
        <v>0.89999997615814198</v>
      </c>
      <c r="E371" t="s">
        <v>544</v>
      </c>
      <c r="F371" t="s">
        <v>568</v>
      </c>
      <c r="G371">
        <f>VLOOKUP(F371,'Vlookup tables'!$A$2:$B$10,2,FALSE)</f>
        <v>6</v>
      </c>
      <c r="H371" t="s">
        <v>631</v>
      </c>
      <c r="J371" t="str">
        <f t="shared" si="413"/>
        <v>Maintenance</v>
      </c>
      <c r="K371" t="s">
        <v>568</v>
      </c>
      <c r="L371">
        <f>VLOOKUP(K371,'Vlookup tables'!$A$2:$B$10,2,FALSE)</f>
        <v>6</v>
      </c>
      <c r="M371" t="s">
        <v>701</v>
      </c>
      <c r="N371" t="b">
        <f t="shared" si="373"/>
        <v>1</v>
      </c>
      <c r="O371" t="b">
        <f t="shared" si="374"/>
        <v>1</v>
      </c>
      <c r="P371" t="b">
        <f t="shared" si="375"/>
        <v>0</v>
      </c>
      <c r="Q371" t="b">
        <f t="shared" si="376"/>
        <v>1</v>
      </c>
      <c r="R371" t="b">
        <f t="shared" si="377"/>
        <v>0</v>
      </c>
      <c r="S371" t="s">
        <v>547</v>
      </c>
      <c r="T371" t="str">
        <f t="shared" si="414"/>
        <v>na</v>
      </c>
      <c r="U371" t="str">
        <f t="shared" si="415"/>
        <v>na</v>
      </c>
      <c r="V371" t="b">
        <f t="shared" si="416"/>
        <v>1</v>
      </c>
      <c r="W371" t="str">
        <f t="shared" si="417"/>
        <v>na</v>
      </c>
      <c r="X371" t="b">
        <f t="shared" si="418"/>
        <v>0</v>
      </c>
      <c r="Y371" t="s">
        <v>517</v>
      </c>
      <c r="Z371">
        <f>VLOOKUP(Y371,'Vlookup tables'!$D$2:$E$6,2,FALSE)</f>
        <v>1</v>
      </c>
      <c r="AA371" t="b">
        <f t="shared" si="355"/>
        <v>1</v>
      </c>
      <c r="AB371" t="b">
        <f t="shared" si="378"/>
        <v>0</v>
      </c>
      <c r="AC371" t="b">
        <f t="shared" si="379"/>
        <v>0</v>
      </c>
      <c r="AD371" t="b">
        <f t="shared" si="380"/>
        <v>0</v>
      </c>
      <c r="AE371" t="b">
        <f t="shared" si="381"/>
        <v>0</v>
      </c>
      <c r="AF371">
        <f>IF(OR(AA371=FALSE,AA371="na"),"na",VLOOKUP(AV371,'Vlookup tables'!$G$2:$H$7,2,FALSE))</f>
        <v>4</v>
      </c>
      <c r="AG371" t="str">
        <f>IF(OR(AB371=FALSE,AB371="na"),"na",VLOOKUP(AW371,'Vlookup tables'!$G$2:$H$7,2,FALSE))</f>
        <v>na</v>
      </c>
      <c r="AH371" t="str">
        <f>IF(OR(AC371=FALSE,AC371="na"),"na",VLOOKUP(AX371,'Vlookup tables'!$G$2:$H$7,2,FALSE))</f>
        <v>na</v>
      </c>
      <c r="AI371" t="str">
        <f>IF(OR(AD371=FALSE,AD371="na"),"na",VLOOKUP(AY371,'Vlookup tables'!$G$2:$H$7,2,FALSE))</f>
        <v>na</v>
      </c>
      <c r="AJ371">
        <f>IF(OR(AA371=FALSE,AA371="na"),"na",VLOOKUP(BC371,'Vlookup tables'!$J$2:$K$5,2,FALSE))</f>
        <v>3</v>
      </c>
      <c r="AK371" t="str">
        <f>IF(OR(AB371=FALSE,AB371="na"),"na",VLOOKUP(BD371,'Vlookup tables'!$J$2:$K$5,2,FALSE))</f>
        <v>na</v>
      </c>
      <c r="AL371" t="str">
        <f>IF(OR(AC371=FALSE,AC371="na"),"na",VLOOKUP(BE371,'Vlookup tables'!$J$2:$K$5,2,FALSE))</f>
        <v>na</v>
      </c>
      <c r="AM371" t="str">
        <f>IF(OR(AD371=FALSE,AD371="na"),"na",VLOOKUP(BF371,'Vlookup tables'!$J$2:$K$5,2,FALSE))</f>
        <v>na</v>
      </c>
      <c r="AN371" t="b">
        <f t="shared" si="382"/>
        <v>1</v>
      </c>
      <c r="AO371" t="str">
        <f t="shared" si="383"/>
        <v>na</v>
      </c>
      <c r="AP371" t="str">
        <f t="shared" si="384"/>
        <v>na</v>
      </c>
      <c r="AQ371" t="str">
        <f t="shared" si="385"/>
        <v>na</v>
      </c>
      <c r="AR371" t="s">
        <v>747</v>
      </c>
      <c r="AV371" t="s">
        <v>573</v>
      </c>
      <c r="AX371" t="s">
        <v>551</v>
      </c>
      <c r="BC371" t="s">
        <v>532</v>
      </c>
      <c r="BE371" t="s">
        <v>532</v>
      </c>
      <c r="BJ371" s="1" t="s">
        <v>1984</v>
      </c>
      <c r="BL371" t="s">
        <v>1985</v>
      </c>
      <c r="BQ371" t="str">
        <f t="shared" si="386"/>
        <v>Yes</v>
      </c>
      <c r="BR371" t="b">
        <f t="shared" si="387"/>
        <v>1</v>
      </c>
      <c r="BS371" t="b">
        <f t="shared" si="388"/>
        <v>1</v>
      </c>
      <c r="BT371" t="b">
        <f t="shared" si="389"/>
        <v>1</v>
      </c>
      <c r="BU371" t="b">
        <f t="shared" si="390"/>
        <v>0</v>
      </c>
      <c r="BV371" t="b">
        <f t="shared" si="391"/>
        <v>0</v>
      </c>
      <c r="BW371">
        <f>IF(OR(BR371=FALSE,BR371="na"),"na",VLOOKUP(CN371,'Vlookup tables'!$G$2:$H$7,2,FALSE))</f>
        <v>4</v>
      </c>
      <c r="BX371">
        <f>IF(OR(BS371=FALSE,BS371="na"),"na",VLOOKUP(CO371,'Vlookup tables'!$G$2:$H$7,2,FALSE))</f>
        <v>5</v>
      </c>
      <c r="BY371">
        <f>IF(OR(BT371=FALSE,BT371="na"),"na",VLOOKUP(CP371,'Vlookup tables'!$G$2:$H$7,2,FALSE))</f>
        <v>2</v>
      </c>
      <c r="BZ371" t="str">
        <f>IF(OR(BU371=FALSE,BU371="na"),"na",VLOOKUP(CQ371,'Vlookup tables'!$G$2:$H$7,2,FALSE))</f>
        <v>na</v>
      </c>
      <c r="CA371">
        <f>IF(OR(BR371=FALSE,BR371="na"),"na",VLOOKUP(CU371,'Vlookup tables'!$J$2:$K$5,2,FALSE))</f>
        <v>3</v>
      </c>
      <c r="CB371">
        <f>IF(OR(BS371=FALSE,BS371="na"),"na",VLOOKUP(CV371,'Vlookup tables'!$J$2:$K$5,2,FALSE))</f>
        <v>3</v>
      </c>
      <c r="CC371">
        <f>IF(OR(BT371=FALSE,BT371="na"),"na",VLOOKUP(CW371,'Vlookup tables'!$J$2:$K$5,2,FALSE))</f>
        <v>3</v>
      </c>
      <c r="CD371" t="str">
        <f>IF(OR(BU371=FALSE,BU371="na"),"na",VLOOKUP(CX371,'Vlookup tables'!$J$2:$K$5,2,FALSE))</f>
        <v>na</v>
      </c>
      <c r="CE371" t="b">
        <f t="shared" si="392"/>
        <v>1</v>
      </c>
      <c r="CF371" t="b">
        <f t="shared" si="393"/>
        <v>1</v>
      </c>
      <c r="CG371" t="b">
        <f t="shared" si="394"/>
        <v>1</v>
      </c>
      <c r="CH371" t="str">
        <f t="shared" si="395"/>
        <v>na</v>
      </c>
      <c r="CI371" t="s">
        <v>519</v>
      </c>
      <c r="CJ371" t="s">
        <v>593</v>
      </c>
      <c r="CN371" t="s">
        <v>573</v>
      </c>
      <c r="CO371" t="s">
        <v>551</v>
      </c>
      <c r="CP371" t="s">
        <v>531</v>
      </c>
      <c r="CU371" t="s">
        <v>532</v>
      </c>
      <c r="CV371" t="s">
        <v>532</v>
      </c>
      <c r="CW371" t="s">
        <v>532</v>
      </c>
      <c r="DB371" t="s">
        <v>1986</v>
      </c>
      <c r="DC371" t="s">
        <v>1987</v>
      </c>
      <c r="DD371" t="s">
        <v>1987</v>
      </c>
      <c r="DI371" t="b">
        <f t="shared" si="396"/>
        <v>1</v>
      </c>
      <c r="DJ371" t="s">
        <v>1988</v>
      </c>
      <c r="DK371" t="s">
        <v>533</v>
      </c>
      <c r="EQ371" t="b">
        <f t="shared" si="397"/>
        <v>1</v>
      </c>
      <c r="ER371" t="b">
        <f t="shared" si="398"/>
        <v>1</v>
      </c>
      <c r="ES371" t="b">
        <f t="shared" si="399"/>
        <v>1</v>
      </c>
      <c r="ET371" t="b">
        <f t="shared" si="400"/>
        <v>0</v>
      </c>
      <c r="EU371" t="b">
        <f t="shared" si="401"/>
        <v>1</v>
      </c>
      <c r="EV371" t="b">
        <f t="shared" si="402"/>
        <v>1</v>
      </c>
      <c r="EW371">
        <f t="shared" si="356"/>
        <v>3</v>
      </c>
      <c r="EX371">
        <f t="shared" si="357"/>
        <v>2</v>
      </c>
      <c r="EY371" t="str">
        <f t="shared" si="358"/>
        <v>na</v>
      </c>
      <c r="EZ371">
        <f t="shared" si="359"/>
        <v>2</v>
      </c>
      <c r="FA371" t="b">
        <f t="shared" si="360"/>
        <v>1</v>
      </c>
      <c r="FB371" t="b">
        <f t="shared" si="361"/>
        <v>0</v>
      </c>
      <c r="FC371" t="b">
        <f t="shared" si="403"/>
        <v>0</v>
      </c>
      <c r="FD371" t="b">
        <f t="shared" si="362"/>
        <v>1</v>
      </c>
      <c r="FE371" t="b">
        <f t="shared" si="363"/>
        <v>0</v>
      </c>
      <c r="FF371" t="b">
        <f t="shared" si="364"/>
        <v>1</v>
      </c>
      <c r="FG371" t="b">
        <f t="shared" si="365"/>
        <v>1</v>
      </c>
      <c r="FH371" t="b">
        <f t="shared" si="404"/>
        <v>0</v>
      </c>
      <c r="FI371">
        <f>IF(OR(FD371=FALSE,FD371="na"),"na",VLOOKUP(GH371,'Vlookup tables'!$G$2:$H$7,2,FALSE))</f>
        <v>4</v>
      </c>
      <c r="FJ371" t="str">
        <f>IF(OR(FE371=FALSE,FE371="na"),"na",VLOOKUP(GI371,'Vlookup tables'!$G$2:$H$7,2,FALSE))</f>
        <v>na</v>
      </c>
      <c r="FK371">
        <f>IF(OR(FF371=FALSE,FF371="na"),"na",VLOOKUP(GJ371,'Vlookup tables'!$G$2:$H$7,2,FALSE))</f>
        <v>5</v>
      </c>
      <c r="FL371">
        <f>IF(OR(FG371=FALSE,FG371="na"),"na",VLOOKUP(GK371,'Vlookup tables'!$G$2:$H$7,2,FALSE))</f>
        <v>1</v>
      </c>
      <c r="FM371">
        <f>IF(OR(FD371=FALSE,FD371="na"),"na",VLOOKUP(GO371,'Vlookup tables'!$J$2:$K$5,2,FALSE))</f>
        <v>3</v>
      </c>
      <c r="FN371" t="str">
        <f>IF(OR(FE371=FALSE,FE371="na"),"na",VLOOKUP(GP371,'Vlookup tables'!$J$2:$K$5,2,FALSE))</f>
        <v>na</v>
      </c>
      <c r="FO371">
        <f>IF(OR(FF371=FALSE,FF371="na"),"na",VLOOKUP(GQ371,'Vlookup tables'!$J$2:$K$5,2,FALSE))</f>
        <v>3</v>
      </c>
      <c r="FP371">
        <f>IF(OR(FG371=FALSE,FG371="na"),"na",VLOOKUP(GR371,'Vlookup tables'!$J$2:$K$5,2,FALSE))</f>
        <v>1</v>
      </c>
      <c r="FQ371" t="b">
        <f t="shared" si="366"/>
        <v>0</v>
      </c>
      <c r="FR371" t="str">
        <f t="shared" si="367"/>
        <v>na</v>
      </c>
      <c r="FS371" t="b">
        <f t="shared" si="368"/>
        <v>0</v>
      </c>
      <c r="FT371" t="b">
        <f t="shared" si="369"/>
        <v>0</v>
      </c>
      <c r="FU371" t="b">
        <f t="shared" si="370"/>
        <v>1</v>
      </c>
      <c r="FV371" t="s">
        <v>1989</v>
      </c>
      <c r="FW371" t="s">
        <v>1990</v>
      </c>
      <c r="FX371" t="s">
        <v>554</v>
      </c>
      <c r="FY371" t="s">
        <v>556</v>
      </c>
      <c r="GA371" t="s">
        <v>556</v>
      </c>
      <c r="GB371" t="s">
        <v>618</v>
      </c>
      <c r="GF371" t="s">
        <v>596</v>
      </c>
      <c r="GH371" t="s">
        <v>573</v>
      </c>
      <c r="GJ371" t="s">
        <v>551</v>
      </c>
      <c r="GK371" t="s">
        <v>530</v>
      </c>
      <c r="GO371" t="s">
        <v>532</v>
      </c>
      <c r="GQ371" t="s">
        <v>532</v>
      </c>
      <c r="GR371" t="s">
        <v>564</v>
      </c>
      <c r="HC371" t="s">
        <v>1991</v>
      </c>
      <c r="HD371" t="s">
        <v>533</v>
      </c>
      <c r="HX371">
        <f>IF(IT371="","Unknown",VLOOKUP(IT371,'Vlookup tables'!$B$13:$C$16,2,FALSE))</f>
        <v>2</v>
      </c>
      <c r="HY371">
        <f>IF(IU371="","Unknown",VLOOKUP(IU371,'Vlookup tables'!$D$13:$E$16,2,FALSE))</f>
        <v>3</v>
      </c>
      <c r="HZ371">
        <f>IF(IV371="","Unknown",VLOOKUP(IV371,'Vlookup tables'!$F$13:$G$16,2,FALSE))</f>
        <v>2</v>
      </c>
      <c r="IA371">
        <f>IF(IW371="","Unknown",VLOOKUP(IW371,'Vlookup tables'!$H$13:$I$16,2,FALSE))</f>
        <v>2</v>
      </c>
      <c r="IB371">
        <f>IF(IX371="","Unknown",VLOOKUP(IX371,'Vlookup tables'!$J$13:$K$16,2,FALSE))</f>
        <v>3</v>
      </c>
      <c r="IC371">
        <f>IF(IY371="","Unknown",VLOOKUP(IY371,'Vlookup tables'!$L$13:$M$16,2,FALSE))</f>
        <v>2</v>
      </c>
      <c r="ID371">
        <f>IF(IZ371="","Unknown",VLOOKUP(IZ371,'Vlookup tables'!$N$13:$O$16,2,FALSE))</f>
        <v>3</v>
      </c>
      <c r="IE371">
        <f>VLOOKUP(JA371,'Vlookup tables'!$P$13:$Q$15,2,FALSE)</f>
        <v>2</v>
      </c>
      <c r="IF371" t="b">
        <f t="shared" si="405"/>
        <v>1</v>
      </c>
      <c r="IG371" t="b">
        <f t="shared" si="406"/>
        <v>1</v>
      </c>
      <c r="IH371" t="b">
        <f t="shared" si="407"/>
        <v>0</v>
      </c>
      <c r="II371" t="b">
        <f t="shared" si="371"/>
        <v>1</v>
      </c>
      <c r="IJ371">
        <f>IF(OR(IF371=FALSE,IF371="na"),"na",VLOOKUP(JF371,'Vlookup tables'!$G$2:$H$7,2,FALSE))</f>
        <v>1</v>
      </c>
      <c r="IK371">
        <f>IF(OR(IG371=FALSE,IG371="na"),"na",VLOOKUP(JG371,'Vlookup tables'!$G$2:$H$7,2,FALSE))</f>
        <v>1</v>
      </c>
      <c r="IL371" t="str">
        <f>IF(OR(IH371=FALSE,IH371="na"),"na",VLOOKUP(JH371,'Vlookup tables'!$G$2:$H$7,2,FALSE))</f>
        <v>na</v>
      </c>
      <c r="IM371">
        <f>IF(OR(IF371=FALSE,IF371="na"),"na",VLOOKUP(JL371,'Vlookup tables'!$J$2:$K$5,2,FALSE))</f>
        <v>2</v>
      </c>
      <c r="IN371">
        <f>IF(OR(IG371=FALSE,IG371="na"),"na",VLOOKUP(JM371,'Vlookup tables'!$J$2:$K$5,2,FALSE))</f>
        <v>1</v>
      </c>
      <c r="IO371" t="str">
        <f>IF(OR(IH371=FALSE,IH371="na"),"na",VLOOKUP(JN371,'Vlookup tables'!$J$2:$K$5,2,FALSE))</f>
        <v>na</v>
      </c>
      <c r="IP371" t="b">
        <f t="shared" si="408"/>
        <v>0</v>
      </c>
      <c r="IQ371" t="b">
        <f t="shared" si="409"/>
        <v>0</v>
      </c>
      <c r="IR371" t="str">
        <f t="shared" si="410"/>
        <v>na</v>
      </c>
      <c r="IS371" t="b">
        <f t="shared" si="411"/>
        <v>0</v>
      </c>
      <c r="IT371" t="s">
        <v>559</v>
      </c>
      <c r="IU371" t="s">
        <v>539</v>
      </c>
      <c r="IV371" t="s">
        <v>561</v>
      </c>
      <c r="IW371" t="s">
        <v>562</v>
      </c>
      <c r="IX371" t="s">
        <v>577</v>
      </c>
      <c r="IY371" t="s">
        <v>528</v>
      </c>
      <c r="IZ371" t="s">
        <v>587</v>
      </c>
      <c r="JA371" t="s">
        <v>578</v>
      </c>
      <c r="JB371" t="s">
        <v>1835</v>
      </c>
      <c r="JC371" t="s">
        <v>1992</v>
      </c>
      <c r="JD371" t="s">
        <v>1993</v>
      </c>
      <c r="JE371" t="s">
        <v>1994</v>
      </c>
      <c r="JF371" t="s">
        <v>530</v>
      </c>
      <c r="JG371" t="s">
        <v>530</v>
      </c>
      <c r="JI371" t="s">
        <v>530</v>
      </c>
      <c r="JJ371" t="s">
        <v>530</v>
      </c>
      <c r="JK371" t="s">
        <v>530</v>
      </c>
      <c r="JL371" t="s">
        <v>528</v>
      </c>
      <c r="JM371" t="s">
        <v>564</v>
      </c>
      <c r="JO371" t="s">
        <v>532</v>
      </c>
      <c r="JP371" t="s">
        <v>532</v>
      </c>
      <c r="JQ371" t="s">
        <v>528</v>
      </c>
      <c r="KN371" t="s">
        <v>552</v>
      </c>
      <c r="KQ371" t="b">
        <f t="shared" si="412"/>
        <v>0</v>
      </c>
      <c r="KR371">
        <f t="shared" si="372"/>
        <v>172</v>
      </c>
    </row>
    <row r="372" spans="1:304" ht="14.4" customHeight="1" x14ac:dyDescent="0.3">
      <c r="A372">
        <v>100</v>
      </c>
      <c r="B372">
        <v>606</v>
      </c>
      <c r="C372" s="2">
        <v>44886.48542824074</v>
      </c>
      <c r="D372">
        <v>1</v>
      </c>
      <c r="E372" t="s">
        <v>544</v>
      </c>
      <c r="F372" t="s">
        <v>566</v>
      </c>
      <c r="G372">
        <f>VLOOKUP(F372,'Vlookup tables'!$A$2:$B$10,2,FALSE)</f>
        <v>3</v>
      </c>
      <c r="H372" t="s">
        <v>631</v>
      </c>
      <c r="J372" t="str">
        <f t="shared" si="413"/>
        <v>Maintenance</v>
      </c>
      <c r="K372" t="s">
        <v>566</v>
      </c>
      <c r="L372">
        <f>VLOOKUP(K372,'Vlookup tables'!$A$2:$B$10,2,FALSE)</f>
        <v>3</v>
      </c>
      <c r="M372" t="s">
        <v>973</v>
      </c>
      <c r="N372" t="b">
        <f t="shared" si="373"/>
        <v>0</v>
      </c>
      <c r="O372" t="b">
        <f t="shared" si="374"/>
        <v>0</v>
      </c>
      <c r="P372" t="b">
        <f t="shared" si="375"/>
        <v>0</v>
      </c>
      <c r="Q372" t="b">
        <f t="shared" si="376"/>
        <v>1</v>
      </c>
      <c r="R372" t="b">
        <f t="shared" si="377"/>
        <v>0</v>
      </c>
      <c r="T372" t="str">
        <f t="shared" si="414"/>
        <v>Unknown</v>
      </c>
      <c r="U372" t="str">
        <f t="shared" si="415"/>
        <v>Unknown</v>
      </c>
      <c r="V372" t="str">
        <f t="shared" si="416"/>
        <v>Unknown</v>
      </c>
      <c r="W372" t="str">
        <f t="shared" si="417"/>
        <v>na</v>
      </c>
      <c r="X372" t="str">
        <f t="shared" si="418"/>
        <v>Unknown</v>
      </c>
      <c r="Y372" t="s">
        <v>517</v>
      </c>
      <c r="Z372">
        <f>VLOOKUP(Y372,'Vlookup tables'!$D$2:$E$6,2,FALSE)</f>
        <v>1</v>
      </c>
      <c r="AA372" t="b">
        <f t="shared" si="355"/>
        <v>0</v>
      </c>
      <c r="AB372" t="b">
        <f t="shared" si="378"/>
        <v>0</v>
      </c>
      <c r="AC372" t="b">
        <f t="shared" si="379"/>
        <v>0</v>
      </c>
      <c r="AD372" t="b">
        <f t="shared" si="380"/>
        <v>0</v>
      </c>
      <c r="AE372" t="b">
        <f t="shared" si="381"/>
        <v>0</v>
      </c>
      <c r="AF372" t="str">
        <f>IF(OR(AA372=FALSE,AA372="na"),"na",VLOOKUP(AV372,'Vlookup tables'!$G$2:$H$7,2,FALSE))</f>
        <v>na</v>
      </c>
      <c r="AG372" t="str">
        <f>IF(OR(AB372=FALSE,AB372="na"),"na",VLOOKUP(AW372,'Vlookup tables'!$G$2:$H$7,2,FALSE))</f>
        <v>na</v>
      </c>
      <c r="AH372" t="str">
        <f>IF(OR(AC372=FALSE,AC372="na"),"na",VLOOKUP(AX372,'Vlookup tables'!$G$2:$H$7,2,FALSE))</f>
        <v>na</v>
      </c>
      <c r="AI372" t="str">
        <f>IF(OR(AD372=FALSE,AD372="na"),"na",VLOOKUP(AY372,'Vlookup tables'!$G$2:$H$7,2,FALSE))</f>
        <v>na</v>
      </c>
      <c r="AJ372" t="str">
        <f>IF(OR(AA372=FALSE,AA372="na"),"na",VLOOKUP(BC372,'Vlookup tables'!$J$2:$K$5,2,FALSE))</f>
        <v>na</v>
      </c>
      <c r="AK372" t="str">
        <f>IF(OR(AB372=FALSE,AB372="na"),"na",VLOOKUP(BD372,'Vlookup tables'!$J$2:$K$5,2,FALSE))</f>
        <v>na</v>
      </c>
      <c r="AL372" t="str">
        <f>IF(OR(AC372=FALSE,AC372="na"),"na",VLOOKUP(BE372,'Vlookup tables'!$J$2:$K$5,2,FALSE))</f>
        <v>na</v>
      </c>
      <c r="AM372" t="str">
        <f>IF(OR(AD372=FALSE,AD372="na"),"na",VLOOKUP(BF372,'Vlookup tables'!$J$2:$K$5,2,FALSE))</f>
        <v>na</v>
      </c>
      <c r="AN372" t="str">
        <f t="shared" si="382"/>
        <v>na</v>
      </c>
      <c r="AO372" t="str">
        <f t="shared" si="383"/>
        <v>na</v>
      </c>
      <c r="AP372" t="str">
        <f t="shared" si="384"/>
        <v>na</v>
      </c>
      <c r="AQ372" t="str">
        <f t="shared" si="385"/>
        <v>na</v>
      </c>
      <c r="AR372" t="s">
        <v>632</v>
      </c>
      <c r="AX372" t="s">
        <v>531</v>
      </c>
      <c r="BE372" t="s">
        <v>532</v>
      </c>
      <c r="BL372" t="s">
        <v>1995</v>
      </c>
      <c r="BQ372" t="str">
        <f t="shared" si="386"/>
        <v>No</v>
      </c>
      <c r="BR372" t="str">
        <f t="shared" si="387"/>
        <v>na</v>
      </c>
      <c r="BS372" t="str">
        <f t="shared" si="388"/>
        <v>na</v>
      </c>
      <c r="BT372" t="str">
        <f t="shared" si="389"/>
        <v>na</v>
      </c>
      <c r="BU372" t="str">
        <f t="shared" si="390"/>
        <v>na</v>
      </c>
      <c r="BV372" t="str">
        <f t="shared" si="391"/>
        <v>na</v>
      </c>
      <c r="BW372" t="str">
        <f>IF(OR(BR372=FALSE,BR372="na"),"na",VLOOKUP(CN372,'Vlookup tables'!$G$2:$H$7,2,FALSE))</f>
        <v>na</v>
      </c>
      <c r="BX372" t="str">
        <f>IF(OR(BS372=FALSE,BS372="na"),"na",VLOOKUP(CO372,'Vlookup tables'!$G$2:$H$7,2,FALSE))</f>
        <v>na</v>
      </c>
      <c r="BY372" t="str">
        <f>IF(OR(BT372=FALSE,BT372="na"),"na",VLOOKUP(CP372,'Vlookup tables'!$G$2:$H$7,2,FALSE))</f>
        <v>na</v>
      </c>
      <c r="BZ372" t="str">
        <f>IF(OR(BU372=FALSE,BU372="na"),"na",VLOOKUP(CQ372,'Vlookup tables'!$G$2:$H$7,2,FALSE))</f>
        <v>na</v>
      </c>
      <c r="CA372" t="str">
        <f>IF(OR(BR372=FALSE,BR372="na"),"na",VLOOKUP(CU372,'Vlookup tables'!$J$2:$K$5,2,FALSE))</f>
        <v>na</v>
      </c>
      <c r="CB372" t="str">
        <f>IF(OR(BS372=FALSE,BS372="na"),"na",VLOOKUP(CV372,'Vlookup tables'!$J$2:$K$5,2,FALSE))</f>
        <v>na</v>
      </c>
      <c r="CC372" t="str">
        <f>IF(OR(BT372=FALSE,BT372="na"),"na",VLOOKUP(CW372,'Vlookup tables'!$J$2:$K$5,2,FALSE))</f>
        <v>na</v>
      </c>
      <c r="CD372" t="str">
        <f>IF(OR(BU372=FALSE,BU372="na"),"na",VLOOKUP(CX372,'Vlookup tables'!$J$2:$K$5,2,FALSE))</f>
        <v>na</v>
      </c>
      <c r="CE372" t="str">
        <f t="shared" si="392"/>
        <v>na</v>
      </c>
      <c r="CF372" t="str">
        <f t="shared" si="393"/>
        <v>na</v>
      </c>
      <c r="CG372" t="str">
        <f t="shared" si="394"/>
        <v>na</v>
      </c>
      <c r="CH372" t="str">
        <f t="shared" si="395"/>
        <v>na</v>
      </c>
      <c r="CI372" t="s">
        <v>617</v>
      </c>
      <c r="DI372" t="b">
        <f t="shared" si="396"/>
        <v>0</v>
      </c>
      <c r="DJ372" t="s">
        <v>1996</v>
      </c>
      <c r="DK372" t="s">
        <v>552</v>
      </c>
      <c r="EQ372" t="b">
        <f t="shared" si="397"/>
        <v>0</v>
      </c>
      <c r="ER372" t="b">
        <f t="shared" si="398"/>
        <v>0</v>
      </c>
      <c r="ES372" t="b">
        <f t="shared" si="399"/>
        <v>0</v>
      </c>
      <c r="ET372" t="b">
        <f t="shared" si="400"/>
        <v>0</v>
      </c>
      <c r="EU372" t="b">
        <f t="shared" si="401"/>
        <v>0</v>
      </c>
      <c r="EV372" t="b">
        <f t="shared" si="402"/>
        <v>0</v>
      </c>
      <c r="EW372" t="str">
        <f t="shared" si="356"/>
        <v>na</v>
      </c>
      <c r="EX372" t="str">
        <f t="shared" si="357"/>
        <v>na</v>
      </c>
      <c r="EY372" t="str">
        <f t="shared" si="358"/>
        <v>na</v>
      </c>
      <c r="EZ372" t="str">
        <f t="shared" si="359"/>
        <v>na</v>
      </c>
      <c r="FA372" t="str">
        <f t="shared" si="360"/>
        <v>na</v>
      </c>
      <c r="FB372" t="str">
        <f t="shared" si="361"/>
        <v>na</v>
      </c>
      <c r="FC372" t="str">
        <f t="shared" si="403"/>
        <v>na</v>
      </c>
      <c r="FD372" t="str">
        <f t="shared" si="362"/>
        <v>na</v>
      </c>
      <c r="FE372" t="str">
        <f t="shared" si="363"/>
        <v>na</v>
      </c>
      <c r="FF372" t="str">
        <f t="shared" si="364"/>
        <v>na</v>
      </c>
      <c r="FG372" t="str">
        <f t="shared" si="365"/>
        <v>na</v>
      </c>
      <c r="FH372" t="str">
        <f t="shared" si="404"/>
        <v>na</v>
      </c>
      <c r="FI372" t="str">
        <f>IF(OR(FD372=FALSE,FD372="na"),"na",VLOOKUP(GH372,'Vlookup tables'!$G$2:$H$7,2,FALSE))</f>
        <v>na</v>
      </c>
      <c r="FJ372" t="str">
        <f>IF(OR(FE372=FALSE,FE372="na"),"na",VLOOKUP(GI372,'Vlookup tables'!$G$2:$H$7,2,FALSE))</f>
        <v>na</v>
      </c>
      <c r="FK372" t="str">
        <f>IF(OR(FF372=FALSE,FF372="na"),"na",VLOOKUP(GJ372,'Vlookup tables'!$G$2:$H$7,2,FALSE))</f>
        <v>na</v>
      </c>
      <c r="FL372" t="str">
        <f>IF(OR(FG372=FALSE,FG372="na"),"na",VLOOKUP(GK372,'Vlookup tables'!$G$2:$H$7,2,FALSE))</f>
        <v>na</v>
      </c>
      <c r="FM372" t="str">
        <f>IF(OR(FD372=FALSE,FD372="na"),"na",VLOOKUP(GO372,'Vlookup tables'!$J$2:$K$5,2,FALSE))</f>
        <v>na</v>
      </c>
      <c r="FN372" t="str">
        <f>IF(OR(FE372=FALSE,FE372="na"),"na",VLOOKUP(GP372,'Vlookup tables'!$J$2:$K$5,2,FALSE))</f>
        <v>na</v>
      </c>
      <c r="FO372" t="str">
        <f>IF(OR(FF372=FALSE,FF372="na"),"na",VLOOKUP(GQ372,'Vlookup tables'!$J$2:$K$5,2,FALSE))</f>
        <v>na</v>
      </c>
      <c r="FP372" t="str">
        <f>IF(OR(FG372=FALSE,FG372="na"),"na",VLOOKUP(GR372,'Vlookup tables'!$J$2:$K$5,2,FALSE))</f>
        <v>na</v>
      </c>
      <c r="FQ372" t="str">
        <f t="shared" si="366"/>
        <v>na</v>
      </c>
      <c r="FR372" t="str">
        <f t="shared" si="367"/>
        <v>na</v>
      </c>
      <c r="FS372" t="str">
        <f t="shared" si="368"/>
        <v>na</v>
      </c>
      <c r="FT372" t="str">
        <f t="shared" si="369"/>
        <v>na</v>
      </c>
      <c r="FU372" t="str">
        <f t="shared" si="370"/>
        <v>na</v>
      </c>
      <c r="FV372" t="s">
        <v>574</v>
      </c>
      <c r="HF372" t="s">
        <v>575</v>
      </c>
      <c r="HX372">
        <f>IF(IT372="","Unknown",VLOOKUP(IT372,'Vlookup tables'!$B$13:$C$16,2,FALSE))</f>
        <v>3</v>
      </c>
      <c r="HY372">
        <f>IF(IU372="","Unknown",VLOOKUP(IU372,'Vlookup tables'!$D$13:$E$16,2,FALSE))</f>
        <v>3</v>
      </c>
      <c r="HZ372">
        <f>IF(IV372="","Unknown",VLOOKUP(IV372,'Vlookup tables'!$F$13:$G$16,2,FALSE))</f>
        <v>3</v>
      </c>
      <c r="IA372">
        <f>IF(IW372="","Unknown",VLOOKUP(IW372,'Vlookup tables'!$H$13:$I$16,2,FALSE))</f>
        <v>2</v>
      </c>
      <c r="IB372">
        <f>IF(IX372="","Unknown",VLOOKUP(IX372,'Vlookup tables'!$J$13:$K$16,2,FALSE))</f>
        <v>3</v>
      </c>
      <c r="IC372">
        <f>IF(IY372="","Unknown",VLOOKUP(IY372,'Vlookup tables'!$L$13:$M$16,2,FALSE))</f>
        <v>3</v>
      </c>
      <c r="ID372">
        <f>IF(IZ372="","Unknown",VLOOKUP(IZ372,'Vlookup tables'!$N$13:$O$16,2,FALSE))</f>
        <v>1</v>
      </c>
      <c r="IE372">
        <f>VLOOKUP(JA372,'Vlookup tables'!$P$13:$Q$15,2,FALSE)</f>
        <v>2</v>
      </c>
      <c r="IF372" t="b">
        <f t="shared" si="405"/>
        <v>1</v>
      </c>
      <c r="IG372" t="b">
        <f t="shared" si="406"/>
        <v>0</v>
      </c>
      <c r="IH372" t="b">
        <f t="shared" si="407"/>
        <v>0</v>
      </c>
      <c r="II372" t="b">
        <f t="shared" si="371"/>
        <v>0</v>
      </c>
      <c r="IJ372">
        <f>IF(OR(IF372=FALSE,IF372="na"),"na",VLOOKUP(JF372,'Vlookup tables'!$G$2:$H$7,2,FALSE))</f>
        <v>1</v>
      </c>
      <c r="IK372" t="str">
        <f>IF(OR(IG372=FALSE,IG372="na"),"na",VLOOKUP(JG372,'Vlookup tables'!$G$2:$H$7,2,FALSE))</f>
        <v>na</v>
      </c>
      <c r="IL372" t="str">
        <f>IF(OR(IH372=FALSE,IH372="na"),"na",VLOOKUP(JH372,'Vlookup tables'!$G$2:$H$7,2,FALSE))</f>
        <v>na</v>
      </c>
      <c r="IM372">
        <f>IF(OR(IF372=FALSE,IF372="na"),"na",VLOOKUP(JL372,'Vlookup tables'!$J$2:$K$5,2,FALSE))</f>
        <v>3</v>
      </c>
      <c r="IN372" t="str">
        <f>IF(OR(IG372=FALSE,IG372="na"),"na",VLOOKUP(JM372,'Vlookup tables'!$J$2:$K$5,2,FALSE))</f>
        <v>na</v>
      </c>
      <c r="IO372" t="str">
        <f>IF(OR(IH372=FALSE,IH372="na"),"na",VLOOKUP(JN372,'Vlookup tables'!$J$2:$K$5,2,FALSE))</f>
        <v>na</v>
      </c>
      <c r="IP372" t="b">
        <f t="shared" si="408"/>
        <v>0</v>
      </c>
      <c r="IQ372" t="str">
        <f t="shared" si="409"/>
        <v>na</v>
      </c>
      <c r="IR372" t="str">
        <f t="shared" si="410"/>
        <v>na</v>
      </c>
      <c r="IS372" t="b">
        <f t="shared" si="411"/>
        <v>0</v>
      </c>
      <c r="IT372" t="s">
        <v>538</v>
      </c>
      <c r="IU372" t="s">
        <v>539</v>
      </c>
      <c r="IV372" t="s">
        <v>540</v>
      </c>
      <c r="IW372" t="s">
        <v>562</v>
      </c>
      <c r="IX372" t="s">
        <v>577</v>
      </c>
      <c r="IY372" t="s">
        <v>532</v>
      </c>
      <c r="IZ372" t="s">
        <v>562</v>
      </c>
      <c r="JA372" t="s">
        <v>578</v>
      </c>
      <c r="JB372" t="s">
        <v>662</v>
      </c>
      <c r="JF372" t="s">
        <v>530</v>
      </c>
      <c r="JL372" t="s">
        <v>532</v>
      </c>
      <c r="KN372" t="s">
        <v>552</v>
      </c>
      <c r="KQ372" t="b">
        <f t="shared" si="412"/>
        <v>0</v>
      </c>
      <c r="KR372">
        <f t="shared" si="372"/>
        <v>134</v>
      </c>
    </row>
    <row r="373" spans="1:304" ht="14.4" customHeight="1" x14ac:dyDescent="0.3">
      <c r="A373">
        <v>100</v>
      </c>
      <c r="B373">
        <v>815</v>
      </c>
      <c r="C373" s="2">
        <v>44886.516273148147</v>
      </c>
      <c r="D373">
        <v>0.89999997615814198</v>
      </c>
      <c r="E373" t="s">
        <v>581</v>
      </c>
      <c r="F373" t="s">
        <v>566</v>
      </c>
      <c r="G373">
        <f>VLOOKUP(F373,'Vlookup tables'!$A$2:$B$10,2,FALSE)</f>
        <v>3</v>
      </c>
      <c r="H373" t="s">
        <v>545</v>
      </c>
      <c r="J373" t="str">
        <f t="shared" si="413"/>
        <v>Engineering</v>
      </c>
      <c r="K373" t="s">
        <v>566</v>
      </c>
      <c r="L373">
        <f>VLOOKUP(K373,'Vlookup tables'!$A$2:$B$10,2,FALSE)</f>
        <v>3</v>
      </c>
      <c r="M373" t="s">
        <v>583</v>
      </c>
      <c r="N373" t="b">
        <f t="shared" si="373"/>
        <v>1</v>
      </c>
      <c r="O373" t="b">
        <f t="shared" si="374"/>
        <v>0</v>
      </c>
      <c r="P373" t="b">
        <f t="shared" si="375"/>
        <v>0</v>
      </c>
      <c r="Q373" t="b">
        <f t="shared" si="376"/>
        <v>0</v>
      </c>
      <c r="R373" t="b">
        <f t="shared" si="377"/>
        <v>0</v>
      </c>
      <c r="T373" t="str">
        <f t="shared" si="414"/>
        <v>na</v>
      </c>
      <c r="U373" t="str">
        <f t="shared" si="415"/>
        <v>Unknown</v>
      </c>
      <c r="V373" t="str">
        <f t="shared" si="416"/>
        <v>Unknown</v>
      </c>
      <c r="W373" t="str">
        <f t="shared" si="417"/>
        <v>Unknown</v>
      </c>
      <c r="X373" t="str">
        <f t="shared" si="418"/>
        <v>Unknown</v>
      </c>
      <c r="Y373" t="s">
        <v>584</v>
      </c>
      <c r="Z373">
        <f>VLOOKUP(Y373,'Vlookup tables'!$D$2:$E$6,2,FALSE)</f>
        <v>2</v>
      </c>
      <c r="AA373" t="str">
        <f t="shared" si="355"/>
        <v>na</v>
      </c>
      <c r="AB373" t="str">
        <f t="shared" si="378"/>
        <v>na</v>
      </c>
      <c r="AC373" t="str">
        <f t="shared" si="379"/>
        <v>na</v>
      </c>
      <c r="AD373" t="str">
        <f t="shared" si="380"/>
        <v>na</v>
      </c>
      <c r="AE373" t="str">
        <f t="shared" si="381"/>
        <v>na</v>
      </c>
      <c r="AF373" t="str">
        <f>IF(OR(AA373=FALSE,AA373="na"),"na",VLOOKUP(AV373,'Vlookup tables'!$G$2:$H$7,2,FALSE))</f>
        <v>na</v>
      </c>
      <c r="AG373" t="str">
        <f>IF(OR(AB373=FALSE,AB373="na"),"na",VLOOKUP(AW373,'Vlookup tables'!$G$2:$H$7,2,FALSE))</f>
        <v>na</v>
      </c>
      <c r="AH373" t="str">
        <f>IF(OR(AC373=FALSE,AC373="na"),"na",VLOOKUP(AX373,'Vlookup tables'!$G$2:$H$7,2,FALSE))</f>
        <v>na</v>
      </c>
      <c r="AI373" t="str">
        <f>IF(OR(AD373=FALSE,AD373="na"),"na",VLOOKUP(AY373,'Vlookup tables'!$G$2:$H$7,2,FALSE))</f>
        <v>na</v>
      </c>
      <c r="AJ373" t="str">
        <f>IF(OR(AA373=FALSE,AA373="na"),"na",VLOOKUP(BC373,'Vlookup tables'!$J$2:$K$5,2,FALSE))</f>
        <v>na</v>
      </c>
      <c r="AK373" t="str">
        <f>IF(OR(AB373=FALSE,AB373="na"),"na",VLOOKUP(BD373,'Vlookup tables'!$J$2:$K$5,2,FALSE))</f>
        <v>na</v>
      </c>
      <c r="AL373" t="str">
        <f>IF(OR(AC373=FALSE,AC373="na"),"na",VLOOKUP(BE373,'Vlookup tables'!$J$2:$K$5,2,FALSE))</f>
        <v>na</v>
      </c>
      <c r="AM373" t="str">
        <f>IF(OR(AD373=FALSE,AD373="na"),"na",VLOOKUP(BF373,'Vlookup tables'!$J$2:$K$5,2,FALSE))</f>
        <v>na</v>
      </c>
      <c r="AN373" t="str">
        <f t="shared" si="382"/>
        <v>na</v>
      </c>
      <c r="AO373" t="str">
        <f t="shared" si="383"/>
        <v>na</v>
      </c>
      <c r="AP373" t="str">
        <f t="shared" si="384"/>
        <v>na</v>
      </c>
      <c r="AQ373" t="str">
        <f t="shared" si="385"/>
        <v>na</v>
      </c>
      <c r="BQ373" t="str">
        <f t="shared" si="386"/>
        <v>na</v>
      </c>
      <c r="BR373" t="b">
        <f t="shared" si="387"/>
        <v>0</v>
      </c>
      <c r="BS373" t="b">
        <f t="shared" si="388"/>
        <v>1</v>
      </c>
      <c r="BT373" t="b">
        <f t="shared" si="389"/>
        <v>0</v>
      </c>
      <c r="BU373" t="b">
        <f t="shared" si="390"/>
        <v>0</v>
      </c>
      <c r="BV373" t="b">
        <f t="shared" si="391"/>
        <v>0</v>
      </c>
      <c r="BW373" t="str">
        <f>IF(OR(BR373=FALSE,BR373="na"),"na",VLOOKUP(CN373,'Vlookup tables'!$G$2:$H$7,2,FALSE))</f>
        <v>na</v>
      </c>
      <c r="BX373">
        <f>IF(OR(BS373=FALSE,BS373="na"),"na",VLOOKUP(CO373,'Vlookup tables'!$G$2:$H$7,2,FALSE))</f>
        <v>1</v>
      </c>
      <c r="BY373" t="str">
        <f>IF(OR(BT373=FALSE,BT373="na"),"na",VLOOKUP(CP373,'Vlookup tables'!$G$2:$H$7,2,FALSE))</f>
        <v>na</v>
      </c>
      <c r="BZ373" t="str">
        <f>IF(OR(BU373=FALSE,BU373="na"),"na",VLOOKUP(CQ373,'Vlookup tables'!$G$2:$H$7,2,FALSE))</f>
        <v>na</v>
      </c>
      <c r="CA373" t="str">
        <f>IF(OR(BR373=FALSE,BR373="na"),"na",VLOOKUP(CU373,'Vlookup tables'!$J$2:$K$5,2,FALSE))</f>
        <v>na</v>
      </c>
      <c r="CB373">
        <f>IF(OR(BS373=FALSE,BS373="na"),"na",VLOOKUP(CV373,'Vlookup tables'!$J$2:$K$5,2,FALSE))</f>
        <v>3</v>
      </c>
      <c r="CC373" t="str">
        <f>IF(OR(BT373=FALSE,BT373="na"),"na",VLOOKUP(CW373,'Vlookup tables'!$J$2:$K$5,2,FALSE))</f>
        <v>na</v>
      </c>
      <c r="CD373" t="str">
        <f>IF(OR(BU373=FALSE,BU373="na"),"na",VLOOKUP(CX373,'Vlookup tables'!$J$2:$K$5,2,FALSE))</f>
        <v>na</v>
      </c>
      <c r="CE373" t="str">
        <f t="shared" si="392"/>
        <v>na</v>
      </c>
      <c r="CF373" t="b">
        <f t="shared" si="393"/>
        <v>1</v>
      </c>
      <c r="CG373" t="str">
        <f t="shared" si="394"/>
        <v>na</v>
      </c>
      <c r="CH373" t="str">
        <f t="shared" si="395"/>
        <v>na</v>
      </c>
      <c r="CJ373" t="s">
        <v>805</v>
      </c>
      <c r="CO373" t="s">
        <v>530</v>
      </c>
      <c r="CV373" t="s">
        <v>532</v>
      </c>
      <c r="DC373" t="s">
        <v>1997</v>
      </c>
      <c r="DI373" t="b">
        <f t="shared" si="396"/>
        <v>0</v>
      </c>
      <c r="DK373" t="s">
        <v>552</v>
      </c>
      <c r="EQ373" t="b">
        <f t="shared" si="397"/>
        <v>0</v>
      </c>
      <c r="ER373" t="b">
        <f t="shared" si="398"/>
        <v>0</v>
      </c>
      <c r="ES373" t="b">
        <f t="shared" si="399"/>
        <v>0</v>
      </c>
      <c r="ET373" t="b">
        <f t="shared" si="400"/>
        <v>0</v>
      </c>
      <c r="EU373" t="b">
        <f t="shared" si="401"/>
        <v>0</v>
      </c>
      <c r="EV373" t="b">
        <f t="shared" si="402"/>
        <v>0</v>
      </c>
      <c r="EW373" t="str">
        <f t="shared" si="356"/>
        <v>na</v>
      </c>
      <c r="EX373" t="str">
        <f t="shared" si="357"/>
        <v>na</v>
      </c>
      <c r="EY373" t="str">
        <f t="shared" si="358"/>
        <v>na</v>
      </c>
      <c r="EZ373" t="str">
        <f t="shared" si="359"/>
        <v>na</v>
      </c>
      <c r="FA373" t="str">
        <f t="shared" si="360"/>
        <v>na</v>
      </c>
      <c r="FB373" t="str">
        <f t="shared" si="361"/>
        <v>na</v>
      </c>
      <c r="FC373" t="str">
        <f t="shared" si="403"/>
        <v>na</v>
      </c>
      <c r="FD373" t="str">
        <f t="shared" si="362"/>
        <v>na</v>
      </c>
      <c r="FE373" t="str">
        <f t="shared" si="363"/>
        <v>na</v>
      </c>
      <c r="FF373" t="str">
        <f t="shared" si="364"/>
        <v>na</v>
      </c>
      <c r="FG373" t="str">
        <f t="shared" si="365"/>
        <v>na</v>
      </c>
      <c r="FH373" t="str">
        <f t="shared" si="404"/>
        <v>na</v>
      </c>
      <c r="FI373" t="str">
        <f>IF(OR(FD373=FALSE,FD373="na"),"na",VLOOKUP(GH373,'Vlookup tables'!$G$2:$H$7,2,FALSE))</f>
        <v>na</v>
      </c>
      <c r="FJ373" t="str">
        <f>IF(OR(FE373=FALSE,FE373="na"),"na",VLOOKUP(GI373,'Vlookup tables'!$G$2:$H$7,2,FALSE))</f>
        <v>na</v>
      </c>
      <c r="FK373" t="str">
        <f>IF(OR(FF373=FALSE,FF373="na"),"na",VLOOKUP(GJ373,'Vlookup tables'!$G$2:$H$7,2,FALSE))</f>
        <v>na</v>
      </c>
      <c r="FL373" t="str">
        <f>IF(OR(FG373=FALSE,FG373="na"),"na",VLOOKUP(GK373,'Vlookup tables'!$G$2:$H$7,2,FALSE))</f>
        <v>na</v>
      </c>
      <c r="FM373" t="str">
        <f>IF(OR(FD373=FALSE,FD373="na"),"na",VLOOKUP(GO373,'Vlookup tables'!$J$2:$K$5,2,FALSE))</f>
        <v>na</v>
      </c>
      <c r="FN373" t="str">
        <f>IF(OR(FE373=FALSE,FE373="na"),"na",VLOOKUP(GP373,'Vlookup tables'!$J$2:$K$5,2,FALSE))</f>
        <v>na</v>
      </c>
      <c r="FO373" t="str">
        <f>IF(OR(FF373=FALSE,FF373="na"),"na",VLOOKUP(GQ373,'Vlookup tables'!$J$2:$K$5,2,FALSE))</f>
        <v>na</v>
      </c>
      <c r="FP373" t="str">
        <f>IF(OR(FG373=FALSE,FG373="na"),"na",VLOOKUP(GR373,'Vlookup tables'!$J$2:$K$5,2,FALSE))</f>
        <v>na</v>
      </c>
      <c r="FQ373" t="str">
        <f t="shared" si="366"/>
        <v>na</v>
      </c>
      <c r="FR373" t="str">
        <f t="shared" si="367"/>
        <v>na</v>
      </c>
      <c r="FS373" t="str">
        <f t="shared" si="368"/>
        <v>na</v>
      </c>
      <c r="FT373" t="str">
        <f t="shared" si="369"/>
        <v>na</v>
      </c>
      <c r="FU373" t="str">
        <f t="shared" si="370"/>
        <v>na</v>
      </c>
      <c r="FV373" t="s">
        <v>574</v>
      </c>
      <c r="HF373" t="s">
        <v>575</v>
      </c>
      <c r="HX373">
        <f>IF(IT373="","Unknown",VLOOKUP(IT373,'Vlookup tables'!$B$13:$C$16,2,FALSE))</f>
        <v>2</v>
      </c>
      <c r="HY373">
        <f>IF(IU373="","Unknown",VLOOKUP(IU373,'Vlookup tables'!$D$13:$E$16,2,FALSE))</f>
        <v>2</v>
      </c>
      <c r="HZ373">
        <f>IF(IV373="","Unknown",VLOOKUP(IV373,'Vlookup tables'!$F$13:$G$16,2,FALSE))</f>
        <v>3</v>
      </c>
      <c r="IA373">
        <f>IF(IW373="","Unknown",VLOOKUP(IW373,'Vlookup tables'!$H$13:$I$16,2,FALSE))</f>
        <v>3</v>
      </c>
      <c r="IB373">
        <f>IF(IX373="","Unknown",VLOOKUP(IX373,'Vlookup tables'!$J$13:$K$16,2,FALSE))</f>
        <v>3</v>
      </c>
      <c r="IC373">
        <f>IF(IY373="","Unknown",VLOOKUP(IY373,'Vlookup tables'!$L$13:$M$16,2,FALSE))</f>
        <v>2</v>
      </c>
      <c r="ID373">
        <f>IF(IZ373="","Unknown",VLOOKUP(IZ373,'Vlookup tables'!$N$13:$O$16,2,FALSE))</f>
        <v>1</v>
      </c>
      <c r="IE373">
        <f>VLOOKUP(JA373,'Vlookup tables'!$P$13:$Q$15,2,FALSE)</f>
        <v>2</v>
      </c>
      <c r="IF373" t="b">
        <f t="shared" si="405"/>
        <v>0</v>
      </c>
      <c r="IG373" t="b">
        <f t="shared" si="406"/>
        <v>0</v>
      </c>
      <c r="IH373" t="b">
        <f t="shared" si="407"/>
        <v>0</v>
      </c>
      <c r="II373" t="b">
        <f t="shared" si="371"/>
        <v>1</v>
      </c>
      <c r="IJ373" t="str">
        <f>IF(OR(IF373=FALSE,IF373="na"),"na",VLOOKUP(JF373,'Vlookup tables'!$G$2:$H$7,2,FALSE))</f>
        <v>na</v>
      </c>
      <c r="IK373" t="str">
        <f>IF(OR(IG373=FALSE,IG373="na"),"na",VLOOKUP(JG373,'Vlookup tables'!$G$2:$H$7,2,FALSE))</f>
        <v>na</v>
      </c>
      <c r="IL373" t="str">
        <f>IF(OR(IH373=FALSE,IH373="na"),"na",VLOOKUP(JH373,'Vlookup tables'!$G$2:$H$7,2,FALSE))</f>
        <v>na</v>
      </c>
      <c r="IM373" t="str">
        <f>IF(OR(IF373=FALSE,IF373="na"),"na",VLOOKUP(JL373,'Vlookup tables'!$J$2:$K$5,2,FALSE))</f>
        <v>na</v>
      </c>
      <c r="IN373" t="str">
        <f>IF(OR(IG373=FALSE,IG373="na"),"na",VLOOKUP(JM373,'Vlookup tables'!$J$2:$K$5,2,FALSE))</f>
        <v>na</v>
      </c>
      <c r="IO373" t="str">
        <f>IF(OR(IH373=FALSE,IH373="na"),"na",VLOOKUP(JN373,'Vlookup tables'!$J$2:$K$5,2,FALSE))</f>
        <v>na</v>
      </c>
      <c r="IP373" t="str">
        <f t="shared" si="408"/>
        <v>na</v>
      </c>
      <c r="IQ373" t="str">
        <f t="shared" si="409"/>
        <v>na</v>
      </c>
      <c r="IR373" t="str">
        <f t="shared" si="410"/>
        <v>na</v>
      </c>
      <c r="IS373" t="b">
        <f t="shared" si="411"/>
        <v>0</v>
      </c>
      <c r="IT373" t="s">
        <v>559</v>
      </c>
      <c r="IU373" t="s">
        <v>560</v>
      </c>
      <c r="IV373" t="s">
        <v>540</v>
      </c>
      <c r="IW373" t="s">
        <v>576</v>
      </c>
      <c r="IX373" t="s">
        <v>577</v>
      </c>
      <c r="IY373" t="s">
        <v>528</v>
      </c>
      <c r="IZ373" t="s">
        <v>562</v>
      </c>
      <c r="JA373" t="s">
        <v>578</v>
      </c>
      <c r="JB373" t="s">
        <v>850</v>
      </c>
      <c r="JC373" t="s">
        <v>1998</v>
      </c>
      <c r="JD373" t="s">
        <v>1999</v>
      </c>
      <c r="JI373" t="s">
        <v>530</v>
      </c>
      <c r="JJ373" t="s">
        <v>530</v>
      </c>
      <c r="JO373" t="s">
        <v>528</v>
      </c>
      <c r="JP373" t="s">
        <v>528</v>
      </c>
      <c r="KN373" t="s">
        <v>552</v>
      </c>
      <c r="KP373" t="s">
        <v>2000</v>
      </c>
      <c r="KQ373" t="b">
        <f t="shared" si="412"/>
        <v>1</v>
      </c>
      <c r="KR373">
        <f t="shared" si="372"/>
        <v>137</v>
      </c>
    </row>
    <row r="374" spans="1:304" ht="14.4" customHeight="1" x14ac:dyDescent="0.3">
      <c r="A374">
        <v>100</v>
      </c>
      <c r="B374">
        <v>5495</v>
      </c>
      <c r="C374" s="2">
        <v>44886.546261574076</v>
      </c>
      <c r="D374">
        <v>1</v>
      </c>
      <c r="E374" t="s">
        <v>590</v>
      </c>
      <c r="F374" t="s">
        <v>568</v>
      </c>
      <c r="G374">
        <f>VLOOKUP(F374,'Vlookup tables'!$A$2:$B$10,2,FALSE)</f>
        <v>6</v>
      </c>
      <c r="H374" t="s">
        <v>545</v>
      </c>
      <c r="J374" t="str">
        <f t="shared" si="413"/>
        <v>Engineering</v>
      </c>
      <c r="K374" t="s">
        <v>568</v>
      </c>
      <c r="L374">
        <f>VLOOKUP(K374,'Vlookup tables'!$A$2:$B$10,2,FALSE)</f>
        <v>6</v>
      </c>
      <c r="M374" t="s">
        <v>583</v>
      </c>
      <c r="N374" t="b">
        <f t="shared" si="373"/>
        <v>1</v>
      </c>
      <c r="O374" t="b">
        <f t="shared" si="374"/>
        <v>0</v>
      </c>
      <c r="P374" t="b">
        <f t="shared" si="375"/>
        <v>0</v>
      </c>
      <c r="Q374" t="b">
        <f t="shared" si="376"/>
        <v>0</v>
      </c>
      <c r="R374" t="b">
        <f t="shared" si="377"/>
        <v>0</v>
      </c>
      <c r="T374" t="str">
        <f t="shared" si="414"/>
        <v>na</v>
      </c>
      <c r="U374" t="str">
        <f t="shared" si="415"/>
        <v>Unknown</v>
      </c>
      <c r="V374" t="str">
        <f t="shared" si="416"/>
        <v>Unknown</v>
      </c>
      <c r="W374" t="str">
        <f t="shared" si="417"/>
        <v>Unknown</v>
      </c>
      <c r="X374" t="str">
        <f t="shared" si="418"/>
        <v>Unknown</v>
      </c>
      <c r="Y374" t="s">
        <v>517</v>
      </c>
      <c r="Z374">
        <f>VLOOKUP(Y374,'Vlookup tables'!$D$2:$E$6,2,FALSE)</f>
        <v>1</v>
      </c>
      <c r="AA374" t="b">
        <f t="shared" si="355"/>
        <v>0</v>
      </c>
      <c r="AB374" t="b">
        <f t="shared" si="378"/>
        <v>0</v>
      </c>
      <c r="AC374" t="b">
        <f t="shared" si="379"/>
        <v>0</v>
      </c>
      <c r="AD374" t="b">
        <f t="shared" si="380"/>
        <v>0</v>
      </c>
      <c r="AE374" t="b">
        <f t="shared" si="381"/>
        <v>0</v>
      </c>
      <c r="AF374" t="str">
        <f>IF(OR(AA374=FALSE,AA374="na"),"na",VLOOKUP(AV374,'Vlookup tables'!$G$2:$H$7,2,FALSE))</f>
        <v>na</v>
      </c>
      <c r="AG374" t="str">
        <f>IF(OR(AB374=FALSE,AB374="na"),"na",VLOOKUP(AW374,'Vlookup tables'!$G$2:$H$7,2,FALSE))</f>
        <v>na</v>
      </c>
      <c r="AH374" t="str">
        <f>IF(OR(AC374=FALSE,AC374="na"),"na",VLOOKUP(AX374,'Vlookup tables'!$G$2:$H$7,2,FALSE))</f>
        <v>na</v>
      </c>
      <c r="AI374" t="str">
        <f>IF(OR(AD374=FALSE,AD374="na"),"na",VLOOKUP(AY374,'Vlookup tables'!$G$2:$H$7,2,FALSE))</f>
        <v>na</v>
      </c>
      <c r="AJ374" t="str">
        <f>IF(OR(AA374=FALSE,AA374="na"),"na",VLOOKUP(BC374,'Vlookup tables'!$J$2:$K$5,2,FALSE))</f>
        <v>na</v>
      </c>
      <c r="AK374" t="str">
        <f>IF(OR(AB374=FALSE,AB374="na"),"na",VLOOKUP(BD374,'Vlookup tables'!$J$2:$K$5,2,FALSE))</f>
        <v>na</v>
      </c>
      <c r="AL374" t="str">
        <f>IF(OR(AC374=FALSE,AC374="na"),"na",VLOOKUP(BE374,'Vlookup tables'!$J$2:$K$5,2,FALSE))</f>
        <v>na</v>
      </c>
      <c r="AM374" t="str">
        <f>IF(OR(AD374=FALSE,AD374="na"),"na",VLOOKUP(BF374,'Vlookup tables'!$J$2:$K$5,2,FALSE))</f>
        <v>na</v>
      </c>
      <c r="AN374" t="str">
        <f t="shared" si="382"/>
        <v>na</v>
      </c>
      <c r="AO374" t="str">
        <f t="shared" si="383"/>
        <v>na</v>
      </c>
      <c r="AP374" t="str">
        <f t="shared" si="384"/>
        <v>na</v>
      </c>
      <c r="AQ374" t="str">
        <f t="shared" si="385"/>
        <v>na</v>
      </c>
      <c r="AR374" t="s">
        <v>632</v>
      </c>
      <c r="AX374" t="s">
        <v>531</v>
      </c>
      <c r="BE374" t="s">
        <v>532</v>
      </c>
      <c r="BQ374" t="str">
        <f t="shared" si="386"/>
        <v>Yes</v>
      </c>
      <c r="BR374" t="b">
        <f t="shared" si="387"/>
        <v>1</v>
      </c>
      <c r="BS374" t="b">
        <f t="shared" si="388"/>
        <v>1</v>
      </c>
      <c r="BT374" t="b">
        <f t="shared" si="389"/>
        <v>1</v>
      </c>
      <c r="BU374" t="b">
        <f t="shared" si="390"/>
        <v>1</v>
      </c>
      <c r="BV374" t="b">
        <f t="shared" si="391"/>
        <v>0</v>
      </c>
      <c r="BW374">
        <f>IF(OR(BR374=FALSE,BR374="na"),"na",VLOOKUP(CN374,'Vlookup tables'!$G$2:$H$7,2,FALSE))</f>
        <v>1</v>
      </c>
      <c r="BX374">
        <f>IF(OR(BS374=FALSE,BS374="na"),"na",VLOOKUP(CO374,'Vlookup tables'!$G$2:$H$7,2,FALSE))</f>
        <v>2</v>
      </c>
      <c r="BY374">
        <f>IF(OR(BT374=FALSE,BT374="na"),"na",VLOOKUP(CP374,'Vlookup tables'!$G$2:$H$7,2,FALSE))</f>
        <v>2</v>
      </c>
      <c r="BZ374">
        <f>IF(OR(BU374=FALSE,BU374="na"),"na",VLOOKUP(CQ374,'Vlookup tables'!$G$2:$H$7,2,FALSE))</f>
        <v>1</v>
      </c>
      <c r="CA374">
        <f>IF(OR(BR374=FALSE,BR374="na"),"na",VLOOKUP(CU374,'Vlookup tables'!$J$2:$K$5,2,FALSE))</f>
        <v>2</v>
      </c>
      <c r="CB374">
        <f>IF(OR(BS374=FALSE,BS374="na"),"na",VLOOKUP(CV374,'Vlookup tables'!$J$2:$K$5,2,FALSE))</f>
        <v>3</v>
      </c>
      <c r="CC374">
        <f>IF(OR(BT374=FALSE,BT374="na"),"na",VLOOKUP(CW374,'Vlookup tables'!$J$2:$K$5,2,FALSE))</f>
        <v>3</v>
      </c>
      <c r="CD374">
        <f>IF(OR(BU374=FALSE,BU374="na"),"na",VLOOKUP(CX374,'Vlookup tables'!$J$2:$K$5,2,FALSE))</f>
        <v>2</v>
      </c>
      <c r="CE374" t="b">
        <f t="shared" si="392"/>
        <v>0</v>
      </c>
      <c r="CF374" t="b">
        <f t="shared" si="393"/>
        <v>0</v>
      </c>
      <c r="CG374" t="b">
        <f t="shared" si="394"/>
        <v>0</v>
      </c>
      <c r="CH374" t="b">
        <f t="shared" si="395"/>
        <v>0</v>
      </c>
      <c r="CI374" t="s">
        <v>519</v>
      </c>
      <c r="CJ374" t="s">
        <v>550</v>
      </c>
      <c r="CN374" t="s">
        <v>530</v>
      </c>
      <c r="CO374" t="s">
        <v>531</v>
      </c>
      <c r="CP374" t="s">
        <v>531</v>
      </c>
      <c r="CQ374" t="s">
        <v>530</v>
      </c>
      <c r="CU374" t="s">
        <v>528</v>
      </c>
      <c r="CV374" t="s">
        <v>532</v>
      </c>
      <c r="CW374" t="s">
        <v>532</v>
      </c>
      <c r="CX374" t="s">
        <v>528</v>
      </c>
      <c r="DI374" t="b">
        <f t="shared" si="396"/>
        <v>0</v>
      </c>
      <c r="DK374" t="s">
        <v>543</v>
      </c>
      <c r="EQ374" t="b">
        <f t="shared" si="397"/>
        <v>1</v>
      </c>
      <c r="ER374" t="b">
        <f t="shared" si="398"/>
        <v>1</v>
      </c>
      <c r="ES374" t="b">
        <f t="shared" si="399"/>
        <v>0</v>
      </c>
      <c r="ET374" t="b">
        <f t="shared" si="400"/>
        <v>0</v>
      </c>
      <c r="EU374" t="b">
        <f t="shared" si="401"/>
        <v>0</v>
      </c>
      <c r="EV374" t="b">
        <f t="shared" si="402"/>
        <v>0</v>
      </c>
      <c r="EW374">
        <f t="shared" si="356"/>
        <v>3</v>
      </c>
      <c r="EX374" t="str">
        <f t="shared" si="357"/>
        <v>na</v>
      </c>
      <c r="EY374" t="str">
        <f t="shared" si="358"/>
        <v>na</v>
      </c>
      <c r="EZ374" t="str">
        <f t="shared" si="359"/>
        <v>na</v>
      </c>
      <c r="FA374" t="b">
        <f t="shared" si="360"/>
        <v>1</v>
      </c>
      <c r="FB374" t="b">
        <f t="shared" si="361"/>
        <v>0</v>
      </c>
      <c r="FC374" t="b">
        <f t="shared" si="403"/>
        <v>0</v>
      </c>
      <c r="FD374" t="b">
        <f t="shared" si="362"/>
        <v>1</v>
      </c>
      <c r="FE374" t="b">
        <f t="shared" si="363"/>
        <v>0</v>
      </c>
      <c r="FF374" t="b">
        <f t="shared" si="364"/>
        <v>0</v>
      </c>
      <c r="FG374" t="b">
        <f t="shared" si="365"/>
        <v>1</v>
      </c>
      <c r="FH374" t="b">
        <f t="shared" si="404"/>
        <v>0</v>
      </c>
      <c r="FI374">
        <f>IF(OR(FD374=FALSE,FD374="na"),"na",VLOOKUP(GH374,'Vlookup tables'!$G$2:$H$7,2,FALSE))</f>
        <v>1</v>
      </c>
      <c r="FJ374" t="str">
        <f>IF(OR(FE374=FALSE,FE374="na"),"na",VLOOKUP(GI374,'Vlookup tables'!$G$2:$H$7,2,FALSE))</f>
        <v>na</v>
      </c>
      <c r="FK374" t="str">
        <f>IF(OR(FF374=FALSE,FF374="na"),"na",VLOOKUP(GJ374,'Vlookup tables'!$G$2:$H$7,2,FALSE))</f>
        <v>na</v>
      </c>
      <c r="FL374">
        <f>IF(OR(FG374=FALSE,FG374="na"),"na",VLOOKUP(GK374,'Vlookup tables'!$G$2:$H$7,2,FALSE))</f>
        <v>1</v>
      </c>
      <c r="FM374">
        <f>IF(OR(FD374=FALSE,FD374="na"),"na",VLOOKUP(GO374,'Vlookup tables'!$J$2:$K$5,2,FALSE))</f>
        <v>3</v>
      </c>
      <c r="FN374" t="str">
        <f>IF(OR(FE374=FALSE,FE374="na"),"na",VLOOKUP(GP374,'Vlookup tables'!$J$2:$K$5,2,FALSE))</f>
        <v>na</v>
      </c>
      <c r="FO374" t="str">
        <f>IF(OR(FF374=FALSE,FF374="na"),"na",VLOOKUP(GQ374,'Vlookup tables'!$J$2:$K$5,2,FALSE))</f>
        <v>na</v>
      </c>
      <c r="FP374">
        <f>IF(OR(FG374=FALSE,FG374="na"),"na",VLOOKUP(GR374,'Vlookup tables'!$J$2:$K$5,2,FALSE))</f>
        <v>3</v>
      </c>
      <c r="FQ374" t="b">
        <f t="shared" si="366"/>
        <v>0</v>
      </c>
      <c r="FR374" t="str">
        <f t="shared" si="367"/>
        <v>na</v>
      </c>
      <c r="FS374" t="str">
        <f t="shared" si="368"/>
        <v>na</v>
      </c>
      <c r="FT374" t="b">
        <f t="shared" si="369"/>
        <v>0</v>
      </c>
      <c r="FU374" t="b">
        <f t="shared" si="370"/>
        <v>0</v>
      </c>
      <c r="FV374" t="s">
        <v>601</v>
      </c>
      <c r="FX374" t="s">
        <v>554</v>
      </c>
      <c r="GB374" t="s">
        <v>595</v>
      </c>
      <c r="GF374" t="s">
        <v>596</v>
      </c>
      <c r="GH374" t="s">
        <v>530</v>
      </c>
      <c r="GK374" t="s">
        <v>530</v>
      </c>
      <c r="GO374" t="s">
        <v>532</v>
      </c>
      <c r="GR374" t="s">
        <v>532</v>
      </c>
      <c r="HD374" t="s">
        <v>552</v>
      </c>
      <c r="HX374">
        <f>IF(IT374="","Unknown",VLOOKUP(IT374,'Vlookup tables'!$B$13:$C$16,2,FALSE))</f>
        <v>2</v>
      </c>
      <c r="HY374">
        <f>IF(IU374="","Unknown",VLOOKUP(IU374,'Vlookup tables'!$D$13:$E$16,2,FALSE))</f>
        <v>3</v>
      </c>
      <c r="HZ374">
        <f>IF(IV374="","Unknown",VLOOKUP(IV374,'Vlookup tables'!$F$13:$G$16,2,FALSE))</f>
        <v>3</v>
      </c>
      <c r="IA374">
        <f>IF(IW374="","Unknown",VLOOKUP(IW374,'Vlookup tables'!$H$13:$I$16,2,FALSE))</f>
        <v>2</v>
      </c>
      <c r="IB374">
        <f>IF(IX374="","Unknown",VLOOKUP(IX374,'Vlookup tables'!$J$13:$K$16,2,FALSE))</f>
        <v>3</v>
      </c>
      <c r="IC374">
        <f>IF(IY374="","Unknown",VLOOKUP(IY374,'Vlookup tables'!$L$13:$M$16,2,FALSE))</f>
        <v>2</v>
      </c>
      <c r="ID374">
        <f>IF(IZ374="","Unknown",VLOOKUP(IZ374,'Vlookup tables'!$N$13:$O$16,2,FALSE))</f>
        <v>1</v>
      </c>
      <c r="IE374">
        <f>VLOOKUP(JA374,'Vlookup tables'!$P$13:$Q$15,2,FALSE)</f>
        <v>1</v>
      </c>
      <c r="IF374" t="str">
        <f t="shared" si="405"/>
        <v>na</v>
      </c>
      <c r="IG374" t="str">
        <f t="shared" si="406"/>
        <v>na</v>
      </c>
      <c r="IH374" t="str">
        <f t="shared" si="407"/>
        <v>na</v>
      </c>
      <c r="II374" t="str">
        <f t="shared" si="371"/>
        <v>na</v>
      </c>
      <c r="IJ374" t="str">
        <f>IF(OR(IF374=FALSE,IF374="na"),"na",VLOOKUP(JF374,'Vlookup tables'!$G$2:$H$7,2,FALSE))</f>
        <v>na</v>
      </c>
      <c r="IK374" t="str">
        <f>IF(OR(IG374=FALSE,IG374="na"),"na",VLOOKUP(JG374,'Vlookup tables'!$G$2:$H$7,2,FALSE))</f>
        <v>na</v>
      </c>
      <c r="IL374" t="str">
        <f>IF(OR(IH374=FALSE,IH374="na"),"na",VLOOKUP(JH374,'Vlookup tables'!$G$2:$H$7,2,FALSE))</f>
        <v>na</v>
      </c>
      <c r="IM374" t="str">
        <f>IF(OR(IF374=FALSE,IF374="na"),"na",VLOOKUP(JL374,'Vlookup tables'!$J$2:$K$5,2,FALSE))</f>
        <v>na</v>
      </c>
      <c r="IN374" t="str">
        <f>IF(OR(IG374=FALSE,IG374="na"),"na",VLOOKUP(JM374,'Vlookup tables'!$J$2:$K$5,2,FALSE))</f>
        <v>na</v>
      </c>
      <c r="IO374" t="str">
        <f>IF(OR(IH374=FALSE,IH374="na"),"na",VLOOKUP(JN374,'Vlookup tables'!$J$2:$K$5,2,FALSE))</f>
        <v>na</v>
      </c>
      <c r="IP374" t="str">
        <f t="shared" si="408"/>
        <v>na</v>
      </c>
      <c r="IQ374" t="str">
        <f t="shared" si="409"/>
        <v>na</v>
      </c>
      <c r="IR374" t="str">
        <f t="shared" si="410"/>
        <v>na</v>
      </c>
      <c r="IS374" t="b">
        <f t="shared" si="411"/>
        <v>0</v>
      </c>
      <c r="IT374" t="s">
        <v>559</v>
      </c>
      <c r="IU374" t="s">
        <v>539</v>
      </c>
      <c r="IV374" t="s">
        <v>540</v>
      </c>
      <c r="IW374" t="s">
        <v>562</v>
      </c>
      <c r="IX374" t="s">
        <v>577</v>
      </c>
      <c r="IY374" t="s">
        <v>528</v>
      </c>
      <c r="IZ374" t="s">
        <v>562</v>
      </c>
      <c r="JA374" t="s">
        <v>541</v>
      </c>
      <c r="JX374" t="s">
        <v>565</v>
      </c>
      <c r="KQ374" t="b">
        <f t="shared" si="412"/>
        <v>0</v>
      </c>
      <c r="KR374">
        <f t="shared" si="372"/>
        <v>145</v>
      </c>
    </row>
    <row r="375" spans="1:304" ht="14.4" customHeight="1" x14ac:dyDescent="0.3">
      <c r="A375">
        <v>100</v>
      </c>
      <c r="B375">
        <v>942</v>
      </c>
      <c r="C375" s="2">
        <v>44886.559918981482</v>
      </c>
      <c r="D375">
        <v>1</v>
      </c>
      <c r="E375" t="s">
        <v>581</v>
      </c>
      <c r="F375" t="s">
        <v>568</v>
      </c>
      <c r="G375">
        <f>VLOOKUP(F375,'Vlookup tables'!$A$2:$B$10,2,FALSE)</f>
        <v>6</v>
      </c>
      <c r="H375" t="s">
        <v>567</v>
      </c>
      <c r="J375" t="str">
        <f t="shared" si="413"/>
        <v>Administration</v>
      </c>
      <c r="K375" t="s">
        <v>568</v>
      </c>
      <c r="L375">
        <f>VLOOKUP(K375,'Vlookup tables'!$A$2:$B$10,2,FALSE)</f>
        <v>6</v>
      </c>
      <c r="M375" t="s">
        <v>569</v>
      </c>
      <c r="N375" t="b">
        <f t="shared" si="373"/>
        <v>1</v>
      </c>
      <c r="O375" t="b">
        <f t="shared" si="374"/>
        <v>1</v>
      </c>
      <c r="P375" t="b">
        <f t="shared" si="375"/>
        <v>0</v>
      </c>
      <c r="Q375" t="b">
        <f t="shared" si="376"/>
        <v>0</v>
      </c>
      <c r="R375" t="b">
        <f t="shared" si="377"/>
        <v>0</v>
      </c>
      <c r="S375" t="s">
        <v>547</v>
      </c>
      <c r="T375" t="str">
        <f t="shared" si="414"/>
        <v>na</v>
      </c>
      <c r="U375" t="str">
        <f t="shared" si="415"/>
        <v>na</v>
      </c>
      <c r="V375" t="b">
        <f t="shared" si="416"/>
        <v>1</v>
      </c>
      <c r="W375" t="b">
        <f t="shared" si="417"/>
        <v>0</v>
      </c>
      <c r="X375" t="b">
        <f t="shared" si="418"/>
        <v>0</v>
      </c>
      <c r="Y375" t="s">
        <v>517</v>
      </c>
      <c r="Z375">
        <f>VLOOKUP(Y375,'Vlookup tables'!$D$2:$E$6,2,FALSE)</f>
        <v>1</v>
      </c>
      <c r="AA375" t="b">
        <f t="shared" si="355"/>
        <v>1</v>
      </c>
      <c r="AB375" t="b">
        <f t="shared" si="378"/>
        <v>0</v>
      </c>
      <c r="AC375" t="b">
        <f t="shared" si="379"/>
        <v>0</v>
      </c>
      <c r="AD375" t="b">
        <f t="shared" si="380"/>
        <v>0</v>
      </c>
      <c r="AE375" t="b">
        <f t="shared" si="381"/>
        <v>0</v>
      </c>
      <c r="AF375">
        <f>IF(OR(AA375=FALSE,AA375="na"),"na",VLOOKUP(AV375,'Vlookup tables'!$G$2:$H$7,2,FALSE))</f>
        <v>3</v>
      </c>
      <c r="AG375" t="str">
        <f>IF(OR(AB375=FALSE,AB375="na"),"na",VLOOKUP(AW375,'Vlookup tables'!$G$2:$H$7,2,FALSE))</f>
        <v>na</v>
      </c>
      <c r="AH375" t="str">
        <f>IF(OR(AC375=FALSE,AC375="na"),"na",VLOOKUP(AX375,'Vlookup tables'!$G$2:$H$7,2,FALSE))</f>
        <v>na</v>
      </c>
      <c r="AI375" t="str">
        <f>IF(OR(AD375=FALSE,AD375="na"),"na",VLOOKUP(AY375,'Vlookup tables'!$G$2:$H$7,2,FALSE))</f>
        <v>na</v>
      </c>
      <c r="AJ375">
        <f>IF(OR(AA375=FALSE,AA375="na"),"na",VLOOKUP(BC375,'Vlookup tables'!$J$2:$K$5,2,FALSE))</f>
        <v>2</v>
      </c>
      <c r="AK375" t="str">
        <f>IF(OR(AB375=FALSE,AB375="na"),"na",VLOOKUP(BD375,'Vlookup tables'!$J$2:$K$5,2,FALSE))</f>
        <v>na</v>
      </c>
      <c r="AL375" t="str">
        <f>IF(OR(AC375=FALSE,AC375="na"),"na",VLOOKUP(BE375,'Vlookup tables'!$J$2:$K$5,2,FALSE))</f>
        <v>na</v>
      </c>
      <c r="AM375" t="str">
        <f>IF(OR(AD375=FALSE,AD375="na"),"na",VLOOKUP(BF375,'Vlookup tables'!$J$2:$K$5,2,FALSE))</f>
        <v>na</v>
      </c>
      <c r="AN375" t="b">
        <f t="shared" si="382"/>
        <v>1</v>
      </c>
      <c r="AO375" t="str">
        <f t="shared" si="383"/>
        <v>na</v>
      </c>
      <c r="AP375" t="str">
        <f t="shared" si="384"/>
        <v>na</v>
      </c>
      <c r="AQ375" t="str">
        <f t="shared" si="385"/>
        <v>na</v>
      </c>
      <c r="AR375" t="s">
        <v>747</v>
      </c>
      <c r="AV375" t="s">
        <v>527</v>
      </c>
      <c r="AX375" t="s">
        <v>531</v>
      </c>
      <c r="BC375" t="s">
        <v>528</v>
      </c>
      <c r="BE375" t="s">
        <v>528</v>
      </c>
      <c r="BJ375" t="s">
        <v>2001</v>
      </c>
      <c r="BL375" t="s">
        <v>2002</v>
      </c>
      <c r="BQ375" t="str">
        <f t="shared" si="386"/>
        <v>Yes</v>
      </c>
      <c r="BR375" t="b">
        <f t="shared" si="387"/>
        <v>1</v>
      </c>
      <c r="BS375" t="b">
        <f t="shared" si="388"/>
        <v>1</v>
      </c>
      <c r="BT375" t="b">
        <f t="shared" si="389"/>
        <v>0</v>
      </c>
      <c r="BU375" t="b">
        <f t="shared" si="390"/>
        <v>0</v>
      </c>
      <c r="BV375" t="b">
        <f t="shared" si="391"/>
        <v>0</v>
      </c>
      <c r="BW375">
        <f>IF(OR(BR375=FALSE,BR375="na"),"na",VLOOKUP(CN375,'Vlookup tables'!$G$2:$H$7,2,FALSE))</f>
        <v>1</v>
      </c>
      <c r="BX375">
        <f>IF(OR(BS375=FALSE,BS375="na"),"na",VLOOKUP(CO375,'Vlookup tables'!$G$2:$H$7,2,FALSE))</f>
        <v>1</v>
      </c>
      <c r="BY375" t="str">
        <f>IF(OR(BT375=FALSE,BT375="na"),"na",VLOOKUP(CP375,'Vlookup tables'!$G$2:$H$7,2,FALSE))</f>
        <v>na</v>
      </c>
      <c r="BZ375" t="str">
        <f>IF(OR(BU375=FALSE,BU375="na"),"na",VLOOKUP(CQ375,'Vlookup tables'!$G$2:$H$7,2,FALSE))</f>
        <v>na</v>
      </c>
      <c r="CA375">
        <f>IF(OR(BR375=FALSE,BR375="na"),"na",VLOOKUP(CU375,'Vlookup tables'!$J$2:$K$5,2,FALSE))</f>
        <v>2</v>
      </c>
      <c r="CB375">
        <f>IF(OR(BS375=FALSE,BS375="na"),"na",VLOOKUP(CV375,'Vlookup tables'!$J$2:$K$5,2,FALSE))</f>
        <v>2</v>
      </c>
      <c r="CC375" t="str">
        <f>IF(OR(BT375=FALSE,BT375="na"),"na",VLOOKUP(CW375,'Vlookup tables'!$J$2:$K$5,2,FALSE))</f>
        <v>na</v>
      </c>
      <c r="CD375" t="str">
        <f>IF(OR(BU375=FALSE,BU375="na"),"na",VLOOKUP(CX375,'Vlookup tables'!$J$2:$K$5,2,FALSE))</f>
        <v>na</v>
      </c>
      <c r="CE375" t="b">
        <f t="shared" si="392"/>
        <v>1</v>
      </c>
      <c r="CF375" t="b">
        <f t="shared" si="393"/>
        <v>1</v>
      </c>
      <c r="CG375" t="str">
        <f t="shared" si="394"/>
        <v>na</v>
      </c>
      <c r="CH375" t="str">
        <f t="shared" si="395"/>
        <v>na</v>
      </c>
      <c r="CI375" t="s">
        <v>519</v>
      </c>
      <c r="CJ375" t="s">
        <v>529</v>
      </c>
      <c r="CN375" t="s">
        <v>530</v>
      </c>
      <c r="CO375" t="s">
        <v>530</v>
      </c>
      <c r="CU375" t="s">
        <v>528</v>
      </c>
      <c r="CV375" t="s">
        <v>528</v>
      </c>
      <c r="DB375" t="s">
        <v>2003</v>
      </c>
      <c r="DC375" t="s">
        <v>2004</v>
      </c>
      <c r="DI375" t="b">
        <f t="shared" si="396"/>
        <v>1</v>
      </c>
      <c r="DJ375" t="s">
        <v>2005</v>
      </c>
      <c r="DK375" t="s">
        <v>649</v>
      </c>
      <c r="EQ375" t="b">
        <f t="shared" si="397"/>
        <v>1</v>
      </c>
      <c r="ER375" t="b">
        <f t="shared" si="398"/>
        <v>1</v>
      </c>
      <c r="ES375" t="b">
        <f t="shared" si="399"/>
        <v>1</v>
      </c>
      <c r="ET375" t="b">
        <f t="shared" si="400"/>
        <v>0</v>
      </c>
      <c r="EU375" t="b">
        <f t="shared" si="401"/>
        <v>0</v>
      </c>
      <c r="EV375" t="b">
        <f t="shared" si="402"/>
        <v>0</v>
      </c>
      <c r="EW375">
        <f t="shared" si="356"/>
        <v>2</v>
      </c>
      <c r="EX375">
        <f t="shared" si="357"/>
        <v>2</v>
      </c>
      <c r="EY375" t="str">
        <f t="shared" si="358"/>
        <v>na</v>
      </c>
      <c r="EZ375" t="str">
        <f t="shared" si="359"/>
        <v>na</v>
      </c>
      <c r="FA375" t="b">
        <f t="shared" si="360"/>
        <v>1</v>
      </c>
      <c r="FB375" t="b">
        <f t="shared" si="361"/>
        <v>0</v>
      </c>
      <c r="FC375" t="b">
        <f t="shared" si="403"/>
        <v>0</v>
      </c>
      <c r="FD375" t="b">
        <f t="shared" si="362"/>
        <v>1</v>
      </c>
      <c r="FE375" t="b">
        <f t="shared" si="363"/>
        <v>0</v>
      </c>
      <c r="FF375" t="b">
        <f t="shared" si="364"/>
        <v>1</v>
      </c>
      <c r="FG375" t="b">
        <f t="shared" si="365"/>
        <v>0</v>
      </c>
      <c r="FH375" t="b">
        <f t="shared" si="404"/>
        <v>0</v>
      </c>
      <c r="FI375">
        <f>IF(OR(FD375=FALSE,FD375="na"),"na",VLOOKUP(GH375,'Vlookup tables'!$G$2:$H$7,2,FALSE))</f>
        <v>1</v>
      </c>
      <c r="FJ375" t="str">
        <f>IF(OR(FE375=FALSE,FE375="na"),"na",VLOOKUP(GI375,'Vlookup tables'!$G$2:$H$7,2,FALSE))</f>
        <v>na</v>
      </c>
      <c r="FK375">
        <f>IF(OR(FF375=FALSE,FF375="na"),"na",VLOOKUP(GJ375,'Vlookup tables'!$G$2:$H$7,2,FALSE))</f>
        <v>1</v>
      </c>
      <c r="FL375" t="str">
        <f>IF(OR(FG375=FALSE,FG375="na"),"na",VLOOKUP(GK375,'Vlookup tables'!$G$2:$H$7,2,FALSE))</f>
        <v>na</v>
      </c>
      <c r="FM375">
        <f>IF(OR(FD375=FALSE,FD375="na"),"na",VLOOKUP(GO375,'Vlookup tables'!$J$2:$K$5,2,FALSE))</f>
        <v>2</v>
      </c>
      <c r="FN375" t="str">
        <f>IF(OR(FE375=FALSE,FE375="na"),"na",VLOOKUP(GP375,'Vlookup tables'!$J$2:$K$5,2,FALSE))</f>
        <v>na</v>
      </c>
      <c r="FO375">
        <f>IF(OR(FF375=FALSE,FF375="na"),"na",VLOOKUP(GQ375,'Vlookup tables'!$J$2:$K$5,2,FALSE))</f>
        <v>2</v>
      </c>
      <c r="FP375" t="str">
        <f>IF(OR(FG375=FALSE,FG375="na"),"na",VLOOKUP(GR375,'Vlookup tables'!$J$2:$K$5,2,FALSE))</f>
        <v>na</v>
      </c>
      <c r="FQ375" t="b">
        <f t="shared" si="366"/>
        <v>1</v>
      </c>
      <c r="FR375" t="str">
        <f t="shared" si="367"/>
        <v>na</v>
      </c>
      <c r="FS375" t="b">
        <f t="shared" si="368"/>
        <v>0</v>
      </c>
      <c r="FT375" t="str">
        <f t="shared" si="369"/>
        <v>na</v>
      </c>
      <c r="FU375" t="b">
        <f t="shared" si="370"/>
        <v>0</v>
      </c>
      <c r="FV375" t="s">
        <v>634</v>
      </c>
      <c r="FX375" t="s">
        <v>556</v>
      </c>
      <c r="FY375" t="s">
        <v>556</v>
      </c>
      <c r="GB375" t="s">
        <v>630</v>
      </c>
      <c r="GF375" t="s">
        <v>596</v>
      </c>
      <c r="GH375" t="s">
        <v>530</v>
      </c>
      <c r="GJ375" t="s">
        <v>530</v>
      </c>
      <c r="GO375" t="s">
        <v>528</v>
      </c>
      <c r="GQ375" t="s">
        <v>528</v>
      </c>
      <c r="GV375" t="s">
        <v>2006</v>
      </c>
      <c r="GY375" t="s">
        <v>2007</v>
      </c>
      <c r="HD375" t="s">
        <v>552</v>
      </c>
      <c r="HX375">
        <f>IF(IT375="","Unknown",VLOOKUP(IT375,'Vlookup tables'!$B$13:$C$16,2,FALSE))</f>
        <v>2</v>
      </c>
      <c r="HY375">
        <f>IF(IU375="","Unknown",VLOOKUP(IU375,'Vlookup tables'!$D$13:$E$16,2,FALSE))</f>
        <v>3</v>
      </c>
      <c r="HZ375">
        <f>IF(IV375="","Unknown",VLOOKUP(IV375,'Vlookup tables'!$F$13:$G$16,2,FALSE))</f>
        <v>1</v>
      </c>
      <c r="IA375">
        <f>IF(IW375="","Unknown",VLOOKUP(IW375,'Vlookup tables'!$H$13:$I$16,2,FALSE))</f>
        <v>2</v>
      </c>
      <c r="IB375">
        <f>IF(IX375="","Unknown",VLOOKUP(IX375,'Vlookup tables'!$J$13:$K$16,2,FALSE))</f>
        <v>2</v>
      </c>
      <c r="IC375">
        <f>IF(IY375="","Unknown",VLOOKUP(IY375,'Vlookup tables'!$L$13:$M$16,2,FALSE))</f>
        <v>2</v>
      </c>
      <c r="ID375">
        <f>IF(IZ375="","Unknown",VLOOKUP(IZ375,'Vlookup tables'!$N$13:$O$16,2,FALSE))</f>
        <v>1</v>
      </c>
      <c r="IE375">
        <f>VLOOKUP(JA375,'Vlookup tables'!$P$13:$Q$15,2,FALSE)</f>
        <v>2</v>
      </c>
      <c r="IF375" t="b">
        <f t="shared" si="405"/>
        <v>1</v>
      </c>
      <c r="IG375" t="b">
        <f t="shared" si="406"/>
        <v>0</v>
      </c>
      <c r="IH375" t="b">
        <f t="shared" si="407"/>
        <v>0</v>
      </c>
      <c r="II375" t="b">
        <f t="shared" si="371"/>
        <v>0</v>
      </c>
      <c r="IJ375">
        <f>IF(OR(IF375=FALSE,IF375="na"),"na",VLOOKUP(JF375,'Vlookup tables'!$G$2:$H$7,2,FALSE))</f>
        <v>2</v>
      </c>
      <c r="IK375" t="str">
        <f>IF(OR(IG375=FALSE,IG375="na"),"na",VLOOKUP(JG375,'Vlookup tables'!$G$2:$H$7,2,FALSE))</f>
        <v>na</v>
      </c>
      <c r="IL375" t="str">
        <f>IF(OR(IH375=FALSE,IH375="na"),"na",VLOOKUP(JH375,'Vlookup tables'!$G$2:$H$7,2,FALSE))</f>
        <v>na</v>
      </c>
      <c r="IM375">
        <f>IF(OR(IF375=FALSE,IF375="na"),"na",VLOOKUP(JL375,'Vlookup tables'!$J$2:$K$5,2,FALSE))</f>
        <v>2</v>
      </c>
      <c r="IN375" t="str">
        <f>IF(OR(IG375=FALSE,IG375="na"),"na",VLOOKUP(JM375,'Vlookup tables'!$J$2:$K$5,2,FALSE))</f>
        <v>na</v>
      </c>
      <c r="IO375" t="str">
        <f>IF(OR(IH375=FALSE,IH375="na"),"na",VLOOKUP(JN375,'Vlookup tables'!$J$2:$K$5,2,FALSE))</f>
        <v>na</v>
      </c>
      <c r="IP375" t="b">
        <f t="shared" si="408"/>
        <v>0</v>
      </c>
      <c r="IQ375" t="str">
        <f t="shared" si="409"/>
        <v>na</v>
      </c>
      <c r="IR375" t="str">
        <f t="shared" si="410"/>
        <v>na</v>
      </c>
      <c r="IS375" t="b">
        <f t="shared" si="411"/>
        <v>0</v>
      </c>
      <c r="IT375" t="s">
        <v>559</v>
      </c>
      <c r="IU375" t="s">
        <v>539</v>
      </c>
      <c r="IV375" t="s">
        <v>586</v>
      </c>
      <c r="IW375" t="s">
        <v>562</v>
      </c>
      <c r="IX375" t="s">
        <v>563</v>
      </c>
      <c r="IY375" t="s">
        <v>528</v>
      </c>
      <c r="IZ375" t="s">
        <v>562</v>
      </c>
      <c r="JA375" t="s">
        <v>578</v>
      </c>
      <c r="JB375" t="s">
        <v>662</v>
      </c>
      <c r="JF375" t="s">
        <v>531</v>
      </c>
      <c r="JL375" t="s">
        <v>528</v>
      </c>
      <c r="KN375" t="s">
        <v>552</v>
      </c>
      <c r="KQ375" t="b">
        <f t="shared" si="412"/>
        <v>0</v>
      </c>
      <c r="KR375">
        <f t="shared" si="372"/>
        <v>155</v>
      </c>
    </row>
    <row r="376" spans="1:304" ht="14.4" customHeight="1" x14ac:dyDescent="0.3">
      <c r="A376">
        <v>100</v>
      </c>
      <c r="B376">
        <v>479</v>
      </c>
      <c r="C376" s="2">
        <v>44886.566076388888</v>
      </c>
      <c r="D376">
        <v>1</v>
      </c>
      <c r="E376" t="s">
        <v>544</v>
      </c>
      <c r="F376" t="s">
        <v>680</v>
      </c>
      <c r="G376">
        <f>VLOOKUP(F376,'Vlookup tables'!$A$2:$B$10,2,FALSE)</f>
        <v>2</v>
      </c>
      <c r="H376" t="s">
        <v>579</v>
      </c>
      <c r="J376" t="str">
        <f t="shared" si="413"/>
        <v>Unknown</v>
      </c>
      <c r="K376" t="s">
        <v>566</v>
      </c>
      <c r="L376">
        <f>VLOOKUP(K376,'Vlookup tables'!$A$2:$B$10,2,FALSE)</f>
        <v>3</v>
      </c>
      <c r="M376" t="s">
        <v>656</v>
      </c>
      <c r="N376" t="b">
        <f t="shared" si="373"/>
        <v>1</v>
      </c>
      <c r="O376" t="b">
        <f t="shared" si="374"/>
        <v>1</v>
      </c>
      <c r="P376" t="b">
        <f t="shared" si="375"/>
        <v>0</v>
      </c>
      <c r="Q376" t="b">
        <f t="shared" si="376"/>
        <v>1</v>
      </c>
      <c r="R376" t="b">
        <f t="shared" si="377"/>
        <v>1</v>
      </c>
      <c r="T376" t="str">
        <f t="shared" si="414"/>
        <v>na</v>
      </c>
      <c r="U376" t="str">
        <f t="shared" si="415"/>
        <v>na</v>
      </c>
      <c r="V376" t="str">
        <f t="shared" si="416"/>
        <v>Unknown</v>
      </c>
      <c r="W376" t="str">
        <f t="shared" si="417"/>
        <v>na</v>
      </c>
      <c r="X376" t="str">
        <f t="shared" si="418"/>
        <v>na</v>
      </c>
      <c r="Y376" t="s">
        <v>517</v>
      </c>
      <c r="Z376">
        <f>VLOOKUP(Y376,'Vlookup tables'!$D$2:$E$6,2,FALSE)</f>
        <v>1</v>
      </c>
      <c r="AA376" t="b">
        <f t="shared" si="355"/>
        <v>0</v>
      </c>
      <c r="AB376" t="b">
        <f t="shared" si="378"/>
        <v>1</v>
      </c>
      <c r="AC376" t="b">
        <f t="shared" si="379"/>
        <v>0</v>
      </c>
      <c r="AD376" t="b">
        <f t="shared" si="380"/>
        <v>0</v>
      </c>
      <c r="AE376" t="b">
        <f t="shared" si="381"/>
        <v>0</v>
      </c>
      <c r="AF376" t="str">
        <f>IF(OR(AA376=FALSE,AA376="na"),"na",VLOOKUP(AV376,'Vlookup tables'!$G$2:$H$7,2,FALSE))</f>
        <v>na</v>
      </c>
      <c r="AG376">
        <f>IF(OR(AB376=FALSE,AB376="na"),"na",VLOOKUP(AW376,'Vlookup tables'!$G$2:$H$7,2,FALSE))</f>
        <v>1</v>
      </c>
      <c r="AH376" t="str">
        <f>IF(OR(AC376=FALSE,AC376="na"),"na",VLOOKUP(AX376,'Vlookup tables'!$G$2:$H$7,2,FALSE))</f>
        <v>na</v>
      </c>
      <c r="AI376" t="str">
        <f>IF(OR(AD376=FALSE,AD376="na"),"na",VLOOKUP(AY376,'Vlookup tables'!$G$2:$H$7,2,FALSE))</f>
        <v>na</v>
      </c>
      <c r="AJ376" t="str">
        <f>IF(OR(AA376=FALSE,AA376="na"),"na",VLOOKUP(BC376,'Vlookup tables'!$J$2:$K$5,2,FALSE))</f>
        <v>na</v>
      </c>
      <c r="AK376">
        <f>IF(OR(AB376=FALSE,AB376="na"),"na",VLOOKUP(BD376,'Vlookup tables'!$J$2:$K$5,2,FALSE))</f>
        <v>3</v>
      </c>
      <c r="AL376" t="str">
        <f>IF(OR(AC376=FALSE,AC376="na"),"na",VLOOKUP(BE376,'Vlookup tables'!$J$2:$K$5,2,FALSE))</f>
        <v>na</v>
      </c>
      <c r="AM376" t="str">
        <f>IF(OR(AD376=FALSE,AD376="na"),"na",VLOOKUP(BF376,'Vlookup tables'!$J$2:$K$5,2,FALSE))</f>
        <v>na</v>
      </c>
      <c r="AN376" t="str">
        <f t="shared" si="382"/>
        <v>na</v>
      </c>
      <c r="AO376" t="b">
        <f t="shared" si="383"/>
        <v>1</v>
      </c>
      <c r="AP376" t="str">
        <f t="shared" si="384"/>
        <v>na</v>
      </c>
      <c r="AQ376" t="str">
        <f t="shared" si="385"/>
        <v>na</v>
      </c>
      <c r="AR376" t="s">
        <v>627</v>
      </c>
      <c r="AW376" t="s">
        <v>530</v>
      </c>
      <c r="BD376" t="s">
        <v>532</v>
      </c>
      <c r="BK376" t="s">
        <v>2008</v>
      </c>
      <c r="BQ376" t="str">
        <f t="shared" si="386"/>
        <v>Yes</v>
      </c>
      <c r="BR376" t="b">
        <f t="shared" si="387"/>
        <v>1</v>
      </c>
      <c r="BS376" t="b">
        <f t="shared" si="388"/>
        <v>1</v>
      </c>
      <c r="BT376" t="b">
        <f t="shared" si="389"/>
        <v>1</v>
      </c>
      <c r="BU376" t="b">
        <f t="shared" si="390"/>
        <v>0</v>
      </c>
      <c r="BV376" t="b">
        <f t="shared" si="391"/>
        <v>0</v>
      </c>
      <c r="BW376">
        <f>IF(OR(BR376=FALSE,BR376="na"),"na",VLOOKUP(CN376,'Vlookup tables'!$G$2:$H$7,2,FALSE))</f>
        <v>3</v>
      </c>
      <c r="BX376">
        <f>IF(OR(BS376=FALSE,BS376="na"),"na",VLOOKUP(CO376,'Vlookup tables'!$G$2:$H$7,2,FALSE))</f>
        <v>2</v>
      </c>
      <c r="BY376">
        <f>IF(OR(BT376=FALSE,BT376="na"),"na",VLOOKUP(CP376,'Vlookup tables'!$G$2:$H$7,2,FALSE))</f>
        <v>2</v>
      </c>
      <c r="BZ376" t="str">
        <f>IF(OR(BU376=FALSE,BU376="na"),"na",VLOOKUP(CQ376,'Vlookup tables'!$G$2:$H$7,2,FALSE))</f>
        <v>na</v>
      </c>
      <c r="CA376">
        <f>IF(OR(BR376=FALSE,BR376="na"),"na",VLOOKUP(CU376,'Vlookup tables'!$J$2:$K$5,2,FALSE))</f>
        <v>3</v>
      </c>
      <c r="CB376">
        <f>IF(OR(BS376=FALSE,BS376="na"),"na",VLOOKUP(CV376,'Vlookup tables'!$J$2:$K$5,2,FALSE))</f>
        <v>3</v>
      </c>
      <c r="CC376">
        <f>IF(OR(BT376=FALSE,BT376="na"),"na",VLOOKUP(CW376,'Vlookup tables'!$J$2:$K$5,2,FALSE))</f>
        <v>3</v>
      </c>
      <c r="CD376" t="str">
        <f>IF(OR(BU376=FALSE,BU376="na"),"na",VLOOKUP(CX376,'Vlookup tables'!$J$2:$K$5,2,FALSE))</f>
        <v>na</v>
      </c>
      <c r="CE376" t="b">
        <f t="shared" si="392"/>
        <v>0</v>
      </c>
      <c r="CF376" t="b">
        <f t="shared" si="393"/>
        <v>0</v>
      </c>
      <c r="CG376" t="b">
        <f t="shared" si="394"/>
        <v>0</v>
      </c>
      <c r="CH376" t="str">
        <f t="shared" si="395"/>
        <v>na</v>
      </c>
      <c r="CI376" t="s">
        <v>519</v>
      </c>
      <c r="CJ376" t="s">
        <v>593</v>
      </c>
      <c r="CN376" t="s">
        <v>527</v>
      </c>
      <c r="CO376" t="s">
        <v>531</v>
      </c>
      <c r="CP376" t="s">
        <v>531</v>
      </c>
      <c r="CU376" t="s">
        <v>532</v>
      </c>
      <c r="CV376" t="s">
        <v>532</v>
      </c>
      <c r="CW376" t="s">
        <v>532</v>
      </c>
      <c r="DI376" t="b">
        <f t="shared" si="396"/>
        <v>0</v>
      </c>
      <c r="DK376" t="s">
        <v>552</v>
      </c>
      <c r="EQ376" t="b">
        <f t="shared" si="397"/>
        <v>1</v>
      </c>
      <c r="ER376" t="b">
        <f t="shared" si="398"/>
        <v>1</v>
      </c>
      <c r="ES376" t="b">
        <f t="shared" si="399"/>
        <v>0</v>
      </c>
      <c r="ET376" t="b">
        <f t="shared" si="400"/>
        <v>1</v>
      </c>
      <c r="EU376" t="b">
        <f t="shared" si="401"/>
        <v>1</v>
      </c>
      <c r="EV376" t="b">
        <f t="shared" si="402"/>
        <v>1</v>
      </c>
      <c r="EW376">
        <f t="shared" si="356"/>
        <v>3</v>
      </c>
      <c r="EX376" t="str">
        <f t="shared" si="357"/>
        <v>na</v>
      </c>
      <c r="EY376">
        <f t="shared" si="358"/>
        <v>1</v>
      </c>
      <c r="EZ376">
        <f t="shared" si="359"/>
        <v>1</v>
      </c>
      <c r="FA376" t="b">
        <f t="shared" si="360"/>
        <v>1</v>
      </c>
      <c r="FB376" t="b">
        <f t="shared" si="361"/>
        <v>0</v>
      </c>
      <c r="FC376" t="b">
        <f t="shared" si="403"/>
        <v>0</v>
      </c>
      <c r="FD376" t="b">
        <f t="shared" si="362"/>
        <v>1</v>
      </c>
      <c r="FE376" t="b">
        <f t="shared" si="363"/>
        <v>0</v>
      </c>
      <c r="FF376" t="b">
        <f t="shared" si="364"/>
        <v>1</v>
      </c>
      <c r="FG376" t="b">
        <f t="shared" si="365"/>
        <v>0</v>
      </c>
      <c r="FH376" t="b">
        <f t="shared" si="404"/>
        <v>0</v>
      </c>
      <c r="FI376">
        <f>IF(OR(FD376=FALSE,FD376="na"),"na",VLOOKUP(GH376,'Vlookup tables'!$G$2:$H$7,2,FALSE))</f>
        <v>4</v>
      </c>
      <c r="FJ376" t="str">
        <f>IF(OR(FE376=FALSE,FE376="na"),"na",VLOOKUP(GI376,'Vlookup tables'!$G$2:$H$7,2,FALSE))</f>
        <v>na</v>
      </c>
      <c r="FK376">
        <f>IF(OR(FF376=FALSE,FF376="na"),"na",VLOOKUP(GJ376,'Vlookup tables'!$G$2:$H$7,2,FALSE))</f>
        <v>4</v>
      </c>
      <c r="FL376" t="str">
        <f>IF(OR(FG376=FALSE,FG376="na"),"na",VLOOKUP(GK376,'Vlookup tables'!$G$2:$H$7,2,FALSE))</f>
        <v>na</v>
      </c>
      <c r="FM376">
        <f>IF(OR(FD376=FALSE,FD376="na"),"na",VLOOKUP(GO376,'Vlookup tables'!$J$2:$K$5,2,FALSE))</f>
        <v>3</v>
      </c>
      <c r="FN376" t="str">
        <f>IF(OR(FE376=FALSE,FE376="na"),"na",VLOOKUP(GP376,'Vlookup tables'!$J$2:$K$5,2,FALSE))</f>
        <v>na</v>
      </c>
      <c r="FO376">
        <f>IF(OR(FF376=FALSE,FF376="na"),"na",VLOOKUP(GQ376,'Vlookup tables'!$J$2:$K$5,2,FALSE))</f>
        <v>3</v>
      </c>
      <c r="FP376" t="str">
        <f>IF(OR(FG376=FALSE,FG376="na"),"na",VLOOKUP(GR376,'Vlookup tables'!$J$2:$K$5,2,FALSE))</f>
        <v>na</v>
      </c>
      <c r="FQ376" t="b">
        <f t="shared" si="366"/>
        <v>0</v>
      </c>
      <c r="FR376" t="str">
        <f t="shared" si="367"/>
        <v>na</v>
      </c>
      <c r="FS376" t="b">
        <f t="shared" si="368"/>
        <v>0</v>
      </c>
      <c r="FT376" t="str">
        <f t="shared" si="369"/>
        <v>na</v>
      </c>
      <c r="FU376" t="b">
        <f t="shared" si="370"/>
        <v>0</v>
      </c>
      <c r="FV376" t="s">
        <v>2009</v>
      </c>
      <c r="FW376" t="s">
        <v>2010</v>
      </c>
      <c r="FX376" t="s">
        <v>554</v>
      </c>
      <c r="FZ376" t="s">
        <v>555</v>
      </c>
      <c r="GA376" t="s">
        <v>555</v>
      </c>
      <c r="GB376" t="s">
        <v>630</v>
      </c>
      <c r="GF376" t="s">
        <v>596</v>
      </c>
      <c r="GH376" t="s">
        <v>573</v>
      </c>
      <c r="GJ376" t="s">
        <v>573</v>
      </c>
      <c r="GO376" t="s">
        <v>532</v>
      </c>
      <c r="GQ376" t="s">
        <v>532</v>
      </c>
      <c r="HD376" t="s">
        <v>552</v>
      </c>
      <c r="HX376">
        <f>IF(IT376="","Unknown",VLOOKUP(IT376,'Vlookup tables'!$B$13:$C$16,2,FALSE))</f>
        <v>2</v>
      </c>
      <c r="HY376">
        <f>IF(IU376="","Unknown",VLOOKUP(IU376,'Vlookup tables'!$D$13:$E$16,2,FALSE))</f>
        <v>3</v>
      </c>
      <c r="HZ376">
        <f>IF(IV376="","Unknown",VLOOKUP(IV376,'Vlookup tables'!$F$13:$G$16,2,FALSE))</f>
        <v>2</v>
      </c>
      <c r="IA376">
        <f>IF(IW376="","Unknown",VLOOKUP(IW376,'Vlookup tables'!$H$13:$I$16,2,FALSE))</f>
        <v>3</v>
      </c>
      <c r="IB376">
        <f>IF(IX376="","Unknown",VLOOKUP(IX376,'Vlookup tables'!$J$13:$K$16,2,FALSE))</f>
        <v>3</v>
      </c>
      <c r="IC376">
        <f>IF(IY376="","Unknown",VLOOKUP(IY376,'Vlookup tables'!$L$13:$M$16,2,FALSE))</f>
        <v>3</v>
      </c>
      <c r="ID376">
        <f>IF(IZ376="","Unknown",VLOOKUP(IZ376,'Vlookup tables'!$N$13:$O$16,2,FALSE))</f>
        <v>1</v>
      </c>
      <c r="IE376">
        <f>VLOOKUP(JA376,'Vlookup tables'!$P$13:$Q$15,2,FALSE)</f>
        <v>2</v>
      </c>
      <c r="IF376" t="b">
        <f t="shared" si="405"/>
        <v>1</v>
      </c>
      <c r="IG376" t="b">
        <f t="shared" si="406"/>
        <v>1</v>
      </c>
      <c r="IH376" t="b">
        <f t="shared" si="407"/>
        <v>0</v>
      </c>
      <c r="II376" t="b">
        <f t="shared" si="371"/>
        <v>0</v>
      </c>
      <c r="IJ376">
        <f>IF(OR(IF376=FALSE,IF376="na"),"na",VLOOKUP(JF376,'Vlookup tables'!$G$2:$H$7,2,FALSE))</f>
        <v>1</v>
      </c>
      <c r="IK376">
        <f>IF(OR(IG376=FALSE,IG376="na"),"na",VLOOKUP(JG376,'Vlookup tables'!$G$2:$H$7,2,FALSE))</f>
        <v>3</v>
      </c>
      <c r="IL376" t="str">
        <f>IF(OR(IH376=FALSE,IH376="na"),"na",VLOOKUP(JH376,'Vlookup tables'!$G$2:$H$7,2,FALSE))</f>
        <v>na</v>
      </c>
      <c r="IM376">
        <f>IF(OR(IF376=FALSE,IF376="na"),"na",VLOOKUP(JL376,'Vlookup tables'!$J$2:$K$5,2,FALSE))</f>
        <v>3</v>
      </c>
      <c r="IN376">
        <f>IF(OR(IG376=FALSE,IG376="na"),"na",VLOOKUP(JM376,'Vlookup tables'!$J$2:$K$5,2,FALSE))</f>
        <v>3</v>
      </c>
      <c r="IO376" t="str">
        <f>IF(OR(IH376=FALSE,IH376="na"),"na",VLOOKUP(JN376,'Vlookup tables'!$J$2:$K$5,2,FALSE))</f>
        <v>na</v>
      </c>
      <c r="IP376" t="b">
        <f t="shared" si="408"/>
        <v>1</v>
      </c>
      <c r="IQ376" t="b">
        <f t="shared" si="409"/>
        <v>0</v>
      </c>
      <c r="IR376" t="str">
        <f t="shared" si="410"/>
        <v>na</v>
      </c>
      <c r="IS376" t="b">
        <f t="shared" si="411"/>
        <v>1</v>
      </c>
      <c r="IT376" t="s">
        <v>559</v>
      </c>
      <c r="IU376" t="s">
        <v>539</v>
      </c>
      <c r="IV376" t="s">
        <v>561</v>
      </c>
      <c r="IW376" t="s">
        <v>576</v>
      </c>
      <c r="IX376" t="s">
        <v>577</v>
      </c>
      <c r="IY376" t="s">
        <v>532</v>
      </c>
      <c r="IZ376" t="s">
        <v>562</v>
      </c>
      <c r="JA376" t="s">
        <v>578</v>
      </c>
      <c r="JB376" t="s">
        <v>636</v>
      </c>
      <c r="JF376" t="s">
        <v>530</v>
      </c>
      <c r="JG376" t="s">
        <v>527</v>
      </c>
      <c r="JL376" t="s">
        <v>532</v>
      </c>
      <c r="JM376" t="s">
        <v>532</v>
      </c>
      <c r="JR376" t="s">
        <v>2011</v>
      </c>
      <c r="KM376" t="s">
        <v>2012</v>
      </c>
      <c r="KN376" t="s">
        <v>900</v>
      </c>
      <c r="KQ376" t="b">
        <f t="shared" si="412"/>
        <v>0</v>
      </c>
      <c r="KR376">
        <f t="shared" si="372"/>
        <v>154</v>
      </c>
    </row>
    <row r="377" spans="1:304" ht="14.4" customHeight="1" x14ac:dyDescent="0.3">
      <c r="A377">
        <v>100</v>
      </c>
      <c r="B377">
        <v>1409</v>
      </c>
      <c r="C377" s="2">
        <v>44886.643368055556</v>
      </c>
      <c r="D377">
        <v>1</v>
      </c>
      <c r="E377" t="s">
        <v>1477</v>
      </c>
      <c r="F377" t="s">
        <v>568</v>
      </c>
      <c r="G377">
        <f>VLOOKUP(F377,'Vlookup tables'!$A$2:$B$10,2,FALSE)</f>
        <v>6</v>
      </c>
      <c r="H377" t="s">
        <v>579</v>
      </c>
      <c r="I377" t="s">
        <v>2013</v>
      </c>
      <c r="J377" t="str">
        <f t="shared" si="413"/>
        <v>Risk Management</v>
      </c>
      <c r="K377" t="s">
        <v>568</v>
      </c>
      <c r="L377">
        <f>VLOOKUP(K377,'Vlookup tables'!$A$2:$B$10,2,FALSE)</f>
        <v>6</v>
      </c>
      <c r="M377" t="s">
        <v>583</v>
      </c>
      <c r="N377" t="b">
        <f t="shared" si="373"/>
        <v>1</v>
      </c>
      <c r="O377" t="b">
        <f t="shared" si="374"/>
        <v>0</v>
      </c>
      <c r="P377" t="b">
        <f t="shared" si="375"/>
        <v>0</v>
      </c>
      <c r="Q377" t="b">
        <f t="shared" si="376"/>
        <v>0</v>
      </c>
      <c r="R377" t="b">
        <f t="shared" si="377"/>
        <v>0</v>
      </c>
      <c r="S377" t="s">
        <v>904</v>
      </c>
      <c r="T377" t="str">
        <f t="shared" si="414"/>
        <v>na</v>
      </c>
      <c r="U377" t="b">
        <f t="shared" si="415"/>
        <v>0</v>
      </c>
      <c r="V377" t="b">
        <f t="shared" si="416"/>
        <v>0</v>
      </c>
      <c r="W377" t="b">
        <f t="shared" si="417"/>
        <v>1</v>
      </c>
      <c r="X377" t="b">
        <f t="shared" si="418"/>
        <v>0</v>
      </c>
      <c r="Y377" t="s">
        <v>517</v>
      </c>
      <c r="Z377">
        <f>VLOOKUP(Y377,'Vlookup tables'!$D$2:$E$6,2,FALSE)</f>
        <v>1</v>
      </c>
      <c r="AA377" t="b">
        <f t="shared" si="355"/>
        <v>1</v>
      </c>
      <c r="AB377" t="b">
        <f t="shared" si="378"/>
        <v>0</v>
      </c>
      <c r="AC377" t="b">
        <f t="shared" si="379"/>
        <v>0</v>
      </c>
      <c r="AD377" t="b">
        <f t="shared" si="380"/>
        <v>0</v>
      </c>
      <c r="AE377" t="b">
        <f t="shared" si="381"/>
        <v>0</v>
      </c>
      <c r="AF377">
        <f>IF(OR(AA377=FALSE,AA377="na"),"na",VLOOKUP(AV377,'Vlookup tables'!$G$2:$H$7,2,FALSE))</f>
        <v>1</v>
      </c>
      <c r="AG377" t="str">
        <f>IF(OR(AB377=FALSE,AB377="na"),"na",VLOOKUP(AW377,'Vlookup tables'!$G$2:$H$7,2,FALSE))</f>
        <v>na</v>
      </c>
      <c r="AH377" t="str">
        <f>IF(OR(AC377=FALSE,AC377="na"),"na",VLOOKUP(AX377,'Vlookup tables'!$G$2:$H$7,2,FALSE))</f>
        <v>na</v>
      </c>
      <c r="AI377" t="str">
        <f>IF(OR(AD377=FALSE,AD377="na"),"na",VLOOKUP(AY377,'Vlookup tables'!$G$2:$H$7,2,FALSE))</f>
        <v>na</v>
      </c>
      <c r="AJ377">
        <f>IF(OR(AA377=FALSE,AA377="na"),"na",VLOOKUP(BC377,'Vlookup tables'!$J$2:$K$5,2,FALSE))</f>
        <v>2</v>
      </c>
      <c r="AK377" t="str">
        <f>IF(OR(AB377=FALSE,AB377="na"),"na",VLOOKUP(BD377,'Vlookup tables'!$J$2:$K$5,2,FALSE))</f>
        <v>na</v>
      </c>
      <c r="AL377" t="str">
        <f>IF(OR(AC377=FALSE,AC377="na"),"na",VLOOKUP(BE377,'Vlookup tables'!$J$2:$K$5,2,FALSE))</f>
        <v>na</v>
      </c>
      <c r="AM377" t="str">
        <f>IF(OR(AD377=FALSE,AD377="na"),"na",VLOOKUP(BF377,'Vlookup tables'!$J$2:$K$5,2,FALSE))</f>
        <v>na</v>
      </c>
      <c r="AN377" t="b">
        <f t="shared" si="382"/>
        <v>0</v>
      </c>
      <c r="AO377" t="str">
        <f t="shared" si="383"/>
        <v>na</v>
      </c>
      <c r="AP377" t="str">
        <f t="shared" si="384"/>
        <v>na</v>
      </c>
      <c r="AQ377" t="str">
        <f t="shared" si="385"/>
        <v>na</v>
      </c>
      <c r="AR377" t="s">
        <v>747</v>
      </c>
      <c r="AV377" t="s">
        <v>530</v>
      </c>
      <c r="AX377" t="s">
        <v>573</v>
      </c>
      <c r="BC377" t="s">
        <v>528</v>
      </c>
      <c r="BE377" t="s">
        <v>532</v>
      </c>
      <c r="BQ377" t="str">
        <f t="shared" si="386"/>
        <v>Yes</v>
      </c>
      <c r="BR377" t="b">
        <f t="shared" si="387"/>
        <v>1</v>
      </c>
      <c r="BS377" t="b">
        <f t="shared" si="388"/>
        <v>1</v>
      </c>
      <c r="BT377" t="b">
        <f t="shared" si="389"/>
        <v>1</v>
      </c>
      <c r="BU377" t="b">
        <f t="shared" si="390"/>
        <v>1</v>
      </c>
      <c r="BV377" t="b">
        <f t="shared" si="391"/>
        <v>0</v>
      </c>
      <c r="BW377">
        <f>IF(OR(BR377=FALSE,BR377="na"),"na",VLOOKUP(CN377,'Vlookup tables'!$G$2:$H$7,2,FALSE))</f>
        <v>4</v>
      </c>
      <c r="BX377">
        <f>IF(OR(BS377=FALSE,BS377="na"),"na",VLOOKUP(CO377,'Vlookup tables'!$G$2:$H$7,2,FALSE))</f>
        <v>4</v>
      </c>
      <c r="BY377">
        <f>IF(OR(BT377=FALSE,BT377="na"),"na",VLOOKUP(CP377,'Vlookup tables'!$G$2:$H$7,2,FALSE))</f>
        <v>2</v>
      </c>
      <c r="BZ377">
        <f>IF(OR(BU377=FALSE,BU377="na"),"na",VLOOKUP(CQ377,'Vlookup tables'!$G$2:$H$7,2,FALSE))</f>
        <v>4</v>
      </c>
      <c r="CA377">
        <f>IF(OR(BR377=FALSE,BR377="na"),"na",VLOOKUP(CU377,'Vlookup tables'!$J$2:$K$5,2,FALSE))</f>
        <v>3</v>
      </c>
      <c r="CB377">
        <f>IF(OR(BS377=FALSE,BS377="na"),"na",VLOOKUP(CV377,'Vlookup tables'!$J$2:$K$5,2,FALSE))</f>
        <v>3</v>
      </c>
      <c r="CC377">
        <f>IF(OR(BT377=FALSE,BT377="na"),"na",VLOOKUP(CW377,'Vlookup tables'!$J$2:$K$5,2,FALSE))</f>
        <v>2</v>
      </c>
      <c r="CD377">
        <f>IF(OR(BU377=FALSE,BU377="na"),"na",VLOOKUP(CX377,'Vlookup tables'!$J$2:$K$5,2,FALSE))</f>
        <v>2</v>
      </c>
      <c r="CE377" t="b">
        <f t="shared" si="392"/>
        <v>0</v>
      </c>
      <c r="CF377" t="b">
        <f t="shared" si="393"/>
        <v>0</v>
      </c>
      <c r="CG377" t="b">
        <f t="shared" si="394"/>
        <v>0</v>
      </c>
      <c r="CH377" t="b">
        <f t="shared" si="395"/>
        <v>0</v>
      </c>
      <c r="CI377" t="s">
        <v>519</v>
      </c>
      <c r="CJ377" t="s">
        <v>550</v>
      </c>
      <c r="CN377" t="s">
        <v>573</v>
      </c>
      <c r="CO377" t="s">
        <v>573</v>
      </c>
      <c r="CP377" t="s">
        <v>531</v>
      </c>
      <c r="CQ377" t="s">
        <v>573</v>
      </c>
      <c r="CU377" t="s">
        <v>532</v>
      </c>
      <c r="CV377" t="s">
        <v>532</v>
      </c>
      <c r="CW377" t="s">
        <v>528</v>
      </c>
      <c r="CX377" t="s">
        <v>528</v>
      </c>
      <c r="DI377" t="b">
        <f t="shared" si="396"/>
        <v>0</v>
      </c>
      <c r="DK377" t="s">
        <v>552</v>
      </c>
      <c r="EQ377" t="b">
        <f t="shared" si="397"/>
        <v>1</v>
      </c>
      <c r="ER377" t="b">
        <f t="shared" si="398"/>
        <v>1</v>
      </c>
      <c r="ES377" t="b">
        <f t="shared" si="399"/>
        <v>0</v>
      </c>
      <c r="ET377" t="b">
        <f t="shared" si="400"/>
        <v>0</v>
      </c>
      <c r="EU377" t="b">
        <f t="shared" si="401"/>
        <v>1</v>
      </c>
      <c r="EV377" t="b">
        <f t="shared" si="402"/>
        <v>0</v>
      </c>
      <c r="EW377">
        <f t="shared" si="356"/>
        <v>3</v>
      </c>
      <c r="EX377" t="str">
        <f t="shared" si="357"/>
        <v>na</v>
      </c>
      <c r="EY377" t="str">
        <f t="shared" si="358"/>
        <v>na</v>
      </c>
      <c r="EZ377">
        <f t="shared" si="359"/>
        <v>3</v>
      </c>
      <c r="FA377" t="b">
        <f t="shared" si="360"/>
        <v>1</v>
      </c>
      <c r="FB377" t="b">
        <f t="shared" si="361"/>
        <v>0</v>
      </c>
      <c r="FC377" t="b">
        <f t="shared" si="403"/>
        <v>0</v>
      </c>
      <c r="FD377" t="b">
        <f t="shared" si="362"/>
        <v>1</v>
      </c>
      <c r="FE377" t="b">
        <f t="shared" si="363"/>
        <v>0</v>
      </c>
      <c r="FF377" t="b">
        <f t="shared" si="364"/>
        <v>1</v>
      </c>
      <c r="FG377" t="b">
        <f t="shared" si="365"/>
        <v>1</v>
      </c>
      <c r="FH377" t="b">
        <f t="shared" si="404"/>
        <v>0</v>
      </c>
      <c r="FI377">
        <f>IF(OR(FD377=FALSE,FD377="na"),"na",VLOOKUP(GH377,'Vlookup tables'!$G$2:$H$7,2,FALSE))</f>
        <v>4</v>
      </c>
      <c r="FJ377" t="str">
        <f>IF(OR(FE377=FALSE,FE377="na"),"na",VLOOKUP(GI377,'Vlookup tables'!$G$2:$H$7,2,FALSE))</f>
        <v>na</v>
      </c>
      <c r="FK377">
        <f>IF(OR(FF377=FALSE,FF377="na"),"na",VLOOKUP(GJ377,'Vlookup tables'!$G$2:$H$7,2,FALSE))</f>
        <v>4</v>
      </c>
      <c r="FL377">
        <f>IF(OR(FG377=FALSE,FG377="na"),"na",VLOOKUP(GK377,'Vlookup tables'!$G$2:$H$7,2,FALSE))</f>
        <v>4</v>
      </c>
      <c r="FM377">
        <f>IF(OR(FD377=FALSE,FD377="na"),"na",VLOOKUP(GO377,'Vlookup tables'!$J$2:$K$5,2,FALSE))</f>
        <v>3</v>
      </c>
      <c r="FN377" t="str">
        <f>IF(OR(FE377=FALSE,FE377="na"),"na",VLOOKUP(GP377,'Vlookup tables'!$J$2:$K$5,2,FALSE))</f>
        <v>na</v>
      </c>
      <c r="FO377">
        <f>IF(OR(FF377=FALSE,FF377="na"),"na",VLOOKUP(GQ377,'Vlookup tables'!$J$2:$K$5,2,FALSE))</f>
        <v>3</v>
      </c>
      <c r="FP377">
        <f>IF(OR(FG377=FALSE,FG377="na"),"na",VLOOKUP(GR377,'Vlookup tables'!$J$2:$K$5,2,FALSE))</f>
        <v>3</v>
      </c>
      <c r="FQ377" t="b">
        <f t="shared" si="366"/>
        <v>0</v>
      </c>
      <c r="FR377" t="str">
        <f t="shared" si="367"/>
        <v>na</v>
      </c>
      <c r="FS377" t="b">
        <f t="shared" si="368"/>
        <v>0</v>
      </c>
      <c r="FT377" t="b">
        <f t="shared" si="369"/>
        <v>0</v>
      </c>
      <c r="FU377" t="b">
        <f t="shared" si="370"/>
        <v>0</v>
      </c>
      <c r="FV377" t="s">
        <v>594</v>
      </c>
      <c r="FX377" t="s">
        <v>554</v>
      </c>
      <c r="GA377" t="s">
        <v>554</v>
      </c>
      <c r="GB377" t="s">
        <v>618</v>
      </c>
      <c r="GF377" t="s">
        <v>596</v>
      </c>
      <c r="GH377" t="s">
        <v>573</v>
      </c>
      <c r="GJ377" t="s">
        <v>573</v>
      </c>
      <c r="GK377" t="s">
        <v>573</v>
      </c>
      <c r="GO377" t="s">
        <v>532</v>
      </c>
      <c r="GQ377" t="s">
        <v>532</v>
      </c>
      <c r="GR377" t="s">
        <v>532</v>
      </c>
      <c r="HD377" t="s">
        <v>552</v>
      </c>
      <c r="HX377">
        <f>IF(IT377="","Unknown",VLOOKUP(IT377,'Vlookup tables'!$B$13:$C$16,2,FALSE))</f>
        <v>3</v>
      </c>
      <c r="HY377">
        <f>IF(IU377="","Unknown",VLOOKUP(IU377,'Vlookup tables'!$D$13:$E$16,2,FALSE))</f>
        <v>3</v>
      </c>
      <c r="HZ377">
        <f>IF(IV377="","Unknown",VLOOKUP(IV377,'Vlookup tables'!$F$13:$G$16,2,FALSE))</f>
        <v>1</v>
      </c>
      <c r="IA377">
        <f>IF(IW377="","Unknown",VLOOKUP(IW377,'Vlookup tables'!$H$13:$I$16,2,FALSE))</f>
        <v>2</v>
      </c>
      <c r="IB377">
        <f>IF(IX377="","Unknown",VLOOKUP(IX377,'Vlookup tables'!$J$13:$K$16,2,FALSE))</f>
        <v>3</v>
      </c>
      <c r="IC377">
        <f>IF(IY377="","Unknown",VLOOKUP(IY377,'Vlookup tables'!$L$13:$M$16,2,FALSE))</f>
        <v>2</v>
      </c>
      <c r="ID377">
        <f>IF(IZ377="","Unknown",VLOOKUP(IZ377,'Vlookup tables'!$N$13:$O$16,2,FALSE))</f>
        <v>1</v>
      </c>
      <c r="IE377">
        <f>VLOOKUP(JA377,'Vlookup tables'!$P$13:$Q$15,2,FALSE)</f>
        <v>2</v>
      </c>
      <c r="IF377" t="b">
        <f t="shared" si="405"/>
        <v>0</v>
      </c>
      <c r="IG377" t="b">
        <f t="shared" si="406"/>
        <v>1</v>
      </c>
      <c r="IH377" t="b">
        <f t="shared" si="407"/>
        <v>0</v>
      </c>
      <c r="II377" t="b">
        <f t="shared" si="371"/>
        <v>0</v>
      </c>
      <c r="IJ377" t="str">
        <f>IF(OR(IF377=FALSE,IF377="na"),"na",VLOOKUP(JF377,'Vlookup tables'!$G$2:$H$7,2,FALSE))</f>
        <v>na</v>
      </c>
      <c r="IK377">
        <f>IF(OR(IG377=FALSE,IG377="na"),"na",VLOOKUP(JG377,'Vlookup tables'!$G$2:$H$7,2,FALSE))</f>
        <v>4</v>
      </c>
      <c r="IL377" t="str">
        <f>IF(OR(IH377=FALSE,IH377="na"),"na",VLOOKUP(JH377,'Vlookup tables'!$G$2:$H$7,2,FALSE))</f>
        <v>na</v>
      </c>
      <c r="IM377" t="str">
        <f>IF(OR(IF377=FALSE,IF377="na"),"na",VLOOKUP(JL377,'Vlookup tables'!$J$2:$K$5,2,FALSE))</f>
        <v>na</v>
      </c>
      <c r="IN377">
        <f>IF(OR(IG377=FALSE,IG377="na"),"na",VLOOKUP(JM377,'Vlookup tables'!$J$2:$K$5,2,FALSE))</f>
        <v>2</v>
      </c>
      <c r="IO377" t="str">
        <f>IF(OR(IH377=FALSE,IH377="na"),"na",VLOOKUP(JN377,'Vlookup tables'!$J$2:$K$5,2,FALSE))</f>
        <v>na</v>
      </c>
      <c r="IP377" t="str">
        <f t="shared" si="408"/>
        <v>na</v>
      </c>
      <c r="IQ377" t="b">
        <f t="shared" si="409"/>
        <v>0</v>
      </c>
      <c r="IR377" t="str">
        <f t="shared" si="410"/>
        <v>na</v>
      </c>
      <c r="IS377" t="b">
        <f t="shared" si="411"/>
        <v>0</v>
      </c>
      <c r="IT377" t="s">
        <v>538</v>
      </c>
      <c r="IU377" t="s">
        <v>539</v>
      </c>
      <c r="IV377" t="s">
        <v>586</v>
      </c>
      <c r="IW377" t="s">
        <v>562</v>
      </c>
      <c r="IX377" t="s">
        <v>577</v>
      </c>
      <c r="IY377" t="s">
        <v>528</v>
      </c>
      <c r="IZ377" t="s">
        <v>562</v>
      </c>
      <c r="JA377" t="s">
        <v>578</v>
      </c>
      <c r="JB377" t="s">
        <v>619</v>
      </c>
      <c r="JG377" t="s">
        <v>573</v>
      </c>
      <c r="JM377" t="s">
        <v>528</v>
      </c>
      <c r="KN377" t="s">
        <v>552</v>
      </c>
      <c r="KQ377" t="b">
        <f t="shared" si="412"/>
        <v>0</v>
      </c>
      <c r="KR377">
        <f t="shared" si="372"/>
        <v>155</v>
      </c>
    </row>
    <row r="378" spans="1:304" ht="14.4" customHeight="1" x14ac:dyDescent="0.3">
      <c r="A378">
        <v>100</v>
      </c>
      <c r="B378">
        <v>885</v>
      </c>
      <c r="C378" s="2">
        <v>44886.665648148148</v>
      </c>
      <c r="D378">
        <v>1</v>
      </c>
      <c r="E378" t="s">
        <v>581</v>
      </c>
      <c r="F378" t="s">
        <v>611</v>
      </c>
      <c r="G378">
        <f>VLOOKUP(F378,'Vlookup tables'!$A$2:$B$10,2,FALSE)</f>
        <v>4</v>
      </c>
      <c r="H378" t="s">
        <v>631</v>
      </c>
      <c r="J378" t="str">
        <f t="shared" si="413"/>
        <v>Maintenance</v>
      </c>
      <c r="K378" t="s">
        <v>611</v>
      </c>
      <c r="L378">
        <f>VLOOKUP(K378,'Vlookup tables'!$A$2:$B$10,2,FALSE)</f>
        <v>4</v>
      </c>
      <c r="M378" t="s">
        <v>583</v>
      </c>
      <c r="N378" t="b">
        <f t="shared" si="373"/>
        <v>1</v>
      </c>
      <c r="O378" t="b">
        <f t="shared" si="374"/>
        <v>0</v>
      </c>
      <c r="P378" t="b">
        <f t="shared" si="375"/>
        <v>0</v>
      </c>
      <c r="Q378" t="b">
        <f t="shared" si="376"/>
        <v>0</v>
      </c>
      <c r="R378" t="b">
        <f t="shared" si="377"/>
        <v>0</v>
      </c>
      <c r="S378" t="s">
        <v>614</v>
      </c>
      <c r="T378" t="str">
        <f t="shared" si="414"/>
        <v>na</v>
      </c>
      <c r="U378" t="b">
        <f t="shared" si="415"/>
        <v>1</v>
      </c>
      <c r="V378" t="b">
        <f t="shared" si="416"/>
        <v>1</v>
      </c>
      <c r="W378" t="b">
        <f t="shared" si="417"/>
        <v>1</v>
      </c>
      <c r="X378" t="b">
        <f t="shared" si="418"/>
        <v>0</v>
      </c>
      <c r="Y378" t="s">
        <v>517</v>
      </c>
      <c r="Z378">
        <f>VLOOKUP(Y378,'Vlookup tables'!$D$2:$E$6,2,FALSE)</f>
        <v>1</v>
      </c>
      <c r="AA378" t="b">
        <f t="shared" si="355"/>
        <v>1</v>
      </c>
      <c r="AB378" t="b">
        <f t="shared" si="378"/>
        <v>0</v>
      </c>
      <c r="AC378" t="b">
        <f t="shared" si="379"/>
        <v>0</v>
      </c>
      <c r="AD378" t="b">
        <f t="shared" si="380"/>
        <v>1</v>
      </c>
      <c r="AE378" t="b">
        <f t="shared" si="381"/>
        <v>0</v>
      </c>
      <c r="AF378">
        <f>IF(OR(AA378=FALSE,AA378="na"),"na",VLOOKUP(AV378,'Vlookup tables'!$G$2:$H$7,2,FALSE))</f>
        <v>4</v>
      </c>
      <c r="AG378" t="str">
        <f>IF(OR(AB378=FALSE,AB378="na"),"na",VLOOKUP(AW378,'Vlookup tables'!$G$2:$H$7,2,FALSE))</f>
        <v>na</v>
      </c>
      <c r="AH378" t="str">
        <f>IF(OR(AC378=FALSE,AC378="na"),"na",VLOOKUP(AX378,'Vlookup tables'!$G$2:$H$7,2,FALSE))</f>
        <v>na</v>
      </c>
      <c r="AI378">
        <f>IF(OR(AD378=FALSE,AD378="na"),"na",VLOOKUP(AY378,'Vlookup tables'!$G$2:$H$7,2,FALSE))</f>
        <v>2</v>
      </c>
      <c r="AJ378">
        <f>IF(OR(AA378=FALSE,AA378="na"),"na",VLOOKUP(BC378,'Vlookup tables'!$J$2:$K$5,2,FALSE))</f>
        <v>3</v>
      </c>
      <c r="AK378" t="str">
        <f>IF(OR(AB378=FALSE,AB378="na"),"na",VLOOKUP(BD378,'Vlookup tables'!$J$2:$K$5,2,FALSE))</f>
        <v>na</v>
      </c>
      <c r="AL378" t="str">
        <f>IF(OR(AC378=FALSE,AC378="na"),"na",VLOOKUP(BE378,'Vlookup tables'!$J$2:$K$5,2,FALSE))</f>
        <v>na</v>
      </c>
      <c r="AM378">
        <f>IF(OR(AD378=FALSE,AD378="na"),"na",VLOOKUP(BF378,'Vlookup tables'!$J$2:$K$5,2,FALSE))</f>
        <v>2</v>
      </c>
      <c r="AN378" t="b">
        <f t="shared" si="382"/>
        <v>0</v>
      </c>
      <c r="AO378" t="str">
        <f t="shared" si="383"/>
        <v>na</v>
      </c>
      <c r="AP378" t="str">
        <f t="shared" si="384"/>
        <v>na</v>
      </c>
      <c r="AQ378" t="b">
        <f t="shared" si="385"/>
        <v>0</v>
      </c>
      <c r="AR378" t="s">
        <v>666</v>
      </c>
      <c r="AV378" t="s">
        <v>573</v>
      </c>
      <c r="AX378" t="s">
        <v>551</v>
      </c>
      <c r="AY378" t="s">
        <v>531</v>
      </c>
      <c r="BC378" t="s">
        <v>532</v>
      </c>
      <c r="BE378" t="s">
        <v>532</v>
      </c>
      <c r="BF378" t="s">
        <v>528</v>
      </c>
      <c r="BL378" t="s">
        <v>2014</v>
      </c>
      <c r="BQ378" t="str">
        <f t="shared" si="386"/>
        <v>Yes</v>
      </c>
      <c r="BR378" t="b">
        <f t="shared" si="387"/>
        <v>1</v>
      </c>
      <c r="BS378" t="b">
        <f t="shared" si="388"/>
        <v>1</v>
      </c>
      <c r="BT378" t="b">
        <f t="shared" si="389"/>
        <v>1</v>
      </c>
      <c r="BU378" t="b">
        <f t="shared" si="390"/>
        <v>0</v>
      </c>
      <c r="BV378" t="b">
        <f t="shared" si="391"/>
        <v>0</v>
      </c>
      <c r="BW378">
        <f>IF(OR(BR378=FALSE,BR378="na"),"na",VLOOKUP(CN378,'Vlookup tables'!$G$2:$H$7,2,FALSE))</f>
        <v>3</v>
      </c>
      <c r="BX378">
        <f>IF(OR(BS378=FALSE,BS378="na"),"na",VLOOKUP(CO378,'Vlookup tables'!$G$2:$H$7,2,FALSE))</f>
        <v>5</v>
      </c>
      <c r="BY378">
        <f>IF(OR(BT378=FALSE,BT378="na"),"na",VLOOKUP(CP378,'Vlookup tables'!$G$2:$H$7,2,FALSE))</f>
        <v>4</v>
      </c>
      <c r="BZ378" t="str">
        <f>IF(OR(BU378=FALSE,BU378="na"),"na",VLOOKUP(CQ378,'Vlookup tables'!$G$2:$H$7,2,FALSE))</f>
        <v>na</v>
      </c>
      <c r="CA378">
        <f>IF(OR(BR378=FALSE,BR378="na"),"na",VLOOKUP(CU378,'Vlookup tables'!$J$2:$K$5,2,FALSE))</f>
        <v>3</v>
      </c>
      <c r="CB378">
        <f>IF(OR(BS378=FALSE,BS378="na"),"na",VLOOKUP(CV378,'Vlookup tables'!$J$2:$K$5,2,FALSE))</f>
        <v>3</v>
      </c>
      <c r="CC378">
        <f>IF(OR(BT378=FALSE,BT378="na"),"na",VLOOKUP(CW378,'Vlookup tables'!$J$2:$K$5,2,FALSE))</f>
        <v>3</v>
      </c>
      <c r="CD378" t="str">
        <f>IF(OR(BU378=FALSE,BU378="na"),"na",VLOOKUP(CX378,'Vlookup tables'!$J$2:$K$5,2,FALSE))</f>
        <v>na</v>
      </c>
      <c r="CE378" t="b">
        <f t="shared" si="392"/>
        <v>0</v>
      </c>
      <c r="CF378" t="b">
        <f t="shared" si="393"/>
        <v>1</v>
      </c>
      <c r="CG378" t="b">
        <f t="shared" si="394"/>
        <v>0</v>
      </c>
      <c r="CH378" t="str">
        <f t="shared" si="395"/>
        <v>na</v>
      </c>
      <c r="CI378" t="s">
        <v>519</v>
      </c>
      <c r="CJ378" t="s">
        <v>593</v>
      </c>
      <c r="CN378" t="s">
        <v>527</v>
      </c>
      <c r="CO378" t="s">
        <v>551</v>
      </c>
      <c r="CP378" t="s">
        <v>573</v>
      </c>
      <c r="CU378" t="s">
        <v>532</v>
      </c>
      <c r="CV378" t="s">
        <v>532</v>
      </c>
      <c r="CW378" t="s">
        <v>532</v>
      </c>
      <c r="DC378" t="s">
        <v>2015</v>
      </c>
      <c r="DI378" t="b">
        <f t="shared" si="396"/>
        <v>1</v>
      </c>
      <c r="DJ378" t="s">
        <v>2016</v>
      </c>
      <c r="DK378" t="s">
        <v>533</v>
      </c>
      <c r="EQ378" t="b">
        <f t="shared" si="397"/>
        <v>1</v>
      </c>
      <c r="ER378" t="b">
        <f t="shared" si="398"/>
        <v>0</v>
      </c>
      <c r="ES378" t="b">
        <f t="shared" si="399"/>
        <v>1</v>
      </c>
      <c r="ET378" t="b">
        <f t="shared" si="400"/>
        <v>0</v>
      </c>
      <c r="EU378" t="b">
        <f t="shared" si="401"/>
        <v>0</v>
      </c>
      <c r="EV378" t="b">
        <f t="shared" si="402"/>
        <v>0</v>
      </c>
      <c r="EW378" t="str">
        <f t="shared" si="356"/>
        <v>na</v>
      </c>
      <c r="EX378">
        <f t="shared" si="357"/>
        <v>3</v>
      </c>
      <c r="EY378" t="str">
        <f t="shared" si="358"/>
        <v>na</v>
      </c>
      <c r="EZ378" t="str">
        <f t="shared" si="359"/>
        <v>na</v>
      </c>
      <c r="FA378" t="b">
        <f t="shared" si="360"/>
        <v>1</v>
      </c>
      <c r="FB378" t="b">
        <f t="shared" si="361"/>
        <v>0</v>
      </c>
      <c r="FC378" t="b">
        <f t="shared" si="403"/>
        <v>0</v>
      </c>
      <c r="FD378" t="b">
        <f t="shared" si="362"/>
        <v>1</v>
      </c>
      <c r="FE378" t="b">
        <f t="shared" si="363"/>
        <v>0</v>
      </c>
      <c r="FF378" t="b">
        <f t="shared" si="364"/>
        <v>1</v>
      </c>
      <c r="FG378" t="b">
        <f t="shared" si="365"/>
        <v>0</v>
      </c>
      <c r="FH378" t="b">
        <f t="shared" si="404"/>
        <v>0</v>
      </c>
      <c r="FI378">
        <f>IF(OR(FD378=FALSE,FD378="na"),"na",VLOOKUP(GH378,'Vlookup tables'!$G$2:$H$7,2,FALSE))</f>
        <v>5</v>
      </c>
      <c r="FJ378" t="str">
        <f>IF(OR(FE378=FALSE,FE378="na"),"na",VLOOKUP(GI378,'Vlookup tables'!$G$2:$H$7,2,FALSE))</f>
        <v>na</v>
      </c>
      <c r="FK378">
        <f>IF(OR(FF378=FALSE,FF378="na"),"na",VLOOKUP(GJ378,'Vlookup tables'!$G$2:$H$7,2,FALSE))</f>
        <v>5</v>
      </c>
      <c r="FL378" t="str">
        <f>IF(OR(FG378=FALSE,FG378="na"),"na",VLOOKUP(GK378,'Vlookup tables'!$G$2:$H$7,2,FALSE))</f>
        <v>na</v>
      </c>
      <c r="FM378">
        <f>IF(OR(FD378=FALSE,FD378="na"),"na",VLOOKUP(GO378,'Vlookup tables'!$J$2:$K$5,2,FALSE))</f>
        <v>2</v>
      </c>
      <c r="FN378" t="str">
        <f>IF(OR(FE378=FALSE,FE378="na"),"na",VLOOKUP(GP378,'Vlookup tables'!$J$2:$K$5,2,FALSE))</f>
        <v>na</v>
      </c>
      <c r="FO378">
        <f>IF(OR(FF378=FALSE,FF378="na"),"na",VLOOKUP(GQ378,'Vlookup tables'!$J$2:$K$5,2,FALSE))</f>
        <v>3</v>
      </c>
      <c r="FP378" t="str">
        <f>IF(OR(FG378=FALSE,FG378="na"),"na",VLOOKUP(GR378,'Vlookup tables'!$J$2:$K$5,2,FALSE))</f>
        <v>na</v>
      </c>
      <c r="FQ378" t="b">
        <f t="shared" si="366"/>
        <v>1</v>
      </c>
      <c r="FR378" t="str">
        <f t="shared" si="367"/>
        <v>na</v>
      </c>
      <c r="FS378" t="b">
        <f t="shared" si="368"/>
        <v>0</v>
      </c>
      <c r="FT378" t="str">
        <f t="shared" si="369"/>
        <v>na</v>
      </c>
      <c r="FU378" t="b">
        <f t="shared" si="370"/>
        <v>0</v>
      </c>
      <c r="FV378" t="s">
        <v>788</v>
      </c>
      <c r="FY378" t="s">
        <v>554</v>
      </c>
      <c r="GB378" t="s">
        <v>630</v>
      </c>
      <c r="GF378" t="s">
        <v>596</v>
      </c>
      <c r="GH378" t="s">
        <v>551</v>
      </c>
      <c r="GJ378" t="s">
        <v>551</v>
      </c>
      <c r="GO378" t="s">
        <v>528</v>
      </c>
      <c r="GQ378" t="s">
        <v>532</v>
      </c>
      <c r="GV378" t="s">
        <v>2017</v>
      </c>
      <c r="GY378" t="s">
        <v>2018</v>
      </c>
      <c r="HD378" t="s">
        <v>533</v>
      </c>
      <c r="HX378">
        <f>IF(IT378="","Unknown",VLOOKUP(IT378,'Vlookup tables'!$B$13:$C$16,2,FALSE))</f>
        <v>2</v>
      </c>
      <c r="HY378">
        <f>IF(IU378="","Unknown",VLOOKUP(IU378,'Vlookup tables'!$D$13:$E$16,2,FALSE))</f>
        <v>3</v>
      </c>
      <c r="HZ378">
        <f>IF(IV378="","Unknown",VLOOKUP(IV378,'Vlookup tables'!$F$13:$G$16,2,FALSE))</f>
        <v>3</v>
      </c>
      <c r="IA378">
        <f>IF(IW378="","Unknown",VLOOKUP(IW378,'Vlookup tables'!$H$13:$I$16,2,FALSE))</f>
        <v>2</v>
      </c>
      <c r="IB378">
        <f>IF(IX378="","Unknown",VLOOKUP(IX378,'Vlookup tables'!$J$13:$K$16,2,FALSE))</f>
        <v>3</v>
      </c>
      <c r="IC378">
        <f>IF(IY378="","Unknown",VLOOKUP(IY378,'Vlookup tables'!$L$13:$M$16,2,FALSE))</f>
        <v>2</v>
      </c>
      <c r="ID378">
        <f>IF(IZ378="","Unknown",VLOOKUP(IZ378,'Vlookup tables'!$N$13:$O$16,2,FALSE))</f>
        <v>1</v>
      </c>
      <c r="IE378">
        <f>VLOOKUP(JA378,'Vlookup tables'!$P$13:$Q$15,2,FALSE)</f>
        <v>2</v>
      </c>
      <c r="IF378" t="b">
        <f t="shared" si="405"/>
        <v>1</v>
      </c>
      <c r="IG378" t="b">
        <f t="shared" si="406"/>
        <v>0</v>
      </c>
      <c r="IH378" t="b">
        <f t="shared" si="407"/>
        <v>0</v>
      </c>
      <c r="II378" t="b">
        <f t="shared" si="371"/>
        <v>0</v>
      </c>
      <c r="IJ378">
        <f>IF(OR(IF378=FALSE,IF378="na"),"na",VLOOKUP(JF378,'Vlookup tables'!$G$2:$H$7,2,FALSE))</f>
        <v>4</v>
      </c>
      <c r="IK378" t="str">
        <f>IF(OR(IG378=FALSE,IG378="na"),"na",VLOOKUP(JG378,'Vlookup tables'!$G$2:$H$7,2,FALSE))</f>
        <v>na</v>
      </c>
      <c r="IL378" t="str">
        <f>IF(OR(IH378=FALSE,IH378="na"),"na",VLOOKUP(JH378,'Vlookup tables'!$G$2:$H$7,2,FALSE))</f>
        <v>na</v>
      </c>
      <c r="IM378">
        <f>IF(OR(IF378=FALSE,IF378="na"),"na",VLOOKUP(JL378,'Vlookup tables'!$J$2:$K$5,2,FALSE))</f>
        <v>3</v>
      </c>
      <c r="IN378" t="str">
        <f>IF(OR(IG378=FALSE,IG378="na"),"na",VLOOKUP(JM378,'Vlookup tables'!$J$2:$K$5,2,FALSE))</f>
        <v>na</v>
      </c>
      <c r="IO378" t="str">
        <f>IF(OR(IH378=FALSE,IH378="na"),"na",VLOOKUP(JN378,'Vlookup tables'!$J$2:$K$5,2,FALSE))</f>
        <v>na</v>
      </c>
      <c r="IP378" t="b">
        <f t="shared" si="408"/>
        <v>0</v>
      </c>
      <c r="IQ378" t="str">
        <f t="shared" si="409"/>
        <v>na</v>
      </c>
      <c r="IR378" t="str">
        <f t="shared" si="410"/>
        <v>na</v>
      </c>
      <c r="IS378" t="b">
        <f t="shared" si="411"/>
        <v>0</v>
      </c>
      <c r="IT378" t="s">
        <v>559</v>
      </c>
      <c r="IU378" t="s">
        <v>539</v>
      </c>
      <c r="IV378" t="s">
        <v>540</v>
      </c>
      <c r="IW378" t="s">
        <v>562</v>
      </c>
      <c r="IX378" t="s">
        <v>577</v>
      </c>
      <c r="IY378" t="s">
        <v>528</v>
      </c>
      <c r="IZ378" t="s">
        <v>562</v>
      </c>
      <c r="JA378" t="s">
        <v>578</v>
      </c>
      <c r="JB378" t="s">
        <v>662</v>
      </c>
      <c r="JF378" t="s">
        <v>573</v>
      </c>
      <c r="JL378" t="s">
        <v>532</v>
      </c>
      <c r="KN378" t="s">
        <v>533</v>
      </c>
      <c r="KQ378" t="b">
        <f t="shared" si="412"/>
        <v>0</v>
      </c>
      <c r="KR378">
        <f t="shared" si="372"/>
        <v>156</v>
      </c>
    </row>
    <row r="379" spans="1:304" ht="14.4" customHeight="1" x14ac:dyDescent="0.3">
      <c r="A379">
        <v>100</v>
      </c>
      <c r="B379">
        <v>1964</v>
      </c>
      <c r="C379" s="2">
        <v>44886.672002314815</v>
      </c>
      <c r="D379">
        <v>1</v>
      </c>
      <c r="E379" t="s">
        <v>544</v>
      </c>
      <c r="F379" t="s">
        <v>568</v>
      </c>
      <c r="G379">
        <f>VLOOKUP(F379,'Vlookup tables'!$A$2:$B$10,2,FALSE)</f>
        <v>6</v>
      </c>
      <c r="H379" t="s">
        <v>631</v>
      </c>
      <c r="J379" t="str">
        <f t="shared" si="413"/>
        <v>Maintenance</v>
      </c>
      <c r="K379" t="s">
        <v>568</v>
      </c>
      <c r="L379">
        <f>VLOOKUP(K379,'Vlookup tables'!$A$2:$B$10,2,FALSE)</f>
        <v>6</v>
      </c>
      <c r="M379" t="s">
        <v>953</v>
      </c>
      <c r="N379" t="b">
        <f t="shared" si="373"/>
        <v>0</v>
      </c>
      <c r="O379" t="b">
        <f t="shared" si="374"/>
        <v>1</v>
      </c>
      <c r="P379" t="b">
        <f t="shared" si="375"/>
        <v>1</v>
      </c>
      <c r="Q379" t="b">
        <f t="shared" si="376"/>
        <v>1</v>
      </c>
      <c r="R379" t="b">
        <f t="shared" si="377"/>
        <v>0</v>
      </c>
      <c r="S379" t="s">
        <v>614</v>
      </c>
      <c r="T379" t="b">
        <f t="shared" si="414"/>
        <v>0</v>
      </c>
      <c r="U379" t="str">
        <f t="shared" si="415"/>
        <v>na</v>
      </c>
      <c r="V379" t="str">
        <f t="shared" si="416"/>
        <v>na</v>
      </c>
      <c r="W379" t="str">
        <f t="shared" si="417"/>
        <v>na</v>
      </c>
      <c r="X379" t="b">
        <f t="shared" si="418"/>
        <v>0</v>
      </c>
      <c r="Y379" t="s">
        <v>517</v>
      </c>
      <c r="Z379">
        <f>VLOOKUP(Y379,'Vlookup tables'!$D$2:$E$6,2,FALSE)</f>
        <v>1</v>
      </c>
      <c r="AA379" t="b">
        <f t="shared" si="355"/>
        <v>0</v>
      </c>
      <c r="AB379" t="b">
        <f t="shared" si="378"/>
        <v>0</v>
      </c>
      <c r="AC379" t="b">
        <f t="shared" si="379"/>
        <v>0</v>
      </c>
      <c r="AD379" t="b">
        <f t="shared" si="380"/>
        <v>0</v>
      </c>
      <c r="AE379" t="b">
        <f t="shared" si="381"/>
        <v>0</v>
      </c>
      <c r="AF379" t="str">
        <f>IF(OR(AA379=FALSE,AA379="na"),"na",VLOOKUP(AV379,'Vlookup tables'!$G$2:$H$7,2,FALSE))</f>
        <v>na</v>
      </c>
      <c r="AG379" t="str">
        <f>IF(OR(AB379=FALSE,AB379="na"),"na",VLOOKUP(AW379,'Vlookup tables'!$G$2:$H$7,2,FALSE))</f>
        <v>na</v>
      </c>
      <c r="AH379" t="str">
        <f>IF(OR(AC379=FALSE,AC379="na"),"na",VLOOKUP(AX379,'Vlookup tables'!$G$2:$H$7,2,FALSE))</f>
        <v>na</v>
      </c>
      <c r="AI379" t="str">
        <f>IF(OR(AD379=FALSE,AD379="na"),"na",VLOOKUP(AY379,'Vlookup tables'!$G$2:$H$7,2,FALSE))</f>
        <v>na</v>
      </c>
      <c r="AJ379" t="str">
        <f>IF(OR(AA379=FALSE,AA379="na"),"na",VLOOKUP(BC379,'Vlookup tables'!$J$2:$K$5,2,FALSE))</f>
        <v>na</v>
      </c>
      <c r="AK379" t="str">
        <f>IF(OR(AB379=FALSE,AB379="na"),"na",VLOOKUP(BD379,'Vlookup tables'!$J$2:$K$5,2,FALSE))</f>
        <v>na</v>
      </c>
      <c r="AL379" t="str">
        <f>IF(OR(AC379=FALSE,AC379="na"),"na",VLOOKUP(BE379,'Vlookup tables'!$J$2:$K$5,2,FALSE))</f>
        <v>na</v>
      </c>
      <c r="AM379" t="str">
        <f>IF(OR(AD379=FALSE,AD379="na"),"na",VLOOKUP(BF379,'Vlookup tables'!$J$2:$K$5,2,FALSE))</f>
        <v>na</v>
      </c>
      <c r="AN379" t="str">
        <f t="shared" si="382"/>
        <v>na</v>
      </c>
      <c r="AO379" t="str">
        <f t="shared" si="383"/>
        <v>na</v>
      </c>
      <c r="AP379" t="str">
        <f t="shared" si="384"/>
        <v>na</v>
      </c>
      <c r="AQ379" t="str">
        <f t="shared" si="385"/>
        <v>na</v>
      </c>
      <c r="AR379" t="s">
        <v>632</v>
      </c>
      <c r="AX379" t="s">
        <v>551</v>
      </c>
      <c r="BE379" t="s">
        <v>532</v>
      </c>
      <c r="BQ379" t="str">
        <f t="shared" si="386"/>
        <v>Yes</v>
      </c>
      <c r="BR379" t="b">
        <f t="shared" si="387"/>
        <v>0</v>
      </c>
      <c r="BS379" t="b">
        <f t="shared" si="388"/>
        <v>1</v>
      </c>
      <c r="BT379" t="b">
        <f t="shared" si="389"/>
        <v>1</v>
      </c>
      <c r="BU379" t="b">
        <f t="shared" si="390"/>
        <v>0</v>
      </c>
      <c r="BV379" t="b">
        <f t="shared" si="391"/>
        <v>0</v>
      </c>
      <c r="BW379" t="str">
        <f>IF(OR(BR379=FALSE,BR379="na"),"na",VLOOKUP(CN379,'Vlookup tables'!$G$2:$H$7,2,FALSE))</f>
        <v>na</v>
      </c>
      <c r="BX379">
        <f>IF(OR(BS379=FALSE,BS379="na"),"na",VLOOKUP(CO379,'Vlookup tables'!$G$2:$H$7,2,FALSE))</f>
        <v>5</v>
      </c>
      <c r="BY379">
        <f>IF(OR(BT379=FALSE,BT379="na"),"na",VLOOKUP(CP379,'Vlookup tables'!$G$2:$H$7,2,FALSE))</f>
        <v>1</v>
      </c>
      <c r="BZ379" t="str">
        <f>IF(OR(BU379=FALSE,BU379="na"),"na",VLOOKUP(CQ379,'Vlookup tables'!$G$2:$H$7,2,FALSE))</f>
        <v>na</v>
      </c>
      <c r="CA379" t="str">
        <f>IF(OR(BR379=FALSE,BR379="na"),"na",VLOOKUP(CU379,'Vlookup tables'!$J$2:$K$5,2,FALSE))</f>
        <v>na</v>
      </c>
      <c r="CB379">
        <f>IF(OR(BS379=FALSE,BS379="na"),"na",VLOOKUP(CV379,'Vlookup tables'!$J$2:$K$5,2,FALSE))</f>
        <v>3</v>
      </c>
      <c r="CC379">
        <f>IF(OR(BT379=FALSE,BT379="na"),"na",VLOOKUP(CW379,'Vlookup tables'!$J$2:$K$5,2,FALSE))</f>
        <v>2</v>
      </c>
      <c r="CD379" t="str">
        <f>IF(OR(BU379=FALSE,BU379="na"),"na",VLOOKUP(CX379,'Vlookup tables'!$J$2:$K$5,2,FALSE))</f>
        <v>na</v>
      </c>
      <c r="CE379" t="str">
        <f t="shared" si="392"/>
        <v>na</v>
      </c>
      <c r="CF379" t="b">
        <f t="shared" si="393"/>
        <v>0</v>
      </c>
      <c r="CG379" t="b">
        <f t="shared" si="394"/>
        <v>0</v>
      </c>
      <c r="CH379" t="str">
        <f t="shared" si="395"/>
        <v>na</v>
      </c>
      <c r="CI379" t="s">
        <v>519</v>
      </c>
      <c r="CJ379" t="s">
        <v>520</v>
      </c>
      <c r="CO379" t="s">
        <v>551</v>
      </c>
      <c r="CP379" t="s">
        <v>530</v>
      </c>
      <c r="CV379" t="s">
        <v>532</v>
      </c>
      <c r="CW379" t="s">
        <v>528</v>
      </c>
      <c r="DI379" t="b">
        <f t="shared" si="396"/>
        <v>1</v>
      </c>
      <c r="DJ379" t="s">
        <v>2019</v>
      </c>
      <c r="DK379" t="s">
        <v>828</v>
      </c>
      <c r="DL379" t="s">
        <v>2020</v>
      </c>
      <c r="EQ379" t="b">
        <f t="shared" si="397"/>
        <v>1</v>
      </c>
      <c r="ER379" t="b">
        <f t="shared" si="398"/>
        <v>1</v>
      </c>
      <c r="ES379" t="b">
        <f t="shared" si="399"/>
        <v>1</v>
      </c>
      <c r="ET379" t="b">
        <f t="shared" si="400"/>
        <v>1</v>
      </c>
      <c r="EU379" t="b">
        <f t="shared" si="401"/>
        <v>0</v>
      </c>
      <c r="EV379" t="b">
        <f t="shared" si="402"/>
        <v>0</v>
      </c>
      <c r="EW379">
        <f t="shared" si="356"/>
        <v>2</v>
      </c>
      <c r="EX379">
        <f t="shared" si="357"/>
        <v>2</v>
      </c>
      <c r="EY379">
        <f t="shared" si="358"/>
        <v>2</v>
      </c>
      <c r="EZ379" t="str">
        <f t="shared" si="359"/>
        <v>na</v>
      </c>
      <c r="FA379" t="b">
        <f t="shared" si="360"/>
        <v>1</v>
      </c>
      <c r="FB379" t="b">
        <f t="shared" si="361"/>
        <v>0</v>
      </c>
      <c r="FC379" t="b">
        <f t="shared" si="403"/>
        <v>0</v>
      </c>
      <c r="FD379" t="b">
        <f t="shared" si="362"/>
        <v>1</v>
      </c>
      <c r="FE379" t="b">
        <f t="shared" si="363"/>
        <v>0</v>
      </c>
      <c r="FF379" t="b">
        <f t="shared" si="364"/>
        <v>1</v>
      </c>
      <c r="FG379" t="b">
        <f t="shared" si="365"/>
        <v>0</v>
      </c>
      <c r="FH379" t="b">
        <f t="shared" si="404"/>
        <v>0</v>
      </c>
      <c r="FI379">
        <f>IF(OR(FD379=FALSE,FD379="na"),"na",VLOOKUP(GH379,'Vlookup tables'!$G$2:$H$7,2,FALSE))</f>
        <v>3</v>
      </c>
      <c r="FJ379" t="str">
        <f>IF(OR(FE379=FALSE,FE379="na"),"na",VLOOKUP(GI379,'Vlookup tables'!$G$2:$H$7,2,FALSE))</f>
        <v>na</v>
      </c>
      <c r="FK379">
        <f>IF(OR(FF379=FALSE,FF379="na"),"na",VLOOKUP(GJ379,'Vlookup tables'!$G$2:$H$7,2,FALSE))</f>
        <v>3</v>
      </c>
      <c r="FL379" t="str">
        <f>IF(OR(FG379=FALSE,FG379="na"),"na",VLOOKUP(GK379,'Vlookup tables'!$G$2:$H$7,2,FALSE))</f>
        <v>na</v>
      </c>
      <c r="FM379">
        <f>IF(OR(FD379=FALSE,FD379="na"),"na",VLOOKUP(GO379,'Vlookup tables'!$J$2:$K$5,2,FALSE))</f>
        <v>3</v>
      </c>
      <c r="FN379" t="str">
        <f>IF(OR(FE379=FALSE,FE379="na"),"na",VLOOKUP(GP379,'Vlookup tables'!$J$2:$K$5,2,FALSE))</f>
        <v>na</v>
      </c>
      <c r="FO379">
        <f>IF(OR(FF379=FALSE,FF379="na"),"na",VLOOKUP(GQ379,'Vlookup tables'!$J$2:$K$5,2,FALSE))</f>
        <v>3</v>
      </c>
      <c r="FP379" t="str">
        <f>IF(OR(FG379=FALSE,FG379="na"),"na",VLOOKUP(GR379,'Vlookup tables'!$J$2:$K$5,2,FALSE))</f>
        <v>na</v>
      </c>
      <c r="FQ379" t="b">
        <f t="shared" si="366"/>
        <v>0</v>
      </c>
      <c r="FR379" t="str">
        <f t="shared" si="367"/>
        <v>na</v>
      </c>
      <c r="FS379" t="b">
        <f t="shared" si="368"/>
        <v>0</v>
      </c>
      <c r="FT379" t="str">
        <f t="shared" si="369"/>
        <v>na</v>
      </c>
      <c r="FU379" t="b">
        <f t="shared" si="370"/>
        <v>1</v>
      </c>
      <c r="FV379" t="s">
        <v>1089</v>
      </c>
      <c r="FX379" t="s">
        <v>556</v>
      </c>
      <c r="FY379" t="s">
        <v>556</v>
      </c>
      <c r="FZ379" t="s">
        <v>556</v>
      </c>
      <c r="GB379" t="s">
        <v>630</v>
      </c>
      <c r="GF379" t="s">
        <v>596</v>
      </c>
      <c r="GH379" t="s">
        <v>527</v>
      </c>
      <c r="GJ379" t="s">
        <v>527</v>
      </c>
      <c r="GO379" t="s">
        <v>532</v>
      </c>
      <c r="GQ379" t="s">
        <v>532</v>
      </c>
      <c r="HC379" t="s">
        <v>2021</v>
      </c>
      <c r="HD379" t="s">
        <v>649</v>
      </c>
      <c r="HX379">
        <f>IF(IT379="","Unknown",VLOOKUP(IT379,'Vlookup tables'!$B$13:$C$16,2,FALSE))</f>
        <v>2</v>
      </c>
      <c r="HY379">
        <f>IF(IU379="","Unknown",VLOOKUP(IU379,'Vlookup tables'!$D$13:$E$16,2,FALSE))</f>
        <v>3</v>
      </c>
      <c r="HZ379">
        <f>IF(IV379="","Unknown",VLOOKUP(IV379,'Vlookup tables'!$F$13:$G$16,2,FALSE))</f>
        <v>3</v>
      </c>
      <c r="IA379">
        <f>IF(IW379="","Unknown",VLOOKUP(IW379,'Vlookup tables'!$H$13:$I$16,2,FALSE))</f>
        <v>3</v>
      </c>
      <c r="IB379">
        <f>IF(IX379="","Unknown",VLOOKUP(IX379,'Vlookup tables'!$J$13:$K$16,2,FALSE))</f>
        <v>3</v>
      </c>
      <c r="IC379">
        <f>IF(IY379="","Unknown",VLOOKUP(IY379,'Vlookup tables'!$L$13:$M$16,2,FALSE))</f>
        <v>3</v>
      </c>
      <c r="ID379">
        <f>IF(IZ379="","Unknown",VLOOKUP(IZ379,'Vlookup tables'!$N$13:$O$16,2,FALSE))</f>
        <v>1</v>
      </c>
      <c r="IE379">
        <f>VLOOKUP(JA379,'Vlookup tables'!$P$13:$Q$15,2,FALSE)</f>
        <v>2</v>
      </c>
      <c r="IF379" t="b">
        <f t="shared" si="405"/>
        <v>0</v>
      </c>
      <c r="IG379" t="b">
        <f t="shared" si="406"/>
        <v>0</v>
      </c>
      <c r="IH379" t="b">
        <f t="shared" si="407"/>
        <v>0</v>
      </c>
      <c r="II379" t="b">
        <f t="shared" si="371"/>
        <v>1</v>
      </c>
      <c r="IJ379" t="str">
        <f>IF(OR(IF379=FALSE,IF379="na"),"na",VLOOKUP(JF379,'Vlookup tables'!$G$2:$H$7,2,FALSE))</f>
        <v>na</v>
      </c>
      <c r="IK379" t="str">
        <f>IF(OR(IG379=FALSE,IG379="na"),"na",VLOOKUP(JG379,'Vlookup tables'!$G$2:$H$7,2,FALSE))</f>
        <v>na</v>
      </c>
      <c r="IL379" t="str">
        <f>IF(OR(IH379=FALSE,IH379="na"),"na",VLOOKUP(JH379,'Vlookup tables'!$G$2:$H$7,2,FALSE))</f>
        <v>na</v>
      </c>
      <c r="IM379" t="str">
        <f>IF(OR(IF379=FALSE,IF379="na"),"na",VLOOKUP(JL379,'Vlookup tables'!$J$2:$K$5,2,FALSE))</f>
        <v>na</v>
      </c>
      <c r="IN379" t="str">
        <f>IF(OR(IG379=FALSE,IG379="na"),"na",VLOOKUP(JM379,'Vlookup tables'!$J$2:$K$5,2,FALSE))</f>
        <v>na</v>
      </c>
      <c r="IO379" t="str">
        <f>IF(OR(IH379=FALSE,IH379="na"),"na",VLOOKUP(JN379,'Vlookup tables'!$J$2:$K$5,2,FALSE))</f>
        <v>na</v>
      </c>
      <c r="IP379" t="str">
        <f t="shared" si="408"/>
        <v>na</v>
      </c>
      <c r="IQ379" t="str">
        <f t="shared" si="409"/>
        <v>na</v>
      </c>
      <c r="IR379" t="str">
        <f t="shared" si="410"/>
        <v>na</v>
      </c>
      <c r="IS379" t="b">
        <f t="shared" si="411"/>
        <v>0</v>
      </c>
      <c r="IT379" t="s">
        <v>559</v>
      </c>
      <c r="IU379" t="s">
        <v>539</v>
      </c>
      <c r="IV379" t="s">
        <v>540</v>
      </c>
      <c r="IW379" t="s">
        <v>576</v>
      </c>
      <c r="IX379" t="s">
        <v>577</v>
      </c>
      <c r="IY379" t="s">
        <v>532</v>
      </c>
      <c r="IZ379" t="s">
        <v>562</v>
      </c>
      <c r="JA379" t="s">
        <v>578</v>
      </c>
      <c r="JB379" t="s">
        <v>850</v>
      </c>
      <c r="JC379" t="s">
        <v>2022</v>
      </c>
      <c r="JD379" t="s">
        <v>2023</v>
      </c>
      <c r="JI379" t="s">
        <v>530</v>
      </c>
      <c r="JJ379" t="s">
        <v>530</v>
      </c>
      <c r="JO379" t="s">
        <v>532</v>
      </c>
      <c r="JP379" t="s">
        <v>532</v>
      </c>
      <c r="KN379" t="s">
        <v>552</v>
      </c>
      <c r="KQ379" t="b">
        <f t="shared" si="412"/>
        <v>0</v>
      </c>
      <c r="KR379">
        <f t="shared" si="372"/>
        <v>154</v>
      </c>
    </row>
    <row r="380" spans="1:304" ht="14.4" customHeight="1" x14ac:dyDescent="0.3">
      <c r="A380">
        <v>100</v>
      </c>
      <c r="B380">
        <v>10243</v>
      </c>
      <c r="C380" s="2">
        <v>44886.880370370367</v>
      </c>
      <c r="D380">
        <v>1</v>
      </c>
      <c r="E380" t="s">
        <v>581</v>
      </c>
      <c r="F380" t="s">
        <v>566</v>
      </c>
      <c r="G380">
        <f>VLOOKUP(F380,'Vlookup tables'!$A$2:$B$10,2,FALSE)</f>
        <v>3</v>
      </c>
      <c r="H380" t="s">
        <v>545</v>
      </c>
      <c r="J380" t="str">
        <f t="shared" si="413"/>
        <v>Engineering</v>
      </c>
      <c r="K380" t="s">
        <v>612</v>
      </c>
      <c r="L380">
        <f>VLOOKUP(K380,'Vlookup tables'!$A$2:$B$10,2,FALSE)</f>
        <v>5</v>
      </c>
      <c r="M380" t="s">
        <v>583</v>
      </c>
      <c r="N380" t="b">
        <f t="shared" si="373"/>
        <v>1</v>
      </c>
      <c r="O380" t="b">
        <f t="shared" si="374"/>
        <v>0</v>
      </c>
      <c r="P380" t="b">
        <f t="shared" si="375"/>
        <v>0</v>
      </c>
      <c r="Q380" t="b">
        <f t="shared" si="376"/>
        <v>0</v>
      </c>
      <c r="R380" t="b">
        <f t="shared" si="377"/>
        <v>0</v>
      </c>
      <c r="S380" t="s">
        <v>603</v>
      </c>
      <c r="T380" t="str">
        <f t="shared" si="414"/>
        <v>na</v>
      </c>
      <c r="U380" t="b">
        <f t="shared" si="415"/>
        <v>1</v>
      </c>
      <c r="V380" t="b">
        <f t="shared" si="416"/>
        <v>1</v>
      </c>
      <c r="W380" t="b">
        <f t="shared" si="417"/>
        <v>1</v>
      </c>
      <c r="X380" t="b">
        <f t="shared" si="418"/>
        <v>1</v>
      </c>
      <c r="Y380" t="s">
        <v>517</v>
      </c>
      <c r="Z380">
        <f>VLOOKUP(Y380,'Vlookup tables'!$D$2:$E$6,2,FALSE)</f>
        <v>1</v>
      </c>
      <c r="AA380" t="b">
        <f t="shared" si="355"/>
        <v>1</v>
      </c>
      <c r="AB380" t="b">
        <f t="shared" si="378"/>
        <v>1</v>
      </c>
      <c r="AC380" t="b">
        <f t="shared" si="379"/>
        <v>0</v>
      </c>
      <c r="AD380" t="b">
        <f t="shared" si="380"/>
        <v>1</v>
      </c>
      <c r="AE380" t="b">
        <f t="shared" si="381"/>
        <v>0</v>
      </c>
      <c r="AF380">
        <f>IF(OR(AA380=FALSE,AA380="na"),"na",VLOOKUP(AV380,'Vlookup tables'!$G$2:$H$7,2,FALSE))</f>
        <v>1</v>
      </c>
      <c r="AG380">
        <f>IF(OR(AB380=FALSE,AB380="na"),"na",VLOOKUP(AW380,'Vlookup tables'!$G$2:$H$7,2,FALSE))</f>
        <v>1</v>
      </c>
      <c r="AH380" t="str">
        <f>IF(OR(AC380=FALSE,AC380="na"),"na",VLOOKUP(AX380,'Vlookup tables'!$G$2:$H$7,2,FALSE))</f>
        <v>na</v>
      </c>
      <c r="AI380">
        <f>IF(OR(AD380=FALSE,AD380="na"),"na",VLOOKUP(AY380,'Vlookup tables'!$G$2:$H$7,2,FALSE))</f>
        <v>1</v>
      </c>
      <c r="AJ380">
        <f>IF(OR(AA380=FALSE,AA380="na"),"na",VLOOKUP(BC380,'Vlookup tables'!$J$2:$K$5,2,FALSE))</f>
        <v>3</v>
      </c>
      <c r="AK380">
        <f>IF(OR(AB380=FALSE,AB380="na"),"na",VLOOKUP(BD380,'Vlookup tables'!$J$2:$K$5,2,FALSE))</f>
        <v>3</v>
      </c>
      <c r="AL380" t="str">
        <f>IF(OR(AC380=FALSE,AC380="na"),"na",VLOOKUP(BE380,'Vlookup tables'!$J$2:$K$5,2,FALSE))</f>
        <v>na</v>
      </c>
      <c r="AM380">
        <f>IF(OR(AD380=FALSE,AD380="na"),"na",VLOOKUP(BF380,'Vlookup tables'!$J$2:$K$5,2,FALSE))</f>
        <v>3</v>
      </c>
      <c r="AN380" t="b">
        <f t="shared" si="382"/>
        <v>1</v>
      </c>
      <c r="AO380" t="b">
        <f t="shared" si="383"/>
        <v>1</v>
      </c>
      <c r="AP380" t="str">
        <f t="shared" si="384"/>
        <v>na</v>
      </c>
      <c r="AQ380" t="b">
        <f t="shared" si="385"/>
        <v>1</v>
      </c>
      <c r="AR380" t="s">
        <v>771</v>
      </c>
      <c r="AV380" t="s">
        <v>530</v>
      </c>
      <c r="AW380" t="s">
        <v>530</v>
      </c>
      <c r="AX380" t="s">
        <v>530</v>
      </c>
      <c r="AY380" t="s">
        <v>530</v>
      </c>
      <c r="BC380" t="s">
        <v>532</v>
      </c>
      <c r="BD380" t="s">
        <v>532</v>
      </c>
      <c r="BE380" t="s">
        <v>532</v>
      </c>
      <c r="BF380" t="s">
        <v>532</v>
      </c>
      <c r="BJ380" t="s">
        <v>2024</v>
      </c>
      <c r="BK380" t="s">
        <v>2025</v>
      </c>
      <c r="BL380" t="s">
        <v>2026</v>
      </c>
      <c r="BM380" t="s">
        <v>2027</v>
      </c>
      <c r="BQ380" t="str">
        <f t="shared" si="386"/>
        <v>Yes</v>
      </c>
      <c r="BR380" t="b">
        <f t="shared" si="387"/>
        <v>1</v>
      </c>
      <c r="BS380" t="b">
        <f t="shared" si="388"/>
        <v>1</v>
      </c>
      <c r="BT380" t="b">
        <f t="shared" si="389"/>
        <v>1</v>
      </c>
      <c r="BU380" t="b">
        <f t="shared" si="390"/>
        <v>1</v>
      </c>
      <c r="BV380" t="b">
        <f t="shared" si="391"/>
        <v>0</v>
      </c>
      <c r="BW380">
        <f>IF(OR(BR380=FALSE,BR380="na"),"na",VLOOKUP(CN380,'Vlookup tables'!$G$2:$H$7,2,FALSE))</f>
        <v>2</v>
      </c>
      <c r="BX380">
        <f>IF(OR(BS380=FALSE,BS380="na"),"na",VLOOKUP(CO380,'Vlookup tables'!$G$2:$H$7,2,FALSE))</f>
        <v>2</v>
      </c>
      <c r="BY380">
        <f>IF(OR(BT380=FALSE,BT380="na"),"na",VLOOKUP(CP380,'Vlookup tables'!$G$2:$H$7,2,FALSE))</f>
        <v>2</v>
      </c>
      <c r="BZ380">
        <f>IF(OR(BU380=FALSE,BU380="na"),"na",VLOOKUP(CQ380,'Vlookup tables'!$G$2:$H$7,2,FALSE))</f>
        <v>2</v>
      </c>
      <c r="CA380">
        <f>IF(OR(BR380=FALSE,BR380="na"),"na",VLOOKUP(CU380,'Vlookup tables'!$J$2:$K$5,2,FALSE))</f>
        <v>3</v>
      </c>
      <c r="CB380">
        <f>IF(OR(BS380=FALSE,BS380="na"),"na",VLOOKUP(CV380,'Vlookup tables'!$J$2:$K$5,2,FALSE))</f>
        <v>3</v>
      </c>
      <c r="CC380">
        <f>IF(OR(BT380=FALSE,BT380="na"),"na",VLOOKUP(CW380,'Vlookup tables'!$J$2:$K$5,2,FALSE))</f>
        <v>3</v>
      </c>
      <c r="CD380">
        <f>IF(OR(BU380=FALSE,BU380="na"),"na",VLOOKUP(CX380,'Vlookup tables'!$J$2:$K$5,2,FALSE))</f>
        <v>3</v>
      </c>
      <c r="CE380" t="b">
        <f t="shared" si="392"/>
        <v>1</v>
      </c>
      <c r="CF380" t="b">
        <f t="shared" si="393"/>
        <v>1</v>
      </c>
      <c r="CG380" t="b">
        <f t="shared" si="394"/>
        <v>1</v>
      </c>
      <c r="CH380" t="b">
        <f t="shared" si="395"/>
        <v>1</v>
      </c>
      <c r="CI380" t="s">
        <v>519</v>
      </c>
      <c r="CJ380" t="s">
        <v>550</v>
      </c>
      <c r="CN380" t="s">
        <v>531</v>
      </c>
      <c r="CO380" t="s">
        <v>531</v>
      </c>
      <c r="CP380" t="s">
        <v>531</v>
      </c>
      <c r="CQ380" t="s">
        <v>531</v>
      </c>
      <c r="CU380" t="s">
        <v>532</v>
      </c>
      <c r="CV380" t="s">
        <v>532</v>
      </c>
      <c r="CW380" t="s">
        <v>532</v>
      </c>
      <c r="CX380" t="s">
        <v>532</v>
      </c>
      <c r="DB380" t="s">
        <v>2028</v>
      </c>
      <c r="DC380" t="s">
        <v>2029</v>
      </c>
      <c r="DD380" t="s">
        <v>2030</v>
      </c>
      <c r="DE380" t="s">
        <v>1900</v>
      </c>
      <c r="DI380" t="b">
        <f t="shared" si="396"/>
        <v>1</v>
      </c>
      <c r="DJ380" t="s">
        <v>2031</v>
      </c>
      <c r="DK380" t="s">
        <v>900</v>
      </c>
      <c r="EQ380" t="b">
        <f t="shared" si="397"/>
        <v>1</v>
      </c>
      <c r="ER380" t="b">
        <f t="shared" si="398"/>
        <v>1</v>
      </c>
      <c r="ES380" t="b">
        <f t="shared" si="399"/>
        <v>1</v>
      </c>
      <c r="ET380" t="b">
        <f t="shared" si="400"/>
        <v>1</v>
      </c>
      <c r="EU380" t="b">
        <f t="shared" si="401"/>
        <v>1</v>
      </c>
      <c r="EV380" t="b">
        <f t="shared" si="402"/>
        <v>0</v>
      </c>
      <c r="EW380">
        <f t="shared" si="356"/>
        <v>3</v>
      </c>
      <c r="EX380">
        <f t="shared" si="357"/>
        <v>2</v>
      </c>
      <c r="EY380">
        <f t="shared" si="358"/>
        <v>2</v>
      </c>
      <c r="EZ380">
        <f t="shared" si="359"/>
        <v>3</v>
      </c>
      <c r="FA380" t="b">
        <f t="shared" si="360"/>
        <v>1</v>
      </c>
      <c r="FB380" t="b">
        <f t="shared" si="361"/>
        <v>1</v>
      </c>
      <c r="FC380" t="b">
        <f t="shared" si="403"/>
        <v>0</v>
      </c>
      <c r="FD380" t="b">
        <f t="shared" si="362"/>
        <v>1</v>
      </c>
      <c r="FE380" t="b">
        <f t="shared" si="363"/>
        <v>1</v>
      </c>
      <c r="FF380" t="b">
        <f t="shared" si="364"/>
        <v>1</v>
      </c>
      <c r="FG380" t="b">
        <f t="shared" si="365"/>
        <v>1</v>
      </c>
      <c r="FH380" t="b">
        <f t="shared" si="404"/>
        <v>0</v>
      </c>
      <c r="FI380">
        <f>IF(OR(FD380=FALSE,FD380="na"),"na",VLOOKUP(GH380,'Vlookup tables'!$G$2:$H$7,2,FALSE))</f>
        <v>2</v>
      </c>
      <c r="FJ380">
        <f>IF(OR(FE380=FALSE,FE380="na"),"na",VLOOKUP(GI380,'Vlookup tables'!$G$2:$H$7,2,FALSE))</f>
        <v>2</v>
      </c>
      <c r="FK380">
        <f>IF(OR(FF380=FALSE,FF380="na"),"na",VLOOKUP(GJ380,'Vlookup tables'!$G$2:$H$7,2,FALSE))</f>
        <v>2</v>
      </c>
      <c r="FL380">
        <f>IF(OR(FG380=FALSE,FG380="na"),"na",VLOOKUP(GK380,'Vlookup tables'!$G$2:$H$7,2,FALSE))</f>
        <v>2</v>
      </c>
      <c r="FM380">
        <f>IF(OR(FD380=FALSE,FD380="na"),"na",VLOOKUP(GO380,'Vlookup tables'!$J$2:$K$5,2,FALSE))</f>
        <v>3</v>
      </c>
      <c r="FN380">
        <f>IF(OR(FE380=FALSE,FE380="na"),"na",VLOOKUP(GP380,'Vlookup tables'!$J$2:$K$5,2,FALSE))</f>
        <v>3</v>
      </c>
      <c r="FO380">
        <f>IF(OR(FF380=FALSE,FF380="na"),"na",VLOOKUP(GQ380,'Vlookup tables'!$J$2:$K$5,2,FALSE))</f>
        <v>3</v>
      </c>
      <c r="FP380">
        <f>IF(OR(FG380=FALSE,FG380="na"),"na",VLOOKUP(GR380,'Vlookup tables'!$J$2:$K$5,2,FALSE))</f>
        <v>3</v>
      </c>
      <c r="FQ380" t="b">
        <f t="shared" si="366"/>
        <v>1</v>
      </c>
      <c r="FR380" t="b">
        <f t="shared" si="367"/>
        <v>1</v>
      </c>
      <c r="FS380" t="b">
        <f t="shared" si="368"/>
        <v>1</v>
      </c>
      <c r="FT380" t="b">
        <f t="shared" si="369"/>
        <v>1</v>
      </c>
      <c r="FU380" t="b">
        <f t="shared" si="370"/>
        <v>1</v>
      </c>
      <c r="FV380" t="s">
        <v>725</v>
      </c>
      <c r="FX380" t="s">
        <v>554</v>
      </c>
      <c r="FY380" t="s">
        <v>556</v>
      </c>
      <c r="FZ380" t="s">
        <v>556</v>
      </c>
      <c r="GA380" t="s">
        <v>554</v>
      </c>
      <c r="GB380" t="s">
        <v>893</v>
      </c>
      <c r="GF380" t="s">
        <v>609</v>
      </c>
      <c r="GH380" t="s">
        <v>531</v>
      </c>
      <c r="GI380" t="s">
        <v>531</v>
      </c>
      <c r="GJ380" t="s">
        <v>531</v>
      </c>
      <c r="GK380" t="s">
        <v>531</v>
      </c>
      <c r="GO380" t="s">
        <v>532</v>
      </c>
      <c r="GP380" t="s">
        <v>532</v>
      </c>
      <c r="GQ380" t="s">
        <v>532</v>
      </c>
      <c r="GR380" t="s">
        <v>532</v>
      </c>
      <c r="GV380" t="s">
        <v>2032</v>
      </c>
      <c r="GW380" t="s">
        <v>2033</v>
      </c>
      <c r="GX380" t="s">
        <v>2034</v>
      </c>
      <c r="GY380" t="s">
        <v>2035</v>
      </c>
      <c r="HC380" t="s">
        <v>2036</v>
      </c>
      <c r="HD380" t="s">
        <v>642</v>
      </c>
      <c r="HX380">
        <f>IF(IT380="","Unknown",VLOOKUP(IT380,'Vlookup tables'!$B$13:$C$16,2,FALSE))</f>
        <v>2</v>
      </c>
      <c r="HY380">
        <f>IF(IU380="","Unknown",VLOOKUP(IU380,'Vlookup tables'!$D$13:$E$16,2,FALSE))</f>
        <v>2</v>
      </c>
      <c r="HZ380">
        <f>IF(IV380="","Unknown",VLOOKUP(IV380,'Vlookup tables'!$F$13:$G$16,2,FALSE))</f>
        <v>3</v>
      </c>
      <c r="IA380">
        <f>IF(IW380="","Unknown",VLOOKUP(IW380,'Vlookup tables'!$H$13:$I$16,2,FALSE))</f>
        <v>2</v>
      </c>
      <c r="IB380">
        <f>IF(IX380="","Unknown",VLOOKUP(IX380,'Vlookup tables'!$J$13:$K$16,2,FALSE))</f>
        <v>3</v>
      </c>
      <c r="IC380">
        <f>IF(IY380="","Unknown",VLOOKUP(IY380,'Vlookup tables'!$L$13:$M$16,2,FALSE))</f>
        <v>3</v>
      </c>
      <c r="ID380">
        <f>IF(IZ380="","Unknown",VLOOKUP(IZ380,'Vlookup tables'!$N$13:$O$16,2,FALSE))</f>
        <v>3</v>
      </c>
      <c r="IE380">
        <f>VLOOKUP(JA380,'Vlookup tables'!$P$13:$Q$15,2,FALSE)</f>
        <v>2</v>
      </c>
      <c r="IF380" t="b">
        <f t="shared" si="405"/>
        <v>1</v>
      </c>
      <c r="IG380" t="b">
        <f t="shared" si="406"/>
        <v>0</v>
      </c>
      <c r="IH380" t="b">
        <f t="shared" si="407"/>
        <v>0</v>
      </c>
      <c r="II380" t="b">
        <f t="shared" si="371"/>
        <v>1</v>
      </c>
      <c r="IJ380">
        <f>IF(OR(IF380=FALSE,IF380="na"),"na",VLOOKUP(JF380,'Vlookup tables'!$G$2:$H$7,2,FALSE))</f>
        <v>1</v>
      </c>
      <c r="IK380" t="str">
        <f>IF(OR(IG380=FALSE,IG380="na"),"na",VLOOKUP(JG380,'Vlookup tables'!$G$2:$H$7,2,FALSE))</f>
        <v>na</v>
      </c>
      <c r="IL380" t="str">
        <f>IF(OR(IH380=FALSE,IH380="na"),"na",VLOOKUP(JH380,'Vlookup tables'!$G$2:$H$7,2,FALSE))</f>
        <v>na</v>
      </c>
      <c r="IM380">
        <f>IF(OR(IF380=FALSE,IF380="na"),"na",VLOOKUP(JL380,'Vlookup tables'!$J$2:$K$5,2,FALSE))</f>
        <v>3</v>
      </c>
      <c r="IN380" t="str">
        <f>IF(OR(IG380=FALSE,IG380="na"),"na",VLOOKUP(JM380,'Vlookup tables'!$J$2:$K$5,2,FALSE))</f>
        <v>na</v>
      </c>
      <c r="IO380" t="str">
        <f>IF(OR(IH380=FALSE,IH380="na"),"na",VLOOKUP(JN380,'Vlookup tables'!$J$2:$K$5,2,FALSE))</f>
        <v>na</v>
      </c>
      <c r="IP380" t="b">
        <f t="shared" si="408"/>
        <v>1</v>
      </c>
      <c r="IQ380" t="str">
        <f t="shared" si="409"/>
        <v>na</v>
      </c>
      <c r="IR380" t="str">
        <f t="shared" si="410"/>
        <v>na</v>
      </c>
      <c r="IS380" t="b">
        <f t="shared" si="411"/>
        <v>1</v>
      </c>
      <c r="IT380" t="s">
        <v>559</v>
      </c>
      <c r="IU380" t="s">
        <v>560</v>
      </c>
      <c r="IV380" t="s">
        <v>540</v>
      </c>
      <c r="IW380" t="s">
        <v>562</v>
      </c>
      <c r="IX380" t="s">
        <v>577</v>
      </c>
      <c r="IY380" t="s">
        <v>532</v>
      </c>
      <c r="IZ380" t="s">
        <v>587</v>
      </c>
      <c r="JA380" t="s">
        <v>578</v>
      </c>
      <c r="JB380" t="s">
        <v>825</v>
      </c>
      <c r="JC380" t="s">
        <v>2037</v>
      </c>
      <c r="JF380" t="s">
        <v>530</v>
      </c>
      <c r="JI380" t="s">
        <v>530</v>
      </c>
      <c r="JL380" t="s">
        <v>532</v>
      </c>
      <c r="JO380" t="s">
        <v>532</v>
      </c>
      <c r="JR380" t="s">
        <v>2038</v>
      </c>
      <c r="JU380" t="s">
        <v>2039</v>
      </c>
      <c r="KM380" t="s">
        <v>2040</v>
      </c>
      <c r="KN380" t="s">
        <v>1694</v>
      </c>
      <c r="KO380" t="s">
        <v>2041</v>
      </c>
      <c r="KQ380" t="b">
        <f t="shared" si="412"/>
        <v>0</v>
      </c>
      <c r="KR380">
        <f t="shared" si="372"/>
        <v>183</v>
      </c>
    </row>
    <row r="381" spans="1:304" ht="14.4" customHeight="1" x14ac:dyDescent="0.3">
      <c r="A381">
        <v>100</v>
      </c>
      <c r="B381">
        <v>582</v>
      </c>
      <c r="C381" s="2">
        <v>44887.325219907405</v>
      </c>
      <c r="D381">
        <v>1</v>
      </c>
      <c r="E381" t="s">
        <v>544</v>
      </c>
      <c r="F381" t="s">
        <v>611</v>
      </c>
      <c r="G381">
        <f>VLOOKUP(F381,'Vlookup tables'!$A$2:$B$10,2,FALSE)</f>
        <v>4</v>
      </c>
      <c r="H381" t="s">
        <v>631</v>
      </c>
      <c r="J381" t="str">
        <f t="shared" si="413"/>
        <v>Maintenance</v>
      </c>
      <c r="K381" t="s">
        <v>568</v>
      </c>
      <c r="L381">
        <f>VLOOKUP(K381,'Vlookup tables'!$A$2:$B$10,2,FALSE)</f>
        <v>6</v>
      </c>
      <c r="M381" t="s">
        <v>953</v>
      </c>
      <c r="N381" t="b">
        <f t="shared" si="373"/>
        <v>0</v>
      </c>
      <c r="O381" t="b">
        <f t="shared" si="374"/>
        <v>1</v>
      </c>
      <c r="P381" t="b">
        <f t="shared" si="375"/>
        <v>1</v>
      </c>
      <c r="Q381" t="b">
        <f t="shared" si="376"/>
        <v>1</v>
      </c>
      <c r="R381" t="b">
        <f t="shared" si="377"/>
        <v>0</v>
      </c>
      <c r="S381" t="s">
        <v>904</v>
      </c>
      <c r="T381" t="b">
        <f t="shared" si="414"/>
        <v>0</v>
      </c>
      <c r="U381" t="str">
        <f t="shared" si="415"/>
        <v>na</v>
      </c>
      <c r="V381" t="str">
        <f t="shared" si="416"/>
        <v>na</v>
      </c>
      <c r="W381" t="str">
        <f t="shared" si="417"/>
        <v>na</v>
      </c>
      <c r="X381" t="b">
        <f t="shared" si="418"/>
        <v>0</v>
      </c>
      <c r="Y381" t="s">
        <v>517</v>
      </c>
      <c r="Z381">
        <f>VLOOKUP(Y381,'Vlookup tables'!$D$2:$E$6,2,FALSE)</f>
        <v>1</v>
      </c>
      <c r="AA381" t="b">
        <f t="shared" si="355"/>
        <v>0</v>
      </c>
      <c r="AB381" t="b">
        <f t="shared" si="378"/>
        <v>0</v>
      </c>
      <c r="AC381" t="b">
        <f t="shared" si="379"/>
        <v>0</v>
      </c>
      <c r="AD381" t="b">
        <f t="shared" si="380"/>
        <v>0</v>
      </c>
      <c r="AE381" t="b">
        <f t="shared" si="381"/>
        <v>0</v>
      </c>
      <c r="AF381" t="str">
        <f>IF(OR(AA381=FALSE,AA381="na"),"na",VLOOKUP(AV381,'Vlookup tables'!$G$2:$H$7,2,FALSE))</f>
        <v>na</v>
      </c>
      <c r="AG381" t="str">
        <f>IF(OR(AB381=FALSE,AB381="na"),"na",VLOOKUP(AW381,'Vlookup tables'!$G$2:$H$7,2,FALSE))</f>
        <v>na</v>
      </c>
      <c r="AH381" t="str">
        <f>IF(OR(AC381=FALSE,AC381="na"),"na",VLOOKUP(AX381,'Vlookup tables'!$G$2:$H$7,2,FALSE))</f>
        <v>na</v>
      </c>
      <c r="AI381" t="str">
        <f>IF(OR(AD381=FALSE,AD381="na"),"na",VLOOKUP(AY381,'Vlookup tables'!$G$2:$H$7,2,FALSE))</f>
        <v>na</v>
      </c>
      <c r="AJ381" t="str">
        <f>IF(OR(AA381=FALSE,AA381="na"),"na",VLOOKUP(BC381,'Vlookup tables'!$J$2:$K$5,2,FALSE))</f>
        <v>na</v>
      </c>
      <c r="AK381" t="str">
        <f>IF(OR(AB381=FALSE,AB381="na"),"na",VLOOKUP(BD381,'Vlookup tables'!$J$2:$K$5,2,FALSE))</f>
        <v>na</v>
      </c>
      <c r="AL381" t="str">
        <f>IF(OR(AC381=FALSE,AC381="na"),"na",VLOOKUP(BE381,'Vlookup tables'!$J$2:$K$5,2,FALSE))</f>
        <v>na</v>
      </c>
      <c r="AM381" t="str">
        <f>IF(OR(AD381=FALSE,AD381="na"),"na",VLOOKUP(BF381,'Vlookup tables'!$J$2:$K$5,2,FALSE))</f>
        <v>na</v>
      </c>
      <c r="AN381" t="str">
        <f t="shared" si="382"/>
        <v>na</v>
      </c>
      <c r="AO381" t="str">
        <f t="shared" si="383"/>
        <v>na</v>
      </c>
      <c r="AP381" t="str">
        <f t="shared" si="384"/>
        <v>na</v>
      </c>
      <c r="AQ381" t="str">
        <f t="shared" si="385"/>
        <v>na</v>
      </c>
      <c r="AR381" t="s">
        <v>632</v>
      </c>
      <c r="AX381" t="s">
        <v>551</v>
      </c>
      <c r="BE381" t="s">
        <v>532</v>
      </c>
      <c r="BL381" t="s">
        <v>2042</v>
      </c>
      <c r="BQ381" t="str">
        <f t="shared" si="386"/>
        <v>No</v>
      </c>
      <c r="BR381" t="str">
        <f t="shared" si="387"/>
        <v>na</v>
      </c>
      <c r="BS381" t="str">
        <f t="shared" si="388"/>
        <v>na</v>
      </c>
      <c r="BT381" t="str">
        <f t="shared" si="389"/>
        <v>na</v>
      </c>
      <c r="BU381" t="str">
        <f t="shared" si="390"/>
        <v>na</v>
      </c>
      <c r="BV381" t="str">
        <f t="shared" si="391"/>
        <v>na</v>
      </c>
      <c r="BW381" t="str">
        <f>IF(OR(BR381=FALSE,BR381="na"),"na",VLOOKUP(CN381,'Vlookup tables'!$G$2:$H$7,2,FALSE))</f>
        <v>na</v>
      </c>
      <c r="BX381" t="str">
        <f>IF(OR(BS381=FALSE,BS381="na"),"na",VLOOKUP(CO381,'Vlookup tables'!$G$2:$H$7,2,FALSE))</f>
        <v>na</v>
      </c>
      <c r="BY381" t="str">
        <f>IF(OR(BT381=FALSE,BT381="na"),"na",VLOOKUP(CP381,'Vlookup tables'!$G$2:$H$7,2,FALSE))</f>
        <v>na</v>
      </c>
      <c r="BZ381" t="str">
        <f>IF(OR(BU381=FALSE,BU381="na"),"na",VLOOKUP(CQ381,'Vlookup tables'!$G$2:$H$7,2,FALSE))</f>
        <v>na</v>
      </c>
      <c r="CA381" t="str">
        <f>IF(OR(BR381=FALSE,BR381="na"),"na",VLOOKUP(CU381,'Vlookup tables'!$J$2:$K$5,2,FALSE))</f>
        <v>na</v>
      </c>
      <c r="CB381" t="str">
        <f>IF(OR(BS381=FALSE,BS381="na"),"na",VLOOKUP(CV381,'Vlookup tables'!$J$2:$K$5,2,FALSE))</f>
        <v>na</v>
      </c>
      <c r="CC381" t="str">
        <f>IF(OR(BT381=FALSE,BT381="na"),"na",VLOOKUP(CW381,'Vlookup tables'!$J$2:$K$5,2,FALSE))</f>
        <v>na</v>
      </c>
      <c r="CD381" t="str">
        <f>IF(OR(BU381=FALSE,BU381="na"),"na",VLOOKUP(CX381,'Vlookup tables'!$J$2:$K$5,2,FALSE))</f>
        <v>na</v>
      </c>
      <c r="CE381" t="str">
        <f t="shared" si="392"/>
        <v>na</v>
      </c>
      <c r="CF381" t="str">
        <f t="shared" si="393"/>
        <v>na</v>
      </c>
      <c r="CG381" t="str">
        <f t="shared" si="394"/>
        <v>na</v>
      </c>
      <c r="CH381" t="str">
        <f t="shared" si="395"/>
        <v>na</v>
      </c>
      <c r="CI381" t="s">
        <v>617</v>
      </c>
      <c r="DI381" t="b">
        <f t="shared" si="396"/>
        <v>1</v>
      </c>
      <c r="DJ381" t="s">
        <v>2043</v>
      </c>
      <c r="DK381" t="s">
        <v>533</v>
      </c>
      <c r="EQ381" t="b">
        <f t="shared" si="397"/>
        <v>0</v>
      </c>
      <c r="ER381" t="b">
        <f t="shared" si="398"/>
        <v>0</v>
      </c>
      <c r="ES381" t="b">
        <f t="shared" si="399"/>
        <v>0</v>
      </c>
      <c r="ET381" t="b">
        <f t="shared" si="400"/>
        <v>0</v>
      </c>
      <c r="EU381" t="b">
        <f t="shared" si="401"/>
        <v>0</v>
      </c>
      <c r="EV381" t="b">
        <f t="shared" si="402"/>
        <v>0</v>
      </c>
      <c r="EW381" t="str">
        <f t="shared" si="356"/>
        <v>na</v>
      </c>
      <c r="EX381" t="str">
        <f t="shared" si="357"/>
        <v>na</v>
      </c>
      <c r="EY381" t="str">
        <f t="shared" si="358"/>
        <v>na</v>
      </c>
      <c r="EZ381" t="str">
        <f t="shared" si="359"/>
        <v>na</v>
      </c>
      <c r="FA381" t="str">
        <f t="shared" si="360"/>
        <v>na</v>
      </c>
      <c r="FB381" t="str">
        <f t="shared" si="361"/>
        <v>na</v>
      </c>
      <c r="FC381" t="str">
        <f t="shared" si="403"/>
        <v>na</v>
      </c>
      <c r="FD381" t="str">
        <f t="shared" si="362"/>
        <v>na</v>
      </c>
      <c r="FE381" t="str">
        <f t="shared" si="363"/>
        <v>na</v>
      </c>
      <c r="FF381" t="str">
        <f t="shared" si="364"/>
        <v>na</v>
      </c>
      <c r="FG381" t="str">
        <f t="shared" si="365"/>
        <v>na</v>
      </c>
      <c r="FH381" t="str">
        <f t="shared" si="404"/>
        <v>na</v>
      </c>
      <c r="FI381" t="str">
        <f>IF(OR(FD381=FALSE,FD381="na"),"na",VLOOKUP(GH381,'Vlookup tables'!$G$2:$H$7,2,FALSE))</f>
        <v>na</v>
      </c>
      <c r="FJ381" t="str">
        <f>IF(OR(FE381=FALSE,FE381="na"),"na",VLOOKUP(GI381,'Vlookup tables'!$G$2:$H$7,2,FALSE))</f>
        <v>na</v>
      </c>
      <c r="FK381" t="str">
        <f>IF(OR(FF381=FALSE,FF381="na"),"na",VLOOKUP(GJ381,'Vlookup tables'!$G$2:$H$7,2,FALSE))</f>
        <v>na</v>
      </c>
      <c r="FL381" t="str">
        <f>IF(OR(FG381=FALSE,FG381="na"),"na",VLOOKUP(GK381,'Vlookup tables'!$G$2:$H$7,2,FALSE))</f>
        <v>na</v>
      </c>
      <c r="FM381" t="str">
        <f>IF(OR(FD381=FALSE,FD381="na"),"na",VLOOKUP(GO381,'Vlookup tables'!$J$2:$K$5,2,FALSE))</f>
        <v>na</v>
      </c>
      <c r="FN381" t="str">
        <f>IF(OR(FE381=FALSE,FE381="na"),"na",VLOOKUP(GP381,'Vlookup tables'!$J$2:$K$5,2,FALSE))</f>
        <v>na</v>
      </c>
      <c r="FO381" t="str">
        <f>IF(OR(FF381=FALSE,FF381="na"),"na",VLOOKUP(GQ381,'Vlookup tables'!$J$2:$K$5,2,FALSE))</f>
        <v>na</v>
      </c>
      <c r="FP381" t="str">
        <f>IF(OR(FG381=FALSE,FG381="na"),"na",VLOOKUP(GR381,'Vlookup tables'!$J$2:$K$5,2,FALSE))</f>
        <v>na</v>
      </c>
      <c r="FQ381" t="str">
        <f t="shared" si="366"/>
        <v>na</v>
      </c>
      <c r="FR381" t="str">
        <f t="shared" si="367"/>
        <v>na</v>
      </c>
      <c r="FS381" t="str">
        <f t="shared" si="368"/>
        <v>na</v>
      </c>
      <c r="FT381" t="str">
        <f t="shared" si="369"/>
        <v>na</v>
      </c>
      <c r="FU381" t="str">
        <f t="shared" si="370"/>
        <v>na</v>
      </c>
      <c r="FV381" t="s">
        <v>574</v>
      </c>
      <c r="HF381" t="s">
        <v>579</v>
      </c>
      <c r="HX381">
        <f>IF(IT381="","Unknown",VLOOKUP(IT381,'Vlookup tables'!$B$13:$C$16,2,FALSE))</f>
        <v>2</v>
      </c>
      <c r="HY381" t="str">
        <f>IF(IU381="","Unknown",VLOOKUP(IU381,'Vlookup tables'!$D$13:$E$16,2,FALSE))</f>
        <v>Unknown</v>
      </c>
      <c r="HZ381" t="str">
        <f>IF(IV381="","Unknown",VLOOKUP(IV381,'Vlookup tables'!$F$13:$G$16,2,FALSE))</f>
        <v>Unknown</v>
      </c>
      <c r="IA381">
        <f>IF(IW381="","Unknown",VLOOKUP(IW381,'Vlookup tables'!$H$13:$I$16,2,FALSE))</f>
        <v>2</v>
      </c>
      <c r="IB381">
        <f>IF(IX381="","Unknown",VLOOKUP(IX381,'Vlookup tables'!$J$13:$K$16,2,FALSE))</f>
        <v>2</v>
      </c>
      <c r="IC381">
        <f>IF(IY381="","Unknown",VLOOKUP(IY381,'Vlookup tables'!$L$13:$M$16,2,FALSE))</f>
        <v>2</v>
      </c>
      <c r="ID381">
        <f>IF(IZ381="","Unknown",VLOOKUP(IZ381,'Vlookup tables'!$N$13:$O$16,2,FALSE))</f>
        <v>1</v>
      </c>
      <c r="IE381">
        <f>VLOOKUP(JA381,'Vlookup tables'!$P$13:$Q$15,2,FALSE)</f>
        <v>2</v>
      </c>
      <c r="IF381" t="b">
        <f t="shared" si="405"/>
        <v>1</v>
      </c>
      <c r="IG381" t="b">
        <f t="shared" si="406"/>
        <v>0</v>
      </c>
      <c r="IH381" t="b">
        <f t="shared" si="407"/>
        <v>0</v>
      </c>
      <c r="II381" t="b">
        <f t="shared" si="371"/>
        <v>0</v>
      </c>
      <c r="IJ381">
        <f>IF(OR(IF381=FALSE,IF381="na"),"na",VLOOKUP(JF381,'Vlookup tables'!$G$2:$H$7,2,FALSE))</f>
        <v>1</v>
      </c>
      <c r="IK381" t="str">
        <f>IF(OR(IG381=FALSE,IG381="na"),"na",VLOOKUP(JG381,'Vlookup tables'!$G$2:$H$7,2,FALSE))</f>
        <v>na</v>
      </c>
      <c r="IL381" t="str">
        <f>IF(OR(IH381=FALSE,IH381="na"),"na",VLOOKUP(JH381,'Vlookup tables'!$G$2:$H$7,2,FALSE))</f>
        <v>na</v>
      </c>
      <c r="IM381">
        <f>IF(OR(IF381=FALSE,IF381="na"),"na",VLOOKUP(JL381,'Vlookup tables'!$J$2:$K$5,2,FALSE))</f>
        <v>2</v>
      </c>
      <c r="IN381" t="str">
        <f>IF(OR(IG381=FALSE,IG381="na"),"na",VLOOKUP(JM381,'Vlookup tables'!$J$2:$K$5,2,FALSE))</f>
        <v>na</v>
      </c>
      <c r="IO381" t="str">
        <f>IF(OR(IH381=FALSE,IH381="na"),"na",VLOOKUP(JN381,'Vlookup tables'!$J$2:$K$5,2,FALSE))</f>
        <v>na</v>
      </c>
      <c r="IP381" t="b">
        <f t="shared" si="408"/>
        <v>0</v>
      </c>
      <c r="IQ381" t="str">
        <f t="shared" si="409"/>
        <v>na</v>
      </c>
      <c r="IR381" t="str">
        <f t="shared" si="410"/>
        <v>na</v>
      </c>
      <c r="IS381" t="b">
        <f t="shared" si="411"/>
        <v>0</v>
      </c>
      <c r="IT381" t="s">
        <v>559</v>
      </c>
      <c r="IW381" t="s">
        <v>562</v>
      </c>
      <c r="IX381" t="s">
        <v>563</v>
      </c>
      <c r="IY381" t="s">
        <v>528</v>
      </c>
      <c r="IZ381" t="s">
        <v>562</v>
      </c>
      <c r="JA381" t="s">
        <v>578</v>
      </c>
      <c r="JB381" t="s">
        <v>662</v>
      </c>
      <c r="JF381" t="s">
        <v>530</v>
      </c>
      <c r="JL381" t="s">
        <v>528</v>
      </c>
      <c r="KN381" t="s">
        <v>552</v>
      </c>
      <c r="KQ381" t="b">
        <f t="shared" si="412"/>
        <v>0</v>
      </c>
      <c r="KR381">
        <f t="shared" si="372"/>
        <v>133</v>
      </c>
    </row>
    <row r="382" spans="1:304" ht="14.4" customHeight="1" x14ac:dyDescent="0.3">
      <c r="A382">
        <v>100</v>
      </c>
      <c r="B382">
        <v>1536</v>
      </c>
      <c r="C382" s="2">
        <v>44887.336516203701</v>
      </c>
      <c r="D382">
        <v>1</v>
      </c>
      <c r="E382" t="s">
        <v>544</v>
      </c>
      <c r="F382" t="s">
        <v>568</v>
      </c>
      <c r="G382">
        <f>VLOOKUP(F382,'Vlookup tables'!$A$2:$B$10,2,FALSE)</f>
        <v>6</v>
      </c>
      <c r="H382" t="s">
        <v>631</v>
      </c>
      <c r="J382" t="str">
        <f t="shared" si="413"/>
        <v>Maintenance</v>
      </c>
      <c r="K382" t="s">
        <v>568</v>
      </c>
      <c r="L382">
        <f>VLOOKUP(K382,'Vlookup tables'!$A$2:$B$10,2,FALSE)</f>
        <v>6</v>
      </c>
      <c r="M382" t="s">
        <v>569</v>
      </c>
      <c r="N382" t="b">
        <f t="shared" si="373"/>
        <v>1</v>
      </c>
      <c r="O382" t="b">
        <f t="shared" si="374"/>
        <v>1</v>
      </c>
      <c r="P382" t="b">
        <f t="shared" si="375"/>
        <v>0</v>
      </c>
      <c r="Q382" t="b">
        <f t="shared" si="376"/>
        <v>0</v>
      </c>
      <c r="R382" t="b">
        <f t="shared" si="377"/>
        <v>0</v>
      </c>
      <c r="T382" t="str">
        <f t="shared" si="414"/>
        <v>na</v>
      </c>
      <c r="U382" t="str">
        <f t="shared" si="415"/>
        <v>na</v>
      </c>
      <c r="V382" t="str">
        <f t="shared" si="416"/>
        <v>Unknown</v>
      </c>
      <c r="W382" t="str">
        <f t="shared" si="417"/>
        <v>Unknown</v>
      </c>
      <c r="X382" t="str">
        <f t="shared" si="418"/>
        <v>Unknown</v>
      </c>
      <c r="Y382" t="s">
        <v>517</v>
      </c>
      <c r="Z382">
        <f>VLOOKUP(Y382,'Vlookup tables'!$D$2:$E$6,2,FALSE)</f>
        <v>1</v>
      </c>
      <c r="AA382" t="b">
        <f t="shared" si="355"/>
        <v>0</v>
      </c>
      <c r="AB382" t="b">
        <f t="shared" si="378"/>
        <v>0</v>
      </c>
      <c r="AC382" t="b">
        <f t="shared" si="379"/>
        <v>0</v>
      </c>
      <c r="AD382" t="b">
        <f t="shared" si="380"/>
        <v>0</v>
      </c>
      <c r="AE382" t="b">
        <f t="shared" si="381"/>
        <v>0</v>
      </c>
      <c r="AF382" t="str">
        <f>IF(OR(AA382=FALSE,AA382="na"),"na",VLOOKUP(AV382,'Vlookup tables'!$G$2:$H$7,2,FALSE))</f>
        <v>na</v>
      </c>
      <c r="AG382" t="str">
        <f>IF(OR(AB382=FALSE,AB382="na"),"na",VLOOKUP(AW382,'Vlookup tables'!$G$2:$H$7,2,FALSE))</f>
        <v>na</v>
      </c>
      <c r="AH382" t="str">
        <f>IF(OR(AC382=FALSE,AC382="na"),"na",VLOOKUP(AX382,'Vlookup tables'!$G$2:$H$7,2,FALSE))</f>
        <v>na</v>
      </c>
      <c r="AI382" t="str">
        <f>IF(OR(AD382=FALSE,AD382="na"),"na",VLOOKUP(AY382,'Vlookup tables'!$G$2:$H$7,2,FALSE))</f>
        <v>na</v>
      </c>
      <c r="AJ382" t="str">
        <f>IF(OR(AA382=FALSE,AA382="na"),"na",VLOOKUP(BC382,'Vlookup tables'!$J$2:$K$5,2,FALSE))</f>
        <v>na</v>
      </c>
      <c r="AK382" t="str">
        <f>IF(OR(AB382=FALSE,AB382="na"),"na",VLOOKUP(BD382,'Vlookup tables'!$J$2:$K$5,2,FALSE))</f>
        <v>na</v>
      </c>
      <c r="AL382" t="str">
        <f>IF(OR(AC382=FALSE,AC382="na"),"na",VLOOKUP(BE382,'Vlookup tables'!$J$2:$K$5,2,FALSE))</f>
        <v>na</v>
      </c>
      <c r="AM382" t="str">
        <f>IF(OR(AD382=FALSE,AD382="na"),"na",VLOOKUP(BF382,'Vlookup tables'!$J$2:$K$5,2,FALSE))</f>
        <v>na</v>
      </c>
      <c r="AN382" t="str">
        <f t="shared" si="382"/>
        <v>na</v>
      </c>
      <c r="AO382" t="str">
        <f t="shared" si="383"/>
        <v>na</v>
      </c>
      <c r="AP382" t="str">
        <f t="shared" si="384"/>
        <v>na</v>
      </c>
      <c r="AQ382" t="str">
        <f t="shared" si="385"/>
        <v>na</v>
      </c>
      <c r="AR382" t="s">
        <v>632</v>
      </c>
      <c r="AX382" t="s">
        <v>551</v>
      </c>
      <c r="BE382" t="s">
        <v>532</v>
      </c>
      <c r="BL382" t="s">
        <v>2044</v>
      </c>
      <c r="BQ382" t="str">
        <f t="shared" si="386"/>
        <v>Yes</v>
      </c>
      <c r="BR382" t="b">
        <f t="shared" si="387"/>
        <v>0</v>
      </c>
      <c r="BS382" t="b">
        <f t="shared" si="388"/>
        <v>1</v>
      </c>
      <c r="BT382" t="b">
        <f t="shared" si="389"/>
        <v>0</v>
      </c>
      <c r="BU382" t="b">
        <f t="shared" si="390"/>
        <v>0</v>
      </c>
      <c r="BV382" t="b">
        <f t="shared" si="391"/>
        <v>0</v>
      </c>
      <c r="BW382" t="str">
        <f>IF(OR(BR382=FALSE,BR382="na"),"na",VLOOKUP(CN382,'Vlookup tables'!$G$2:$H$7,2,FALSE))</f>
        <v>na</v>
      </c>
      <c r="BX382">
        <f>IF(OR(BS382=FALSE,BS382="na"),"na",VLOOKUP(CO382,'Vlookup tables'!$G$2:$H$7,2,FALSE))</f>
        <v>2</v>
      </c>
      <c r="BY382" t="str">
        <f>IF(OR(BT382=FALSE,BT382="na"),"na",VLOOKUP(CP382,'Vlookup tables'!$G$2:$H$7,2,FALSE))</f>
        <v>na</v>
      </c>
      <c r="BZ382" t="str">
        <f>IF(OR(BU382=FALSE,BU382="na"),"na",VLOOKUP(CQ382,'Vlookup tables'!$G$2:$H$7,2,FALSE))</f>
        <v>na</v>
      </c>
      <c r="CA382" t="str">
        <f>IF(OR(BR382=FALSE,BR382="na"),"na",VLOOKUP(CU382,'Vlookup tables'!$J$2:$K$5,2,FALSE))</f>
        <v>na</v>
      </c>
      <c r="CB382">
        <f>IF(OR(BS382=FALSE,BS382="na"),"na",VLOOKUP(CV382,'Vlookup tables'!$J$2:$K$5,2,FALSE))</f>
        <v>2</v>
      </c>
      <c r="CC382" t="str">
        <f>IF(OR(BT382=FALSE,BT382="na"),"na",VLOOKUP(CW382,'Vlookup tables'!$J$2:$K$5,2,FALSE))</f>
        <v>na</v>
      </c>
      <c r="CD382" t="str">
        <f>IF(OR(BU382=FALSE,BU382="na"),"na",VLOOKUP(CX382,'Vlookup tables'!$J$2:$K$5,2,FALSE))</f>
        <v>na</v>
      </c>
      <c r="CE382" t="str">
        <f t="shared" si="392"/>
        <v>na</v>
      </c>
      <c r="CF382" t="b">
        <f t="shared" si="393"/>
        <v>1</v>
      </c>
      <c r="CG382" t="str">
        <f t="shared" si="394"/>
        <v>na</v>
      </c>
      <c r="CH382" t="str">
        <f t="shared" si="395"/>
        <v>na</v>
      </c>
      <c r="CI382" t="s">
        <v>519</v>
      </c>
      <c r="CJ382" t="s">
        <v>805</v>
      </c>
      <c r="CO382" t="s">
        <v>531</v>
      </c>
      <c r="CV382" t="s">
        <v>528</v>
      </c>
      <c r="DC382" t="s">
        <v>2045</v>
      </c>
      <c r="DI382" t="b">
        <f t="shared" si="396"/>
        <v>1</v>
      </c>
      <c r="DJ382" t="s">
        <v>2046</v>
      </c>
      <c r="DK382" t="s">
        <v>579</v>
      </c>
      <c r="DL382" t="s">
        <v>2047</v>
      </c>
      <c r="EQ382" t="b">
        <f t="shared" si="397"/>
        <v>1</v>
      </c>
      <c r="ER382" t="b">
        <f t="shared" si="398"/>
        <v>1</v>
      </c>
      <c r="ES382" t="b">
        <f t="shared" si="399"/>
        <v>0</v>
      </c>
      <c r="ET382" t="b">
        <f t="shared" si="400"/>
        <v>0</v>
      </c>
      <c r="EU382" t="b">
        <f t="shared" si="401"/>
        <v>0</v>
      </c>
      <c r="EV382" t="b">
        <f t="shared" si="402"/>
        <v>0</v>
      </c>
      <c r="EW382">
        <f t="shared" si="356"/>
        <v>2</v>
      </c>
      <c r="EX382" t="str">
        <f t="shared" si="357"/>
        <v>na</v>
      </c>
      <c r="EY382" t="str">
        <f t="shared" si="358"/>
        <v>na</v>
      </c>
      <c r="EZ382" t="str">
        <f t="shared" si="359"/>
        <v>na</v>
      </c>
      <c r="FA382" t="b">
        <f t="shared" si="360"/>
        <v>1</v>
      </c>
      <c r="FB382" t="b">
        <f t="shared" si="361"/>
        <v>0</v>
      </c>
      <c r="FC382" t="b">
        <f t="shared" si="403"/>
        <v>0</v>
      </c>
      <c r="FD382" t="b">
        <f t="shared" si="362"/>
        <v>0</v>
      </c>
      <c r="FE382" t="b">
        <f t="shared" si="363"/>
        <v>1</v>
      </c>
      <c r="FF382" t="b">
        <f t="shared" si="364"/>
        <v>0</v>
      </c>
      <c r="FG382" t="b">
        <f t="shared" si="365"/>
        <v>0</v>
      </c>
      <c r="FH382" t="b">
        <f t="shared" si="404"/>
        <v>0</v>
      </c>
      <c r="FI382" t="str">
        <f>IF(OR(FD382=FALSE,FD382="na"),"na",VLOOKUP(GH382,'Vlookup tables'!$G$2:$H$7,2,FALSE))</f>
        <v>na</v>
      </c>
      <c r="FJ382">
        <f>IF(OR(FE382=FALSE,FE382="na"),"na",VLOOKUP(GI382,'Vlookup tables'!$G$2:$H$7,2,FALSE))</f>
        <v>2</v>
      </c>
      <c r="FK382" t="str">
        <f>IF(OR(FF382=FALSE,FF382="na"),"na",VLOOKUP(GJ382,'Vlookup tables'!$G$2:$H$7,2,FALSE))</f>
        <v>na</v>
      </c>
      <c r="FL382" t="str">
        <f>IF(OR(FG382=FALSE,FG382="na"),"na",VLOOKUP(GK382,'Vlookup tables'!$G$2:$H$7,2,FALSE))</f>
        <v>na</v>
      </c>
      <c r="FM382" t="str">
        <f>IF(OR(FD382=FALSE,FD382="na"),"na",VLOOKUP(GO382,'Vlookup tables'!$J$2:$K$5,2,FALSE))</f>
        <v>na</v>
      </c>
      <c r="FN382">
        <f>IF(OR(FE382=FALSE,FE382="na"),"na",VLOOKUP(GP382,'Vlookup tables'!$J$2:$K$5,2,FALSE))</f>
        <v>2</v>
      </c>
      <c r="FO382" t="str">
        <f>IF(OR(FF382=FALSE,FF382="na"),"na",VLOOKUP(GQ382,'Vlookup tables'!$J$2:$K$5,2,FALSE))</f>
        <v>na</v>
      </c>
      <c r="FP382" t="str">
        <f>IF(OR(FG382=FALSE,FG382="na"),"na",VLOOKUP(GR382,'Vlookup tables'!$J$2:$K$5,2,FALSE))</f>
        <v>na</v>
      </c>
      <c r="FQ382" t="str">
        <f t="shared" si="366"/>
        <v>na</v>
      </c>
      <c r="FR382" t="b">
        <f t="shared" si="367"/>
        <v>0</v>
      </c>
      <c r="FS382" t="str">
        <f t="shared" si="368"/>
        <v>na</v>
      </c>
      <c r="FT382" t="str">
        <f t="shared" si="369"/>
        <v>na</v>
      </c>
      <c r="FU382" t="b">
        <f t="shared" si="370"/>
        <v>0</v>
      </c>
      <c r="FV382" t="s">
        <v>601</v>
      </c>
      <c r="FX382" t="s">
        <v>556</v>
      </c>
      <c r="GB382" t="s">
        <v>1066</v>
      </c>
      <c r="GF382" t="s">
        <v>596</v>
      </c>
      <c r="GI382" t="s">
        <v>531</v>
      </c>
      <c r="GP382" t="s">
        <v>528</v>
      </c>
      <c r="HD382" t="s">
        <v>533</v>
      </c>
      <c r="HX382" t="str">
        <f>IF(IT382="","Unknown",VLOOKUP(IT382,'Vlookup tables'!$B$13:$C$16,2,FALSE))</f>
        <v>Unknown</v>
      </c>
      <c r="HY382">
        <f>IF(IU382="","Unknown",VLOOKUP(IU382,'Vlookup tables'!$D$13:$E$16,2,FALSE))</f>
        <v>3</v>
      </c>
      <c r="HZ382">
        <f>IF(IV382="","Unknown",VLOOKUP(IV382,'Vlookup tables'!$F$13:$G$16,2,FALSE))</f>
        <v>3</v>
      </c>
      <c r="IA382">
        <f>IF(IW382="","Unknown",VLOOKUP(IW382,'Vlookup tables'!$H$13:$I$16,2,FALSE))</f>
        <v>2</v>
      </c>
      <c r="IB382">
        <f>IF(IX382="","Unknown",VLOOKUP(IX382,'Vlookup tables'!$J$13:$K$16,2,FALSE))</f>
        <v>3</v>
      </c>
      <c r="IC382">
        <f>IF(IY382="","Unknown",VLOOKUP(IY382,'Vlookup tables'!$L$13:$M$16,2,FALSE))</f>
        <v>3</v>
      </c>
      <c r="ID382">
        <f>IF(IZ382="","Unknown",VLOOKUP(IZ382,'Vlookup tables'!$N$13:$O$16,2,FALSE))</f>
        <v>1</v>
      </c>
      <c r="IE382">
        <f>VLOOKUP(JA382,'Vlookup tables'!$P$13:$Q$15,2,FALSE)</f>
        <v>2</v>
      </c>
      <c r="IF382" t="b">
        <f t="shared" si="405"/>
        <v>0</v>
      </c>
      <c r="IG382" t="b">
        <f t="shared" si="406"/>
        <v>0</v>
      </c>
      <c r="IH382" t="b">
        <f t="shared" si="407"/>
        <v>0</v>
      </c>
      <c r="II382" t="b">
        <f t="shared" si="371"/>
        <v>1</v>
      </c>
      <c r="IJ382" t="str">
        <f>IF(OR(IF382=FALSE,IF382="na"),"na",VLOOKUP(JF382,'Vlookup tables'!$G$2:$H$7,2,FALSE))</f>
        <v>na</v>
      </c>
      <c r="IK382" t="str">
        <f>IF(OR(IG382=FALSE,IG382="na"),"na",VLOOKUP(JG382,'Vlookup tables'!$G$2:$H$7,2,FALSE))</f>
        <v>na</v>
      </c>
      <c r="IL382" t="str">
        <f>IF(OR(IH382=FALSE,IH382="na"),"na",VLOOKUP(JH382,'Vlookup tables'!$G$2:$H$7,2,FALSE))</f>
        <v>na</v>
      </c>
      <c r="IM382" t="str">
        <f>IF(OR(IF382=FALSE,IF382="na"),"na",VLOOKUP(JL382,'Vlookup tables'!$J$2:$K$5,2,FALSE))</f>
        <v>na</v>
      </c>
      <c r="IN382" t="str">
        <f>IF(OR(IG382=FALSE,IG382="na"),"na",VLOOKUP(JM382,'Vlookup tables'!$J$2:$K$5,2,FALSE))</f>
        <v>na</v>
      </c>
      <c r="IO382" t="str">
        <f>IF(OR(IH382=FALSE,IH382="na"),"na",VLOOKUP(JN382,'Vlookup tables'!$J$2:$K$5,2,FALSE))</f>
        <v>na</v>
      </c>
      <c r="IP382" t="str">
        <f t="shared" si="408"/>
        <v>na</v>
      </c>
      <c r="IQ382" t="str">
        <f t="shared" si="409"/>
        <v>na</v>
      </c>
      <c r="IR382" t="str">
        <f t="shared" si="410"/>
        <v>na</v>
      </c>
      <c r="IS382" t="b">
        <f t="shared" si="411"/>
        <v>1</v>
      </c>
      <c r="IU382" t="s">
        <v>539</v>
      </c>
      <c r="IV382" t="s">
        <v>540</v>
      </c>
      <c r="IW382" t="s">
        <v>562</v>
      </c>
      <c r="IX382" t="s">
        <v>577</v>
      </c>
      <c r="IY382" t="s">
        <v>532</v>
      </c>
      <c r="IZ382" t="s">
        <v>562</v>
      </c>
      <c r="JA382" t="s">
        <v>578</v>
      </c>
      <c r="JB382" t="s">
        <v>579</v>
      </c>
      <c r="JC382" t="s">
        <v>2048</v>
      </c>
      <c r="JI382" t="s">
        <v>530</v>
      </c>
      <c r="JO382" t="s">
        <v>528</v>
      </c>
      <c r="JU382" t="s">
        <v>2049</v>
      </c>
      <c r="KM382" t="s">
        <v>844</v>
      </c>
      <c r="KN382" t="s">
        <v>579</v>
      </c>
      <c r="KO382" t="s">
        <v>844</v>
      </c>
      <c r="KQ382" t="b">
        <f t="shared" si="412"/>
        <v>0</v>
      </c>
      <c r="KR382">
        <f t="shared" si="372"/>
        <v>147</v>
      </c>
    </row>
    <row r="383" spans="1:304" ht="14.4" customHeight="1" x14ac:dyDescent="0.3">
      <c r="A383">
        <v>100</v>
      </c>
      <c r="B383">
        <v>720</v>
      </c>
      <c r="C383" s="2">
        <v>44887.338842592595</v>
      </c>
      <c r="D383">
        <v>1</v>
      </c>
      <c r="E383" t="s">
        <v>787</v>
      </c>
      <c r="F383" t="s">
        <v>680</v>
      </c>
      <c r="G383">
        <f>VLOOKUP(F383,'Vlookup tables'!$A$2:$B$10,2,FALSE)</f>
        <v>2</v>
      </c>
      <c r="H383" t="s">
        <v>631</v>
      </c>
      <c r="J383" t="str">
        <f t="shared" si="413"/>
        <v>Maintenance</v>
      </c>
      <c r="K383" t="s">
        <v>568</v>
      </c>
      <c r="L383">
        <f>VLOOKUP(K383,'Vlookup tables'!$A$2:$B$10,2,FALSE)</f>
        <v>6</v>
      </c>
      <c r="M383" t="s">
        <v>547</v>
      </c>
      <c r="N383" t="b">
        <f t="shared" si="373"/>
        <v>0</v>
      </c>
      <c r="O383" t="b">
        <f t="shared" si="374"/>
        <v>0</v>
      </c>
      <c r="P383" t="b">
        <f t="shared" si="375"/>
        <v>1</v>
      </c>
      <c r="Q383" t="b">
        <f t="shared" si="376"/>
        <v>0</v>
      </c>
      <c r="R383" t="b">
        <f t="shared" si="377"/>
        <v>0</v>
      </c>
      <c r="S383" t="s">
        <v>547</v>
      </c>
      <c r="T383" t="b">
        <f t="shared" si="414"/>
        <v>0</v>
      </c>
      <c r="U383" t="b">
        <f t="shared" si="415"/>
        <v>0</v>
      </c>
      <c r="V383" t="str">
        <f t="shared" si="416"/>
        <v>na</v>
      </c>
      <c r="W383" t="b">
        <f t="shared" si="417"/>
        <v>0</v>
      </c>
      <c r="X383" t="b">
        <f t="shared" si="418"/>
        <v>0</v>
      </c>
      <c r="Y383" t="s">
        <v>517</v>
      </c>
      <c r="Z383">
        <f>VLOOKUP(Y383,'Vlookup tables'!$D$2:$E$6,2,FALSE)</f>
        <v>1</v>
      </c>
      <c r="AA383" t="b">
        <f t="shared" si="355"/>
        <v>0</v>
      </c>
      <c r="AB383" t="b">
        <f t="shared" si="378"/>
        <v>0</v>
      </c>
      <c r="AC383" t="b">
        <f t="shared" si="379"/>
        <v>0</v>
      </c>
      <c r="AD383" t="b">
        <f t="shared" si="380"/>
        <v>0</v>
      </c>
      <c r="AE383" t="b">
        <f t="shared" si="381"/>
        <v>0</v>
      </c>
      <c r="AF383" t="str">
        <f>IF(OR(AA383=FALSE,AA383="na"),"na",VLOOKUP(AV383,'Vlookup tables'!$G$2:$H$7,2,FALSE))</f>
        <v>na</v>
      </c>
      <c r="AG383" t="str">
        <f>IF(OR(AB383=FALSE,AB383="na"),"na",VLOOKUP(AW383,'Vlookup tables'!$G$2:$H$7,2,FALSE))</f>
        <v>na</v>
      </c>
      <c r="AH383" t="str">
        <f>IF(OR(AC383=FALSE,AC383="na"),"na",VLOOKUP(AX383,'Vlookup tables'!$G$2:$H$7,2,FALSE))</f>
        <v>na</v>
      </c>
      <c r="AI383" t="str">
        <f>IF(OR(AD383=FALSE,AD383="na"),"na",VLOOKUP(AY383,'Vlookup tables'!$G$2:$H$7,2,FALSE))</f>
        <v>na</v>
      </c>
      <c r="AJ383" t="str">
        <f>IF(OR(AA383=FALSE,AA383="na"),"na",VLOOKUP(BC383,'Vlookup tables'!$J$2:$K$5,2,FALSE))</f>
        <v>na</v>
      </c>
      <c r="AK383" t="str">
        <f>IF(OR(AB383=FALSE,AB383="na"),"na",VLOOKUP(BD383,'Vlookup tables'!$J$2:$K$5,2,FALSE))</f>
        <v>na</v>
      </c>
      <c r="AL383" t="str">
        <f>IF(OR(AC383=FALSE,AC383="na"),"na",VLOOKUP(BE383,'Vlookup tables'!$J$2:$K$5,2,FALSE))</f>
        <v>na</v>
      </c>
      <c r="AM383" t="str">
        <f>IF(OR(AD383=FALSE,AD383="na"),"na",VLOOKUP(BF383,'Vlookup tables'!$J$2:$K$5,2,FALSE))</f>
        <v>na</v>
      </c>
      <c r="AN383" t="str">
        <f t="shared" si="382"/>
        <v>na</v>
      </c>
      <c r="AO383" t="str">
        <f t="shared" si="383"/>
        <v>na</v>
      </c>
      <c r="AP383" t="str">
        <f t="shared" si="384"/>
        <v>na</v>
      </c>
      <c r="AQ383" t="str">
        <f t="shared" si="385"/>
        <v>na</v>
      </c>
      <c r="AR383" t="s">
        <v>632</v>
      </c>
      <c r="AX383" t="s">
        <v>531</v>
      </c>
      <c r="BE383" t="s">
        <v>528</v>
      </c>
      <c r="BL383" t="s">
        <v>2050</v>
      </c>
      <c r="BQ383" t="str">
        <f t="shared" si="386"/>
        <v>Yes</v>
      </c>
      <c r="BR383" t="b">
        <f t="shared" si="387"/>
        <v>0</v>
      </c>
      <c r="BS383" t="b">
        <f t="shared" si="388"/>
        <v>1</v>
      </c>
      <c r="BT383" t="b">
        <f t="shared" si="389"/>
        <v>0</v>
      </c>
      <c r="BU383" t="b">
        <f t="shared" si="390"/>
        <v>0</v>
      </c>
      <c r="BV383" t="b">
        <f t="shared" si="391"/>
        <v>0</v>
      </c>
      <c r="BW383" t="str">
        <f>IF(OR(BR383=FALSE,BR383="na"),"na",VLOOKUP(CN383,'Vlookup tables'!$G$2:$H$7,2,FALSE))</f>
        <v>na</v>
      </c>
      <c r="BX383">
        <f>IF(OR(BS383=FALSE,BS383="na"),"na",VLOOKUP(CO383,'Vlookup tables'!$G$2:$H$7,2,FALSE))</f>
        <v>1</v>
      </c>
      <c r="BY383" t="str">
        <f>IF(OR(BT383=FALSE,BT383="na"),"na",VLOOKUP(CP383,'Vlookup tables'!$G$2:$H$7,2,FALSE))</f>
        <v>na</v>
      </c>
      <c r="BZ383" t="str">
        <f>IF(OR(BU383=FALSE,BU383="na"),"na",VLOOKUP(CQ383,'Vlookup tables'!$G$2:$H$7,2,FALSE))</f>
        <v>na</v>
      </c>
      <c r="CA383" t="str">
        <f>IF(OR(BR383=FALSE,BR383="na"),"na",VLOOKUP(CU383,'Vlookup tables'!$J$2:$K$5,2,FALSE))</f>
        <v>na</v>
      </c>
      <c r="CB383">
        <f>IF(OR(BS383=FALSE,BS383="na"),"na",VLOOKUP(CV383,'Vlookup tables'!$J$2:$K$5,2,FALSE))</f>
        <v>2</v>
      </c>
      <c r="CC383" t="str">
        <f>IF(OR(BT383=FALSE,BT383="na"),"na",VLOOKUP(CW383,'Vlookup tables'!$J$2:$K$5,2,FALSE))</f>
        <v>na</v>
      </c>
      <c r="CD383" t="str">
        <f>IF(OR(BU383=FALSE,BU383="na"),"na",VLOOKUP(CX383,'Vlookup tables'!$J$2:$K$5,2,FALSE))</f>
        <v>na</v>
      </c>
      <c r="CE383" t="str">
        <f t="shared" si="392"/>
        <v>na</v>
      </c>
      <c r="CF383" t="b">
        <f t="shared" si="393"/>
        <v>1</v>
      </c>
      <c r="CG383" t="str">
        <f t="shared" si="394"/>
        <v>na</v>
      </c>
      <c r="CH383" t="str">
        <f t="shared" si="395"/>
        <v>na</v>
      </c>
      <c r="CI383" t="s">
        <v>519</v>
      </c>
      <c r="CJ383" t="s">
        <v>805</v>
      </c>
      <c r="CO383" t="s">
        <v>530</v>
      </c>
      <c r="CV383" t="s">
        <v>528</v>
      </c>
      <c r="DC383" t="s">
        <v>2050</v>
      </c>
      <c r="DI383" t="b">
        <f t="shared" si="396"/>
        <v>1</v>
      </c>
      <c r="DJ383" t="s">
        <v>2051</v>
      </c>
      <c r="DK383" t="s">
        <v>533</v>
      </c>
      <c r="EQ383" t="b">
        <f t="shared" si="397"/>
        <v>1</v>
      </c>
      <c r="ER383" t="b">
        <f t="shared" si="398"/>
        <v>1</v>
      </c>
      <c r="ES383" t="b">
        <f t="shared" si="399"/>
        <v>0</v>
      </c>
      <c r="ET383" t="b">
        <f t="shared" si="400"/>
        <v>0</v>
      </c>
      <c r="EU383" t="b">
        <f t="shared" si="401"/>
        <v>0</v>
      </c>
      <c r="EV383" t="b">
        <f t="shared" si="402"/>
        <v>0</v>
      </c>
      <c r="EW383">
        <f t="shared" si="356"/>
        <v>2</v>
      </c>
      <c r="EX383" t="str">
        <f t="shared" si="357"/>
        <v>na</v>
      </c>
      <c r="EY383" t="str">
        <f t="shared" si="358"/>
        <v>na</v>
      </c>
      <c r="EZ383" t="str">
        <f t="shared" si="359"/>
        <v>na</v>
      </c>
      <c r="FA383" t="b">
        <f t="shared" si="360"/>
        <v>1</v>
      </c>
      <c r="FB383" t="b">
        <f t="shared" si="361"/>
        <v>0</v>
      </c>
      <c r="FC383" t="b">
        <f t="shared" si="403"/>
        <v>0</v>
      </c>
      <c r="FD383" t="b">
        <f t="shared" si="362"/>
        <v>0</v>
      </c>
      <c r="FE383" t="b">
        <f t="shared" si="363"/>
        <v>0</v>
      </c>
      <c r="FF383" t="b">
        <f t="shared" si="364"/>
        <v>1</v>
      </c>
      <c r="FG383" t="b">
        <f t="shared" si="365"/>
        <v>0</v>
      </c>
      <c r="FH383" t="b">
        <f t="shared" si="404"/>
        <v>0</v>
      </c>
      <c r="FI383" t="str">
        <f>IF(OR(FD383=FALSE,FD383="na"),"na",VLOOKUP(GH383,'Vlookup tables'!$G$2:$H$7,2,FALSE))</f>
        <v>na</v>
      </c>
      <c r="FJ383" t="str">
        <f>IF(OR(FE383=FALSE,FE383="na"),"na",VLOOKUP(GI383,'Vlookup tables'!$G$2:$H$7,2,FALSE))</f>
        <v>na</v>
      </c>
      <c r="FK383">
        <f>IF(OR(FF383=FALSE,FF383="na"),"na",VLOOKUP(GJ383,'Vlookup tables'!$G$2:$H$7,2,FALSE))</f>
        <v>2</v>
      </c>
      <c r="FL383" t="str">
        <f>IF(OR(FG383=FALSE,FG383="na"),"na",VLOOKUP(GK383,'Vlookup tables'!$G$2:$H$7,2,FALSE))</f>
        <v>na</v>
      </c>
      <c r="FM383" t="str">
        <f>IF(OR(FD383=FALSE,FD383="na"),"na",VLOOKUP(GO383,'Vlookup tables'!$J$2:$K$5,2,FALSE))</f>
        <v>na</v>
      </c>
      <c r="FN383" t="str">
        <f>IF(OR(FE383=FALSE,FE383="na"),"na",VLOOKUP(GP383,'Vlookup tables'!$J$2:$K$5,2,FALSE))</f>
        <v>na</v>
      </c>
      <c r="FO383">
        <f>IF(OR(FF383=FALSE,FF383="na"),"na",VLOOKUP(GQ383,'Vlookup tables'!$J$2:$K$5,2,FALSE))</f>
        <v>3</v>
      </c>
      <c r="FP383" t="str">
        <f>IF(OR(FG383=FALSE,FG383="na"),"na",VLOOKUP(GR383,'Vlookup tables'!$J$2:$K$5,2,FALSE))</f>
        <v>na</v>
      </c>
      <c r="FQ383" t="str">
        <f t="shared" si="366"/>
        <v>na</v>
      </c>
      <c r="FR383" t="str">
        <f t="shared" si="367"/>
        <v>na</v>
      </c>
      <c r="FS383" t="b">
        <f t="shared" si="368"/>
        <v>0</v>
      </c>
      <c r="FT383" t="str">
        <f t="shared" si="369"/>
        <v>na</v>
      </c>
      <c r="FU383" t="b">
        <f t="shared" si="370"/>
        <v>0</v>
      </c>
      <c r="FV383" t="s">
        <v>601</v>
      </c>
      <c r="FX383" t="s">
        <v>556</v>
      </c>
      <c r="GB383" t="s">
        <v>741</v>
      </c>
      <c r="GF383" t="s">
        <v>596</v>
      </c>
      <c r="GJ383" t="s">
        <v>531</v>
      </c>
      <c r="GQ383" t="s">
        <v>532</v>
      </c>
      <c r="HD383" t="s">
        <v>533</v>
      </c>
      <c r="HX383">
        <f>IF(IT383="","Unknown",VLOOKUP(IT383,'Vlookup tables'!$B$13:$C$16,2,FALSE))</f>
        <v>2</v>
      </c>
      <c r="HY383">
        <f>IF(IU383="","Unknown",VLOOKUP(IU383,'Vlookup tables'!$D$13:$E$16,2,FALSE))</f>
        <v>3</v>
      </c>
      <c r="HZ383">
        <f>IF(IV383="","Unknown",VLOOKUP(IV383,'Vlookup tables'!$F$13:$G$16,2,FALSE))</f>
        <v>3</v>
      </c>
      <c r="IA383">
        <f>IF(IW383="","Unknown",VLOOKUP(IW383,'Vlookup tables'!$H$13:$I$16,2,FALSE))</f>
        <v>2</v>
      </c>
      <c r="IB383">
        <f>IF(IX383="","Unknown",VLOOKUP(IX383,'Vlookup tables'!$J$13:$K$16,2,FALSE))</f>
        <v>3</v>
      </c>
      <c r="IC383">
        <f>IF(IY383="","Unknown",VLOOKUP(IY383,'Vlookup tables'!$L$13:$M$16,2,FALSE))</f>
        <v>3</v>
      </c>
      <c r="ID383">
        <f>IF(IZ383="","Unknown",VLOOKUP(IZ383,'Vlookup tables'!$N$13:$O$16,2,FALSE))</f>
        <v>1</v>
      </c>
      <c r="IE383">
        <f>VLOOKUP(JA383,'Vlookup tables'!$P$13:$Q$15,2,FALSE)</f>
        <v>2</v>
      </c>
      <c r="IF383" t="b">
        <f t="shared" si="405"/>
        <v>1</v>
      </c>
      <c r="IG383" t="b">
        <f t="shared" si="406"/>
        <v>0</v>
      </c>
      <c r="IH383" t="b">
        <f t="shared" si="407"/>
        <v>0</v>
      </c>
      <c r="II383" t="b">
        <f t="shared" si="371"/>
        <v>0</v>
      </c>
      <c r="IJ383">
        <f>IF(OR(IF383=FALSE,IF383="na"),"na",VLOOKUP(JF383,'Vlookup tables'!$G$2:$H$7,2,FALSE))</f>
        <v>2</v>
      </c>
      <c r="IK383" t="str">
        <f>IF(OR(IG383=FALSE,IG383="na"),"na",VLOOKUP(JG383,'Vlookup tables'!$G$2:$H$7,2,FALSE))</f>
        <v>na</v>
      </c>
      <c r="IL383" t="str">
        <f>IF(OR(IH383=FALSE,IH383="na"),"na",VLOOKUP(JH383,'Vlookup tables'!$G$2:$H$7,2,FALSE))</f>
        <v>na</v>
      </c>
      <c r="IM383">
        <f>IF(OR(IF383=FALSE,IF383="na"),"na",VLOOKUP(JL383,'Vlookup tables'!$J$2:$K$5,2,FALSE))</f>
        <v>2</v>
      </c>
      <c r="IN383" t="str">
        <f>IF(OR(IG383=FALSE,IG383="na"),"na",VLOOKUP(JM383,'Vlookup tables'!$J$2:$K$5,2,FALSE))</f>
        <v>na</v>
      </c>
      <c r="IO383" t="str">
        <f>IF(OR(IH383=FALSE,IH383="na"),"na",VLOOKUP(JN383,'Vlookup tables'!$J$2:$K$5,2,FALSE))</f>
        <v>na</v>
      </c>
      <c r="IP383" t="b">
        <f t="shared" si="408"/>
        <v>0</v>
      </c>
      <c r="IQ383" t="str">
        <f t="shared" si="409"/>
        <v>na</v>
      </c>
      <c r="IR383" t="str">
        <f t="shared" si="410"/>
        <v>na</v>
      </c>
      <c r="IS383" t="b">
        <f t="shared" si="411"/>
        <v>0</v>
      </c>
      <c r="IT383" t="s">
        <v>559</v>
      </c>
      <c r="IU383" t="s">
        <v>539</v>
      </c>
      <c r="IV383" t="s">
        <v>540</v>
      </c>
      <c r="IW383" t="s">
        <v>562</v>
      </c>
      <c r="IX383" t="s">
        <v>577</v>
      </c>
      <c r="IY383" t="s">
        <v>532</v>
      </c>
      <c r="IZ383" t="s">
        <v>562</v>
      </c>
      <c r="JA383" t="s">
        <v>578</v>
      </c>
      <c r="JB383" t="s">
        <v>662</v>
      </c>
      <c r="JF383" t="s">
        <v>531</v>
      </c>
      <c r="JL383" t="s">
        <v>528</v>
      </c>
      <c r="KN383" t="s">
        <v>1218</v>
      </c>
      <c r="KQ383" t="b">
        <f t="shared" si="412"/>
        <v>0</v>
      </c>
      <c r="KR383">
        <f t="shared" si="372"/>
        <v>144</v>
      </c>
    </row>
    <row r="384" spans="1:304" ht="14.4" customHeight="1" x14ac:dyDescent="0.3">
      <c r="A384">
        <v>100</v>
      </c>
      <c r="B384">
        <v>790</v>
      </c>
      <c r="C384" s="2">
        <v>44887.452974537038</v>
      </c>
      <c r="D384">
        <v>1</v>
      </c>
      <c r="E384" t="s">
        <v>590</v>
      </c>
      <c r="F384" t="s">
        <v>680</v>
      </c>
      <c r="G384">
        <f>VLOOKUP(F384,'Vlookup tables'!$A$2:$B$10,2,FALSE)</f>
        <v>2</v>
      </c>
      <c r="H384" t="s">
        <v>579</v>
      </c>
      <c r="I384" t="s">
        <v>1487</v>
      </c>
      <c r="J384" t="str">
        <f t="shared" si="413"/>
        <v>Permits</v>
      </c>
      <c r="K384" t="s">
        <v>680</v>
      </c>
      <c r="L384">
        <f>VLOOKUP(K384,'Vlookup tables'!$A$2:$B$10,2,FALSE)</f>
        <v>2</v>
      </c>
      <c r="M384" t="s">
        <v>583</v>
      </c>
      <c r="N384" t="b">
        <f t="shared" si="373"/>
        <v>1</v>
      </c>
      <c r="O384" t="b">
        <f t="shared" si="374"/>
        <v>0</v>
      </c>
      <c r="P384" t="b">
        <f t="shared" si="375"/>
        <v>0</v>
      </c>
      <c r="Q384" t="b">
        <f t="shared" si="376"/>
        <v>0</v>
      </c>
      <c r="R384" t="b">
        <f t="shared" si="377"/>
        <v>0</v>
      </c>
      <c r="T384" t="str">
        <f t="shared" si="414"/>
        <v>na</v>
      </c>
      <c r="U384" t="str">
        <f t="shared" si="415"/>
        <v>Unknown</v>
      </c>
      <c r="V384" t="str">
        <f t="shared" si="416"/>
        <v>Unknown</v>
      </c>
      <c r="W384" t="str">
        <f t="shared" si="417"/>
        <v>Unknown</v>
      </c>
      <c r="X384" t="str">
        <f t="shared" si="418"/>
        <v>Unknown</v>
      </c>
      <c r="Y384" t="s">
        <v>621</v>
      </c>
      <c r="Z384">
        <f>VLOOKUP(Y384,'Vlookup tables'!$D$2:$E$6,2,FALSE)</f>
        <v>3</v>
      </c>
      <c r="AA384" t="str">
        <f t="shared" si="355"/>
        <v>na</v>
      </c>
      <c r="AB384" t="str">
        <f t="shared" si="378"/>
        <v>na</v>
      </c>
      <c r="AC384" t="str">
        <f t="shared" si="379"/>
        <v>na</v>
      </c>
      <c r="AD384" t="str">
        <f t="shared" si="380"/>
        <v>na</v>
      </c>
      <c r="AE384" t="str">
        <f t="shared" si="381"/>
        <v>na</v>
      </c>
      <c r="AF384" t="str">
        <f>IF(OR(AA384=FALSE,AA384="na"),"na",VLOOKUP(AV384,'Vlookup tables'!$G$2:$H$7,2,FALSE))</f>
        <v>na</v>
      </c>
      <c r="AG384" t="str">
        <f>IF(OR(AB384=FALSE,AB384="na"),"na",VLOOKUP(AW384,'Vlookup tables'!$G$2:$H$7,2,FALSE))</f>
        <v>na</v>
      </c>
      <c r="AH384" t="str">
        <f>IF(OR(AC384=FALSE,AC384="na"),"na",VLOOKUP(AX384,'Vlookup tables'!$G$2:$H$7,2,FALSE))</f>
        <v>na</v>
      </c>
      <c r="AI384" t="str">
        <f>IF(OR(AD384=FALSE,AD384="na"),"na",VLOOKUP(AY384,'Vlookup tables'!$G$2:$H$7,2,FALSE))</f>
        <v>na</v>
      </c>
      <c r="AJ384" t="str">
        <f>IF(OR(AA384=FALSE,AA384="na"),"na",VLOOKUP(BC384,'Vlookup tables'!$J$2:$K$5,2,FALSE))</f>
        <v>na</v>
      </c>
      <c r="AK384" t="str">
        <f>IF(OR(AB384=FALSE,AB384="na"),"na",VLOOKUP(BD384,'Vlookup tables'!$J$2:$K$5,2,FALSE))</f>
        <v>na</v>
      </c>
      <c r="AL384" t="str">
        <f>IF(OR(AC384=FALSE,AC384="na"),"na",VLOOKUP(BE384,'Vlookup tables'!$J$2:$K$5,2,FALSE))</f>
        <v>na</v>
      </c>
      <c r="AM384" t="str">
        <f>IF(OR(AD384=FALSE,AD384="na"),"na",VLOOKUP(BF384,'Vlookup tables'!$J$2:$K$5,2,FALSE))</f>
        <v>na</v>
      </c>
      <c r="AN384" t="str">
        <f t="shared" si="382"/>
        <v>na</v>
      </c>
      <c r="AO384" t="str">
        <f t="shared" si="383"/>
        <v>na</v>
      </c>
      <c r="AP384" t="str">
        <f t="shared" si="384"/>
        <v>na</v>
      </c>
      <c r="AQ384" t="str">
        <f t="shared" si="385"/>
        <v>na</v>
      </c>
      <c r="BQ384" t="str">
        <f t="shared" si="386"/>
        <v>na</v>
      </c>
      <c r="BR384" t="str">
        <f t="shared" si="387"/>
        <v>na</v>
      </c>
      <c r="BS384" t="str">
        <f t="shared" si="388"/>
        <v>na</v>
      </c>
      <c r="BT384" t="str">
        <f t="shared" si="389"/>
        <v>na</v>
      </c>
      <c r="BU384" t="str">
        <f t="shared" si="390"/>
        <v>na</v>
      </c>
      <c r="BV384" t="str">
        <f t="shared" si="391"/>
        <v>na</v>
      </c>
      <c r="BW384" t="str">
        <f>IF(OR(BR384=FALSE,BR384="na"),"na",VLOOKUP(CN384,'Vlookup tables'!$G$2:$H$7,2,FALSE))</f>
        <v>na</v>
      </c>
      <c r="BX384" t="str">
        <f>IF(OR(BS384=FALSE,BS384="na"),"na",VLOOKUP(CO384,'Vlookup tables'!$G$2:$H$7,2,FALSE))</f>
        <v>na</v>
      </c>
      <c r="BY384" t="str">
        <f>IF(OR(BT384=FALSE,BT384="na"),"na",VLOOKUP(CP384,'Vlookup tables'!$G$2:$H$7,2,FALSE))</f>
        <v>na</v>
      </c>
      <c r="BZ384" t="str">
        <f>IF(OR(BU384=FALSE,BU384="na"),"na",VLOOKUP(CQ384,'Vlookup tables'!$G$2:$H$7,2,FALSE))</f>
        <v>na</v>
      </c>
      <c r="CA384" t="str">
        <f>IF(OR(BR384=FALSE,BR384="na"),"na",VLOOKUP(CU384,'Vlookup tables'!$J$2:$K$5,2,FALSE))</f>
        <v>na</v>
      </c>
      <c r="CB384" t="str">
        <f>IF(OR(BS384=FALSE,BS384="na"),"na",VLOOKUP(CV384,'Vlookup tables'!$J$2:$K$5,2,FALSE))</f>
        <v>na</v>
      </c>
      <c r="CC384" t="str">
        <f>IF(OR(BT384=FALSE,BT384="na"),"na",VLOOKUP(CW384,'Vlookup tables'!$J$2:$K$5,2,FALSE))</f>
        <v>na</v>
      </c>
      <c r="CD384" t="str">
        <f>IF(OR(BU384=FALSE,BU384="na"),"na",VLOOKUP(CX384,'Vlookup tables'!$J$2:$K$5,2,FALSE))</f>
        <v>na</v>
      </c>
      <c r="CE384" t="str">
        <f t="shared" si="392"/>
        <v>na</v>
      </c>
      <c r="CF384" t="str">
        <f t="shared" si="393"/>
        <v>na</v>
      </c>
      <c r="CG384" t="str">
        <f t="shared" si="394"/>
        <v>na</v>
      </c>
      <c r="CH384" t="str">
        <f t="shared" si="395"/>
        <v>na</v>
      </c>
      <c r="DI384" t="str">
        <f t="shared" si="396"/>
        <v>na</v>
      </c>
      <c r="DM384" s="5" t="s">
        <v>534</v>
      </c>
      <c r="DO384" t="s">
        <v>2052</v>
      </c>
      <c r="DP384" t="s">
        <v>2053</v>
      </c>
      <c r="DQ384" t="s">
        <v>857</v>
      </c>
      <c r="DR384">
        <v>1</v>
      </c>
      <c r="DT384">
        <v>2</v>
      </c>
      <c r="DV384">
        <v>4</v>
      </c>
      <c r="DX384">
        <v>3</v>
      </c>
      <c r="EE384">
        <v>2</v>
      </c>
      <c r="EG384">
        <v>1</v>
      </c>
      <c r="EI384">
        <v>1</v>
      </c>
      <c r="EK384">
        <v>2</v>
      </c>
      <c r="EQ384" t="b">
        <f t="shared" si="397"/>
        <v>0</v>
      </c>
      <c r="ER384" t="b">
        <f t="shared" si="398"/>
        <v>0</v>
      </c>
      <c r="ES384" t="b">
        <f t="shared" si="399"/>
        <v>0</v>
      </c>
      <c r="ET384" t="b">
        <f t="shared" si="400"/>
        <v>0</v>
      </c>
      <c r="EU384" t="b">
        <f t="shared" si="401"/>
        <v>0</v>
      </c>
      <c r="EV384" t="b">
        <f t="shared" si="402"/>
        <v>0</v>
      </c>
      <c r="EW384" t="str">
        <f t="shared" si="356"/>
        <v>na</v>
      </c>
      <c r="EX384" t="str">
        <f t="shared" si="357"/>
        <v>na</v>
      </c>
      <c r="EY384" t="str">
        <f t="shared" si="358"/>
        <v>na</v>
      </c>
      <c r="EZ384" t="str">
        <f t="shared" si="359"/>
        <v>na</v>
      </c>
      <c r="FA384" t="str">
        <f t="shared" si="360"/>
        <v>na</v>
      </c>
      <c r="FB384" t="str">
        <f t="shared" si="361"/>
        <v>na</v>
      </c>
      <c r="FC384" t="str">
        <f t="shared" si="403"/>
        <v>na</v>
      </c>
      <c r="FD384" t="str">
        <f t="shared" si="362"/>
        <v>na</v>
      </c>
      <c r="FE384" t="str">
        <f t="shared" si="363"/>
        <v>na</v>
      </c>
      <c r="FF384" t="str">
        <f t="shared" si="364"/>
        <v>na</v>
      </c>
      <c r="FG384" t="str">
        <f t="shared" si="365"/>
        <v>na</v>
      </c>
      <c r="FH384" t="str">
        <f t="shared" si="404"/>
        <v>na</v>
      </c>
      <c r="FI384" t="str">
        <f>IF(OR(FD384=FALSE,FD384="na"),"na",VLOOKUP(GH384,'Vlookup tables'!$G$2:$H$7,2,FALSE))</f>
        <v>na</v>
      </c>
      <c r="FJ384" t="str">
        <f>IF(OR(FE384=FALSE,FE384="na"),"na",VLOOKUP(GI384,'Vlookup tables'!$G$2:$H$7,2,FALSE))</f>
        <v>na</v>
      </c>
      <c r="FK384" t="str">
        <f>IF(OR(FF384=FALSE,FF384="na"),"na",VLOOKUP(GJ384,'Vlookup tables'!$G$2:$H$7,2,FALSE))</f>
        <v>na</v>
      </c>
      <c r="FL384" t="str">
        <f>IF(OR(FG384=FALSE,FG384="na"),"na",VLOOKUP(GK384,'Vlookup tables'!$G$2:$H$7,2,FALSE))</f>
        <v>na</v>
      </c>
      <c r="FM384" t="str">
        <f>IF(OR(FD384=FALSE,FD384="na"),"na",VLOOKUP(GO384,'Vlookup tables'!$J$2:$K$5,2,FALSE))</f>
        <v>na</v>
      </c>
      <c r="FN384" t="str">
        <f>IF(OR(FE384=FALSE,FE384="na"),"na",VLOOKUP(GP384,'Vlookup tables'!$J$2:$K$5,2,FALSE))</f>
        <v>na</v>
      </c>
      <c r="FO384" t="str">
        <f>IF(OR(FF384=FALSE,FF384="na"),"na",VLOOKUP(GQ384,'Vlookup tables'!$J$2:$K$5,2,FALSE))</f>
        <v>na</v>
      </c>
      <c r="FP384" t="str">
        <f>IF(OR(FG384=FALSE,FG384="na"),"na",VLOOKUP(GR384,'Vlookup tables'!$J$2:$K$5,2,FALSE))</f>
        <v>na</v>
      </c>
      <c r="FQ384" t="str">
        <f t="shared" si="366"/>
        <v>na</v>
      </c>
      <c r="FR384" t="str">
        <f t="shared" si="367"/>
        <v>na</v>
      </c>
      <c r="FS384" t="str">
        <f t="shared" si="368"/>
        <v>na</v>
      </c>
      <c r="FT384" t="str">
        <f t="shared" si="369"/>
        <v>na</v>
      </c>
      <c r="FU384" t="str">
        <f t="shared" si="370"/>
        <v>na</v>
      </c>
      <c r="FV384" t="s">
        <v>574</v>
      </c>
      <c r="HF384" t="s">
        <v>575</v>
      </c>
      <c r="HX384">
        <f>IF(IT384="","Unknown",VLOOKUP(IT384,'Vlookup tables'!$B$13:$C$16,2,FALSE))</f>
        <v>1</v>
      </c>
      <c r="HY384">
        <f>IF(IU384="","Unknown",VLOOKUP(IU384,'Vlookup tables'!$D$13:$E$16,2,FALSE))</f>
        <v>2</v>
      </c>
      <c r="HZ384">
        <f>IF(IV384="","Unknown",VLOOKUP(IV384,'Vlookup tables'!$F$13:$G$16,2,FALSE))</f>
        <v>3</v>
      </c>
      <c r="IA384">
        <f>IF(IW384="","Unknown",VLOOKUP(IW384,'Vlookup tables'!$H$13:$I$16,2,FALSE))</f>
        <v>2</v>
      </c>
      <c r="IB384">
        <f>IF(IX384="","Unknown",VLOOKUP(IX384,'Vlookup tables'!$J$13:$K$16,2,FALSE))</f>
        <v>3</v>
      </c>
      <c r="IC384">
        <f>IF(IY384="","Unknown",VLOOKUP(IY384,'Vlookup tables'!$L$13:$M$16,2,FALSE))</f>
        <v>3</v>
      </c>
      <c r="ID384">
        <f>IF(IZ384="","Unknown",VLOOKUP(IZ384,'Vlookup tables'!$N$13:$O$16,2,FALSE))</f>
        <v>1</v>
      </c>
      <c r="IE384">
        <f>VLOOKUP(JA384,'Vlookup tables'!$P$13:$Q$15,2,FALSE)</f>
        <v>1</v>
      </c>
      <c r="IF384" t="str">
        <f t="shared" si="405"/>
        <v>na</v>
      </c>
      <c r="IG384" t="str">
        <f t="shared" si="406"/>
        <v>na</v>
      </c>
      <c r="IH384" t="str">
        <f t="shared" si="407"/>
        <v>na</v>
      </c>
      <c r="II384" t="str">
        <f t="shared" si="371"/>
        <v>na</v>
      </c>
      <c r="IJ384" t="str">
        <f>IF(OR(IF384=FALSE,IF384="na"),"na",VLOOKUP(JF384,'Vlookup tables'!$G$2:$H$7,2,FALSE))</f>
        <v>na</v>
      </c>
      <c r="IK384" t="str">
        <f>IF(OR(IG384=FALSE,IG384="na"),"na",VLOOKUP(JG384,'Vlookup tables'!$G$2:$H$7,2,FALSE))</f>
        <v>na</v>
      </c>
      <c r="IL384" t="str">
        <f>IF(OR(IH384=FALSE,IH384="na"),"na",VLOOKUP(JH384,'Vlookup tables'!$G$2:$H$7,2,FALSE))</f>
        <v>na</v>
      </c>
      <c r="IM384" t="str">
        <f>IF(OR(IF384=FALSE,IF384="na"),"na",VLOOKUP(JL384,'Vlookup tables'!$J$2:$K$5,2,FALSE))</f>
        <v>na</v>
      </c>
      <c r="IN384" t="str">
        <f>IF(OR(IG384=FALSE,IG384="na"),"na",VLOOKUP(JM384,'Vlookup tables'!$J$2:$K$5,2,FALSE))</f>
        <v>na</v>
      </c>
      <c r="IO384" t="str">
        <f>IF(OR(IH384=FALSE,IH384="na"),"na",VLOOKUP(JN384,'Vlookup tables'!$J$2:$K$5,2,FALSE))</f>
        <v>na</v>
      </c>
      <c r="IP384" t="str">
        <f t="shared" si="408"/>
        <v>na</v>
      </c>
      <c r="IQ384" t="str">
        <f t="shared" si="409"/>
        <v>na</v>
      </c>
      <c r="IR384" t="str">
        <f t="shared" si="410"/>
        <v>na</v>
      </c>
      <c r="IS384" t="b">
        <f t="shared" si="411"/>
        <v>0</v>
      </c>
      <c r="IT384" t="s">
        <v>704</v>
      </c>
      <c r="IU384" t="s">
        <v>560</v>
      </c>
      <c r="IV384" t="s">
        <v>540</v>
      </c>
      <c r="IW384" t="s">
        <v>562</v>
      </c>
      <c r="IX384" t="s">
        <v>577</v>
      </c>
      <c r="IY384" t="s">
        <v>532</v>
      </c>
      <c r="IZ384" t="s">
        <v>562</v>
      </c>
      <c r="JA384" t="s">
        <v>541</v>
      </c>
      <c r="JX384" t="s">
        <v>534</v>
      </c>
      <c r="JZ384" t="s">
        <v>800</v>
      </c>
      <c r="KA384" t="s">
        <v>868</v>
      </c>
      <c r="KB384" t="s">
        <v>589</v>
      </c>
      <c r="KD384">
        <v>1</v>
      </c>
      <c r="KF384">
        <v>1</v>
      </c>
      <c r="KK384">
        <v>1</v>
      </c>
      <c r="KN384" t="s">
        <v>552</v>
      </c>
      <c r="KQ384" t="b">
        <f t="shared" si="412"/>
        <v>0</v>
      </c>
      <c r="KR384">
        <f t="shared" si="372"/>
        <v>144</v>
      </c>
    </row>
    <row r="385" spans="1:304" ht="14.4" customHeight="1" x14ac:dyDescent="0.3">
      <c r="A385">
        <v>100</v>
      </c>
      <c r="B385">
        <v>1123398</v>
      </c>
      <c r="C385" s="2">
        <v>44887.538425925923</v>
      </c>
      <c r="D385">
        <v>1</v>
      </c>
      <c r="E385" t="s">
        <v>544</v>
      </c>
      <c r="F385" t="s">
        <v>568</v>
      </c>
      <c r="G385">
        <f>VLOOKUP(F385,'Vlookup tables'!$A$2:$B$10,2,FALSE)</f>
        <v>6</v>
      </c>
      <c r="H385" t="s">
        <v>631</v>
      </c>
      <c r="J385" t="str">
        <f t="shared" si="413"/>
        <v>Maintenance</v>
      </c>
      <c r="K385" t="s">
        <v>568</v>
      </c>
      <c r="L385">
        <f>VLOOKUP(K385,'Vlookup tables'!$A$2:$B$10,2,FALSE)</f>
        <v>6</v>
      </c>
      <c r="M385" t="s">
        <v>973</v>
      </c>
      <c r="N385" t="b">
        <f t="shared" si="373"/>
        <v>0</v>
      </c>
      <c r="O385" t="b">
        <f t="shared" si="374"/>
        <v>0</v>
      </c>
      <c r="P385" t="b">
        <f t="shared" si="375"/>
        <v>0</v>
      </c>
      <c r="Q385" t="b">
        <f t="shared" si="376"/>
        <v>1</v>
      </c>
      <c r="R385" t="b">
        <f t="shared" si="377"/>
        <v>0</v>
      </c>
      <c r="S385" t="s">
        <v>904</v>
      </c>
      <c r="T385" t="b">
        <f t="shared" si="414"/>
        <v>0</v>
      </c>
      <c r="U385" t="b">
        <f t="shared" si="415"/>
        <v>0</v>
      </c>
      <c r="V385" t="b">
        <f t="shared" si="416"/>
        <v>0</v>
      </c>
      <c r="W385" t="str">
        <f t="shared" si="417"/>
        <v>na</v>
      </c>
      <c r="X385" t="b">
        <f t="shared" si="418"/>
        <v>0</v>
      </c>
      <c r="Y385" t="s">
        <v>517</v>
      </c>
      <c r="Z385">
        <f>VLOOKUP(Y385,'Vlookup tables'!$D$2:$E$6,2,FALSE)</f>
        <v>1</v>
      </c>
      <c r="AA385" t="b">
        <f t="shared" si="355"/>
        <v>0</v>
      </c>
      <c r="AB385" t="b">
        <f t="shared" si="378"/>
        <v>0</v>
      </c>
      <c r="AC385" t="b">
        <f t="shared" si="379"/>
        <v>0</v>
      </c>
      <c r="AD385" t="b">
        <f t="shared" si="380"/>
        <v>0</v>
      </c>
      <c r="AE385" t="b">
        <f t="shared" si="381"/>
        <v>0</v>
      </c>
      <c r="AF385" t="str">
        <f>IF(OR(AA385=FALSE,AA385="na"),"na",VLOOKUP(AV385,'Vlookup tables'!$G$2:$H$7,2,FALSE))</f>
        <v>na</v>
      </c>
      <c r="AG385" t="str">
        <f>IF(OR(AB385=FALSE,AB385="na"),"na",VLOOKUP(AW385,'Vlookup tables'!$G$2:$H$7,2,FALSE))</f>
        <v>na</v>
      </c>
      <c r="AH385" t="str">
        <f>IF(OR(AC385=FALSE,AC385="na"),"na",VLOOKUP(AX385,'Vlookup tables'!$G$2:$H$7,2,FALSE))</f>
        <v>na</v>
      </c>
      <c r="AI385" t="str">
        <f>IF(OR(AD385=FALSE,AD385="na"),"na",VLOOKUP(AY385,'Vlookup tables'!$G$2:$H$7,2,FALSE))</f>
        <v>na</v>
      </c>
      <c r="AJ385" t="str">
        <f>IF(OR(AA385=FALSE,AA385="na"),"na",VLOOKUP(BC385,'Vlookup tables'!$J$2:$K$5,2,FALSE))</f>
        <v>na</v>
      </c>
      <c r="AK385" t="str">
        <f>IF(OR(AB385=FALSE,AB385="na"),"na",VLOOKUP(BD385,'Vlookup tables'!$J$2:$K$5,2,FALSE))</f>
        <v>na</v>
      </c>
      <c r="AL385" t="str">
        <f>IF(OR(AC385=FALSE,AC385="na"),"na",VLOOKUP(BE385,'Vlookup tables'!$J$2:$K$5,2,FALSE))</f>
        <v>na</v>
      </c>
      <c r="AM385" t="str">
        <f>IF(OR(AD385=FALSE,AD385="na"),"na",VLOOKUP(BF385,'Vlookup tables'!$J$2:$K$5,2,FALSE))</f>
        <v>na</v>
      </c>
      <c r="AN385" t="str">
        <f t="shared" si="382"/>
        <v>na</v>
      </c>
      <c r="AO385" t="str">
        <f t="shared" si="383"/>
        <v>na</v>
      </c>
      <c r="AP385" t="str">
        <f t="shared" si="384"/>
        <v>na</v>
      </c>
      <c r="AQ385" t="str">
        <f t="shared" si="385"/>
        <v>na</v>
      </c>
      <c r="AR385" t="s">
        <v>632</v>
      </c>
      <c r="AX385" t="s">
        <v>573</v>
      </c>
      <c r="BE385" t="s">
        <v>532</v>
      </c>
      <c r="BL385" t="s">
        <v>2054</v>
      </c>
      <c r="BQ385" t="str">
        <f t="shared" si="386"/>
        <v>Yes</v>
      </c>
      <c r="BR385" t="b">
        <f t="shared" si="387"/>
        <v>1</v>
      </c>
      <c r="BS385" t="b">
        <f t="shared" si="388"/>
        <v>1</v>
      </c>
      <c r="BT385" t="b">
        <f t="shared" si="389"/>
        <v>0</v>
      </c>
      <c r="BU385" t="b">
        <f t="shared" si="390"/>
        <v>0</v>
      </c>
      <c r="BV385" t="b">
        <f t="shared" si="391"/>
        <v>0</v>
      </c>
      <c r="BW385">
        <f>IF(OR(BR385=FALSE,BR385="na"),"na",VLOOKUP(CN385,'Vlookup tables'!$G$2:$H$7,2,FALSE))</f>
        <v>4</v>
      </c>
      <c r="BX385">
        <f>IF(OR(BS385=FALSE,BS385="na"),"na",VLOOKUP(CO385,'Vlookup tables'!$G$2:$H$7,2,FALSE))</f>
        <v>4</v>
      </c>
      <c r="BY385" t="str">
        <f>IF(OR(BT385=FALSE,BT385="na"),"na",VLOOKUP(CP385,'Vlookup tables'!$G$2:$H$7,2,FALSE))</f>
        <v>na</v>
      </c>
      <c r="BZ385" t="str">
        <f>IF(OR(BU385=FALSE,BU385="na"),"na",VLOOKUP(CQ385,'Vlookup tables'!$G$2:$H$7,2,FALSE))</f>
        <v>na</v>
      </c>
      <c r="CA385">
        <f>IF(OR(BR385=FALSE,BR385="na"),"na",VLOOKUP(CU385,'Vlookup tables'!$J$2:$K$5,2,FALSE))</f>
        <v>3</v>
      </c>
      <c r="CB385">
        <f>IF(OR(BS385=FALSE,BS385="na"),"na",VLOOKUP(CV385,'Vlookup tables'!$J$2:$K$5,2,FALSE))</f>
        <v>3</v>
      </c>
      <c r="CC385" t="str">
        <f>IF(OR(BT385=FALSE,BT385="na"),"na",VLOOKUP(CW385,'Vlookup tables'!$J$2:$K$5,2,FALSE))</f>
        <v>na</v>
      </c>
      <c r="CD385" t="str">
        <f>IF(OR(BU385=FALSE,BU385="na"),"na",VLOOKUP(CX385,'Vlookup tables'!$J$2:$K$5,2,FALSE))</f>
        <v>na</v>
      </c>
      <c r="CE385" t="b">
        <f t="shared" si="392"/>
        <v>0</v>
      </c>
      <c r="CF385" t="b">
        <f t="shared" si="393"/>
        <v>0</v>
      </c>
      <c r="CG385" t="str">
        <f t="shared" si="394"/>
        <v>na</v>
      </c>
      <c r="CH385" t="str">
        <f t="shared" si="395"/>
        <v>na</v>
      </c>
      <c r="CI385" t="s">
        <v>519</v>
      </c>
      <c r="CJ385" t="s">
        <v>529</v>
      </c>
      <c r="CN385" t="s">
        <v>573</v>
      </c>
      <c r="CO385" t="s">
        <v>573</v>
      </c>
      <c r="CU385" t="s">
        <v>532</v>
      </c>
      <c r="CV385" t="s">
        <v>532</v>
      </c>
      <c r="DI385" t="b">
        <f t="shared" si="396"/>
        <v>0</v>
      </c>
      <c r="DK385" t="s">
        <v>705</v>
      </c>
      <c r="EQ385" t="b">
        <f t="shared" si="397"/>
        <v>1</v>
      </c>
      <c r="ER385" t="b">
        <f t="shared" si="398"/>
        <v>1</v>
      </c>
      <c r="ES385" t="b">
        <f t="shared" si="399"/>
        <v>1</v>
      </c>
      <c r="ET385" t="b">
        <f t="shared" si="400"/>
        <v>0</v>
      </c>
      <c r="EU385" t="b">
        <f t="shared" si="401"/>
        <v>1</v>
      </c>
      <c r="EV385" t="b">
        <f t="shared" si="402"/>
        <v>0</v>
      </c>
      <c r="EW385">
        <f t="shared" si="356"/>
        <v>3</v>
      </c>
      <c r="EX385">
        <f t="shared" si="357"/>
        <v>3</v>
      </c>
      <c r="EY385" t="str">
        <f t="shared" si="358"/>
        <v>na</v>
      </c>
      <c r="EZ385">
        <f t="shared" si="359"/>
        <v>3</v>
      </c>
      <c r="FA385" t="b">
        <f t="shared" si="360"/>
        <v>1</v>
      </c>
      <c r="FB385" t="b">
        <f t="shared" si="361"/>
        <v>1</v>
      </c>
      <c r="FC385" t="b">
        <f t="shared" si="403"/>
        <v>0</v>
      </c>
      <c r="FD385" t="b">
        <f t="shared" si="362"/>
        <v>1</v>
      </c>
      <c r="FE385" t="b">
        <f t="shared" si="363"/>
        <v>1</v>
      </c>
      <c r="FF385" t="b">
        <f t="shared" si="364"/>
        <v>1</v>
      </c>
      <c r="FG385" t="b">
        <f t="shared" si="365"/>
        <v>1</v>
      </c>
      <c r="FH385" t="b">
        <f t="shared" si="404"/>
        <v>0</v>
      </c>
      <c r="FI385">
        <f>IF(OR(FD385=FALSE,FD385="na"),"na",VLOOKUP(GH385,'Vlookup tables'!$G$2:$H$7,2,FALSE))</f>
        <v>4</v>
      </c>
      <c r="FJ385">
        <f>IF(OR(FE385=FALSE,FE385="na"),"na",VLOOKUP(GI385,'Vlookup tables'!$G$2:$H$7,2,FALSE))</f>
        <v>4</v>
      </c>
      <c r="FK385">
        <f>IF(OR(FF385=FALSE,FF385="na"),"na",VLOOKUP(GJ385,'Vlookup tables'!$G$2:$H$7,2,FALSE))</f>
        <v>4</v>
      </c>
      <c r="FL385">
        <f>IF(OR(FG385=FALSE,FG385="na"),"na",VLOOKUP(GK385,'Vlookup tables'!$G$2:$H$7,2,FALSE))</f>
        <v>4</v>
      </c>
      <c r="FM385">
        <f>IF(OR(FD385=FALSE,FD385="na"),"na",VLOOKUP(GO385,'Vlookup tables'!$J$2:$K$5,2,FALSE))</f>
        <v>3</v>
      </c>
      <c r="FN385">
        <f>IF(OR(FE385=FALSE,FE385="na"),"na",VLOOKUP(GP385,'Vlookup tables'!$J$2:$K$5,2,FALSE))</f>
        <v>3</v>
      </c>
      <c r="FO385">
        <f>IF(OR(FF385=FALSE,FF385="na"),"na",VLOOKUP(GQ385,'Vlookup tables'!$J$2:$K$5,2,FALSE))</f>
        <v>3</v>
      </c>
      <c r="FP385">
        <f>IF(OR(FG385=FALSE,FG385="na"),"na",VLOOKUP(GR385,'Vlookup tables'!$J$2:$K$5,2,FALSE))</f>
        <v>3</v>
      </c>
      <c r="FQ385" t="b">
        <f t="shared" si="366"/>
        <v>0</v>
      </c>
      <c r="FR385" t="b">
        <f t="shared" si="367"/>
        <v>0</v>
      </c>
      <c r="FS385" t="b">
        <f t="shared" si="368"/>
        <v>0</v>
      </c>
      <c r="FT385" t="b">
        <f t="shared" si="369"/>
        <v>0</v>
      </c>
      <c r="FU385" t="b">
        <f t="shared" si="370"/>
        <v>0</v>
      </c>
      <c r="FV385" t="s">
        <v>668</v>
      </c>
      <c r="FX385" t="s">
        <v>554</v>
      </c>
      <c r="FY385" t="s">
        <v>554</v>
      </c>
      <c r="GA385" t="s">
        <v>554</v>
      </c>
      <c r="GB385" t="s">
        <v>893</v>
      </c>
      <c r="GF385" t="s">
        <v>609</v>
      </c>
      <c r="GH385" t="s">
        <v>573</v>
      </c>
      <c r="GI385" t="s">
        <v>573</v>
      </c>
      <c r="GJ385" t="s">
        <v>573</v>
      </c>
      <c r="GK385" t="s">
        <v>573</v>
      </c>
      <c r="GO385" t="s">
        <v>532</v>
      </c>
      <c r="GP385" t="s">
        <v>532</v>
      </c>
      <c r="GQ385" t="s">
        <v>532</v>
      </c>
      <c r="GR385" t="s">
        <v>532</v>
      </c>
      <c r="HD385" t="s">
        <v>642</v>
      </c>
      <c r="HX385">
        <f>IF(IT385="","Unknown",VLOOKUP(IT385,'Vlookup tables'!$B$13:$C$16,2,FALSE))</f>
        <v>2</v>
      </c>
      <c r="HY385">
        <f>IF(IU385="","Unknown",VLOOKUP(IU385,'Vlookup tables'!$D$13:$E$16,2,FALSE))</f>
        <v>3</v>
      </c>
      <c r="HZ385">
        <f>IF(IV385="","Unknown",VLOOKUP(IV385,'Vlookup tables'!$F$13:$G$16,2,FALSE))</f>
        <v>3</v>
      </c>
      <c r="IA385">
        <f>IF(IW385="","Unknown",VLOOKUP(IW385,'Vlookup tables'!$H$13:$I$16,2,FALSE))</f>
        <v>3</v>
      </c>
      <c r="IB385">
        <f>IF(IX385="","Unknown",VLOOKUP(IX385,'Vlookup tables'!$J$13:$K$16,2,FALSE))</f>
        <v>3</v>
      </c>
      <c r="IC385">
        <f>IF(IY385="","Unknown",VLOOKUP(IY385,'Vlookup tables'!$L$13:$M$16,2,FALSE))</f>
        <v>3</v>
      </c>
      <c r="ID385">
        <f>IF(IZ385="","Unknown",VLOOKUP(IZ385,'Vlookup tables'!$N$13:$O$16,2,FALSE))</f>
        <v>2</v>
      </c>
      <c r="IE385">
        <f>VLOOKUP(JA385,'Vlookup tables'!$P$13:$Q$15,2,FALSE)</f>
        <v>2</v>
      </c>
      <c r="IF385" t="b">
        <f t="shared" si="405"/>
        <v>1</v>
      </c>
      <c r="IG385" t="b">
        <f t="shared" si="406"/>
        <v>1</v>
      </c>
      <c r="IH385" t="b">
        <f t="shared" si="407"/>
        <v>0</v>
      </c>
      <c r="II385" t="b">
        <f t="shared" si="371"/>
        <v>0</v>
      </c>
      <c r="IJ385">
        <f>IF(OR(IF385=FALSE,IF385="na"),"na",VLOOKUP(JF385,'Vlookup tables'!$G$2:$H$7,2,FALSE))</f>
        <v>4</v>
      </c>
      <c r="IK385">
        <f>IF(OR(IG385=FALSE,IG385="na"),"na",VLOOKUP(JG385,'Vlookup tables'!$G$2:$H$7,2,FALSE))</f>
        <v>4</v>
      </c>
      <c r="IL385" t="str">
        <f>IF(OR(IH385=FALSE,IH385="na"),"na",VLOOKUP(JH385,'Vlookup tables'!$G$2:$H$7,2,FALSE))</f>
        <v>na</v>
      </c>
      <c r="IM385">
        <f>IF(OR(IF385=FALSE,IF385="na"),"na",VLOOKUP(JL385,'Vlookup tables'!$J$2:$K$5,2,FALSE))</f>
        <v>3</v>
      </c>
      <c r="IN385">
        <f>IF(OR(IG385=FALSE,IG385="na"),"na",VLOOKUP(JM385,'Vlookup tables'!$J$2:$K$5,2,FALSE))</f>
        <v>3</v>
      </c>
      <c r="IO385" t="str">
        <f>IF(OR(IH385=FALSE,IH385="na"),"na",VLOOKUP(JN385,'Vlookup tables'!$J$2:$K$5,2,FALSE))</f>
        <v>na</v>
      </c>
      <c r="IP385" t="b">
        <f t="shared" si="408"/>
        <v>0</v>
      </c>
      <c r="IQ385" t="b">
        <f t="shared" si="409"/>
        <v>0</v>
      </c>
      <c r="IR385" t="str">
        <f t="shared" si="410"/>
        <v>na</v>
      </c>
      <c r="IS385" t="b">
        <f t="shared" si="411"/>
        <v>0</v>
      </c>
      <c r="IT385" t="s">
        <v>559</v>
      </c>
      <c r="IU385" t="s">
        <v>539</v>
      </c>
      <c r="IV385" t="s">
        <v>540</v>
      </c>
      <c r="IW385" t="s">
        <v>576</v>
      </c>
      <c r="IX385" t="s">
        <v>577</v>
      </c>
      <c r="IY385" t="s">
        <v>532</v>
      </c>
      <c r="IZ385" t="s">
        <v>576</v>
      </c>
      <c r="JA385" t="s">
        <v>578</v>
      </c>
      <c r="JB385" t="s">
        <v>636</v>
      </c>
      <c r="JF385" t="s">
        <v>573</v>
      </c>
      <c r="JG385" t="s">
        <v>573</v>
      </c>
      <c r="JL385" t="s">
        <v>532</v>
      </c>
      <c r="JM385" t="s">
        <v>532</v>
      </c>
      <c r="KN385" t="s">
        <v>642</v>
      </c>
      <c r="KQ385" t="b">
        <f t="shared" si="412"/>
        <v>0</v>
      </c>
      <c r="KR385">
        <f t="shared" si="372"/>
        <v>154</v>
      </c>
    </row>
    <row r="386" spans="1:304" ht="14.4" customHeight="1" x14ac:dyDescent="0.3">
      <c r="A386">
        <v>100</v>
      </c>
      <c r="B386">
        <v>411</v>
      </c>
      <c r="C386" s="2">
        <v>44887.578946759262</v>
      </c>
      <c r="D386">
        <v>1</v>
      </c>
      <c r="E386" t="s">
        <v>581</v>
      </c>
      <c r="F386" t="s">
        <v>582</v>
      </c>
      <c r="G386">
        <f>VLOOKUP(F386,'Vlookup tables'!$A$2:$B$10,2,FALSE)</f>
        <v>1</v>
      </c>
      <c r="H386" t="s">
        <v>545</v>
      </c>
      <c r="J386" t="str">
        <f t="shared" si="413"/>
        <v>Engineering</v>
      </c>
      <c r="K386" t="s">
        <v>566</v>
      </c>
      <c r="L386">
        <f>VLOOKUP(K386,'Vlookup tables'!$A$2:$B$10,2,FALSE)</f>
        <v>3</v>
      </c>
      <c r="M386" t="s">
        <v>569</v>
      </c>
      <c r="N386" t="b">
        <f t="shared" si="373"/>
        <v>1</v>
      </c>
      <c r="O386" t="b">
        <f t="shared" si="374"/>
        <v>1</v>
      </c>
      <c r="P386" t="b">
        <f t="shared" si="375"/>
        <v>0</v>
      </c>
      <c r="Q386" t="b">
        <f t="shared" si="376"/>
        <v>0</v>
      </c>
      <c r="R386" t="b">
        <f t="shared" si="377"/>
        <v>0</v>
      </c>
      <c r="S386" t="s">
        <v>570</v>
      </c>
      <c r="T386" t="str">
        <f t="shared" si="414"/>
        <v>na</v>
      </c>
      <c r="U386" t="str">
        <f t="shared" si="415"/>
        <v>na</v>
      </c>
      <c r="V386" t="b">
        <f t="shared" si="416"/>
        <v>1</v>
      </c>
      <c r="W386" t="b">
        <f t="shared" si="417"/>
        <v>0</v>
      </c>
      <c r="X386" t="b">
        <f t="shared" si="418"/>
        <v>0</v>
      </c>
      <c r="Y386" t="s">
        <v>621</v>
      </c>
      <c r="Z386">
        <f>VLOOKUP(Y386,'Vlookup tables'!$D$2:$E$6,2,FALSE)</f>
        <v>3</v>
      </c>
      <c r="AA386" t="str">
        <f t="shared" si="355"/>
        <v>na</v>
      </c>
      <c r="AB386" t="str">
        <f t="shared" si="378"/>
        <v>na</v>
      </c>
      <c r="AC386" t="str">
        <f t="shared" si="379"/>
        <v>na</v>
      </c>
      <c r="AD386" t="str">
        <f t="shared" si="380"/>
        <v>na</v>
      </c>
      <c r="AE386" t="str">
        <f t="shared" si="381"/>
        <v>na</v>
      </c>
      <c r="AF386" t="str">
        <f>IF(OR(AA386=FALSE,AA386="na"),"na",VLOOKUP(AV386,'Vlookup tables'!$G$2:$H$7,2,FALSE))</f>
        <v>na</v>
      </c>
      <c r="AG386" t="str">
        <f>IF(OR(AB386=FALSE,AB386="na"),"na",VLOOKUP(AW386,'Vlookup tables'!$G$2:$H$7,2,FALSE))</f>
        <v>na</v>
      </c>
      <c r="AH386" t="str">
        <f>IF(OR(AC386=FALSE,AC386="na"),"na",VLOOKUP(AX386,'Vlookup tables'!$G$2:$H$7,2,FALSE))</f>
        <v>na</v>
      </c>
      <c r="AI386" t="str">
        <f>IF(OR(AD386=FALSE,AD386="na"),"na",VLOOKUP(AY386,'Vlookup tables'!$G$2:$H$7,2,FALSE))</f>
        <v>na</v>
      </c>
      <c r="AJ386" t="str">
        <f>IF(OR(AA386=FALSE,AA386="na"),"na",VLOOKUP(BC386,'Vlookup tables'!$J$2:$K$5,2,FALSE))</f>
        <v>na</v>
      </c>
      <c r="AK386" t="str">
        <f>IF(OR(AB386=FALSE,AB386="na"),"na",VLOOKUP(BD386,'Vlookup tables'!$J$2:$K$5,2,FALSE))</f>
        <v>na</v>
      </c>
      <c r="AL386" t="str">
        <f>IF(OR(AC386=FALSE,AC386="na"),"na",VLOOKUP(BE386,'Vlookup tables'!$J$2:$K$5,2,FALSE))</f>
        <v>na</v>
      </c>
      <c r="AM386" t="str">
        <f>IF(OR(AD386=FALSE,AD386="na"),"na",VLOOKUP(BF386,'Vlookup tables'!$J$2:$K$5,2,FALSE))</f>
        <v>na</v>
      </c>
      <c r="AN386" t="str">
        <f t="shared" si="382"/>
        <v>na</v>
      </c>
      <c r="AO386" t="str">
        <f t="shared" si="383"/>
        <v>na</v>
      </c>
      <c r="AP386" t="str">
        <f t="shared" si="384"/>
        <v>na</v>
      </c>
      <c r="AQ386" t="str">
        <f t="shared" si="385"/>
        <v>na</v>
      </c>
      <c r="BQ386" t="str">
        <f t="shared" si="386"/>
        <v>na</v>
      </c>
      <c r="BR386" t="str">
        <f t="shared" si="387"/>
        <v>na</v>
      </c>
      <c r="BS386" t="str">
        <f t="shared" si="388"/>
        <v>na</v>
      </c>
      <c r="BT386" t="str">
        <f t="shared" si="389"/>
        <v>na</v>
      </c>
      <c r="BU386" t="str">
        <f t="shared" si="390"/>
        <v>na</v>
      </c>
      <c r="BV386" t="str">
        <f t="shared" si="391"/>
        <v>na</v>
      </c>
      <c r="BW386" t="str">
        <f>IF(OR(BR386=FALSE,BR386="na"),"na",VLOOKUP(CN386,'Vlookup tables'!$G$2:$H$7,2,FALSE))</f>
        <v>na</v>
      </c>
      <c r="BX386" t="str">
        <f>IF(OR(BS386=FALSE,BS386="na"),"na",VLOOKUP(CO386,'Vlookup tables'!$G$2:$H$7,2,FALSE))</f>
        <v>na</v>
      </c>
      <c r="BY386" t="str">
        <f>IF(OR(BT386=FALSE,BT386="na"),"na",VLOOKUP(CP386,'Vlookup tables'!$G$2:$H$7,2,FALSE))</f>
        <v>na</v>
      </c>
      <c r="BZ386" t="str">
        <f>IF(OR(BU386=FALSE,BU386="na"),"na",VLOOKUP(CQ386,'Vlookup tables'!$G$2:$H$7,2,FALSE))</f>
        <v>na</v>
      </c>
      <c r="CA386" t="str">
        <f>IF(OR(BR386=FALSE,BR386="na"),"na",VLOOKUP(CU386,'Vlookup tables'!$J$2:$K$5,2,FALSE))</f>
        <v>na</v>
      </c>
      <c r="CB386" t="str">
        <f>IF(OR(BS386=FALSE,BS386="na"),"na",VLOOKUP(CV386,'Vlookup tables'!$J$2:$K$5,2,FALSE))</f>
        <v>na</v>
      </c>
      <c r="CC386" t="str">
        <f>IF(OR(BT386=FALSE,BT386="na"),"na",VLOOKUP(CW386,'Vlookup tables'!$J$2:$K$5,2,FALSE))</f>
        <v>na</v>
      </c>
      <c r="CD386" t="str">
        <f>IF(OR(BU386=FALSE,BU386="na"),"na",VLOOKUP(CX386,'Vlookup tables'!$J$2:$K$5,2,FALSE))</f>
        <v>na</v>
      </c>
      <c r="CE386" t="str">
        <f t="shared" si="392"/>
        <v>na</v>
      </c>
      <c r="CF386" t="str">
        <f t="shared" si="393"/>
        <v>na</v>
      </c>
      <c r="CG386" t="str">
        <f t="shared" si="394"/>
        <v>na</v>
      </c>
      <c r="CH386" t="str">
        <f t="shared" si="395"/>
        <v>na</v>
      </c>
      <c r="DI386" t="str">
        <f t="shared" si="396"/>
        <v>na</v>
      </c>
      <c r="DM386" s="5" t="s">
        <v>534</v>
      </c>
      <c r="EQ386" t="b">
        <f t="shared" si="397"/>
        <v>1</v>
      </c>
      <c r="ER386" t="b">
        <f t="shared" si="398"/>
        <v>1</v>
      </c>
      <c r="ES386" t="b">
        <f t="shared" si="399"/>
        <v>0</v>
      </c>
      <c r="ET386" t="b">
        <f t="shared" si="400"/>
        <v>0</v>
      </c>
      <c r="EU386" t="b">
        <f t="shared" si="401"/>
        <v>1</v>
      </c>
      <c r="EV386" t="b">
        <f t="shared" si="402"/>
        <v>0</v>
      </c>
      <c r="EW386">
        <f t="shared" si="356"/>
        <v>1</v>
      </c>
      <c r="EX386" t="str">
        <f t="shared" si="357"/>
        <v>na</v>
      </c>
      <c r="EY386" t="str">
        <f t="shared" si="358"/>
        <v>na</v>
      </c>
      <c r="EZ386">
        <f t="shared" si="359"/>
        <v>1</v>
      </c>
      <c r="FA386" t="b">
        <f t="shared" si="360"/>
        <v>1</v>
      </c>
      <c r="FB386" t="b">
        <f t="shared" si="361"/>
        <v>0</v>
      </c>
      <c r="FC386" t="b">
        <f t="shared" si="403"/>
        <v>0</v>
      </c>
      <c r="FD386" t="b">
        <f t="shared" si="362"/>
        <v>1</v>
      </c>
      <c r="FE386" t="str">
        <f t="shared" si="363"/>
        <v>na</v>
      </c>
      <c r="FF386" t="b">
        <f t="shared" si="364"/>
        <v>1</v>
      </c>
      <c r="FG386" t="b">
        <f t="shared" si="365"/>
        <v>1</v>
      </c>
      <c r="FH386" t="b">
        <f t="shared" si="404"/>
        <v>0</v>
      </c>
      <c r="FI386">
        <f>IF(OR(FD386=FALSE,FD386="na"),"na",VLOOKUP(GH386,'Vlookup tables'!$G$2:$H$7,2,FALSE))</f>
        <v>3</v>
      </c>
      <c r="FJ386" t="str">
        <f>IF(OR(FE386=FALSE,FE386="na"),"na",VLOOKUP(GI386,'Vlookup tables'!$G$2:$H$7,2,FALSE))</f>
        <v>na</v>
      </c>
      <c r="FK386">
        <f>IF(OR(FF386=FALSE,FF386="na"),"na",VLOOKUP(GJ386,'Vlookup tables'!$G$2:$H$7,2,FALSE))</f>
        <v>3</v>
      </c>
      <c r="FL386">
        <f>IF(OR(FG386=FALSE,FG386="na"),"na",VLOOKUP(GK386,'Vlookup tables'!$G$2:$H$7,2,FALSE))</f>
        <v>3</v>
      </c>
      <c r="FM386">
        <f>IF(OR(FD386=FALSE,FD386="na"),"na",VLOOKUP(GO386,'Vlookup tables'!$J$2:$K$5,2,FALSE))</f>
        <v>2</v>
      </c>
      <c r="FN386" t="str">
        <f>IF(OR(FE386=FALSE,FE386="na"),"na",VLOOKUP(GP386,'Vlookup tables'!$J$2:$K$5,2,FALSE))</f>
        <v>na</v>
      </c>
      <c r="FO386">
        <f>IF(OR(FF386=FALSE,FF386="na"),"na",VLOOKUP(GQ386,'Vlookup tables'!$J$2:$K$5,2,FALSE))</f>
        <v>2</v>
      </c>
      <c r="FP386">
        <f>IF(OR(FG386=FALSE,FG386="na"),"na",VLOOKUP(GR386,'Vlookup tables'!$J$2:$K$5,2,FALSE))</f>
        <v>2</v>
      </c>
      <c r="FQ386" t="b">
        <f t="shared" si="366"/>
        <v>0</v>
      </c>
      <c r="FR386" t="str">
        <f t="shared" si="367"/>
        <v>na</v>
      </c>
      <c r="FS386" t="b">
        <f t="shared" si="368"/>
        <v>0</v>
      </c>
      <c r="FT386" t="b">
        <f t="shared" si="369"/>
        <v>0</v>
      </c>
      <c r="FU386" t="b">
        <f t="shared" si="370"/>
        <v>0</v>
      </c>
      <c r="FV386" t="s">
        <v>594</v>
      </c>
      <c r="FX386" t="s">
        <v>555</v>
      </c>
      <c r="GA386" t="s">
        <v>555</v>
      </c>
      <c r="GB386" t="s">
        <v>618</v>
      </c>
      <c r="GF386" t="s">
        <v>596</v>
      </c>
      <c r="GH386" t="s">
        <v>527</v>
      </c>
      <c r="GJ386" t="s">
        <v>527</v>
      </c>
      <c r="GK386" t="s">
        <v>527</v>
      </c>
      <c r="GO386" t="s">
        <v>528</v>
      </c>
      <c r="GQ386" t="s">
        <v>528</v>
      </c>
      <c r="GR386" t="s">
        <v>528</v>
      </c>
      <c r="HD386" t="s">
        <v>552</v>
      </c>
      <c r="HX386">
        <f>IF(IT386="","Unknown",VLOOKUP(IT386,'Vlookup tables'!$B$13:$C$16,2,FALSE))</f>
        <v>1</v>
      </c>
      <c r="HY386">
        <f>IF(IU386="","Unknown",VLOOKUP(IU386,'Vlookup tables'!$D$13:$E$16,2,FALSE))</f>
        <v>3</v>
      </c>
      <c r="HZ386">
        <f>IF(IV386="","Unknown",VLOOKUP(IV386,'Vlookup tables'!$F$13:$G$16,2,FALSE))</f>
        <v>3</v>
      </c>
      <c r="IA386">
        <f>IF(IW386="","Unknown",VLOOKUP(IW386,'Vlookup tables'!$H$13:$I$16,2,FALSE))</f>
        <v>3</v>
      </c>
      <c r="IB386">
        <f>IF(IX386="","Unknown",VLOOKUP(IX386,'Vlookup tables'!$J$13:$K$16,2,FALSE))</f>
        <v>3</v>
      </c>
      <c r="IC386">
        <f>IF(IY386="","Unknown",VLOOKUP(IY386,'Vlookup tables'!$L$13:$M$16,2,FALSE))</f>
        <v>3</v>
      </c>
      <c r="ID386">
        <f>IF(IZ386="","Unknown",VLOOKUP(IZ386,'Vlookup tables'!$N$13:$O$16,2,FALSE))</f>
        <v>2</v>
      </c>
      <c r="IE386">
        <f>VLOOKUP(JA386,'Vlookup tables'!$P$13:$Q$15,2,FALSE)</f>
        <v>2</v>
      </c>
      <c r="IF386" t="b">
        <f t="shared" si="405"/>
        <v>0</v>
      </c>
      <c r="IG386" t="b">
        <f t="shared" si="406"/>
        <v>1</v>
      </c>
      <c r="IH386" t="b">
        <f t="shared" si="407"/>
        <v>0</v>
      </c>
      <c r="II386" t="b">
        <f t="shared" si="371"/>
        <v>0</v>
      </c>
      <c r="IJ386" t="str">
        <f>IF(OR(IF386=FALSE,IF386="na"),"na",VLOOKUP(JF386,'Vlookup tables'!$G$2:$H$7,2,FALSE))</f>
        <v>na</v>
      </c>
      <c r="IK386">
        <f>IF(OR(IG386=FALSE,IG386="na"),"na",VLOOKUP(JG386,'Vlookup tables'!$G$2:$H$7,2,FALSE))</f>
        <v>3</v>
      </c>
      <c r="IL386" t="str">
        <f>IF(OR(IH386=FALSE,IH386="na"),"na",VLOOKUP(JH386,'Vlookup tables'!$G$2:$H$7,2,FALSE))</f>
        <v>na</v>
      </c>
      <c r="IM386" t="str">
        <f>IF(OR(IF386=FALSE,IF386="na"),"na",VLOOKUP(JL386,'Vlookup tables'!$J$2:$K$5,2,FALSE))</f>
        <v>na</v>
      </c>
      <c r="IN386">
        <f>IF(OR(IG386=FALSE,IG386="na"),"na",VLOOKUP(JM386,'Vlookup tables'!$J$2:$K$5,2,FALSE))</f>
        <v>3</v>
      </c>
      <c r="IO386" t="str">
        <f>IF(OR(IH386=FALSE,IH386="na"),"na",VLOOKUP(JN386,'Vlookup tables'!$J$2:$K$5,2,FALSE))</f>
        <v>na</v>
      </c>
      <c r="IP386" t="str">
        <f t="shared" si="408"/>
        <v>na</v>
      </c>
      <c r="IQ386" t="b">
        <f t="shared" si="409"/>
        <v>0</v>
      </c>
      <c r="IR386" t="str">
        <f t="shared" si="410"/>
        <v>na</v>
      </c>
      <c r="IS386" t="b">
        <f t="shared" si="411"/>
        <v>0</v>
      </c>
      <c r="IT386" t="s">
        <v>704</v>
      </c>
      <c r="IU386" t="s">
        <v>539</v>
      </c>
      <c r="IV386" t="s">
        <v>540</v>
      </c>
      <c r="IW386" t="s">
        <v>576</v>
      </c>
      <c r="IX386" t="s">
        <v>577</v>
      </c>
      <c r="IY386" t="s">
        <v>532</v>
      </c>
      <c r="IZ386" t="s">
        <v>576</v>
      </c>
      <c r="JA386" t="s">
        <v>578</v>
      </c>
      <c r="JB386" t="s">
        <v>619</v>
      </c>
      <c r="JG386" t="s">
        <v>527</v>
      </c>
      <c r="JM386" t="s">
        <v>532</v>
      </c>
      <c r="KN386" t="s">
        <v>552</v>
      </c>
      <c r="KQ386" t="b">
        <f t="shared" si="412"/>
        <v>0</v>
      </c>
      <c r="KR386">
        <f t="shared" si="372"/>
        <v>139</v>
      </c>
    </row>
    <row r="387" spans="1:304" ht="14.4" customHeight="1" x14ac:dyDescent="0.3">
      <c r="A387">
        <v>100</v>
      </c>
      <c r="B387">
        <v>412</v>
      </c>
      <c r="C387" s="2">
        <v>44887.590520833335</v>
      </c>
      <c r="D387">
        <v>1</v>
      </c>
      <c r="E387" t="s">
        <v>1324</v>
      </c>
      <c r="F387" t="s">
        <v>680</v>
      </c>
      <c r="G387">
        <f>VLOOKUP(F387,'Vlookup tables'!$A$2:$B$10,2,FALSE)</f>
        <v>2</v>
      </c>
      <c r="H387" t="s">
        <v>567</v>
      </c>
      <c r="J387" t="str">
        <f t="shared" si="413"/>
        <v>Administration</v>
      </c>
      <c r="K387" t="s">
        <v>612</v>
      </c>
      <c r="L387">
        <f>VLOOKUP(K387,'Vlookup tables'!$A$2:$B$10,2,FALSE)</f>
        <v>5</v>
      </c>
      <c r="M387" t="s">
        <v>736</v>
      </c>
      <c r="N387" t="b">
        <f t="shared" si="373"/>
        <v>1</v>
      </c>
      <c r="O387" t="b">
        <f t="shared" si="374"/>
        <v>0</v>
      </c>
      <c r="P387" t="b">
        <f t="shared" si="375"/>
        <v>1</v>
      </c>
      <c r="Q387" t="b">
        <f t="shared" si="376"/>
        <v>0</v>
      </c>
      <c r="R387" t="b">
        <f t="shared" si="377"/>
        <v>0</v>
      </c>
      <c r="S387" t="s">
        <v>547</v>
      </c>
      <c r="T387" t="str">
        <f t="shared" si="414"/>
        <v>na</v>
      </c>
      <c r="U387" t="b">
        <f t="shared" si="415"/>
        <v>0</v>
      </c>
      <c r="V387" t="str">
        <f t="shared" si="416"/>
        <v>na</v>
      </c>
      <c r="W387" t="b">
        <f t="shared" si="417"/>
        <v>0</v>
      </c>
      <c r="X387" t="b">
        <f t="shared" si="418"/>
        <v>0</v>
      </c>
      <c r="Y387" t="s">
        <v>584</v>
      </c>
      <c r="Z387">
        <f>VLOOKUP(Y387,'Vlookup tables'!$D$2:$E$6,2,FALSE)</f>
        <v>2</v>
      </c>
      <c r="AA387" t="str">
        <f t="shared" si="355"/>
        <v>na</v>
      </c>
      <c r="AB387" t="str">
        <f t="shared" si="378"/>
        <v>na</v>
      </c>
      <c r="AC387" t="str">
        <f t="shared" si="379"/>
        <v>na</v>
      </c>
      <c r="AD387" t="str">
        <f t="shared" si="380"/>
        <v>na</v>
      </c>
      <c r="AE387" t="str">
        <f t="shared" si="381"/>
        <v>na</v>
      </c>
      <c r="AF387" t="str">
        <f>IF(OR(AA387=FALSE,AA387="na"),"na",VLOOKUP(AV387,'Vlookup tables'!$G$2:$H$7,2,FALSE))</f>
        <v>na</v>
      </c>
      <c r="AG387" t="str">
        <f>IF(OR(AB387=FALSE,AB387="na"),"na",VLOOKUP(AW387,'Vlookup tables'!$G$2:$H$7,2,FALSE))</f>
        <v>na</v>
      </c>
      <c r="AH387" t="str">
        <f>IF(OR(AC387=FALSE,AC387="na"),"na",VLOOKUP(AX387,'Vlookup tables'!$G$2:$H$7,2,FALSE))</f>
        <v>na</v>
      </c>
      <c r="AI387" t="str">
        <f>IF(OR(AD387=FALSE,AD387="na"),"na",VLOOKUP(AY387,'Vlookup tables'!$G$2:$H$7,2,FALSE))</f>
        <v>na</v>
      </c>
      <c r="AJ387" t="str">
        <f>IF(OR(AA387=FALSE,AA387="na"),"na",VLOOKUP(BC387,'Vlookup tables'!$J$2:$K$5,2,FALSE))</f>
        <v>na</v>
      </c>
      <c r="AK387" t="str">
        <f>IF(OR(AB387=FALSE,AB387="na"),"na",VLOOKUP(BD387,'Vlookup tables'!$J$2:$K$5,2,FALSE))</f>
        <v>na</v>
      </c>
      <c r="AL387" t="str">
        <f>IF(OR(AC387=FALSE,AC387="na"),"na",VLOOKUP(BE387,'Vlookup tables'!$J$2:$K$5,2,FALSE))</f>
        <v>na</v>
      </c>
      <c r="AM387" t="str">
        <f>IF(OR(AD387=FALSE,AD387="na"),"na",VLOOKUP(BF387,'Vlookup tables'!$J$2:$K$5,2,FALSE))</f>
        <v>na</v>
      </c>
      <c r="AN387" t="str">
        <f t="shared" si="382"/>
        <v>na</v>
      </c>
      <c r="AO387" t="str">
        <f t="shared" si="383"/>
        <v>na</v>
      </c>
      <c r="AP387" t="str">
        <f t="shared" si="384"/>
        <v>na</v>
      </c>
      <c r="AQ387" t="str">
        <f t="shared" si="385"/>
        <v>na</v>
      </c>
      <c r="BQ387" t="str">
        <f t="shared" si="386"/>
        <v>na</v>
      </c>
      <c r="BR387" t="b">
        <f t="shared" si="387"/>
        <v>1</v>
      </c>
      <c r="BS387" t="b">
        <f t="shared" si="388"/>
        <v>1</v>
      </c>
      <c r="BT387" t="b">
        <f t="shared" si="389"/>
        <v>0</v>
      </c>
      <c r="BU387" t="b">
        <f t="shared" si="390"/>
        <v>0</v>
      </c>
      <c r="BV387" t="b">
        <f t="shared" si="391"/>
        <v>0</v>
      </c>
      <c r="BW387">
        <f>IF(OR(BR387=FALSE,BR387="na"),"na",VLOOKUP(CN387,'Vlookup tables'!$G$2:$H$7,2,FALSE))</f>
        <v>1</v>
      </c>
      <c r="BX387">
        <f>IF(OR(BS387=FALSE,BS387="na"),"na",VLOOKUP(CO387,'Vlookup tables'!$G$2:$H$7,2,FALSE))</f>
        <v>1</v>
      </c>
      <c r="BY387" t="str">
        <f>IF(OR(BT387=FALSE,BT387="na"),"na",VLOOKUP(CP387,'Vlookup tables'!$G$2:$H$7,2,FALSE))</f>
        <v>na</v>
      </c>
      <c r="BZ387" t="str">
        <f>IF(OR(BU387=FALSE,BU387="na"),"na",VLOOKUP(CQ387,'Vlookup tables'!$G$2:$H$7,2,FALSE))</f>
        <v>na</v>
      </c>
      <c r="CA387">
        <f>IF(OR(BR387=FALSE,BR387="na"),"na",VLOOKUP(CU387,'Vlookup tables'!$J$2:$K$5,2,FALSE))</f>
        <v>2</v>
      </c>
      <c r="CB387">
        <f>IF(OR(BS387=FALSE,BS387="na"),"na",VLOOKUP(CV387,'Vlookup tables'!$J$2:$K$5,2,FALSE))</f>
        <v>2</v>
      </c>
      <c r="CC387" t="str">
        <f>IF(OR(BT387=FALSE,BT387="na"),"na",VLOOKUP(CW387,'Vlookup tables'!$J$2:$K$5,2,FALSE))</f>
        <v>na</v>
      </c>
      <c r="CD387" t="str">
        <f>IF(OR(BU387=FALSE,BU387="na"),"na",VLOOKUP(CX387,'Vlookup tables'!$J$2:$K$5,2,FALSE))</f>
        <v>na</v>
      </c>
      <c r="CE387" t="b">
        <f t="shared" si="392"/>
        <v>0</v>
      </c>
      <c r="CF387" t="b">
        <f t="shared" si="393"/>
        <v>0</v>
      </c>
      <c r="CG387" t="str">
        <f t="shared" si="394"/>
        <v>na</v>
      </c>
      <c r="CH387" t="str">
        <f t="shared" si="395"/>
        <v>na</v>
      </c>
      <c r="CJ387" t="s">
        <v>529</v>
      </c>
      <c r="CN387" t="s">
        <v>530</v>
      </c>
      <c r="CO387" t="s">
        <v>530</v>
      </c>
      <c r="CU387" t="s">
        <v>528</v>
      </c>
      <c r="CV387" t="s">
        <v>528</v>
      </c>
      <c r="DI387" t="b">
        <f t="shared" si="396"/>
        <v>0</v>
      </c>
      <c r="DK387" t="s">
        <v>552</v>
      </c>
      <c r="EQ387" t="b">
        <f t="shared" si="397"/>
        <v>1</v>
      </c>
      <c r="ER387" t="b">
        <f t="shared" si="398"/>
        <v>1</v>
      </c>
      <c r="ES387" t="b">
        <f t="shared" si="399"/>
        <v>0</v>
      </c>
      <c r="ET387" t="b">
        <f t="shared" si="400"/>
        <v>0</v>
      </c>
      <c r="EU387" t="b">
        <f t="shared" si="401"/>
        <v>1</v>
      </c>
      <c r="EV387" t="b">
        <f t="shared" si="402"/>
        <v>0</v>
      </c>
      <c r="EW387">
        <f t="shared" si="356"/>
        <v>1</v>
      </c>
      <c r="EX387" t="str">
        <f t="shared" si="357"/>
        <v>na</v>
      </c>
      <c r="EY387" t="str">
        <f t="shared" si="358"/>
        <v>na</v>
      </c>
      <c r="EZ387">
        <f t="shared" si="359"/>
        <v>1</v>
      </c>
      <c r="FA387" t="b">
        <f t="shared" si="360"/>
        <v>1</v>
      </c>
      <c r="FB387" t="b">
        <f t="shared" si="361"/>
        <v>0</v>
      </c>
      <c r="FC387" t="b">
        <f t="shared" si="403"/>
        <v>0</v>
      </c>
      <c r="FD387" t="b">
        <f t="shared" si="362"/>
        <v>1</v>
      </c>
      <c r="FE387" t="str">
        <f t="shared" si="363"/>
        <v>na</v>
      </c>
      <c r="FF387" t="b">
        <f t="shared" si="364"/>
        <v>0</v>
      </c>
      <c r="FG387" t="b">
        <f t="shared" si="365"/>
        <v>0</v>
      </c>
      <c r="FH387" t="b">
        <f t="shared" si="404"/>
        <v>0</v>
      </c>
      <c r="FI387">
        <f>IF(OR(FD387=FALSE,FD387="na"),"na",VLOOKUP(GH387,'Vlookup tables'!$G$2:$H$7,2,FALSE))</f>
        <v>1</v>
      </c>
      <c r="FJ387" t="str">
        <f>IF(OR(FE387=FALSE,FE387="na"),"na",VLOOKUP(GI387,'Vlookup tables'!$G$2:$H$7,2,FALSE))</f>
        <v>na</v>
      </c>
      <c r="FK387" t="str">
        <f>IF(OR(FF387=FALSE,FF387="na"),"na",VLOOKUP(GJ387,'Vlookup tables'!$G$2:$H$7,2,FALSE))</f>
        <v>na</v>
      </c>
      <c r="FL387" t="str">
        <f>IF(OR(FG387=FALSE,FG387="na"),"na",VLOOKUP(GK387,'Vlookup tables'!$G$2:$H$7,2,FALSE))</f>
        <v>na</v>
      </c>
      <c r="FM387">
        <f>IF(OR(FD387=FALSE,FD387="na"),"na",VLOOKUP(GO387,'Vlookup tables'!$J$2:$K$5,2,FALSE))</f>
        <v>2</v>
      </c>
      <c r="FN387" t="str">
        <f>IF(OR(FE387=FALSE,FE387="na"),"na",VLOOKUP(GP387,'Vlookup tables'!$J$2:$K$5,2,FALSE))</f>
        <v>na</v>
      </c>
      <c r="FO387" t="str">
        <f>IF(OR(FF387=FALSE,FF387="na"),"na",VLOOKUP(GQ387,'Vlookup tables'!$J$2:$K$5,2,FALSE))</f>
        <v>na</v>
      </c>
      <c r="FP387" t="str">
        <f>IF(OR(FG387=FALSE,FG387="na"),"na",VLOOKUP(GR387,'Vlookup tables'!$J$2:$K$5,2,FALSE))</f>
        <v>na</v>
      </c>
      <c r="FQ387" t="b">
        <f t="shared" si="366"/>
        <v>0</v>
      </c>
      <c r="FR387" t="str">
        <f t="shared" si="367"/>
        <v>na</v>
      </c>
      <c r="FS387" t="str">
        <f t="shared" si="368"/>
        <v>na</v>
      </c>
      <c r="FT387" t="str">
        <f t="shared" si="369"/>
        <v>na</v>
      </c>
      <c r="FU387" t="b">
        <f t="shared" si="370"/>
        <v>0</v>
      </c>
      <c r="FV387" t="s">
        <v>594</v>
      </c>
      <c r="FX387" t="s">
        <v>555</v>
      </c>
      <c r="GA387" t="s">
        <v>555</v>
      </c>
      <c r="GB387" t="s">
        <v>661</v>
      </c>
      <c r="GF387" t="s">
        <v>596</v>
      </c>
      <c r="GH387" t="s">
        <v>530</v>
      </c>
      <c r="GO387" t="s">
        <v>528</v>
      </c>
      <c r="HD387" t="s">
        <v>552</v>
      </c>
      <c r="HX387">
        <f>IF(IT387="","Unknown",VLOOKUP(IT387,'Vlookup tables'!$B$13:$C$16,2,FALSE))</f>
        <v>3</v>
      </c>
      <c r="HY387">
        <f>IF(IU387="","Unknown",VLOOKUP(IU387,'Vlookup tables'!$D$13:$E$16,2,FALSE))</f>
        <v>3</v>
      </c>
      <c r="HZ387">
        <f>IF(IV387="","Unknown",VLOOKUP(IV387,'Vlookup tables'!$F$13:$G$16,2,FALSE))</f>
        <v>3</v>
      </c>
      <c r="IA387">
        <f>IF(IW387="","Unknown",VLOOKUP(IW387,'Vlookup tables'!$H$13:$I$16,2,FALSE))</f>
        <v>3</v>
      </c>
      <c r="IB387">
        <f>IF(IX387="","Unknown",VLOOKUP(IX387,'Vlookup tables'!$J$13:$K$16,2,FALSE))</f>
        <v>3</v>
      </c>
      <c r="IC387">
        <f>IF(IY387="","Unknown",VLOOKUP(IY387,'Vlookup tables'!$L$13:$M$16,2,FALSE))</f>
        <v>3</v>
      </c>
      <c r="ID387">
        <f>IF(IZ387="","Unknown",VLOOKUP(IZ387,'Vlookup tables'!$N$13:$O$16,2,FALSE))</f>
        <v>2</v>
      </c>
      <c r="IE387">
        <f>VLOOKUP(JA387,'Vlookup tables'!$P$13:$Q$15,2,FALSE)</f>
        <v>1</v>
      </c>
      <c r="IF387" t="str">
        <f t="shared" si="405"/>
        <v>na</v>
      </c>
      <c r="IG387" t="str">
        <f t="shared" si="406"/>
        <v>na</v>
      </c>
      <c r="IH387" t="str">
        <f t="shared" si="407"/>
        <v>na</v>
      </c>
      <c r="II387" t="str">
        <f t="shared" si="371"/>
        <v>na</v>
      </c>
      <c r="IJ387" t="str">
        <f>IF(OR(IF387=FALSE,IF387="na"),"na",VLOOKUP(JF387,'Vlookup tables'!$G$2:$H$7,2,FALSE))</f>
        <v>na</v>
      </c>
      <c r="IK387" t="str">
        <f>IF(OR(IG387=FALSE,IG387="na"),"na",VLOOKUP(JG387,'Vlookup tables'!$G$2:$H$7,2,FALSE))</f>
        <v>na</v>
      </c>
      <c r="IL387" t="str">
        <f>IF(OR(IH387=FALSE,IH387="na"),"na",VLOOKUP(JH387,'Vlookup tables'!$G$2:$H$7,2,FALSE))</f>
        <v>na</v>
      </c>
      <c r="IM387" t="str">
        <f>IF(OR(IF387=FALSE,IF387="na"),"na",VLOOKUP(JL387,'Vlookup tables'!$J$2:$K$5,2,FALSE))</f>
        <v>na</v>
      </c>
      <c r="IN387" t="str">
        <f>IF(OR(IG387=FALSE,IG387="na"),"na",VLOOKUP(JM387,'Vlookup tables'!$J$2:$K$5,2,FALSE))</f>
        <v>na</v>
      </c>
      <c r="IO387" t="str">
        <f>IF(OR(IH387=FALSE,IH387="na"),"na",VLOOKUP(JN387,'Vlookup tables'!$J$2:$K$5,2,FALSE))</f>
        <v>na</v>
      </c>
      <c r="IP387" t="str">
        <f t="shared" si="408"/>
        <v>na</v>
      </c>
      <c r="IQ387" t="str">
        <f t="shared" si="409"/>
        <v>na</v>
      </c>
      <c r="IR387" t="str">
        <f t="shared" si="410"/>
        <v>na</v>
      </c>
      <c r="IS387" t="b">
        <f t="shared" si="411"/>
        <v>0</v>
      </c>
      <c r="IT387" t="s">
        <v>538</v>
      </c>
      <c r="IU387" t="s">
        <v>539</v>
      </c>
      <c r="IV387" t="s">
        <v>540</v>
      </c>
      <c r="IW387" t="s">
        <v>576</v>
      </c>
      <c r="IX387" t="s">
        <v>577</v>
      </c>
      <c r="IY387" t="s">
        <v>532</v>
      </c>
      <c r="IZ387" t="s">
        <v>576</v>
      </c>
      <c r="JA387" t="s">
        <v>541</v>
      </c>
      <c r="JX387" t="s">
        <v>534</v>
      </c>
      <c r="JZ387" t="s">
        <v>588</v>
      </c>
      <c r="KA387" t="s">
        <v>589</v>
      </c>
      <c r="KC387">
        <v>1</v>
      </c>
      <c r="KD387">
        <v>2</v>
      </c>
      <c r="KH387">
        <v>1</v>
      </c>
      <c r="KN387" t="s">
        <v>552</v>
      </c>
      <c r="KQ387" t="b">
        <f t="shared" si="412"/>
        <v>0</v>
      </c>
      <c r="KR387">
        <f t="shared" si="372"/>
        <v>143</v>
      </c>
    </row>
    <row r="388" spans="1:304" ht="14.4" customHeight="1" x14ac:dyDescent="0.3">
      <c r="A388">
        <v>100</v>
      </c>
      <c r="B388">
        <v>834</v>
      </c>
      <c r="C388" s="2">
        <v>44888.345648148148</v>
      </c>
      <c r="D388">
        <v>1</v>
      </c>
      <c r="E388" t="s">
        <v>544</v>
      </c>
      <c r="F388" t="s">
        <v>524</v>
      </c>
      <c r="G388">
        <f>VLOOKUP(F388,'Vlookup tables'!$A$2:$B$10,2,FALSE)</f>
        <v>0</v>
      </c>
      <c r="H388" t="s">
        <v>567</v>
      </c>
      <c r="J388" t="str">
        <f t="shared" si="413"/>
        <v>Administration</v>
      </c>
      <c r="K388" t="s">
        <v>568</v>
      </c>
      <c r="L388">
        <f>VLOOKUP(K388,'Vlookup tables'!$A$2:$B$10,2,FALSE)</f>
        <v>6</v>
      </c>
      <c r="M388" t="s">
        <v>583</v>
      </c>
      <c r="N388" t="b">
        <f t="shared" si="373"/>
        <v>1</v>
      </c>
      <c r="O388" t="b">
        <f t="shared" si="374"/>
        <v>0</v>
      </c>
      <c r="P388" t="b">
        <f t="shared" si="375"/>
        <v>0</v>
      </c>
      <c r="Q388" t="b">
        <f t="shared" si="376"/>
        <v>0</v>
      </c>
      <c r="R388" t="b">
        <f t="shared" si="377"/>
        <v>0</v>
      </c>
      <c r="S388" t="s">
        <v>570</v>
      </c>
      <c r="T388" t="str">
        <f t="shared" si="414"/>
        <v>na</v>
      </c>
      <c r="U388" t="b">
        <f t="shared" si="415"/>
        <v>1</v>
      </c>
      <c r="V388" t="b">
        <f t="shared" si="416"/>
        <v>1</v>
      </c>
      <c r="W388" t="b">
        <f t="shared" si="417"/>
        <v>0</v>
      </c>
      <c r="X388" t="b">
        <f t="shared" si="418"/>
        <v>0</v>
      </c>
      <c r="Y388" t="s">
        <v>517</v>
      </c>
      <c r="Z388">
        <f>VLOOKUP(Y388,'Vlookup tables'!$D$2:$E$6,2,FALSE)</f>
        <v>1</v>
      </c>
      <c r="AA388" t="b">
        <f t="shared" si="355"/>
        <v>0</v>
      </c>
      <c r="AB388" t="b">
        <f t="shared" si="378"/>
        <v>0</v>
      </c>
      <c r="AC388" t="b">
        <f t="shared" si="379"/>
        <v>0</v>
      </c>
      <c r="AD388" t="b">
        <f t="shared" si="380"/>
        <v>0</v>
      </c>
      <c r="AE388" t="b">
        <f t="shared" si="381"/>
        <v>1</v>
      </c>
      <c r="AF388" t="str">
        <f>IF(OR(AA388=FALSE,AA388="na"),"na",VLOOKUP(AV388,'Vlookup tables'!$G$2:$H$7,2,FALSE))</f>
        <v>na</v>
      </c>
      <c r="AG388" t="str">
        <f>IF(OR(AB388=FALSE,AB388="na"),"na",VLOOKUP(AW388,'Vlookup tables'!$G$2:$H$7,2,FALSE))</f>
        <v>na</v>
      </c>
      <c r="AH388" t="str">
        <f>IF(OR(AC388=FALSE,AC388="na"),"na",VLOOKUP(AX388,'Vlookup tables'!$G$2:$H$7,2,FALSE))</f>
        <v>na</v>
      </c>
      <c r="AI388" t="str">
        <f>IF(OR(AD388=FALSE,AD388="na"),"na",VLOOKUP(AY388,'Vlookup tables'!$G$2:$H$7,2,FALSE))</f>
        <v>na</v>
      </c>
      <c r="AJ388" t="str">
        <f>IF(OR(AA388=FALSE,AA388="na"),"na",VLOOKUP(BC388,'Vlookup tables'!$J$2:$K$5,2,FALSE))</f>
        <v>na</v>
      </c>
      <c r="AK388" t="str">
        <f>IF(OR(AB388=FALSE,AB388="na"),"na",VLOOKUP(BD388,'Vlookup tables'!$J$2:$K$5,2,FALSE))</f>
        <v>na</v>
      </c>
      <c r="AL388" t="str">
        <f>IF(OR(AC388=FALSE,AC388="na"),"na",VLOOKUP(BE388,'Vlookup tables'!$J$2:$K$5,2,FALSE))</f>
        <v>na</v>
      </c>
      <c r="AM388" t="str">
        <f>IF(OR(AD388=FALSE,AD388="na"),"na",VLOOKUP(BF388,'Vlookup tables'!$J$2:$K$5,2,FALSE))</f>
        <v>na</v>
      </c>
      <c r="AN388" t="str">
        <f t="shared" si="382"/>
        <v>na</v>
      </c>
      <c r="AO388" t="str">
        <f t="shared" si="383"/>
        <v>na</v>
      </c>
      <c r="AP388" t="str">
        <f t="shared" si="384"/>
        <v>na</v>
      </c>
      <c r="AQ388" t="str">
        <f t="shared" si="385"/>
        <v>na</v>
      </c>
      <c r="AR388" t="s">
        <v>604</v>
      </c>
      <c r="AS388" t="s">
        <v>2055</v>
      </c>
      <c r="AZ388" t="s">
        <v>527</v>
      </c>
      <c r="BG388" t="s">
        <v>532</v>
      </c>
      <c r="BQ388" t="str">
        <f t="shared" si="386"/>
        <v>Yes</v>
      </c>
      <c r="BR388" t="b">
        <f t="shared" si="387"/>
        <v>1</v>
      </c>
      <c r="BS388" t="b">
        <f t="shared" si="388"/>
        <v>1</v>
      </c>
      <c r="BT388" t="b">
        <f t="shared" si="389"/>
        <v>1</v>
      </c>
      <c r="BU388" t="b">
        <f t="shared" si="390"/>
        <v>0</v>
      </c>
      <c r="BV388" t="b">
        <f t="shared" si="391"/>
        <v>0</v>
      </c>
      <c r="BW388">
        <f>IF(OR(BR388=FALSE,BR388="na"),"na",VLOOKUP(CN388,'Vlookup tables'!$G$2:$H$7,2,FALSE))</f>
        <v>3</v>
      </c>
      <c r="BX388">
        <f>IF(OR(BS388=FALSE,BS388="na"),"na",VLOOKUP(CO388,'Vlookup tables'!$G$2:$H$7,2,FALSE))</f>
        <v>3</v>
      </c>
      <c r="BY388">
        <f>IF(OR(BT388=FALSE,BT388="na"),"na",VLOOKUP(CP388,'Vlookup tables'!$G$2:$H$7,2,FALSE))</f>
        <v>2</v>
      </c>
      <c r="BZ388" t="str">
        <f>IF(OR(BU388=FALSE,BU388="na"),"na",VLOOKUP(CQ388,'Vlookup tables'!$G$2:$H$7,2,FALSE))</f>
        <v>na</v>
      </c>
      <c r="CA388">
        <f>IF(OR(BR388=FALSE,BR388="na"),"na",VLOOKUP(CU388,'Vlookup tables'!$J$2:$K$5,2,FALSE))</f>
        <v>2</v>
      </c>
      <c r="CB388">
        <f>IF(OR(BS388=FALSE,BS388="na"),"na",VLOOKUP(CV388,'Vlookup tables'!$J$2:$K$5,2,FALSE))</f>
        <v>2</v>
      </c>
      <c r="CC388">
        <f>IF(OR(BT388=FALSE,BT388="na"),"na",VLOOKUP(CW388,'Vlookup tables'!$J$2:$K$5,2,FALSE))</f>
        <v>2</v>
      </c>
      <c r="CD388" t="str">
        <f>IF(OR(BU388=FALSE,BU388="na"),"na",VLOOKUP(CX388,'Vlookup tables'!$J$2:$K$5,2,FALSE))</f>
        <v>na</v>
      </c>
      <c r="CE388" t="b">
        <f t="shared" si="392"/>
        <v>0</v>
      </c>
      <c r="CF388" t="b">
        <f t="shared" si="393"/>
        <v>0</v>
      </c>
      <c r="CG388" t="b">
        <f t="shared" si="394"/>
        <v>0</v>
      </c>
      <c r="CH388" t="str">
        <f t="shared" si="395"/>
        <v>na</v>
      </c>
      <c r="CI388" t="s">
        <v>519</v>
      </c>
      <c r="CJ388" t="s">
        <v>593</v>
      </c>
      <c r="CN388" t="s">
        <v>527</v>
      </c>
      <c r="CO388" t="s">
        <v>527</v>
      </c>
      <c r="CP388" t="s">
        <v>531</v>
      </c>
      <c r="CR388" t="s">
        <v>530</v>
      </c>
      <c r="CU388" t="s">
        <v>528</v>
      </c>
      <c r="CV388" t="s">
        <v>528</v>
      </c>
      <c r="CW388" t="s">
        <v>528</v>
      </c>
      <c r="CY388" t="s">
        <v>528</v>
      </c>
      <c r="DI388" t="b">
        <f t="shared" si="396"/>
        <v>1</v>
      </c>
      <c r="DJ388" t="s">
        <v>2056</v>
      </c>
      <c r="DK388" t="s">
        <v>705</v>
      </c>
      <c r="EQ388" t="b">
        <f t="shared" si="397"/>
        <v>1</v>
      </c>
      <c r="ER388" t="b">
        <f t="shared" si="398"/>
        <v>1</v>
      </c>
      <c r="ES388" t="b">
        <f t="shared" si="399"/>
        <v>0</v>
      </c>
      <c r="ET388" t="b">
        <f t="shared" si="400"/>
        <v>0</v>
      </c>
      <c r="EU388" t="b">
        <f t="shared" si="401"/>
        <v>1</v>
      </c>
      <c r="EV388" t="b">
        <f t="shared" si="402"/>
        <v>1</v>
      </c>
      <c r="EW388">
        <f t="shared" si="356"/>
        <v>3</v>
      </c>
      <c r="EX388" t="str">
        <f t="shared" si="357"/>
        <v>na</v>
      </c>
      <c r="EY388" t="str">
        <f t="shared" si="358"/>
        <v>na</v>
      </c>
      <c r="EZ388">
        <f t="shared" si="359"/>
        <v>3</v>
      </c>
      <c r="FA388" t="b">
        <f t="shared" si="360"/>
        <v>1</v>
      </c>
      <c r="FB388" t="b">
        <f t="shared" si="361"/>
        <v>1</v>
      </c>
      <c r="FC388" t="b">
        <f t="shared" si="403"/>
        <v>0</v>
      </c>
      <c r="FD388" t="b">
        <f t="shared" si="362"/>
        <v>1</v>
      </c>
      <c r="FE388" t="b">
        <f t="shared" si="363"/>
        <v>1</v>
      </c>
      <c r="FF388" t="b">
        <f t="shared" si="364"/>
        <v>1</v>
      </c>
      <c r="FG388" t="b">
        <f t="shared" si="365"/>
        <v>1</v>
      </c>
      <c r="FH388" t="b">
        <f t="shared" si="404"/>
        <v>0</v>
      </c>
      <c r="FI388">
        <f>IF(OR(FD388=FALSE,FD388="na"),"na",VLOOKUP(GH388,'Vlookup tables'!$G$2:$H$7,2,FALSE))</f>
        <v>4</v>
      </c>
      <c r="FJ388">
        <f>IF(OR(FE388=FALSE,FE388="na"),"na",VLOOKUP(GI388,'Vlookup tables'!$G$2:$H$7,2,FALSE))</f>
        <v>3</v>
      </c>
      <c r="FK388">
        <f>IF(OR(FF388=FALSE,FF388="na"),"na",VLOOKUP(GJ388,'Vlookup tables'!$G$2:$H$7,2,FALSE))</f>
        <v>4</v>
      </c>
      <c r="FL388">
        <f>IF(OR(FG388=FALSE,FG388="na"),"na",VLOOKUP(GK388,'Vlookup tables'!$G$2:$H$7,2,FALSE))</f>
        <v>2</v>
      </c>
      <c r="FM388">
        <f>IF(OR(FD388=FALSE,FD388="na"),"na",VLOOKUP(GO388,'Vlookup tables'!$J$2:$K$5,2,FALSE))</f>
        <v>3</v>
      </c>
      <c r="FN388">
        <f>IF(OR(FE388=FALSE,FE388="na"),"na",VLOOKUP(GP388,'Vlookup tables'!$J$2:$K$5,2,FALSE))</f>
        <v>2</v>
      </c>
      <c r="FO388">
        <f>IF(OR(FF388=FALSE,FF388="na"),"na",VLOOKUP(GQ388,'Vlookup tables'!$J$2:$K$5,2,FALSE))</f>
        <v>2</v>
      </c>
      <c r="FP388">
        <f>IF(OR(FG388=FALSE,FG388="na"),"na",VLOOKUP(GR388,'Vlookup tables'!$J$2:$K$5,2,FALSE))</f>
        <v>3</v>
      </c>
      <c r="FQ388" t="b">
        <f t="shared" si="366"/>
        <v>0</v>
      </c>
      <c r="FR388" t="b">
        <f t="shared" si="367"/>
        <v>0</v>
      </c>
      <c r="FS388" t="b">
        <f t="shared" si="368"/>
        <v>0</v>
      </c>
      <c r="FT388" t="b">
        <f t="shared" si="369"/>
        <v>0</v>
      </c>
      <c r="FU388" t="b">
        <f t="shared" si="370"/>
        <v>0</v>
      </c>
      <c r="FV388" t="s">
        <v>846</v>
      </c>
      <c r="FW388" t="s">
        <v>2057</v>
      </c>
      <c r="FX388" t="s">
        <v>554</v>
      </c>
      <c r="GA388" t="s">
        <v>554</v>
      </c>
      <c r="GB388" t="s">
        <v>893</v>
      </c>
      <c r="GF388" t="s">
        <v>609</v>
      </c>
      <c r="GH388" t="s">
        <v>573</v>
      </c>
      <c r="GI388" t="s">
        <v>527</v>
      </c>
      <c r="GJ388" t="s">
        <v>573</v>
      </c>
      <c r="GK388" t="s">
        <v>531</v>
      </c>
      <c r="GO388" t="s">
        <v>532</v>
      </c>
      <c r="GP388" t="s">
        <v>528</v>
      </c>
      <c r="GQ388" t="s">
        <v>528</v>
      </c>
      <c r="GR388" t="s">
        <v>532</v>
      </c>
      <c r="HD388" t="s">
        <v>552</v>
      </c>
      <c r="HX388">
        <f>IF(IT388="","Unknown",VLOOKUP(IT388,'Vlookup tables'!$B$13:$C$16,2,FALSE))</f>
        <v>3</v>
      </c>
      <c r="HY388">
        <f>IF(IU388="","Unknown",VLOOKUP(IU388,'Vlookup tables'!$D$13:$E$16,2,FALSE))</f>
        <v>1</v>
      </c>
      <c r="HZ388">
        <f>IF(IV388="","Unknown",VLOOKUP(IV388,'Vlookup tables'!$F$13:$G$16,2,FALSE))</f>
        <v>3</v>
      </c>
      <c r="IA388">
        <f>IF(IW388="","Unknown",VLOOKUP(IW388,'Vlookup tables'!$H$13:$I$16,2,FALSE))</f>
        <v>2</v>
      </c>
      <c r="IB388">
        <f>IF(IX388="","Unknown",VLOOKUP(IX388,'Vlookup tables'!$J$13:$K$16,2,FALSE))</f>
        <v>2</v>
      </c>
      <c r="IC388">
        <f>IF(IY388="","Unknown",VLOOKUP(IY388,'Vlookup tables'!$L$13:$M$16,2,FALSE))</f>
        <v>2</v>
      </c>
      <c r="ID388">
        <f>IF(IZ388="","Unknown",VLOOKUP(IZ388,'Vlookup tables'!$N$13:$O$16,2,FALSE))</f>
        <v>1</v>
      </c>
      <c r="IE388">
        <f>VLOOKUP(JA388,'Vlookup tables'!$P$13:$Q$15,2,FALSE)</f>
        <v>1</v>
      </c>
      <c r="IF388" t="str">
        <f t="shared" si="405"/>
        <v>na</v>
      </c>
      <c r="IG388" t="str">
        <f t="shared" si="406"/>
        <v>na</v>
      </c>
      <c r="IH388" t="str">
        <f t="shared" si="407"/>
        <v>na</v>
      </c>
      <c r="II388" t="str">
        <f t="shared" si="371"/>
        <v>na</v>
      </c>
      <c r="IJ388" t="str">
        <f>IF(OR(IF388=FALSE,IF388="na"),"na",VLOOKUP(JF388,'Vlookup tables'!$G$2:$H$7,2,FALSE))</f>
        <v>na</v>
      </c>
      <c r="IK388" t="str">
        <f>IF(OR(IG388=FALSE,IG388="na"),"na",VLOOKUP(JG388,'Vlookup tables'!$G$2:$H$7,2,FALSE))</f>
        <v>na</v>
      </c>
      <c r="IL388" t="str">
        <f>IF(OR(IH388=FALSE,IH388="na"),"na",VLOOKUP(JH388,'Vlookup tables'!$G$2:$H$7,2,FALSE))</f>
        <v>na</v>
      </c>
      <c r="IM388" t="str">
        <f>IF(OR(IF388=FALSE,IF388="na"),"na",VLOOKUP(JL388,'Vlookup tables'!$J$2:$K$5,2,FALSE))</f>
        <v>na</v>
      </c>
      <c r="IN388" t="str">
        <f>IF(OR(IG388=FALSE,IG388="na"),"na",VLOOKUP(JM388,'Vlookup tables'!$J$2:$K$5,2,FALSE))</f>
        <v>na</v>
      </c>
      <c r="IO388" t="str">
        <f>IF(OR(IH388=FALSE,IH388="na"),"na",VLOOKUP(JN388,'Vlookup tables'!$J$2:$K$5,2,FALSE))</f>
        <v>na</v>
      </c>
      <c r="IP388" t="str">
        <f t="shared" si="408"/>
        <v>na</v>
      </c>
      <c r="IQ388" t="str">
        <f t="shared" si="409"/>
        <v>na</v>
      </c>
      <c r="IR388" t="str">
        <f t="shared" si="410"/>
        <v>na</v>
      </c>
      <c r="IS388" t="b">
        <f t="shared" si="411"/>
        <v>0</v>
      </c>
      <c r="IT388" t="s">
        <v>538</v>
      </c>
      <c r="IU388" t="s">
        <v>669</v>
      </c>
      <c r="IV388" t="s">
        <v>540</v>
      </c>
      <c r="IW388" t="s">
        <v>562</v>
      </c>
      <c r="IX388" t="s">
        <v>563</v>
      </c>
      <c r="IY388" t="s">
        <v>528</v>
      </c>
      <c r="IZ388" t="s">
        <v>562</v>
      </c>
      <c r="JA388" t="s">
        <v>541</v>
      </c>
      <c r="JX388" t="s">
        <v>565</v>
      </c>
      <c r="KQ388" t="b">
        <f t="shared" si="412"/>
        <v>0</v>
      </c>
      <c r="KR388">
        <f t="shared" si="372"/>
        <v>154</v>
      </c>
    </row>
    <row r="389" spans="1:304" ht="14.4" customHeight="1" x14ac:dyDescent="0.3">
      <c r="A389">
        <v>100</v>
      </c>
      <c r="B389">
        <v>4141</v>
      </c>
      <c r="C389" s="2">
        <v>44888.569456018522</v>
      </c>
      <c r="D389">
        <v>0.89999997615814198</v>
      </c>
      <c r="E389" t="s">
        <v>581</v>
      </c>
      <c r="F389" t="s">
        <v>612</v>
      </c>
      <c r="G389">
        <f>VLOOKUP(F389,'Vlookup tables'!$A$2:$B$10,2,FALSE)</f>
        <v>5</v>
      </c>
      <c r="H389" t="s">
        <v>545</v>
      </c>
      <c r="J389" t="str">
        <f t="shared" si="413"/>
        <v>Engineering</v>
      </c>
      <c r="K389" t="s">
        <v>568</v>
      </c>
      <c r="L389">
        <f>VLOOKUP(K389,'Vlookup tables'!$A$2:$B$10,2,FALSE)</f>
        <v>6</v>
      </c>
      <c r="M389" t="s">
        <v>2058</v>
      </c>
      <c r="N389" t="b">
        <f t="shared" si="373"/>
        <v>0</v>
      </c>
      <c r="O389" t="b">
        <f t="shared" si="374"/>
        <v>0</v>
      </c>
      <c r="P389" t="b">
        <f t="shared" si="375"/>
        <v>0</v>
      </c>
      <c r="Q389" t="b">
        <f t="shared" si="376"/>
        <v>0</v>
      </c>
      <c r="R389" t="b">
        <f t="shared" si="377"/>
        <v>1</v>
      </c>
      <c r="S389" t="s">
        <v>547</v>
      </c>
      <c r="T389" t="b">
        <f t="shared" si="414"/>
        <v>0</v>
      </c>
      <c r="U389" t="b">
        <f t="shared" si="415"/>
        <v>0</v>
      </c>
      <c r="V389" t="b">
        <f t="shared" si="416"/>
        <v>1</v>
      </c>
      <c r="W389" t="b">
        <f t="shared" si="417"/>
        <v>0</v>
      </c>
      <c r="X389" t="str">
        <f t="shared" si="418"/>
        <v>na</v>
      </c>
      <c r="Y389" t="s">
        <v>517</v>
      </c>
      <c r="Z389">
        <f>VLOOKUP(Y389,'Vlookup tables'!$D$2:$E$6,2,FALSE)</f>
        <v>1</v>
      </c>
      <c r="AA389" t="b">
        <f t="shared" ref="AA389:AA452" si="419">IF(OR($Z389=2,$Z389=3),"na",IF($AR389="","Unknown",ISNUMBER(SEARCH("Live",$AR389))))</f>
        <v>1</v>
      </c>
      <c r="AB389" t="b">
        <f t="shared" si="378"/>
        <v>1</v>
      </c>
      <c r="AC389" t="b">
        <f t="shared" si="379"/>
        <v>0</v>
      </c>
      <c r="AD389" t="b">
        <f t="shared" si="380"/>
        <v>1</v>
      </c>
      <c r="AE389" t="b">
        <f t="shared" si="381"/>
        <v>0</v>
      </c>
      <c r="AF389">
        <f>IF(OR(AA389=FALSE,AA389="na"),"na",VLOOKUP(AV389,'Vlookup tables'!$G$2:$H$7,2,FALSE))</f>
        <v>4</v>
      </c>
      <c r="AG389">
        <f>IF(OR(AB389=FALSE,AB389="na"),"na",VLOOKUP(AW389,'Vlookup tables'!$G$2:$H$7,2,FALSE))</f>
        <v>1</v>
      </c>
      <c r="AH389" t="str">
        <f>IF(OR(AC389=FALSE,AC389="na"),"na",VLOOKUP(AX389,'Vlookup tables'!$G$2:$H$7,2,FALSE))</f>
        <v>na</v>
      </c>
      <c r="AI389">
        <f>IF(OR(AD389=FALSE,AD389="na"),"na",VLOOKUP(AY389,'Vlookup tables'!$G$2:$H$7,2,FALSE))</f>
        <v>2</v>
      </c>
      <c r="AJ389">
        <f>IF(OR(AA389=FALSE,AA389="na"),"na",VLOOKUP(BC389,'Vlookup tables'!$J$2:$K$5,2,FALSE))</f>
        <v>3</v>
      </c>
      <c r="AK389">
        <f>IF(OR(AB389=FALSE,AB389="na"),"na",VLOOKUP(BD389,'Vlookup tables'!$J$2:$K$5,2,FALSE))</f>
        <v>3</v>
      </c>
      <c r="AL389" t="str">
        <f>IF(OR(AC389=FALSE,AC389="na"),"na",VLOOKUP(BE389,'Vlookup tables'!$J$2:$K$5,2,FALSE))</f>
        <v>na</v>
      </c>
      <c r="AM389">
        <f>IF(OR(AD389=FALSE,AD389="na"),"na",VLOOKUP(BF389,'Vlookup tables'!$J$2:$K$5,2,FALSE))</f>
        <v>3</v>
      </c>
      <c r="AN389" t="b">
        <f t="shared" si="382"/>
        <v>1</v>
      </c>
      <c r="AO389" t="b">
        <f t="shared" si="383"/>
        <v>0</v>
      </c>
      <c r="AP389" t="str">
        <f t="shared" si="384"/>
        <v>na</v>
      </c>
      <c r="AQ389" t="b">
        <f t="shared" si="385"/>
        <v>0</v>
      </c>
      <c r="AR389" t="s">
        <v>771</v>
      </c>
      <c r="AV389" t="s">
        <v>573</v>
      </c>
      <c r="AW389" t="s">
        <v>530</v>
      </c>
      <c r="AX389" t="s">
        <v>531</v>
      </c>
      <c r="AY389" t="s">
        <v>531</v>
      </c>
      <c r="BC389" t="s">
        <v>532</v>
      </c>
      <c r="BD389" t="s">
        <v>532</v>
      </c>
      <c r="BE389" t="s">
        <v>532</v>
      </c>
      <c r="BF389" t="s">
        <v>532</v>
      </c>
      <c r="BJ389" t="s">
        <v>2059</v>
      </c>
      <c r="BQ389" t="str">
        <f t="shared" si="386"/>
        <v>Yes</v>
      </c>
      <c r="BR389" t="b">
        <f t="shared" si="387"/>
        <v>1</v>
      </c>
      <c r="BS389" t="b">
        <f t="shared" si="388"/>
        <v>1</v>
      </c>
      <c r="BT389" t="b">
        <f t="shared" si="389"/>
        <v>0</v>
      </c>
      <c r="BU389" t="b">
        <f t="shared" si="390"/>
        <v>1</v>
      </c>
      <c r="BV389" t="b">
        <f t="shared" si="391"/>
        <v>0</v>
      </c>
      <c r="BW389">
        <f>IF(OR(BR389=FALSE,BR389="na"),"na",VLOOKUP(CN389,'Vlookup tables'!$G$2:$H$7,2,FALSE))</f>
        <v>1</v>
      </c>
      <c r="BX389">
        <f>IF(OR(BS389=FALSE,BS389="na"),"na",VLOOKUP(CO389,'Vlookup tables'!$G$2:$H$7,2,FALSE))</f>
        <v>1</v>
      </c>
      <c r="BY389" t="str">
        <f>IF(OR(BT389=FALSE,BT389="na"),"na",VLOOKUP(CP389,'Vlookup tables'!$G$2:$H$7,2,FALSE))</f>
        <v>na</v>
      </c>
      <c r="BZ389">
        <f>IF(OR(BU389=FALSE,BU389="na"),"na",VLOOKUP(CQ389,'Vlookup tables'!$G$2:$H$7,2,FALSE))</f>
        <v>1</v>
      </c>
      <c r="CA389">
        <f>IF(OR(BR389=FALSE,BR389="na"),"na",VLOOKUP(CU389,'Vlookup tables'!$J$2:$K$5,2,FALSE))</f>
        <v>3</v>
      </c>
      <c r="CB389">
        <f>IF(OR(BS389=FALSE,BS389="na"),"na",VLOOKUP(CV389,'Vlookup tables'!$J$2:$K$5,2,FALSE))</f>
        <v>3</v>
      </c>
      <c r="CC389" t="str">
        <f>IF(OR(BT389=FALSE,BT389="na"),"na",VLOOKUP(CW389,'Vlookup tables'!$J$2:$K$5,2,FALSE))</f>
        <v>na</v>
      </c>
      <c r="CD389">
        <f>IF(OR(BU389=FALSE,BU389="na"),"na",VLOOKUP(CX389,'Vlookup tables'!$J$2:$K$5,2,FALSE))</f>
        <v>3</v>
      </c>
      <c r="CE389" t="b">
        <f t="shared" si="392"/>
        <v>1</v>
      </c>
      <c r="CF389" t="b">
        <f t="shared" si="393"/>
        <v>0</v>
      </c>
      <c r="CG389" t="str">
        <f t="shared" si="394"/>
        <v>na</v>
      </c>
      <c r="CH389" t="b">
        <f t="shared" si="395"/>
        <v>0</v>
      </c>
      <c r="CI389" t="s">
        <v>519</v>
      </c>
      <c r="CJ389" t="s">
        <v>667</v>
      </c>
      <c r="CN389" t="s">
        <v>530</v>
      </c>
      <c r="CO389" t="s">
        <v>530</v>
      </c>
      <c r="CQ389" t="s">
        <v>530</v>
      </c>
      <c r="CU389" t="s">
        <v>532</v>
      </c>
      <c r="CV389" t="s">
        <v>532</v>
      </c>
      <c r="CX389" t="s">
        <v>532</v>
      </c>
      <c r="DB389" t="s">
        <v>2060</v>
      </c>
      <c r="DI389" t="b">
        <f t="shared" si="396"/>
        <v>0</v>
      </c>
      <c r="DK389" t="s">
        <v>552</v>
      </c>
      <c r="EQ389" t="b">
        <f t="shared" si="397"/>
        <v>1</v>
      </c>
      <c r="ER389" t="b">
        <f t="shared" si="398"/>
        <v>1</v>
      </c>
      <c r="ES389" t="b">
        <f t="shared" si="399"/>
        <v>0</v>
      </c>
      <c r="ET389" t="b">
        <f t="shared" si="400"/>
        <v>0</v>
      </c>
      <c r="EU389" t="b">
        <f t="shared" si="401"/>
        <v>0</v>
      </c>
      <c r="EV389" t="b">
        <f t="shared" si="402"/>
        <v>0</v>
      </c>
      <c r="EW389">
        <f t="shared" ref="EW389:EW452" si="420">IF(ER389=FALSE,"na",IF(ISBLANK(FX389)=TRUE,"Unknown",IF(AND(ISNUMBER(SEARCH("UDOT",FX389)),ISNUMBER(SEARCH("Personal",FX389))),3,IF(ISNUMBER(SEARCH("UDOT",FX389)),2,1))))</f>
        <v>3</v>
      </c>
      <c r="EX389" t="str">
        <f t="shared" ref="EX389:EX452" si="421">IF(ES389=FALSE,"na",IF(ISBLANK(FY389)=TRUE,"Unknown",IF(AND(ISNUMBER(SEARCH("UDOT",FY389)),ISNUMBER(SEARCH("Personal",FY389))),3,IF(ISNUMBER(SEARCH("UDOT",FY389)),2,1))))</f>
        <v>na</v>
      </c>
      <c r="EY389" t="str">
        <f t="shared" ref="EY389:EY452" si="422">IF(ET389=FALSE,"na",IF(ISBLANK(FZ389)=TRUE,"Unknown",IF(AND(ISNUMBER(SEARCH("UDOT",FZ389)),ISNUMBER(SEARCH("Personal",FZ389))),3,IF(ISNUMBER(SEARCH("UDOT",FZ389)),2,1))))</f>
        <v>na</v>
      </c>
      <c r="EZ389" t="str">
        <f t="shared" ref="EZ389:EZ452" si="423">IF(EU389=FALSE,"na",IF(ISBLANK(GA389)=TRUE,"Unknown",IF(AND(ISNUMBER(SEARCH("UDOT",GA389)),ISNUMBER(SEARCH("Personal",GA389))),3,IF(ISNUMBER(SEARCH("UDOT",GA389)),2,1))))</f>
        <v>na</v>
      </c>
      <c r="FA389" t="b">
        <f t="shared" ref="FA389:FA452" si="424">IF(OR(EQ389=FALSE,EQ389="Unknown"),"na",IF(ISBLANK(GF389)=TRUE,"Unknown",ISNUMBER(SEARCH("Winter",GF389))))</f>
        <v>1</v>
      </c>
      <c r="FB389" t="b">
        <f t="shared" ref="FB389:FB452" si="425">IF(OR(EQ389=FALSE,EQ389="Unknown"),"na",IF(ISBLANK(GF389)=TRUE,"Unknown",ISNUMBER(SEARCH("Summer",GF389))))</f>
        <v>1</v>
      </c>
      <c r="FC389" t="b">
        <f t="shared" si="403"/>
        <v>0</v>
      </c>
      <c r="FD389" t="b">
        <f t="shared" ref="FD389:FD452" si="426">IF(OR(EQ389=FALSE,EQ389="Unknown"),"na",IF(ISBLANK(GB389)=TRUE,"Unknown",ISNUMBER(SEARCH("Winter",GB389))))</f>
        <v>1</v>
      </c>
      <c r="FE389" t="b">
        <f t="shared" ref="FE389:FE452" si="427">IF(OR(EQ389=FALSE,EQ389="Unknown"),"na",IF(ISBLANK(GB389)=TRUE,"Unknown",IF(OR(EW389=2,EX389=2,EY389=2,EZ389=2,EW389=3,EX389=3,EY389=3,EZ389=3),ISNUMBER(SEARCH("Public",GB389)),"na")))</f>
        <v>0</v>
      </c>
      <c r="FF389" t="b">
        <f t="shared" ref="FF389:FF452" si="428">IF(OR(EQ389=FALSE,EQ389="Unknown"),"na",IF(ISBLANK(GB389)=TRUE,"Unknown",ISNUMBER(SEARCH("Tracking",GB389))))</f>
        <v>0</v>
      </c>
      <c r="FG389" t="b">
        <f t="shared" ref="FG389:FG452" si="429">IF(OR(EQ389=FALSE,EQ389="Unknown"),"na",IF(ISBLANK(GB389)=TRUE,"Unknown",ISNUMBER(SEARCH("Route",GB389))))</f>
        <v>1</v>
      </c>
      <c r="FH389" t="b">
        <f t="shared" si="404"/>
        <v>0</v>
      </c>
      <c r="FI389">
        <f>IF(OR(FD389=FALSE,FD389="na"),"na",VLOOKUP(GH389,'Vlookup tables'!$G$2:$H$7,2,FALSE))</f>
        <v>3</v>
      </c>
      <c r="FJ389" t="str">
        <f>IF(OR(FE389=FALSE,FE389="na"),"na",VLOOKUP(GI389,'Vlookup tables'!$G$2:$H$7,2,FALSE))</f>
        <v>na</v>
      </c>
      <c r="FK389" t="str">
        <f>IF(OR(FF389=FALSE,FF389="na"),"na",VLOOKUP(GJ389,'Vlookup tables'!$G$2:$H$7,2,FALSE))</f>
        <v>na</v>
      </c>
      <c r="FL389">
        <f>IF(OR(FG389=FALSE,FG389="na"),"na",VLOOKUP(GK389,'Vlookup tables'!$G$2:$H$7,2,FALSE))</f>
        <v>1</v>
      </c>
      <c r="FM389">
        <f>IF(OR(FD389=FALSE,FD389="na"),"na",VLOOKUP(GO389,'Vlookup tables'!$J$2:$K$5,2,FALSE))</f>
        <v>3</v>
      </c>
      <c r="FN389" t="str">
        <f>IF(OR(FE389=FALSE,FE389="na"),"na",VLOOKUP(GP389,'Vlookup tables'!$J$2:$K$5,2,FALSE))</f>
        <v>na</v>
      </c>
      <c r="FO389" t="str">
        <f>IF(OR(FF389=FALSE,FF389="na"),"na",VLOOKUP(GQ389,'Vlookup tables'!$J$2:$K$5,2,FALSE))</f>
        <v>na</v>
      </c>
      <c r="FP389">
        <f>IF(OR(FG389=FALSE,FG389="na"),"na",VLOOKUP(GR389,'Vlookup tables'!$J$2:$K$5,2,FALSE))</f>
        <v>2</v>
      </c>
      <c r="FQ389" t="b">
        <f t="shared" ref="FQ389:FQ452" si="430">IF(OR(FD389=FALSE,FD389="na"),"na",NOT(ISBLANK(GV389)))</f>
        <v>0</v>
      </c>
      <c r="FR389" t="str">
        <f t="shared" ref="FR389:FR452" si="431">IF(OR(FE389=FALSE,FE389="na"),"na",NOT(ISBLANK(GW389)))</f>
        <v>na</v>
      </c>
      <c r="FS389" t="str">
        <f t="shared" ref="FS389:FS452" si="432">IF(OR(FF389=FALSE,FF389="na"),"na",NOT(ISBLANK(GX389)))</f>
        <v>na</v>
      </c>
      <c r="FT389" t="b">
        <f t="shared" ref="FT389:FT452" si="433">IF(OR(FG389=FALSE,FG389="na"),"na",NOT(ISBLANK(GY389)))</f>
        <v>0</v>
      </c>
      <c r="FU389" t="b">
        <f t="shared" ref="FU389:FU452" si="434">IF(OR(EQ389=FALSE,EQ389="Unknown"),"na",IF(HC389="",FALSE,IF(OR(HC389="no", HC389="No"),FALSE,NOT(ISNUMBER(SEARCH("I do not",HD389))))))</f>
        <v>0</v>
      </c>
      <c r="FV389" t="s">
        <v>601</v>
      </c>
      <c r="FX389" t="s">
        <v>554</v>
      </c>
      <c r="GB389" t="s">
        <v>595</v>
      </c>
      <c r="GF389" t="s">
        <v>609</v>
      </c>
      <c r="GH389" t="s">
        <v>527</v>
      </c>
      <c r="GK389" t="s">
        <v>530</v>
      </c>
      <c r="GO389" t="s">
        <v>532</v>
      </c>
      <c r="GR389" t="s">
        <v>528</v>
      </c>
      <c r="HD389" t="s">
        <v>552</v>
      </c>
      <c r="HX389">
        <f>IF(IT389="","Unknown",VLOOKUP(IT389,'Vlookup tables'!$B$13:$C$16,2,FALSE))</f>
        <v>3</v>
      </c>
      <c r="HY389">
        <f>IF(IU389="","Unknown",VLOOKUP(IU389,'Vlookup tables'!$D$13:$E$16,2,FALSE))</f>
        <v>2</v>
      </c>
      <c r="HZ389">
        <f>IF(IV389="","Unknown",VLOOKUP(IV389,'Vlookup tables'!$F$13:$G$16,2,FALSE))</f>
        <v>3</v>
      </c>
      <c r="IA389">
        <f>IF(IW389="","Unknown",VLOOKUP(IW389,'Vlookup tables'!$H$13:$I$16,2,FALSE))</f>
        <v>2</v>
      </c>
      <c r="IB389">
        <f>IF(IX389="","Unknown",VLOOKUP(IX389,'Vlookup tables'!$J$13:$K$16,2,FALSE))</f>
        <v>2</v>
      </c>
      <c r="IC389">
        <f>IF(IY389="","Unknown",VLOOKUP(IY389,'Vlookup tables'!$L$13:$M$16,2,FALSE))</f>
        <v>2</v>
      </c>
      <c r="ID389">
        <f>IF(IZ389="","Unknown",VLOOKUP(IZ389,'Vlookup tables'!$N$13:$O$16,2,FALSE))</f>
        <v>1</v>
      </c>
      <c r="IE389">
        <f>VLOOKUP(JA389,'Vlookup tables'!$P$13:$Q$15,2,FALSE)</f>
        <v>2</v>
      </c>
      <c r="IF389" t="b">
        <f t="shared" si="405"/>
        <v>1</v>
      </c>
      <c r="IG389" t="b">
        <f t="shared" si="406"/>
        <v>1</v>
      </c>
      <c r="IH389" t="b">
        <f t="shared" si="407"/>
        <v>0</v>
      </c>
      <c r="II389" t="b">
        <f t="shared" ref="II389:II452" si="435">IF(OR(IE389=1,IE389="Unknown"),"na",OR(NOT(ISBLANK(JD389)),NOT(ISBLANK(JE389)),NOT(ISBLANK(JC389))))</f>
        <v>0</v>
      </c>
      <c r="IJ389">
        <f>IF(OR(IF389=FALSE,IF389="na"),"na",VLOOKUP(JF389,'Vlookup tables'!$G$2:$H$7,2,FALSE))</f>
        <v>3</v>
      </c>
      <c r="IK389">
        <f>IF(OR(IG389=FALSE,IG389="na"),"na",VLOOKUP(JG389,'Vlookup tables'!$G$2:$H$7,2,FALSE))</f>
        <v>4</v>
      </c>
      <c r="IL389" t="str">
        <f>IF(OR(IH389=FALSE,IH389="na"),"na",VLOOKUP(JH389,'Vlookup tables'!$G$2:$H$7,2,FALSE))</f>
        <v>na</v>
      </c>
      <c r="IM389">
        <f>IF(OR(IF389=FALSE,IF389="na"),"na",VLOOKUP(JL389,'Vlookup tables'!$J$2:$K$5,2,FALSE))</f>
        <v>3</v>
      </c>
      <c r="IN389">
        <f>IF(OR(IG389=FALSE,IG389="na"),"na",VLOOKUP(JM389,'Vlookup tables'!$J$2:$K$5,2,FALSE))</f>
        <v>3</v>
      </c>
      <c r="IO389" t="str">
        <f>IF(OR(IH389=FALSE,IH389="na"),"na",VLOOKUP(JN389,'Vlookup tables'!$J$2:$K$5,2,FALSE))</f>
        <v>na</v>
      </c>
      <c r="IP389" t="b">
        <f t="shared" si="408"/>
        <v>0</v>
      </c>
      <c r="IQ389" t="b">
        <f t="shared" si="409"/>
        <v>0</v>
      </c>
      <c r="IR389" t="str">
        <f t="shared" si="410"/>
        <v>na</v>
      </c>
      <c r="IS389" t="b">
        <f t="shared" si="411"/>
        <v>0</v>
      </c>
      <c r="IT389" t="s">
        <v>538</v>
      </c>
      <c r="IU389" t="s">
        <v>560</v>
      </c>
      <c r="IV389" t="s">
        <v>540</v>
      </c>
      <c r="IW389" t="s">
        <v>562</v>
      </c>
      <c r="IX389" t="s">
        <v>563</v>
      </c>
      <c r="IY389" t="s">
        <v>528</v>
      </c>
      <c r="IZ389" t="s">
        <v>562</v>
      </c>
      <c r="JA389" t="s">
        <v>578</v>
      </c>
      <c r="JB389" t="s">
        <v>636</v>
      </c>
      <c r="JF389" t="s">
        <v>527</v>
      </c>
      <c r="JG389" t="s">
        <v>573</v>
      </c>
      <c r="JL389" t="s">
        <v>532</v>
      </c>
      <c r="JM389" t="s">
        <v>532</v>
      </c>
      <c r="KN389" t="s">
        <v>552</v>
      </c>
      <c r="KQ389" t="b">
        <f t="shared" si="412"/>
        <v>0</v>
      </c>
      <c r="KR389">
        <f t="shared" ref="KR389:KR452" si="436">COUNTA(A389:KP389)</f>
        <v>157</v>
      </c>
    </row>
    <row r="390" spans="1:304" ht="14.4" customHeight="1" x14ac:dyDescent="0.3">
      <c r="A390">
        <v>100</v>
      </c>
      <c r="B390">
        <v>396</v>
      </c>
      <c r="C390" s="2">
        <v>44893.326006944444</v>
      </c>
      <c r="D390">
        <v>0.89999997615814198</v>
      </c>
      <c r="E390" t="s">
        <v>581</v>
      </c>
      <c r="F390" t="s">
        <v>582</v>
      </c>
      <c r="G390">
        <f>VLOOKUP(F390,'Vlookup tables'!$A$2:$B$10,2,FALSE)</f>
        <v>1</v>
      </c>
      <c r="H390" t="s">
        <v>545</v>
      </c>
      <c r="J390" t="str">
        <f t="shared" si="413"/>
        <v>Engineering</v>
      </c>
      <c r="K390" t="s">
        <v>568</v>
      </c>
      <c r="L390">
        <f>VLOOKUP(K390,'Vlookup tables'!$A$2:$B$10,2,FALSE)</f>
        <v>6</v>
      </c>
      <c r="M390" t="s">
        <v>569</v>
      </c>
      <c r="N390" t="b">
        <f t="shared" ref="N390:N453" si="437">IF(M390="","Unknown",ISNUMBER(SEARCH("Still",$M390)))</f>
        <v>1</v>
      </c>
      <c r="O390" t="b">
        <f t="shared" ref="O390:O453" si="438">IF(M390="","Unknown",ISNUMBER(SEARCH("office",$M390)))</f>
        <v>1</v>
      </c>
      <c r="P390" t="b">
        <f t="shared" ref="P390:P453" si="439">IF(M390="","Unknown",ISNUMBER(SEARCH("device",$M390)))</f>
        <v>0</v>
      </c>
      <c r="Q390" t="b">
        <f t="shared" ref="Q390:Q453" si="440">IF(M390="","Unknown",ISNUMBER(SEARCH("camera",$M390)))</f>
        <v>0</v>
      </c>
      <c r="R390" t="b">
        <f t="shared" ref="R390:R453" si="441">IF(M390="","Unknown",ISNUMBER(SEARCH("record",$M390)))</f>
        <v>0</v>
      </c>
      <c r="S390" t="s">
        <v>547</v>
      </c>
      <c r="T390" t="str">
        <f t="shared" si="414"/>
        <v>na</v>
      </c>
      <c r="U390" t="str">
        <f t="shared" si="415"/>
        <v>na</v>
      </c>
      <c r="V390" t="b">
        <f t="shared" si="416"/>
        <v>1</v>
      </c>
      <c r="W390" t="b">
        <f t="shared" si="417"/>
        <v>0</v>
      </c>
      <c r="X390" t="b">
        <f t="shared" si="418"/>
        <v>0</v>
      </c>
      <c r="Y390" t="s">
        <v>517</v>
      </c>
      <c r="Z390">
        <f>VLOOKUP(Y390,'Vlookup tables'!$D$2:$E$6,2,FALSE)</f>
        <v>1</v>
      </c>
      <c r="AA390" t="b">
        <f t="shared" si="419"/>
        <v>0</v>
      </c>
      <c r="AB390" t="b">
        <f t="shared" ref="AB390:AB453" si="442">IF(OR($Z390=2,$Z390=3),"na",IF($AR390="","Unknown",ISNUMBER(SEARCH("Research",$AR390))))</f>
        <v>1</v>
      </c>
      <c r="AC390" t="b">
        <f t="shared" ref="AC390:AC453" si="443">IF(OR($Z390=2,$Z390=3),"na",IF($AR390="","Unknown",ISNUMBER(SEARCH("Maintanence",$AR390))))</f>
        <v>0</v>
      </c>
      <c r="AD390" t="b">
        <f t="shared" ref="AD390:AD453" si="444">IF(OR($Z390=2,$Z390=3),"na",IF($AR390="","Unknown",ISNUMBER(SEARCH("Work",$AR390))))</f>
        <v>0</v>
      </c>
      <c r="AE390" t="b">
        <f t="shared" ref="AE390:AE453" si="445">IF(OR($Z390=2,$Z390=3),"na",IF($AR390="","Unknown",OR(NOT(ISBLANK(AS390)),NOT(ISBLANK(AT390)),NOT(ISBLANK(AU390)))))</f>
        <v>0</v>
      </c>
      <c r="AF390" t="str">
        <f>IF(OR(AA390=FALSE,AA390="na"),"na",VLOOKUP(AV390,'Vlookup tables'!$G$2:$H$7,2,FALSE))</f>
        <v>na</v>
      </c>
      <c r="AG390">
        <f>IF(OR(AB390=FALSE,AB390="na"),"na",VLOOKUP(AW390,'Vlookup tables'!$G$2:$H$7,2,FALSE))</f>
        <v>1</v>
      </c>
      <c r="AH390" t="str">
        <f>IF(OR(AC390=FALSE,AC390="na"),"na",VLOOKUP(AX390,'Vlookup tables'!$G$2:$H$7,2,FALSE))</f>
        <v>na</v>
      </c>
      <c r="AI390" t="str">
        <f>IF(OR(AD390=FALSE,AD390="na"),"na",VLOOKUP(AY390,'Vlookup tables'!$G$2:$H$7,2,FALSE))</f>
        <v>na</v>
      </c>
      <c r="AJ390" t="str">
        <f>IF(OR(AA390=FALSE,AA390="na"),"na",VLOOKUP(BC390,'Vlookup tables'!$J$2:$K$5,2,FALSE))</f>
        <v>na</v>
      </c>
      <c r="AK390">
        <f>IF(OR(AB390=FALSE,AB390="na"),"na",VLOOKUP(BD390,'Vlookup tables'!$J$2:$K$5,2,FALSE))</f>
        <v>3</v>
      </c>
      <c r="AL390" t="str">
        <f>IF(OR(AC390=FALSE,AC390="na"),"na",VLOOKUP(BE390,'Vlookup tables'!$J$2:$K$5,2,FALSE))</f>
        <v>na</v>
      </c>
      <c r="AM390" t="str">
        <f>IF(OR(AD390=FALSE,AD390="na"),"na",VLOOKUP(BF390,'Vlookup tables'!$J$2:$K$5,2,FALSE))</f>
        <v>na</v>
      </c>
      <c r="AN390" t="str">
        <f t="shared" ref="AN390:AN453" si="446">IF(OR(AA390=FALSE,AA390="na"),"na",NOT(ISBLANK(BJ390)))</f>
        <v>na</v>
      </c>
      <c r="AO390" t="b">
        <f t="shared" ref="AO390:AO453" si="447">IF(OR(AB390=FALSE,AB390="na"),"na",NOT(ISBLANK(BK390)))</f>
        <v>0</v>
      </c>
      <c r="AP390" t="str">
        <f t="shared" ref="AP390:AP453" si="448">IF(OR(AC390=FALSE,AC390="na"),"na",NOT(ISBLANK(BL390)))</f>
        <v>na</v>
      </c>
      <c r="AQ390" t="str">
        <f t="shared" ref="AQ390:AQ453" si="449">IF(OR(AD390=FALSE,AD390="na"),"na",NOT(ISBLANK(BM390)))</f>
        <v>na</v>
      </c>
      <c r="AR390" t="s">
        <v>1555</v>
      </c>
      <c r="AW390" t="s">
        <v>530</v>
      </c>
      <c r="AX390" t="s">
        <v>530</v>
      </c>
      <c r="BD390" t="s">
        <v>532</v>
      </c>
      <c r="BE390" t="s">
        <v>532</v>
      </c>
      <c r="BQ390" t="str">
        <f t="shared" ref="BQ390:BQ453" si="450">IF(OR($Z390=3,$Z390=2),"na",IF(CI390="","Unknown",CI390))</f>
        <v>Yes</v>
      </c>
      <c r="BR390" t="b">
        <f t="shared" ref="BR390:BR453" si="451">IF(OR($Z390=3, $BQ390="No"),"na", IF($CJ390="", "Unknown",ISNUMBER(SEARCH("traffic",$CJ390))))</f>
        <v>1</v>
      </c>
      <c r="BS390" t="b">
        <f t="shared" ref="BS390:BS453" si="452">IF(OR($Z390=3, $BQ390="No"),"na", IF($CJ390="", "Unknown",ISNUMBER(SEARCH("weather",$CJ390))))</f>
        <v>1</v>
      </c>
      <c r="BT390" t="b">
        <f t="shared" ref="BT390:BT453" si="453">IF(OR($Z390=3, $BQ390="No"),"na", IF($CJ390="", "Unknown",ISNUMBER(SEARCH("Trip",$CJ390))))</f>
        <v>1</v>
      </c>
      <c r="BU390" t="b">
        <f t="shared" ref="BU390:BU453" si="454">IF(OR($Z390=3, $BQ390="No"),"na", IF($CJ390="", "Unknown",ISNUMBER(SEARCH("construction",$CJ390))))</f>
        <v>0</v>
      </c>
      <c r="BV390" t="b">
        <f t="shared" ref="BV390:BV453" si="455">IF(OR($Z390=3, $BQ390="No"),"na",IF($CJ390="","Unknown",OR(NOT(ISBLANK(CK390)),NOT(ISBLANK(CL390)),NOT(ISBLANK(CM390)))))</f>
        <v>0</v>
      </c>
      <c r="BW390">
        <f>IF(OR(BR390=FALSE,BR390="na"),"na",VLOOKUP(CN390,'Vlookup tables'!$G$2:$H$7,2,FALSE))</f>
        <v>2</v>
      </c>
      <c r="BX390">
        <f>IF(OR(BS390=FALSE,BS390="na"),"na",VLOOKUP(CO390,'Vlookup tables'!$G$2:$H$7,2,FALSE))</f>
        <v>2</v>
      </c>
      <c r="BY390">
        <f>IF(OR(BT390=FALSE,BT390="na"),"na",VLOOKUP(CP390,'Vlookup tables'!$G$2:$H$7,2,FALSE))</f>
        <v>2</v>
      </c>
      <c r="BZ390" t="str">
        <f>IF(OR(BU390=FALSE,BU390="na"),"na",VLOOKUP(CQ390,'Vlookup tables'!$G$2:$H$7,2,FALSE))</f>
        <v>na</v>
      </c>
      <c r="CA390">
        <f>IF(OR(BR390=FALSE,BR390="na"),"na",VLOOKUP(CU390,'Vlookup tables'!$J$2:$K$5,2,FALSE))</f>
        <v>3</v>
      </c>
      <c r="CB390">
        <f>IF(OR(BS390=FALSE,BS390="na"),"na",VLOOKUP(CV390,'Vlookup tables'!$J$2:$K$5,2,FALSE))</f>
        <v>3</v>
      </c>
      <c r="CC390">
        <f>IF(OR(BT390=FALSE,BT390="na"),"na",VLOOKUP(CW390,'Vlookup tables'!$J$2:$K$5,2,FALSE))</f>
        <v>3</v>
      </c>
      <c r="CD390" t="str">
        <f>IF(OR(BU390=FALSE,BU390="na"),"na",VLOOKUP(CX390,'Vlookup tables'!$J$2:$K$5,2,FALSE))</f>
        <v>na</v>
      </c>
      <c r="CE390" t="b">
        <f t="shared" ref="CE390:CE453" si="456">IF(OR(BR390=FALSE,BR390="na"),"na",NOT(ISBLANK(DB390)))</f>
        <v>0</v>
      </c>
      <c r="CF390" t="b">
        <f t="shared" ref="CF390:CF453" si="457">IF(OR(BS390=FALSE,BS390="na"),"na",NOT(ISBLANK(DC390)))</f>
        <v>0</v>
      </c>
      <c r="CG390" t="b">
        <f t="shared" ref="CG390:CG453" si="458">IF(OR(BT390=FALSE,BT390="na"),"na",NOT(ISBLANK(DD390)))</f>
        <v>0</v>
      </c>
      <c r="CH390" t="str">
        <f t="shared" ref="CH390:CH453" si="459">IF(OR(BU390=FALSE,BU390="na"),"na",NOT(ISBLANK(DE390)))</f>
        <v>na</v>
      </c>
      <c r="CI390" t="s">
        <v>519</v>
      </c>
      <c r="CJ390" t="s">
        <v>593</v>
      </c>
      <c r="CN390" t="s">
        <v>531</v>
      </c>
      <c r="CO390" t="s">
        <v>531</v>
      </c>
      <c r="CP390" t="s">
        <v>531</v>
      </c>
      <c r="CU390" t="s">
        <v>532</v>
      </c>
      <c r="CV390" t="s">
        <v>532</v>
      </c>
      <c r="CW390" t="s">
        <v>532</v>
      </c>
      <c r="DI390" t="b">
        <f t="shared" ref="DI390:DI453" si="460">IF($Z390=3,"na",IF(DJ390="",FALSE,IF(OR(DJ390="no", DJ390="No"),FALSE,NOT(ISNUMBER(SEARCH("I do not",DK390))))))</f>
        <v>0</v>
      </c>
      <c r="DK390" t="s">
        <v>552</v>
      </c>
      <c r="EQ390" t="b">
        <f t="shared" ref="EQ390:EQ453" si="461">IF($FV390="","Unknown",NOT(ISNUMBER(SEARCH("None",$FV390))))</f>
        <v>0</v>
      </c>
      <c r="ER390" t="b">
        <f t="shared" ref="ER390:ER453" si="462">ISNUMBER(SEARCH("Traffic",$FV390))</f>
        <v>0</v>
      </c>
      <c r="ES390" t="b">
        <f t="shared" ref="ES390:ES453" si="463">ISNUMBER(SEARCH("State",$FV390))</f>
        <v>0</v>
      </c>
      <c r="ET390" t="b">
        <f t="shared" ref="ET390:ET453" si="464">ISNUMBER(SEARCH("Meso",$FV390))</f>
        <v>0</v>
      </c>
      <c r="EU390" t="b">
        <f t="shared" ref="EU390:EU453" si="465">ISNUMBER(SEARCH("National",$FV390))</f>
        <v>0</v>
      </c>
      <c r="EV390" t="b">
        <f t="shared" ref="EV390:EV453" si="466">NOT(ISBLANK(FW390))</f>
        <v>0</v>
      </c>
      <c r="EW390" t="str">
        <f t="shared" si="420"/>
        <v>na</v>
      </c>
      <c r="EX390" t="str">
        <f t="shared" si="421"/>
        <v>na</v>
      </c>
      <c r="EY390" t="str">
        <f t="shared" si="422"/>
        <v>na</v>
      </c>
      <c r="EZ390" t="str">
        <f t="shared" si="423"/>
        <v>na</v>
      </c>
      <c r="FA390" t="str">
        <f t="shared" si="424"/>
        <v>na</v>
      </c>
      <c r="FB390" t="str">
        <f t="shared" si="425"/>
        <v>na</v>
      </c>
      <c r="FC390" t="str">
        <f t="shared" ref="FC390:FC453" si="467">IF(OR(EQ390=FALSE,EQ390="Unknown"),"na",IF(ISBLANK(GF390)=TRUE,"Unknown",NOT(ISBLANK(GG390))))</f>
        <v>na</v>
      </c>
      <c r="FD390" t="str">
        <f t="shared" si="426"/>
        <v>na</v>
      </c>
      <c r="FE390" t="str">
        <f t="shared" si="427"/>
        <v>na</v>
      </c>
      <c r="FF390" t="str">
        <f t="shared" si="428"/>
        <v>na</v>
      </c>
      <c r="FG390" t="str">
        <f t="shared" si="429"/>
        <v>na</v>
      </c>
      <c r="FH390" t="str">
        <f t="shared" ref="FH390:FH453" si="468">IF(OR(EQ390=FALSE,EQ390="Unknown"),"na",IF(ISBLANK(GB390)=TRUE,"Unknown",OR(NOT(ISBLANK(GD390)),NOT(ISBLANK(GE390)),NOT(ISBLANK(GC390)))))</f>
        <v>na</v>
      </c>
      <c r="FI390" t="str">
        <f>IF(OR(FD390=FALSE,FD390="na"),"na",VLOOKUP(GH390,'Vlookup tables'!$G$2:$H$7,2,FALSE))</f>
        <v>na</v>
      </c>
      <c r="FJ390" t="str">
        <f>IF(OR(FE390=FALSE,FE390="na"),"na",VLOOKUP(GI390,'Vlookup tables'!$G$2:$H$7,2,FALSE))</f>
        <v>na</v>
      </c>
      <c r="FK390" t="str">
        <f>IF(OR(FF390=FALSE,FF390="na"),"na",VLOOKUP(GJ390,'Vlookup tables'!$G$2:$H$7,2,FALSE))</f>
        <v>na</v>
      </c>
      <c r="FL390" t="str">
        <f>IF(OR(FG390=FALSE,FG390="na"),"na",VLOOKUP(GK390,'Vlookup tables'!$G$2:$H$7,2,FALSE))</f>
        <v>na</v>
      </c>
      <c r="FM390" t="str">
        <f>IF(OR(FD390=FALSE,FD390="na"),"na",VLOOKUP(GO390,'Vlookup tables'!$J$2:$K$5,2,FALSE))</f>
        <v>na</v>
      </c>
      <c r="FN390" t="str">
        <f>IF(OR(FE390=FALSE,FE390="na"),"na",VLOOKUP(GP390,'Vlookup tables'!$J$2:$K$5,2,FALSE))</f>
        <v>na</v>
      </c>
      <c r="FO390" t="str">
        <f>IF(OR(FF390=FALSE,FF390="na"),"na",VLOOKUP(GQ390,'Vlookup tables'!$J$2:$K$5,2,FALSE))</f>
        <v>na</v>
      </c>
      <c r="FP390" t="str">
        <f>IF(OR(FG390=FALSE,FG390="na"),"na",VLOOKUP(GR390,'Vlookup tables'!$J$2:$K$5,2,FALSE))</f>
        <v>na</v>
      </c>
      <c r="FQ390" t="str">
        <f t="shared" si="430"/>
        <v>na</v>
      </c>
      <c r="FR390" t="str">
        <f t="shared" si="431"/>
        <v>na</v>
      </c>
      <c r="FS390" t="str">
        <f t="shared" si="432"/>
        <v>na</v>
      </c>
      <c r="FT390" t="str">
        <f t="shared" si="433"/>
        <v>na</v>
      </c>
      <c r="FU390" t="str">
        <f t="shared" si="434"/>
        <v>na</v>
      </c>
      <c r="FV390" t="s">
        <v>574</v>
      </c>
      <c r="HF390" t="s">
        <v>534</v>
      </c>
      <c r="HH390" t="s">
        <v>917</v>
      </c>
      <c r="HJ390" t="s">
        <v>1553</v>
      </c>
      <c r="HN390">
        <v>1</v>
      </c>
      <c r="HS390">
        <v>3</v>
      </c>
      <c r="HT390">
        <v>2</v>
      </c>
      <c r="HU390">
        <v>1</v>
      </c>
      <c r="HX390">
        <f>IF(IT390="","Unknown",VLOOKUP(IT390,'Vlookup tables'!$B$13:$C$16,2,FALSE))</f>
        <v>3</v>
      </c>
      <c r="HY390">
        <f>IF(IU390="","Unknown",VLOOKUP(IU390,'Vlookup tables'!$D$13:$E$16,2,FALSE))</f>
        <v>1</v>
      </c>
      <c r="HZ390">
        <f>IF(IV390="","Unknown",VLOOKUP(IV390,'Vlookup tables'!$F$13:$G$16,2,FALSE))</f>
        <v>3</v>
      </c>
      <c r="IA390">
        <f>IF(IW390="","Unknown",VLOOKUP(IW390,'Vlookup tables'!$H$13:$I$16,2,FALSE))</f>
        <v>2</v>
      </c>
      <c r="IB390">
        <f>IF(IX390="","Unknown",VLOOKUP(IX390,'Vlookup tables'!$J$13:$K$16,2,FALSE))</f>
        <v>2</v>
      </c>
      <c r="IC390">
        <f>IF(IY390="","Unknown",VLOOKUP(IY390,'Vlookup tables'!$L$13:$M$16,2,FALSE))</f>
        <v>2</v>
      </c>
      <c r="ID390">
        <f>IF(IZ390="","Unknown",VLOOKUP(IZ390,'Vlookup tables'!$N$13:$O$16,2,FALSE))</f>
        <v>1</v>
      </c>
      <c r="IE390">
        <f>VLOOKUP(JA390,'Vlookup tables'!$P$13:$Q$15,2,FALSE)</f>
        <v>1</v>
      </c>
      <c r="IF390" t="str">
        <f t="shared" ref="IF390:IF453" si="469">IF(OR($IE390=1,$IE390="Unknown"),"na",IF(ISBLANK($JB390)=TRUE,"Unknown",ISNUMBER(SEARCH("Incident",$JB390))))</f>
        <v>na</v>
      </c>
      <c r="IG390" t="str">
        <f t="shared" ref="IG390:IG453" si="470">IF(OR($IE390=1,$IE390="Unknown"),"na",IF(ISBLANK($JB390)=TRUE,"Unknown",ISNUMBER(SEARCH("Travel",$JB390))))</f>
        <v>na</v>
      </c>
      <c r="IH390" t="str">
        <f t="shared" ref="IH390:IH453" si="471">IF(OR($IE390=1,$IE390="Unknown"),"na",IF(ISBLANK($JB390)=TRUE,"Unknown",ISNUMBER(SEARCH("Research",$JB390))))</f>
        <v>na</v>
      </c>
      <c r="II390" t="str">
        <f t="shared" si="435"/>
        <v>na</v>
      </c>
      <c r="IJ390" t="str">
        <f>IF(OR(IF390=FALSE,IF390="na"),"na",VLOOKUP(JF390,'Vlookup tables'!$G$2:$H$7,2,FALSE))</f>
        <v>na</v>
      </c>
      <c r="IK390" t="str">
        <f>IF(OR(IG390=FALSE,IG390="na"),"na",VLOOKUP(JG390,'Vlookup tables'!$G$2:$H$7,2,FALSE))</f>
        <v>na</v>
      </c>
      <c r="IL390" t="str">
        <f>IF(OR(IH390=FALSE,IH390="na"),"na",VLOOKUP(JH390,'Vlookup tables'!$G$2:$H$7,2,FALSE))</f>
        <v>na</v>
      </c>
      <c r="IM390" t="str">
        <f>IF(OR(IF390=FALSE,IF390="na"),"na",VLOOKUP(JL390,'Vlookup tables'!$J$2:$K$5,2,FALSE))</f>
        <v>na</v>
      </c>
      <c r="IN390" t="str">
        <f>IF(OR(IG390=FALSE,IG390="na"),"na",VLOOKUP(JM390,'Vlookup tables'!$J$2:$K$5,2,FALSE))</f>
        <v>na</v>
      </c>
      <c r="IO390" t="str">
        <f>IF(OR(IH390=FALSE,IH390="na"),"na",VLOOKUP(JN390,'Vlookup tables'!$J$2:$K$5,2,FALSE))</f>
        <v>na</v>
      </c>
      <c r="IP390" t="str">
        <f t="shared" ref="IP390:IP453" si="472">IF(OR(IF390=FALSE,IF390="na"),"na",NOT(ISBLANK(JR390)))</f>
        <v>na</v>
      </c>
      <c r="IQ390" t="str">
        <f t="shared" ref="IQ390:IQ453" si="473">IF(OR(IG390=FALSE,IG390="na"),"na",NOT(ISBLANK(JS390)))</f>
        <v>na</v>
      </c>
      <c r="IR390" t="str">
        <f t="shared" ref="IR390:IR453" si="474">IF(OR(IH390=FALSE,IH390="na"),"na",NOT(ISBLANK(JT390)))</f>
        <v>na</v>
      </c>
      <c r="IS390" t="b">
        <f t="shared" ref="IS390:IS453" si="475">IF(KM390="",FALSE,IF(OR(KM390="no", KM390="No"),FALSE,NOT(ISNUMBER(SEARCH("I do not",KN390)))))</f>
        <v>0</v>
      </c>
      <c r="IT390" t="s">
        <v>538</v>
      </c>
      <c r="IU390" t="s">
        <v>669</v>
      </c>
      <c r="IV390" t="s">
        <v>540</v>
      </c>
      <c r="IW390" t="s">
        <v>562</v>
      </c>
      <c r="IX390" t="s">
        <v>563</v>
      </c>
      <c r="IY390" t="s">
        <v>528</v>
      </c>
      <c r="IZ390" t="s">
        <v>562</v>
      </c>
      <c r="JA390" t="s">
        <v>541</v>
      </c>
      <c r="JX390" t="s">
        <v>565</v>
      </c>
      <c r="KQ390" t="b">
        <f t="shared" ref="KQ390:KQ453" si="476">IF(KP390="",FALSE,TRUE)</f>
        <v>0</v>
      </c>
      <c r="KR390">
        <f t="shared" si="436"/>
        <v>145</v>
      </c>
    </row>
    <row r="391" spans="1:304" ht="14.4" customHeight="1" x14ac:dyDescent="0.3">
      <c r="A391">
        <v>100</v>
      </c>
      <c r="B391">
        <v>498</v>
      </c>
      <c r="C391" s="2">
        <v>44893.373472222222</v>
      </c>
      <c r="D391">
        <v>1</v>
      </c>
      <c r="E391" t="s">
        <v>581</v>
      </c>
      <c r="F391" t="s">
        <v>612</v>
      </c>
      <c r="G391">
        <f>VLOOKUP(F391,'Vlookup tables'!$A$2:$B$10,2,FALSE)</f>
        <v>5</v>
      </c>
      <c r="H391" t="s">
        <v>631</v>
      </c>
      <c r="J391" t="str">
        <f t="shared" ref="J391:J454" si="477">IF(H391= "Other",IF(I391= "","Unknown",I391),IF(H391= "","Unknown",H391))</f>
        <v>Maintenance</v>
      </c>
      <c r="K391" t="s">
        <v>612</v>
      </c>
      <c r="L391">
        <f>VLOOKUP(K391,'Vlookup tables'!$A$2:$B$10,2,FALSE)</f>
        <v>5</v>
      </c>
      <c r="M391" t="s">
        <v>583</v>
      </c>
      <c r="N391" t="b">
        <f t="shared" si="437"/>
        <v>1</v>
      </c>
      <c r="O391" t="b">
        <f t="shared" si="438"/>
        <v>0</v>
      </c>
      <c r="P391" t="b">
        <f t="shared" si="439"/>
        <v>0</v>
      </c>
      <c r="Q391" t="b">
        <f t="shared" si="440"/>
        <v>0</v>
      </c>
      <c r="R391" t="b">
        <f t="shared" si="441"/>
        <v>0</v>
      </c>
      <c r="S391" t="s">
        <v>547</v>
      </c>
      <c r="T391" t="str">
        <f t="shared" si="414"/>
        <v>na</v>
      </c>
      <c r="U391" t="b">
        <f t="shared" si="415"/>
        <v>0</v>
      </c>
      <c r="V391" t="b">
        <f t="shared" si="416"/>
        <v>1</v>
      </c>
      <c r="W391" t="b">
        <f t="shared" si="417"/>
        <v>0</v>
      </c>
      <c r="X391" t="b">
        <f t="shared" si="418"/>
        <v>0</v>
      </c>
      <c r="Y391" t="s">
        <v>517</v>
      </c>
      <c r="Z391">
        <f>VLOOKUP(Y391,'Vlookup tables'!$D$2:$E$6,2,FALSE)</f>
        <v>1</v>
      </c>
      <c r="AA391" t="b">
        <f t="shared" si="419"/>
        <v>0</v>
      </c>
      <c r="AB391" t="b">
        <f t="shared" si="442"/>
        <v>0</v>
      </c>
      <c r="AC391" t="b">
        <f t="shared" si="443"/>
        <v>0</v>
      </c>
      <c r="AD391" t="b">
        <f t="shared" si="444"/>
        <v>0</v>
      </c>
      <c r="AE391" t="b">
        <f t="shared" si="445"/>
        <v>0</v>
      </c>
      <c r="AF391" t="str">
        <f>IF(OR(AA391=FALSE,AA391="na"),"na",VLOOKUP(AV391,'Vlookup tables'!$G$2:$H$7,2,FALSE))</f>
        <v>na</v>
      </c>
      <c r="AG391" t="str">
        <f>IF(OR(AB391=FALSE,AB391="na"),"na",VLOOKUP(AW391,'Vlookup tables'!$G$2:$H$7,2,FALSE))</f>
        <v>na</v>
      </c>
      <c r="AH391" t="str">
        <f>IF(OR(AC391=FALSE,AC391="na"),"na",VLOOKUP(AX391,'Vlookup tables'!$G$2:$H$7,2,FALSE))</f>
        <v>na</v>
      </c>
      <c r="AI391" t="str">
        <f>IF(OR(AD391=FALSE,AD391="na"),"na",VLOOKUP(AY391,'Vlookup tables'!$G$2:$H$7,2,FALSE))</f>
        <v>na</v>
      </c>
      <c r="AJ391" t="str">
        <f>IF(OR(AA391=FALSE,AA391="na"),"na",VLOOKUP(BC391,'Vlookup tables'!$J$2:$K$5,2,FALSE))</f>
        <v>na</v>
      </c>
      <c r="AK391" t="str">
        <f>IF(OR(AB391=FALSE,AB391="na"),"na",VLOOKUP(BD391,'Vlookup tables'!$J$2:$K$5,2,FALSE))</f>
        <v>na</v>
      </c>
      <c r="AL391" t="str">
        <f>IF(OR(AC391=FALSE,AC391="na"),"na",VLOOKUP(BE391,'Vlookup tables'!$J$2:$K$5,2,FALSE))</f>
        <v>na</v>
      </c>
      <c r="AM391" t="str">
        <f>IF(OR(AD391=FALSE,AD391="na"),"na",VLOOKUP(BF391,'Vlookup tables'!$J$2:$K$5,2,FALSE))</f>
        <v>na</v>
      </c>
      <c r="AN391" t="str">
        <f t="shared" si="446"/>
        <v>na</v>
      </c>
      <c r="AO391" t="str">
        <f t="shared" si="447"/>
        <v>na</v>
      </c>
      <c r="AP391" t="str">
        <f t="shared" si="448"/>
        <v>na</v>
      </c>
      <c r="AQ391" t="str">
        <f t="shared" si="449"/>
        <v>na</v>
      </c>
      <c r="AR391" t="s">
        <v>632</v>
      </c>
      <c r="AX391" t="s">
        <v>573</v>
      </c>
      <c r="BE391" t="s">
        <v>528</v>
      </c>
      <c r="BQ391" t="str">
        <f t="shared" si="450"/>
        <v>Yes</v>
      </c>
      <c r="BR391" t="b">
        <f t="shared" si="451"/>
        <v>0</v>
      </c>
      <c r="BS391" t="b">
        <f t="shared" si="452"/>
        <v>1</v>
      </c>
      <c r="BT391" t="b">
        <f t="shared" si="453"/>
        <v>0</v>
      </c>
      <c r="BU391" t="b">
        <f t="shared" si="454"/>
        <v>0</v>
      </c>
      <c r="BV391" t="b">
        <f t="shared" si="455"/>
        <v>0</v>
      </c>
      <c r="BW391" t="str">
        <f>IF(OR(BR391=FALSE,BR391="na"),"na",VLOOKUP(CN391,'Vlookup tables'!$G$2:$H$7,2,FALSE))</f>
        <v>na</v>
      </c>
      <c r="BX391">
        <f>IF(OR(BS391=FALSE,BS391="na"),"na",VLOOKUP(CO391,'Vlookup tables'!$G$2:$H$7,2,FALSE))</f>
        <v>4</v>
      </c>
      <c r="BY391" t="str">
        <f>IF(OR(BT391=FALSE,BT391="na"),"na",VLOOKUP(CP391,'Vlookup tables'!$G$2:$H$7,2,FALSE))</f>
        <v>na</v>
      </c>
      <c r="BZ391" t="str">
        <f>IF(OR(BU391=FALSE,BU391="na"),"na",VLOOKUP(CQ391,'Vlookup tables'!$G$2:$H$7,2,FALSE))</f>
        <v>na</v>
      </c>
      <c r="CA391" t="str">
        <f>IF(OR(BR391=FALSE,BR391="na"),"na",VLOOKUP(CU391,'Vlookup tables'!$J$2:$K$5,2,FALSE))</f>
        <v>na</v>
      </c>
      <c r="CB391">
        <f>IF(OR(BS391=FALSE,BS391="na"),"na",VLOOKUP(CV391,'Vlookup tables'!$J$2:$K$5,2,FALSE))</f>
        <v>2</v>
      </c>
      <c r="CC391" t="str">
        <f>IF(OR(BT391=FALSE,BT391="na"),"na",VLOOKUP(CW391,'Vlookup tables'!$J$2:$K$5,2,FALSE))</f>
        <v>na</v>
      </c>
      <c r="CD391" t="str">
        <f>IF(OR(BU391=FALSE,BU391="na"),"na",VLOOKUP(CX391,'Vlookup tables'!$J$2:$K$5,2,FALSE))</f>
        <v>na</v>
      </c>
      <c r="CE391" t="str">
        <f t="shared" si="456"/>
        <v>na</v>
      </c>
      <c r="CF391" t="b">
        <f t="shared" si="457"/>
        <v>0</v>
      </c>
      <c r="CG391" t="str">
        <f t="shared" si="458"/>
        <v>na</v>
      </c>
      <c r="CH391" t="str">
        <f t="shared" si="459"/>
        <v>na</v>
      </c>
      <c r="CI391" t="s">
        <v>519</v>
      </c>
      <c r="CJ391" t="s">
        <v>805</v>
      </c>
      <c r="CO391" t="s">
        <v>573</v>
      </c>
      <c r="CV391" t="s">
        <v>528</v>
      </c>
      <c r="DI391" t="b">
        <f t="shared" si="460"/>
        <v>0</v>
      </c>
      <c r="DK391" t="s">
        <v>543</v>
      </c>
      <c r="EQ391" t="b">
        <f t="shared" si="461"/>
        <v>0</v>
      </c>
      <c r="ER391" t="b">
        <f t="shared" si="462"/>
        <v>0</v>
      </c>
      <c r="ES391" t="b">
        <f t="shared" si="463"/>
        <v>0</v>
      </c>
      <c r="ET391" t="b">
        <f t="shared" si="464"/>
        <v>0</v>
      </c>
      <c r="EU391" t="b">
        <f t="shared" si="465"/>
        <v>0</v>
      </c>
      <c r="EV391" t="b">
        <f t="shared" si="466"/>
        <v>0</v>
      </c>
      <c r="EW391" t="str">
        <f t="shared" si="420"/>
        <v>na</v>
      </c>
      <c r="EX391" t="str">
        <f t="shared" si="421"/>
        <v>na</v>
      </c>
      <c r="EY391" t="str">
        <f t="shared" si="422"/>
        <v>na</v>
      </c>
      <c r="EZ391" t="str">
        <f t="shared" si="423"/>
        <v>na</v>
      </c>
      <c r="FA391" t="str">
        <f t="shared" si="424"/>
        <v>na</v>
      </c>
      <c r="FB391" t="str">
        <f t="shared" si="425"/>
        <v>na</v>
      </c>
      <c r="FC391" t="str">
        <f t="shared" si="467"/>
        <v>na</v>
      </c>
      <c r="FD391" t="str">
        <f t="shared" si="426"/>
        <v>na</v>
      </c>
      <c r="FE391" t="str">
        <f t="shared" si="427"/>
        <v>na</v>
      </c>
      <c r="FF391" t="str">
        <f t="shared" si="428"/>
        <v>na</v>
      </c>
      <c r="FG391" t="str">
        <f t="shared" si="429"/>
        <v>na</v>
      </c>
      <c r="FH391" t="str">
        <f t="shared" si="468"/>
        <v>na</v>
      </c>
      <c r="FI391" t="str">
        <f>IF(OR(FD391=FALSE,FD391="na"),"na",VLOOKUP(GH391,'Vlookup tables'!$G$2:$H$7,2,FALSE))</f>
        <v>na</v>
      </c>
      <c r="FJ391" t="str">
        <f>IF(OR(FE391=FALSE,FE391="na"),"na",VLOOKUP(GI391,'Vlookup tables'!$G$2:$H$7,2,FALSE))</f>
        <v>na</v>
      </c>
      <c r="FK391" t="str">
        <f>IF(OR(FF391=FALSE,FF391="na"),"na",VLOOKUP(GJ391,'Vlookup tables'!$G$2:$H$7,2,FALSE))</f>
        <v>na</v>
      </c>
      <c r="FL391" t="str">
        <f>IF(OR(FG391=FALSE,FG391="na"),"na",VLOOKUP(GK391,'Vlookup tables'!$G$2:$H$7,2,FALSE))</f>
        <v>na</v>
      </c>
      <c r="FM391" t="str">
        <f>IF(OR(FD391=FALSE,FD391="na"),"na",VLOOKUP(GO391,'Vlookup tables'!$J$2:$K$5,2,FALSE))</f>
        <v>na</v>
      </c>
      <c r="FN391" t="str">
        <f>IF(OR(FE391=FALSE,FE391="na"),"na",VLOOKUP(GP391,'Vlookup tables'!$J$2:$K$5,2,FALSE))</f>
        <v>na</v>
      </c>
      <c r="FO391" t="str">
        <f>IF(OR(FF391=FALSE,FF391="na"),"na",VLOOKUP(GQ391,'Vlookup tables'!$J$2:$K$5,2,FALSE))</f>
        <v>na</v>
      </c>
      <c r="FP391" t="str">
        <f>IF(OR(FG391=FALSE,FG391="na"),"na",VLOOKUP(GR391,'Vlookup tables'!$J$2:$K$5,2,FALSE))</f>
        <v>na</v>
      </c>
      <c r="FQ391" t="str">
        <f t="shared" si="430"/>
        <v>na</v>
      </c>
      <c r="FR391" t="str">
        <f t="shared" si="431"/>
        <v>na</v>
      </c>
      <c r="FS391" t="str">
        <f t="shared" si="432"/>
        <v>na</v>
      </c>
      <c r="FT391" t="str">
        <f t="shared" si="433"/>
        <v>na</v>
      </c>
      <c r="FU391" t="str">
        <f t="shared" si="434"/>
        <v>na</v>
      </c>
      <c r="FV391" t="s">
        <v>574</v>
      </c>
      <c r="HF391" t="s">
        <v>575</v>
      </c>
      <c r="HX391">
        <f>IF(IT391="","Unknown",VLOOKUP(IT391,'Vlookup tables'!$B$13:$C$16,2,FALSE))</f>
        <v>1</v>
      </c>
      <c r="HY391">
        <f>IF(IU391="","Unknown",VLOOKUP(IU391,'Vlookup tables'!$D$13:$E$16,2,FALSE))</f>
        <v>3</v>
      </c>
      <c r="HZ391">
        <f>IF(IV391="","Unknown",VLOOKUP(IV391,'Vlookup tables'!$F$13:$G$16,2,FALSE))</f>
        <v>3</v>
      </c>
      <c r="IA391">
        <f>IF(IW391="","Unknown",VLOOKUP(IW391,'Vlookup tables'!$H$13:$I$16,2,FALSE))</f>
        <v>2</v>
      </c>
      <c r="IB391">
        <f>IF(IX391="","Unknown",VLOOKUP(IX391,'Vlookup tables'!$J$13:$K$16,2,FALSE))</f>
        <v>3</v>
      </c>
      <c r="IC391">
        <f>IF(IY391="","Unknown",VLOOKUP(IY391,'Vlookup tables'!$L$13:$M$16,2,FALSE))</f>
        <v>3</v>
      </c>
      <c r="ID391">
        <f>IF(IZ391="","Unknown",VLOOKUP(IZ391,'Vlookup tables'!$N$13:$O$16,2,FALSE))</f>
        <v>1</v>
      </c>
      <c r="IE391">
        <f>VLOOKUP(JA391,'Vlookup tables'!$P$13:$Q$15,2,FALSE)</f>
        <v>1</v>
      </c>
      <c r="IF391" t="str">
        <f t="shared" si="469"/>
        <v>na</v>
      </c>
      <c r="IG391" t="str">
        <f t="shared" si="470"/>
        <v>na</v>
      </c>
      <c r="IH391" t="str">
        <f t="shared" si="471"/>
        <v>na</v>
      </c>
      <c r="II391" t="str">
        <f t="shared" si="435"/>
        <v>na</v>
      </c>
      <c r="IJ391" t="str">
        <f>IF(OR(IF391=FALSE,IF391="na"),"na",VLOOKUP(JF391,'Vlookup tables'!$G$2:$H$7,2,FALSE))</f>
        <v>na</v>
      </c>
      <c r="IK391" t="str">
        <f>IF(OR(IG391=FALSE,IG391="na"),"na",VLOOKUP(JG391,'Vlookup tables'!$G$2:$H$7,2,FALSE))</f>
        <v>na</v>
      </c>
      <c r="IL391" t="str">
        <f>IF(OR(IH391=FALSE,IH391="na"),"na",VLOOKUP(JH391,'Vlookup tables'!$G$2:$H$7,2,FALSE))</f>
        <v>na</v>
      </c>
      <c r="IM391" t="str">
        <f>IF(OR(IF391=FALSE,IF391="na"),"na",VLOOKUP(JL391,'Vlookup tables'!$J$2:$K$5,2,FALSE))</f>
        <v>na</v>
      </c>
      <c r="IN391" t="str">
        <f>IF(OR(IG391=FALSE,IG391="na"),"na",VLOOKUP(JM391,'Vlookup tables'!$J$2:$K$5,2,FALSE))</f>
        <v>na</v>
      </c>
      <c r="IO391" t="str">
        <f>IF(OR(IH391=FALSE,IH391="na"),"na",VLOOKUP(JN391,'Vlookup tables'!$J$2:$K$5,2,FALSE))</f>
        <v>na</v>
      </c>
      <c r="IP391" t="str">
        <f t="shared" si="472"/>
        <v>na</v>
      </c>
      <c r="IQ391" t="str">
        <f t="shared" si="473"/>
        <v>na</v>
      </c>
      <c r="IR391" t="str">
        <f t="shared" si="474"/>
        <v>na</v>
      </c>
      <c r="IS391" t="b">
        <f t="shared" si="475"/>
        <v>0</v>
      </c>
      <c r="IT391" t="s">
        <v>704</v>
      </c>
      <c r="IU391" t="s">
        <v>539</v>
      </c>
      <c r="IV391" t="s">
        <v>540</v>
      </c>
      <c r="IW391" t="s">
        <v>562</v>
      </c>
      <c r="IX391" t="s">
        <v>577</v>
      </c>
      <c r="IY391" t="s">
        <v>532</v>
      </c>
      <c r="IZ391" t="s">
        <v>562</v>
      </c>
      <c r="JA391" t="s">
        <v>541</v>
      </c>
      <c r="JX391" t="s">
        <v>542</v>
      </c>
      <c r="KN391" t="s">
        <v>900</v>
      </c>
      <c r="KQ391" t="b">
        <f t="shared" si="476"/>
        <v>0</v>
      </c>
      <c r="KR391">
        <f t="shared" si="436"/>
        <v>134</v>
      </c>
    </row>
    <row r="392" spans="1:304" ht="14.4" customHeight="1" x14ac:dyDescent="0.3">
      <c r="A392">
        <v>100</v>
      </c>
      <c r="B392">
        <v>1649581</v>
      </c>
      <c r="C392" s="2">
        <v>44893.402025462965</v>
      </c>
      <c r="D392">
        <v>1</v>
      </c>
      <c r="E392" t="s">
        <v>544</v>
      </c>
      <c r="F392" t="s">
        <v>611</v>
      </c>
      <c r="G392">
        <f>VLOOKUP(F392,'Vlookup tables'!$A$2:$B$10,2,FALSE)</f>
        <v>4</v>
      </c>
      <c r="H392" t="s">
        <v>545</v>
      </c>
      <c r="J392" t="str">
        <f t="shared" si="477"/>
        <v>Engineering</v>
      </c>
      <c r="K392" t="s">
        <v>611</v>
      </c>
      <c r="L392">
        <f>VLOOKUP(K392,'Vlookup tables'!$A$2:$B$10,2,FALSE)</f>
        <v>4</v>
      </c>
      <c r="M392" t="s">
        <v>583</v>
      </c>
      <c r="N392" t="b">
        <f t="shared" si="437"/>
        <v>1</v>
      </c>
      <c r="O392" t="b">
        <f t="shared" si="438"/>
        <v>0</v>
      </c>
      <c r="P392" t="b">
        <f t="shared" si="439"/>
        <v>0</v>
      </c>
      <c r="Q392" t="b">
        <f t="shared" si="440"/>
        <v>0</v>
      </c>
      <c r="R392" t="b">
        <f t="shared" si="441"/>
        <v>0</v>
      </c>
      <c r="S392" t="s">
        <v>592</v>
      </c>
      <c r="T392" t="str">
        <f t="shared" ref="T392:T455" si="478">IF(N392=TRUE,"na",IF($S392="","Unknown",ISNUMBER(SEARCH("Still",$S392))))</f>
        <v>na</v>
      </c>
      <c r="U392" t="b">
        <f t="shared" ref="U392:U455" si="479">IF(O392=TRUE,"na",IF($S392="","Unknown",ISNUMBER(SEARCH("office",$S392))))</f>
        <v>1</v>
      </c>
      <c r="V392" t="b">
        <f t="shared" ref="V392:V455" si="480">IF(P392=TRUE,"na",IF($S392="","Unknown",ISNUMBER(SEARCH("device",$S392))))</f>
        <v>0</v>
      </c>
      <c r="W392" t="b">
        <f t="shared" ref="W392:W455" si="481">IF(Q392=TRUE,"na",IF($S392="","Unknown",ISNUMBER(SEARCH("camera",$S392))))</f>
        <v>0</v>
      </c>
      <c r="X392" t="b">
        <f t="shared" ref="X392:X455" si="482">IF(R392=TRUE,"na",IF($S392="","Unknown",ISNUMBER(SEARCH("record",$S392))))</f>
        <v>0</v>
      </c>
      <c r="Y392" t="s">
        <v>517</v>
      </c>
      <c r="Z392">
        <f>VLOOKUP(Y392,'Vlookup tables'!$D$2:$E$6,2,FALSE)</f>
        <v>1</v>
      </c>
      <c r="AA392" t="b">
        <f t="shared" si="419"/>
        <v>0</v>
      </c>
      <c r="AB392" t="b">
        <f t="shared" si="442"/>
        <v>0</v>
      </c>
      <c r="AC392" t="b">
        <f t="shared" si="443"/>
        <v>0</v>
      </c>
      <c r="AD392" t="b">
        <f t="shared" si="444"/>
        <v>1</v>
      </c>
      <c r="AE392" t="b">
        <f t="shared" si="445"/>
        <v>0</v>
      </c>
      <c r="AF392" t="str">
        <f>IF(OR(AA392=FALSE,AA392="na"),"na",VLOOKUP(AV392,'Vlookup tables'!$G$2:$H$7,2,FALSE))</f>
        <v>na</v>
      </c>
      <c r="AG392" t="str">
        <f>IF(OR(AB392=FALSE,AB392="na"),"na",VLOOKUP(AW392,'Vlookup tables'!$G$2:$H$7,2,FALSE))</f>
        <v>na</v>
      </c>
      <c r="AH392" t="str">
        <f>IF(OR(AC392=FALSE,AC392="na"),"na",VLOOKUP(AX392,'Vlookup tables'!$G$2:$H$7,2,FALSE))</f>
        <v>na</v>
      </c>
      <c r="AI392">
        <f>IF(OR(AD392=FALSE,AD392="na"),"na",VLOOKUP(AY392,'Vlookup tables'!$G$2:$H$7,2,FALSE))</f>
        <v>2</v>
      </c>
      <c r="AJ392" t="str">
        <f>IF(OR(AA392=FALSE,AA392="na"),"na",VLOOKUP(BC392,'Vlookup tables'!$J$2:$K$5,2,FALSE))</f>
        <v>na</v>
      </c>
      <c r="AK392" t="str">
        <f>IF(OR(AB392=FALSE,AB392="na"),"na",VLOOKUP(BD392,'Vlookup tables'!$J$2:$K$5,2,FALSE))</f>
        <v>na</v>
      </c>
      <c r="AL392" t="str">
        <f>IF(OR(AC392=FALSE,AC392="na"),"na",VLOOKUP(BE392,'Vlookup tables'!$J$2:$K$5,2,FALSE))</f>
        <v>na</v>
      </c>
      <c r="AM392">
        <f>IF(OR(AD392=FALSE,AD392="na"),"na",VLOOKUP(BF392,'Vlookup tables'!$J$2:$K$5,2,FALSE))</f>
        <v>2</v>
      </c>
      <c r="AN392" t="str">
        <f t="shared" si="446"/>
        <v>na</v>
      </c>
      <c r="AO392" t="str">
        <f t="shared" si="447"/>
        <v>na</v>
      </c>
      <c r="AP392" t="str">
        <f t="shared" si="448"/>
        <v>na</v>
      </c>
      <c r="AQ392" t="b">
        <f t="shared" si="449"/>
        <v>1</v>
      </c>
      <c r="AR392" t="s">
        <v>812</v>
      </c>
      <c r="AX392" t="s">
        <v>527</v>
      </c>
      <c r="AY392" t="s">
        <v>531</v>
      </c>
      <c r="BE392" t="s">
        <v>532</v>
      </c>
      <c r="BF392" t="s">
        <v>528</v>
      </c>
      <c r="BL392" t="s">
        <v>2061</v>
      </c>
      <c r="BM392" t="s">
        <v>2062</v>
      </c>
      <c r="BQ392" t="str">
        <f t="shared" si="450"/>
        <v>Yes</v>
      </c>
      <c r="BR392" t="b">
        <f t="shared" si="451"/>
        <v>1</v>
      </c>
      <c r="BS392" t="b">
        <f t="shared" si="452"/>
        <v>1</v>
      </c>
      <c r="BT392" t="b">
        <f t="shared" si="453"/>
        <v>1</v>
      </c>
      <c r="BU392" t="b">
        <f t="shared" si="454"/>
        <v>1</v>
      </c>
      <c r="BV392" t="b">
        <f t="shared" si="455"/>
        <v>0</v>
      </c>
      <c r="BW392">
        <f>IF(OR(BR392=FALSE,BR392="na"),"na",VLOOKUP(CN392,'Vlookup tables'!$G$2:$H$7,2,FALSE))</f>
        <v>4</v>
      </c>
      <c r="BX392">
        <f>IF(OR(BS392=FALSE,BS392="na"),"na",VLOOKUP(CO392,'Vlookup tables'!$G$2:$H$7,2,FALSE))</f>
        <v>5</v>
      </c>
      <c r="BY392">
        <f>IF(OR(BT392=FALSE,BT392="na"),"na",VLOOKUP(CP392,'Vlookup tables'!$G$2:$H$7,2,FALSE))</f>
        <v>3</v>
      </c>
      <c r="BZ392">
        <f>IF(OR(BU392=FALSE,BU392="na"),"na",VLOOKUP(CQ392,'Vlookup tables'!$G$2:$H$7,2,FALSE))</f>
        <v>3</v>
      </c>
      <c r="CA392">
        <f>IF(OR(BR392=FALSE,BR392="na"),"na",VLOOKUP(CU392,'Vlookup tables'!$J$2:$K$5,2,FALSE))</f>
        <v>3</v>
      </c>
      <c r="CB392">
        <f>IF(OR(BS392=FALSE,BS392="na"),"na",VLOOKUP(CV392,'Vlookup tables'!$J$2:$K$5,2,FALSE))</f>
        <v>3</v>
      </c>
      <c r="CC392">
        <f>IF(OR(BT392=FALSE,BT392="na"),"na",VLOOKUP(CW392,'Vlookup tables'!$J$2:$K$5,2,FALSE))</f>
        <v>3</v>
      </c>
      <c r="CD392">
        <f>IF(OR(BU392=FALSE,BU392="na"),"na",VLOOKUP(CX392,'Vlookup tables'!$J$2:$K$5,2,FALSE))</f>
        <v>3</v>
      </c>
      <c r="CE392" t="b">
        <f t="shared" si="456"/>
        <v>0</v>
      </c>
      <c r="CF392" t="b">
        <f t="shared" si="457"/>
        <v>0</v>
      </c>
      <c r="CG392" t="b">
        <f t="shared" si="458"/>
        <v>0</v>
      </c>
      <c r="CH392" t="b">
        <f t="shared" si="459"/>
        <v>0</v>
      </c>
      <c r="CI392" t="s">
        <v>519</v>
      </c>
      <c r="CJ392" t="s">
        <v>550</v>
      </c>
      <c r="CN392" t="s">
        <v>573</v>
      </c>
      <c r="CO392" t="s">
        <v>551</v>
      </c>
      <c r="CP392" t="s">
        <v>527</v>
      </c>
      <c r="CQ392" t="s">
        <v>527</v>
      </c>
      <c r="CU392" t="s">
        <v>532</v>
      </c>
      <c r="CV392" t="s">
        <v>532</v>
      </c>
      <c r="CW392" t="s">
        <v>532</v>
      </c>
      <c r="CX392" t="s">
        <v>532</v>
      </c>
      <c r="DI392" t="b">
        <f t="shared" si="460"/>
        <v>0</v>
      </c>
      <c r="DK392" t="s">
        <v>533</v>
      </c>
      <c r="EQ392" t="b">
        <f t="shared" si="461"/>
        <v>0</v>
      </c>
      <c r="ER392" t="b">
        <f t="shared" si="462"/>
        <v>0</v>
      </c>
      <c r="ES392" t="b">
        <f t="shared" si="463"/>
        <v>0</v>
      </c>
      <c r="ET392" t="b">
        <f t="shared" si="464"/>
        <v>0</v>
      </c>
      <c r="EU392" t="b">
        <f t="shared" si="465"/>
        <v>0</v>
      </c>
      <c r="EV392" t="b">
        <f t="shared" si="466"/>
        <v>0</v>
      </c>
      <c r="EW392" t="str">
        <f t="shared" si="420"/>
        <v>na</v>
      </c>
      <c r="EX392" t="str">
        <f t="shared" si="421"/>
        <v>na</v>
      </c>
      <c r="EY392" t="str">
        <f t="shared" si="422"/>
        <v>na</v>
      </c>
      <c r="EZ392" t="str">
        <f t="shared" si="423"/>
        <v>na</v>
      </c>
      <c r="FA392" t="str">
        <f t="shared" si="424"/>
        <v>na</v>
      </c>
      <c r="FB392" t="str">
        <f t="shared" si="425"/>
        <v>na</v>
      </c>
      <c r="FC392" t="str">
        <f t="shared" si="467"/>
        <v>na</v>
      </c>
      <c r="FD392" t="str">
        <f t="shared" si="426"/>
        <v>na</v>
      </c>
      <c r="FE392" t="str">
        <f t="shared" si="427"/>
        <v>na</v>
      </c>
      <c r="FF392" t="str">
        <f t="shared" si="428"/>
        <v>na</v>
      </c>
      <c r="FG392" t="str">
        <f t="shared" si="429"/>
        <v>na</v>
      </c>
      <c r="FH392" t="str">
        <f t="shared" si="468"/>
        <v>na</v>
      </c>
      <c r="FI392" t="str">
        <f>IF(OR(FD392=FALSE,FD392="na"),"na",VLOOKUP(GH392,'Vlookup tables'!$G$2:$H$7,2,FALSE))</f>
        <v>na</v>
      </c>
      <c r="FJ392" t="str">
        <f>IF(OR(FE392=FALSE,FE392="na"),"na",VLOOKUP(GI392,'Vlookup tables'!$G$2:$H$7,2,FALSE))</f>
        <v>na</v>
      </c>
      <c r="FK392" t="str">
        <f>IF(OR(FF392=FALSE,FF392="na"),"na",VLOOKUP(GJ392,'Vlookup tables'!$G$2:$H$7,2,FALSE))</f>
        <v>na</v>
      </c>
      <c r="FL392" t="str">
        <f>IF(OR(FG392=FALSE,FG392="na"),"na",VLOOKUP(GK392,'Vlookup tables'!$G$2:$H$7,2,FALSE))</f>
        <v>na</v>
      </c>
      <c r="FM392" t="str">
        <f>IF(OR(FD392=FALSE,FD392="na"),"na",VLOOKUP(GO392,'Vlookup tables'!$J$2:$K$5,2,FALSE))</f>
        <v>na</v>
      </c>
      <c r="FN392" t="str">
        <f>IF(OR(FE392=FALSE,FE392="na"),"na",VLOOKUP(GP392,'Vlookup tables'!$J$2:$K$5,2,FALSE))</f>
        <v>na</v>
      </c>
      <c r="FO392" t="str">
        <f>IF(OR(FF392=FALSE,FF392="na"),"na",VLOOKUP(GQ392,'Vlookup tables'!$J$2:$K$5,2,FALSE))</f>
        <v>na</v>
      </c>
      <c r="FP392" t="str">
        <f>IF(OR(FG392=FALSE,FG392="na"),"na",VLOOKUP(GR392,'Vlookup tables'!$J$2:$K$5,2,FALSE))</f>
        <v>na</v>
      </c>
      <c r="FQ392" t="str">
        <f t="shared" si="430"/>
        <v>na</v>
      </c>
      <c r="FR392" t="str">
        <f t="shared" si="431"/>
        <v>na</v>
      </c>
      <c r="FS392" t="str">
        <f t="shared" si="432"/>
        <v>na</v>
      </c>
      <c r="FT392" t="str">
        <f t="shared" si="433"/>
        <v>na</v>
      </c>
      <c r="FU392" t="str">
        <f t="shared" si="434"/>
        <v>na</v>
      </c>
      <c r="FV392" t="s">
        <v>574</v>
      </c>
      <c r="HF392" t="s">
        <v>534</v>
      </c>
      <c r="HH392" t="s">
        <v>2063</v>
      </c>
      <c r="HI392" t="s">
        <v>1223</v>
      </c>
      <c r="HK392">
        <v>1</v>
      </c>
      <c r="HL392">
        <v>2</v>
      </c>
      <c r="HN392">
        <v>3</v>
      </c>
      <c r="HQ392">
        <v>1</v>
      </c>
      <c r="HX392">
        <f>IF(IT392="","Unknown",VLOOKUP(IT392,'Vlookup tables'!$B$13:$C$16,2,FALSE))</f>
        <v>2</v>
      </c>
      <c r="HY392">
        <f>IF(IU392="","Unknown",VLOOKUP(IU392,'Vlookup tables'!$D$13:$E$16,2,FALSE))</f>
        <v>2</v>
      </c>
      <c r="HZ392">
        <f>IF(IV392="","Unknown",VLOOKUP(IV392,'Vlookup tables'!$F$13:$G$16,2,FALSE))</f>
        <v>1</v>
      </c>
      <c r="IA392">
        <f>IF(IW392="","Unknown",VLOOKUP(IW392,'Vlookup tables'!$H$13:$I$16,2,FALSE))</f>
        <v>2</v>
      </c>
      <c r="IB392">
        <f>IF(IX392="","Unknown",VLOOKUP(IX392,'Vlookup tables'!$J$13:$K$16,2,FALSE))</f>
        <v>3</v>
      </c>
      <c r="IC392">
        <f>IF(IY392="","Unknown",VLOOKUP(IY392,'Vlookup tables'!$L$13:$M$16,2,FALSE))</f>
        <v>2</v>
      </c>
      <c r="ID392">
        <f>IF(IZ392="","Unknown",VLOOKUP(IZ392,'Vlookup tables'!$N$13:$O$16,2,FALSE))</f>
        <v>1</v>
      </c>
      <c r="IE392">
        <f>VLOOKUP(JA392,'Vlookup tables'!$P$13:$Q$15,2,FALSE)</f>
        <v>1</v>
      </c>
      <c r="IF392" t="str">
        <f t="shared" si="469"/>
        <v>na</v>
      </c>
      <c r="IG392" t="str">
        <f t="shared" si="470"/>
        <v>na</v>
      </c>
      <c r="IH392" t="str">
        <f t="shared" si="471"/>
        <v>na</v>
      </c>
      <c r="II392" t="str">
        <f t="shared" si="435"/>
        <v>na</v>
      </c>
      <c r="IJ392" t="str">
        <f>IF(OR(IF392=FALSE,IF392="na"),"na",VLOOKUP(JF392,'Vlookup tables'!$G$2:$H$7,2,FALSE))</f>
        <v>na</v>
      </c>
      <c r="IK392" t="str">
        <f>IF(OR(IG392=FALSE,IG392="na"),"na",VLOOKUP(JG392,'Vlookup tables'!$G$2:$H$7,2,FALSE))</f>
        <v>na</v>
      </c>
      <c r="IL392" t="str">
        <f>IF(OR(IH392=FALSE,IH392="na"),"na",VLOOKUP(JH392,'Vlookup tables'!$G$2:$H$7,2,FALSE))</f>
        <v>na</v>
      </c>
      <c r="IM392" t="str">
        <f>IF(OR(IF392=FALSE,IF392="na"),"na",VLOOKUP(JL392,'Vlookup tables'!$J$2:$K$5,2,FALSE))</f>
        <v>na</v>
      </c>
      <c r="IN392" t="str">
        <f>IF(OR(IG392=FALSE,IG392="na"),"na",VLOOKUP(JM392,'Vlookup tables'!$J$2:$K$5,2,FALSE))</f>
        <v>na</v>
      </c>
      <c r="IO392" t="str">
        <f>IF(OR(IH392=FALSE,IH392="na"),"na",VLOOKUP(JN392,'Vlookup tables'!$J$2:$K$5,2,FALSE))</f>
        <v>na</v>
      </c>
      <c r="IP392" t="str">
        <f t="shared" si="472"/>
        <v>na</v>
      </c>
      <c r="IQ392" t="str">
        <f t="shared" si="473"/>
        <v>na</v>
      </c>
      <c r="IR392" t="str">
        <f t="shared" si="474"/>
        <v>na</v>
      </c>
      <c r="IS392" t="b">
        <f t="shared" si="475"/>
        <v>1</v>
      </c>
      <c r="IT392" t="s">
        <v>559</v>
      </c>
      <c r="IU392" t="s">
        <v>560</v>
      </c>
      <c r="IV392" t="s">
        <v>586</v>
      </c>
      <c r="IW392" t="s">
        <v>562</v>
      </c>
      <c r="IX392" t="s">
        <v>577</v>
      </c>
      <c r="IY392" t="s">
        <v>528</v>
      </c>
      <c r="IZ392" t="s">
        <v>562</v>
      </c>
      <c r="JA392" t="s">
        <v>541</v>
      </c>
      <c r="JX392" t="s">
        <v>534</v>
      </c>
      <c r="JZ392" t="s">
        <v>901</v>
      </c>
      <c r="KA392" t="s">
        <v>589</v>
      </c>
      <c r="KC392">
        <v>2</v>
      </c>
      <c r="KD392">
        <v>1</v>
      </c>
      <c r="KH392">
        <v>1</v>
      </c>
      <c r="KM392" t="s">
        <v>2064</v>
      </c>
      <c r="KN392" t="s">
        <v>579</v>
      </c>
      <c r="KO392" t="s">
        <v>2065</v>
      </c>
      <c r="KQ392" t="b">
        <f t="shared" si="476"/>
        <v>0</v>
      </c>
      <c r="KR392">
        <f t="shared" si="436"/>
        <v>157</v>
      </c>
    </row>
    <row r="393" spans="1:304" ht="14.4" customHeight="1" x14ac:dyDescent="0.3">
      <c r="A393">
        <v>100</v>
      </c>
      <c r="B393">
        <v>711</v>
      </c>
      <c r="C393" s="2">
        <v>44893.561041666668</v>
      </c>
      <c r="D393">
        <v>1</v>
      </c>
      <c r="E393" t="s">
        <v>523</v>
      </c>
      <c r="F393" t="s">
        <v>524</v>
      </c>
      <c r="G393">
        <f>VLOOKUP(F393,'Vlookup tables'!$A$2:$B$10,2,FALSE)</f>
        <v>0</v>
      </c>
      <c r="H393" t="s">
        <v>567</v>
      </c>
      <c r="J393" t="str">
        <f t="shared" si="477"/>
        <v>Administration</v>
      </c>
      <c r="K393" t="s">
        <v>524</v>
      </c>
      <c r="L393">
        <f>VLOOKUP(K393,'Vlookup tables'!$A$2:$B$10,2,FALSE)</f>
        <v>0</v>
      </c>
      <c r="M393" t="s">
        <v>547</v>
      </c>
      <c r="N393" t="b">
        <f t="shared" si="437"/>
        <v>0</v>
      </c>
      <c r="O393" t="b">
        <f t="shared" si="438"/>
        <v>0</v>
      </c>
      <c r="P393" t="b">
        <f t="shared" si="439"/>
        <v>1</v>
      </c>
      <c r="Q393" t="b">
        <f t="shared" si="440"/>
        <v>0</v>
      </c>
      <c r="R393" t="b">
        <f t="shared" si="441"/>
        <v>0</v>
      </c>
      <c r="T393" t="str">
        <f t="shared" si="478"/>
        <v>Unknown</v>
      </c>
      <c r="U393" t="str">
        <f t="shared" si="479"/>
        <v>Unknown</v>
      </c>
      <c r="V393" t="str">
        <f t="shared" si="480"/>
        <v>na</v>
      </c>
      <c r="W393" t="str">
        <f t="shared" si="481"/>
        <v>Unknown</v>
      </c>
      <c r="X393" t="str">
        <f t="shared" si="482"/>
        <v>Unknown</v>
      </c>
      <c r="Y393" t="s">
        <v>584</v>
      </c>
      <c r="Z393">
        <f>VLOOKUP(Y393,'Vlookup tables'!$D$2:$E$6,2,FALSE)</f>
        <v>2</v>
      </c>
      <c r="AA393" t="str">
        <f t="shared" si="419"/>
        <v>na</v>
      </c>
      <c r="AB393" t="str">
        <f t="shared" si="442"/>
        <v>na</v>
      </c>
      <c r="AC393" t="str">
        <f t="shared" si="443"/>
        <v>na</v>
      </c>
      <c r="AD393" t="str">
        <f t="shared" si="444"/>
        <v>na</v>
      </c>
      <c r="AE393" t="str">
        <f t="shared" si="445"/>
        <v>na</v>
      </c>
      <c r="AF393" t="str">
        <f>IF(OR(AA393=FALSE,AA393="na"),"na",VLOOKUP(AV393,'Vlookup tables'!$G$2:$H$7,2,FALSE))</f>
        <v>na</v>
      </c>
      <c r="AG393" t="str">
        <f>IF(OR(AB393=FALSE,AB393="na"),"na",VLOOKUP(AW393,'Vlookup tables'!$G$2:$H$7,2,FALSE))</f>
        <v>na</v>
      </c>
      <c r="AH393" t="str">
        <f>IF(OR(AC393=FALSE,AC393="na"),"na",VLOOKUP(AX393,'Vlookup tables'!$G$2:$H$7,2,FALSE))</f>
        <v>na</v>
      </c>
      <c r="AI393" t="str">
        <f>IF(OR(AD393=FALSE,AD393="na"),"na",VLOOKUP(AY393,'Vlookup tables'!$G$2:$H$7,2,FALSE))</f>
        <v>na</v>
      </c>
      <c r="AJ393" t="str">
        <f>IF(OR(AA393=FALSE,AA393="na"),"na",VLOOKUP(BC393,'Vlookup tables'!$J$2:$K$5,2,FALSE))</f>
        <v>na</v>
      </c>
      <c r="AK393" t="str">
        <f>IF(OR(AB393=FALSE,AB393="na"),"na",VLOOKUP(BD393,'Vlookup tables'!$J$2:$K$5,2,FALSE))</f>
        <v>na</v>
      </c>
      <c r="AL393" t="str">
        <f>IF(OR(AC393=FALSE,AC393="na"),"na",VLOOKUP(BE393,'Vlookup tables'!$J$2:$K$5,2,FALSE))</f>
        <v>na</v>
      </c>
      <c r="AM393" t="str">
        <f>IF(OR(AD393=FALSE,AD393="na"),"na",VLOOKUP(BF393,'Vlookup tables'!$J$2:$K$5,2,FALSE))</f>
        <v>na</v>
      </c>
      <c r="AN393" t="str">
        <f t="shared" si="446"/>
        <v>na</v>
      </c>
      <c r="AO393" t="str">
        <f t="shared" si="447"/>
        <v>na</v>
      </c>
      <c r="AP393" t="str">
        <f t="shared" si="448"/>
        <v>na</v>
      </c>
      <c r="AQ393" t="str">
        <f t="shared" si="449"/>
        <v>na</v>
      </c>
      <c r="BQ393" t="str">
        <f t="shared" si="450"/>
        <v>na</v>
      </c>
      <c r="BR393" t="b">
        <f t="shared" si="451"/>
        <v>1</v>
      </c>
      <c r="BS393" t="b">
        <f t="shared" si="452"/>
        <v>1</v>
      </c>
      <c r="BT393" t="b">
        <f t="shared" si="453"/>
        <v>1</v>
      </c>
      <c r="BU393" t="b">
        <f t="shared" si="454"/>
        <v>0</v>
      </c>
      <c r="BV393" t="b">
        <f t="shared" si="455"/>
        <v>0</v>
      </c>
      <c r="BW393">
        <f>IF(OR(BR393=FALSE,BR393="na"),"na",VLOOKUP(CN393,'Vlookup tables'!$G$2:$H$7,2,FALSE))</f>
        <v>2</v>
      </c>
      <c r="BX393">
        <f>IF(OR(BS393=FALSE,BS393="na"),"na",VLOOKUP(CO393,'Vlookup tables'!$G$2:$H$7,2,FALSE))</f>
        <v>2</v>
      </c>
      <c r="BY393">
        <f>IF(OR(BT393=FALSE,BT393="na"),"na",VLOOKUP(CP393,'Vlookup tables'!$G$2:$H$7,2,FALSE))</f>
        <v>1</v>
      </c>
      <c r="BZ393" t="str">
        <f>IF(OR(BU393=FALSE,BU393="na"),"na",VLOOKUP(CQ393,'Vlookup tables'!$G$2:$H$7,2,FALSE))</f>
        <v>na</v>
      </c>
      <c r="CA393">
        <f>IF(OR(BR393=FALSE,BR393="na"),"na",VLOOKUP(CU393,'Vlookup tables'!$J$2:$K$5,2,FALSE))</f>
        <v>3</v>
      </c>
      <c r="CB393">
        <f>IF(OR(BS393=FALSE,BS393="na"),"na",VLOOKUP(CV393,'Vlookup tables'!$J$2:$K$5,2,FALSE))</f>
        <v>3</v>
      </c>
      <c r="CC393">
        <f>IF(OR(BT393=FALSE,BT393="na"),"na",VLOOKUP(CW393,'Vlookup tables'!$J$2:$K$5,2,FALSE))</f>
        <v>3</v>
      </c>
      <c r="CD393" t="str">
        <f>IF(OR(BU393=FALSE,BU393="na"),"na",VLOOKUP(CX393,'Vlookup tables'!$J$2:$K$5,2,FALSE))</f>
        <v>na</v>
      </c>
      <c r="CE393" t="b">
        <f t="shared" si="456"/>
        <v>1</v>
      </c>
      <c r="CF393" t="b">
        <f t="shared" si="457"/>
        <v>1</v>
      </c>
      <c r="CG393" t="b">
        <f t="shared" si="458"/>
        <v>1</v>
      </c>
      <c r="CH393" t="str">
        <f t="shared" si="459"/>
        <v>na</v>
      </c>
      <c r="CJ393" t="s">
        <v>593</v>
      </c>
      <c r="CN393" t="s">
        <v>531</v>
      </c>
      <c r="CO393" t="s">
        <v>531</v>
      </c>
      <c r="CP393" t="s">
        <v>530</v>
      </c>
      <c r="CU393" t="s">
        <v>532</v>
      </c>
      <c r="CV393" t="s">
        <v>532</v>
      </c>
      <c r="CW393" t="s">
        <v>532</v>
      </c>
      <c r="DB393" t="s">
        <v>2066</v>
      </c>
      <c r="DC393" t="s">
        <v>2066</v>
      </c>
      <c r="DD393" t="s">
        <v>2066</v>
      </c>
      <c r="DI393" t="b">
        <f t="shared" si="460"/>
        <v>0</v>
      </c>
      <c r="DK393" t="s">
        <v>552</v>
      </c>
      <c r="EQ393" t="b">
        <f t="shared" si="461"/>
        <v>1</v>
      </c>
      <c r="ER393" t="b">
        <f t="shared" si="462"/>
        <v>1</v>
      </c>
      <c r="ES393" t="b">
        <f t="shared" si="463"/>
        <v>0</v>
      </c>
      <c r="ET393" t="b">
        <f t="shared" si="464"/>
        <v>0</v>
      </c>
      <c r="EU393" t="b">
        <f t="shared" si="465"/>
        <v>0</v>
      </c>
      <c r="EV393" t="b">
        <f t="shared" si="466"/>
        <v>0</v>
      </c>
      <c r="EW393">
        <f t="shared" si="420"/>
        <v>1</v>
      </c>
      <c r="EX393" t="str">
        <f t="shared" si="421"/>
        <v>na</v>
      </c>
      <c r="EY393" t="str">
        <f t="shared" si="422"/>
        <v>na</v>
      </c>
      <c r="EZ393" t="str">
        <f t="shared" si="423"/>
        <v>na</v>
      </c>
      <c r="FA393" t="b">
        <f t="shared" si="424"/>
        <v>1</v>
      </c>
      <c r="FB393" t="b">
        <f t="shared" si="425"/>
        <v>0</v>
      </c>
      <c r="FC393" t="b">
        <f t="shared" si="467"/>
        <v>0</v>
      </c>
      <c r="FD393" t="b">
        <f t="shared" si="426"/>
        <v>1</v>
      </c>
      <c r="FE393" t="str">
        <f t="shared" si="427"/>
        <v>na</v>
      </c>
      <c r="FF393" t="b">
        <f t="shared" si="428"/>
        <v>1</v>
      </c>
      <c r="FG393" t="b">
        <f t="shared" si="429"/>
        <v>0</v>
      </c>
      <c r="FH393" t="b">
        <f t="shared" si="468"/>
        <v>0</v>
      </c>
      <c r="FI393">
        <f>IF(OR(FD393=FALSE,FD393="na"),"na",VLOOKUP(GH393,'Vlookup tables'!$G$2:$H$7,2,FALSE))</f>
        <v>2</v>
      </c>
      <c r="FJ393" t="str">
        <f>IF(OR(FE393=FALSE,FE393="na"),"na",VLOOKUP(GI393,'Vlookup tables'!$G$2:$H$7,2,FALSE))</f>
        <v>na</v>
      </c>
      <c r="FK393">
        <f>IF(OR(FF393=FALSE,FF393="na"),"na",VLOOKUP(GJ393,'Vlookup tables'!$G$2:$H$7,2,FALSE))</f>
        <v>2</v>
      </c>
      <c r="FL393" t="str">
        <f>IF(OR(FG393=FALSE,FG393="na"),"na",VLOOKUP(GK393,'Vlookup tables'!$G$2:$H$7,2,FALSE))</f>
        <v>na</v>
      </c>
      <c r="FM393">
        <f>IF(OR(FD393=FALSE,FD393="na"),"na",VLOOKUP(GO393,'Vlookup tables'!$J$2:$K$5,2,FALSE))</f>
        <v>3</v>
      </c>
      <c r="FN393" t="str">
        <f>IF(OR(FE393=FALSE,FE393="na"),"na",VLOOKUP(GP393,'Vlookup tables'!$J$2:$K$5,2,FALSE))</f>
        <v>na</v>
      </c>
      <c r="FO393">
        <f>IF(OR(FF393=FALSE,FF393="na"),"na",VLOOKUP(GQ393,'Vlookup tables'!$J$2:$K$5,2,FALSE))</f>
        <v>3</v>
      </c>
      <c r="FP393" t="str">
        <f>IF(OR(FG393=FALSE,FG393="na"),"na",VLOOKUP(GR393,'Vlookup tables'!$J$2:$K$5,2,FALSE))</f>
        <v>na</v>
      </c>
      <c r="FQ393" t="b">
        <f t="shared" si="430"/>
        <v>0</v>
      </c>
      <c r="FR393" t="str">
        <f t="shared" si="431"/>
        <v>na</v>
      </c>
      <c r="FS393" t="b">
        <f t="shared" si="432"/>
        <v>0</v>
      </c>
      <c r="FT393" t="str">
        <f t="shared" si="433"/>
        <v>na</v>
      </c>
      <c r="FU393" t="b">
        <f t="shared" si="434"/>
        <v>0</v>
      </c>
      <c r="FV393" t="s">
        <v>601</v>
      </c>
      <c r="FX393" t="s">
        <v>555</v>
      </c>
      <c r="GB393" t="s">
        <v>630</v>
      </c>
      <c r="GF393" t="s">
        <v>596</v>
      </c>
      <c r="GH393" t="s">
        <v>531</v>
      </c>
      <c r="GJ393" t="s">
        <v>531</v>
      </c>
      <c r="GO393" t="s">
        <v>532</v>
      </c>
      <c r="GQ393" t="s">
        <v>532</v>
      </c>
      <c r="HD393" t="s">
        <v>552</v>
      </c>
      <c r="HX393">
        <f>IF(IT393="","Unknown",VLOOKUP(IT393,'Vlookup tables'!$B$13:$C$16,2,FALSE))</f>
        <v>2</v>
      </c>
      <c r="HY393">
        <f>IF(IU393="","Unknown",VLOOKUP(IU393,'Vlookup tables'!$D$13:$E$16,2,FALSE))</f>
        <v>3</v>
      </c>
      <c r="HZ393">
        <f>IF(IV393="","Unknown",VLOOKUP(IV393,'Vlookup tables'!$F$13:$G$16,2,FALSE))</f>
        <v>3</v>
      </c>
      <c r="IA393">
        <f>IF(IW393="","Unknown",VLOOKUP(IW393,'Vlookup tables'!$H$13:$I$16,2,FALSE))</f>
        <v>3</v>
      </c>
      <c r="IB393">
        <f>IF(IX393="","Unknown",VLOOKUP(IX393,'Vlookup tables'!$J$13:$K$16,2,FALSE))</f>
        <v>3</v>
      </c>
      <c r="IC393">
        <f>IF(IY393="","Unknown",VLOOKUP(IY393,'Vlookup tables'!$L$13:$M$16,2,FALSE))</f>
        <v>3</v>
      </c>
      <c r="ID393">
        <f>IF(IZ393="","Unknown",VLOOKUP(IZ393,'Vlookup tables'!$N$13:$O$16,2,FALSE))</f>
        <v>1</v>
      </c>
      <c r="IE393">
        <f>VLOOKUP(JA393,'Vlookup tables'!$P$13:$Q$15,2,FALSE)</f>
        <v>1</v>
      </c>
      <c r="IF393" t="str">
        <f t="shared" si="469"/>
        <v>na</v>
      </c>
      <c r="IG393" t="str">
        <f t="shared" si="470"/>
        <v>na</v>
      </c>
      <c r="IH393" t="str">
        <f t="shared" si="471"/>
        <v>na</v>
      </c>
      <c r="II393" t="str">
        <f t="shared" si="435"/>
        <v>na</v>
      </c>
      <c r="IJ393" t="str">
        <f>IF(OR(IF393=FALSE,IF393="na"),"na",VLOOKUP(JF393,'Vlookup tables'!$G$2:$H$7,2,FALSE))</f>
        <v>na</v>
      </c>
      <c r="IK393" t="str">
        <f>IF(OR(IG393=FALSE,IG393="na"),"na",VLOOKUP(JG393,'Vlookup tables'!$G$2:$H$7,2,FALSE))</f>
        <v>na</v>
      </c>
      <c r="IL393" t="str">
        <f>IF(OR(IH393=FALSE,IH393="na"),"na",VLOOKUP(JH393,'Vlookup tables'!$G$2:$H$7,2,FALSE))</f>
        <v>na</v>
      </c>
      <c r="IM393" t="str">
        <f>IF(OR(IF393=FALSE,IF393="na"),"na",VLOOKUP(JL393,'Vlookup tables'!$J$2:$K$5,2,FALSE))</f>
        <v>na</v>
      </c>
      <c r="IN393" t="str">
        <f>IF(OR(IG393=FALSE,IG393="na"),"na",VLOOKUP(JM393,'Vlookup tables'!$J$2:$K$5,2,FALSE))</f>
        <v>na</v>
      </c>
      <c r="IO393" t="str">
        <f>IF(OR(IH393=FALSE,IH393="na"),"na",VLOOKUP(JN393,'Vlookup tables'!$J$2:$K$5,2,FALSE))</f>
        <v>na</v>
      </c>
      <c r="IP393" t="str">
        <f t="shared" si="472"/>
        <v>na</v>
      </c>
      <c r="IQ393" t="str">
        <f t="shared" si="473"/>
        <v>na</v>
      </c>
      <c r="IR393" t="str">
        <f t="shared" si="474"/>
        <v>na</v>
      </c>
      <c r="IS393" t="b">
        <f t="shared" si="475"/>
        <v>0</v>
      </c>
      <c r="IT393" t="s">
        <v>559</v>
      </c>
      <c r="IU393" t="s">
        <v>539</v>
      </c>
      <c r="IV393" t="s">
        <v>540</v>
      </c>
      <c r="IW393" t="s">
        <v>576</v>
      </c>
      <c r="IX393" t="s">
        <v>577</v>
      </c>
      <c r="IY393" t="s">
        <v>532</v>
      </c>
      <c r="IZ393" t="s">
        <v>562</v>
      </c>
      <c r="JA393" t="s">
        <v>541</v>
      </c>
      <c r="JX393" t="s">
        <v>534</v>
      </c>
      <c r="JZ393" t="s">
        <v>901</v>
      </c>
      <c r="KA393" t="s">
        <v>589</v>
      </c>
      <c r="KC393">
        <v>2</v>
      </c>
      <c r="KD393">
        <v>1</v>
      </c>
      <c r="KH393">
        <v>1</v>
      </c>
      <c r="KN393" t="s">
        <v>552</v>
      </c>
      <c r="KQ393" t="b">
        <f t="shared" si="476"/>
        <v>0</v>
      </c>
      <c r="KR393">
        <f t="shared" si="436"/>
        <v>148</v>
      </c>
    </row>
    <row r="394" spans="1:304" ht="14.4" customHeight="1" x14ac:dyDescent="0.3">
      <c r="A394">
        <v>100</v>
      </c>
      <c r="B394">
        <v>559</v>
      </c>
      <c r="C394" s="2">
        <v>44893.695648148147</v>
      </c>
      <c r="D394">
        <v>1</v>
      </c>
      <c r="E394" t="s">
        <v>581</v>
      </c>
      <c r="F394" t="s">
        <v>582</v>
      </c>
      <c r="G394">
        <f>VLOOKUP(F394,'Vlookup tables'!$A$2:$B$10,2,FALSE)</f>
        <v>1</v>
      </c>
      <c r="H394" t="s">
        <v>545</v>
      </c>
      <c r="J394" t="str">
        <f t="shared" si="477"/>
        <v>Engineering</v>
      </c>
      <c r="K394" t="s">
        <v>568</v>
      </c>
      <c r="L394">
        <f>VLOOKUP(K394,'Vlookup tables'!$A$2:$B$10,2,FALSE)</f>
        <v>6</v>
      </c>
      <c r="M394" t="s">
        <v>547</v>
      </c>
      <c r="N394" t="b">
        <f t="shared" si="437"/>
        <v>0</v>
      </c>
      <c r="O394" t="b">
        <f t="shared" si="438"/>
        <v>0</v>
      </c>
      <c r="P394" t="b">
        <f t="shared" si="439"/>
        <v>1</v>
      </c>
      <c r="Q394" t="b">
        <f t="shared" si="440"/>
        <v>0</v>
      </c>
      <c r="R394" t="b">
        <f t="shared" si="441"/>
        <v>0</v>
      </c>
      <c r="S394" t="s">
        <v>547</v>
      </c>
      <c r="T394" t="b">
        <f t="shared" si="478"/>
        <v>0</v>
      </c>
      <c r="U394" t="b">
        <f t="shared" si="479"/>
        <v>0</v>
      </c>
      <c r="V394" t="str">
        <f t="shared" si="480"/>
        <v>na</v>
      </c>
      <c r="W394" t="b">
        <f t="shared" si="481"/>
        <v>0</v>
      </c>
      <c r="X394" t="b">
        <f t="shared" si="482"/>
        <v>0</v>
      </c>
      <c r="Y394" t="s">
        <v>517</v>
      </c>
      <c r="Z394">
        <f>VLOOKUP(Y394,'Vlookup tables'!$D$2:$E$6,2,FALSE)</f>
        <v>1</v>
      </c>
      <c r="AA394" t="b">
        <f t="shared" si="419"/>
        <v>1</v>
      </c>
      <c r="AB394" t="b">
        <f t="shared" si="442"/>
        <v>0</v>
      </c>
      <c r="AC394" t="b">
        <f t="shared" si="443"/>
        <v>0</v>
      </c>
      <c r="AD394" t="b">
        <f t="shared" si="444"/>
        <v>1</v>
      </c>
      <c r="AE394" t="b">
        <f t="shared" si="445"/>
        <v>0</v>
      </c>
      <c r="AF394">
        <f>IF(OR(AA394=FALSE,AA394="na"),"na",VLOOKUP(AV394,'Vlookup tables'!$G$2:$H$7,2,FALSE))</f>
        <v>3</v>
      </c>
      <c r="AG394" t="str">
        <f>IF(OR(AB394=FALSE,AB394="na"),"na",VLOOKUP(AW394,'Vlookup tables'!$G$2:$H$7,2,FALSE))</f>
        <v>na</v>
      </c>
      <c r="AH394" t="str">
        <f>IF(OR(AC394=FALSE,AC394="na"),"na",VLOOKUP(AX394,'Vlookup tables'!$G$2:$H$7,2,FALSE))</f>
        <v>na</v>
      </c>
      <c r="AI394">
        <f>IF(OR(AD394=FALSE,AD394="na"),"na",VLOOKUP(AY394,'Vlookup tables'!$G$2:$H$7,2,FALSE))</f>
        <v>3</v>
      </c>
      <c r="AJ394">
        <f>IF(OR(AA394=FALSE,AA394="na"),"na",VLOOKUP(BC394,'Vlookup tables'!$J$2:$K$5,2,FALSE))</f>
        <v>2</v>
      </c>
      <c r="AK394" t="str">
        <f>IF(OR(AB394=FALSE,AB394="na"),"na",VLOOKUP(BD394,'Vlookup tables'!$J$2:$K$5,2,FALSE))</f>
        <v>na</v>
      </c>
      <c r="AL394" t="str">
        <f>IF(OR(AC394=FALSE,AC394="na"),"na",VLOOKUP(BE394,'Vlookup tables'!$J$2:$K$5,2,FALSE))</f>
        <v>na</v>
      </c>
      <c r="AM394">
        <f>IF(OR(AD394=FALSE,AD394="na"),"na",VLOOKUP(BF394,'Vlookup tables'!$J$2:$K$5,2,FALSE))</f>
        <v>2</v>
      </c>
      <c r="AN394" t="b">
        <f t="shared" si="446"/>
        <v>0</v>
      </c>
      <c r="AO394" t="str">
        <f t="shared" si="447"/>
        <v>na</v>
      </c>
      <c r="AP394" t="str">
        <f t="shared" si="448"/>
        <v>na</v>
      </c>
      <c r="AQ394" t="b">
        <f t="shared" si="449"/>
        <v>0</v>
      </c>
      <c r="AR394" t="s">
        <v>666</v>
      </c>
      <c r="AV394" t="s">
        <v>527</v>
      </c>
      <c r="AX394" t="s">
        <v>527</v>
      </c>
      <c r="AY394" t="s">
        <v>527</v>
      </c>
      <c r="BC394" t="s">
        <v>528</v>
      </c>
      <c r="BE394" t="s">
        <v>528</v>
      </c>
      <c r="BF394" t="s">
        <v>528</v>
      </c>
      <c r="BQ394" t="str">
        <f t="shared" si="450"/>
        <v>Yes</v>
      </c>
      <c r="BR394" t="b">
        <f t="shared" si="451"/>
        <v>0</v>
      </c>
      <c r="BS394" t="b">
        <f t="shared" si="452"/>
        <v>1</v>
      </c>
      <c r="BT394" t="b">
        <f t="shared" si="453"/>
        <v>0</v>
      </c>
      <c r="BU394" t="b">
        <f t="shared" si="454"/>
        <v>0</v>
      </c>
      <c r="BV394" t="b">
        <f t="shared" si="455"/>
        <v>0</v>
      </c>
      <c r="BW394" t="str">
        <f>IF(OR(BR394=FALSE,BR394="na"),"na",VLOOKUP(CN394,'Vlookup tables'!$G$2:$H$7,2,FALSE))</f>
        <v>na</v>
      </c>
      <c r="BX394">
        <f>IF(OR(BS394=FALSE,BS394="na"),"na",VLOOKUP(CO394,'Vlookup tables'!$G$2:$H$7,2,FALSE))</f>
        <v>2</v>
      </c>
      <c r="BY394" t="str">
        <f>IF(OR(BT394=FALSE,BT394="na"),"na",VLOOKUP(CP394,'Vlookup tables'!$G$2:$H$7,2,FALSE))</f>
        <v>na</v>
      </c>
      <c r="BZ394" t="str">
        <f>IF(OR(BU394=FALSE,BU394="na"),"na",VLOOKUP(CQ394,'Vlookup tables'!$G$2:$H$7,2,FALSE))</f>
        <v>na</v>
      </c>
      <c r="CA394" t="str">
        <f>IF(OR(BR394=FALSE,BR394="na"),"na",VLOOKUP(CU394,'Vlookup tables'!$J$2:$K$5,2,FALSE))</f>
        <v>na</v>
      </c>
      <c r="CB394">
        <f>IF(OR(BS394=FALSE,BS394="na"),"na",VLOOKUP(CV394,'Vlookup tables'!$J$2:$K$5,2,FALSE))</f>
        <v>2</v>
      </c>
      <c r="CC394" t="str">
        <f>IF(OR(BT394=FALSE,BT394="na"),"na",VLOOKUP(CW394,'Vlookup tables'!$J$2:$K$5,2,FALSE))</f>
        <v>na</v>
      </c>
      <c r="CD394" t="str">
        <f>IF(OR(BU394=FALSE,BU394="na"),"na",VLOOKUP(CX394,'Vlookup tables'!$J$2:$K$5,2,FALSE))</f>
        <v>na</v>
      </c>
      <c r="CE394" t="str">
        <f t="shared" si="456"/>
        <v>na</v>
      </c>
      <c r="CF394" t="b">
        <f t="shared" si="457"/>
        <v>0</v>
      </c>
      <c r="CG394" t="str">
        <f t="shared" si="458"/>
        <v>na</v>
      </c>
      <c r="CH394" t="str">
        <f t="shared" si="459"/>
        <v>na</v>
      </c>
      <c r="CI394" t="s">
        <v>519</v>
      </c>
      <c r="CJ394" t="s">
        <v>805</v>
      </c>
      <c r="CO394" t="s">
        <v>531</v>
      </c>
      <c r="CV394" t="s">
        <v>528</v>
      </c>
      <c r="DI394" t="b">
        <f t="shared" si="460"/>
        <v>0</v>
      </c>
      <c r="DK394" t="s">
        <v>552</v>
      </c>
      <c r="EQ394" t="b">
        <f t="shared" si="461"/>
        <v>1</v>
      </c>
      <c r="ER394" t="b">
        <f t="shared" si="462"/>
        <v>1</v>
      </c>
      <c r="ES394" t="b">
        <f t="shared" si="463"/>
        <v>0</v>
      </c>
      <c r="ET394" t="b">
        <f t="shared" si="464"/>
        <v>0</v>
      </c>
      <c r="EU394" t="b">
        <f t="shared" si="465"/>
        <v>0</v>
      </c>
      <c r="EV394" t="b">
        <f t="shared" si="466"/>
        <v>0</v>
      </c>
      <c r="EW394">
        <f t="shared" si="420"/>
        <v>3</v>
      </c>
      <c r="EX394" t="str">
        <f t="shared" si="421"/>
        <v>na</v>
      </c>
      <c r="EY394" t="str">
        <f t="shared" si="422"/>
        <v>na</v>
      </c>
      <c r="EZ394" t="str">
        <f t="shared" si="423"/>
        <v>na</v>
      </c>
      <c r="FA394" t="b">
        <f t="shared" si="424"/>
        <v>1</v>
      </c>
      <c r="FB394" t="b">
        <f t="shared" si="425"/>
        <v>1</v>
      </c>
      <c r="FC394" t="b">
        <f t="shared" si="467"/>
        <v>0</v>
      </c>
      <c r="FD394" t="b">
        <f t="shared" si="426"/>
        <v>1</v>
      </c>
      <c r="FE394" t="b">
        <f t="shared" si="427"/>
        <v>1</v>
      </c>
      <c r="FF394" t="b">
        <f t="shared" si="428"/>
        <v>0</v>
      </c>
      <c r="FG394" t="b">
        <f t="shared" si="429"/>
        <v>0</v>
      </c>
      <c r="FH394" t="b">
        <f t="shared" si="468"/>
        <v>0</v>
      </c>
      <c r="FI394">
        <f>IF(OR(FD394=FALSE,FD394="na"),"na",VLOOKUP(GH394,'Vlookup tables'!$G$2:$H$7,2,FALSE))</f>
        <v>3</v>
      </c>
      <c r="FJ394">
        <f>IF(OR(FE394=FALSE,FE394="na"),"na",VLOOKUP(GI394,'Vlookup tables'!$G$2:$H$7,2,FALSE))</f>
        <v>3</v>
      </c>
      <c r="FK394" t="str">
        <f>IF(OR(FF394=FALSE,FF394="na"),"na",VLOOKUP(GJ394,'Vlookup tables'!$G$2:$H$7,2,FALSE))</f>
        <v>na</v>
      </c>
      <c r="FL394" t="str">
        <f>IF(OR(FG394=FALSE,FG394="na"),"na",VLOOKUP(GK394,'Vlookup tables'!$G$2:$H$7,2,FALSE))</f>
        <v>na</v>
      </c>
      <c r="FM394">
        <f>IF(OR(FD394=FALSE,FD394="na"),"na",VLOOKUP(GO394,'Vlookup tables'!$J$2:$K$5,2,FALSE))</f>
        <v>2</v>
      </c>
      <c r="FN394">
        <f>IF(OR(FE394=FALSE,FE394="na"),"na",VLOOKUP(GP394,'Vlookup tables'!$J$2:$K$5,2,FALSE))</f>
        <v>2</v>
      </c>
      <c r="FO394" t="str">
        <f>IF(OR(FF394=FALSE,FF394="na"),"na",VLOOKUP(GQ394,'Vlookup tables'!$J$2:$K$5,2,FALSE))</f>
        <v>na</v>
      </c>
      <c r="FP394" t="str">
        <f>IF(OR(FG394=FALSE,FG394="na"),"na",VLOOKUP(GR394,'Vlookup tables'!$J$2:$K$5,2,FALSE))</f>
        <v>na</v>
      </c>
      <c r="FQ394" t="b">
        <f t="shared" si="430"/>
        <v>0</v>
      </c>
      <c r="FR394" t="b">
        <f t="shared" si="431"/>
        <v>0</v>
      </c>
      <c r="FS394" t="str">
        <f t="shared" si="432"/>
        <v>na</v>
      </c>
      <c r="FT394" t="str">
        <f t="shared" si="433"/>
        <v>na</v>
      </c>
      <c r="FU394" t="b">
        <f t="shared" si="434"/>
        <v>0</v>
      </c>
      <c r="FV394" t="s">
        <v>601</v>
      </c>
      <c r="FX394" t="s">
        <v>554</v>
      </c>
      <c r="GB394" t="s">
        <v>1372</v>
      </c>
      <c r="GF394" t="s">
        <v>609</v>
      </c>
      <c r="GH394" t="s">
        <v>527</v>
      </c>
      <c r="GI394" t="s">
        <v>527</v>
      </c>
      <c r="GO394" t="s">
        <v>528</v>
      </c>
      <c r="GP394" t="s">
        <v>528</v>
      </c>
      <c r="HD394" t="s">
        <v>552</v>
      </c>
      <c r="HX394">
        <f>IF(IT394="","Unknown",VLOOKUP(IT394,'Vlookup tables'!$B$13:$C$16,2,FALSE))</f>
        <v>2</v>
      </c>
      <c r="HY394">
        <f>IF(IU394="","Unknown",VLOOKUP(IU394,'Vlookup tables'!$D$13:$E$16,2,FALSE))</f>
        <v>3</v>
      </c>
      <c r="HZ394">
        <f>IF(IV394="","Unknown",VLOOKUP(IV394,'Vlookup tables'!$F$13:$G$16,2,FALSE))</f>
        <v>3</v>
      </c>
      <c r="IA394">
        <f>IF(IW394="","Unknown",VLOOKUP(IW394,'Vlookup tables'!$H$13:$I$16,2,FALSE))</f>
        <v>2</v>
      </c>
      <c r="IB394">
        <f>IF(IX394="","Unknown",VLOOKUP(IX394,'Vlookup tables'!$J$13:$K$16,2,FALSE))</f>
        <v>2</v>
      </c>
      <c r="IC394">
        <f>IF(IY394="","Unknown",VLOOKUP(IY394,'Vlookup tables'!$L$13:$M$16,2,FALSE))</f>
        <v>2</v>
      </c>
      <c r="ID394">
        <f>IF(IZ394="","Unknown",VLOOKUP(IZ394,'Vlookup tables'!$N$13:$O$16,2,FALSE))</f>
        <v>3</v>
      </c>
      <c r="IE394">
        <f>VLOOKUP(JA394,'Vlookup tables'!$P$13:$Q$15,2,FALSE)</f>
        <v>2</v>
      </c>
      <c r="IF394" t="b">
        <f t="shared" si="469"/>
        <v>0</v>
      </c>
      <c r="IG394" t="b">
        <f t="shared" si="470"/>
        <v>0</v>
      </c>
      <c r="IH394" t="b">
        <f t="shared" si="471"/>
        <v>0</v>
      </c>
      <c r="II394" t="b">
        <f t="shared" si="435"/>
        <v>1</v>
      </c>
      <c r="IJ394" t="str">
        <f>IF(OR(IF394=FALSE,IF394="na"),"na",VLOOKUP(JF394,'Vlookup tables'!$G$2:$H$7,2,FALSE))</f>
        <v>na</v>
      </c>
      <c r="IK394" t="str">
        <f>IF(OR(IG394=FALSE,IG394="na"),"na",VLOOKUP(JG394,'Vlookup tables'!$G$2:$H$7,2,FALSE))</f>
        <v>na</v>
      </c>
      <c r="IL394" t="str">
        <f>IF(OR(IH394=FALSE,IH394="na"),"na",VLOOKUP(JH394,'Vlookup tables'!$G$2:$H$7,2,FALSE))</f>
        <v>na</v>
      </c>
      <c r="IM394" t="str">
        <f>IF(OR(IF394=FALSE,IF394="na"),"na",VLOOKUP(JL394,'Vlookup tables'!$J$2:$K$5,2,FALSE))</f>
        <v>na</v>
      </c>
      <c r="IN394" t="str">
        <f>IF(OR(IG394=FALSE,IG394="na"),"na",VLOOKUP(JM394,'Vlookup tables'!$J$2:$K$5,2,FALSE))</f>
        <v>na</v>
      </c>
      <c r="IO394" t="str">
        <f>IF(OR(IH394=FALSE,IH394="na"),"na",VLOOKUP(JN394,'Vlookup tables'!$J$2:$K$5,2,FALSE))</f>
        <v>na</v>
      </c>
      <c r="IP394" t="str">
        <f t="shared" si="472"/>
        <v>na</v>
      </c>
      <c r="IQ394" t="str">
        <f t="shared" si="473"/>
        <v>na</v>
      </c>
      <c r="IR394" t="str">
        <f t="shared" si="474"/>
        <v>na</v>
      </c>
      <c r="IS394" t="b">
        <f t="shared" si="475"/>
        <v>0</v>
      </c>
      <c r="IT394" t="s">
        <v>559</v>
      </c>
      <c r="IU394" t="s">
        <v>539</v>
      </c>
      <c r="IV394" t="s">
        <v>540</v>
      </c>
      <c r="IW394" t="s">
        <v>562</v>
      </c>
      <c r="IX394" t="s">
        <v>563</v>
      </c>
      <c r="IY394" t="s">
        <v>528</v>
      </c>
      <c r="IZ394" t="s">
        <v>587</v>
      </c>
      <c r="JA394" t="s">
        <v>578</v>
      </c>
      <c r="JB394" t="s">
        <v>579</v>
      </c>
      <c r="JC394" t="s">
        <v>778</v>
      </c>
      <c r="JI394" t="s">
        <v>551</v>
      </c>
      <c r="JO394" t="s">
        <v>528</v>
      </c>
      <c r="KN394" t="s">
        <v>552</v>
      </c>
      <c r="KQ394" t="b">
        <f t="shared" si="476"/>
        <v>0</v>
      </c>
      <c r="KR394">
        <f t="shared" si="436"/>
        <v>148</v>
      </c>
    </row>
    <row r="395" spans="1:304" ht="14.4" customHeight="1" x14ac:dyDescent="0.3">
      <c r="A395">
        <v>100</v>
      </c>
      <c r="B395">
        <v>862</v>
      </c>
      <c r="C395" s="2">
        <v>44895.478576388887</v>
      </c>
      <c r="D395">
        <v>0.89999997615814198</v>
      </c>
      <c r="E395" t="s">
        <v>581</v>
      </c>
      <c r="F395" t="s">
        <v>680</v>
      </c>
      <c r="G395">
        <f>VLOOKUP(F395,'Vlookup tables'!$A$2:$B$10,2,FALSE)</f>
        <v>2</v>
      </c>
      <c r="H395" t="s">
        <v>567</v>
      </c>
      <c r="J395" t="str">
        <f t="shared" si="477"/>
        <v>Administration</v>
      </c>
      <c r="K395" t="s">
        <v>566</v>
      </c>
      <c r="L395">
        <f>VLOOKUP(K395,'Vlookup tables'!$A$2:$B$10,2,FALSE)</f>
        <v>3</v>
      </c>
      <c r="M395" t="s">
        <v>583</v>
      </c>
      <c r="N395" t="b">
        <f t="shared" si="437"/>
        <v>1</v>
      </c>
      <c r="O395" t="b">
        <f t="shared" si="438"/>
        <v>0</v>
      </c>
      <c r="P395" t="b">
        <f t="shared" si="439"/>
        <v>0</v>
      </c>
      <c r="Q395" t="b">
        <f t="shared" si="440"/>
        <v>0</v>
      </c>
      <c r="R395" t="b">
        <f t="shared" si="441"/>
        <v>0</v>
      </c>
      <c r="S395" t="s">
        <v>547</v>
      </c>
      <c r="T395" t="str">
        <f t="shared" si="478"/>
        <v>na</v>
      </c>
      <c r="U395" t="b">
        <f t="shared" si="479"/>
        <v>0</v>
      </c>
      <c r="V395" t="b">
        <f t="shared" si="480"/>
        <v>1</v>
      </c>
      <c r="W395" t="b">
        <f t="shared" si="481"/>
        <v>0</v>
      </c>
      <c r="X395" t="b">
        <f t="shared" si="482"/>
        <v>0</v>
      </c>
      <c r="Y395" t="s">
        <v>584</v>
      </c>
      <c r="Z395">
        <f>VLOOKUP(Y395,'Vlookup tables'!$D$2:$E$6,2,FALSE)</f>
        <v>2</v>
      </c>
      <c r="AA395" t="str">
        <f t="shared" si="419"/>
        <v>na</v>
      </c>
      <c r="AB395" t="str">
        <f t="shared" si="442"/>
        <v>na</v>
      </c>
      <c r="AC395" t="str">
        <f t="shared" si="443"/>
        <v>na</v>
      </c>
      <c r="AD395" t="str">
        <f t="shared" si="444"/>
        <v>na</v>
      </c>
      <c r="AE395" t="str">
        <f t="shared" si="445"/>
        <v>na</v>
      </c>
      <c r="AF395" t="str">
        <f>IF(OR(AA395=FALSE,AA395="na"),"na",VLOOKUP(AV395,'Vlookup tables'!$G$2:$H$7,2,FALSE))</f>
        <v>na</v>
      </c>
      <c r="AG395" t="str">
        <f>IF(OR(AB395=FALSE,AB395="na"),"na",VLOOKUP(AW395,'Vlookup tables'!$G$2:$H$7,2,FALSE))</f>
        <v>na</v>
      </c>
      <c r="AH395" t="str">
        <f>IF(OR(AC395=FALSE,AC395="na"),"na",VLOOKUP(AX395,'Vlookup tables'!$G$2:$H$7,2,FALSE))</f>
        <v>na</v>
      </c>
      <c r="AI395" t="str">
        <f>IF(OR(AD395=FALSE,AD395="na"),"na",VLOOKUP(AY395,'Vlookup tables'!$G$2:$H$7,2,FALSE))</f>
        <v>na</v>
      </c>
      <c r="AJ395" t="str">
        <f>IF(OR(AA395=FALSE,AA395="na"),"na",VLOOKUP(BC395,'Vlookup tables'!$J$2:$K$5,2,FALSE))</f>
        <v>na</v>
      </c>
      <c r="AK395" t="str">
        <f>IF(OR(AB395=FALSE,AB395="na"),"na",VLOOKUP(BD395,'Vlookup tables'!$J$2:$K$5,2,FALSE))</f>
        <v>na</v>
      </c>
      <c r="AL395" t="str">
        <f>IF(OR(AC395=FALSE,AC395="na"),"na",VLOOKUP(BE395,'Vlookup tables'!$J$2:$K$5,2,FALSE))</f>
        <v>na</v>
      </c>
      <c r="AM395" t="str">
        <f>IF(OR(AD395=FALSE,AD395="na"),"na",VLOOKUP(BF395,'Vlookup tables'!$J$2:$K$5,2,FALSE))</f>
        <v>na</v>
      </c>
      <c r="AN395" t="str">
        <f t="shared" si="446"/>
        <v>na</v>
      </c>
      <c r="AO395" t="str">
        <f t="shared" si="447"/>
        <v>na</v>
      </c>
      <c r="AP395" t="str">
        <f t="shared" si="448"/>
        <v>na</v>
      </c>
      <c r="AQ395" t="str">
        <f t="shared" si="449"/>
        <v>na</v>
      </c>
      <c r="BQ395" t="str">
        <f t="shared" si="450"/>
        <v>na</v>
      </c>
      <c r="BR395" t="b">
        <f t="shared" si="451"/>
        <v>1</v>
      </c>
      <c r="BS395" t="b">
        <f t="shared" si="452"/>
        <v>1</v>
      </c>
      <c r="BT395" t="b">
        <f t="shared" si="453"/>
        <v>1</v>
      </c>
      <c r="BU395" t="b">
        <f t="shared" si="454"/>
        <v>0</v>
      </c>
      <c r="BV395" t="b">
        <f t="shared" si="455"/>
        <v>0</v>
      </c>
      <c r="BW395">
        <f>IF(OR(BR395=FALSE,BR395="na"),"na",VLOOKUP(CN395,'Vlookup tables'!$G$2:$H$7,2,FALSE))</f>
        <v>3</v>
      </c>
      <c r="BX395">
        <f>IF(OR(BS395=FALSE,BS395="na"),"na",VLOOKUP(CO395,'Vlookup tables'!$G$2:$H$7,2,FALSE))</f>
        <v>3</v>
      </c>
      <c r="BY395">
        <f>IF(OR(BT395=FALSE,BT395="na"),"na",VLOOKUP(CP395,'Vlookup tables'!$G$2:$H$7,2,FALSE))</f>
        <v>1</v>
      </c>
      <c r="BZ395" t="str">
        <f>IF(OR(BU395=FALSE,BU395="na"),"na",VLOOKUP(CQ395,'Vlookup tables'!$G$2:$H$7,2,FALSE))</f>
        <v>na</v>
      </c>
      <c r="CA395">
        <f>IF(OR(BR395=FALSE,BR395="na"),"na",VLOOKUP(CU395,'Vlookup tables'!$J$2:$K$5,2,FALSE))</f>
        <v>3</v>
      </c>
      <c r="CB395">
        <f>IF(OR(BS395=FALSE,BS395="na"),"na",VLOOKUP(CV395,'Vlookup tables'!$J$2:$K$5,2,FALSE))</f>
        <v>3</v>
      </c>
      <c r="CC395">
        <f>IF(OR(BT395=FALSE,BT395="na"),"na",VLOOKUP(CW395,'Vlookup tables'!$J$2:$K$5,2,FALSE))</f>
        <v>3</v>
      </c>
      <c r="CD395" t="str">
        <f>IF(OR(BU395=FALSE,BU395="na"),"na",VLOOKUP(CX395,'Vlookup tables'!$J$2:$K$5,2,FALSE))</f>
        <v>na</v>
      </c>
      <c r="CE395" t="b">
        <f t="shared" si="456"/>
        <v>0</v>
      </c>
      <c r="CF395" t="b">
        <f t="shared" si="457"/>
        <v>0</v>
      </c>
      <c r="CG395" t="b">
        <f t="shared" si="458"/>
        <v>0</v>
      </c>
      <c r="CH395" t="str">
        <f t="shared" si="459"/>
        <v>na</v>
      </c>
      <c r="CJ395" t="s">
        <v>593</v>
      </c>
      <c r="CN395" t="s">
        <v>527</v>
      </c>
      <c r="CO395" t="s">
        <v>527</v>
      </c>
      <c r="CP395" t="s">
        <v>530</v>
      </c>
      <c r="CU395" t="s">
        <v>532</v>
      </c>
      <c r="CV395" t="s">
        <v>532</v>
      </c>
      <c r="CW395" t="s">
        <v>532</v>
      </c>
      <c r="DI395" t="b">
        <f t="shared" si="460"/>
        <v>0</v>
      </c>
      <c r="DK395" t="s">
        <v>552</v>
      </c>
      <c r="EQ395" t="b">
        <f t="shared" si="461"/>
        <v>1</v>
      </c>
      <c r="ER395" t="b">
        <f t="shared" si="462"/>
        <v>1</v>
      </c>
      <c r="ES395" t="b">
        <f t="shared" si="463"/>
        <v>0</v>
      </c>
      <c r="ET395" t="b">
        <f t="shared" si="464"/>
        <v>0</v>
      </c>
      <c r="EU395" t="b">
        <f t="shared" si="465"/>
        <v>0</v>
      </c>
      <c r="EV395" t="b">
        <f t="shared" si="466"/>
        <v>0</v>
      </c>
      <c r="EW395">
        <f t="shared" si="420"/>
        <v>1</v>
      </c>
      <c r="EX395" t="str">
        <f t="shared" si="421"/>
        <v>na</v>
      </c>
      <c r="EY395" t="str">
        <f t="shared" si="422"/>
        <v>na</v>
      </c>
      <c r="EZ395" t="str">
        <f t="shared" si="423"/>
        <v>na</v>
      </c>
      <c r="FA395" t="b">
        <f t="shared" si="424"/>
        <v>1</v>
      </c>
      <c r="FB395" t="b">
        <f t="shared" si="425"/>
        <v>1</v>
      </c>
      <c r="FC395" t="b">
        <f t="shared" si="467"/>
        <v>0</v>
      </c>
      <c r="FD395" t="b">
        <f t="shared" si="426"/>
        <v>1</v>
      </c>
      <c r="FE395" t="str">
        <f t="shared" si="427"/>
        <v>na</v>
      </c>
      <c r="FF395" t="b">
        <f t="shared" si="428"/>
        <v>1</v>
      </c>
      <c r="FG395" t="b">
        <f t="shared" si="429"/>
        <v>1</v>
      </c>
      <c r="FH395" t="b">
        <f t="shared" si="468"/>
        <v>0</v>
      </c>
      <c r="FI395">
        <f>IF(OR(FD395=FALSE,FD395="na"),"na",VLOOKUP(GH395,'Vlookup tables'!$G$2:$H$7,2,FALSE))</f>
        <v>4</v>
      </c>
      <c r="FJ395" t="str">
        <f>IF(OR(FE395=FALSE,FE395="na"),"na",VLOOKUP(GI395,'Vlookup tables'!$G$2:$H$7,2,FALSE))</f>
        <v>na</v>
      </c>
      <c r="FK395">
        <f>IF(OR(FF395=FALSE,FF395="na"),"na",VLOOKUP(GJ395,'Vlookup tables'!$G$2:$H$7,2,FALSE))</f>
        <v>4</v>
      </c>
      <c r="FL395">
        <f>IF(OR(FG395=FALSE,FG395="na"),"na",VLOOKUP(GK395,'Vlookup tables'!$G$2:$H$7,2,FALSE))</f>
        <v>3</v>
      </c>
      <c r="FM395">
        <f>IF(OR(FD395=FALSE,FD395="na"),"na",VLOOKUP(GO395,'Vlookup tables'!$J$2:$K$5,2,FALSE))</f>
        <v>3</v>
      </c>
      <c r="FN395" t="str">
        <f>IF(OR(FE395=FALSE,FE395="na"),"na",VLOOKUP(GP395,'Vlookup tables'!$J$2:$K$5,2,FALSE))</f>
        <v>na</v>
      </c>
      <c r="FO395">
        <f>IF(OR(FF395=FALSE,FF395="na"),"na",VLOOKUP(GQ395,'Vlookup tables'!$J$2:$K$5,2,FALSE))</f>
        <v>3</v>
      </c>
      <c r="FP395">
        <f>IF(OR(FG395=FALSE,FG395="na"),"na",VLOOKUP(GR395,'Vlookup tables'!$J$2:$K$5,2,FALSE))</f>
        <v>3</v>
      </c>
      <c r="FQ395" t="b">
        <f t="shared" si="430"/>
        <v>0</v>
      </c>
      <c r="FR395" t="str">
        <f t="shared" si="431"/>
        <v>na</v>
      </c>
      <c r="FS395" t="b">
        <f t="shared" si="432"/>
        <v>0</v>
      </c>
      <c r="FT395" t="b">
        <f t="shared" si="433"/>
        <v>0</v>
      </c>
      <c r="FU395" t="b">
        <f t="shared" si="434"/>
        <v>0</v>
      </c>
      <c r="FV395" t="s">
        <v>601</v>
      </c>
      <c r="FX395" t="s">
        <v>555</v>
      </c>
      <c r="GB395" t="s">
        <v>618</v>
      </c>
      <c r="GF395" t="s">
        <v>609</v>
      </c>
      <c r="GH395" t="s">
        <v>573</v>
      </c>
      <c r="GJ395" t="s">
        <v>573</v>
      </c>
      <c r="GK395" t="s">
        <v>527</v>
      </c>
      <c r="GO395" t="s">
        <v>532</v>
      </c>
      <c r="GQ395" t="s">
        <v>532</v>
      </c>
      <c r="GR395" t="s">
        <v>532</v>
      </c>
      <c r="HD395" t="s">
        <v>552</v>
      </c>
      <c r="HX395">
        <f>IF(IT395="","Unknown",VLOOKUP(IT395,'Vlookup tables'!$B$13:$C$16,2,FALSE))</f>
        <v>2</v>
      </c>
      <c r="HY395">
        <f>IF(IU395="","Unknown",VLOOKUP(IU395,'Vlookup tables'!$D$13:$E$16,2,FALSE))</f>
        <v>3</v>
      </c>
      <c r="HZ395">
        <f>IF(IV395="","Unknown",VLOOKUP(IV395,'Vlookup tables'!$F$13:$G$16,2,FALSE))</f>
        <v>3</v>
      </c>
      <c r="IA395">
        <f>IF(IW395="","Unknown",VLOOKUP(IW395,'Vlookup tables'!$H$13:$I$16,2,FALSE))</f>
        <v>3</v>
      </c>
      <c r="IB395">
        <f>IF(IX395="","Unknown",VLOOKUP(IX395,'Vlookup tables'!$J$13:$K$16,2,FALSE))</f>
        <v>3</v>
      </c>
      <c r="IC395">
        <f>IF(IY395="","Unknown",VLOOKUP(IY395,'Vlookup tables'!$L$13:$M$16,2,FALSE))</f>
        <v>3</v>
      </c>
      <c r="ID395">
        <f>IF(IZ395="","Unknown",VLOOKUP(IZ395,'Vlookup tables'!$N$13:$O$16,2,FALSE))</f>
        <v>2</v>
      </c>
      <c r="IE395">
        <f>VLOOKUP(JA395,'Vlookup tables'!$P$13:$Q$15,2,FALSE)</f>
        <v>1</v>
      </c>
      <c r="IF395" t="str">
        <f t="shared" si="469"/>
        <v>na</v>
      </c>
      <c r="IG395" t="str">
        <f t="shared" si="470"/>
        <v>na</v>
      </c>
      <c r="IH395" t="str">
        <f t="shared" si="471"/>
        <v>na</v>
      </c>
      <c r="II395" t="str">
        <f t="shared" si="435"/>
        <v>na</v>
      </c>
      <c r="IJ395" t="str">
        <f>IF(OR(IF395=FALSE,IF395="na"),"na",VLOOKUP(JF395,'Vlookup tables'!$G$2:$H$7,2,FALSE))</f>
        <v>na</v>
      </c>
      <c r="IK395" t="str">
        <f>IF(OR(IG395=FALSE,IG395="na"),"na",VLOOKUP(JG395,'Vlookup tables'!$G$2:$H$7,2,FALSE))</f>
        <v>na</v>
      </c>
      <c r="IL395" t="str">
        <f>IF(OR(IH395=FALSE,IH395="na"),"na",VLOOKUP(JH395,'Vlookup tables'!$G$2:$H$7,2,FALSE))</f>
        <v>na</v>
      </c>
      <c r="IM395" t="str">
        <f>IF(OR(IF395=FALSE,IF395="na"),"na",VLOOKUP(JL395,'Vlookup tables'!$J$2:$K$5,2,FALSE))</f>
        <v>na</v>
      </c>
      <c r="IN395" t="str">
        <f>IF(OR(IG395=FALSE,IG395="na"),"na",VLOOKUP(JM395,'Vlookup tables'!$J$2:$K$5,2,FALSE))</f>
        <v>na</v>
      </c>
      <c r="IO395" t="str">
        <f>IF(OR(IH395=FALSE,IH395="na"),"na",VLOOKUP(JN395,'Vlookup tables'!$J$2:$K$5,2,FALSE))</f>
        <v>na</v>
      </c>
      <c r="IP395" t="str">
        <f t="shared" si="472"/>
        <v>na</v>
      </c>
      <c r="IQ395" t="str">
        <f t="shared" si="473"/>
        <v>na</v>
      </c>
      <c r="IR395" t="str">
        <f t="shared" si="474"/>
        <v>na</v>
      </c>
      <c r="IS395" t="b">
        <f t="shared" si="475"/>
        <v>0</v>
      </c>
      <c r="IT395" t="s">
        <v>559</v>
      </c>
      <c r="IU395" t="s">
        <v>539</v>
      </c>
      <c r="IV395" t="s">
        <v>540</v>
      </c>
      <c r="IW395" t="s">
        <v>576</v>
      </c>
      <c r="IX395" t="s">
        <v>577</v>
      </c>
      <c r="IY395" t="s">
        <v>532</v>
      </c>
      <c r="IZ395" t="s">
        <v>576</v>
      </c>
      <c r="JA395" t="s">
        <v>541</v>
      </c>
      <c r="JX395" t="s">
        <v>579</v>
      </c>
      <c r="KQ395" t="b">
        <f t="shared" si="476"/>
        <v>0</v>
      </c>
      <c r="KR395">
        <f t="shared" si="436"/>
        <v>142</v>
      </c>
    </row>
    <row r="396" spans="1:304" ht="14.4" customHeight="1" x14ac:dyDescent="0.3">
      <c r="A396">
        <v>100</v>
      </c>
      <c r="B396">
        <v>586</v>
      </c>
      <c r="C396" s="2">
        <v>44895.545671296299</v>
      </c>
      <c r="D396">
        <v>1</v>
      </c>
      <c r="E396" t="s">
        <v>544</v>
      </c>
      <c r="F396" t="s">
        <v>568</v>
      </c>
      <c r="G396">
        <f>VLOOKUP(F396,'Vlookup tables'!$A$2:$B$10,2,FALSE)</f>
        <v>6</v>
      </c>
      <c r="H396" t="s">
        <v>631</v>
      </c>
      <c r="J396" t="str">
        <f t="shared" si="477"/>
        <v>Maintenance</v>
      </c>
      <c r="K396" t="s">
        <v>568</v>
      </c>
      <c r="L396">
        <f>VLOOKUP(K396,'Vlookup tables'!$A$2:$B$10,2,FALSE)</f>
        <v>6</v>
      </c>
      <c r="M396" t="s">
        <v>583</v>
      </c>
      <c r="N396" t="b">
        <f t="shared" si="437"/>
        <v>1</v>
      </c>
      <c r="O396" t="b">
        <f t="shared" si="438"/>
        <v>0</v>
      </c>
      <c r="P396" t="b">
        <f t="shared" si="439"/>
        <v>0</v>
      </c>
      <c r="Q396" t="b">
        <f t="shared" si="440"/>
        <v>0</v>
      </c>
      <c r="R396" t="b">
        <f t="shared" si="441"/>
        <v>0</v>
      </c>
      <c r="S396" t="s">
        <v>904</v>
      </c>
      <c r="T396" t="str">
        <f t="shared" si="478"/>
        <v>na</v>
      </c>
      <c r="U396" t="b">
        <f t="shared" si="479"/>
        <v>0</v>
      </c>
      <c r="V396" t="b">
        <f t="shared" si="480"/>
        <v>0</v>
      </c>
      <c r="W396" t="b">
        <f t="shared" si="481"/>
        <v>1</v>
      </c>
      <c r="X396" t="b">
        <f t="shared" si="482"/>
        <v>0</v>
      </c>
      <c r="Y396" t="s">
        <v>517</v>
      </c>
      <c r="Z396">
        <f>VLOOKUP(Y396,'Vlookup tables'!$D$2:$E$6,2,FALSE)</f>
        <v>1</v>
      </c>
      <c r="AA396" t="b">
        <f t="shared" si="419"/>
        <v>0</v>
      </c>
      <c r="AB396" t="b">
        <f t="shared" si="442"/>
        <v>0</v>
      </c>
      <c r="AC396" t="b">
        <f t="shared" si="443"/>
        <v>0</v>
      </c>
      <c r="AD396" t="b">
        <f t="shared" si="444"/>
        <v>0</v>
      </c>
      <c r="AE396" t="b">
        <f t="shared" si="445"/>
        <v>0</v>
      </c>
      <c r="AF396" t="str">
        <f>IF(OR(AA396=FALSE,AA396="na"),"na",VLOOKUP(AV396,'Vlookup tables'!$G$2:$H$7,2,FALSE))</f>
        <v>na</v>
      </c>
      <c r="AG396" t="str">
        <f>IF(OR(AB396=FALSE,AB396="na"),"na",VLOOKUP(AW396,'Vlookup tables'!$G$2:$H$7,2,FALSE))</f>
        <v>na</v>
      </c>
      <c r="AH396" t="str">
        <f>IF(OR(AC396=FALSE,AC396="na"),"na",VLOOKUP(AX396,'Vlookup tables'!$G$2:$H$7,2,FALSE))</f>
        <v>na</v>
      </c>
      <c r="AI396" t="str">
        <f>IF(OR(AD396=FALSE,AD396="na"),"na",VLOOKUP(AY396,'Vlookup tables'!$G$2:$H$7,2,FALSE))</f>
        <v>na</v>
      </c>
      <c r="AJ396" t="str">
        <f>IF(OR(AA396=FALSE,AA396="na"),"na",VLOOKUP(BC396,'Vlookup tables'!$J$2:$K$5,2,FALSE))</f>
        <v>na</v>
      </c>
      <c r="AK396" t="str">
        <f>IF(OR(AB396=FALSE,AB396="na"),"na",VLOOKUP(BD396,'Vlookup tables'!$J$2:$K$5,2,FALSE))</f>
        <v>na</v>
      </c>
      <c r="AL396" t="str">
        <f>IF(OR(AC396=FALSE,AC396="na"),"na",VLOOKUP(BE396,'Vlookup tables'!$J$2:$K$5,2,FALSE))</f>
        <v>na</v>
      </c>
      <c r="AM396" t="str">
        <f>IF(OR(AD396=FALSE,AD396="na"),"na",VLOOKUP(BF396,'Vlookup tables'!$J$2:$K$5,2,FALSE))</f>
        <v>na</v>
      </c>
      <c r="AN396" t="str">
        <f t="shared" si="446"/>
        <v>na</v>
      </c>
      <c r="AO396" t="str">
        <f t="shared" si="447"/>
        <v>na</v>
      </c>
      <c r="AP396" t="str">
        <f t="shared" si="448"/>
        <v>na</v>
      </c>
      <c r="AQ396" t="str">
        <f t="shared" si="449"/>
        <v>na</v>
      </c>
      <c r="AR396" t="s">
        <v>632</v>
      </c>
      <c r="AX396" t="s">
        <v>551</v>
      </c>
      <c r="BE396" t="s">
        <v>532</v>
      </c>
      <c r="BL396" t="s">
        <v>2067</v>
      </c>
      <c r="BQ396" t="str">
        <f t="shared" si="450"/>
        <v>No</v>
      </c>
      <c r="BR396" t="str">
        <f t="shared" si="451"/>
        <v>na</v>
      </c>
      <c r="BS396" t="str">
        <f t="shared" si="452"/>
        <v>na</v>
      </c>
      <c r="BT396" t="str">
        <f t="shared" si="453"/>
        <v>na</v>
      </c>
      <c r="BU396" t="str">
        <f t="shared" si="454"/>
        <v>na</v>
      </c>
      <c r="BV396" t="str">
        <f t="shared" si="455"/>
        <v>na</v>
      </c>
      <c r="BW396" t="str">
        <f>IF(OR(BR396=FALSE,BR396="na"),"na",VLOOKUP(CN396,'Vlookup tables'!$G$2:$H$7,2,FALSE))</f>
        <v>na</v>
      </c>
      <c r="BX396" t="str">
        <f>IF(OR(BS396=FALSE,BS396="na"),"na",VLOOKUP(CO396,'Vlookup tables'!$G$2:$H$7,2,FALSE))</f>
        <v>na</v>
      </c>
      <c r="BY396" t="str">
        <f>IF(OR(BT396=FALSE,BT396="na"),"na",VLOOKUP(CP396,'Vlookup tables'!$G$2:$H$7,2,FALSE))</f>
        <v>na</v>
      </c>
      <c r="BZ396" t="str">
        <f>IF(OR(BU396=FALSE,BU396="na"),"na",VLOOKUP(CQ396,'Vlookup tables'!$G$2:$H$7,2,FALSE))</f>
        <v>na</v>
      </c>
      <c r="CA396" t="str">
        <f>IF(OR(BR396=FALSE,BR396="na"),"na",VLOOKUP(CU396,'Vlookup tables'!$J$2:$K$5,2,FALSE))</f>
        <v>na</v>
      </c>
      <c r="CB396" t="str">
        <f>IF(OR(BS396=FALSE,BS396="na"),"na",VLOOKUP(CV396,'Vlookup tables'!$J$2:$K$5,2,FALSE))</f>
        <v>na</v>
      </c>
      <c r="CC396" t="str">
        <f>IF(OR(BT396=FALSE,BT396="na"),"na",VLOOKUP(CW396,'Vlookup tables'!$J$2:$K$5,2,FALSE))</f>
        <v>na</v>
      </c>
      <c r="CD396" t="str">
        <f>IF(OR(BU396=FALSE,BU396="na"),"na",VLOOKUP(CX396,'Vlookup tables'!$J$2:$K$5,2,FALSE))</f>
        <v>na</v>
      </c>
      <c r="CE396" t="str">
        <f t="shared" si="456"/>
        <v>na</v>
      </c>
      <c r="CF396" t="str">
        <f t="shared" si="457"/>
        <v>na</v>
      </c>
      <c r="CG396" t="str">
        <f t="shared" si="458"/>
        <v>na</v>
      </c>
      <c r="CH396" t="str">
        <f t="shared" si="459"/>
        <v>na</v>
      </c>
      <c r="CI396" t="s">
        <v>617</v>
      </c>
      <c r="DI396" t="b">
        <f t="shared" si="460"/>
        <v>1</v>
      </c>
      <c r="DJ396" t="s">
        <v>2068</v>
      </c>
      <c r="DK396" t="s">
        <v>900</v>
      </c>
      <c r="EQ396" t="b">
        <f t="shared" si="461"/>
        <v>1</v>
      </c>
      <c r="ER396" t="b">
        <f t="shared" si="462"/>
        <v>1</v>
      </c>
      <c r="ES396" t="b">
        <f t="shared" si="463"/>
        <v>0</v>
      </c>
      <c r="ET396" t="b">
        <f t="shared" si="464"/>
        <v>0</v>
      </c>
      <c r="EU396" t="b">
        <f t="shared" si="465"/>
        <v>0</v>
      </c>
      <c r="EV396" t="b">
        <f t="shared" si="466"/>
        <v>0</v>
      </c>
      <c r="EW396">
        <f t="shared" si="420"/>
        <v>2</v>
      </c>
      <c r="EX396" t="str">
        <f t="shared" si="421"/>
        <v>na</v>
      </c>
      <c r="EY396" t="str">
        <f t="shared" si="422"/>
        <v>na</v>
      </c>
      <c r="EZ396" t="str">
        <f t="shared" si="423"/>
        <v>na</v>
      </c>
      <c r="FA396" t="b">
        <f t="shared" si="424"/>
        <v>1</v>
      </c>
      <c r="FB396" t="b">
        <f t="shared" si="425"/>
        <v>0</v>
      </c>
      <c r="FC396" t="b">
        <f t="shared" si="467"/>
        <v>0</v>
      </c>
      <c r="FD396" t="b">
        <f t="shared" si="426"/>
        <v>0</v>
      </c>
      <c r="FE396" t="b">
        <f t="shared" si="427"/>
        <v>0</v>
      </c>
      <c r="FF396" t="b">
        <f t="shared" si="428"/>
        <v>1</v>
      </c>
      <c r="FG396" t="b">
        <f t="shared" si="429"/>
        <v>0</v>
      </c>
      <c r="FH396" t="b">
        <f t="shared" si="468"/>
        <v>0</v>
      </c>
      <c r="FI396" t="str">
        <f>IF(OR(FD396=FALSE,FD396="na"),"na",VLOOKUP(GH396,'Vlookup tables'!$G$2:$H$7,2,FALSE))</f>
        <v>na</v>
      </c>
      <c r="FJ396" t="str">
        <f>IF(OR(FE396=FALSE,FE396="na"),"na",VLOOKUP(GI396,'Vlookup tables'!$G$2:$H$7,2,FALSE))</f>
        <v>na</v>
      </c>
      <c r="FK396">
        <f>IF(OR(FF396=FALSE,FF396="na"),"na",VLOOKUP(GJ396,'Vlookup tables'!$G$2:$H$7,2,FALSE))</f>
        <v>5</v>
      </c>
      <c r="FL396" t="str">
        <f>IF(OR(FG396=FALSE,FG396="na"),"na",VLOOKUP(GK396,'Vlookup tables'!$G$2:$H$7,2,FALSE))</f>
        <v>na</v>
      </c>
      <c r="FM396" t="str">
        <f>IF(OR(FD396=FALSE,FD396="na"),"na",VLOOKUP(GO396,'Vlookup tables'!$J$2:$K$5,2,FALSE))</f>
        <v>na</v>
      </c>
      <c r="FN396" t="str">
        <f>IF(OR(FE396=FALSE,FE396="na"),"na",VLOOKUP(GP396,'Vlookup tables'!$J$2:$K$5,2,FALSE))</f>
        <v>na</v>
      </c>
      <c r="FO396">
        <f>IF(OR(FF396=FALSE,FF396="na"),"na",VLOOKUP(GQ396,'Vlookup tables'!$J$2:$K$5,2,FALSE))</f>
        <v>3</v>
      </c>
      <c r="FP396" t="str">
        <f>IF(OR(FG396=FALSE,FG396="na"),"na",VLOOKUP(GR396,'Vlookup tables'!$J$2:$K$5,2,FALSE))</f>
        <v>na</v>
      </c>
      <c r="FQ396" t="str">
        <f t="shared" si="430"/>
        <v>na</v>
      </c>
      <c r="FR396" t="str">
        <f t="shared" si="431"/>
        <v>na</v>
      </c>
      <c r="FS396" t="b">
        <f t="shared" si="432"/>
        <v>0</v>
      </c>
      <c r="FT396" t="str">
        <f t="shared" si="433"/>
        <v>na</v>
      </c>
      <c r="FU396" t="b">
        <f t="shared" si="434"/>
        <v>0</v>
      </c>
      <c r="FV396" t="s">
        <v>601</v>
      </c>
      <c r="FX396" t="s">
        <v>556</v>
      </c>
      <c r="GB396" t="s">
        <v>741</v>
      </c>
      <c r="GF396" t="s">
        <v>596</v>
      </c>
      <c r="GJ396" t="s">
        <v>551</v>
      </c>
      <c r="GQ396" t="s">
        <v>532</v>
      </c>
      <c r="GY396" t="s">
        <v>2069</v>
      </c>
      <c r="HC396" t="s">
        <v>629</v>
      </c>
      <c r="HD396" t="s">
        <v>900</v>
      </c>
      <c r="HX396">
        <f>IF(IT396="","Unknown",VLOOKUP(IT396,'Vlookup tables'!$B$13:$C$16,2,FALSE))</f>
        <v>1</v>
      </c>
      <c r="HY396">
        <f>IF(IU396="","Unknown",VLOOKUP(IU396,'Vlookup tables'!$D$13:$E$16,2,FALSE))</f>
        <v>1</v>
      </c>
      <c r="HZ396">
        <f>IF(IV396="","Unknown",VLOOKUP(IV396,'Vlookup tables'!$F$13:$G$16,2,FALSE))</f>
        <v>2</v>
      </c>
      <c r="IA396">
        <f>IF(IW396="","Unknown",VLOOKUP(IW396,'Vlookup tables'!$H$13:$I$16,2,FALSE))</f>
        <v>1</v>
      </c>
      <c r="IB396">
        <f>IF(IX396="","Unknown",VLOOKUP(IX396,'Vlookup tables'!$J$13:$K$16,2,FALSE))</f>
        <v>1</v>
      </c>
      <c r="IC396">
        <f>IF(IY396="","Unknown",VLOOKUP(IY396,'Vlookup tables'!$L$13:$M$16,2,FALSE))</f>
        <v>1</v>
      </c>
      <c r="ID396">
        <f>IF(IZ396="","Unknown",VLOOKUP(IZ396,'Vlookup tables'!$N$13:$O$16,2,FALSE))</f>
        <v>1</v>
      </c>
      <c r="IE396">
        <f>VLOOKUP(JA396,'Vlookup tables'!$P$13:$Q$15,2,FALSE)</f>
        <v>1</v>
      </c>
      <c r="IF396" t="str">
        <f t="shared" si="469"/>
        <v>na</v>
      </c>
      <c r="IG396" t="str">
        <f t="shared" si="470"/>
        <v>na</v>
      </c>
      <c r="IH396" t="str">
        <f t="shared" si="471"/>
        <v>na</v>
      </c>
      <c r="II396" t="str">
        <f t="shared" si="435"/>
        <v>na</v>
      </c>
      <c r="IJ396" t="str">
        <f>IF(OR(IF396=FALSE,IF396="na"),"na",VLOOKUP(JF396,'Vlookup tables'!$G$2:$H$7,2,FALSE))</f>
        <v>na</v>
      </c>
      <c r="IK396" t="str">
        <f>IF(OR(IG396=FALSE,IG396="na"),"na",VLOOKUP(JG396,'Vlookup tables'!$G$2:$H$7,2,FALSE))</f>
        <v>na</v>
      </c>
      <c r="IL396" t="str">
        <f>IF(OR(IH396=FALSE,IH396="na"),"na",VLOOKUP(JH396,'Vlookup tables'!$G$2:$H$7,2,FALSE))</f>
        <v>na</v>
      </c>
      <c r="IM396" t="str">
        <f>IF(OR(IF396=FALSE,IF396="na"),"na",VLOOKUP(JL396,'Vlookup tables'!$J$2:$K$5,2,FALSE))</f>
        <v>na</v>
      </c>
      <c r="IN396" t="str">
        <f>IF(OR(IG396=FALSE,IG396="na"),"na",VLOOKUP(JM396,'Vlookup tables'!$J$2:$K$5,2,FALSE))</f>
        <v>na</v>
      </c>
      <c r="IO396" t="str">
        <f>IF(OR(IH396=FALSE,IH396="na"),"na",VLOOKUP(JN396,'Vlookup tables'!$J$2:$K$5,2,FALSE))</f>
        <v>na</v>
      </c>
      <c r="IP396" t="str">
        <f t="shared" si="472"/>
        <v>na</v>
      </c>
      <c r="IQ396" t="str">
        <f t="shared" si="473"/>
        <v>na</v>
      </c>
      <c r="IR396" t="str">
        <f t="shared" si="474"/>
        <v>na</v>
      </c>
      <c r="IS396" t="b">
        <f t="shared" si="475"/>
        <v>0</v>
      </c>
      <c r="IT396" t="s">
        <v>704</v>
      </c>
      <c r="IU396" t="s">
        <v>669</v>
      </c>
      <c r="IV396" t="s">
        <v>561</v>
      </c>
      <c r="IW396" t="s">
        <v>587</v>
      </c>
      <c r="IX396" t="s">
        <v>1067</v>
      </c>
      <c r="IY396" t="s">
        <v>564</v>
      </c>
      <c r="IZ396" t="s">
        <v>562</v>
      </c>
      <c r="JA396" t="s">
        <v>541</v>
      </c>
      <c r="JX396" t="s">
        <v>542</v>
      </c>
      <c r="KN396" t="s">
        <v>900</v>
      </c>
      <c r="KQ396" t="b">
        <f t="shared" si="476"/>
        <v>0</v>
      </c>
      <c r="KR396">
        <f t="shared" si="436"/>
        <v>140</v>
      </c>
    </row>
    <row r="397" spans="1:304" ht="14.4" customHeight="1" x14ac:dyDescent="0.3">
      <c r="A397">
        <v>100</v>
      </c>
      <c r="B397">
        <v>3312</v>
      </c>
      <c r="C397" s="2">
        <v>44895.699537037035</v>
      </c>
      <c r="D397">
        <v>1</v>
      </c>
      <c r="E397" t="s">
        <v>1477</v>
      </c>
      <c r="F397" t="s">
        <v>680</v>
      </c>
      <c r="G397">
        <f>VLOOKUP(F397,'Vlookup tables'!$A$2:$B$10,2,FALSE)</f>
        <v>2</v>
      </c>
      <c r="H397" t="s">
        <v>567</v>
      </c>
      <c r="J397" t="str">
        <f t="shared" si="477"/>
        <v>Administration</v>
      </c>
      <c r="K397" t="s">
        <v>612</v>
      </c>
      <c r="L397">
        <f>VLOOKUP(K397,'Vlookup tables'!$A$2:$B$10,2,FALSE)</f>
        <v>5</v>
      </c>
      <c r="M397" t="s">
        <v>592</v>
      </c>
      <c r="N397" t="b">
        <f t="shared" si="437"/>
        <v>0</v>
      </c>
      <c r="O397" t="b">
        <f t="shared" si="438"/>
        <v>1</v>
      </c>
      <c r="P397" t="b">
        <f t="shared" si="439"/>
        <v>0</v>
      </c>
      <c r="Q397" t="b">
        <f t="shared" si="440"/>
        <v>0</v>
      </c>
      <c r="R397" t="b">
        <f t="shared" si="441"/>
        <v>0</v>
      </c>
      <c r="T397" t="str">
        <f t="shared" si="478"/>
        <v>Unknown</v>
      </c>
      <c r="U397" t="str">
        <f t="shared" si="479"/>
        <v>na</v>
      </c>
      <c r="V397" t="str">
        <f t="shared" si="480"/>
        <v>Unknown</v>
      </c>
      <c r="W397" t="str">
        <f t="shared" si="481"/>
        <v>Unknown</v>
      </c>
      <c r="X397" t="str">
        <f t="shared" si="482"/>
        <v>Unknown</v>
      </c>
      <c r="Y397" t="s">
        <v>621</v>
      </c>
      <c r="Z397">
        <f>VLOOKUP(Y397,'Vlookup tables'!$D$2:$E$6,2,FALSE)</f>
        <v>3</v>
      </c>
      <c r="AA397" t="str">
        <f t="shared" si="419"/>
        <v>na</v>
      </c>
      <c r="AB397" t="str">
        <f t="shared" si="442"/>
        <v>na</v>
      </c>
      <c r="AC397" t="str">
        <f t="shared" si="443"/>
        <v>na</v>
      </c>
      <c r="AD397" t="str">
        <f t="shared" si="444"/>
        <v>na</v>
      </c>
      <c r="AE397" t="str">
        <f t="shared" si="445"/>
        <v>na</v>
      </c>
      <c r="AF397" t="str">
        <f>IF(OR(AA397=FALSE,AA397="na"),"na",VLOOKUP(AV397,'Vlookup tables'!$G$2:$H$7,2,FALSE))</f>
        <v>na</v>
      </c>
      <c r="AG397" t="str">
        <f>IF(OR(AB397=FALSE,AB397="na"),"na",VLOOKUP(AW397,'Vlookup tables'!$G$2:$H$7,2,FALSE))</f>
        <v>na</v>
      </c>
      <c r="AH397" t="str">
        <f>IF(OR(AC397=FALSE,AC397="na"),"na",VLOOKUP(AX397,'Vlookup tables'!$G$2:$H$7,2,FALSE))</f>
        <v>na</v>
      </c>
      <c r="AI397" t="str">
        <f>IF(OR(AD397=FALSE,AD397="na"),"na",VLOOKUP(AY397,'Vlookup tables'!$G$2:$H$7,2,FALSE))</f>
        <v>na</v>
      </c>
      <c r="AJ397" t="str">
        <f>IF(OR(AA397=FALSE,AA397="na"),"na",VLOOKUP(BC397,'Vlookup tables'!$J$2:$K$5,2,FALSE))</f>
        <v>na</v>
      </c>
      <c r="AK397" t="str">
        <f>IF(OR(AB397=FALSE,AB397="na"),"na",VLOOKUP(BD397,'Vlookup tables'!$J$2:$K$5,2,FALSE))</f>
        <v>na</v>
      </c>
      <c r="AL397" t="str">
        <f>IF(OR(AC397=FALSE,AC397="na"),"na",VLOOKUP(BE397,'Vlookup tables'!$J$2:$K$5,2,FALSE))</f>
        <v>na</v>
      </c>
      <c r="AM397" t="str">
        <f>IF(OR(AD397=FALSE,AD397="na"),"na",VLOOKUP(BF397,'Vlookup tables'!$J$2:$K$5,2,FALSE))</f>
        <v>na</v>
      </c>
      <c r="AN397" t="str">
        <f t="shared" si="446"/>
        <v>na</v>
      </c>
      <c r="AO397" t="str">
        <f t="shared" si="447"/>
        <v>na</v>
      </c>
      <c r="AP397" t="str">
        <f t="shared" si="448"/>
        <v>na</v>
      </c>
      <c r="AQ397" t="str">
        <f t="shared" si="449"/>
        <v>na</v>
      </c>
      <c r="BQ397" t="str">
        <f t="shared" si="450"/>
        <v>na</v>
      </c>
      <c r="BR397" t="str">
        <f t="shared" si="451"/>
        <v>na</v>
      </c>
      <c r="BS397" t="str">
        <f t="shared" si="452"/>
        <v>na</v>
      </c>
      <c r="BT397" t="str">
        <f t="shared" si="453"/>
        <v>na</v>
      </c>
      <c r="BU397" t="str">
        <f t="shared" si="454"/>
        <v>na</v>
      </c>
      <c r="BV397" t="str">
        <f t="shared" si="455"/>
        <v>na</v>
      </c>
      <c r="BW397" t="str">
        <f>IF(OR(BR397=FALSE,BR397="na"),"na",VLOOKUP(CN397,'Vlookup tables'!$G$2:$H$7,2,FALSE))</f>
        <v>na</v>
      </c>
      <c r="BX397" t="str">
        <f>IF(OR(BS397=FALSE,BS397="na"),"na",VLOOKUP(CO397,'Vlookup tables'!$G$2:$H$7,2,FALSE))</f>
        <v>na</v>
      </c>
      <c r="BY397" t="str">
        <f>IF(OR(BT397=FALSE,BT397="na"),"na",VLOOKUP(CP397,'Vlookup tables'!$G$2:$H$7,2,FALSE))</f>
        <v>na</v>
      </c>
      <c r="BZ397" t="str">
        <f>IF(OR(BU397=FALSE,BU397="na"),"na",VLOOKUP(CQ397,'Vlookup tables'!$G$2:$H$7,2,FALSE))</f>
        <v>na</v>
      </c>
      <c r="CA397" t="str">
        <f>IF(OR(BR397=FALSE,BR397="na"),"na",VLOOKUP(CU397,'Vlookup tables'!$J$2:$K$5,2,FALSE))</f>
        <v>na</v>
      </c>
      <c r="CB397" t="str">
        <f>IF(OR(BS397=FALSE,BS397="na"),"na",VLOOKUP(CV397,'Vlookup tables'!$J$2:$K$5,2,FALSE))</f>
        <v>na</v>
      </c>
      <c r="CC397" t="str">
        <f>IF(OR(BT397=FALSE,BT397="na"),"na",VLOOKUP(CW397,'Vlookup tables'!$J$2:$K$5,2,FALSE))</f>
        <v>na</v>
      </c>
      <c r="CD397" t="str">
        <f>IF(OR(BU397=FALSE,BU397="na"),"na",VLOOKUP(CX397,'Vlookup tables'!$J$2:$K$5,2,FALSE))</f>
        <v>na</v>
      </c>
      <c r="CE397" t="str">
        <f t="shared" si="456"/>
        <v>na</v>
      </c>
      <c r="CF397" t="str">
        <f t="shared" si="457"/>
        <v>na</v>
      </c>
      <c r="CG397" t="str">
        <f t="shared" si="458"/>
        <v>na</v>
      </c>
      <c r="CH397" t="str">
        <f t="shared" si="459"/>
        <v>na</v>
      </c>
      <c r="DI397" t="str">
        <f t="shared" si="460"/>
        <v>na</v>
      </c>
      <c r="DM397" s="5" t="s">
        <v>534</v>
      </c>
      <c r="EQ397" t="b">
        <f t="shared" si="461"/>
        <v>0</v>
      </c>
      <c r="ER397" t="b">
        <f t="shared" si="462"/>
        <v>0</v>
      </c>
      <c r="ES397" t="b">
        <f t="shared" si="463"/>
        <v>0</v>
      </c>
      <c r="ET397" t="b">
        <f t="shared" si="464"/>
        <v>0</v>
      </c>
      <c r="EU397" t="b">
        <f t="shared" si="465"/>
        <v>0</v>
      </c>
      <c r="EV397" t="b">
        <f t="shared" si="466"/>
        <v>0</v>
      </c>
      <c r="EW397" t="str">
        <f t="shared" si="420"/>
        <v>na</v>
      </c>
      <c r="EX397" t="str">
        <f t="shared" si="421"/>
        <v>na</v>
      </c>
      <c r="EY397" t="str">
        <f t="shared" si="422"/>
        <v>na</v>
      </c>
      <c r="EZ397" t="str">
        <f t="shared" si="423"/>
        <v>na</v>
      </c>
      <c r="FA397" t="str">
        <f t="shared" si="424"/>
        <v>na</v>
      </c>
      <c r="FB397" t="str">
        <f t="shared" si="425"/>
        <v>na</v>
      </c>
      <c r="FC397" t="str">
        <f t="shared" si="467"/>
        <v>na</v>
      </c>
      <c r="FD397" t="str">
        <f t="shared" si="426"/>
        <v>na</v>
      </c>
      <c r="FE397" t="str">
        <f t="shared" si="427"/>
        <v>na</v>
      </c>
      <c r="FF397" t="str">
        <f t="shared" si="428"/>
        <v>na</v>
      </c>
      <c r="FG397" t="str">
        <f t="shared" si="429"/>
        <v>na</v>
      </c>
      <c r="FH397" t="str">
        <f t="shared" si="468"/>
        <v>na</v>
      </c>
      <c r="FI397" t="str">
        <f>IF(OR(FD397=FALSE,FD397="na"),"na",VLOOKUP(GH397,'Vlookup tables'!$G$2:$H$7,2,FALSE))</f>
        <v>na</v>
      </c>
      <c r="FJ397" t="str">
        <f>IF(OR(FE397=FALSE,FE397="na"),"na",VLOOKUP(GI397,'Vlookup tables'!$G$2:$H$7,2,FALSE))</f>
        <v>na</v>
      </c>
      <c r="FK397" t="str">
        <f>IF(OR(FF397=FALSE,FF397="na"),"na",VLOOKUP(GJ397,'Vlookup tables'!$G$2:$H$7,2,FALSE))</f>
        <v>na</v>
      </c>
      <c r="FL397" t="str">
        <f>IF(OR(FG397=FALSE,FG397="na"),"na",VLOOKUP(GK397,'Vlookup tables'!$G$2:$H$7,2,FALSE))</f>
        <v>na</v>
      </c>
      <c r="FM397" t="str">
        <f>IF(OR(FD397=FALSE,FD397="na"),"na",VLOOKUP(GO397,'Vlookup tables'!$J$2:$K$5,2,FALSE))</f>
        <v>na</v>
      </c>
      <c r="FN397" t="str">
        <f>IF(OR(FE397=FALSE,FE397="na"),"na",VLOOKUP(GP397,'Vlookup tables'!$J$2:$K$5,2,FALSE))</f>
        <v>na</v>
      </c>
      <c r="FO397" t="str">
        <f>IF(OR(FF397=FALSE,FF397="na"),"na",VLOOKUP(GQ397,'Vlookup tables'!$J$2:$K$5,2,FALSE))</f>
        <v>na</v>
      </c>
      <c r="FP397" t="str">
        <f>IF(OR(FG397=FALSE,FG397="na"),"na",VLOOKUP(GR397,'Vlookup tables'!$J$2:$K$5,2,FALSE))</f>
        <v>na</v>
      </c>
      <c r="FQ397" t="str">
        <f t="shared" si="430"/>
        <v>na</v>
      </c>
      <c r="FR397" t="str">
        <f t="shared" si="431"/>
        <v>na</v>
      </c>
      <c r="FS397" t="str">
        <f t="shared" si="432"/>
        <v>na</v>
      </c>
      <c r="FT397" t="str">
        <f t="shared" si="433"/>
        <v>na</v>
      </c>
      <c r="FU397" t="str">
        <f t="shared" si="434"/>
        <v>na</v>
      </c>
      <c r="FV397" t="s">
        <v>574</v>
      </c>
      <c r="HF397" t="s">
        <v>575</v>
      </c>
      <c r="HX397">
        <f>IF(IT397="","Unknown",VLOOKUP(IT397,'Vlookup tables'!$B$13:$C$16,2,FALSE))</f>
        <v>2</v>
      </c>
      <c r="HY397">
        <f>IF(IU397="","Unknown",VLOOKUP(IU397,'Vlookup tables'!$D$13:$E$16,2,FALSE))</f>
        <v>3</v>
      </c>
      <c r="HZ397">
        <f>IF(IV397="","Unknown",VLOOKUP(IV397,'Vlookup tables'!$F$13:$G$16,2,FALSE))</f>
        <v>3</v>
      </c>
      <c r="IA397">
        <f>IF(IW397="","Unknown",VLOOKUP(IW397,'Vlookup tables'!$H$13:$I$16,2,FALSE))</f>
        <v>3</v>
      </c>
      <c r="IB397">
        <f>IF(IX397="","Unknown",VLOOKUP(IX397,'Vlookup tables'!$J$13:$K$16,2,FALSE))</f>
        <v>3</v>
      </c>
      <c r="IC397">
        <f>IF(IY397="","Unknown",VLOOKUP(IY397,'Vlookup tables'!$L$13:$M$16,2,FALSE))</f>
        <v>3</v>
      </c>
      <c r="ID397">
        <f>IF(IZ397="","Unknown",VLOOKUP(IZ397,'Vlookup tables'!$N$13:$O$16,2,FALSE))</f>
        <v>1</v>
      </c>
      <c r="IE397">
        <f>VLOOKUP(JA397,'Vlookup tables'!$P$13:$Q$15,2,FALSE)</f>
        <v>2</v>
      </c>
      <c r="IF397" t="b">
        <f t="shared" si="469"/>
        <v>0</v>
      </c>
      <c r="IG397" t="b">
        <f t="shared" si="470"/>
        <v>0</v>
      </c>
      <c r="IH397" t="b">
        <f t="shared" si="471"/>
        <v>1</v>
      </c>
      <c r="II397" t="b">
        <f t="shared" si="435"/>
        <v>0</v>
      </c>
      <c r="IJ397" t="str">
        <f>IF(OR(IF397=FALSE,IF397="na"),"na",VLOOKUP(JF397,'Vlookup tables'!$G$2:$H$7,2,FALSE))</f>
        <v>na</v>
      </c>
      <c r="IK397" t="str">
        <f>IF(OR(IG397=FALSE,IG397="na"),"na",VLOOKUP(JG397,'Vlookup tables'!$G$2:$H$7,2,FALSE))</f>
        <v>na</v>
      </c>
      <c r="IL397">
        <f>IF(OR(IH397=FALSE,IH397="na"),"na",VLOOKUP(JH397,'Vlookup tables'!$G$2:$H$7,2,FALSE))</f>
        <v>2</v>
      </c>
      <c r="IM397" t="str">
        <f>IF(OR(IF397=FALSE,IF397="na"),"na",VLOOKUP(JL397,'Vlookup tables'!$J$2:$K$5,2,FALSE))</f>
        <v>na</v>
      </c>
      <c r="IN397" t="str">
        <f>IF(OR(IG397=FALSE,IG397="na"),"na",VLOOKUP(JM397,'Vlookup tables'!$J$2:$K$5,2,FALSE))</f>
        <v>na</v>
      </c>
      <c r="IO397">
        <f>IF(OR(IH397=FALSE,IH397="na"),"na",VLOOKUP(JN397,'Vlookup tables'!$J$2:$K$5,2,FALSE))</f>
        <v>2</v>
      </c>
      <c r="IP397" t="str">
        <f t="shared" si="472"/>
        <v>na</v>
      </c>
      <c r="IQ397" t="str">
        <f t="shared" si="473"/>
        <v>na</v>
      </c>
      <c r="IR397" t="b">
        <f t="shared" si="474"/>
        <v>1</v>
      </c>
      <c r="IS397" t="b">
        <f t="shared" si="475"/>
        <v>0</v>
      </c>
      <c r="IT397" t="s">
        <v>559</v>
      </c>
      <c r="IU397" t="s">
        <v>539</v>
      </c>
      <c r="IV397" t="s">
        <v>540</v>
      </c>
      <c r="IW397" t="s">
        <v>576</v>
      </c>
      <c r="IX397" t="s">
        <v>577</v>
      </c>
      <c r="IY397" t="s">
        <v>532</v>
      </c>
      <c r="IZ397" t="s">
        <v>562</v>
      </c>
      <c r="JA397" t="s">
        <v>578</v>
      </c>
      <c r="JB397" t="s">
        <v>1156</v>
      </c>
      <c r="JH397" t="s">
        <v>531</v>
      </c>
      <c r="JN397" t="s">
        <v>528</v>
      </c>
      <c r="JT397" t="s">
        <v>2070</v>
      </c>
      <c r="KN397" t="s">
        <v>552</v>
      </c>
      <c r="KQ397" t="b">
        <f t="shared" si="476"/>
        <v>0</v>
      </c>
      <c r="KR397">
        <f t="shared" si="436"/>
        <v>129</v>
      </c>
    </row>
    <row r="398" spans="1:304" ht="14.4" customHeight="1" x14ac:dyDescent="0.3">
      <c r="A398">
        <v>100</v>
      </c>
      <c r="B398">
        <v>479</v>
      </c>
      <c r="C398" s="2">
        <v>44895.965243055558</v>
      </c>
      <c r="D398">
        <v>1</v>
      </c>
      <c r="E398" t="s">
        <v>544</v>
      </c>
      <c r="F398" t="s">
        <v>524</v>
      </c>
      <c r="G398">
        <f>VLOOKUP(F398,'Vlookup tables'!$A$2:$B$10,2,FALSE)</f>
        <v>0</v>
      </c>
      <c r="H398" t="s">
        <v>631</v>
      </c>
      <c r="J398" t="str">
        <f t="shared" si="477"/>
        <v>Maintenance</v>
      </c>
      <c r="K398" t="s">
        <v>524</v>
      </c>
      <c r="L398">
        <f>VLOOKUP(K398,'Vlookup tables'!$A$2:$B$10,2,FALSE)</f>
        <v>0</v>
      </c>
      <c r="M398" t="s">
        <v>569</v>
      </c>
      <c r="N398" t="b">
        <f t="shared" si="437"/>
        <v>1</v>
      </c>
      <c r="O398" t="b">
        <f t="shared" si="438"/>
        <v>1</v>
      </c>
      <c r="P398" t="b">
        <f t="shared" si="439"/>
        <v>0</v>
      </c>
      <c r="Q398" t="b">
        <f t="shared" si="440"/>
        <v>0</v>
      </c>
      <c r="R398" t="b">
        <f t="shared" si="441"/>
        <v>0</v>
      </c>
      <c r="S398" t="s">
        <v>754</v>
      </c>
      <c r="T398" t="str">
        <f t="shared" si="478"/>
        <v>na</v>
      </c>
      <c r="U398" t="str">
        <f t="shared" si="479"/>
        <v>na</v>
      </c>
      <c r="V398" t="b">
        <f t="shared" si="480"/>
        <v>1</v>
      </c>
      <c r="W398" t="b">
        <f t="shared" si="481"/>
        <v>1</v>
      </c>
      <c r="X398" t="b">
        <f t="shared" si="482"/>
        <v>0</v>
      </c>
      <c r="Y398" t="s">
        <v>517</v>
      </c>
      <c r="Z398">
        <f>VLOOKUP(Y398,'Vlookup tables'!$D$2:$E$6,2,FALSE)</f>
        <v>1</v>
      </c>
      <c r="AA398" t="b">
        <f t="shared" si="419"/>
        <v>0</v>
      </c>
      <c r="AB398" t="b">
        <f t="shared" si="442"/>
        <v>0</v>
      </c>
      <c r="AC398" t="b">
        <f t="shared" si="443"/>
        <v>0</v>
      </c>
      <c r="AD398" t="b">
        <f t="shared" si="444"/>
        <v>0</v>
      </c>
      <c r="AE398" t="b">
        <f t="shared" si="445"/>
        <v>0</v>
      </c>
      <c r="AF398" t="str">
        <f>IF(OR(AA398=FALSE,AA398="na"),"na",VLOOKUP(AV398,'Vlookup tables'!$G$2:$H$7,2,FALSE))</f>
        <v>na</v>
      </c>
      <c r="AG398" t="str">
        <f>IF(OR(AB398=FALSE,AB398="na"),"na",VLOOKUP(AW398,'Vlookup tables'!$G$2:$H$7,2,FALSE))</f>
        <v>na</v>
      </c>
      <c r="AH398" t="str">
        <f>IF(OR(AC398=FALSE,AC398="na"),"na",VLOOKUP(AX398,'Vlookup tables'!$G$2:$H$7,2,FALSE))</f>
        <v>na</v>
      </c>
      <c r="AI398" t="str">
        <f>IF(OR(AD398=FALSE,AD398="na"),"na",VLOOKUP(AY398,'Vlookup tables'!$G$2:$H$7,2,FALSE))</f>
        <v>na</v>
      </c>
      <c r="AJ398" t="str">
        <f>IF(OR(AA398=FALSE,AA398="na"),"na",VLOOKUP(BC398,'Vlookup tables'!$J$2:$K$5,2,FALSE))</f>
        <v>na</v>
      </c>
      <c r="AK398" t="str">
        <f>IF(OR(AB398=FALSE,AB398="na"),"na",VLOOKUP(BD398,'Vlookup tables'!$J$2:$K$5,2,FALSE))</f>
        <v>na</v>
      </c>
      <c r="AL398" t="str">
        <f>IF(OR(AC398=FALSE,AC398="na"),"na",VLOOKUP(BE398,'Vlookup tables'!$J$2:$K$5,2,FALSE))</f>
        <v>na</v>
      </c>
      <c r="AM398" t="str">
        <f>IF(OR(AD398=FALSE,AD398="na"),"na",VLOOKUP(BF398,'Vlookup tables'!$J$2:$K$5,2,FALSE))</f>
        <v>na</v>
      </c>
      <c r="AN398" t="str">
        <f t="shared" si="446"/>
        <v>na</v>
      </c>
      <c r="AO398" t="str">
        <f t="shared" si="447"/>
        <v>na</v>
      </c>
      <c r="AP398" t="str">
        <f t="shared" si="448"/>
        <v>na</v>
      </c>
      <c r="AQ398" t="str">
        <f t="shared" si="449"/>
        <v>na</v>
      </c>
      <c r="AR398" t="s">
        <v>632</v>
      </c>
      <c r="AX398" t="s">
        <v>573</v>
      </c>
      <c r="BE398" t="s">
        <v>532</v>
      </c>
      <c r="BL398" t="s">
        <v>2071</v>
      </c>
      <c r="BQ398" t="str">
        <f t="shared" si="450"/>
        <v>No</v>
      </c>
      <c r="BR398" t="str">
        <f t="shared" si="451"/>
        <v>na</v>
      </c>
      <c r="BS398" t="str">
        <f t="shared" si="452"/>
        <v>na</v>
      </c>
      <c r="BT398" t="str">
        <f t="shared" si="453"/>
        <v>na</v>
      </c>
      <c r="BU398" t="str">
        <f t="shared" si="454"/>
        <v>na</v>
      </c>
      <c r="BV398" t="str">
        <f t="shared" si="455"/>
        <v>na</v>
      </c>
      <c r="BW398" t="str">
        <f>IF(OR(BR398=FALSE,BR398="na"),"na",VLOOKUP(CN398,'Vlookup tables'!$G$2:$H$7,2,FALSE))</f>
        <v>na</v>
      </c>
      <c r="BX398" t="str">
        <f>IF(OR(BS398=FALSE,BS398="na"),"na",VLOOKUP(CO398,'Vlookup tables'!$G$2:$H$7,2,FALSE))</f>
        <v>na</v>
      </c>
      <c r="BY398" t="str">
        <f>IF(OR(BT398=FALSE,BT398="na"),"na",VLOOKUP(CP398,'Vlookup tables'!$G$2:$H$7,2,FALSE))</f>
        <v>na</v>
      </c>
      <c r="BZ398" t="str">
        <f>IF(OR(BU398=FALSE,BU398="na"),"na",VLOOKUP(CQ398,'Vlookup tables'!$G$2:$H$7,2,FALSE))</f>
        <v>na</v>
      </c>
      <c r="CA398" t="str">
        <f>IF(OR(BR398=FALSE,BR398="na"),"na",VLOOKUP(CU398,'Vlookup tables'!$J$2:$K$5,2,FALSE))</f>
        <v>na</v>
      </c>
      <c r="CB398" t="str">
        <f>IF(OR(BS398=FALSE,BS398="na"),"na",VLOOKUP(CV398,'Vlookup tables'!$J$2:$K$5,2,FALSE))</f>
        <v>na</v>
      </c>
      <c r="CC398" t="str">
        <f>IF(OR(BT398=FALSE,BT398="na"),"na",VLOOKUP(CW398,'Vlookup tables'!$J$2:$K$5,2,FALSE))</f>
        <v>na</v>
      </c>
      <c r="CD398" t="str">
        <f>IF(OR(BU398=FALSE,BU398="na"),"na",VLOOKUP(CX398,'Vlookup tables'!$J$2:$K$5,2,FALSE))</f>
        <v>na</v>
      </c>
      <c r="CE398" t="str">
        <f t="shared" si="456"/>
        <v>na</v>
      </c>
      <c r="CF398" t="str">
        <f t="shared" si="457"/>
        <v>na</v>
      </c>
      <c r="CG398" t="str">
        <f t="shared" si="458"/>
        <v>na</v>
      </c>
      <c r="CH398" t="str">
        <f t="shared" si="459"/>
        <v>na</v>
      </c>
      <c r="CI398" t="s">
        <v>617</v>
      </c>
      <c r="DI398" t="b">
        <f t="shared" si="460"/>
        <v>0</v>
      </c>
      <c r="DK398" t="s">
        <v>552</v>
      </c>
      <c r="EQ398" t="b">
        <f t="shared" si="461"/>
        <v>1</v>
      </c>
      <c r="ER398" t="b">
        <f t="shared" si="462"/>
        <v>1</v>
      </c>
      <c r="ES398" t="b">
        <f t="shared" si="463"/>
        <v>1</v>
      </c>
      <c r="ET398" t="b">
        <f t="shared" si="464"/>
        <v>0</v>
      </c>
      <c r="EU398" t="b">
        <f t="shared" si="465"/>
        <v>0</v>
      </c>
      <c r="EV398" t="b">
        <f t="shared" si="466"/>
        <v>0</v>
      </c>
      <c r="EW398">
        <f t="shared" si="420"/>
        <v>2</v>
      </c>
      <c r="EX398">
        <f t="shared" si="421"/>
        <v>2</v>
      </c>
      <c r="EY398" t="str">
        <f t="shared" si="422"/>
        <v>na</v>
      </c>
      <c r="EZ398" t="str">
        <f t="shared" si="423"/>
        <v>na</v>
      </c>
      <c r="FA398" t="b">
        <f t="shared" si="424"/>
        <v>1</v>
      </c>
      <c r="FB398" t="b">
        <f t="shared" si="425"/>
        <v>0</v>
      </c>
      <c r="FC398" t="b">
        <f t="shared" si="467"/>
        <v>0</v>
      </c>
      <c r="FD398" t="b">
        <f t="shared" si="426"/>
        <v>1</v>
      </c>
      <c r="FE398" t="b">
        <f t="shared" si="427"/>
        <v>1</v>
      </c>
      <c r="FF398" t="b">
        <f t="shared" si="428"/>
        <v>1</v>
      </c>
      <c r="FG398" t="b">
        <f t="shared" si="429"/>
        <v>0</v>
      </c>
      <c r="FH398" t="b">
        <f t="shared" si="468"/>
        <v>0</v>
      </c>
      <c r="FI398">
        <f>IF(OR(FD398=FALSE,FD398="na"),"na",VLOOKUP(GH398,'Vlookup tables'!$G$2:$H$7,2,FALSE))</f>
        <v>4</v>
      </c>
      <c r="FJ398">
        <f>IF(OR(FE398=FALSE,FE398="na"),"na",VLOOKUP(GI398,'Vlookup tables'!$G$2:$H$7,2,FALSE))</f>
        <v>4</v>
      </c>
      <c r="FK398">
        <f>IF(OR(FF398=FALSE,FF398="na"),"na",VLOOKUP(GJ398,'Vlookup tables'!$G$2:$H$7,2,FALSE))</f>
        <v>4</v>
      </c>
      <c r="FL398" t="str">
        <f>IF(OR(FG398=FALSE,FG398="na"),"na",VLOOKUP(GK398,'Vlookup tables'!$G$2:$H$7,2,FALSE))</f>
        <v>na</v>
      </c>
      <c r="FM398">
        <f>IF(OR(FD398=FALSE,FD398="na"),"na",VLOOKUP(GO398,'Vlookup tables'!$J$2:$K$5,2,FALSE))</f>
        <v>2</v>
      </c>
      <c r="FN398">
        <f>IF(OR(FE398=FALSE,FE398="na"),"na",VLOOKUP(GP398,'Vlookup tables'!$J$2:$K$5,2,FALSE))</f>
        <v>2</v>
      </c>
      <c r="FO398">
        <f>IF(OR(FF398=FALSE,FF398="na"),"na",VLOOKUP(GQ398,'Vlookup tables'!$J$2:$K$5,2,FALSE))</f>
        <v>2</v>
      </c>
      <c r="FP398" t="str">
        <f>IF(OR(FG398=FALSE,FG398="na"),"na",VLOOKUP(GR398,'Vlookup tables'!$J$2:$K$5,2,FALSE))</f>
        <v>na</v>
      </c>
      <c r="FQ398" t="b">
        <f t="shared" si="430"/>
        <v>0</v>
      </c>
      <c r="FR398" t="b">
        <f t="shared" si="431"/>
        <v>0</v>
      </c>
      <c r="FS398" t="b">
        <f t="shared" si="432"/>
        <v>0</v>
      </c>
      <c r="FT398" t="str">
        <f t="shared" si="433"/>
        <v>na</v>
      </c>
      <c r="FU398" t="b">
        <f t="shared" si="434"/>
        <v>0</v>
      </c>
      <c r="FV398" t="s">
        <v>634</v>
      </c>
      <c r="FX398" t="s">
        <v>556</v>
      </c>
      <c r="FY398" t="s">
        <v>556</v>
      </c>
      <c r="GB398" t="s">
        <v>635</v>
      </c>
      <c r="GF398" t="s">
        <v>596</v>
      </c>
      <c r="GH398" t="s">
        <v>573</v>
      </c>
      <c r="GI398" t="s">
        <v>573</v>
      </c>
      <c r="GJ398" t="s">
        <v>573</v>
      </c>
      <c r="GO398" t="s">
        <v>528</v>
      </c>
      <c r="GP398" t="s">
        <v>528</v>
      </c>
      <c r="GQ398" t="s">
        <v>528</v>
      </c>
      <c r="HD398" t="s">
        <v>552</v>
      </c>
      <c r="HX398">
        <f>IF(IT398="","Unknown",VLOOKUP(IT398,'Vlookup tables'!$B$13:$C$16,2,FALSE))</f>
        <v>1</v>
      </c>
      <c r="HY398">
        <f>IF(IU398="","Unknown",VLOOKUP(IU398,'Vlookup tables'!$D$13:$E$16,2,FALSE))</f>
        <v>1</v>
      </c>
      <c r="HZ398">
        <f>IF(IV398="","Unknown",VLOOKUP(IV398,'Vlookup tables'!$F$13:$G$16,2,FALSE))</f>
        <v>3</v>
      </c>
      <c r="IA398">
        <f>IF(IW398="","Unknown",VLOOKUP(IW398,'Vlookup tables'!$H$13:$I$16,2,FALSE))</f>
        <v>2</v>
      </c>
      <c r="IB398">
        <f>IF(IX398="","Unknown",VLOOKUP(IX398,'Vlookup tables'!$J$13:$K$16,2,FALSE))</f>
        <v>2</v>
      </c>
      <c r="IC398">
        <f>IF(IY398="","Unknown",VLOOKUP(IY398,'Vlookup tables'!$L$13:$M$16,2,FALSE))</f>
        <v>2</v>
      </c>
      <c r="ID398">
        <f>IF(IZ398="","Unknown",VLOOKUP(IZ398,'Vlookup tables'!$N$13:$O$16,2,FALSE))</f>
        <v>1</v>
      </c>
      <c r="IE398">
        <f>VLOOKUP(JA398,'Vlookup tables'!$P$13:$Q$15,2,FALSE)</f>
        <v>1</v>
      </c>
      <c r="IF398" t="str">
        <f t="shared" si="469"/>
        <v>na</v>
      </c>
      <c r="IG398" t="str">
        <f t="shared" si="470"/>
        <v>na</v>
      </c>
      <c r="IH398" t="str">
        <f t="shared" si="471"/>
        <v>na</v>
      </c>
      <c r="II398" t="str">
        <f t="shared" si="435"/>
        <v>na</v>
      </c>
      <c r="IJ398" t="str">
        <f>IF(OR(IF398=FALSE,IF398="na"),"na",VLOOKUP(JF398,'Vlookup tables'!$G$2:$H$7,2,FALSE))</f>
        <v>na</v>
      </c>
      <c r="IK398" t="str">
        <f>IF(OR(IG398=FALSE,IG398="na"),"na",VLOOKUP(JG398,'Vlookup tables'!$G$2:$H$7,2,FALSE))</f>
        <v>na</v>
      </c>
      <c r="IL398" t="str">
        <f>IF(OR(IH398=FALSE,IH398="na"),"na",VLOOKUP(JH398,'Vlookup tables'!$G$2:$H$7,2,FALSE))</f>
        <v>na</v>
      </c>
      <c r="IM398" t="str">
        <f>IF(OR(IF398=FALSE,IF398="na"),"na",VLOOKUP(JL398,'Vlookup tables'!$J$2:$K$5,2,FALSE))</f>
        <v>na</v>
      </c>
      <c r="IN398" t="str">
        <f>IF(OR(IG398=FALSE,IG398="na"),"na",VLOOKUP(JM398,'Vlookup tables'!$J$2:$K$5,2,FALSE))</f>
        <v>na</v>
      </c>
      <c r="IO398" t="str">
        <f>IF(OR(IH398=FALSE,IH398="na"),"na",VLOOKUP(JN398,'Vlookup tables'!$J$2:$K$5,2,FALSE))</f>
        <v>na</v>
      </c>
      <c r="IP398" t="str">
        <f t="shared" si="472"/>
        <v>na</v>
      </c>
      <c r="IQ398" t="str">
        <f t="shared" si="473"/>
        <v>na</v>
      </c>
      <c r="IR398" t="str">
        <f t="shared" si="474"/>
        <v>na</v>
      </c>
      <c r="IS398" t="b">
        <f t="shared" si="475"/>
        <v>0</v>
      </c>
      <c r="IT398" t="s">
        <v>704</v>
      </c>
      <c r="IU398" t="s">
        <v>669</v>
      </c>
      <c r="IV398" t="s">
        <v>540</v>
      </c>
      <c r="IW398" t="s">
        <v>562</v>
      </c>
      <c r="IX398" t="s">
        <v>563</v>
      </c>
      <c r="IY398" t="s">
        <v>528</v>
      </c>
      <c r="IZ398" t="s">
        <v>562</v>
      </c>
      <c r="JA398" t="s">
        <v>541</v>
      </c>
      <c r="JX398" t="s">
        <v>534</v>
      </c>
      <c r="KN398" t="s">
        <v>552</v>
      </c>
      <c r="KQ398" t="b">
        <f t="shared" si="476"/>
        <v>0</v>
      </c>
      <c r="KR398">
        <f t="shared" si="436"/>
        <v>142</v>
      </c>
    </row>
    <row r="399" spans="1:304" ht="14.4" customHeight="1" x14ac:dyDescent="0.3">
      <c r="A399">
        <v>100</v>
      </c>
      <c r="B399">
        <v>1332</v>
      </c>
      <c r="C399" s="2">
        <v>44896.38517361111</v>
      </c>
      <c r="D399">
        <v>1</v>
      </c>
      <c r="E399" t="s">
        <v>775</v>
      </c>
      <c r="F399" t="s">
        <v>568</v>
      </c>
      <c r="G399">
        <f>VLOOKUP(F399,'Vlookup tables'!$A$2:$B$10,2,FALSE)</f>
        <v>6</v>
      </c>
      <c r="H399" t="s">
        <v>579</v>
      </c>
      <c r="I399" t="s">
        <v>2072</v>
      </c>
      <c r="J399" t="str">
        <f t="shared" si="477"/>
        <v>Region Stormwater Coordinator</v>
      </c>
      <c r="K399" t="s">
        <v>568</v>
      </c>
      <c r="L399">
        <f>VLOOKUP(K399,'Vlookup tables'!$A$2:$B$10,2,FALSE)</f>
        <v>6</v>
      </c>
      <c r="M399" t="s">
        <v>570</v>
      </c>
      <c r="N399" t="b">
        <f t="shared" si="437"/>
        <v>0</v>
      </c>
      <c r="O399" t="b">
        <f t="shared" si="438"/>
        <v>1</v>
      </c>
      <c r="P399" t="b">
        <f t="shared" si="439"/>
        <v>1</v>
      </c>
      <c r="Q399" t="b">
        <f t="shared" si="440"/>
        <v>0</v>
      </c>
      <c r="R399" t="b">
        <f t="shared" si="441"/>
        <v>0</v>
      </c>
      <c r="S399" t="s">
        <v>1536</v>
      </c>
      <c r="T399" t="b">
        <f t="shared" si="478"/>
        <v>0</v>
      </c>
      <c r="U399" t="str">
        <f t="shared" si="479"/>
        <v>na</v>
      </c>
      <c r="V399" t="str">
        <f t="shared" si="480"/>
        <v>na</v>
      </c>
      <c r="W399" t="b">
        <f t="shared" si="481"/>
        <v>1</v>
      </c>
      <c r="X399" t="b">
        <f t="shared" si="482"/>
        <v>1</v>
      </c>
      <c r="Y399" t="s">
        <v>517</v>
      </c>
      <c r="Z399">
        <f>VLOOKUP(Y399,'Vlookup tables'!$D$2:$E$6,2,FALSE)</f>
        <v>1</v>
      </c>
      <c r="AA399" t="b">
        <f t="shared" si="419"/>
        <v>0</v>
      </c>
      <c r="AB399" t="b">
        <f t="shared" si="442"/>
        <v>0</v>
      </c>
      <c r="AC399" t="b">
        <f t="shared" si="443"/>
        <v>0</v>
      </c>
      <c r="AD399" t="b">
        <f t="shared" si="444"/>
        <v>1</v>
      </c>
      <c r="AE399" t="b">
        <f t="shared" si="445"/>
        <v>0</v>
      </c>
      <c r="AF399" t="str">
        <f>IF(OR(AA399=FALSE,AA399="na"),"na",VLOOKUP(AV399,'Vlookup tables'!$G$2:$H$7,2,FALSE))</f>
        <v>na</v>
      </c>
      <c r="AG399" t="str">
        <f>IF(OR(AB399=FALSE,AB399="na"),"na",VLOOKUP(AW399,'Vlookup tables'!$G$2:$H$7,2,FALSE))</f>
        <v>na</v>
      </c>
      <c r="AH399" t="str">
        <f>IF(OR(AC399=FALSE,AC399="na"),"na",VLOOKUP(AX399,'Vlookup tables'!$G$2:$H$7,2,FALSE))</f>
        <v>na</v>
      </c>
      <c r="AI399">
        <f>IF(OR(AD399=FALSE,AD399="na"),"na",VLOOKUP(AY399,'Vlookup tables'!$G$2:$H$7,2,FALSE))</f>
        <v>1</v>
      </c>
      <c r="AJ399" t="str">
        <f>IF(OR(AA399=FALSE,AA399="na"),"na",VLOOKUP(BC399,'Vlookup tables'!$J$2:$K$5,2,FALSE))</f>
        <v>na</v>
      </c>
      <c r="AK399" t="str">
        <f>IF(OR(AB399=FALSE,AB399="na"),"na",VLOOKUP(BD399,'Vlookup tables'!$J$2:$K$5,2,FALSE))</f>
        <v>na</v>
      </c>
      <c r="AL399" t="str">
        <f>IF(OR(AC399=FALSE,AC399="na"),"na",VLOOKUP(BE399,'Vlookup tables'!$J$2:$K$5,2,FALSE))</f>
        <v>na</v>
      </c>
      <c r="AM399">
        <f>IF(OR(AD399=FALSE,AD399="na"),"na",VLOOKUP(BF399,'Vlookup tables'!$J$2:$K$5,2,FALSE))</f>
        <v>3</v>
      </c>
      <c r="AN399" t="str">
        <f t="shared" si="446"/>
        <v>na</v>
      </c>
      <c r="AO399" t="str">
        <f t="shared" si="447"/>
        <v>na</v>
      </c>
      <c r="AP399" t="str">
        <f t="shared" si="448"/>
        <v>na</v>
      </c>
      <c r="AQ399" t="b">
        <f t="shared" si="449"/>
        <v>0</v>
      </c>
      <c r="AR399" t="s">
        <v>812</v>
      </c>
      <c r="AX399" t="s">
        <v>530</v>
      </c>
      <c r="AY399" t="s">
        <v>530</v>
      </c>
      <c r="BE399" t="s">
        <v>532</v>
      </c>
      <c r="BF399" t="s">
        <v>532</v>
      </c>
      <c r="BL399" t="s">
        <v>2073</v>
      </c>
      <c r="BQ399" t="str">
        <f t="shared" si="450"/>
        <v>Yes</v>
      </c>
      <c r="BR399" t="b">
        <f t="shared" si="451"/>
        <v>1</v>
      </c>
      <c r="BS399" t="b">
        <f t="shared" si="452"/>
        <v>1</v>
      </c>
      <c r="BT399" t="b">
        <f t="shared" si="453"/>
        <v>1</v>
      </c>
      <c r="BU399" t="b">
        <f t="shared" si="454"/>
        <v>1</v>
      </c>
      <c r="BV399" t="b">
        <f t="shared" si="455"/>
        <v>0</v>
      </c>
      <c r="BW399">
        <f>IF(OR(BR399=FALSE,BR399="na"),"na",VLOOKUP(CN399,'Vlookup tables'!$G$2:$H$7,2,FALSE))</f>
        <v>1</v>
      </c>
      <c r="BX399">
        <f>IF(OR(BS399=FALSE,BS399="na"),"na",VLOOKUP(CO399,'Vlookup tables'!$G$2:$H$7,2,FALSE))</f>
        <v>1</v>
      </c>
      <c r="BY399">
        <f>IF(OR(BT399=FALSE,BT399="na"),"na",VLOOKUP(CP399,'Vlookup tables'!$G$2:$H$7,2,FALSE))</f>
        <v>1</v>
      </c>
      <c r="BZ399">
        <f>IF(OR(BU399=FALSE,BU399="na"),"na",VLOOKUP(CQ399,'Vlookup tables'!$G$2:$H$7,2,FALSE))</f>
        <v>1</v>
      </c>
      <c r="CA399">
        <f>IF(OR(BR399=FALSE,BR399="na"),"na",VLOOKUP(CU399,'Vlookup tables'!$J$2:$K$5,2,FALSE))</f>
        <v>3</v>
      </c>
      <c r="CB399">
        <f>IF(OR(BS399=FALSE,BS399="na"),"na",VLOOKUP(CV399,'Vlookup tables'!$J$2:$K$5,2,FALSE))</f>
        <v>3</v>
      </c>
      <c r="CC399">
        <f>IF(OR(BT399=FALSE,BT399="na"),"na",VLOOKUP(CW399,'Vlookup tables'!$J$2:$K$5,2,FALSE))</f>
        <v>3</v>
      </c>
      <c r="CD399">
        <f>IF(OR(BU399=FALSE,BU399="na"),"na",VLOOKUP(CX399,'Vlookup tables'!$J$2:$K$5,2,FALSE))</f>
        <v>3</v>
      </c>
      <c r="CE399" t="b">
        <f t="shared" si="456"/>
        <v>0</v>
      </c>
      <c r="CF399" t="b">
        <f t="shared" si="457"/>
        <v>1</v>
      </c>
      <c r="CG399" t="b">
        <f t="shared" si="458"/>
        <v>0</v>
      </c>
      <c r="CH399" t="b">
        <f t="shared" si="459"/>
        <v>0</v>
      </c>
      <c r="CI399" t="s">
        <v>519</v>
      </c>
      <c r="CJ399" t="s">
        <v>550</v>
      </c>
      <c r="CN399" t="s">
        <v>530</v>
      </c>
      <c r="CO399" t="s">
        <v>530</v>
      </c>
      <c r="CP399" t="s">
        <v>530</v>
      </c>
      <c r="CQ399" t="s">
        <v>530</v>
      </c>
      <c r="CU399" t="s">
        <v>532</v>
      </c>
      <c r="CV399" t="s">
        <v>532</v>
      </c>
      <c r="CW399" t="s">
        <v>532</v>
      </c>
      <c r="CX399" t="s">
        <v>532</v>
      </c>
      <c r="DC399" t="s">
        <v>2074</v>
      </c>
      <c r="DI399" t="b">
        <f t="shared" si="460"/>
        <v>0</v>
      </c>
      <c r="DK399" t="s">
        <v>552</v>
      </c>
      <c r="EQ399" t="b">
        <f t="shared" si="461"/>
        <v>1</v>
      </c>
      <c r="ER399" t="b">
        <f t="shared" si="462"/>
        <v>1</v>
      </c>
      <c r="ES399" t="b">
        <f t="shared" si="463"/>
        <v>0</v>
      </c>
      <c r="ET399" t="b">
        <f t="shared" si="464"/>
        <v>0</v>
      </c>
      <c r="EU399" t="b">
        <f t="shared" si="465"/>
        <v>1</v>
      </c>
      <c r="EV399" t="b">
        <f t="shared" si="466"/>
        <v>0</v>
      </c>
      <c r="EW399">
        <f t="shared" si="420"/>
        <v>3</v>
      </c>
      <c r="EX399" t="str">
        <f t="shared" si="421"/>
        <v>na</v>
      </c>
      <c r="EY399" t="str">
        <f t="shared" si="422"/>
        <v>na</v>
      </c>
      <c r="EZ399">
        <f t="shared" si="423"/>
        <v>3</v>
      </c>
      <c r="FA399" t="b">
        <f t="shared" si="424"/>
        <v>1</v>
      </c>
      <c r="FB399" t="b">
        <f t="shared" si="425"/>
        <v>1</v>
      </c>
      <c r="FC399" t="b">
        <f t="shared" si="467"/>
        <v>0</v>
      </c>
      <c r="FD399" t="b">
        <f t="shared" si="426"/>
        <v>1</v>
      </c>
      <c r="FE399" t="b">
        <f t="shared" si="427"/>
        <v>1</v>
      </c>
      <c r="FF399" t="b">
        <f t="shared" si="428"/>
        <v>1</v>
      </c>
      <c r="FG399" t="b">
        <f t="shared" si="429"/>
        <v>1</v>
      </c>
      <c r="FH399" t="b">
        <f t="shared" si="468"/>
        <v>0</v>
      </c>
      <c r="FI399">
        <f>IF(OR(FD399=FALSE,FD399="na"),"na",VLOOKUP(GH399,'Vlookup tables'!$G$2:$H$7,2,FALSE))</f>
        <v>1</v>
      </c>
      <c r="FJ399">
        <f>IF(OR(FE399=FALSE,FE399="na"),"na",VLOOKUP(GI399,'Vlookup tables'!$G$2:$H$7,2,FALSE))</f>
        <v>1</v>
      </c>
      <c r="FK399">
        <f>IF(OR(FF399=FALSE,FF399="na"),"na",VLOOKUP(GJ399,'Vlookup tables'!$G$2:$H$7,2,FALSE))</f>
        <v>1</v>
      </c>
      <c r="FL399">
        <f>IF(OR(FG399=FALSE,FG399="na"),"na",VLOOKUP(GK399,'Vlookup tables'!$G$2:$H$7,2,FALSE))</f>
        <v>1</v>
      </c>
      <c r="FM399">
        <f>IF(OR(FD399=FALSE,FD399="na"),"na",VLOOKUP(GO399,'Vlookup tables'!$J$2:$K$5,2,FALSE))</f>
        <v>3</v>
      </c>
      <c r="FN399">
        <f>IF(OR(FE399=FALSE,FE399="na"),"na",VLOOKUP(GP399,'Vlookup tables'!$J$2:$K$5,2,FALSE))</f>
        <v>3</v>
      </c>
      <c r="FO399">
        <f>IF(OR(FF399=FALSE,FF399="na"),"na",VLOOKUP(GQ399,'Vlookup tables'!$J$2:$K$5,2,FALSE))</f>
        <v>3</v>
      </c>
      <c r="FP399">
        <f>IF(OR(FG399=FALSE,FG399="na"),"na",VLOOKUP(GR399,'Vlookup tables'!$J$2:$K$5,2,FALSE))</f>
        <v>3</v>
      </c>
      <c r="FQ399" t="b">
        <f t="shared" si="430"/>
        <v>0</v>
      </c>
      <c r="FR399" t="b">
        <f t="shared" si="431"/>
        <v>0</v>
      </c>
      <c r="FS399" t="b">
        <f t="shared" si="432"/>
        <v>0</v>
      </c>
      <c r="FT399" t="b">
        <f t="shared" si="433"/>
        <v>0</v>
      </c>
      <c r="FU399" t="b">
        <f t="shared" si="434"/>
        <v>0</v>
      </c>
      <c r="FV399" t="s">
        <v>594</v>
      </c>
      <c r="FX399" t="s">
        <v>554</v>
      </c>
      <c r="GA399" t="s">
        <v>554</v>
      </c>
      <c r="GB399" t="s">
        <v>893</v>
      </c>
      <c r="GF399" t="s">
        <v>609</v>
      </c>
      <c r="GH399" t="s">
        <v>530</v>
      </c>
      <c r="GI399" t="s">
        <v>530</v>
      </c>
      <c r="GJ399" t="s">
        <v>530</v>
      </c>
      <c r="GK399" t="s">
        <v>530</v>
      </c>
      <c r="GO399" t="s">
        <v>532</v>
      </c>
      <c r="GP399" t="s">
        <v>532</v>
      </c>
      <c r="GQ399" t="s">
        <v>532</v>
      </c>
      <c r="GR399" t="s">
        <v>532</v>
      </c>
      <c r="HD399" t="s">
        <v>552</v>
      </c>
      <c r="HX399">
        <f>IF(IT399="","Unknown",VLOOKUP(IT399,'Vlookup tables'!$B$13:$C$16,2,FALSE))</f>
        <v>3</v>
      </c>
      <c r="HY399">
        <f>IF(IU399="","Unknown",VLOOKUP(IU399,'Vlookup tables'!$D$13:$E$16,2,FALSE))</f>
        <v>1</v>
      </c>
      <c r="HZ399">
        <f>IF(IV399="","Unknown",VLOOKUP(IV399,'Vlookup tables'!$F$13:$G$16,2,FALSE))</f>
        <v>3</v>
      </c>
      <c r="IA399">
        <f>IF(IW399="","Unknown",VLOOKUP(IW399,'Vlookup tables'!$H$13:$I$16,2,FALSE))</f>
        <v>2</v>
      </c>
      <c r="IB399">
        <f>IF(IX399="","Unknown",VLOOKUP(IX399,'Vlookup tables'!$J$13:$K$16,2,FALSE))</f>
        <v>2</v>
      </c>
      <c r="IC399">
        <f>IF(IY399="","Unknown",VLOOKUP(IY399,'Vlookup tables'!$L$13:$M$16,2,FALSE))</f>
        <v>3</v>
      </c>
      <c r="ID399">
        <f>IF(IZ399="","Unknown",VLOOKUP(IZ399,'Vlookup tables'!$N$13:$O$16,2,FALSE))</f>
        <v>1</v>
      </c>
      <c r="IE399">
        <f>VLOOKUP(JA399,'Vlookup tables'!$P$13:$Q$15,2,FALSE)</f>
        <v>2</v>
      </c>
      <c r="IF399" t="b">
        <f t="shared" si="469"/>
        <v>0</v>
      </c>
      <c r="IG399" t="b">
        <f t="shared" si="470"/>
        <v>1</v>
      </c>
      <c r="IH399" t="b">
        <f t="shared" si="471"/>
        <v>0</v>
      </c>
      <c r="II399" t="b">
        <f t="shared" si="435"/>
        <v>0</v>
      </c>
      <c r="IJ399" t="str">
        <f>IF(OR(IF399=FALSE,IF399="na"),"na",VLOOKUP(JF399,'Vlookup tables'!$G$2:$H$7,2,FALSE))</f>
        <v>na</v>
      </c>
      <c r="IK399">
        <f>IF(OR(IG399=FALSE,IG399="na"),"na",VLOOKUP(JG399,'Vlookup tables'!$G$2:$H$7,2,FALSE))</f>
        <v>1</v>
      </c>
      <c r="IL399" t="str">
        <f>IF(OR(IH399=FALSE,IH399="na"),"na",VLOOKUP(JH399,'Vlookup tables'!$G$2:$H$7,2,FALSE))</f>
        <v>na</v>
      </c>
      <c r="IM399" t="str">
        <f>IF(OR(IF399=FALSE,IF399="na"),"na",VLOOKUP(JL399,'Vlookup tables'!$J$2:$K$5,2,FALSE))</f>
        <v>na</v>
      </c>
      <c r="IN399">
        <f>IF(OR(IG399=FALSE,IG399="na"),"na",VLOOKUP(JM399,'Vlookup tables'!$J$2:$K$5,2,FALSE))</f>
        <v>3</v>
      </c>
      <c r="IO399" t="str">
        <f>IF(OR(IH399=FALSE,IH399="na"),"na",VLOOKUP(JN399,'Vlookup tables'!$J$2:$K$5,2,FALSE))</f>
        <v>na</v>
      </c>
      <c r="IP399" t="str">
        <f t="shared" si="472"/>
        <v>na</v>
      </c>
      <c r="IQ399" t="b">
        <f t="shared" si="473"/>
        <v>0</v>
      </c>
      <c r="IR399" t="str">
        <f t="shared" si="474"/>
        <v>na</v>
      </c>
      <c r="IS399" t="b">
        <f t="shared" si="475"/>
        <v>0</v>
      </c>
      <c r="IT399" t="s">
        <v>538</v>
      </c>
      <c r="IU399" t="s">
        <v>669</v>
      </c>
      <c r="IV399" t="s">
        <v>540</v>
      </c>
      <c r="IW399" t="s">
        <v>562</v>
      </c>
      <c r="IX399" t="s">
        <v>563</v>
      </c>
      <c r="IY399" t="s">
        <v>532</v>
      </c>
      <c r="IZ399" t="s">
        <v>562</v>
      </c>
      <c r="JA399" t="s">
        <v>578</v>
      </c>
      <c r="JB399" t="s">
        <v>619</v>
      </c>
      <c r="JG399" t="s">
        <v>530</v>
      </c>
      <c r="JM399" t="s">
        <v>532</v>
      </c>
      <c r="KN399" t="s">
        <v>552</v>
      </c>
      <c r="KQ399" t="b">
        <f t="shared" si="476"/>
        <v>0</v>
      </c>
      <c r="KR399">
        <f t="shared" si="436"/>
        <v>159</v>
      </c>
    </row>
    <row r="400" spans="1:304" ht="14.4" customHeight="1" x14ac:dyDescent="0.3">
      <c r="A400">
        <v>100</v>
      </c>
      <c r="B400">
        <v>331</v>
      </c>
      <c r="C400" s="2">
        <v>44896.458321759259</v>
      </c>
      <c r="D400">
        <v>1</v>
      </c>
      <c r="E400" t="s">
        <v>544</v>
      </c>
      <c r="F400" t="s">
        <v>680</v>
      </c>
      <c r="G400">
        <f>VLOOKUP(F400,'Vlookup tables'!$A$2:$B$10,2,FALSE)</f>
        <v>2</v>
      </c>
      <c r="H400" t="s">
        <v>631</v>
      </c>
      <c r="J400" t="str">
        <f t="shared" si="477"/>
        <v>Maintenance</v>
      </c>
      <c r="K400" t="s">
        <v>612</v>
      </c>
      <c r="L400">
        <f>VLOOKUP(K400,'Vlookup tables'!$A$2:$B$10,2,FALSE)</f>
        <v>5</v>
      </c>
      <c r="M400" t="s">
        <v>583</v>
      </c>
      <c r="N400" t="b">
        <f t="shared" si="437"/>
        <v>1</v>
      </c>
      <c r="O400" t="b">
        <f t="shared" si="438"/>
        <v>0</v>
      </c>
      <c r="P400" t="b">
        <f t="shared" si="439"/>
        <v>0</v>
      </c>
      <c r="Q400" t="b">
        <f t="shared" si="440"/>
        <v>0</v>
      </c>
      <c r="R400" t="b">
        <f t="shared" si="441"/>
        <v>0</v>
      </c>
      <c r="T400" t="str">
        <f t="shared" si="478"/>
        <v>na</v>
      </c>
      <c r="U400" t="str">
        <f t="shared" si="479"/>
        <v>Unknown</v>
      </c>
      <c r="V400" t="str">
        <f t="shared" si="480"/>
        <v>Unknown</v>
      </c>
      <c r="W400" t="str">
        <f t="shared" si="481"/>
        <v>Unknown</v>
      </c>
      <c r="X400" t="str">
        <f t="shared" si="482"/>
        <v>Unknown</v>
      </c>
      <c r="Y400" t="s">
        <v>621</v>
      </c>
      <c r="Z400">
        <f>VLOOKUP(Y400,'Vlookup tables'!$D$2:$E$6,2,FALSE)</f>
        <v>3</v>
      </c>
      <c r="AA400" t="str">
        <f t="shared" si="419"/>
        <v>na</v>
      </c>
      <c r="AB400" t="str">
        <f t="shared" si="442"/>
        <v>na</v>
      </c>
      <c r="AC400" t="str">
        <f t="shared" si="443"/>
        <v>na</v>
      </c>
      <c r="AD400" t="str">
        <f t="shared" si="444"/>
        <v>na</v>
      </c>
      <c r="AE400" t="str">
        <f t="shared" si="445"/>
        <v>na</v>
      </c>
      <c r="AF400" t="str">
        <f>IF(OR(AA400=FALSE,AA400="na"),"na",VLOOKUP(AV400,'Vlookup tables'!$G$2:$H$7,2,FALSE))</f>
        <v>na</v>
      </c>
      <c r="AG400" t="str">
        <f>IF(OR(AB400=FALSE,AB400="na"),"na",VLOOKUP(AW400,'Vlookup tables'!$G$2:$H$7,2,FALSE))</f>
        <v>na</v>
      </c>
      <c r="AH400" t="str">
        <f>IF(OR(AC400=FALSE,AC400="na"),"na",VLOOKUP(AX400,'Vlookup tables'!$G$2:$H$7,2,FALSE))</f>
        <v>na</v>
      </c>
      <c r="AI400" t="str">
        <f>IF(OR(AD400=FALSE,AD400="na"),"na",VLOOKUP(AY400,'Vlookup tables'!$G$2:$H$7,2,FALSE))</f>
        <v>na</v>
      </c>
      <c r="AJ400" t="str">
        <f>IF(OR(AA400=FALSE,AA400="na"),"na",VLOOKUP(BC400,'Vlookup tables'!$J$2:$K$5,2,FALSE))</f>
        <v>na</v>
      </c>
      <c r="AK400" t="str">
        <f>IF(OR(AB400=FALSE,AB400="na"),"na",VLOOKUP(BD400,'Vlookup tables'!$J$2:$K$5,2,FALSE))</f>
        <v>na</v>
      </c>
      <c r="AL400" t="str">
        <f>IF(OR(AC400=FALSE,AC400="na"),"na",VLOOKUP(BE400,'Vlookup tables'!$J$2:$K$5,2,FALSE))</f>
        <v>na</v>
      </c>
      <c r="AM400" t="str">
        <f>IF(OR(AD400=FALSE,AD400="na"),"na",VLOOKUP(BF400,'Vlookup tables'!$J$2:$K$5,2,FALSE))</f>
        <v>na</v>
      </c>
      <c r="AN400" t="str">
        <f t="shared" si="446"/>
        <v>na</v>
      </c>
      <c r="AO400" t="str">
        <f t="shared" si="447"/>
        <v>na</v>
      </c>
      <c r="AP400" t="str">
        <f t="shared" si="448"/>
        <v>na</v>
      </c>
      <c r="AQ400" t="str">
        <f t="shared" si="449"/>
        <v>na</v>
      </c>
      <c r="BQ400" t="str">
        <f t="shared" si="450"/>
        <v>na</v>
      </c>
      <c r="BR400" t="str">
        <f t="shared" si="451"/>
        <v>na</v>
      </c>
      <c r="BS400" t="str">
        <f t="shared" si="452"/>
        <v>na</v>
      </c>
      <c r="BT400" t="str">
        <f t="shared" si="453"/>
        <v>na</v>
      </c>
      <c r="BU400" t="str">
        <f t="shared" si="454"/>
        <v>na</v>
      </c>
      <c r="BV400" t="str">
        <f t="shared" si="455"/>
        <v>na</v>
      </c>
      <c r="BW400" t="str">
        <f>IF(OR(BR400=FALSE,BR400="na"),"na",VLOOKUP(CN400,'Vlookup tables'!$G$2:$H$7,2,FALSE))</f>
        <v>na</v>
      </c>
      <c r="BX400" t="str">
        <f>IF(OR(BS400=FALSE,BS400="na"),"na",VLOOKUP(CO400,'Vlookup tables'!$G$2:$H$7,2,FALSE))</f>
        <v>na</v>
      </c>
      <c r="BY400" t="str">
        <f>IF(OR(BT400=FALSE,BT400="na"),"na",VLOOKUP(CP400,'Vlookup tables'!$G$2:$H$7,2,FALSE))</f>
        <v>na</v>
      </c>
      <c r="BZ400" t="str">
        <f>IF(OR(BU400=FALSE,BU400="na"),"na",VLOOKUP(CQ400,'Vlookup tables'!$G$2:$H$7,2,FALSE))</f>
        <v>na</v>
      </c>
      <c r="CA400" t="str">
        <f>IF(OR(BR400=FALSE,BR400="na"),"na",VLOOKUP(CU400,'Vlookup tables'!$J$2:$K$5,2,FALSE))</f>
        <v>na</v>
      </c>
      <c r="CB400" t="str">
        <f>IF(OR(BS400=FALSE,BS400="na"),"na",VLOOKUP(CV400,'Vlookup tables'!$J$2:$K$5,2,FALSE))</f>
        <v>na</v>
      </c>
      <c r="CC400" t="str">
        <f>IF(OR(BT400=FALSE,BT400="na"),"na",VLOOKUP(CW400,'Vlookup tables'!$J$2:$K$5,2,FALSE))</f>
        <v>na</v>
      </c>
      <c r="CD400" t="str">
        <f>IF(OR(BU400=FALSE,BU400="na"),"na",VLOOKUP(CX400,'Vlookup tables'!$J$2:$K$5,2,FALSE))</f>
        <v>na</v>
      </c>
      <c r="CE400" t="str">
        <f t="shared" si="456"/>
        <v>na</v>
      </c>
      <c r="CF400" t="str">
        <f t="shared" si="457"/>
        <v>na</v>
      </c>
      <c r="CG400" t="str">
        <f t="shared" si="458"/>
        <v>na</v>
      </c>
      <c r="CH400" t="str">
        <f t="shared" si="459"/>
        <v>na</v>
      </c>
      <c r="DI400" t="str">
        <f t="shared" si="460"/>
        <v>na</v>
      </c>
      <c r="DM400" s="5" t="s">
        <v>703</v>
      </c>
      <c r="EQ400" t="b">
        <f t="shared" si="461"/>
        <v>0</v>
      </c>
      <c r="ER400" t="b">
        <f t="shared" si="462"/>
        <v>0</v>
      </c>
      <c r="ES400" t="b">
        <f t="shared" si="463"/>
        <v>0</v>
      </c>
      <c r="ET400" t="b">
        <f t="shared" si="464"/>
        <v>0</v>
      </c>
      <c r="EU400" t="b">
        <f t="shared" si="465"/>
        <v>0</v>
      </c>
      <c r="EV400" t="b">
        <f t="shared" si="466"/>
        <v>0</v>
      </c>
      <c r="EW400" t="str">
        <f t="shared" si="420"/>
        <v>na</v>
      </c>
      <c r="EX400" t="str">
        <f t="shared" si="421"/>
        <v>na</v>
      </c>
      <c r="EY400" t="str">
        <f t="shared" si="422"/>
        <v>na</v>
      </c>
      <c r="EZ400" t="str">
        <f t="shared" si="423"/>
        <v>na</v>
      </c>
      <c r="FA400" t="str">
        <f t="shared" si="424"/>
        <v>na</v>
      </c>
      <c r="FB400" t="str">
        <f t="shared" si="425"/>
        <v>na</v>
      </c>
      <c r="FC400" t="str">
        <f t="shared" si="467"/>
        <v>na</v>
      </c>
      <c r="FD400" t="str">
        <f t="shared" si="426"/>
        <v>na</v>
      </c>
      <c r="FE400" t="str">
        <f t="shared" si="427"/>
        <v>na</v>
      </c>
      <c r="FF400" t="str">
        <f t="shared" si="428"/>
        <v>na</v>
      </c>
      <c r="FG400" t="str">
        <f t="shared" si="429"/>
        <v>na</v>
      </c>
      <c r="FH400" t="str">
        <f t="shared" si="468"/>
        <v>na</v>
      </c>
      <c r="FI400" t="str">
        <f>IF(OR(FD400=FALSE,FD400="na"),"na",VLOOKUP(GH400,'Vlookup tables'!$G$2:$H$7,2,FALSE))</f>
        <v>na</v>
      </c>
      <c r="FJ400" t="str">
        <f>IF(OR(FE400=FALSE,FE400="na"),"na",VLOOKUP(GI400,'Vlookup tables'!$G$2:$H$7,2,FALSE))</f>
        <v>na</v>
      </c>
      <c r="FK400" t="str">
        <f>IF(OR(FF400=FALSE,FF400="na"),"na",VLOOKUP(GJ400,'Vlookup tables'!$G$2:$H$7,2,FALSE))</f>
        <v>na</v>
      </c>
      <c r="FL400" t="str">
        <f>IF(OR(FG400=FALSE,FG400="na"),"na",VLOOKUP(GK400,'Vlookup tables'!$G$2:$H$7,2,FALSE))</f>
        <v>na</v>
      </c>
      <c r="FM400" t="str">
        <f>IF(OR(FD400=FALSE,FD400="na"),"na",VLOOKUP(GO400,'Vlookup tables'!$J$2:$K$5,2,FALSE))</f>
        <v>na</v>
      </c>
      <c r="FN400" t="str">
        <f>IF(OR(FE400=FALSE,FE400="na"),"na",VLOOKUP(GP400,'Vlookup tables'!$J$2:$K$5,2,FALSE))</f>
        <v>na</v>
      </c>
      <c r="FO400" t="str">
        <f>IF(OR(FF400=FALSE,FF400="na"),"na",VLOOKUP(GQ400,'Vlookup tables'!$J$2:$K$5,2,FALSE))</f>
        <v>na</v>
      </c>
      <c r="FP400" t="str">
        <f>IF(OR(FG400=FALSE,FG400="na"),"na",VLOOKUP(GR400,'Vlookup tables'!$J$2:$K$5,2,FALSE))</f>
        <v>na</v>
      </c>
      <c r="FQ400" t="str">
        <f t="shared" si="430"/>
        <v>na</v>
      </c>
      <c r="FR400" t="str">
        <f t="shared" si="431"/>
        <v>na</v>
      </c>
      <c r="FS400" t="str">
        <f t="shared" si="432"/>
        <v>na</v>
      </c>
      <c r="FT400" t="str">
        <f t="shared" si="433"/>
        <v>na</v>
      </c>
      <c r="FU400" t="str">
        <f t="shared" si="434"/>
        <v>na</v>
      </c>
      <c r="FV400" t="s">
        <v>574</v>
      </c>
      <c r="HF400" t="s">
        <v>575</v>
      </c>
      <c r="HX400">
        <f>IF(IT400="","Unknown",VLOOKUP(IT400,'Vlookup tables'!$B$13:$C$16,2,FALSE))</f>
        <v>2</v>
      </c>
      <c r="HY400">
        <f>IF(IU400="","Unknown",VLOOKUP(IU400,'Vlookup tables'!$D$13:$E$16,2,FALSE))</f>
        <v>3</v>
      </c>
      <c r="HZ400">
        <f>IF(IV400="","Unknown",VLOOKUP(IV400,'Vlookup tables'!$F$13:$G$16,2,FALSE))</f>
        <v>3</v>
      </c>
      <c r="IA400">
        <f>IF(IW400="","Unknown",VLOOKUP(IW400,'Vlookup tables'!$H$13:$I$16,2,FALSE))</f>
        <v>3</v>
      </c>
      <c r="IB400">
        <f>IF(IX400="","Unknown",VLOOKUP(IX400,'Vlookup tables'!$J$13:$K$16,2,FALSE))</f>
        <v>3</v>
      </c>
      <c r="IC400">
        <f>IF(IY400="","Unknown",VLOOKUP(IY400,'Vlookup tables'!$L$13:$M$16,2,FALSE))</f>
        <v>3</v>
      </c>
      <c r="ID400">
        <f>IF(IZ400="","Unknown",VLOOKUP(IZ400,'Vlookup tables'!$N$13:$O$16,2,FALSE))</f>
        <v>1</v>
      </c>
      <c r="IE400">
        <f>VLOOKUP(JA400,'Vlookup tables'!$P$13:$Q$15,2,FALSE)</f>
        <v>1</v>
      </c>
      <c r="IF400" t="str">
        <f t="shared" si="469"/>
        <v>na</v>
      </c>
      <c r="IG400" t="str">
        <f t="shared" si="470"/>
        <v>na</v>
      </c>
      <c r="IH400" t="str">
        <f t="shared" si="471"/>
        <v>na</v>
      </c>
      <c r="II400" t="str">
        <f t="shared" si="435"/>
        <v>na</v>
      </c>
      <c r="IJ400" t="str">
        <f>IF(OR(IF400=FALSE,IF400="na"),"na",VLOOKUP(JF400,'Vlookup tables'!$G$2:$H$7,2,FALSE))</f>
        <v>na</v>
      </c>
      <c r="IK400" t="str">
        <f>IF(OR(IG400=FALSE,IG400="na"),"na",VLOOKUP(JG400,'Vlookup tables'!$G$2:$H$7,2,FALSE))</f>
        <v>na</v>
      </c>
      <c r="IL400" t="str">
        <f>IF(OR(IH400=FALSE,IH400="na"),"na",VLOOKUP(JH400,'Vlookup tables'!$G$2:$H$7,2,FALSE))</f>
        <v>na</v>
      </c>
      <c r="IM400" t="str">
        <f>IF(OR(IF400=FALSE,IF400="na"),"na",VLOOKUP(JL400,'Vlookup tables'!$J$2:$K$5,2,FALSE))</f>
        <v>na</v>
      </c>
      <c r="IN400" t="str">
        <f>IF(OR(IG400=FALSE,IG400="na"),"na",VLOOKUP(JM400,'Vlookup tables'!$J$2:$K$5,2,FALSE))</f>
        <v>na</v>
      </c>
      <c r="IO400" t="str">
        <f>IF(OR(IH400=FALSE,IH400="na"),"na",VLOOKUP(JN400,'Vlookup tables'!$J$2:$K$5,2,FALSE))</f>
        <v>na</v>
      </c>
      <c r="IP400" t="str">
        <f t="shared" si="472"/>
        <v>na</v>
      </c>
      <c r="IQ400" t="str">
        <f t="shared" si="473"/>
        <v>na</v>
      </c>
      <c r="IR400" t="str">
        <f t="shared" si="474"/>
        <v>na</v>
      </c>
      <c r="IS400" t="b">
        <f t="shared" si="475"/>
        <v>0</v>
      </c>
      <c r="IT400" t="s">
        <v>559</v>
      </c>
      <c r="IU400" t="s">
        <v>539</v>
      </c>
      <c r="IV400" t="s">
        <v>540</v>
      </c>
      <c r="IW400" t="s">
        <v>576</v>
      </c>
      <c r="IX400" t="s">
        <v>577</v>
      </c>
      <c r="IY400" t="s">
        <v>532</v>
      </c>
      <c r="IZ400" t="s">
        <v>562</v>
      </c>
      <c r="JA400" t="s">
        <v>541</v>
      </c>
      <c r="JX400" t="s">
        <v>534</v>
      </c>
      <c r="KN400" t="s">
        <v>552</v>
      </c>
      <c r="KQ400" t="b">
        <f t="shared" si="476"/>
        <v>0</v>
      </c>
      <c r="KR400">
        <f t="shared" si="436"/>
        <v>126</v>
      </c>
    </row>
    <row r="401" spans="1:304" ht="14.4" customHeight="1" x14ac:dyDescent="0.3">
      <c r="A401">
        <v>100</v>
      </c>
      <c r="B401">
        <v>395</v>
      </c>
      <c r="C401" s="2">
        <v>44896.462453703702</v>
      </c>
      <c r="D401">
        <v>1</v>
      </c>
      <c r="E401" t="s">
        <v>590</v>
      </c>
      <c r="F401" t="s">
        <v>612</v>
      </c>
      <c r="G401">
        <f>VLOOKUP(F401,'Vlookup tables'!$A$2:$B$10,2,FALSE)</f>
        <v>5</v>
      </c>
      <c r="H401" t="s">
        <v>579</v>
      </c>
      <c r="J401" t="str">
        <f t="shared" si="477"/>
        <v>Unknown</v>
      </c>
      <c r="K401" t="s">
        <v>612</v>
      </c>
      <c r="L401">
        <f>VLOOKUP(K401,'Vlookup tables'!$A$2:$B$10,2,FALSE)</f>
        <v>5</v>
      </c>
      <c r="M401" t="s">
        <v>547</v>
      </c>
      <c r="N401" t="b">
        <f t="shared" si="437"/>
        <v>0</v>
      </c>
      <c r="O401" t="b">
        <f t="shared" si="438"/>
        <v>0</v>
      </c>
      <c r="P401" t="b">
        <f t="shared" si="439"/>
        <v>1</v>
      </c>
      <c r="Q401" t="b">
        <f t="shared" si="440"/>
        <v>0</v>
      </c>
      <c r="R401" t="b">
        <f t="shared" si="441"/>
        <v>0</v>
      </c>
      <c r="S401" t="s">
        <v>904</v>
      </c>
      <c r="T401" t="b">
        <f t="shared" si="478"/>
        <v>0</v>
      </c>
      <c r="U401" t="b">
        <f t="shared" si="479"/>
        <v>0</v>
      </c>
      <c r="V401" t="str">
        <f t="shared" si="480"/>
        <v>na</v>
      </c>
      <c r="W401" t="b">
        <f t="shared" si="481"/>
        <v>1</v>
      </c>
      <c r="X401" t="b">
        <f t="shared" si="482"/>
        <v>0</v>
      </c>
      <c r="Y401" t="s">
        <v>584</v>
      </c>
      <c r="Z401">
        <f>VLOOKUP(Y401,'Vlookup tables'!$D$2:$E$6,2,FALSE)</f>
        <v>2</v>
      </c>
      <c r="AA401" t="str">
        <f t="shared" si="419"/>
        <v>na</v>
      </c>
      <c r="AB401" t="str">
        <f t="shared" si="442"/>
        <v>na</v>
      </c>
      <c r="AC401" t="str">
        <f t="shared" si="443"/>
        <v>na</v>
      </c>
      <c r="AD401" t="str">
        <f t="shared" si="444"/>
        <v>na</v>
      </c>
      <c r="AE401" t="str">
        <f t="shared" si="445"/>
        <v>na</v>
      </c>
      <c r="AF401" t="str">
        <f>IF(OR(AA401=FALSE,AA401="na"),"na",VLOOKUP(AV401,'Vlookup tables'!$G$2:$H$7,2,FALSE))</f>
        <v>na</v>
      </c>
      <c r="AG401" t="str">
        <f>IF(OR(AB401=FALSE,AB401="na"),"na",VLOOKUP(AW401,'Vlookup tables'!$G$2:$H$7,2,FALSE))</f>
        <v>na</v>
      </c>
      <c r="AH401" t="str">
        <f>IF(OR(AC401=FALSE,AC401="na"),"na",VLOOKUP(AX401,'Vlookup tables'!$G$2:$H$7,2,FALSE))</f>
        <v>na</v>
      </c>
      <c r="AI401" t="str">
        <f>IF(OR(AD401=FALSE,AD401="na"),"na",VLOOKUP(AY401,'Vlookup tables'!$G$2:$H$7,2,FALSE))</f>
        <v>na</v>
      </c>
      <c r="AJ401" t="str">
        <f>IF(OR(AA401=FALSE,AA401="na"),"na",VLOOKUP(BC401,'Vlookup tables'!$J$2:$K$5,2,FALSE))</f>
        <v>na</v>
      </c>
      <c r="AK401" t="str">
        <f>IF(OR(AB401=FALSE,AB401="na"),"na",VLOOKUP(BD401,'Vlookup tables'!$J$2:$K$5,2,FALSE))</f>
        <v>na</v>
      </c>
      <c r="AL401" t="str">
        <f>IF(OR(AC401=FALSE,AC401="na"),"na",VLOOKUP(BE401,'Vlookup tables'!$J$2:$K$5,2,FALSE))</f>
        <v>na</v>
      </c>
      <c r="AM401" t="str">
        <f>IF(OR(AD401=FALSE,AD401="na"),"na",VLOOKUP(BF401,'Vlookup tables'!$J$2:$K$5,2,FALSE))</f>
        <v>na</v>
      </c>
      <c r="AN401" t="str">
        <f t="shared" si="446"/>
        <v>na</v>
      </c>
      <c r="AO401" t="str">
        <f t="shared" si="447"/>
        <v>na</v>
      </c>
      <c r="AP401" t="str">
        <f t="shared" si="448"/>
        <v>na</v>
      </c>
      <c r="AQ401" t="str">
        <f t="shared" si="449"/>
        <v>na</v>
      </c>
      <c r="BQ401" t="str">
        <f t="shared" si="450"/>
        <v>na</v>
      </c>
      <c r="BR401" t="b">
        <f t="shared" si="451"/>
        <v>1</v>
      </c>
      <c r="BS401" t="b">
        <f t="shared" si="452"/>
        <v>0</v>
      </c>
      <c r="BT401" t="b">
        <f t="shared" si="453"/>
        <v>0</v>
      </c>
      <c r="BU401" t="b">
        <f t="shared" si="454"/>
        <v>0</v>
      </c>
      <c r="BV401" t="b">
        <f t="shared" si="455"/>
        <v>0</v>
      </c>
      <c r="BW401">
        <f>IF(OR(BR401=FALSE,BR401="na"),"na",VLOOKUP(CN401,'Vlookup tables'!$G$2:$H$7,2,FALSE))</f>
        <v>1</v>
      </c>
      <c r="BX401" t="str">
        <f>IF(OR(BS401=FALSE,BS401="na"),"na",VLOOKUP(CO401,'Vlookup tables'!$G$2:$H$7,2,FALSE))</f>
        <v>na</v>
      </c>
      <c r="BY401" t="str">
        <f>IF(OR(BT401=FALSE,BT401="na"),"na",VLOOKUP(CP401,'Vlookup tables'!$G$2:$H$7,2,FALSE))</f>
        <v>na</v>
      </c>
      <c r="BZ401" t="str">
        <f>IF(OR(BU401=FALSE,BU401="na"),"na",VLOOKUP(CQ401,'Vlookup tables'!$G$2:$H$7,2,FALSE))</f>
        <v>na</v>
      </c>
      <c r="CA401">
        <f>IF(OR(BR401=FALSE,BR401="na"),"na",VLOOKUP(CU401,'Vlookup tables'!$J$2:$K$5,2,FALSE))</f>
        <v>3</v>
      </c>
      <c r="CB401" t="str">
        <f>IF(OR(BS401=FALSE,BS401="na"),"na",VLOOKUP(CV401,'Vlookup tables'!$J$2:$K$5,2,FALSE))</f>
        <v>na</v>
      </c>
      <c r="CC401" t="str">
        <f>IF(OR(BT401=FALSE,BT401="na"),"na",VLOOKUP(CW401,'Vlookup tables'!$J$2:$K$5,2,FALSE))</f>
        <v>na</v>
      </c>
      <c r="CD401" t="str">
        <f>IF(OR(BU401=FALSE,BU401="na"),"na",VLOOKUP(CX401,'Vlookup tables'!$J$2:$K$5,2,FALSE))</f>
        <v>na</v>
      </c>
      <c r="CE401" t="b">
        <f t="shared" si="456"/>
        <v>0</v>
      </c>
      <c r="CF401" t="str">
        <f t="shared" si="457"/>
        <v>na</v>
      </c>
      <c r="CG401" t="str">
        <f t="shared" si="458"/>
        <v>na</v>
      </c>
      <c r="CH401" t="str">
        <f t="shared" si="459"/>
        <v>na</v>
      </c>
      <c r="CJ401" t="s">
        <v>753</v>
      </c>
      <c r="CN401" t="s">
        <v>530</v>
      </c>
      <c r="CU401" t="s">
        <v>532</v>
      </c>
      <c r="DI401" t="b">
        <f t="shared" si="460"/>
        <v>0</v>
      </c>
      <c r="DK401" t="s">
        <v>552</v>
      </c>
      <c r="EQ401" t="b">
        <f t="shared" si="461"/>
        <v>1</v>
      </c>
      <c r="ER401" t="b">
        <f t="shared" si="462"/>
        <v>1</v>
      </c>
      <c r="ES401" t="b">
        <f t="shared" si="463"/>
        <v>0</v>
      </c>
      <c r="ET401" t="b">
        <f t="shared" si="464"/>
        <v>0</v>
      </c>
      <c r="EU401" t="b">
        <f t="shared" si="465"/>
        <v>0</v>
      </c>
      <c r="EV401" t="b">
        <f t="shared" si="466"/>
        <v>0</v>
      </c>
      <c r="EW401">
        <f t="shared" si="420"/>
        <v>1</v>
      </c>
      <c r="EX401" t="str">
        <f t="shared" si="421"/>
        <v>na</v>
      </c>
      <c r="EY401" t="str">
        <f t="shared" si="422"/>
        <v>na</v>
      </c>
      <c r="EZ401" t="str">
        <f t="shared" si="423"/>
        <v>na</v>
      </c>
      <c r="FA401" t="b">
        <f t="shared" si="424"/>
        <v>1</v>
      </c>
      <c r="FB401" t="b">
        <f t="shared" si="425"/>
        <v>0</v>
      </c>
      <c r="FC401" t="b">
        <f t="shared" si="467"/>
        <v>0</v>
      </c>
      <c r="FD401" t="b">
        <f t="shared" si="426"/>
        <v>0</v>
      </c>
      <c r="FE401" t="str">
        <f t="shared" si="427"/>
        <v>na</v>
      </c>
      <c r="FF401" t="b">
        <f t="shared" si="428"/>
        <v>0</v>
      </c>
      <c r="FG401" t="b">
        <f t="shared" si="429"/>
        <v>1</v>
      </c>
      <c r="FH401" t="b">
        <f t="shared" si="468"/>
        <v>0</v>
      </c>
      <c r="FI401" t="str">
        <f>IF(OR(FD401=FALSE,FD401="na"),"na",VLOOKUP(GH401,'Vlookup tables'!$G$2:$H$7,2,FALSE))</f>
        <v>na</v>
      </c>
      <c r="FJ401" t="str">
        <f>IF(OR(FE401=FALSE,FE401="na"),"na",VLOOKUP(GI401,'Vlookup tables'!$G$2:$H$7,2,FALSE))</f>
        <v>na</v>
      </c>
      <c r="FK401" t="str">
        <f>IF(OR(FF401=FALSE,FF401="na"),"na",VLOOKUP(GJ401,'Vlookup tables'!$G$2:$H$7,2,FALSE))</f>
        <v>na</v>
      </c>
      <c r="FL401">
        <f>IF(OR(FG401=FALSE,FG401="na"),"na",VLOOKUP(GK401,'Vlookup tables'!$G$2:$H$7,2,FALSE))</f>
        <v>2</v>
      </c>
      <c r="FM401" t="str">
        <f>IF(OR(FD401=FALSE,FD401="na"),"na",VLOOKUP(GO401,'Vlookup tables'!$J$2:$K$5,2,FALSE))</f>
        <v>na</v>
      </c>
      <c r="FN401" t="str">
        <f>IF(OR(FE401=FALSE,FE401="na"),"na",VLOOKUP(GP401,'Vlookup tables'!$J$2:$K$5,2,FALSE))</f>
        <v>na</v>
      </c>
      <c r="FO401" t="str">
        <f>IF(OR(FF401=FALSE,FF401="na"),"na",VLOOKUP(GQ401,'Vlookup tables'!$J$2:$K$5,2,FALSE))</f>
        <v>na</v>
      </c>
      <c r="FP401">
        <f>IF(OR(FG401=FALSE,FG401="na"),"na",VLOOKUP(GR401,'Vlookup tables'!$J$2:$K$5,2,FALSE))</f>
        <v>3</v>
      </c>
      <c r="FQ401" t="str">
        <f t="shared" si="430"/>
        <v>na</v>
      </c>
      <c r="FR401" t="str">
        <f t="shared" si="431"/>
        <v>na</v>
      </c>
      <c r="FS401" t="str">
        <f t="shared" si="432"/>
        <v>na</v>
      </c>
      <c r="FT401" t="b">
        <f t="shared" si="433"/>
        <v>0</v>
      </c>
      <c r="FU401" t="b">
        <f t="shared" si="434"/>
        <v>0</v>
      </c>
      <c r="FV401" t="s">
        <v>601</v>
      </c>
      <c r="FX401" t="s">
        <v>555</v>
      </c>
      <c r="GB401" t="s">
        <v>623</v>
      </c>
      <c r="GF401" t="s">
        <v>596</v>
      </c>
      <c r="GK401" t="s">
        <v>531</v>
      </c>
      <c r="GR401" t="s">
        <v>532</v>
      </c>
      <c r="HD401" t="s">
        <v>552</v>
      </c>
      <c r="HX401">
        <f>IF(IT401="","Unknown",VLOOKUP(IT401,'Vlookup tables'!$B$13:$C$16,2,FALSE))</f>
        <v>2</v>
      </c>
      <c r="HY401">
        <f>IF(IU401="","Unknown",VLOOKUP(IU401,'Vlookup tables'!$D$13:$E$16,2,FALSE))</f>
        <v>2</v>
      </c>
      <c r="HZ401">
        <f>IF(IV401="","Unknown",VLOOKUP(IV401,'Vlookup tables'!$F$13:$G$16,2,FALSE))</f>
        <v>2</v>
      </c>
      <c r="IA401">
        <f>IF(IW401="","Unknown",VLOOKUP(IW401,'Vlookup tables'!$H$13:$I$16,2,FALSE))</f>
        <v>2</v>
      </c>
      <c r="IB401">
        <f>IF(IX401="","Unknown",VLOOKUP(IX401,'Vlookup tables'!$J$13:$K$16,2,FALSE))</f>
        <v>3</v>
      </c>
      <c r="IC401">
        <f>IF(IY401="","Unknown",VLOOKUP(IY401,'Vlookup tables'!$L$13:$M$16,2,FALSE))</f>
        <v>3</v>
      </c>
      <c r="ID401">
        <f>IF(IZ401="","Unknown",VLOOKUP(IZ401,'Vlookup tables'!$N$13:$O$16,2,FALSE))</f>
        <v>3</v>
      </c>
      <c r="IE401">
        <f>VLOOKUP(JA401,'Vlookup tables'!$P$13:$Q$15,2,FALSE)</f>
        <v>2</v>
      </c>
      <c r="IF401" t="b">
        <f t="shared" si="469"/>
        <v>0</v>
      </c>
      <c r="IG401" t="b">
        <f t="shared" si="470"/>
        <v>1</v>
      </c>
      <c r="IH401" t="b">
        <f t="shared" si="471"/>
        <v>0</v>
      </c>
      <c r="II401" t="b">
        <f t="shared" si="435"/>
        <v>0</v>
      </c>
      <c r="IJ401" t="str">
        <f>IF(OR(IF401=FALSE,IF401="na"),"na",VLOOKUP(JF401,'Vlookup tables'!$G$2:$H$7,2,FALSE))</f>
        <v>na</v>
      </c>
      <c r="IK401">
        <f>IF(OR(IG401=FALSE,IG401="na"),"na",VLOOKUP(JG401,'Vlookup tables'!$G$2:$H$7,2,FALSE))</f>
        <v>2</v>
      </c>
      <c r="IL401" t="str">
        <f>IF(OR(IH401=FALSE,IH401="na"),"na",VLOOKUP(JH401,'Vlookup tables'!$G$2:$H$7,2,FALSE))</f>
        <v>na</v>
      </c>
      <c r="IM401" t="str">
        <f>IF(OR(IF401=FALSE,IF401="na"),"na",VLOOKUP(JL401,'Vlookup tables'!$J$2:$K$5,2,FALSE))</f>
        <v>na</v>
      </c>
      <c r="IN401">
        <f>IF(OR(IG401=FALSE,IG401="na"),"na",VLOOKUP(JM401,'Vlookup tables'!$J$2:$K$5,2,FALSE))</f>
        <v>2</v>
      </c>
      <c r="IO401" t="str">
        <f>IF(OR(IH401=FALSE,IH401="na"),"na",VLOOKUP(JN401,'Vlookup tables'!$J$2:$K$5,2,FALSE))</f>
        <v>na</v>
      </c>
      <c r="IP401" t="str">
        <f t="shared" si="472"/>
        <v>na</v>
      </c>
      <c r="IQ401" t="b">
        <f t="shared" si="473"/>
        <v>0</v>
      </c>
      <c r="IR401" t="str">
        <f t="shared" si="474"/>
        <v>na</v>
      </c>
      <c r="IS401" t="b">
        <f t="shared" si="475"/>
        <v>0</v>
      </c>
      <c r="IT401" t="s">
        <v>559</v>
      </c>
      <c r="IU401" t="s">
        <v>560</v>
      </c>
      <c r="IV401" t="s">
        <v>561</v>
      </c>
      <c r="IW401" t="s">
        <v>562</v>
      </c>
      <c r="IX401" t="s">
        <v>577</v>
      </c>
      <c r="IY401" t="s">
        <v>532</v>
      </c>
      <c r="IZ401" t="s">
        <v>587</v>
      </c>
      <c r="JA401" t="s">
        <v>578</v>
      </c>
      <c r="JB401" t="s">
        <v>619</v>
      </c>
      <c r="JG401" t="s">
        <v>531</v>
      </c>
      <c r="JM401" t="s">
        <v>528</v>
      </c>
      <c r="KN401" t="s">
        <v>552</v>
      </c>
      <c r="KQ401" t="b">
        <f t="shared" si="476"/>
        <v>0</v>
      </c>
      <c r="KR401">
        <f t="shared" si="436"/>
        <v>137</v>
      </c>
    </row>
    <row r="402" spans="1:304" ht="14.4" customHeight="1" x14ac:dyDescent="0.3">
      <c r="A402">
        <v>100</v>
      </c>
      <c r="B402">
        <v>570</v>
      </c>
      <c r="C402" s="2">
        <v>44896.464097222219</v>
      </c>
      <c r="D402">
        <v>1</v>
      </c>
      <c r="E402" t="s">
        <v>1477</v>
      </c>
      <c r="F402" t="s">
        <v>524</v>
      </c>
      <c r="G402">
        <f>VLOOKUP(F402,'Vlookup tables'!$A$2:$B$10,2,FALSE)</f>
        <v>0</v>
      </c>
      <c r="H402" t="s">
        <v>567</v>
      </c>
      <c r="J402" t="str">
        <f t="shared" si="477"/>
        <v>Administration</v>
      </c>
      <c r="K402" t="s">
        <v>611</v>
      </c>
      <c r="L402">
        <f>VLOOKUP(K402,'Vlookup tables'!$A$2:$B$10,2,FALSE)</f>
        <v>4</v>
      </c>
      <c r="M402" t="s">
        <v>592</v>
      </c>
      <c r="N402" t="b">
        <f t="shared" si="437"/>
        <v>0</v>
      </c>
      <c r="O402" t="b">
        <f t="shared" si="438"/>
        <v>1</v>
      </c>
      <c r="P402" t="b">
        <f t="shared" si="439"/>
        <v>0</v>
      </c>
      <c r="Q402" t="b">
        <f t="shared" si="440"/>
        <v>0</v>
      </c>
      <c r="R402" t="b">
        <f t="shared" si="441"/>
        <v>0</v>
      </c>
      <c r="S402" t="s">
        <v>547</v>
      </c>
      <c r="T402" t="b">
        <f t="shared" si="478"/>
        <v>0</v>
      </c>
      <c r="U402" t="str">
        <f t="shared" si="479"/>
        <v>na</v>
      </c>
      <c r="V402" t="b">
        <f t="shared" si="480"/>
        <v>1</v>
      </c>
      <c r="W402" t="b">
        <f t="shared" si="481"/>
        <v>0</v>
      </c>
      <c r="X402" t="b">
        <f t="shared" si="482"/>
        <v>0</v>
      </c>
      <c r="Y402" t="s">
        <v>621</v>
      </c>
      <c r="Z402">
        <f>VLOOKUP(Y402,'Vlookup tables'!$D$2:$E$6,2,FALSE)</f>
        <v>3</v>
      </c>
      <c r="AA402" t="str">
        <f t="shared" si="419"/>
        <v>na</v>
      </c>
      <c r="AB402" t="str">
        <f t="shared" si="442"/>
        <v>na</v>
      </c>
      <c r="AC402" t="str">
        <f t="shared" si="443"/>
        <v>na</v>
      </c>
      <c r="AD402" t="str">
        <f t="shared" si="444"/>
        <v>na</v>
      </c>
      <c r="AE402" t="str">
        <f t="shared" si="445"/>
        <v>na</v>
      </c>
      <c r="AF402" t="str">
        <f>IF(OR(AA402=FALSE,AA402="na"),"na",VLOOKUP(AV402,'Vlookup tables'!$G$2:$H$7,2,FALSE))</f>
        <v>na</v>
      </c>
      <c r="AG402" t="str">
        <f>IF(OR(AB402=FALSE,AB402="na"),"na",VLOOKUP(AW402,'Vlookup tables'!$G$2:$H$7,2,FALSE))</f>
        <v>na</v>
      </c>
      <c r="AH402" t="str">
        <f>IF(OR(AC402=FALSE,AC402="na"),"na",VLOOKUP(AX402,'Vlookup tables'!$G$2:$H$7,2,FALSE))</f>
        <v>na</v>
      </c>
      <c r="AI402" t="str">
        <f>IF(OR(AD402=FALSE,AD402="na"),"na",VLOOKUP(AY402,'Vlookup tables'!$G$2:$H$7,2,FALSE))</f>
        <v>na</v>
      </c>
      <c r="AJ402" t="str">
        <f>IF(OR(AA402=FALSE,AA402="na"),"na",VLOOKUP(BC402,'Vlookup tables'!$J$2:$K$5,2,FALSE))</f>
        <v>na</v>
      </c>
      <c r="AK402" t="str">
        <f>IF(OR(AB402=FALSE,AB402="na"),"na",VLOOKUP(BD402,'Vlookup tables'!$J$2:$K$5,2,FALSE))</f>
        <v>na</v>
      </c>
      <c r="AL402" t="str">
        <f>IF(OR(AC402=FALSE,AC402="na"),"na",VLOOKUP(BE402,'Vlookup tables'!$J$2:$K$5,2,FALSE))</f>
        <v>na</v>
      </c>
      <c r="AM402" t="str">
        <f>IF(OR(AD402=FALSE,AD402="na"),"na",VLOOKUP(BF402,'Vlookup tables'!$J$2:$K$5,2,FALSE))</f>
        <v>na</v>
      </c>
      <c r="AN402" t="str">
        <f t="shared" si="446"/>
        <v>na</v>
      </c>
      <c r="AO402" t="str">
        <f t="shared" si="447"/>
        <v>na</v>
      </c>
      <c r="AP402" t="str">
        <f t="shared" si="448"/>
        <v>na</v>
      </c>
      <c r="AQ402" t="str">
        <f t="shared" si="449"/>
        <v>na</v>
      </c>
      <c r="BQ402" t="str">
        <f t="shared" si="450"/>
        <v>na</v>
      </c>
      <c r="BR402" t="str">
        <f t="shared" si="451"/>
        <v>na</v>
      </c>
      <c r="BS402" t="str">
        <f t="shared" si="452"/>
        <v>na</v>
      </c>
      <c r="BT402" t="str">
        <f t="shared" si="453"/>
        <v>na</v>
      </c>
      <c r="BU402" t="str">
        <f t="shared" si="454"/>
        <v>na</v>
      </c>
      <c r="BV402" t="str">
        <f t="shared" si="455"/>
        <v>na</v>
      </c>
      <c r="BW402" t="str">
        <f>IF(OR(BR402=FALSE,BR402="na"),"na",VLOOKUP(CN402,'Vlookup tables'!$G$2:$H$7,2,FALSE))</f>
        <v>na</v>
      </c>
      <c r="BX402" t="str">
        <f>IF(OR(BS402=FALSE,BS402="na"),"na",VLOOKUP(CO402,'Vlookup tables'!$G$2:$H$7,2,FALSE))</f>
        <v>na</v>
      </c>
      <c r="BY402" t="str">
        <f>IF(OR(BT402=FALSE,BT402="na"),"na",VLOOKUP(CP402,'Vlookup tables'!$G$2:$H$7,2,FALSE))</f>
        <v>na</v>
      </c>
      <c r="BZ402" t="str">
        <f>IF(OR(BU402=FALSE,BU402="na"),"na",VLOOKUP(CQ402,'Vlookup tables'!$G$2:$H$7,2,FALSE))</f>
        <v>na</v>
      </c>
      <c r="CA402" t="str">
        <f>IF(OR(BR402=FALSE,BR402="na"),"na",VLOOKUP(CU402,'Vlookup tables'!$J$2:$K$5,2,FALSE))</f>
        <v>na</v>
      </c>
      <c r="CB402" t="str">
        <f>IF(OR(BS402=FALSE,BS402="na"),"na",VLOOKUP(CV402,'Vlookup tables'!$J$2:$K$5,2,FALSE))</f>
        <v>na</v>
      </c>
      <c r="CC402" t="str">
        <f>IF(OR(BT402=FALSE,BT402="na"),"na",VLOOKUP(CW402,'Vlookup tables'!$J$2:$K$5,2,FALSE))</f>
        <v>na</v>
      </c>
      <c r="CD402" t="str">
        <f>IF(OR(BU402=FALSE,BU402="na"),"na",VLOOKUP(CX402,'Vlookup tables'!$J$2:$K$5,2,FALSE))</f>
        <v>na</v>
      </c>
      <c r="CE402" t="str">
        <f t="shared" si="456"/>
        <v>na</v>
      </c>
      <c r="CF402" t="str">
        <f t="shared" si="457"/>
        <v>na</v>
      </c>
      <c r="CG402" t="str">
        <f t="shared" si="458"/>
        <v>na</v>
      </c>
      <c r="CH402" t="str">
        <f t="shared" si="459"/>
        <v>na</v>
      </c>
      <c r="DI402" t="str">
        <f t="shared" si="460"/>
        <v>na</v>
      </c>
      <c r="DM402" s="5" t="s">
        <v>534</v>
      </c>
      <c r="EQ402" t="b">
        <f t="shared" si="461"/>
        <v>1</v>
      </c>
      <c r="ER402" t="b">
        <f t="shared" si="462"/>
        <v>1</v>
      </c>
      <c r="ES402" t="b">
        <f t="shared" si="463"/>
        <v>0</v>
      </c>
      <c r="ET402" t="b">
        <f t="shared" si="464"/>
        <v>0</v>
      </c>
      <c r="EU402" t="b">
        <f t="shared" si="465"/>
        <v>0</v>
      </c>
      <c r="EV402" t="b">
        <f t="shared" si="466"/>
        <v>0</v>
      </c>
      <c r="EW402">
        <f t="shared" si="420"/>
        <v>1</v>
      </c>
      <c r="EX402" t="str">
        <f t="shared" si="421"/>
        <v>na</v>
      </c>
      <c r="EY402" t="str">
        <f t="shared" si="422"/>
        <v>na</v>
      </c>
      <c r="EZ402" t="str">
        <f t="shared" si="423"/>
        <v>na</v>
      </c>
      <c r="FA402" t="b">
        <f t="shared" si="424"/>
        <v>0</v>
      </c>
      <c r="FB402" t="b">
        <f t="shared" si="425"/>
        <v>0</v>
      </c>
      <c r="FC402" t="b">
        <f t="shared" si="467"/>
        <v>1</v>
      </c>
      <c r="FD402" t="b">
        <f t="shared" si="426"/>
        <v>0</v>
      </c>
      <c r="FE402" t="str">
        <f t="shared" si="427"/>
        <v>na</v>
      </c>
      <c r="FF402" t="b">
        <f t="shared" si="428"/>
        <v>1</v>
      </c>
      <c r="FG402" t="b">
        <f t="shared" si="429"/>
        <v>0</v>
      </c>
      <c r="FH402" t="b">
        <f t="shared" si="468"/>
        <v>0</v>
      </c>
      <c r="FI402" t="str">
        <f>IF(OR(FD402=FALSE,FD402="na"),"na",VLOOKUP(GH402,'Vlookup tables'!$G$2:$H$7,2,FALSE))</f>
        <v>na</v>
      </c>
      <c r="FJ402" t="str">
        <f>IF(OR(FE402=FALSE,FE402="na"),"na",VLOOKUP(GI402,'Vlookup tables'!$G$2:$H$7,2,FALSE))</f>
        <v>na</v>
      </c>
      <c r="FK402">
        <f>IF(OR(FF402=FALSE,FF402="na"),"na",VLOOKUP(GJ402,'Vlookup tables'!$G$2:$H$7,2,FALSE))</f>
        <v>1</v>
      </c>
      <c r="FL402" t="str">
        <f>IF(OR(FG402=FALSE,FG402="na"),"na",VLOOKUP(GK402,'Vlookup tables'!$G$2:$H$7,2,FALSE))</f>
        <v>na</v>
      </c>
      <c r="FM402" t="str">
        <f>IF(OR(FD402=FALSE,FD402="na"),"na",VLOOKUP(GO402,'Vlookup tables'!$J$2:$K$5,2,FALSE))</f>
        <v>na</v>
      </c>
      <c r="FN402" t="str">
        <f>IF(OR(FE402=FALSE,FE402="na"),"na",VLOOKUP(GP402,'Vlookup tables'!$J$2:$K$5,2,FALSE))</f>
        <v>na</v>
      </c>
      <c r="FO402">
        <f>IF(OR(FF402=FALSE,FF402="na"),"na",VLOOKUP(GQ402,'Vlookup tables'!$J$2:$K$5,2,FALSE))</f>
        <v>2</v>
      </c>
      <c r="FP402" t="str">
        <f>IF(OR(FG402=FALSE,FG402="na"),"na",VLOOKUP(GR402,'Vlookup tables'!$J$2:$K$5,2,FALSE))</f>
        <v>na</v>
      </c>
      <c r="FQ402" t="str">
        <f t="shared" si="430"/>
        <v>na</v>
      </c>
      <c r="FR402" t="str">
        <f t="shared" si="431"/>
        <v>na</v>
      </c>
      <c r="FS402" t="b">
        <f t="shared" si="432"/>
        <v>0</v>
      </c>
      <c r="FT402" t="str">
        <f t="shared" si="433"/>
        <v>na</v>
      </c>
      <c r="FU402" t="b">
        <f t="shared" si="434"/>
        <v>0</v>
      </c>
      <c r="FV402" t="s">
        <v>601</v>
      </c>
      <c r="FX402" t="s">
        <v>555</v>
      </c>
      <c r="GB402" t="s">
        <v>741</v>
      </c>
      <c r="GF402" t="s">
        <v>579</v>
      </c>
      <c r="GG402" t="s">
        <v>2075</v>
      </c>
      <c r="GJ402" t="s">
        <v>530</v>
      </c>
      <c r="GQ402" t="s">
        <v>528</v>
      </c>
      <c r="HD402" t="s">
        <v>552</v>
      </c>
      <c r="HX402">
        <f>IF(IT402="","Unknown",VLOOKUP(IT402,'Vlookup tables'!$B$13:$C$16,2,FALSE))</f>
        <v>2</v>
      </c>
      <c r="HY402">
        <f>IF(IU402="","Unknown",VLOOKUP(IU402,'Vlookup tables'!$D$13:$E$16,2,FALSE))</f>
        <v>3</v>
      </c>
      <c r="HZ402">
        <f>IF(IV402="","Unknown",VLOOKUP(IV402,'Vlookup tables'!$F$13:$G$16,2,FALSE))</f>
        <v>2</v>
      </c>
      <c r="IA402">
        <f>IF(IW402="","Unknown",VLOOKUP(IW402,'Vlookup tables'!$H$13:$I$16,2,FALSE))</f>
        <v>3</v>
      </c>
      <c r="IB402">
        <f>IF(IX402="","Unknown",VLOOKUP(IX402,'Vlookup tables'!$J$13:$K$16,2,FALSE))</f>
        <v>3</v>
      </c>
      <c r="IC402">
        <f>IF(IY402="","Unknown",VLOOKUP(IY402,'Vlookup tables'!$L$13:$M$16,2,FALSE))</f>
        <v>2</v>
      </c>
      <c r="ID402">
        <f>IF(IZ402="","Unknown",VLOOKUP(IZ402,'Vlookup tables'!$N$13:$O$16,2,FALSE))</f>
        <v>1</v>
      </c>
      <c r="IE402">
        <f>VLOOKUP(JA402,'Vlookup tables'!$P$13:$Q$15,2,FALSE)</f>
        <v>1</v>
      </c>
      <c r="IF402" t="str">
        <f t="shared" si="469"/>
        <v>na</v>
      </c>
      <c r="IG402" t="str">
        <f t="shared" si="470"/>
        <v>na</v>
      </c>
      <c r="IH402" t="str">
        <f t="shared" si="471"/>
        <v>na</v>
      </c>
      <c r="II402" t="str">
        <f t="shared" si="435"/>
        <v>na</v>
      </c>
      <c r="IJ402" t="str">
        <f>IF(OR(IF402=FALSE,IF402="na"),"na",VLOOKUP(JF402,'Vlookup tables'!$G$2:$H$7,2,FALSE))</f>
        <v>na</v>
      </c>
      <c r="IK402" t="str">
        <f>IF(OR(IG402=FALSE,IG402="na"),"na",VLOOKUP(JG402,'Vlookup tables'!$G$2:$H$7,2,FALSE))</f>
        <v>na</v>
      </c>
      <c r="IL402" t="str">
        <f>IF(OR(IH402=FALSE,IH402="na"),"na",VLOOKUP(JH402,'Vlookup tables'!$G$2:$H$7,2,FALSE))</f>
        <v>na</v>
      </c>
      <c r="IM402" t="str">
        <f>IF(OR(IF402=FALSE,IF402="na"),"na",VLOOKUP(JL402,'Vlookup tables'!$J$2:$K$5,2,FALSE))</f>
        <v>na</v>
      </c>
      <c r="IN402" t="str">
        <f>IF(OR(IG402=FALSE,IG402="na"),"na",VLOOKUP(JM402,'Vlookup tables'!$J$2:$K$5,2,FALSE))</f>
        <v>na</v>
      </c>
      <c r="IO402" t="str">
        <f>IF(OR(IH402=FALSE,IH402="na"),"na",VLOOKUP(JN402,'Vlookup tables'!$J$2:$K$5,2,FALSE))</f>
        <v>na</v>
      </c>
      <c r="IP402" t="str">
        <f t="shared" si="472"/>
        <v>na</v>
      </c>
      <c r="IQ402" t="str">
        <f t="shared" si="473"/>
        <v>na</v>
      </c>
      <c r="IR402" t="str">
        <f t="shared" si="474"/>
        <v>na</v>
      </c>
      <c r="IS402" t="b">
        <f t="shared" si="475"/>
        <v>0</v>
      </c>
      <c r="IT402" t="s">
        <v>559</v>
      </c>
      <c r="IU402" t="s">
        <v>539</v>
      </c>
      <c r="IV402" t="s">
        <v>561</v>
      </c>
      <c r="IW402" t="s">
        <v>576</v>
      </c>
      <c r="IX402" t="s">
        <v>577</v>
      </c>
      <c r="IY402" t="s">
        <v>528</v>
      </c>
      <c r="IZ402" t="s">
        <v>562</v>
      </c>
      <c r="JA402" t="s">
        <v>541</v>
      </c>
      <c r="JX402" t="s">
        <v>565</v>
      </c>
      <c r="KQ402" t="b">
        <f t="shared" si="476"/>
        <v>0</v>
      </c>
      <c r="KR402">
        <f t="shared" si="436"/>
        <v>132</v>
      </c>
    </row>
    <row r="403" spans="1:304" ht="14.4" customHeight="1" x14ac:dyDescent="0.3">
      <c r="A403">
        <v>100</v>
      </c>
      <c r="B403">
        <v>477</v>
      </c>
      <c r="C403" s="2">
        <v>44896.465370370373</v>
      </c>
      <c r="D403">
        <v>1</v>
      </c>
      <c r="E403" t="s">
        <v>1477</v>
      </c>
      <c r="F403" t="s">
        <v>568</v>
      </c>
      <c r="G403">
        <f>VLOOKUP(F403,'Vlookup tables'!$A$2:$B$10,2,FALSE)</f>
        <v>6</v>
      </c>
      <c r="H403" t="s">
        <v>631</v>
      </c>
      <c r="J403" t="str">
        <f t="shared" si="477"/>
        <v>Maintenance</v>
      </c>
      <c r="K403" t="s">
        <v>568</v>
      </c>
      <c r="L403">
        <f>VLOOKUP(K403,'Vlookup tables'!$A$2:$B$10,2,FALSE)</f>
        <v>6</v>
      </c>
      <c r="M403" t="s">
        <v>583</v>
      </c>
      <c r="N403" t="b">
        <f t="shared" si="437"/>
        <v>1</v>
      </c>
      <c r="O403" t="b">
        <f t="shared" si="438"/>
        <v>0</v>
      </c>
      <c r="P403" t="b">
        <f t="shared" si="439"/>
        <v>0</v>
      </c>
      <c r="Q403" t="b">
        <f t="shared" si="440"/>
        <v>0</v>
      </c>
      <c r="R403" t="b">
        <f t="shared" si="441"/>
        <v>0</v>
      </c>
      <c r="S403" t="s">
        <v>547</v>
      </c>
      <c r="T403" t="str">
        <f t="shared" si="478"/>
        <v>na</v>
      </c>
      <c r="U403" t="b">
        <f t="shared" si="479"/>
        <v>0</v>
      </c>
      <c r="V403" t="b">
        <f t="shared" si="480"/>
        <v>1</v>
      </c>
      <c r="W403" t="b">
        <f t="shared" si="481"/>
        <v>0</v>
      </c>
      <c r="X403" t="b">
        <f t="shared" si="482"/>
        <v>0</v>
      </c>
      <c r="Y403" t="s">
        <v>621</v>
      </c>
      <c r="Z403">
        <f>VLOOKUP(Y403,'Vlookup tables'!$D$2:$E$6,2,FALSE)</f>
        <v>3</v>
      </c>
      <c r="AA403" t="str">
        <f t="shared" si="419"/>
        <v>na</v>
      </c>
      <c r="AB403" t="str">
        <f t="shared" si="442"/>
        <v>na</v>
      </c>
      <c r="AC403" t="str">
        <f t="shared" si="443"/>
        <v>na</v>
      </c>
      <c r="AD403" t="str">
        <f t="shared" si="444"/>
        <v>na</v>
      </c>
      <c r="AE403" t="str">
        <f t="shared" si="445"/>
        <v>na</v>
      </c>
      <c r="AF403" t="str">
        <f>IF(OR(AA403=FALSE,AA403="na"),"na",VLOOKUP(AV403,'Vlookup tables'!$G$2:$H$7,2,FALSE))</f>
        <v>na</v>
      </c>
      <c r="AG403" t="str">
        <f>IF(OR(AB403=FALSE,AB403="na"),"na",VLOOKUP(AW403,'Vlookup tables'!$G$2:$H$7,2,FALSE))</f>
        <v>na</v>
      </c>
      <c r="AH403" t="str">
        <f>IF(OR(AC403=FALSE,AC403="na"),"na",VLOOKUP(AX403,'Vlookup tables'!$G$2:$H$7,2,FALSE))</f>
        <v>na</v>
      </c>
      <c r="AI403" t="str">
        <f>IF(OR(AD403=FALSE,AD403="na"),"na",VLOOKUP(AY403,'Vlookup tables'!$G$2:$H$7,2,FALSE))</f>
        <v>na</v>
      </c>
      <c r="AJ403" t="str">
        <f>IF(OR(AA403=FALSE,AA403="na"),"na",VLOOKUP(BC403,'Vlookup tables'!$J$2:$K$5,2,FALSE))</f>
        <v>na</v>
      </c>
      <c r="AK403" t="str">
        <f>IF(OR(AB403=FALSE,AB403="na"),"na",VLOOKUP(BD403,'Vlookup tables'!$J$2:$K$5,2,FALSE))</f>
        <v>na</v>
      </c>
      <c r="AL403" t="str">
        <f>IF(OR(AC403=FALSE,AC403="na"),"na",VLOOKUP(BE403,'Vlookup tables'!$J$2:$K$5,2,FALSE))</f>
        <v>na</v>
      </c>
      <c r="AM403" t="str">
        <f>IF(OR(AD403=FALSE,AD403="na"),"na",VLOOKUP(BF403,'Vlookup tables'!$J$2:$K$5,2,FALSE))</f>
        <v>na</v>
      </c>
      <c r="AN403" t="str">
        <f t="shared" si="446"/>
        <v>na</v>
      </c>
      <c r="AO403" t="str">
        <f t="shared" si="447"/>
        <v>na</v>
      </c>
      <c r="AP403" t="str">
        <f t="shared" si="448"/>
        <v>na</v>
      </c>
      <c r="AQ403" t="str">
        <f t="shared" si="449"/>
        <v>na</v>
      </c>
      <c r="BQ403" t="str">
        <f t="shared" si="450"/>
        <v>na</v>
      </c>
      <c r="BR403" t="str">
        <f t="shared" si="451"/>
        <v>na</v>
      </c>
      <c r="BS403" t="str">
        <f t="shared" si="452"/>
        <v>na</v>
      </c>
      <c r="BT403" t="str">
        <f t="shared" si="453"/>
        <v>na</v>
      </c>
      <c r="BU403" t="str">
        <f t="shared" si="454"/>
        <v>na</v>
      </c>
      <c r="BV403" t="str">
        <f t="shared" si="455"/>
        <v>na</v>
      </c>
      <c r="BW403" t="str">
        <f>IF(OR(BR403=FALSE,BR403="na"),"na",VLOOKUP(CN403,'Vlookup tables'!$G$2:$H$7,2,FALSE))</f>
        <v>na</v>
      </c>
      <c r="BX403" t="str">
        <f>IF(OR(BS403=FALSE,BS403="na"),"na",VLOOKUP(CO403,'Vlookup tables'!$G$2:$H$7,2,FALSE))</f>
        <v>na</v>
      </c>
      <c r="BY403" t="str">
        <f>IF(OR(BT403=FALSE,BT403="na"),"na",VLOOKUP(CP403,'Vlookup tables'!$G$2:$H$7,2,FALSE))</f>
        <v>na</v>
      </c>
      <c r="BZ403" t="str">
        <f>IF(OR(BU403=FALSE,BU403="na"),"na",VLOOKUP(CQ403,'Vlookup tables'!$G$2:$H$7,2,FALSE))</f>
        <v>na</v>
      </c>
      <c r="CA403" t="str">
        <f>IF(OR(BR403=FALSE,BR403="na"),"na",VLOOKUP(CU403,'Vlookup tables'!$J$2:$K$5,2,FALSE))</f>
        <v>na</v>
      </c>
      <c r="CB403" t="str">
        <f>IF(OR(BS403=FALSE,BS403="na"),"na",VLOOKUP(CV403,'Vlookup tables'!$J$2:$K$5,2,FALSE))</f>
        <v>na</v>
      </c>
      <c r="CC403" t="str">
        <f>IF(OR(BT403=FALSE,BT403="na"),"na",VLOOKUP(CW403,'Vlookup tables'!$J$2:$K$5,2,FALSE))</f>
        <v>na</v>
      </c>
      <c r="CD403" t="str">
        <f>IF(OR(BU403=FALSE,BU403="na"),"na",VLOOKUP(CX403,'Vlookup tables'!$J$2:$K$5,2,FALSE))</f>
        <v>na</v>
      </c>
      <c r="CE403" t="str">
        <f t="shared" si="456"/>
        <v>na</v>
      </c>
      <c r="CF403" t="str">
        <f t="shared" si="457"/>
        <v>na</v>
      </c>
      <c r="CG403" t="str">
        <f t="shared" si="458"/>
        <v>na</v>
      </c>
      <c r="CH403" t="str">
        <f t="shared" si="459"/>
        <v>na</v>
      </c>
      <c r="DI403" t="str">
        <f t="shared" si="460"/>
        <v>na</v>
      </c>
      <c r="DM403" s="5" t="s">
        <v>703</v>
      </c>
      <c r="EQ403" t="b">
        <f t="shared" si="461"/>
        <v>1</v>
      </c>
      <c r="ER403" t="b">
        <f t="shared" si="462"/>
        <v>1</v>
      </c>
      <c r="ES403" t="b">
        <f t="shared" si="463"/>
        <v>0</v>
      </c>
      <c r="ET403" t="b">
        <f t="shared" si="464"/>
        <v>0</v>
      </c>
      <c r="EU403" t="b">
        <f t="shared" si="465"/>
        <v>0</v>
      </c>
      <c r="EV403" t="b">
        <f t="shared" si="466"/>
        <v>0</v>
      </c>
      <c r="EW403">
        <f t="shared" si="420"/>
        <v>2</v>
      </c>
      <c r="EX403" t="str">
        <f t="shared" si="421"/>
        <v>na</v>
      </c>
      <c r="EY403" t="str">
        <f t="shared" si="422"/>
        <v>na</v>
      </c>
      <c r="EZ403" t="str">
        <f t="shared" si="423"/>
        <v>na</v>
      </c>
      <c r="FA403" t="b">
        <f t="shared" si="424"/>
        <v>1</v>
      </c>
      <c r="FB403" t="b">
        <f t="shared" si="425"/>
        <v>0</v>
      </c>
      <c r="FC403" t="b">
        <f t="shared" si="467"/>
        <v>0</v>
      </c>
      <c r="FD403" t="b">
        <f t="shared" si="426"/>
        <v>1</v>
      </c>
      <c r="FE403" t="b">
        <f t="shared" si="427"/>
        <v>1</v>
      </c>
      <c r="FF403" t="b">
        <f t="shared" si="428"/>
        <v>1</v>
      </c>
      <c r="FG403" t="b">
        <f t="shared" si="429"/>
        <v>0</v>
      </c>
      <c r="FH403" t="b">
        <f t="shared" si="468"/>
        <v>0</v>
      </c>
      <c r="FI403">
        <f>IF(OR(FD403=FALSE,FD403="na"),"na",VLOOKUP(GH403,'Vlookup tables'!$G$2:$H$7,2,FALSE))</f>
        <v>4</v>
      </c>
      <c r="FJ403">
        <f>IF(OR(FE403=FALSE,FE403="na"),"na",VLOOKUP(GI403,'Vlookup tables'!$G$2:$H$7,2,FALSE))</f>
        <v>4</v>
      </c>
      <c r="FK403">
        <f>IF(OR(FF403=FALSE,FF403="na"),"na",VLOOKUP(GJ403,'Vlookup tables'!$G$2:$H$7,2,FALSE))</f>
        <v>4</v>
      </c>
      <c r="FL403" t="str">
        <f>IF(OR(FG403=FALSE,FG403="na"),"na",VLOOKUP(GK403,'Vlookup tables'!$G$2:$H$7,2,FALSE))</f>
        <v>na</v>
      </c>
      <c r="FM403">
        <f>IF(OR(FD403=FALSE,FD403="na"),"na",VLOOKUP(GO403,'Vlookup tables'!$J$2:$K$5,2,FALSE))</f>
        <v>3</v>
      </c>
      <c r="FN403">
        <f>IF(OR(FE403=FALSE,FE403="na"),"na",VLOOKUP(GP403,'Vlookup tables'!$J$2:$K$5,2,FALSE))</f>
        <v>3</v>
      </c>
      <c r="FO403">
        <f>IF(OR(FF403=FALSE,FF403="na"),"na",VLOOKUP(GQ403,'Vlookup tables'!$J$2:$K$5,2,FALSE))</f>
        <v>3</v>
      </c>
      <c r="FP403" t="str">
        <f>IF(OR(FG403=FALSE,FG403="na"),"na",VLOOKUP(GR403,'Vlookup tables'!$J$2:$K$5,2,FALSE))</f>
        <v>na</v>
      </c>
      <c r="FQ403" t="b">
        <f t="shared" si="430"/>
        <v>0</v>
      </c>
      <c r="FR403" t="b">
        <f t="shared" si="431"/>
        <v>0</v>
      </c>
      <c r="FS403" t="b">
        <f t="shared" si="432"/>
        <v>0</v>
      </c>
      <c r="FT403" t="str">
        <f t="shared" si="433"/>
        <v>na</v>
      </c>
      <c r="FU403" t="b">
        <f t="shared" si="434"/>
        <v>0</v>
      </c>
      <c r="FV403" t="s">
        <v>601</v>
      </c>
      <c r="FX403" t="s">
        <v>556</v>
      </c>
      <c r="GB403" t="s">
        <v>635</v>
      </c>
      <c r="GF403" t="s">
        <v>596</v>
      </c>
      <c r="GH403" t="s">
        <v>573</v>
      </c>
      <c r="GI403" t="s">
        <v>573</v>
      </c>
      <c r="GJ403" t="s">
        <v>573</v>
      </c>
      <c r="GO403" t="s">
        <v>532</v>
      </c>
      <c r="GP403" t="s">
        <v>532</v>
      </c>
      <c r="GQ403" t="s">
        <v>532</v>
      </c>
      <c r="HD403" t="s">
        <v>900</v>
      </c>
      <c r="HX403">
        <f>IF(IT403="","Unknown",VLOOKUP(IT403,'Vlookup tables'!$B$13:$C$16,2,FALSE))</f>
        <v>2</v>
      </c>
      <c r="HY403">
        <f>IF(IU403="","Unknown",VLOOKUP(IU403,'Vlookup tables'!$D$13:$E$16,2,FALSE))</f>
        <v>3</v>
      </c>
      <c r="HZ403" t="str">
        <f>IF(IV403="","Unknown",VLOOKUP(IV403,'Vlookup tables'!$F$13:$G$16,2,FALSE))</f>
        <v>Unknown</v>
      </c>
      <c r="IA403">
        <f>IF(IW403="","Unknown",VLOOKUP(IW403,'Vlookup tables'!$H$13:$I$16,2,FALSE))</f>
        <v>2</v>
      </c>
      <c r="IB403">
        <f>IF(IX403="","Unknown",VLOOKUP(IX403,'Vlookup tables'!$J$13:$K$16,2,FALSE))</f>
        <v>2</v>
      </c>
      <c r="IC403">
        <f>IF(IY403="","Unknown",VLOOKUP(IY403,'Vlookup tables'!$L$13:$M$16,2,FALSE))</f>
        <v>2</v>
      </c>
      <c r="ID403">
        <f>IF(IZ403="","Unknown",VLOOKUP(IZ403,'Vlookup tables'!$N$13:$O$16,2,FALSE))</f>
        <v>1</v>
      </c>
      <c r="IE403">
        <f>VLOOKUP(JA403,'Vlookup tables'!$P$13:$Q$15,2,FALSE)</f>
        <v>2</v>
      </c>
      <c r="IF403" t="b">
        <f t="shared" si="469"/>
        <v>0</v>
      </c>
      <c r="IG403" t="b">
        <f t="shared" si="470"/>
        <v>1</v>
      </c>
      <c r="IH403" t="b">
        <f t="shared" si="471"/>
        <v>0</v>
      </c>
      <c r="II403" t="b">
        <f t="shared" si="435"/>
        <v>0</v>
      </c>
      <c r="IJ403" t="str">
        <f>IF(OR(IF403=FALSE,IF403="na"),"na",VLOOKUP(JF403,'Vlookup tables'!$G$2:$H$7,2,FALSE))</f>
        <v>na</v>
      </c>
      <c r="IK403">
        <f>IF(OR(IG403=FALSE,IG403="na"),"na",VLOOKUP(JG403,'Vlookup tables'!$G$2:$H$7,2,FALSE))</f>
        <v>3</v>
      </c>
      <c r="IL403" t="str">
        <f>IF(OR(IH403=FALSE,IH403="na"),"na",VLOOKUP(JH403,'Vlookup tables'!$G$2:$H$7,2,FALSE))</f>
        <v>na</v>
      </c>
      <c r="IM403" t="str">
        <f>IF(OR(IF403=FALSE,IF403="na"),"na",VLOOKUP(JL403,'Vlookup tables'!$J$2:$K$5,2,FALSE))</f>
        <v>na</v>
      </c>
      <c r="IN403">
        <f>IF(OR(IG403=FALSE,IG403="na"),"na",VLOOKUP(JM403,'Vlookup tables'!$J$2:$K$5,2,FALSE))</f>
        <v>2</v>
      </c>
      <c r="IO403" t="str">
        <f>IF(OR(IH403=FALSE,IH403="na"),"na",VLOOKUP(JN403,'Vlookup tables'!$J$2:$K$5,2,FALSE))</f>
        <v>na</v>
      </c>
      <c r="IP403" t="str">
        <f t="shared" si="472"/>
        <v>na</v>
      </c>
      <c r="IQ403" t="b">
        <f t="shared" si="473"/>
        <v>0</v>
      </c>
      <c r="IR403" t="str">
        <f t="shared" si="474"/>
        <v>na</v>
      </c>
      <c r="IS403" t="b">
        <f t="shared" si="475"/>
        <v>0</v>
      </c>
      <c r="IT403" t="s">
        <v>559</v>
      </c>
      <c r="IU403" t="s">
        <v>539</v>
      </c>
      <c r="IW403" t="s">
        <v>562</v>
      </c>
      <c r="IX403" t="s">
        <v>563</v>
      </c>
      <c r="IY403" t="s">
        <v>528</v>
      </c>
      <c r="IZ403" t="s">
        <v>562</v>
      </c>
      <c r="JA403" t="s">
        <v>578</v>
      </c>
      <c r="JB403" t="s">
        <v>619</v>
      </c>
      <c r="JG403" t="s">
        <v>527</v>
      </c>
      <c r="JM403" t="s">
        <v>528</v>
      </c>
      <c r="KN403" t="s">
        <v>900</v>
      </c>
      <c r="KQ403" t="b">
        <f t="shared" si="476"/>
        <v>0</v>
      </c>
      <c r="KR403">
        <f t="shared" si="436"/>
        <v>137</v>
      </c>
    </row>
    <row r="404" spans="1:304" ht="14.4" customHeight="1" x14ac:dyDescent="0.3">
      <c r="A404">
        <v>100</v>
      </c>
      <c r="B404">
        <v>1479900</v>
      </c>
      <c r="C404" s="2">
        <v>44896.469826388886</v>
      </c>
      <c r="D404">
        <v>1</v>
      </c>
      <c r="E404" t="s">
        <v>544</v>
      </c>
      <c r="F404" t="s">
        <v>566</v>
      </c>
      <c r="G404">
        <f>VLOOKUP(F404,'Vlookup tables'!$A$2:$B$10,2,FALSE)</f>
        <v>3</v>
      </c>
      <c r="H404" t="s">
        <v>579</v>
      </c>
      <c r="I404" t="s">
        <v>2076</v>
      </c>
      <c r="J404" t="str">
        <f t="shared" si="477"/>
        <v>Welder</v>
      </c>
      <c r="K404" t="s">
        <v>566</v>
      </c>
      <c r="L404">
        <f>VLOOKUP(K404,'Vlookup tables'!$A$2:$B$10,2,FALSE)</f>
        <v>3</v>
      </c>
      <c r="M404" t="s">
        <v>583</v>
      </c>
      <c r="N404" t="b">
        <f t="shared" si="437"/>
        <v>1</v>
      </c>
      <c r="O404" t="b">
        <f t="shared" si="438"/>
        <v>0</v>
      </c>
      <c r="P404" t="b">
        <f t="shared" si="439"/>
        <v>0</v>
      </c>
      <c r="Q404" t="b">
        <f t="shared" si="440"/>
        <v>0</v>
      </c>
      <c r="R404" t="b">
        <f t="shared" si="441"/>
        <v>0</v>
      </c>
      <c r="S404" t="s">
        <v>592</v>
      </c>
      <c r="T404" t="str">
        <f t="shared" si="478"/>
        <v>na</v>
      </c>
      <c r="U404" t="b">
        <f t="shared" si="479"/>
        <v>1</v>
      </c>
      <c r="V404" t="b">
        <f t="shared" si="480"/>
        <v>0</v>
      </c>
      <c r="W404" t="b">
        <f t="shared" si="481"/>
        <v>0</v>
      </c>
      <c r="X404" t="b">
        <f t="shared" si="482"/>
        <v>0</v>
      </c>
      <c r="Y404" t="s">
        <v>517</v>
      </c>
      <c r="Z404">
        <f>VLOOKUP(Y404,'Vlookup tables'!$D$2:$E$6,2,FALSE)</f>
        <v>1</v>
      </c>
      <c r="AA404" t="b">
        <f t="shared" si="419"/>
        <v>0</v>
      </c>
      <c r="AB404" t="b">
        <f t="shared" si="442"/>
        <v>0</v>
      </c>
      <c r="AC404" t="b">
        <f t="shared" si="443"/>
        <v>0</v>
      </c>
      <c r="AD404" t="b">
        <f t="shared" si="444"/>
        <v>0</v>
      </c>
      <c r="AE404" t="b">
        <f t="shared" si="445"/>
        <v>0</v>
      </c>
      <c r="AF404" t="str">
        <f>IF(OR(AA404=FALSE,AA404="na"),"na",VLOOKUP(AV404,'Vlookup tables'!$G$2:$H$7,2,FALSE))</f>
        <v>na</v>
      </c>
      <c r="AG404" t="str">
        <f>IF(OR(AB404=FALSE,AB404="na"),"na",VLOOKUP(AW404,'Vlookup tables'!$G$2:$H$7,2,FALSE))</f>
        <v>na</v>
      </c>
      <c r="AH404" t="str">
        <f>IF(OR(AC404=FALSE,AC404="na"),"na",VLOOKUP(AX404,'Vlookup tables'!$G$2:$H$7,2,FALSE))</f>
        <v>na</v>
      </c>
      <c r="AI404" t="str">
        <f>IF(OR(AD404=FALSE,AD404="na"),"na",VLOOKUP(AY404,'Vlookup tables'!$G$2:$H$7,2,FALSE))</f>
        <v>na</v>
      </c>
      <c r="AJ404" t="str">
        <f>IF(OR(AA404=FALSE,AA404="na"),"na",VLOOKUP(BC404,'Vlookup tables'!$J$2:$K$5,2,FALSE))</f>
        <v>na</v>
      </c>
      <c r="AK404" t="str">
        <f>IF(OR(AB404=FALSE,AB404="na"),"na",VLOOKUP(BD404,'Vlookup tables'!$J$2:$K$5,2,FALSE))</f>
        <v>na</v>
      </c>
      <c r="AL404" t="str">
        <f>IF(OR(AC404=FALSE,AC404="na"),"na",VLOOKUP(BE404,'Vlookup tables'!$J$2:$K$5,2,FALSE))</f>
        <v>na</v>
      </c>
      <c r="AM404" t="str">
        <f>IF(OR(AD404=FALSE,AD404="na"),"na",VLOOKUP(BF404,'Vlookup tables'!$J$2:$K$5,2,FALSE))</f>
        <v>na</v>
      </c>
      <c r="AN404" t="str">
        <f t="shared" si="446"/>
        <v>na</v>
      </c>
      <c r="AO404" t="str">
        <f t="shared" si="447"/>
        <v>na</v>
      </c>
      <c r="AP404" t="str">
        <f t="shared" si="448"/>
        <v>na</v>
      </c>
      <c r="AQ404" t="str">
        <f t="shared" si="449"/>
        <v>na</v>
      </c>
      <c r="AR404" t="s">
        <v>632</v>
      </c>
      <c r="AX404" t="s">
        <v>531</v>
      </c>
      <c r="BE404" t="s">
        <v>528</v>
      </c>
      <c r="BQ404" t="str">
        <f t="shared" si="450"/>
        <v>Yes</v>
      </c>
      <c r="BR404" t="b">
        <f t="shared" si="451"/>
        <v>0</v>
      </c>
      <c r="BS404" t="b">
        <f t="shared" si="452"/>
        <v>1</v>
      </c>
      <c r="BT404" t="b">
        <f t="shared" si="453"/>
        <v>1</v>
      </c>
      <c r="BU404" t="b">
        <f t="shared" si="454"/>
        <v>0</v>
      </c>
      <c r="BV404" t="b">
        <f t="shared" si="455"/>
        <v>0</v>
      </c>
      <c r="BW404" t="str">
        <f>IF(OR(BR404=FALSE,BR404="na"),"na",VLOOKUP(CN404,'Vlookup tables'!$G$2:$H$7,2,FALSE))</f>
        <v>na</v>
      </c>
      <c r="BX404">
        <f>IF(OR(BS404=FALSE,BS404="na"),"na",VLOOKUP(CO404,'Vlookup tables'!$G$2:$H$7,2,FALSE))</f>
        <v>2</v>
      </c>
      <c r="BY404">
        <f>IF(OR(BT404=FALSE,BT404="na"),"na",VLOOKUP(CP404,'Vlookup tables'!$G$2:$H$7,2,FALSE))</f>
        <v>2</v>
      </c>
      <c r="BZ404" t="str">
        <f>IF(OR(BU404=FALSE,BU404="na"),"na",VLOOKUP(CQ404,'Vlookup tables'!$G$2:$H$7,2,FALSE))</f>
        <v>na</v>
      </c>
      <c r="CA404" t="str">
        <f>IF(OR(BR404=FALSE,BR404="na"),"na",VLOOKUP(CU404,'Vlookup tables'!$J$2:$K$5,2,FALSE))</f>
        <v>na</v>
      </c>
      <c r="CB404">
        <f>IF(OR(BS404=FALSE,BS404="na"),"na",VLOOKUP(CV404,'Vlookup tables'!$J$2:$K$5,2,FALSE))</f>
        <v>3</v>
      </c>
      <c r="CC404">
        <f>IF(OR(BT404=FALSE,BT404="na"),"na",VLOOKUP(CW404,'Vlookup tables'!$J$2:$K$5,2,FALSE))</f>
        <v>3</v>
      </c>
      <c r="CD404" t="str">
        <f>IF(OR(BU404=FALSE,BU404="na"),"na",VLOOKUP(CX404,'Vlookup tables'!$J$2:$K$5,2,FALSE))</f>
        <v>na</v>
      </c>
      <c r="CE404" t="str">
        <f t="shared" si="456"/>
        <v>na</v>
      </c>
      <c r="CF404" t="b">
        <f t="shared" si="457"/>
        <v>0</v>
      </c>
      <c r="CG404" t="b">
        <f t="shared" si="458"/>
        <v>0</v>
      </c>
      <c r="CH404" t="str">
        <f t="shared" si="459"/>
        <v>na</v>
      </c>
      <c r="CI404" t="s">
        <v>519</v>
      </c>
      <c r="CJ404" t="s">
        <v>520</v>
      </c>
      <c r="CO404" t="s">
        <v>531</v>
      </c>
      <c r="CP404" t="s">
        <v>531</v>
      </c>
      <c r="CV404" t="s">
        <v>532</v>
      </c>
      <c r="CW404" t="s">
        <v>532</v>
      </c>
      <c r="DI404" t="b">
        <f t="shared" si="460"/>
        <v>0</v>
      </c>
      <c r="DK404" t="s">
        <v>552</v>
      </c>
      <c r="EQ404" t="b">
        <f t="shared" si="461"/>
        <v>1</v>
      </c>
      <c r="ER404" t="b">
        <f t="shared" si="462"/>
        <v>1</v>
      </c>
      <c r="ES404" t="b">
        <f t="shared" si="463"/>
        <v>0</v>
      </c>
      <c r="ET404" t="b">
        <f t="shared" si="464"/>
        <v>0</v>
      </c>
      <c r="EU404" t="b">
        <f t="shared" si="465"/>
        <v>0</v>
      </c>
      <c r="EV404" t="b">
        <f t="shared" si="466"/>
        <v>0</v>
      </c>
      <c r="EW404">
        <f t="shared" si="420"/>
        <v>3</v>
      </c>
      <c r="EX404" t="str">
        <f t="shared" si="421"/>
        <v>na</v>
      </c>
      <c r="EY404" t="str">
        <f t="shared" si="422"/>
        <v>na</v>
      </c>
      <c r="EZ404" t="str">
        <f t="shared" si="423"/>
        <v>na</v>
      </c>
      <c r="FA404" t="b">
        <f t="shared" si="424"/>
        <v>1</v>
      </c>
      <c r="FB404" t="b">
        <f t="shared" si="425"/>
        <v>0</v>
      </c>
      <c r="FC404" t="b">
        <f t="shared" si="467"/>
        <v>0</v>
      </c>
      <c r="FD404" t="b">
        <f t="shared" si="426"/>
        <v>1</v>
      </c>
      <c r="FE404" t="b">
        <f t="shared" si="427"/>
        <v>0</v>
      </c>
      <c r="FF404" t="b">
        <f t="shared" si="428"/>
        <v>1</v>
      </c>
      <c r="FG404" t="b">
        <f t="shared" si="429"/>
        <v>0</v>
      </c>
      <c r="FH404" t="b">
        <f t="shared" si="468"/>
        <v>0</v>
      </c>
      <c r="FI404">
        <f>IF(OR(FD404=FALSE,FD404="na"),"na",VLOOKUP(GH404,'Vlookup tables'!$G$2:$H$7,2,FALSE))</f>
        <v>2</v>
      </c>
      <c r="FJ404" t="str">
        <f>IF(OR(FE404=FALSE,FE404="na"),"na",VLOOKUP(GI404,'Vlookup tables'!$G$2:$H$7,2,FALSE))</f>
        <v>na</v>
      </c>
      <c r="FK404">
        <f>IF(OR(FF404=FALSE,FF404="na"),"na",VLOOKUP(GJ404,'Vlookup tables'!$G$2:$H$7,2,FALSE))</f>
        <v>2</v>
      </c>
      <c r="FL404" t="str">
        <f>IF(OR(FG404=FALSE,FG404="na"),"na",VLOOKUP(GK404,'Vlookup tables'!$G$2:$H$7,2,FALSE))</f>
        <v>na</v>
      </c>
      <c r="FM404">
        <f>IF(OR(FD404=FALSE,FD404="na"),"na",VLOOKUP(GO404,'Vlookup tables'!$J$2:$K$5,2,FALSE))</f>
        <v>2</v>
      </c>
      <c r="FN404" t="str">
        <f>IF(OR(FE404=FALSE,FE404="na"),"na",VLOOKUP(GP404,'Vlookup tables'!$J$2:$K$5,2,FALSE))</f>
        <v>na</v>
      </c>
      <c r="FO404">
        <f>IF(OR(FF404=FALSE,FF404="na"),"na",VLOOKUP(GQ404,'Vlookup tables'!$J$2:$K$5,2,FALSE))</f>
        <v>2</v>
      </c>
      <c r="FP404" t="str">
        <f>IF(OR(FG404=FALSE,FG404="na"),"na",VLOOKUP(GR404,'Vlookup tables'!$J$2:$K$5,2,FALSE))</f>
        <v>na</v>
      </c>
      <c r="FQ404" t="b">
        <f t="shared" si="430"/>
        <v>0</v>
      </c>
      <c r="FR404" t="str">
        <f t="shared" si="431"/>
        <v>na</v>
      </c>
      <c r="FS404" t="b">
        <f t="shared" si="432"/>
        <v>0</v>
      </c>
      <c r="FT404" t="str">
        <f t="shared" si="433"/>
        <v>na</v>
      </c>
      <c r="FU404" t="b">
        <f t="shared" si="434"/>
        <v>0</v>
      </c>
      <c r="FV404" t="s">
        <v>601</v>
      </c>
      <c r="FX404" t="s">
        <v>554</v>
      </c>
      <c r="GB404" t="s">
        <v>630</v>
      </c>
      <c r="GF404" t="s">
        <v>596</v>
      </c>
      <c r="GH404" t="s">
        <v>531</v>
      </c>
      <c r="GJ404" t="s">
        <v>531</v>
      </c>
      <c r="GO404" t="s">
        <v>528</v>
      </c>
      <c r="GQ404" t="s">
        <v>528</v>
      </c>
      <c r="HD404" t="s">
        <v>552</v>
      </c>
      <c r="HX404">
        <f>IF(IT404="","Unknown",VLOOKUP(IT404,'Vlookup tables'!$B$13:$C$16,2,FALSE))</f>
        <v>2</v>
      </c>
      <c r="HY404">
        <f>IF(IU404="","Unknown",VLOOKUP(IU404,'Vlookup tables'!$D$13:$E$16,2,FALSE))</f>
        <v>3</v>
      </c>
      <c r="HZ404">
        <f>IF(IV404="","Unknown",VLOOKUP(IV404,'Vlookup tables'!$F$13:$G$16,2,FALSE))</f>
        <v>2</v>
      </c>
      <c r="IA404">
        <f>IF(IW404="","Unknown",VLOOKUP(IW404,'Vlookup tables'!$H$13:$I$16,2,FALSE))</f>
        <v>2</v>
      </c>
      <c r="IB404">
        <f>IF(IX404="","Unknown",VLOOKUP(IX404,'Vlookup tables'!$J$13:$K$16,2,FALSE))</f>
        <v>2</v>
      </c>
      <c r="IC404">
        <f>IF(IY404="","Unknown",VLOOKUP(IY404,'Vlookup tables'!$L$13:$M$16,2,FALSE))</f>
        <v>2</v>
      </c>
      <c r="ID404">
        <f>IF(IZ404="","Unknown",VLOOKUP(IZ404,'Vlookup tables'!$N$13:$O$16,2,FALSE))</f>
        <v>1</v>
      </c>
      <c r="IE404">
        <f>VLOOKUP(JA404,'Vlookup tables'!$P$13:$Q$15,2,FALSE)</f>
        <v>1</v>
      </c>
      <c r="IF404" t="str">
        <f t="shared" si="469"/>
        <v>na</v>
      </c>
      <c r="IG404" t="str">
        <f t="shared" si="470"/>
        <v>na</v>
      </c>
      <c r="IH404" t="str">
        <f t="shared" si="471"/>
        <v>na</v>
      </c>
      <c r="II404" t="str">
        <f t="shared" si="435"/>
        <v>na</v>
      </c>
      <c r="IJ404" t="str">
        <f>IF(OR(IF404=FALSE,IF404="na"),"na",VLOOKUP(JF404,'Vlookup tables'!$G$2:$H$7,2,FALSE))</f>
        <v>na</v>
      </c>
      <c r="IK404" t="str">
        <f>IF(OR(IG404=FALSE,IG404="na"),"na",VLOOKUP(JG404,'Vlookup tables'!$G$2:$H$7,2,FALSE))</f>
        <v>na</v>
      </c>
      <c r="IL404" t="str">
        <f>IF(OR(IH404=FALSE,IH404="na"),"na",VLOOKUP(JH404,'Vlookup tables'!$G$2:$H$7,2,FALSE))</f>
        <v>na</v>
      </c>
      <c r="IM404" t="str">
        <f>IF(OR(IF404=FALSE,IF404="na"),"na",VLOOKUP(JL404,'Vlookup tables'!$J$2:$K$5,2,FALSE))</f>
        <v>na</v>
      </c>
      <c r="IN404" t="str">
        <f>IF(OR(IG404=FALSE,IG404="na"),"na",VLOOKUP(JM404,'Vlookup tables'!$J$2:$K$5,2,FALSE))</f>
        <v>na</v>
      </c>
      <c r="IO404" t="str">
        <f>IF(OR(IH404=FALSE,IH404="na"),"na",VLOOKUP(JN404,'Vlookup tables'!$J$2:$K$5,2,FALSE))</f>
        <v>na</v>
      </c>
      <c r="IP404" t="str">
        <f t="shared" si="472"/>
        <v>na</v>
      </c>
      <c r="IQ404" t="str">
        <f t="shared" si="473"/>
        <v>na</v>
      </c>
      <c r="IR404" t="str">
        <f t="shared" si="474"/>
        <v>na</v>
      </c>
      <c r="IS404" t="b">
        <f t="shared" si="475"/>
        <v>0</v>
      </c>
      <c r="IT404" t="s">
        <v>559</v>
      </c>
      <c r="IU404" t="s">
        <v>539</v>
      </c>
      <c r="IV404" t="s">
        <v>561</v>
      </c>
      <c r="IW404" t="s">
        <v>562</v>
      </c>
      <c r="IX404" t="s">
        <v>563</v>
      </c>
      <c r="IY404" t="s">
        <v>528</v>
      </c>
      <c r="IZ404" t="s">
        <v>562</v>
      </c>
      <c r="JA404" t="s">
        <v>541</v>
      </c>
      <c r="JX404" t="s">
        <v>534</v>
      </c>
      <c r="JZ404" t="s">
        <v>588</v>
      </c>
      <c r="KB404" t="s">
        <v>589</v>
      </c>
      <c r="KC404">
        <v>1</v>
      </c>
      <c r="KD404">
        <v>2</v>
      </c>
      <c r="KK404">
        <v>1</v>
      </c>
      <c r="KN404" t="s">
        <v>552</v>
      </c>
      <c r="KQ404" t="b">
        <f t="shared" si="476"/>
        <v>0</v>
      </c>
      <c r="KR404">
        <f t="shared" si="436"/>
        <v>149</v>
      </c>
    </row>
    <row r="405" spans="1:304" ht="14.4" customHeight="1" x14ac:dyDescent="0.3">
      <c r="A405">
        <v>100</v>
      </c>
      <c r="B405">
        <v>944</v>
      </c>
      <c r="C405" s="2">
        <v>44896.47315972222</v>
      </c>
      <c r="D405">
        <v>1</v>
      </c>
      <c r="E405" t="s">
        <v>544</v>
      </c>
      <c r="F405" t="s">
        <v>524</v>
      </c>
      <c r="G405">
        <f>VLOOKUP(F405,'Vlookup tables'!$A$2:$B$10,2,FALSE)</f>
        <v>0</v>
      </c>
      <c r="H405" t="s">
        <v>579</v>
      </c>
      <c r="I405" t="s">
        <v>2077</v>
      </c>
      <c r="J405" t="str">
        <f t="shared" si="477"/>
        <v>port of entry agent</v>
      </c>
      <c r="K405" t="s">
        <v>524</v>
      </c>
      <c r="L405">
        <f>VLOOKUP(K405,'Vlookup tables'!$A$2:$B$10,2,FALSE)</f>
        <v>0</v>
      </c>
      <c r="M405" t="s">
        <v>583</v>
      </c>
      <c r="N405" t="b">
        <f t="shared" si="437"/>
        <v>1</v>
      </c>
      <c r="O405" t="b">
        <f t="shared" si="438"/>
        <v>0</v>
      </c>
      <c r="P405" t="b">
        <f t="shared" si="439"/>
        <v>0</v>
      </c>
      <c r="Q405" t="b">
        <f t="shared" si="440"/>
        <v>0</v>
      </c>
      <c r="R405" t="b">
        <f t="shared" si="441"/>
        <v>0</v>
      </c>
      <c r="S405" t="s">
        <v>904</v>
      </c>
      <c r="T405" t="str">
        <f t="shared" si="478"/>
        <v>na</v>
      </c>
      <c r="U405" t="b">
        <f t="shared" si="479"/>
        <v>0</v>
      </c>
      <c r="V405" t="b">
        <f t="shared" si="480"/>
        <v>0</v>
      </c>
      <c r="W405" t="b">
        <f t="shared" si="481"/>
        <v>1</v>
      </c>
      <c r="X405" t="b">
        <f t="shared" si="482"/>
        <v>0</v>
      </c>
      <c r="Y405" t="s">
        <v>517</v>
      </c>
      <c r="Z405">
        <f>VLOOKUP(Y405,'Vlookup tables'!$D$2:$E$6,2,FALSE)</f>
        <v>1</v>
      </c>
      <c r="AA405" t="b">
        <f t="shared" si="419"/>
        <v>1</v>
      </c>
      <c r="AB405" t="b">
        <f t="shared" si="442"/>
        <v>0</v>
      </c>
      <c r="AC405" t="b">
        <f t="shared" si="443"/>
        <v>0</v>
      </c>
      <c r="AD405" t="b">
        <f t="shared" si="444"/>
        <v>0</v>
      </c>
      <c r="AE405" t="b">
        <f t="shared" si="445"/>
        <v>0</v>
      </c>
      <c r="AF405">
        <f>IF(OR(AA405=FALSE,AA405="na"),"na",VLOOKUP(AV405,'Vlookup tables'!$G$2:$H$7,2,FALSE))</f>
        <v>5</v>
      </c>
      <c r="AG405" t="str">
        <f>IF(OR(AB405=FALSE,AB405="na"),"na",VLOOKUP(AW405,'Vlookup tables'!$G$2:$H$7,2,FALSE))</f>
        <v>na</v>
      </c>
      <c r="AH405" t="str">
        <f>IF(OR(AC405=FALSE,AC405="na"),"na",VLOOKUP(AX405,'Vlookup tables'!$G$2:$H$7,2,FALSE))</f>
        <v>na</v>
      </c>
      <c r="AI405" t="str">
        <f>IF(OR(AD405=FALSE,AD405="na"),"na",VLOOKUP(AY405,'Vlookup tables'!$G$2:$H$7,2,FALSE))</f>
        <v>na</v>
      </c>
      <c r="AJ405">
        <f>IF(OR(AA405=FALSE,AA405="na"),"na",VLOOKUP(BC405,'Vlookup tables'!$J$2:$K$5,2,FALSE))</f>
        <v>2</v>
      </c>
      <c r="AK405" t="str">
        <f>IF(OR(AB405=FALSE,AB405="na"),"na",VLOOKUP(BD405,'Vlookup tables'!$J$2:$K$5,2,FALSE))</f>
        <v>na</v>
      </c>
      <c r="AL405" t="str">
        <f>IF(OR(AC405=FALSE,AC405="na"),"na",VLOOKUP(BE405,'Vlookup tables'!$J$2:$K$5,2,FALSE))</f>
        <v>na</v>
      </c>
      <c r="AM405" t="str">
        <f>IF(OR(AD405=FALSE,AD405="na"),"na",VLOOKUP(BF405,'Vlookup tables'!$J$2:$K$5,2,FALSE))</f>
        <v>na</v>
      </c>
      <c r="AN405" t="b">
        <f t="shared" si="446"/>
        <v>0</v>
      </c>
      <c r="AO405" t="str">
        <f t="shared" si="447"/>
        <v>na</v>
      </c>
      <c r="AP405" t="str">
        <f t="shared" si="448"/>
        <v>na</v>
      </c>
      <c r="AQ405" t="str">
        <f t="shared" si="449"/>
        <v>na</v>
      </c>
      <c r="AR405" t="s">
        <v>571</v>
      </c>
      <c r="AV405" t="s">
        <v>551</v>
      </c>
      <c r="BC405" t="s">
        <v>528</v>
      </c>
      <c r="BQ405" t="str">
        <f t="shared" si="450"/>
        <v>No</v>
      </c>
      <c r="BR405" t="str">
        <f t="shared" si="451"/>
        <v>na</v>
      </c>
      <c r="BS405" t="str">
        <f t="shared" si="452"/>
        <v>na</v>
      </c>
      <c r="BT405" t="str">
        <f t="shared" si="453"/>
        <v>na</v>
      </c>
      <c r="BU405" t="str">
        <f t="shared" si="454"/>
        <v>na</v>
      </c>
      <c r="BV405" t="str">
        <f t="shared" si="455"/>
        <v>na</v>
      </c>
      <c r="BW405" t="str">
        <f>IF(OR(BR405=FALSE,BR405="na"),"na",VLOOKUP(CN405,'Vlookup tables'!$G$2:$H$7,2,FALSE))</f>
        <v>na</v>
      </c>
      <c r="BX405" t="str">
        <f>IF(OR(BS405=FALSE,BS405="na"),"na",VLOOKUP(CO405,'Vlookup tables'!$G$2:$H$7,2,FALSE))</f>
        <v>na</v>
      </c>
      <c r="BY405" t="str">
        <f>IF(OR(BT405=FALSE,BT405="na"),"na",VLOOKUP(CP405,'Vlookup tables'!$G$2:$H$7,2,FALSE))</f>
        <v>na</v>
      </c>
      <c r="BZ405" t="str">
        <f>IF(OR(BU405=FALSE,BU405="na"),"na",VLOOKUP(CQ405,'Vlookup tables'!$G$2:$H$7,2,FALSE))</f>
        <v>na</v>
      </c>
      <c r="CA405" t="str">
        <f>IF(OR(BR405=FALSE,BR405="na"),"na",VLOOKUP(CU405,'Vlookup tables'!$J$2:$K$5,2,FALSE))</f>
        <v>na</v>
      </c>
      <c r="CB405" t="str">
        <f>IF(OR(BS405=FALSE,BS405="na"),"na",VLOOKUP(CV405,'Vlookup tables'!$J$2:$K$5,2,FALSE))</f>
        <v>na</v>
      </c>
      <c r="CC405" t="str">
        <f>IF(OR(BT405=FALSE,BT405="na"),"na",VLOOKUP(CW405,'Vlookup tables'!$J$2:$K$5,2,FALSE))</f>
        <v>na</v>
      </c>
      <c r="CD405" t="str">
        <f>IF(OR(BU405=FALSE,BU405="na"),"na",VLOOKUP(CX405,'Vlookup tables'!$J$2:$K$5,2,FALSE))</f>
        <v>na</v>
      </c>
      <c r="CE405" t="str">
        <f t="shared" si="456"/>
        <v>na</v>
      </c>
      <c r="CF405" t="str">
        <f t="shared" si="457"/>
        <v>na</v>
      </c>
      <c r="CG405" t="str">
        <f t="shared" si="458"/>
        <v>na</v>
      </c>
      <c r="CH405" t="str">
        <f t="shared" si="459"/>
        <v>na</v>
      </c>
      <c r="CI405" t="s">
        <v>617</v>
      </c>
      <c r="DI405" t="b">
        <f t="shared" si="460"/>
        <v>0</v>
      </c>
      <c r="DK405" t="s">
        <v>552</v>
      </c>
      <c r="EQ405" t="b">
        <f t="shared" si="461"/>
        <v>1</v>
      </c>
      <c r="ER405" t="b">
        <f t="shared" si="462"/>
        <v>1</v>
      </c>
      <c r="ES405" t="b">
        <f t="shared" si="463"/>
        <v>0</v>
      </c>
      <c r="ET405" t="b">
        <f t="shared" si="464"/>
        <v>0</v>
      </c>
      <c r="EU405" t="b">
        <f t="shared" si="465"/>
        <v>0</v>
      </c>
      <c r="EV405" t="b">
        <f t="shared" si="466"/>
        <v>0</v>
      </c>
      <c r="EW405">
        <f t="shared" si="420"/>
        <v>2</v>
      </c>
      <c r="EX405" t="str">
        <f t="shared" si="421"/>
        <v>na</v>
      </c>
      <c r="EY405" t="str">
        <f t="shared" si="422"/>
        <v>na</v>
      </c>
      <c r="EZ405" t="str">
        <f t="shared" si="423"/>
        <v>na</v>
      </c>
      <c r="FA405" t="b">
        <f t="shared" si="424"/>
        <v>1</v>
      </c>
      <c r="FB405" t="b">
        <f t="shared" si="425"/>
        <v>1</v>
      </c>
      <c r="FC405" t="b">
        <f t="shared" si="467"/>
        <v>0</v>
      </c>
      <c r="FD405" t="b">
        <f t="shared" si="426"/>
        <v>1</v>
      </c>
      <c r="FE405" t="b">
        <f t="shared" si="427"/>
        <v>1</v>
      </c>
      <c r="FF405" t="b">
        <f t="shared" si="428"/>
        <v>0</v>
      </c>
      <c r="FG405" t="b">
        <f t="shared" si="429"/>
        <v>1</v>
      </c>
      <c r="FH405" t="b">
        <f t="shared" si="468"/>
        <v>0</v>
      </c>
      <c r="FI405">
        <f>IF(OR(FD405=FALSE,FD405="na"),"na",VLOOKUP(GH405,'Vlookup tables'!$G$2:$H$7,2,FALSE))</f>
        <v>2</v>
      </c>
      <c r="FJ405">
        <f>IF(OR(FE405=FALSE,FE405="na"),"na",VLOOKUP(GI405,'Vlookup tables'!$G$2:$H$7,2,FALSE))</f>
        <v>3</v>
      </c>
      <c r="FK405" t="str">
        <f>IF(OR(FF405=FALSE,FF405="na"),"na",VLOOKUP(GJ405,'Vlookup tables'!$G$2:$H$7,2,FALSE))</f>
        <v>na</v>
      </c>
      <c r="FL405">
        <f>IF(OR(FG405=FALSE,FG405="na"),"na",VLOOKUP(GK405,'Vlookup tables'!$G$2:$H$7,2,FALSE))</f>
        <v>2</v>
      </c>
      <c r="FM405">
        <f>IF(OR(FD405=FALSE,FD405="na"),"na",VLOOKUP(GO405,'Vlookup tables'!$J$2:$K$5,2,FALSE))</f>
        <v>2</v>
      </c>
      <c r="FN405">
        <f>IF(OR(FE405=FALSE,FE405="na"),"na",VLOOKUP(GP405,'Vlookup tables'!$J$2:$K$5,2,FALSE))</f>
        <v>3</v>
      </c>
      <c r="FO405" t="str">
        <f>IF(OR(FF405=FALSE,FF405="na"),"na",VLOOKUP(GQ405,'Vlookup tables'!$J$2:$K$5,2,FALSE))</f>
        <v>na</v>
      </c>
      <c r="FP405">
        <f>IF(OR(FG405=FALSE,FG405="na"),"na",VLOOKUP(GR405,'Vlookup tables'!$J$2:$K$5,2,FALSE))</f>
        <v>2</v>
      </c>
      <c r="FQ405" t="b">
        <f t="shared" si="430"/>
        <v>0</v>
      </c>
      <c r="FR405" t="b">
        <f t="shared" si="431"/>
        <v>0</v>
      </c>
      <c r="FS405" t="str">
        <f t="shared" si="432"/>
        <v>na</v>
      </c>
      <c r="FT405" t="b">
        <f t="shared" si="433"/>
        <v>0</v>
      </c>
      <c r="FU405" t="b">
        <f t="shared" si="434"/>
        <v>0</v>
      </c>
      <c r="FV405" t="s">
        <v>601</v>
      </c>
      <c r="FX405" t="s">
        <v>556</v>
      </c>
      <c r="GB405" t="s">
        <v>557</v>
      </c>
      <c r="GF405" t="s">
        <v>609</v>
      </c>
      <c r="GH405" t="s">
        <v>531</v>
      </c>
      <c r="GI405" t="s">
        <v>527</v>
      </c>
      <c r="GK405" t="s">
        <v>531</v>
      </c>
      <c r="GO405" t="s">
        <v>528</v>
      </c>
      <c r="GP405" t="s">
        <v>532</v>
      </c>
      <c r="GR405" t="s">
        <v>528</v>
      </c>
      <c r="HD405" t="s">
        <v>552</v>
      </c>
      <c r="HX405">
        <f>IF(IT405="","Unknown",VLOOKUP(IT405,'Vlookup tables'!$B$13:$C$16,2,FALSE))</f>
        <v>2</v>
      </c>
      <c r="HY405">
        <f>IF(IU405="","Unknown",VLOOKUP(IU405,'Vlookup tables'!$D$13:$E$16,2,FALSE))</f>
        <v>2</v>
      </c>
      <c r="HZ405">
        <f>IF(IV405="","Unknown",VLOOKUP(IV405,'Vlookup tables'!$F$13:$G$16,2,FALSE))</f>
        <v>3</v>
      </c>
      <c r="IA405">
        <f>IF(IW405="","Unknown",VLOOKUP(IW405,'Vlookup tables'!$H$13:$I$16,2,FALSE))</f>
        <v>2</v>
      </c>
      <c r="IB405">
        <f>IF(IX405="","Unknown",VLOOKUP(IX405,'Vlookup tables'!$J$13:$K$16,2,FALSE))</f>
        <v>2</v>
      </c>
      <c r="IC405">
        <f>IF(IY405="","Unknown",VLOOKUP(IY405,'Vlookup tables'!$L$13:$M$16,2,FALSE))</f>
        <v>2</v>
      </c>
      <c r="ID405">
        <f>IF(IZ405="","Unknown",VLOOKUP(IZ405,'Vlookup tables'!$N$13:$O$16,2,FALSE))</f>
        <v>1</v>
      </c>
      <c r="IE405">
        <f>VLOOKUP(JA405,'Vlookup tables'!$P$13:$Q$15,2,FALSE)</f>
        <v>2</v>
      </c>
      <c r="IF405" t="b">
        <f t="shared" si="469"/>
        <v>0</v>
      </c>
      <c r="IG405" t="b">
        <f t="shared" si="470"/>
        <v>0</v>
      </c>
      <c r="IH405" t="b">
        <f t="shared" si="471"/>
        <v>0</v>
      </c>
      <c r="II405" t="b">
        <f t="shared" si="435"/>
        <v>1</v>
      </c>
      <c r="IJ405" t="str">
        <f>IF(OR(IF405=FALSE,IF405="na"),"na",VLOOKUP(JF405,'Vlookup tables'!$G$2:$H$7,2,FALSE))</f>
        <v>na</v>
      </c>
      <c r="IK405" t="str">
        <f>IF(OR(IG405=FALSE,IG405="na"),"na",VLOOKUP(JG405,'Vlookup tables'!$G$2:$H$7,2,FALSE))</f>
        <v>na</v>
      </c>
      <c r="IL405" t="str">
        <f>IF(OR(IH405=FALSE,IH405="na"),"na",VLOOKUP(JH405,'Vlookup tables'!$G$2:$H$7,2,FALSE))</f>
        <v>na</v>
      </c>
      <c r="IM405" t="str">
        <f>IF(OR(IF405=FALSE,IF405="na"),"na",VLOOKUP(JL405,'Vlookup tables'!$J$2:$K$5,2,FALSE))</f>
        <v>na</v>
      </c>
      <c r="IN405" t="str">
        <f>IF(OR(IG405=FALSE,IG405="na"),"na",VLOOKUP(JM405,'Vlookup tables'!$J$2:$K$5,2,FALSE))</f>
        <v>na</v>
      </c>
      <c r="IO405" t="str">
        <f>IF(OR(IH405=FALSE,IH405="na"),"na",VLOOKUP(JN405,'Vlookup tables'!$J$2:$K$5,2,FALSE))</f>
        <v>na</v>
      </c>
      <c r="IP405" t="str">
        <f t="shared" si="472"/>
        <v>na</v>
      </c>
      <c r="IQ405" t="str">
        <f t="shared" si="473"/>
        <v>na</v>
      </c>
      <c r="IR405" t="str">
        <f t="shared" si="474"/>
        <v>na</v>
      </c>
      <c r="IS405" t="b">
        <f t="shared" si="475"/>
        <v>0</v>
      </c>
      <c r="IT405" t="s">
        <v>559</v>
      </c>
      <c r="IU405" t="s">
        <v>560</v>
      </c>
      <c r="IV405" t="s">
        <v>540</v>
      </c>
      <c r="IW405" t="s">
        <v>562</v>
      </c>
      <c r="IX405" t="s">
        <v>563</v>
      </c>
      <c r="IY405" t="s">
        <v>528</v>
      </c>
      <c r="IZ405" t="s">
        <v>562</v>
      </c>
      <c r="JA405" t="s">
        <v>578</v>
      </c>
      <c r="JB405" t="s">
        <v>579</v>
      </c>
      <c r="JC405" t="s">
        <v>2078</v>
      </c>
      <c r="JI405" t="s">
        <v>551</v>
      </c>
      <c r="JO405" t="s">
        <v>532</v>
      </c>
      <c r="KN405" t="s">
        <v>552</v>
      </c>
      <c r="KQ405" t="b">
        <f t="shared" si="476"/>
        <v>0</v>
      </c>
      <c r="KR405">
        <f t="shared" si="436"/>
        <v>144</v>
      </c>
    </row>
    <row r="406" spans="1:304" ht="14.4" customHeight="1" x14ac:dyDescent="0.3">
      <c r="A406">
        <v>100</v>
      </c>
      <c r="B406">
        <v>1158</v>
      </c>
      <c r="C406" s="2">
        <v>44896.47451388889</v>
      </c>
      <c r="D406">
        <v>1</v>
      </c>
      <c r="E406" t="s">
        <v>590</v>
      </c>
      <c r="F406" t="s">
        <v>612</v>
      </c>
      <c r="G406">
        <f>VLOOKUP(F406,'Vlookup tables'!$A$2:$B$10,2,FALSE)</f>
        <v>5</v>
      </c>
      <c r="H406" t="s">
        <v>692</v>
      </c>
      <c r="J406" t="str">
        <f t="shared" si="477"/>
        <v>Engineering Technician</v>
      </c>
      <c r="K406" t="s">
        <v>568</v>
      </c>
      <c r="L406">
        <f>VLOOKUP(K406,'Vlookup tables'!$A$2:$B$10,2,FALSE)</f>
        <v>6</v>
      </c>
      <c r="M406" t="s">
        <v>547</v>
      </c>
      <c r="N406" t="b">
        <f t="shared" si="437"/>
        <v>0</v>
      </c>
      <c r="O406" t="b">
        <f t="shared" si="438"/>
        <v>0</v>
      </c>
      <c r="P406" t="b">
        <f t="shared" si="439"/>
        <v>1</v>
      </c>
      <c r="Q406" t="b">
        <f t="shared" si="440"/>
        <v>0</v>
      </c>
      <c r="R406" t="b">
        <f t="shared" si="441"/>
        <v>0</v>
      </c>
      <c r="T406" t="str">
        <f t="shared" si="478"/>
        <v>Unknown</v>
      </c>
      <c r="U406" t="str">
        <f t="shared" si="479"/>
        <v>Unknown</v>
      </c>
      <c r="V406" t="str">
        <f t="shared" si="480"/>
        <v>na</v>
      </c>
      <c r="W406" t="str">
        <f t="shared" si="481"/>
        <v>Unknown</v>
      </c>
      <c r="X406" t="str">
        <f t="shared" si="482"/>
        <v>Unknown</v>
      </c>
      <c r="Y406" t="s">
        <v>517</v>
      </c>
      <c r="Z406">
        <f>VLOOKUP(Y406,'Vlookup tables'!$D$2:$E$6,2,FALSE)</f>
        <v>1</v>
      </c>
      <c r="AA406" t="b">
        <f t="shared" si="419"/>
        <v>0</v>
      </c>
      <c r="AB406" t="b">
        <f t="shared" si="442"/>
        <v>0</v>
      </c>
      <c r="AC406" t="b">
        <f t="shared" si="443"/>
        <v>0</v>
      </c>
      <c r="AD406" t="b">
        <f t="shared" si="444"/>
        <v>1</v>
      </c>
      <c r="AE406" t="b">
        <f t="shared" si="445"/>
        <v>0</v>
      </c>
      <c r="AF406" t="str">
        <f>IF(OR(AA406=FALSE,AA406="na"),"na",VLOOKUP(AV406,'Vlookup tables'!$G$2:$H$7,2,FALSE))</f>
        <v>na</v>
      </c>
      <c r="AG406" t="str">
        <f>IF(OR(AB406=FALSE,AB406="na"),"na",VLOOKUP(AW406,'Vlookup tables'!$G$2:$H$7,2,FALSE))</f>
        <v>na</v>
      </c>
      <c r="AH406" t="str">
        <f>IF(OR(AC406=FALSE,AC406="na"),"na",VLOOKUP(AX406,'Vlookup tables'!$G$2:$H$7,2,FALSE))</f>
        <v>na</v>
      </c>
      <c r="AI406">
        <f>IF(OR(AD406=FALSE,AD406="na"),"na",VLOOKUP(AY406,'Vlookup tables'!$G$2:$H$7,2,FALSE))</f>
        <v>4</v>
      </c>
      <c r="AJ406" t="str">
        <f>IF(OR(AA406=FALSE,AA406="na"),"na",VLOOKUP(BC406,'Vlookup tables'!$J$2:$K$5,2,FALSE))</f>
        <v>na</v>
      </c>
      <c r="AK406" t="str">
        <f>IF(OR(AB406=FALSE,AB406="na"),"na",VLOOKUP(BD406,'Vlookup tables'!$J$2:$K$5,2,FALSE))</f>
        <v>na</v>
      </c>
      <c r="AL406" t="str">
        <f>IF(OR(AC406=FALSE,AC406="na"),"na",VLOOKUP(BE406,'Vlookup tables'!$J$2:$K$5,2,FALSE))</f>
        <v>na</v>
      </c>
      <c r="AM406">
        <f>IF(OR(AD406=FALSE,AD406="na"),"na",VLOOKUP(BF406,'Vlookup tables'!$J$2:$K$5,2,FALSE))</f>
        <v>3</v>
      </c>
      <c r="AN406" t="str">
        <f t="shared" si="446"/>
        <v>na</v>
      </c>
      <c r="AO406" t="str">
        <f t="shared" si="447"/>
        <v>na</v>
      </c>
      <c r="AP406" t="str">
        <f t="shared" si="448"/>
        <v>na</v>
      </c>
      <c r="AQ406" t="b">
        <f t="shared" si="449"/>
        <v>1</v>
      </c>
      <c r="AR406" t="s">
        <v>766</v>
      </c>
      <c r="AY406" t="s">
        <v>573</v>
      </c>
      <c r="BF406" t="s">
        <v>532</v>
      </c>
      <c r="BM406" t="s">
        <v>2079</v>
      </c>
      <c r="BQ406" t="str">
        <f t="shared" si="450"/>
        <v>Yes</v>
      </c>
      <c r="BR406" t="b">
        <f t="shared" si="451"/>
        <v>1</v>
      </c>
      <c r="BS406" t="b">
        <f t="shared" si="452"/>
        <v>0</v>
      </c>
      <c r="BT406" t="b">
        <f t="shared" si="453"/>
        <v>0</v>
      </c>
      <c r="BU406" t="b">
        <f t="shared" si="454"/>
        <v>1</v>
      </c>
      <c r="BV406" t="b">
        <f t="shared" si="455"/>
        <v>0</v>
      </c>
      <c r="BW406">
        <f>IF(OR(BR406=FALSE,BR406="na"),"na",VLOOKUP(CN406,'Vlookup tables'!$G$2:$H$7,2,FALSE))</f>
        <v>1</v>
      </c>
      <c r="BX406" t="str">
        <f>IF(OR(BS406=FALSE,BS406="na"),"na",VLOOKUP(CO406,'Vlookup tables'!$G$2:$H$7,2,FALSE))</f>
        <v>na</v>
      </c>
      <c r="BY406" t="str">
        <f>IF(OR(BT406=FALSE,BT406="na"),"na",VLOOKUP(CP406,'Vlookup tables'!$G$2:$H$7,2,FALSE))</f>
        <v>na</v>
      </c>
      <c r="BZ406">
        <f>IF(OR(BU406=FALSE,BU406="na"),"na",VLOOKUP(CQ406,'Vlookup tables'!$G$2:$H$7,2,FALSE))</f>
        <v>2</v>
      </c>
      <c r="CA406">
        <f>IF(OR(BR406=FALSE,BR406="na"),"na",VLOOKUP(CU406,'Vlookup tables'!$J$2:$K$5,2,FALSE))</f>
        <v>2</v>
      </c>
      <c r="CB406" t="str">
        <f>IF(OR(BS406=FALSE,BS406="na"),"na",VLOOKUP(CV406,'Vlookup tables'!$J$2:$K$5,2,FALSE))</f>
        <v>na</v>
      </c>
      <c r="CC406" t="str">
        <f>IF(OR(BT406=FALSE,BT406="na"),"na",VLOOKUP(CW406,'Vlookup tables'!$J$2:$K$5,2,FALSE))</f>
        <v>na</v>
      </c>
      <c r="CD406">
        <f>IF(OR(BU406=FALSE,BU406="na"),"na",VLOOKUP(CX406,'Vlookup tables'!$J$2:$K$5,2,FALSE))</f>
        <v>2</v>
      </c>
      <c r="CE406" t="b">
        <f t="shared" si="456"/>
        <v>0</v>
      </c>
      <c r="CF406" t="str">
        <f t="shared" si="457"/>
        <v>na</v>
      </c>
      <c r="CG406" t="str">
        <f t="shared" si="458"/>
        <v>na</v>
      </c>
      <c r="CH406" t="b">
        <f t="shared" si="459"/>
        <v>0</v>
      </c>
      <c r="CI406" t="s">
        <v>519</v>
      </c>
      <c r="CJ406" t="s">
        <v>2080</v>
      </c>
      <c r="CN406" t="s">
        <v>530</v>
      </c>
      <c r="CQ406" t="s">
        <v>531</v>
      </c>
      <c r="CU406" t="s">
        <v>528</v>
      </c>
      <c r="CX406" t="s">
        <v>528</v>
      </c>
      <c r="DI406" t="b">
        <f t="shared" si="460"/>
        <v>0</v>
      </c>
      <c r="DK406" t="s">
        <v>552</v>
      </c>
      <c r="EQ406" t="b">
        <f t="shared" si="461"/>
        <v>1</v>
      </c>
      <c r="ER406" t="b">
        <f t="shared" si="462"/>
        <v>1</v>
      </c>
      <c r="ES406" t="b">
        <f t="shared" si="463"/>
        <v>0</v>
      </c>
      <c r="ET406" t="b">
        <f t="shared" si="464"/>
        <v>0</v>
      </c>
      <c r="EU406" t="b">
        <f t="shared" si="465"/>
        <v>0</v>
      </c>
      <c r="EV406" t="b">
        <f t="shared" si="466"/>
        <v>0</v>
      </c>
      <c r="EW406">
        <f t="shared" si="420"/>
        <v>3</v>
      </c>
      <c r="EX406" t="str">
        <f t="shared" si="421"/>
        <v>na</v>
      </c>
      <c r="EY406" t="str">
        <f t="shared" si="422"/>
        <v>na</v>
      </c>
      <c r="EZ406" t="str">
        <f t="shared" si="423"/>
        <v>na</v>
      </c>
      <c r="FA406" t="b">
        <f t="shared" si="424"/>
        <v>0</v>
      </c>
      <c r="FB406" t="b">
        <f t="shared" si="425"/>
        <v>1</v>
      </c>
      <c r="FC406" t="b">
        <f t="shared" si="467"/>
        <v>0</v>
      </c>
      <c r="FD406" t="b">
        <f t="shared" si="426"/>
        <v>1</v>
      </c>
      <c r="FE406" t="b">
        <f t="shared" si="427"/>
        <v>0</v>
      </c>
      <c r="FF406" t="b">
        <f t="shared" si="428"/>
        <v>1</v>
      </c>
      <c r="FG406" t="b">
        <f t="shared" si="429"/>
        <v>1</v>
      </c>
      <c r="FH406" t="b">
        <f t="shared" si="468"/>
        <v>0</v>
      </c>
      <c r="FI406">
        <f>IF(OR(FD406=FALSE,FD406="na"),"na",VLOOKUP(GH406,'Vlookup tables'!$G$2:$H$7,2,FALSE))</f>
        <v>1</v>
      </c>
      <c r="FJ406" t="str">
        <f>IF(OR(FE406=FALSE,FE406="na"),"na",VLOOKUP(GI406,'Vlookup tables'!$G$2:$H$7,2,FALSE))</f>
        <v>na</v>
      </c>
      <c r="FK406">
        <f>IF(OR(FF406=FALSE,FF406="na"),"na",VLOOKUP(GJ406,'Vlookup tables'!$G$2:$H$7,2,FALSE))</f>
        <v>1</v>
      </c>
      <c r="FL406">
        <f>IF(OR(FG406=FALSE,FG406="na"),"na",VLOOKUP(GK406,'Vlookup tables'!$G$2:$H$7,2,FALSE))</f>
        <v>1</v>
      </c>
      <c r="FM406">
        <f>IF(OR(FD406=FALSE,FD406="na"),"na",VLOOKUP(GO406,'Vlookup tables'!$J$2:$K$5,2,FALSE))</f>
        <v>2</v>
      </c>
      <c r="FN406" t="str">
        <f>IF(OR(FE406=FALSE,FE406="na"),"na",VLOOKUP(GP406,'Vlookup tables'!$J$2:$K$5,2,FALSE))</f>
        <v>na</v>
      </c>
      <c r="FO406">
        <f>IF(OR(FF406=FALSE,FF406="na"),"na",VLOOKUP(GQ406,'Vlookup tables'!$J$2:$K$5,2,FALSE))</f>
        <v>2</v>
      </c>
      <c r="FP406">
        <f>IF(OR(FG406=FALSE,FG406="na"),"na",VLOOKUP(GR406,'Vlookup tables'!$J$2:$K$5,2,FALSE))</f>
        <v>2</v>
      </c>
      <c r="FQ406" t="b">
        <f t="shared" si="430"/>
        <v>0</v>
      </c>
      <c r="FR406" t="str">
        <f t="shared" si="431"/>
        <v>na</v>
      </c>
      <c r="FS406" t="b">
        <f t="shared" si="432"/>
        <v>0</v>
      </c>
      <c r="FT406" t="b">
        <f t="shared" si="433"/>
        <v>0</v>
      </c>
      <c r="FU406" t="b">
        <f t="shared" si="434"/>
        <v>0</v>
      </c>
      <c r="FV406" t="s">
        <v>601</v>
      </c>
      <c r="FX406" t="s">
        <v>554</v>
      </c>
      <c r="GB406" t="s">
        <v>618</v>
      </c>
      <c r="GF406" t="s">
        <v>558</v>
      </c>
      <c r="GH406" t="s">
        <v>530</v>
      </c>
      <c r="GJ406" t="s">
        <v>530</v>
      </c>
      <c r="GK406" t="s">
        <v>530</v>
      </c>
      <c r="GO406" t="s">
        <v>528</v>
      </c>
      <c r="GQ406" t="s">
        <v>528</v>
      </c>
      <c r="GR406" t="s">
        <v>528</v>
      </c>
      <c r="HD406" t="s">
        <v>552</v>
      </c>
      <c r="HX406">
        <f>IF(IT406="","Unknown",VLOOKUP(IT406,'Vlookup tables'!$B$13:$C$16,2,FALSE))</f>
        <v>2</v>
      </c>
      <c r="HY406">
        <f>IF(IU406="","Unknown",VLOOKUP(IU406,'Vlookup tables'!$D$13:$E$16,2,FALSE))</f>
        <v>3</v>
      </c>
      <c r="HZ406">
        <f>IF(IV406="","Unknown",VLOOKUP(IV406,'Vlookup tables'!$F$13:$G$16,2,FALSE))</f>
        <v>3</v>
      </c>
      <c r="IA406">
        <f>IF(IW406="","Unknown",VLOOKUP(IW406,'Vlookup tables'!$H$13:$I$16,2,FALSE))</f>
        <v>3</v>
      </c>
      <c r="IB406">
        <f>IF(IX406="","Unknown",VLOOKUP(IX406,'Vlookup tables'!$J$13:$K$16,2,FALSE))</f>
        <v>2</v>
      </c>
      <c r="IC406">
        <f>IF(IY406="","Unknown",VLOOKUP(IY406,'Vlookup tables'!$L$13:$M$16,2,FALSE))</f>
        <v>3</v>
      </c>
      <c r="ID406">
        <f>IF(IZ406="","Unknown",VLOOKUP(IZ406,'Vlookup tables'!$N$13:$O$16,2,FALSE))</f>
        <v>1</v>
      </c>
      <c r="IE406">
        <f>VLOOKUP(JA406,'Vlookup tables'!$P$13:$Q$15,2,FALSE)</f>
        <v>2</v>
      </c>
      <c r="IF406" t="b">
        <f t="shared" si="469"/>
        <v>0</v>
      </c>
      <c r="IG406" t="b">
        <f t="shared" si="470"/>
        <v>1</v>
      </c>
      <c r="IH406" t="b">
        <f t="shared" si="471"/>
        <v>0</v>
      </c>
      <c r="II406" t="b">
        <f t="shared" si="435"/>
        <v>0</v>
      </c>
      <c r="IJ406" t="str">
        <f>IF(OR(IF406=FALSE,IF406="na"),"na",VLOOKUP(JF406,'Vlookup tables'!$G$2:$H$7,2,FALSE))</f>
        <v>na</v>
      </c>
      <c r="IK406">
        <f>IF(OR(IG406=FALSE,IG406="na"),"na",VLOOKUP(JG406,'Vlookup tables'!$G$2:$H$7,2,FALSE))</f>
        <v>5</v>
      </c>
      <c r="IL406" t="str">
        <f>IF(OR(IH406=FALSE,IH406="na"),"na",VLOOKUP(JH406,'Vlookup tables'!$G$2:$H$7,2,FALSE))</f>
        <v>na</v>
      </c>
      <c r="IM406" t="str">
        <f>IF(OR(IF406=FALSE,IF406="na"),"na",VLOOKUP(JL406,'Vlookup tables'!$J$2:$K$5,2,FALSE))</f>
        <v>na</v>
      </c>
      <c r="IN406">
        <f>IF(OR(IG406=FALSE,IG406="na"),"na",VLOOKUP(JM406,'Vlookup tables'!$J$2:$K$5,2,FALSE))</f>
        <v>3</v>
      </c>
      <c r="IO406" t="str">
        <f>IF(OR(IH406=FALSE,IH406="na"),"na",VLOOKUP(JN406,'Vlookup tables'!$J$2:$K$5,2,FALSE))</f>
        <v>na</v>
      </c>
      <c r="IP406" t="str">
        <f t="shared" si="472"/>
        <v>na</v>
      </c>
      <c r="IQ406" t="b">
        <f t="shared" si="473"/>
        <v>0</v>
      </c>
      <c r="IR406" t="str">
        <f t="shared" si="474"/>
        <v>na</v>
      </c>
      <c r="IS406" t="b">
        <f t="shared" si="475"/>
        <v>0</v>
      </c>
      <c r="IT406" t="s">
        <v>559</v>
      </c>
      <c r="IU406" t="s">
        <v>539</v>
      </c>
      <c r="IV406" t="s">
        <v>540</v>
      </c>
      <c r="IW406" t="s">
        <v>576</v>
      </c>
      <c r="IX406" t="s">
        <v>563</v>
      </c>
      <c r="IY406" t="s">
        <v>532</v>
      </c>
      <c r="IZ406" t="s">
        <v>562</v>
      </c>
      <c r="JA406" t="s">
        <v>578</v>
      </c>
      <c r="JB406" t="s">
        <v>619</v>
      </c>
      <c r="JG406" t="s">
        <v>551</v>
      </c>
      <c r="JM406" t="s">
        <v>532</v>
      </c>
      <c r="KN406" t="s">
        <v>552</v>
      </c>
      <c r="KQ406" t="b">
        <f t="shared" si="476"/>
        <v>0</v>
      </c>
      <c r="KR406">
        <f t="shared" si="436"/>
        <v>147</v>
      </c>
    </row>
    <row r="407" spans="1:304" ht="14.4" customHeight="1" x14ac:dyDescent="0.3">
      <c r="A407">
        <v>100</v>
      </c>
      <c r="B407">
        <v>1914630</v>
      </c>
      <c r="C407" s="2">
        <v>44896.476597222223</v>
      </c>
      <c r="D407">
        <v>1</v>
      </c>
      <c r="E407" t="s">
        <v>775</v>
      </c>
      <c r="F407" t="s">
        <v>566</v>
      </c>
      <c r="G407">
        <f>VLOOKUP(F407,'Vlookup tables'!$A$2:$B$10,2,FALSE)</f>
        <v>3</v>
      </c>
      <c r="H407" t="s">
        <v>692</v>
      </c>
      <c r="J407" t="str">
        <f t="shared" si="477"/>
        <v>Engineering Technician</v>
      </c>
      <c r="K407" t="s">
        <v>568</v>
      </c>
      <c r="L407">
        <f>VLOOKUP(K407,'Vlookup tables'!$A$2:$B$10,2,FALSE)</f>
        <v>6</v>
      </c>
      <c r="M407" t="s">
        <v>592</v>
      </c>
      <c r="N407" t="b">
        <f t="shared" si="437"/>
        <v>0</v>
      </c>
      <c r="O407" t="b">
        <f t="shared" si="438"/>
        <v>1</v>
      </c>
      <c r="P407" t="b">
        <f t="shared" si="439"/>
        <v>0</v>
      </c>
      <c r="Q407" t="b">
        <f t="shared" si="440"/>
        <v>0</v>
      </c>
      <c r="R407" t="b">
        <f t="shared" si="441"/>
        <v>0</v>
      </c>
      <c r="T407" t="str">
        <f t="shared" si="478"/>
        <v>Unknown</v>
      </c>
      <c r="U407" t="str">
        <f t="shared" si="479"/>
        <v>na</v>
      </c>
      <c r="V407" t="str">
        <f t="shared" si="480"/>
        <v>Unknown</v>
      </c>
      <c r="W407" t="str">
        <f t="shared" si="481"/>
        <v>Unknown</v>
      </c>
      <c r="X407" t="str">
        <f t="shared" si="482"/>
        <v>Unknown</v>
      </c>
      <c r="Y407" t="s">
        <v>517</v>
      </c>
      <c r="Z407">
        <f>VLOOKUP(Y407,'Vlookup tables'!$D$2:$E$6,2,FALSE)</f>
        <v>1</v>
      </c>
      <c r="AA407" t="b">
        <f t="shared" si="419"/>
        <v>1</v>
      </c>
      <c r="AB407" t="b">
        <f t="shared" si="442"/>
        <v>0</v>
      </c>
      <c r="AC407" t="b">
        <f t="shared" si="443"/>
        <v>0</v>
      </c>
      <c r="AD407" t="b">
        <f t="shared" si="444"/>
        <v>0</v>
      </c>
      <c r="AE407" t="b">
        <f t="shared" si="445"/>
        <v>0</v>
      </c>
      <c r="AF407">
        <f>IF(OR(AA407=FALSE,AA407="na"),"na",VLOOKUP(AV407,'Vlookup tables'!$G$2:$H$7,2,FALSE))</f>
        <v>1</v>
      </c>
      <c r="AG407" t="str">
        <f>IF(OR(AB407=FALSE,AB407="na"),"na",VLOOKUP(AW407,'Vlookup tables'!$G$2:$H$7,2,FALSE))</f>
        <v>na</v>
      </c>
      <c r="AH407" t="str">
        <f>IF(OR(AC407=FALSE,AC407="na"),"na",VLOOKUP(AX407,'Vlookup tables'!$G$2:$H$7,2,FALSE))</f>
        <v>na</v>
      </c>
      <c r="AI407" t="str">
        <f>IF(OR(AD407=FALSE,AD407="na"),"na",VLOOKUP(AY407,'Vlookup tables'!$G$2:$H$7,2,FALSE))</f>
        <v>na</v>
      </c>
      <c r="AJ407">
        <f>IF(OR(AA407=FALSE,AA407="na"),"na",VLOOKUP(BC407,'Vlookup tables'!$J$2:$K$5,2,FALSE))</f>
        <v>3</v>
      </c>
      <c r="AK407" t="str">
        <f>IF(OR(AB407=FALSE,AB407="na"),"na",VLOOKUP(BD407,'Vlookup tables'!$J$2:$K$5,2,FALSE))</f>
        <v>na</v>
      </c>
      <c r="AL407" t="str">
        <f>IF(OR(AC407=FALSE,AC407="na"),"na",VLOOKUP(BE407,'Vlookup tables'!$J$2:$K$5,2,FALSE))</f>
        <v>na</v>
      </c>
      <c r="AM407" t="str">
        <f>IF(OR(AD407=FALSE,AD407="na"),"na",VLOOKUP(BF407,'Vlookup tables'!$J$2:$K$5,2,FALSE))</f>
        <v>na</v>
      </c>
      <c r="AN407" t="b">
        <f t="shared" si="446"/>
        <v>0</v>
      </c>
      <c r="AO407" t="str">
        <f t="shared" si="447"/>
        <v>na</v>
      </c>
      <c r="AP407" t="str">
        <f t="shared" si="448"/>
        <v>na</v>
      </c>
      <c r="AQ407" t="str">
        <f t="shared" si="449"/>
        <v>na</v>
      </c>
      <c r="AR407" t="s">
        <v>571</v>
      </c>
      <c r="AV407" t="s">
        <v>530</v>
      </c>
      <c r="BC407" t="s">
        <v>532</v>
      </c>
      <c r="BQ407" t="str">
        <f t="shared" si="450"/>
        <v>No</v>
      </c>
      <c r="BR407" t="str">
        <f t="shared" si="451"/>
        <v>na</v>
      </c>
      <c r="BS407" t="str">
        <f t="shared" si="452"/>
        <v>na</v>
      </c>
      <c r="BT407" t="str">
        <f t="shared" si="453"/>
        <v>na</v>
      </c>
      <c r="BU407" t="str">
        <f t="shared" si="454"/>
        <v>na</v>
      </c>
      <c r="BV407" t="str">
        <f t="shared" si="455"/>
        <v>na</v>
      </c>
      <c r="BW407" t="str">
        <f>IF(OR(BR407=FALSE,BR407="na"),"na",VLOOKUP(CN407,'Vlookup tables'!$G$2:$H$7,2,FALSE))</f>
        <v>na</v>
      </c>
      <c r="BX407" t="str">
        <f>IF(OR(BS407=FALSE,BS407="na"),"na",VLOOKUP(CO407,'Vlookup tables'!$G$2:$H$7,2,FALSE))</f>
        <v>na</v>
      </c>
      <c r="BY407" t="str">
        <f>IF(OR(BT407=FALSE,BT407="na"),"na",VLOOKUP(CP407,'Vlookup tables'!$G$2:$H$7,2,FALSE))</f>
        <v>na</v>
      </c>
      <c r="BZ407" t="str">
        <f>IF(OR(BU407=FALSE,BU407="na"),"na",VLOOKUP(CQ407,'Vlookup tables'!$G$2:$H$7,2,FALSE))</f>
        <v>na</v>
      </c>
      <c r="CA407" t="str">
        <f>IF(OR(BR407=FALSE,BR407="na"),"na",VLOOKUP(CU407,'Vlookup tables'!$J$2:$K$5,2,FALSE))</f>
        <v>na</v>
      </c>
      <c r="CB407" t="str">
        <f>IF(OR(BS407=FALSE,BS407="na"),"na",VLOOKUP(CV407,'Vlookup tables'!$J$2:$K$5,2,FALSE))</f>
        <v>na</v>
      </c>
      <c r="CC407" t="str">
        <f>IF(OR(BT407=FALSE,BT407="na"),"na",VLOOKUP(CW407,'Vlookup tables'!$J$2:$K$5,2,FALSE))</f>
        <v>na</v>
      </c>
      <c r="CD407" t="str">
        <f>IF(OR(BU407=FALSE,BU407="na"),"na",VLOOKUP(CX407,'Vlookup tables'!$J$2:$K$5,2,FALSE))</f>
        <v>na</v>
      </c>
      <c r="CE407" t="str">
        <f t="shared" si="456"/>
        <v>na</v>
      </c>
      <c r="CF407" t="str">
        <f t="shared" si="457"/>
        <v>na</v>
      </c>
      <c r="CG407" t="str">
        <f t="shared" si="458"/>
        <v>na</v>
      </c>
      <c r="CH407" t="str">
        <f t="shared" si="459"/>
        <v>na</v>
      </c>
      <c r="CI407" t="s">
        <v>617</v>
      </c>
      <c r="DI407" t="b">
        <f t="shared" si="460"/>
        <v>0</v>
      </c>
      <c r="DK407" t="s">
        <v>552</v>
      </c>
      <c r="EQ407" t="b">
        <f t="shared" si="461"/>
        <v>0</v>
      </c>
      <c r="ER407" t="b">
        <f t="shared" si="462"/>
        <v>0</v>
      </c>
      <c r="ES407" t="b">
        <f t="shared" si="463"/>
        <v>0</v>
      </c>
      <c r="ET407" t="b">
        <f t="shared" si="464"/>
        <v>0</v>
      </c>
      <c r="EU407" t="b">
        <f t="shared" si="465"/>
        <v>0</v>
      </c>
      <c r="EV407" t="b">
        <f t="shared" si="466"/>
        <v>0</v>
      </c>
      <c r="EW407" t="str">
        <f t="shared" si="420"/>
        <v>na</v>
      </c>
      <c r="EX407" t="str">
        <f t="shared" si="421"/>
        <v>na</v>
      </c>
      <c r="EY407" t="str">
        <f t="shared" si="422"/>
        <v>na</v>
      </c>
      <c r="EZ407" t="str">
        <f t="shared" si="423"/>
        <v>na</v>
      </c>
      <c r="FA407" t="str">
        <f t="shared" si="424"/>
        <v>na</v>
      </c>
      <c r="FB407" t="str">
        <f t="shared" si="425"/>
        <v>na</v>
      </c>
      <c r="FC407" t="str">
        <f t="shared" si="467"/>
        <v>na</v>
      </c>
      <c r="FD407" t="str">
        <f t="shared" si="426"/>
        <v>na</v>
      </c>
      <c r="FE407" t="str">
        <f t="shared" si="427"/>
        <v>na</v>
      </c>
      <c r="FF407" t="str">
        <f t="shared" si="428"/>
        <v>na</v>
      </c>
      <c r="FG407" t="str">
        <f t="shared" si="429"/>
        <v>na</v>
      </c>
      <c r="FH407" t="str">
        <f t="shared" si="468"/>
        <v>na</v>
      </c>
      <c r="FI407" t="str">
        <f>IF(OR(FD407=FALSE,FD407="na"),"na",VLOOKUP(GH407,'Vlookup tables'!$G$2:$H$7,2,FALSE))</f>
        <v>na</v>
      </c>
      <c r="FJ407" t="str">
        <f>IF(OR(FE407=FALSE,FE407="na"),"na",VLOOKUP(GI407,'Vlookup tables'!$G$2:$H$7,2,FALSE))</f>
        <v>na</v>
      </c>
      <c r="FK407" t="str">
        <f>IF(OR(FF407=FALSE,FF407="na"),"na",VLOOKUP(GJ407,'Vlookup tables'!$G$2:$H$7,2,FALSE))</f>
        <v>na</v>
      </c>
      <c r="FL407" t="str">
        <f>IF(OR(FG407=FALSE,FG407="na"),"na",VLOOKUP(GK407,'Vlookup tables'!$G$2:$H$7,2,FALSE))</f>
        <v>na</v>
      </c>
      <c r="FM407" t="str">
        <f>IF(OR(FD407=FALSE,FD407="na"),"na",VLOOKUP(GO407,'Vlookup tables'!$J$2:$K$5,2,FALSE))</f>
        <v>na</v>
      </c>
      <c r="FN407" t="str">
        <f>IF(OR(FE407=FALSE,FE407="na"),"na",VLOOKUP(GP407,'Vlookup tables'!$J$2:$K$5,2,FALSE))</f>
        <v>na</v>
      </c>
      <c r="FO407" t="str">
        <f>IF(OR(FF407=FALSE,FF407="na"),"na",VLOOKUP(GQ407,'Vlookup tables'!$J$2:$K$5,2,FALSE))</f>
        <v>na</v>
      </c>
      <c r="FP407" t="str">
        <f>IF(OR(FG407=FALSE,FG407="na"),"na",VLOOKUP(GR407,'Vlookup tables'!$J$2:$K$5,2,FALSE))</f>
        <v>na</v>
      </c>
      <c r="FQ407" t="str">
        <f t="shared" si="430"/>
        <v>na</v>
      </c>
      <c r="FR407" t="str">
        <f t="shared" si="431"/>
        <v>na</v>
      </c>
      <c r="FS407" t="str">
        <f t="shared" si="432"/>
        <v>na</v>
      </c>
      <c r="FT407" t="str">
        <f t="shared" si="433"/>
        <v>na</v>
      </c>
      <c r="FU407" t="str">
        <f t="shared" si="434"/>
        <v>na</v>
      </c>
      <c r="FV407" t="s">
        <v>574</v>
      </c>
      <c r="HF407" t="s">
        <v>534</v>
      </c>
      <c r="HX407">
        <f>IF(IT407="","Unknown",VLOOKUP(IT407,'Vlookup tables'!$B$13:$C$16,2,FALSE))</f>
        <v>3</v>
      </c>
      <c r="HY407">
        <f>IF(IU407="","Unknown",VLOOKUP(IU407,'Vlookup tables'!$D$13:$E$16,2,FALSE))</f>
        <v>1</v>
      </c>
      <c r="HZ407">
        <f>IF(IV407="","Unknown",VLOOKUP(IV407,'Vlookup tables'!$F$13:$G$16,2,FALSE))</f>
        <v>3</v>
      </c>
      <c r="IA407">
        <f>IF(IW407="","Unknown",VLOOKUP(IW407,'Vlookup tables'!$H$13:$I$16,2,FALSE))</f>
        <v>2</v>
      </c>
      <c r="IB407">
        <f>IF(IX407="","Unknown",VLOOKUP(IX407,'Vlookup tables'!$J$13:$K$16,2,FALSE))</f>
        <v>3</v>
      </c>
      <c r="IC407">
        <f>IF(IY407="","Unknown",VLOOKUP(IY407,'Vlookup tables'!$L$13:$M$16,2,FALSE))</f>
        <v>2</v>
      </c>
      <c r="ID407">
        <f>IF(IZ407="","Unknown",VLOOKUP(IZ407,'Vlookup tables'!$N$13:$O$16,2,FALSE))</f>
        <v>1</v>
      </c>
      <c r="IE407">
        <f>VLOOKUP(JA407,'Vlookup tables'!$P$13:$Q$15,2,FALSE)</f>
        <v>2</v>
      </c>
      <c r="IF407" t="b">
        <f t="shared" si="469"/>
        <v>0</v>
      </c>
      <c r="IG407" t="b">
        <f t="shared" si="470"/>
        <v>0</v>
      </c>
      <c r="IH407" t="b">
        <f t="shared" si="471"/>
        <v>0</v>
      </c>
      <c r="II407" t="b">
        <f t="shared" si="435"/>
        <v>1</v>
      </c>
      <c r="IJ407" t="str">
        <f>IF(OR(IF407=FALSE,IF407="na"),"na",VLOOKUP(JF407,'Vlookup tables'!$G$2:$H$7,2,FALSE))</f>
        <v>na</v>
      </c>
      <c r="IK407" t="str">
        <f>IF(OR(IG407=FALSE,IG407="na"),"na",VLOOKUP(JG407,'Vlookup tables'!$G$2:$H$7,2,FALSE))</f>
        <v>na</v>
      </c>
      <c r="IL407" t="str">
        <f>IF(OR(IH407=FALSE,IH407="na"),"na",VLOOKUP(JH407,'Vlookup tables'!$G$2:$H$7,2,FALSE))</f>
        <v>na</v>
      </c>
      <c r="IM407" t="str">
        <f>IF(OR(IF407=FALSE,IF407="na"),"na",VLOOKUP(JL407,'Vlookup tables'!$J$2:$K$5,2,FALSE))</f>
        <v>na</v>
      </c>
      <c r="IN407" t="str">
        <f>IF(OR(IG407=FALSE,IG407="na"),"na",VLOOKUP(JM407,'Vlookup tables'!$J$2:$K$5,2,FALSE))</f>
        <v>na</v>
      </c>
      <c r="IO407" t="str">
        <f>IF(OR(IH407=FALSE,IH407="na"),"na",VLOOKUP(JN407,'Vlookup tables'!$J$2:$K$5,2,FALSE))</f>
        <v>na</v>
      </c>
      <c r="IP407" t="str">
        <f t="shared" si="472"/>
        <v>na</v>
      </c>
      <c r="IQ407" t="str">
        <f t="shared" si="473"/>
        <v>na</v>
      </c>
      <c r="IR407" t="str">
        <f t="shared" si="474"/>
        <v>na</v>
      </c>
      <c r="IS407" t="b">
        <f t="shared" si="475"/>
        <v>0</v>
      </c>
      <c r="IT407" t="s">
        <v>538</v>
      </c>
      <c r="IU407" t="s">
        <v>669</v>
      </c>
      <c r="IV407" t="s">
        <v>540</v>
      </c>
      <c r="IW407" t="s">
        <v>562</v>
      </c>
      <c r="IX407" t="s">
        <v>577</v>
      </c>
      <c r="IY407" t="s">
        <v>528</v>
      </c>
      <c r="IZ407" t="s">
        <v>562</v>
      </c>
      <c r="JA407" t="s">
        <v>578</v>
      </c>
      <c r="JB407" t="s">
        <v>850</v>
      </c>
      <c r="JC407" t="s">
        <v>2081</v>
      </c>
      <c r="JD407" t="s">
        <v>2082</v>
      </c>
      <c r="JI407" t="s">
        <v>551</v>
      </c>
      <c r="JJ407" t="s">
        <v>530</v>
      </c>
      <c r="JO407" t="s">
        <v>528</v>
      </c>
      <c r="JP407" t="s">
        <v>532</v>
      </c>
      <c r="KN407" t="s">
        <v>552</v>
      </c>
      <c r="KQ407" t="b">
        <f t="shared" si="476"/>
        <v>0</v>
      </c>
      <c r="KR407">
        <f t="shared" si="436"/>
        <v>136</v>
      </c>
    </row>
    <row r="408" spans="1:304" ht="14.4" customHeight="1" x14ac:dyDescent="0.3">
      <c r="A408">
        <v>100</v>
      </c>
      <c r="B408">
        <v>1479</v>
      </c>
      <c r="C408" s="2">
        <v>44896.477881944447</v>
      </c>
      <c r="D408">
        <v>1</v>
      </c>
      <c r="E408" t="s">
        <v>590</v>
      </c>
      <c r="F408" t="s">
        <v>568</v>
      </c>
      <c r="G408">
        <f>VLOOKUP(F408,'Vlookup tables'!$A$2:$B$10,2,FALSE)</f>
        <v>6</v>
      </c>
      <c r="H408" t="s">
        <v>545</v>
      </c>
      <c r="J408" t="str">
        <f t="shared" si="477"/>
        <v>Engineering</v>
      </c>
      <c r="K408" t="s">
        <v>568</v>
      </c>
      <c r="L408">
        <f>VLOOKUP(K408,'Vlookup tables'!$A$2:$B$10,2,FALSE)</f>
        <v>6</v>
      </c>
      <c r="M408" t="s">
        <v>583</v>
      </c>
      <c r="N408" t="b">
        <f t="shared" si="437"/>
        <v>1</v>
      </c>
      <c r="O408" t="b">
        <f t="shared" si="438"/>
        <v>0</v>
      </c>
      <c r="P408" t="b">
        <f t="shared" si="439"/>
        <v>0</v>
      </c>
      <c r="Q408" t="b">
        <f t="shared" si="440"/>
        <v>0</v>
      </c>
      <c r="R408" t="b">
        <f t="shared" si="441"/>
        <v>0</v>
      </c>
      <c r="S408" t="s">
        <v>681</v>
      </c>
      <c r="T408" t="str">
        <f t="shared" si="478"/>
        <v>na</v>
      </c>
      <c r="U408" t="b">
        <f t="shared" si="479"/>
        <v>0</v>
      </c>
      <c r="V408" t="b">
        <f t="shared" si="480"/>
        <v>1</v>
      </c>
      <c r="W408" t="b">
        <f t="shared" si="481"/>
        <v>0</v>
      </c>
      <c r="X408" t="b">
        <f t="shared" si="482"/>
        <v>1</v>
      </c>
      <c r="Y408" t="s">
        <v>584</v>
      </c>
      <c r="Z408">
        <f>VLOOKUP(Y408,'Vlookup tables'!$D$2:$E$6,2,FALSE)</f>
        <v>2</v>
      </c>
      <c r="AA408" t="str">
        <f t="shared" si="419"/>
        <v>na</v>
      </c>
      <c r="AB408" t="str">
        <f t="shared" si="442"/>
        <v>na</v>
      </c>
      <c r="AC408" t="str">
        <f t="shared" si="443"/>
        <v>na</v>
      </c>
      <c r="AD408" t="str">
        <f t="shared" si="444"/>
        <v>na</v>
      </c>
      <c r="AE408" t="str">
        <f t="shared" si="445"/>
        <v>na</v>
      </c>
      <c r="AF408" t="str">
        <f>IF(OR(AA408=FALSE,AA408="na"),"na",VLOOKUP(AV408,'Vlookup tables'!$G$2:$H$7,2,FALSE))</f>
        <v>na</v>
      </c>
      <c r="AG408" t="str">
        <f>IF(OR(AB408=FALSE,AB408="na"),"na",VLOOKUP(AW408,'Vlookup tables'!$G$2:$H$7,2,FALSE))</f>
        <v>na</v>
      </c>
      <c r="AH408" t="str">
        <f>IF(OR(AC408=FALSE,AC408="na"),"na",VLOOKUP(AX408,'Vlookup tables'!$G$2:$H$7,2,FALSE))</f>
        <v>na</v>
      </c>
      <c r="AI408" t="str">
        <f>IF(OR(AD408=FALSE,AD408="na"),"na",VLOOKUP(AY408,'Vlookup tables'!$G$2:$H$7,2,FALSE))</f>
        <v>na</v>
      </c>
      <c r="AJ408" t="str">
        <f>IF(OR(AA408=FALSE,AA408="na"),"na",VLOOKUP(BC408,'Vlookup tables'!$J$2:$K$5,2,FALSE))</f>
        <v>na</v>
      </c>
      <c r="AK408" t="str">
        <f>IF(OR(AB408=FALSE,AB408="na"),"na",VLOOKUP(BD408,'Vlookup tables'!$J$2:$K$5,2,FALSE))</f>
        <v>na</v>
      </c>
      <c r="AL408" t="str">
        <f>IF(OR(AC408=FALSE,AC408="na"),"na",VLOOKUP(BE408,'Vlookup tables'!$J$2:$K$5,2,FALSE))</f>
        <v>na</v>
      </c>
      <c r="AM408" t="str">
        <f>IF(OR(AD408=FALSE,AD408="na"),"na",VLOOKUP(BF408,'Vlookup tables'!$J$2:$K$5,2,FALSE))</f>
        <v>na</v>
      </c>
      <c r="AN408" t="str">
        <f t="shared" si="446"/>
        <v>na</v>
      </c>
      <c r="AO408" t="str">
        <f t="shared" si="447"/>
        <v>na</v>
      </c>
      <c r="AP408" t="str">
        <f t="shared" si="448"/>
        <v>na</v>
      </c>
      <c r="AQ408" t="str">
        <f t="shared" si="449"/>
        <v>na</v>
      </c>
      <c r="BQ408" t="str">
        <f t="shared" si="450"/>
        <v>na</v>
      </c>
      <c r="BR408" t="b">
        <f t="shared" si="451"/>
        <v>1</v>
      </c>
      <c r="BS408" t="b">
        <f t="shared" si="452"/>
        <v>1</v>
      </c>
      <c r="BT408" t="b">
        <f t="shared" si="453"/>
        <v>1</v>
      </c>
      <c r="BU408" t="b">
        <f t="shared" si="454"/>
        <v>1</v>
      </c>
      <c r="BV408" t="b">
        <f t="shared" si="455"/>
        <v>0</v>
      </c>
      <c r="BW408">
        <f>IF(OR(BR408=FALSE,BR408="na"),"na",VLOOKUP(CN408,'Vlookup tables'!$G$2:$H$7,2,FALSE))</f>
        <v>3</v>
      </c>
      <c r="BX408">
        <f>IF(OR(BS408=FALSE,BS408="na"),"na",VLOOKUP(CO408,'Vlookup tables'!$G$2:$H$7,2,FALSE))</f>
        <v>1</v>
      </c>
      <c r="BY408">
        <f>IF(OR(BT408=FALSE,BT408="na"),"na",VLOOKUP(CP408,'Vlookup tables'!$G$2:$H$7,2,FALSE))</f>
        <v>2</v>
      </c>
      <c r="BZ408">
        <f>IF(OR(BU408=FALSE,BU408="na"),"na",VLOOKUP(CQ408,'Vlookup tables'!$G$2:$H$7,2,FALSE))</f>
        <v>1</v>
      </c>
      <c r="CA408">
        <f>IF(OR(BR408=FALSE,BR408="na"),"na",VLOOKUP(CU408,'Vlookup tables'!$J$2:$K$5,2,FALSE))</f>
        <v>3</v>
      </c>
      <c r="CB408">
        <f>IF(OR(BS408=FALSE,BS408="na"),"na",VLOOKUP(CV408,'Vlookup tables'!$J$2:$K$5,2,FALSE))</f>
        <v>2</v>
      </c>
      <c r="CC408">
        <f>IF(OR(BT408=FALSE,BT408="na"),"na",VLOOKUP(CW408,'Vlookup tables'!$J$2:$K$5,2,FALSE))</f>
        <v>2</v>
      </c>
      <c r="CD408">
        <f>IF(OR(BU408=FALSE,BU408="na"),"na",VLOOKUP(CX408,'Vlookup tables'!$J$2:$K$5,2,FALSE))</f>
        <v>2</v>
      </c>
      <c r="CE408" t="b">
        <f t="shared" si="456"/>
        <v>1</v>
      </c>
      <c r="CF408" t="b">
        <f t="shared" si="457"/>
        <v>1</v>
      </c>
      <c r="CG408" t="b">
        <f t="shared" si="458"/>
        <v>0</v>
      </c>
      <c r="CH408" t="b">
        <f t="shared" si="459"/>
        <v>1</v>
      </c>
      <c r="CJ408" t="s">
        <v>550</v>
      </c>
      <c r="CN408" t="s">
        <v>527</v>
      </c>
      <c r="CO408" t="s">
        <v>530</v>
      </c>
      <c r="CP408" t="s">
        <v>531</v>
      </c>
      <c r="CQ408" t="s">
        <v>530</v>
      </c>
      <c r="CU408" t="s">
        <v>532</v>
      </c>
      <c r="CV408" t="s">
        <v>528</v>
      </c>
      <c r="CW408" t="s">
        <v>528</v>
      </c>
      <c r="CX408" t="s">
        <v>528</v>
      </c>
      <c r="DB408" t="s">
        <v>2083</v>
      </c>
      <c r="DC408" t="s">
        <v>2084</v>
      </c>
      <c r="DE408" t="s">
        <v>2085</v>
      </c>
      <c r="DI408" t="b">
        <f t="shared" si="460"/>
        <v>0</v>
      </c>
      <c r="DK408" t="s">
        <v>552</v>
      </c>
      <c r="EQ408" t="b">
        <f t="shared" si="461"/>
        <v>1</v>
      </c>
      <c r="ER408" t="b">
        <f t="shared" si="462"/>
        <v>1</v>
      </c>
      <c r="ES408" t="b">
        <f t="shared" si="463"/>
        <v>0</v>
      </c>
      <c r="ET408" t="b">
        <f t="shared" si="464"/>
        <v>0</v>
      </c>
      <c r="EU408" t="b">
        <f t="shared" si="465"/>
        <v>1</v>
      </c>
      <c r="EV408" t="b">
        <f t="shared" si="466"/>
        <v>0</v>
      </c>
      <c r="EW408">
        <f t="shared" si="420"/>
        <v>1</v>
      </c>
      <c r="EX408" t="str">
        <f t="shared" si="421"/>
        <v>na</v>
      </c>
      <c r="EY408" t="str">
        <f t="shared" si="422"/>
        <v>na</v>
      </c>
      <c r="EZ408">
        <f t="shared" si="423"/>
        <v>1</v>
      </c>
      <c r="FA408" t="b">
        <f t="shared" si="424"/>
        <v>1</v>
      </c>
      <c r="FB408" t="b">
        <f t="shared" si="425"/>
        <v>0</v>
      </c>
      <c r="FC408" t="b">
        <f t="shared" si="467"/>
        <v>0</v>
      </c>
      <c r="FD408" t="b">
        <f t="shared" si="426"/>
        <v>1</v>
      </c>
      <c r="FE408" t="str">
        <f t="shared" si="427"/>
        <v>na</v>
      </c>
      <c r="FF408" t="b">
        <f t="shared" si="428"/>
        <v>1</v>
      </c>
      <c r="FG408" t="b">
        <f t="shared" si="429"/>
        <v>0</v>
      </c>
      <c r="FH408" t="b">
        <f t="shared" si="468"/>
        <v>0</v>
      </c>
      <c r="FI408">
        <f>IF(OR(FD408=FALSE,FD408="na"),"na",VLOOKUP(GH408,'Vlookup tables'!$G$2:$H$7,2,FALSE))</f>
        <v>1</v>
      </c>
      <c r="FJ408" t="str">
        <f>IF(OR(FE408=FALSE,FE408="na"),"na",VLOOKUP(GI408,'Vlookup tables'!$G$2:$H$7,2,FALSE))</f>
        <v>na</v>
      </c>
      <c r="FK408">
        <f>IF(OR(FF408=FALSE,FF408="na"),"na",VLOOKUP(GJ408,'Vlookup tables'!$G$2:$H$7,2,FALSE))</f>
        <v>1</v>
      </c>
      <c r="FL408" t="str">
        <f>IF(OR(FG408=FALSE,FG408="na"),"na",VLOOKUP(GK408,'Vlookup tables'!$G$2:$H$7,2,FALSE))</f>
        <v>na</v>
      </c>
      <c r="FM408">
        <f>IF(OR(FD408=FALSE,FD408="na"),"na",VLOOKUP(GO408,'Vlookup tables'!$J$2:$K$5,2,FALSE))</f>
        <v>2</v>
      </c>
      <c r="FN408" t="str">
        <f>IF(OR(FE408=FALSE,FE408="na"),"na",VLOOKUP(GP408,'Vlookup tables'!$J$2:$K$5,2,FALSE))</f>
        <v>na</v>
      </c>
      <c r="FO408">
        <f>IF(OR(FF408=FALSE,FF408="na"),"na",VLOOKUP(GQ408,'Vlookup tables'!$J$2:$K$5,2,FALSE))</f>
        <v>2</v>
      </c>
      <c r="FP408" t="str">
        <f>IF(OR(FG408=FALSE,FG408="na"),"na",VLOOKUP(GR408,'Vlookup tables'!$J$2:$K$5,2,FALSE))</f>
        <v>na</v>
      </c>
      <c r="FQ408" t="b">
        <f t="shared" si="430"/>
        <v>0</v>
      </c>
      <c r="FR408" t="str">
        <f t="shared" si="431"/>
        <v>na</v>
      </c>
      <c r="FS408" t="b">
        <f t="shared" si="432"/>
        <v>0</v>
      </c>
      <c r="FT408" t="str">
        <f t="shared" si="433"/>
        <v>na</v>
      </c>
      <c r="FU408" t="b">
        <f t="shared" si="434"/>
        <v>0</v>
      </c>
      <c r="FV408" t="s">
        <v>594</v>
      </c>
      <c r="FX408" t="s">
        <v>555</v>
      </c>
      <c r="GA408" t="s">
        <v>555</v>
      </c>
      <c r="GB408" t="s">
        <v>630</v>
      </c>
      <c r="GF408" t="s">
        <v>596</v>
      </c>
      <c r="GH408" t="s">
        <v>530</v>
      </c>
      <c r="GJ408" t="s">
        <v>530</v>
      </c>
      <c r="GO408" t="s">
        <v>528</v>
      </c>
      <c r="GQ408" t="s">
        <v>528</v>
      </c>
      <c r="HD408" t="s">
        <v>552</v>
      </c>
      <c r="HX408">
        <f>IF(IT408="","Unknown",VLOOKUP(IT408,'Vlookup tables'!$B$13:$C$16,2,FALSE))</f>
        <v>2</v>
      </c>
      <c r="HY408">
        <f>IF(IU408="","Unknown",VLOOKUP(IU408,'Vlookup tables'!$D$13:$E$16,2,FALSE))</f>
        <v>2</v>
      </c>
      <c r="HZ408">
        <f>IF(IV408="","Unknown",VLOOKUP(IV408,'Vlookup tables'!$F$13:$G$16,2,FALSE))</f>
        <v>3</v>
      </c>
      <c r="IA408">
        <f>IF(IW408="","Unknown",VLOOKUP(IW408,'Vlookup tables'!$H$13:$I$16,2,FALSE))</f>
        <v>3</v>
      </c>
      <c r="IB408">
        <f>IF(IX408="","Unknown",VLOOKUP(IX408,'Vlookup tables'!$J$13:$K$16,2,FALSE))</f>
        <v>3</v>
      </c>
      <c r="IC408">
        <f>IF(IY408="","Unknown",VLOOKUP(IY408,'Vlookup tables'!$L$13:$M$16,2,FALSE))</f>
        <v>3</v>
      </c>
      <c r="ID408">
        <f>IF(IZ408="","Unknown",VLOOKUP(IZ408,'Vlookup tables'!$N$13:$O$16,2,FALSE))</f>
        <v>1</v>
      </c>
      <c r="IE408">
        <f>VLOOKUP(JA408,'Vlookup tables'!$P$13:$Q$15,2,FALSE)</f>
        <v>2</v>
      </c>
      <c r="IF408" t="b">
        <f t="shared" si="469"/>
        <v>1</v>
      </c>
      <c r="IG408" t="b">
        <f t="shared" si="470"/>
        <v>0</v>
      </c>
      <c r="IH408" t="b">
        <f t="shared" si="471"/>
        <v>0</v>
      </c>
      <c r="II408" t="b">
        <f t="shared" si="435"/>
        <v>0</v>
      </c>
      <c r="IJ408">
        <f>IF(OR(IF408=FALSE,IF408="na"),"na",VLOOKUP(JF408,'Vlookup tables'!$G$2:$H$7,2,FALSE))</f>
        <v>1</v>
      </c>
      <c r="IK408" t="str">
        <f>IF(OR(IG408=FALSE,IG408="na"),"na",VLOOKUP(JG408,'Vlookup tables'!$G$2:$H$7,2,FALSE))</f>
        <v>na</v>
      </c>
      <c r="IL408" t="str">
        <f>IF(OR(IH408=FALSE,IH408="na"),"na",VLOOKUP(JH408,'Vlookup tables'!$G$2:$H$7,2,FALSE))</f>
        <v>na</v>
      </c>
      <c r="IM408">
        <f>IF(OR(IF408=FALSE,IF408="na"),"na",VLOOKUP(JL408,'Vlookup tables'!$J$2:$K$5,2,FALSE))</f>
        <v>3</v>
      </c>
      <c r="IN408" t="str">
        <f>IF(OR(IG408=FALSE,IG408="na"),"na",VLOOKUP(JM408,'Vlookup tables'!$J$2:$K$5,2,FALSE))</f>
        <v>na</v>
      </c>
      <c r="IO408" t="str">
        <f>IF(OR(IH408=FALSE,IH408="na"),"na",VLOOKUP(JN408,'Vlookup tables'!$J$2:$K$5,2,FALSE))</f>
        <v>na</v>
      </c>
      <c r="IP408" t="b">
        <f t="shared" si="472"/>
        <v>0</v>
      </c>
      <c r="IQ408" t="str">
        <f t="shared" si="473"/>
        <v>na</v>
      </c>
      <c r="IR408" t="str">
        <f t="shared" si="474"/>
        <v>na</v>
      </c>
      <c r="IS408" t="b">
        <f t="shared" si="475"/>
        <v>0</v>
      </c>
      <c r="IT408" t="s">
        <v>559</v>
      </c>
      <c r="IU408" t="s">
        <v>560</v>
      </c>
      <c r="IV408" t="s">
        <v>540</v>
      </c>
      <c r="IW408" t="s">
        <v>576</v>
      </c>
      <c r="IX408" t="s">
        <v>577</v>
      </c>
      <c r="IY408" t="s">
        <v>532</v>
      </c>
      <c r="IZ408" t="s">
        <v>562</v>
      </c>
      <c r="JA408" t="s">
        <v>578</v>
      </c>
      <c r="JB408" t="s">
        <v>662</v>
      </c>
      <c r="JF408" t="s">
        <v>530</v>
      </c>
      <c r="JL408" t="s">
        <v>532</v>
      </c>
      <c r="KN408" t="s">
        <v>552</v>
      </c>
      <c r="KQ408" t="b">
        <f t="shared" si="476"/>
        <v>0</v>
      </c>
      <c r="KR408">
        <f t="shared" si="436"/>
        <v>149</v>
      </c>
    </row>
    <row r="409" spans="1:304" ht="14.4" customHeight="1" x14ac:dyDescent="0.3">
      <c r="A409">
        <v>100</v>
      </c>
      <c r="B409">
        <v>1009</v>
      </c>
      <c r="C409" s="2">
        <v>44896.479351851849</v>
      </c>
      <c r="D409">
        <v>1</v>
      </c>
      <c r="E409" t="s">
        <v>544</v>
      </c>
      <c r="F409" t="s">
        <v>611</v>
      </c>
      <c r="G409">
        <f>VLOOKUP(F409,'Vlookup tables'!$A$2:$B$10,2,FALSE)</f>
        <v>4</v>
      </c>
      <c r="H409" t="s">
        <v>631</v>
      </c>
      <c r="J409" t="str">
        <f t="shared" si="477"/>
        <v>Maintenance</v>
      </c>
      <c r="K409" t="s">
        <v>611</v>
      </c>
      <c r="L409">
        <f>VLOOKUP(K409,'Vlookup tables'!$A$2:$B$10,2,FALSE)</f>
        <v>4</v>
      </c>
      <c r="M409" t="s">
        <v>569</v>
      </c>
      <c r="N409" t="b">
        <f t="shared" si="437"/>
        <v>1</v>
      </c>
      <c r="O409" t="b">
        <f t="shared" si="438"/>
        <v>1</v>
      </c>
      <c r="P409" t="b">
        <f t="shared" si="439"/>
        <v>0</v>
      </c>
      <c r="Q409" t="b">
        <f t="shared" si="440"/>
        <v>0</v>
      </c>
      <c r="R409" t="b">
        <f t="shared" si="441"/>
        <v>0</v>
      </c>
      <c r="S409" t="s">
        <v>547</v>
      </c>
      <c r="T409" t="str">
        <f t="shared" si="478"/>
        <v>na</v>
      </c>
      <c r="U409" t="str">
        <f t="shared" si="479"/>
        <v>na</v>
      </c>
      <c r="V409" t="b">
        <f t="shared" si="480"/>
        <v>1</v>
      </c>
      <c r="W409" t="b">
        <f t="shared" si="481"/>
        <v>0</v>
      </c>
      <c r="X409" t="b">
        <f t="shared" si="482"/>
        <v>0</v>
      </c>
      <c r="Y409" t="s">
        <v>517</v>
      </c>
      <c r="Z409">
        <f>VLOOKUP(Y409,'Vlookup tables'!$D$2:$E$6,2,FALSE)</f>
        <v>1</v>
      </c>
      <c r="AA409" t="b">
        <f t="shared" si="419"/>
        <v>0</v>
      </c>
      <c r="AB409" t="b">
        <f t="shared" si="442"/>
        <v>0</v>
      </c>
      <c r="AC409" t="b">
        <f t="shared" si="443"/>
        <v>0</v>
      </c>
      <c r="AD409" t="b">
        <f t="shared" si="444"/>
        <v>0</v>
      </c>
      <c r="AE409" t="b">
        <f t="shared" si="445"/>
        <v>0</v>
      </c>
      <c r="AF409" t="str">
        <f>IF(OR(AA409=FALSE,AA409="na"),"na",VLOOKUP(AV409,'Vlookup tables'!$G$2:$H$7,2,FALSE))</f>
        <v>na</v>
      </c>
      <c r="AG409" t="str">
        <f>IF(OR(AB409=FALSE,AB409="na"),"na",VLOOKUP(AW409,'Vlookup tables'!$G$2:$H$7,2,FALSE))</f>
        <v>na</v>
      </c>
      <c r="AH409" t="str">
        <f>IF(OR(AC409=FALSE,AC409="na"),"na",VLOOKUP(AX409,'Vlookup tables'!$G$2:$H$7,2,FALSE))</f>
        <v>na</v>
      </c>
      <c r="AI409" t="str">
        <f>IF(OR(AD409=FALSE,AD409="na"),"na",VLOOKUP(AY409,'Vlookup tables'!$G$2:$H$7,2,FALSE))</f>
        <v>na</v>
      </c>
      <c r="AJ409" t="str">
        <f>IF(OR(AA409=FALSE,AA409="na"),"na",VLOOKUP(BC409,'Vlookup tables'!$J$2:$K$5,2,FALSE))</f>
        <v>na</v>
      </c>
      <c r="AK409" t="str">
        <f>IF(OR(AB409=FALSE,AB409="na"),"na",VLOOKUP(BD409,'Vlookup tables'!$J$2:$K$5,2,FALSE))</f>
        <v>na</v>
      </c>
      <c r="AL409" t="str">
        <f>IF(OR(AC409=FALSE,AC409="na"),"na",VLOOKUP(BE409,'Vlookup tables'!$J$2:$K$5,2,FALSE))</f>
        <v>na</v>
      </c>
      <c r="AM409" t="str">
        <f>IF(OR(AD409=FALSE,AD409="na"),"na",VLOOKUP(BF409,'Vlookup tables'!$J$2:$K$5,2,FALSE))</f>
        <v>na</v>
      </c>
      <c r="AN409" t="str">
        <f t="shared" si="446"/>
        <v>na</v>
      </c>
      <c r="AO409" t="str">
        <f t="shared" si="447"/>
        <v>na</v>
      </c>
      <c r="AP409" t="str">
        <f t="shared" si="448"/>
        <v>na</v>
      </c>
      <c r="AQ409" t="str">
        <f t="shared" si="449"/>
        <v>na</v>
      </c>
      <c r="AR409" t="s">
        <v>632</v>
      </c>
      <c r="AX409" t="s">
        <v>551</v>
      </c>
      <c r="BE409" t="s">
        <v>528</v>
      </c>
      <c r="BL409" t="s">
        <v>2086</v>
      </c>
      <c r="BQ409" t="str">
        <f t="shared" si="450"/>
        <v>No</v>
      </c>
      <c r="BR409" t="str">
        <f t="shared" si="451"/>
        <v>na</v>
      </c>
      <c r="BS409" t="str">
        <f t="shared" si="452"/>
        <v>na</v>
      </c>
      <c r="BT409" t="str">
        <f t="shared" si="453"/>
        <v>na</v>
      </c>
      <c r="BU409" t="str">
        <f t="shared" si="454"/>
        <v>na</v>
      </c>
      <c r="BV409" t="str">
        <f t="shared" si="455"/>
        <v>na</v>
      </c>
      <c r="BW409" t="str">
        <f>IF(OR(BR409=FALSE,BR409="na"),"na",VLOOKUP(CN409,'Vlookup tables'!$G$2:$H$7,2,FALSE))</f>
        <v>na</v>
      </c>
      <c r="BX409" t="str">
        <f>IF(OR(BS409=FALSE,BS409="na"),"na",VLOOKUP(CO409,'Vlookup tables'!$G$2:$H$7,2,FALSE))</f>
        <v>na</v>
      </c>
      <c r="BY409" t="str">
        <f>IF(OR(BT409=FALSE,BT409="na"),"na",VLOOKUP(CP409,'Vlookup tables'!$G$2:$H$7,2,FALSE))</f>
        <v>na</v>
      </c>
      <c r="BZ409" t="str">
        <f>IF(OR(BU409=FALSE,BU409="na"),"na",VLOOKUP(CQ409,'Vlookup tables'!$G$2:$H$7,2,FALSE))</f>
        <v>na</v>
      </c>
      <c r="CA409" t="str">
        <f>IF(OR(BR409=FALSE,BR409="na"),"na",VLOOKUP(CU409,'Vlookup tables'!$J$2:$K$5,2,FALSE))</f>
        <v>na</v>
      </c>
      <c r="CB409" t="str">
        <f>IF(OR(BS409=FALSE,BS409="na"),"na",VLOOKUP(CV409,'Vlookup tables'!$J$2:$K$5,2,FALSE))</f>
        <v>na</v>
      </c>
      <c r="CC409" t="str">
        <f>IF(OR(BT409=FALSE,BT409="na"),"na",VLOOKUP(CW409,'Vlookup tables'!$J$2:$K$5,2,FALSE))</f>
        <v>na</v>
      </c>
      <c r="CD409" t="str">
        <f>IF(OR(BU409=FALSE,BU409="na"),"na",VLOOKUP(CX409,'Vlookup tables'!$J$2:$K$5,2,FALSE))</f>
        <v>na</v>
      </c>
      <c r="CE409" t="str">
        <f t="shared" si="456"/>
        <v>na</v>
      </c>
      <c r="CF409" t="str">
        <f t="shared" si="457"/>
        <v>na</v>
      </c>
      <c r="CG409" t="str">
        <f t="shared" si="458"/>
        <v>na</v>
      </c>
      <c r="CH409" t="str">
        <f t="shared" si="459"/>
        <v>na</v>
      </c>
      <c r="CI409" t="s">
        <v>617</v>
      </c>
      <c r="DI409" t="b">
        <f t="shared" si="460"/>
        <v>1</v>
      </c>
      <c r="DJ409" t="s">
        <v>2087</v>
      </c>
      <c r="DK409" t="s">
        <v>533</v>
      </c>
      <c r="EQ409" t="b">
        <f t="shared" si="461"/>
        <v>1</v>
      </c>
      <c r="ER409" t="b">
        <f t="shared" si="462"/>
        <v>1</v>
      </c>
      <c r="ES409" t="b">
        <f t="shared" si="463"/>
        <v>0</v>
      </c>
      <c r="ET409" t="b">
        <f t="shared" si="464"/>
        <v>0</v>
      </c>
      <c r="EU409" t="b">
        <f t="shared" si="465"/>
        <v>0</v>
      </c>
      <c r="EV409" t="b">
        <f t="shared" si="466"/>
        <v>0</v>
      </c>
      <c r="EW409">
        <f t="shared" si="420"/>
        <v>2</v>
      </c>
      <c r="EX409" t="str">
        <f t="shared" si="421"/>
        <v>na</v>
      </c>
      <c r="EY409" t="str">
        <f t="shared" si="422"/>
        <v>na</v>
      </c>
      <c r="EZ409" t="str">
        <f t="shared" si="423"/>
        <v>na</v>
      </c>
      <c r="FA409" t="b">
        <f t="shared" si="424"/>
        <v>1</v>
      </c>
      <c r="FB409" t="b">
        <f t="shared" si="425"/>
        <v>0</v>
      </c>
      <c r="FC409" t="b">
        <f t="shared" si="467"/>
        <v>0</v>
      </c>
      <c r="FD409" t="b">
        <f t="shared" si="426"/>
        <v>0</v>
      </c>
      <c r="FE409" t="b">
        <f t="shared" si="427"/>
        <v>0</v>
      </c>
      <c r="FF409" t="b">
        <f t="shared" si="428"/>
        <v>1</v>
      </c>
      <c r="FG409" t="b">
        <f t="shared" si="429"/>
        <v>0</v>
      </c>
      <c r="FH409" t="b">
        <f t="shared" si="468"/>
        <v>0</v>
      </c>
      <c r="FI409" t="str">
        <f>IF(OR(FD409=FALSE,FD409="na"),"na",VLOOKUP(GH409,'Vlookup tables'!$G$2:$H$7,2,FALSE))</f>
        <v>na</v>
      </c>
      <c r="FJ409" t="str">
        <f>IF(OR(FE409=FALSE,FE409="na"),"na",VLOOKUP(GI409,'Vlookup tables'!$G$2:$H$7,2,FALSE))</f>
        <v>na</v>
      </c>
      <c r="FK409">
        <f>IF(OR(FF409=FALSE,FF409="na"),"na",VLOOKUP(GJ409,'Vlookup tables'!$G$2:$H$7,2,FALSE))</f>
        <v>5</v>
      </c>
      <c r="FL409" t="str">
        <f>IF(OR(FG409=FALSE,FG409="na"),"na",VLOOKUP(GK409,'Vlookup tables'!$G$2:$H$7,2,FALSE))</f>
        <v>na</v>
      </c>
      <c r="FM409" t="str">
        <f>IF(OR(FD409=FALSE,FD409="na"),"na",VLOOKUP(GO409,'Vlookup tables'!$J$2:$K$5,2,FALSE))</f>
        <v>na</v>
      </c>
      <c r="FN409" t="str">
        <f>IF(OR(FE409=FALSE,FE409="na"),"na",VLOOKUP(GP409,'Vlookup tables'!$J$2:$K$5,2,FALSE))</f>
        <v>na</v>
      </c>
      <c r="FO409">
        <f>IF(OR(FF409=FALSE,FF409="na"),"na",VLOOKUP(GQ409,'Vlookup tables'!$J$2:$K$5,2,FALSE))</f>
        <v>2</v>
      </c>
      <c r="FP409" t="str">
        <f>IF(OR(FG409=FALSE,FG409="na"),"na",VLOOKUP(GR409,'Vlookup tables'!$J$2:$K$5,2,FALSE))</f>
        <v>na</v>
      </c>
      <c r="FQ409" t="str">
        <f t="shared" si="430"/>
        <v>na</v>
      </c>
      <c r="FR409" t="str">
        <f t="shared" si="431"/>
        <v>na</v>
      </c>
      <c r="FS409" t="b">
        <f t="shared" si="432"/>
        <v>0</v>
      </c>
      <c r="FT409" t="str">
        <f t="shared" si="433"/>
        <v>na</v>
      </c>
      <c r="FU409" t="b">
        <f t="shared" si="434"/>
        <v>0</v>
      </c>
      <c r="FV409" t="s">
        <v>601</v>
      </c>
      <c r="FX409" t="s">
        <v>556</v>
      </c>
      <c r="GB409" t="s">
        <v>741</v>
      </c>
      <c r="GF409" t="s">
        <v>596</v>
      </c>
      <c r="GJ409" t="s">
        <v>551</v>
      </c>
      <c r="GQ409" t="s">
        <v>528</v>
      </c>
      <c r="HC409" t="s">
        <v>930</v>
      </c>
      <c r="HD409" t="s">
        <v>552</v>
      </c>
      <c r="HX409">
        <f>IF(IT409="","Unknown",VLOOKUP(IT409,'Vlookup tables'!$B$13:$C$16,2,FALSE))</f>
        <v>2</v>
      </c>
      <c r="HY409">
        <f>IF(IU409="","Unknown",VLOOKUP(IU409,'Vlookup tables'!$D$13:$E$16,2,FALSE))</f>
        <v>2</v>
      </c>
      <c r="HZ409">
        <f>IF(IV409="","Unknown",VLOOKUP(IV409,'Vlookup tables'!$F$13:$G$16,2,FALSE))</f>
        <v>3</v>
      </c>
      <c r="IA409">
        <f>IF(IW409="","Unknown",VLOOKUP(IW409,'Vlookup tables'!$H$13:$I$16,2,FALSE))</f>
        <v>2</v>
      </c>
      <c r="IB409">
        <f>IF(IX409="","Unknown",VLOOKUP(IX409,'Vlookup tables'!$J$13:$K$16,2,FALSE))</f>
        <v>2</v>
      </c>
      <c r="IC409">
        <f>IF(IY409="","Unknown",VLOOKUP(IY409,'Vlookup tables'!$L$13:$M$16,2,FALSE))</f>
        <v>2</v>
      </c>
      <c r="ID409">
        <f>IF(IZ409="","Unknown",VLOOKUP(IZ409,'Vlookup tables'!$N$13:$O$16,2,FALSE))</f>
        <v>3</v>
      </c>
      <c r="IE409">
        <f>VLOOKUP(JA409,'Vlookup tables'!$P$13:$Q$15,2,FALSE)</f>
        <v>2</v>
      </c>
      <c r="IF409" t="b">
        <f t="shared" si="469"/>
        <v>1</v>
      </c>
      <c r="IG409" t="b">
        <f t="shared" si="470"/>
        <v>0</v>
      </c>
      <c r="IH409" t="b">
        <f t="shared" si="471"/>
        <v>0</v>
      </c>
      <c r="II409" t="b">
        <f t="shared" si="435"/>
        <v>0</v>
      </c>
      <c r="IJ409">
        <f>IF(OR(IF409=FALSE,IF409="na"),"na",VLOOKUP(JF409,'Vlookup tables'!$G$2:$H$7,2,FALSE))</f>
        <v>1</v>
      </c>
      <c r="IK409" t="str">
        <f>IF(OR(IG409=FALSE,IG409="na"),"na",VLOOKUP(JG409,'Vlookup tables'!$G$2:$H$7,2,FALSE))</f>
        <v>na</v>
      </c>
      <c r="IL409" t="str">
        <f>IF(OR(IH409=FALSE,IH409="na"),"na",VLOOKUP(JH409,'Vlookup tables'!$G$2:$H$7,2,FALSE))</f>
        <v>na</v>
      </c>
      <c r="IM409">
        <f>IF(OR(IF409=FALSE,IF409="na"),"na",VLOOKUP(JL409,'Vlookup tables'!$J$2:$K$5,2,FALSE))</f>
        <v>2</v>
      </c>
      <c r="IN409" t="str">
        <f>IF(OR(IG409=FALSE,IG409="na"),"na",VLOOKUP(JM409,'Vlookup tables'!$J$2:$K$5,2,FALSE))</f>
        <v>na</v>
      </c>
      <c r="IO409" t="str">
        <f>IF(OR(IH409=FALSE,IH409="na"),"na",VLOOKUP(JN409,'Vlookup tables'!$J$2:$K$5,2,FALSE))</f>
        <v>na</v>
      </c>
      <c r="IP409" t="b">
        <f t="shared" si="472"/>
        <v>0</v>
      </c>
      <c r="IQ409" t="str">
        <f t="shared" si="473"/>
        <v>na</v>
      </c>
      <c r="IR409" t="str">
        <f t="shared" si="474"/>
        <v>na</v>
      </c>
      <c r="IS409" t="b">
        <f t="shared" si="475"/>
        <v>0</v>
      </c>
      <c r="IT409" t="s">
        <v>559</v>
      </c>
      <c r="IU409" t="s">
        <v>560</v>
      </c>
      <c r="IV409" t="s">
        <v>540</v>
      </c>
      <c r="IW409" t="s">
        <v>562</v>
      </c>
      <c r="IX409" t="s">
        <v>563</v>
      </c>
      <c r="IY409" t="s">
        <v>528</v>
      </c>
      <c r="IZ409" t="s">
        <v>587</v>
      </c>
      <c r="JA409" t="s">
        <v>578</v>
      </c>
      <c r="JB409" t="s">
        <v>662</v>
      </c>
      <c r="JF409" t="s">
        <v>530</v>
      </c>
      <c r="JL409" t="s">
        <v>528</v>
      </c>
      <c r="KN409" t="s">
        <v>552</v>
      </c>
      <c r="KQ409" t="b">
        <f t="shared" si="476"/>
        <v>0</v>
      </c>
      <c r="KR409">
        <f t="shared" si="436"/>
        <v>141</v>
      </c>
    </row>
    <row r="410" spans="1:304" ht="14.4" customHeight="1" x14ac:dyDescent="0.3">
      <c r="A410">
        <v>100</v>
      </c>
      <c r="B410">
        <v>624</v>
      </c>
      <c r="C410" s="2">
        <v>44896.482523148145</v>
      </c>
      <c r="D410">
        <v>1</v>
      </c>
      <c r="E410" t="s">
        <v>581</v>
      </c>
      <c r="F410" t="s">
        <v>611</v>
      </c>
      <c r="G410">
        <f>VLOOKUP(F410,'Vlookup tables'!$A$2:$B$10,2,FALSE)</f>
        <v>4</v>
      </c>
      <c r="H410" t="s">
        <v>692</v>
      </c>
      <c r="J410" t="str">
        <f t="shared" si="477"/>
        <v>Engineering Technician</v>
      </c>
      <c r="K410" t="s">
        <v>611</v>
      </c>
      <c r="L410">
        <f>VLOOKUP(K410,'Vlookup tables'!$A$2:$B$10,2,FALSE)</f>
        <v>4</v>
      </c>
      <c r="M410" t="s">
        <v>570</v>
      </c>
      <c r="N410" t="b">
        <f t="shared" si="437"/>
        <v>0</v>
      </c>
      <c r="O410" t="b">
        <f t="shared" si="438"/>
        <v>1</v>
      </c>
      <c r="P410" t="b">
        <f t="shared" si="439"/>
        <v>1</v>
      </c>
      <c r="Q410" t="b">
        <f t="shared" si="440"/>
        <v>0</v>
      </c>
      <c r="R410" t="b">
        <f t="shared" si="441"/>
        <v>0</v>
      </c>
      <c r="T410" t="str">
        <f t="shared" si="478"/>
        <v>Unknown</v>
      </c>
      <c r="U410" t="str">
        <f t="shared" si="479"/>
        <v>na</v>
      </c>
      <c r="V410" t="str">
        <f t="shared" si="480"/>
        <v>na</v>
      </c>
      <c r="W410" t="str">
        <f t="shared" si="481"/>
        <v>Unknown</v>
      </c>
      <c r="X410" t="str">
        <f t="shared" si="482"/>
        <v>Unknown</v>
      </c>
      <c r="Y410" t="s">
        <v>517</v>
      </c>
      <c r="Z410">
        <f>VLOOKUP(Y410,'Vlookup tables'!$D$2:$E$6,2,FALSE)</f>
        <v>1</v>
      </c>
      <c r="AA410" t="b">
        <f t="shared" si="419"/>
        <v>0</v>
      </c>
      <c r="AB410" t="b">
        <f t="shared" si="442"/>
        <v>0</v>
      </c>
      <c r="AC410" t="b">
        <f t="shared" si="443"/>
        <v>0</v>
      </c>
      <c r="AD410" t="b">
        <f t="shared" si="444"/>
        <v>1</v>
      </c>
      <c r="AE410" t="b">
        <f t="shared" si="445"/>
        <v>0</v>
      </c>
      <c r="AF410" t="str">
        <f>IF(OR(AA410=FALSE,AA410="na"),"na",VLOOKUP(AV410,'Vlookup tables'!$G$2:$H$7,2,FALSE))</f>
        <v>na</v>
      </c>
      <c r="AG410" t="str">
        <f>IF(OR(AB410=FALSE,AB410="na"),"na",VLOOKUP(AW410,'Vlookup tables'!$G$2:$H$7,2,FALSE))</f>
        <v>na</v>
      </c>
      <c r="AH410" t="str">
        <f>IF(OR(AC410=FALSE,AC410="na"),"na",VLOOKUP(AX410,'Vlookup tables'!$G$2:$H$7,2,FALSE))</f>
        <v>na</v>
      </c>
      <c r="AI410">
        <f>IF(OR(AD410=FALSE,AD410="na"),"na",VLOOKUP(AY410,'Vlookup tables'!$G$2:$H$7,2,FALSE))</f>
        <v>2</v>
      </c>
      <c r="AJ410" t="str">
        <f>IF(OR(AA410=FALSE,AA410="na"),"na",VLOOKUP(BC410,'Vlookup tables'!$J$2:$K$5,2,FALSE))</f>
        <v>na</v>
      </c>
      <c r="AK410" t="str">
        <f>IF(OR(AB410=FALSE,AB410="na"),"na",VLOOKUP(BD410,'Vlookup tables'!$J$2:$K$5,2,FALSE))</f>
        <v>na</v>
      </c>
      <c r="AL410" t="str">
        <f>IF(OR(AC410=FALSE,AC410="na"),"na",VLOOKUP(BE410,'Vlookup tables'!$J$2:$K$5,2,FALSE))</f>
        <v>na</v>
      </c>
      <c r="AM410">
        <f>IF(OR(AD410=FALSE,AD410="na"),"na",VLOOKUP(BF410,'Vlookup tables'!$J$2:$K$5,2,FALSE))</f>
        <v>2</v>
      </c>
      <c r="AN410" t="str">
        <f t="shared" si="446"/>
        <v>na</v>
      </c>
      <c r="AO410" t="str">
        <f t="shared" si="447"/>
        <v>na</v>
      </c>
      <c r="AP410" t="str">
        <f t="shared" si="448"/>
        <v>na</v>
      </c>
      <c r="AQ410" t="b">
        <f t="shared" si="449"/>
        <v>0</v>
      </c>
      <c r="AR410" t="s">
        <v>766</v>
      </c>
      <c r="AY410" t="s">
        <v>531</v>
      </c>
      <c r="BF410" t="s">
        <v>528</v>
      </c>
      <c r="BQ410" t="str">
        <f t="shared" si="450"/>
        <v>Yes</v>
      </c>
      <c r="BR410" t="b">
        <f t="shared" si="451"/>
        <v>1</v>
      </c>
      <c r="BS410" t="b">
        <f t="shared" si="452"/>
        <v>1</v>
      </c>
      <c r="BT410" t="b">
        <f t="shared" si="453"/>
        <v>1</v>
      </c>
      <c r="BU410" t="b">
        <f t="shared" si="454"/>
        <v>0</v>
      </c>
      <c r="BV410" t="b">
        <f t="shared" si="455"/>
        <v>0</v>
      </c>
      <c r="BW410">
        <f>IF(OR(BR410=FALSE,BR410="na"),"na",VLOOKUP(CN410,'Vlookup tables'!$G$2:$H$7,2,FALSE))</f>
        <v>2</v>
      </c>
      <c r="BX410">
        <f>IF(OR(BS410=FALSE,BS410="na"),"na",VLOOKUP(CO410,'Vlookup tables'!$G$2:$H$7,2,FALSE))</f>
        <v>2</v>
      </c>
      <c r="BY410">
        <f>IF(OR(BT410=FALSE,BT410="na"),"na",VLOOKUP(CP410,'Vlookup tables'!$G$2:$H$7,2,FALSE))</f>
        <v>2</v>
      </c>
      <c r="BZ410" t="str">
        <f>IF(OR(BU410=FALSE,BU410="na"),"na",VLOOKUP(CQ410,'Vlookup tables'!$G$2:$H$7,2,FALSE))</f>
        <v>na</v>
      </c>
      <c r="CA410">
        <f>IF(OR(BR410=FALSE,BR410="na"),"na",VLOOKUP(CU410,'Vlookup tables'!$J$2:$K$5,2,FALSE))</f>
        <v>3</v>
      </c>
      <c r="CB410">
        <f>IF(OR(BS410=FALSE,BS410="na"),"na",VLOOKUP(CV410,'Vlookup tables'!$J$2:$K$5,2,FALSE))</f>
        <v>3</v>
      </c>
      <c r="CC410">
        <f>IF(OR(BT410=FALSE,BT410="na"),"na",VLOOKUP(CW410,'Vlookup tables'!$J$2:$K$5,2,FALSE))</f>
        <v>3</v>
      </c>
      <c r="CD410" t="str">
        <f>IF(OR(BU410=FALSE,BU410="na"),"na",VLOOKUP(CX410,'Vlookup tables'!$J$2:$K$5,2,FALSE))</f>
        <v>na</v>
      </c>
      <c r="CE410" t="b">
        <f t="shared" si="456"/>
        <v>0</v>
      </c>
      <c r="CF410" t="b">
        <f t="shared" si="457"/>
        <v>0</v>
      </c>
      <c r="CG410" t="b">
        <f t="shared" si="458"/>
        <v>0</v>
      </c>
      <c r="CH410" t="str">
        <f t="shared" si="459"/>
        <v>na</v>
      </c>
      <c r="CI410" t="s">
        <v>519</v>
      </c>
      <c r="CJ410" t="s">
        <v>593</v>
      </c>
      <c r="CN410" t="s">
        <v>531</v>
      </c>
      <c r="CO410" t="s">
        <v>531</v>
      </c>
      <c r="CP410" t="s">
        <v>531</v>
      </c>
      <c r="CU410" t="s">
        <v>532</v>
      </c>
      <c r="CV410" t="s">
        <v>532</v>
      </c>
      <c r="CW410" t="s">
        <v>532</v>
      </c>
      <c r="DI410" t="b">
        <f t="shared" si="460"/>
        <v>0</v>
      </c>
      <c r="DK410" t="s">
        <v>533</v>
      </c>
      <c r="EQ410" t="b">
        <f t="shared" si="461"/>
        <v>1</v>
      </c>
      <c r="ER410" t="b">
        <f t="shared" si="462"/>
        <v>0</v>
      </c>
      <c r="ES410" t="b">
        <f t="shared" si="463"/>
        <v>0</v>
      </c>
      <c r="ET410" t="b">
        <f t="shared" si="464"/>
        <v>0</v>
      </c>
      <c r="EU410" t="b">
        <f t="shared" si="465"/>
        <v>0</v>
      </c>
      <c r="EV410" t="b">
        <f t="shared" si="466"/>
        <v>1</v>
      </c>
      <c r="EW410" t="str">
        <f t="shared" si="420"/>
        <v>na</v>
      </c>
      <c r="EX410" t="str">
        <f t="shared" si="421"/>
        <v>na</v>
      </c>
      <c r="EY410" t="str">
        <f t="shared" si="422"/>
        <v>na</v>
      </c>
      <c r="EZ410" t="str">
        <f t="shared" si="423"/>
        <v>na</v>
      </c>
      <c r="FA410" t="str">
        <f t="shared" si="424"/>
        <v>Unknown</v>
      </c>
      <c r="FB410" t="str">
        <f t="shared" si="425"/>
        <v>Unknown</v>
      </c>
      <c r="FC410" t="str">
        <f t="shared" si="467"/>
        <v>Unknown</v>
      </c>
      <c r="FD410" t="b">
        <f t="shared" si="426"/>
        <v>1</v>
      </c>
      <c r="FE410" t="str">
        <f t="shared" si="427"/>
        <v>na</v>
      </c>
      <c r="FF410" t="b">
        <f t="shared" si="428"/>
        <v>1</v>
      </c>
      <c r="FG410" t="b">
        <f t="shared" si="429"/>
        <v>1</v>
      </c>
      <c r="FH410" t="b">
        <f t="shared" si="468"/>
        <v>0</v>
      </c>
      <c r="FI410">
        <f>IF(OR(FD410=FALSE,FD410="na"),"na",VLOOKUP(GH410,'Vlookup tables'!$G$2:$H$7,2,FALSE))</f>
        <v>2</v>
      </c>
      <c r="FJ410" t="str">
        <f>IF(OR(FE410=FALSE,FE410="na"),"na",VLOOKUP(GI410,'Vlookup tables'!$G$2:$H$7,2,FALSE))</f>
        <v>na</v>
      </c>
      <c r="FK410">
        <f>IF(OR(FF410=FALSE,FF410="na"),"na",VLOOKUP(GJ410,'Vlookup tables'!$G$2:$H$7,2,FALSE))</f>
        <v>2</v>
      </c>
      <c r="FL410">
        <f>IF(OR(FG410=FALSE,FG410="na"),"na",VLOOKUP(GK410,'Vlookup tables'!$G$2:$H$7,2,FALSE))</f>
        <v>1</v>
      </c>
      <c r="FM410">
        <f>IF(OR(FD410=FALSE,FD410="na"),"na",VLOOKUP(GO410,'Vlookup tables'!$J$2:$K$5,2,FALSE))</f>
        <v>3</v>
      </c>
      <c r="FN410" t="str">
        <f>IF(OR(FE410=FALSE,FE410="na"),"na",VLOOKUP(GP410,'Vlookup tables'!$J$2:$K$5,2,FALSE))</f>
        <v>na</v>
      </c>
      <c r="FO410">
        <f>IF(OR(FF410=FALSE,FF410="na"),"na",VLOOKUP(GQ410,'Vlookup tables'!$J$2:$K$5,2,FALSE))</f>
        <v>3</v>
      </c>
      <c r="FP410">
        <f>IF(OR(FG410=FALSE,FG410="na"),"na",VLOOKUP(GR410,'Vlookup tables'!$J$2:$K$5,2,FALSE))</f>
        <v>2</v>
      </c>
      <c r="FQ410" t="b">
        <f t="shared" si="430"/>
        <v>0</v>
      </c>
      <c r="FR410" t="str">
        <f t="shared" si="431"/>
        <v>na</v>
      </c>
      <c r="FS410" t="b">
        <f t="shared" si="432"/>
        <v>0</v>
      </c>
      <c r="FT410" t="b">
        <f t="shared" si="433"/>
        <v>0</v>
      </c>
      <c r="FU410" t="b">
        <f t="shared" si="434"/>
        <v>0</v>
      </c>
      <c r="FV410" t="s">
        <v>604</v>
      </c>
      <c r="FW410" t="s">
        <v>1023</v>
      </c>
      <c r="GB410" t="s">
        <v>618</v>
      </c>
      <c r="GH410" t="s">
        <v>531</v>
      </c>
      <c r="GJ410" t="s">
        <v>531</v>
      </c>
      <c r="GK410" t="s">
        <v>530</v>
      </c>
      <c r="GO410" t="s">
        <v>532</v>
      </c>
      <c r="GQ410" t="s">
        <v>532</v>
      </c>
      <c r="GR410" t="s">
        <v>528</v>
      </c>
      <c r="HD410" t="s">
        <v>552</v>
      </c>
      <c r="HX410">
        <f>IF(IT410="","Unknown",VLOOKUP(IT410,'Vlookup tables'!$B$13:$C$16,2,FALSE))</f>
        <v>1</v>
      </c>
      <c r="HY410">
        <f>IF(IU410="","Unknown",VLOOKUP(IU410,'Vlookup tables'!$D$13:$E$16,2,FALSE))</f>
        <v>2</v>
      </c>
      <c r="HZ410">
        <f>IF(IV410="","Unknown",VLOOKUP(IV410,'Vlookup tables'!$F$13:$G$16,2,FALSE))</f>
        <v>2</v>
      </c>
      <c r="IA410">
        <f>IF(IW410="","Unknown",VLOOKUP(IW410,'Vlookup tables'!$H$13:$I$16,2,FALSE))</f>
        <v>2</v>
      </c>
      <c r="IB410">
        <f>IF(IX410="","Unknown",VLOOKUP(IX410,'Vlookup tables'!$J$13:$K$16,2,FALSE))</f>
        <v>2</v>
      </c>
      <c r="IC410">
        <f>IF(IY410="","Unknown",VLOOKUP(IY410,'Vlookup tables'!$L$13:$M$16,2,FALSE))</f>
        <v>2</v>
      </c>
      <c r="ID410">
        <f>IF(IZ410="","Unknown",VLOOKUP(IZ410,'Vlookup tables'!$N$13:$O$16,2,FALSE))</f>
        <v>3</v>
      </c>
      <c r="IE410">
        <f>VLOOKUP(JA410,'Vlookup tables'!$P$13:$Q$15,2,FALSE)</f>
        <v>1</v>
      </c>
      <c r="IF410" t="str">
        <f t="shared" si="469"/>
        <v>na</v>
      </c>
      <c r="IG410" t="str">
        <f t="shared" si="470"/>
        <v>na</v>
      </c>
      <c r="IH410" t="str">
        <f t="shared" si="471"/>
        <v>na</v>
      </c>
      <c r="II410" t="str">
        <f t="shared" si="435"/>
        <v>na</v>
      </c>
      <c r="IJ410" t="str">
        <f>IF(OR(IF410=FALSE,IF410="na"),"na",VLOOKUP(JF410,'Vlookup tables'!$G$2:$H$7,2,FALSE))</f>
        <v>na</v>
      </c>
      <c r="IK410" t="str">
        <f>IF(OR(IG410=FALSE,IG410="na"),"na",VLOOKUP(JG410,'Vlookup tables'!$G$2:$H$7,2,FALSE))</f>
        <v>na</v>
      </c>
      <c r="IL410" t="str">
        <f>IF(OR(IH410=FALSE,IH410="na"),"na",VLOOKUP(JH410,'Vlookup tables'!$G$2:$H$7,2,FALSE))</f>
        <v>na</v>
      </c>
      <c r="IM410" t="str">
        <f>IF(OR(IF410=FALSE,IF410="na"),"na",VLOOKUP(JL410,'Vlookup tables'!$J$2:$K$5,2,FALSE))</f>
        <v>na</v>
      </c>
      <c r="IN410" t="str">
        <f>IF(OR(IG410=FALSE,IG410="na"),"na",VLOOKUP(JM410,'Vlookup tables'!$J$2:$K$5,2,FALSE))</f>
        <v>na</v>
      </c>
      <c r="IO410" t="str">
        <f>IF(OR(IH410=FALSE,IH410="na"),"na",VLOOKUP(JN410,'Vlookup tables'!$J$2:$K$5,2,FALSE))</f>
        <v>na</v>
      </c>
      <c r="IP410" t="str">
        <f t="shared" si="472"/>
        <v>na</v>
      </c>
      <c r="IQ410" t="str">
        <f t="shared" si="473"/>
        <v>na</v>
      </c>
      <c r="IR410" t="str">
        <f t="shared" si="474"/>
        <v>na</v>
      </c>
      <c r="IS410" t="b">
        <f t="shared" si="475"/>
        <v>0</v>
      </c>
      <c r="IT410" t="s">
        <v>704</v>
      </c>
      <c r="IU410" t="s">
        <v>560</v>
      </c>
      <c r="IV410" t="s">
        <v>561</v>
      </c>
      <c r="IW410" t="s">
        <v>562</v>
      </c>
      <c r="IX410" t="s">
        <v>563</v>
      </c>
      <c r="IY410" t="s">
        <v>528</v>
      </c>
      <c r="IZ410" t="s">
        <v>587</v>
      </c>
      <c r="JA410" t="s">
        <v>541</v>
      </c>
      <c r="JX410" t="s">
        <v>534</v>
      </c>
      <c r="JZ410" t="s">
        <v>588</v>
      </c>
      <c r="KB410" t="s">
        <v>589</v>
      </c>
      <c r="KC410">
        <v>1</v>
      </c>
      <c r="KD410">
        <v>2</v>
      </c>
      <c r="KK410">
        <v>1</v>
      </c>
      <c r="KN410" t="s">
        <v>552</v>
      </c>
      <c r="KQ410" t="b">
        <f t="shared" si="476"/>
        <v>0</v>
      </c>
      <c r="KR410">
        <f t="shared" si="436"/>
        <v>150</v>
      </c>
    </row>
    <row r="411" spans="1:304" ht="14.4" customHeight="1" x14ac:dyDescent="0.3">
      <c r="A411">
        <v>100</v>
      </c>
      <c r="B411">
        <v>756</v>
      </c>
      <c r="C411" s="2">
        <v>44896.48940972222</v>
      </c>
      <c r="D411">
        <v>0.89999997615814198</v>
      </c>
      <c r="E411" t="s">
        <v>544</v>
      </c>
      <c r="F411" t="s">
        <v>680</v>
      </c>
      <c r="G411">
        <f>VLOOKUP(F411,'Vlookup tables'!$A$2:$B$10,2,FALSE)</f>
        <v>2</v>
      </c>
      <c r="H411" t="s">
        <v>631</v>
      </c>
      <c r="J411" t="str">
        <f t="shared" si="477"/>
        <v>Maintenance</v>
      </c>
      <c r="K411" t="s">
        <v>680</v>
      </c>
      <c r="L411">
        <f>VLOOKUP(K411,'Vlookup tables'!$A$2:$B$10,2,FALSE)</f>
        <v>2</v>
      </c>
      <c r="M411" t="s">
        <v>583</v>
      </c>
      <c r="N411" t="b">
        <f t="shared" si="437"/>
        <v>1</v>
      </c>
      <c r="O411" t="b">
        <f t="shared" si="438"/>
        <v>0</v>
      </c>
      <c r="P411" t="b">
        <f t="shared" si="439"/>
        <v>0</v>
      </c>
      <c r="Q411" t="b">
        <f t="shared" si="440"/>
        <v>0</v>
      </c>
      <c r="R411" t="b">
        <f t="shared" si="441"/>
        <v>0</v>
      </c>
      <c r="S411" t="s">
        <v>592</v>
      </c>
      <c r="T411" t="str">
        <f t="shared" si="478"/>
        <v>na</v>
      </c>
      <c r="U411" t="b">
        <f t="shared" si="479"/>
        <v>1</v>
      </c>
      <c r="V411" t="b">
        <f t="shared" si="480"/>
        <v>0</v>
      </c>
      <c r="W411" t="b">
        <f t="shared" si="481"/>
        <v>0</v>
      </c>
      <c r="X411" t="b">
        <f t="shared" si="482"/>
        <v>0</v>
      </c>
      <c r="Y411" t="s">
        <v>517</v>
      </c>
      <c r="Z411">
        <f>VLOOKUP(Y411,'Vlookup tables'!$D$2:$E$6,2,FALSE)</f>
        <v>1</v>
      </c>
      <c r="AA411" t="b">
        <f t="shared" si="419"/>
        <v>0</v>
      </c>
      <c r="AB411" t="b">
        <f t="shared" si="442"/>
        <v>0</v>
      </c>
      <c r="AC411" t="b">
        <f t="shared" si="443"/>
        <v>0</v>
      </c>
      <c r="AD411" t="b">
        <f t="shared" si="444"/>
        <v>0</v>
      </c>
      <c r="AE411" t="b">
        <f t="shared" si="445"/>
        <v>0</v>
      </c>
      <c r="AF411" t="str">
        <f>IF(OR(AA411=FALSE,AA411="na"),"na",VLOOKUP(AV411,'Vlookup tables'!$G$2:$H$7,2,FALSE))</f>
        <v>na</v>
      </c>
      <c r="AG411" t="str">
        <f>IF(OR(AB411=FALSE,AB411="na"),"na",VLOOKUP(AW411,'Vlookup tables'!$G$2:$H$7,2,FALSE))</f>
        <v>na</v>
      </c>
      <c r="AH411" t="str">
        <f>IF(OR(AC411=FALSE,AC411="na"),"na",VLOOKUP(AX411,'Vlookup tables'!$G$2:$H$7,2,FALSE))</f>
        <v>na</v>
      </c>
      <c r="AI411" t="str">
        <f>IF(OR(AD411=FALSE,AD411="na"),"na",VLOOKUP(AY411,'Vlookup tables'!$G$2:$H$7,2,FALSE))</f>
        <v>na</v>
      </c>
      <c r="AJ411" t="str">
        <f>IF(OR(AA411=FALSE,AA411="na"),"na",VLOOKUP(BC411,'Vlookup tables'!$J$2:$K$5,2,FALSE))</f>
        <v>na</v>
      </c>
      <c r="AK411" t="str">
        <f>IF(OR(AB411=FALSE,AB411="na"),"na",VLOOKUP(BD411,'Vlookup tables'!$J$2:$K$5,2,FALSE))</f>
        <v>na</v>
      </c>
      <c r="AL411" t="str">
        <f>IF(OR(AC411=FALSE,AC411="na"),"na",VLOOKUP(BE411,'Vlookup tables'!$J$2:$K$5,2,FALSE))</f>
        <v>na</v>
      </c>
      <c r="AM411" t="str">
        <f>IF(OR(AD411=FALSE,AD411="na"),"na",VLOOKUP(BF411,'Vlookup tables'!$J$2:$K$5,2,FALSE))</f>
        <v>na</v>
      </c>
      <c r="AN411" t="str">
        <f t="shared" si="446"/>
        <v>na</v>
      </c>
      <c r="AO411" t="str">
        <f t="shared" si="447"/>
        <v>na</v>
      </c>
      <c r="AP411" t="str">
        <f t="shared" si="448"/>
        <v>na</v>
      </c>
      <c r="AQ411" t="str">
        <f t="shared" si="449"/>
        <v>na</v>
      </c>
      <c r="AR411" t="s">
        <v>632</v>
      </c>
      <c r="AX411" t="s">
        <v>573</v>
      </c>
      <c r="BE411" t="s">
        <v>528</v>
      </c>
      <c r="BL411" t="s">
        <v>2088</v>
      </c>
      <c r="BQ411" t="str">
        <f t="shared" si="450"/>
        <v>Yes</v>
      </c>
      <c r="BR411" t="b">
        <f t="shared" si="451"/>
        <v>0</v>
      </c>
      <c r="BS411" t="b">
        <f t="shared" si="452"/>
        <v>1</v>
      </c>
      <c r="BT411" t="b">
        <f t="shared" si="453"/>
        <v>0</v>
      </c>
      <c r="BU411" t="b">
        <f t="shared" si="454"/>
        <v>0</v>
      </c>
      <c r="BV411" t="b">
        <f t="shared" si="455"/>
        <v>0</v>
      </c>
      <c r="BW411" t="str">
        <f>IF(OR(BR411=FALSE,BR411="na"),"na",VLOOKUP(CN411,'Vlookup tables'!$G$2:$H$7,2,FALSE))</f>
        <v>na</v>
      </c>
      <c r="BX411">
        <f>IF(OR(BS411=FALSE,BS411="na"),"na",VLOOKUP(CO411,'Vlookup tables'!$G$2:$H$7,2,FALSE))</f>
        <v>1</v>
      </c>
      <c r="BY411" t="str">
        <f>IF(OR(BT411=FALSE,BT411="na"),"na",VLOOKUP(CP411,'Vlookup tables'!$G$2:$H$7,2,FALSE))</f>
        <v>na</v>
      </c>
      <c r="BZ411" t="str">
        <f>IF(OR(BU411=FALSE,BU411="na"),"na",VLOOKUP(CQ411,'Vlookup tables'!$G$2:$H$7,2,FALSE))</f>
        <v>na</v>
      </c>
      <c r="CA411" t="str">
        <f>IF(OR(BR411=FALSE,BR411="na"),"na",VLOOKUP(CU411,'Vlookup tables'!$J$2:$K$5,2,FALSE))</f>
        <v>na</v>
      </c>
      <c r="CB411">
        <f>IF(OR(BS411=FALSE,BS411="na"),"na",VLOOKUP(CV411,'Vlookup tables'!$J$2:$K$5,2,FALSE))</f>
        <v>2</v>
      </c>
      <c r="CC411" t="str">
        <f>IF(OR(BT411=FALSE,BT411="na"),"na",VLOOKUP(CW411,'Vlookup tables'!$J$2:$K$5,2,FALSE))</f>
        <v>na</v>
      </c>
      <c r="CD411" t="str">
        <f>IF(OR(BU411=FALSE,BU411="na"),"na",VLOOKUP(CX411,'Vlookup tables'!$J$2:$K$5,2,FALSE))</f>
        <v>na</v>
      </c>
      <c r="CE411" t="str">
        <f t="shared" si="456"/>
        <v>na</v>
      </c>
      <c r="CF411" t="b">
        <f t="shared" si="457"/>
        <v>1</v>
      </c>
      <c r="CG411" t="str">
        <f t="shared" si="458"/>
        <v>na</v>
      </c>
      <c r="CH411" t="str">
        <f t="shared" si="459"/>
        <v>na</v>
      </c>
      <c r="CI411" t="s">
        <v>519</v>
      </c>
      <c r="CJ411" t="s">
        <v>805</v>
      </c>
      <c r="CO411" t="s">
        <v>530</v>
      </c>
      <c r="CV411" t="s">
        <v>528</v>
      </c>
      <c r="DC411" t="s">
        <v>2089</v>
      </c>
      <c r="DI411" t="b">
        <f t="shared" si="460"/>
        <v>0</v>
      </c>
      <c r="DK411" t="s">
        <v>649</v>
      </c>
      <c r="EQ411" t="b">
        <f t="shared" si="461"/>
        <v>1</v>
      </c>
      <c r="ER411" t="b">
        <f t="shared" si="462"/>
        <v>1</v>
      </c>
      <c r="ES411" t="b">
        <f t="shared" si="463"/>
        <v>0</v>
      </c>
      <c r="ET411" t="b">
        <f t="shared" si="464"/>
        <v>0</v>
      </c>
      <c r="EU411" t="b">
        <f t="shared" si="465"/>
        <v>0</v>
      </c>
      <c r="EV411" t="b">
        <f t="shared" si="466"/>
        <v>0</v>
      </c>
      <c r="EW411">
        <f t="shared" si="420"/>
        <v>2</v>
      </c>
      <c r="EX411" t="str">
        <f t="shared" si="421"/>
        <v>na</v>
      </c>
      <c r="EY411" t="str">
        <f t="shared" si="422"/>
        <v>na</v>
      </c>
      <c r="EZ411" t="str">
        <f t="shared" si="423"/>
        <v>na</v>
      </c>
      <c r="FA411" t="b">
        <f t="shared" si="424"/>
        <v>1</v>
      </c>
      <c r="FB411" t="b">
        <f t="shared" si="425"/>
        <v>0</v>
      </c>
      <c r="FC411" t="b">
        <f t="shared" si="467"/>
        <v>0</v>
      </c>
      <c r="FD411" t="b">
        <f t="shared" si="426"/>
        <v>1</v>
      </c>
      <c r="FE411" t="b">
        <f t="shared" si="427"/>
        <v>0</v>
      </c>
      <c r="FF411" t="b">
        <f t="shared" si="428"/>
        <v>1</v>
      </c>
      <c r="FG411" t="b">
        <f t="shared" si="429"/>
        <v>0</v>
      </c>
      <c r="FH411" t="b">
        <f t="shared" si="468"/>
        <v>0</v>
      </c>
      <c r="FI411">
        <f>IF(OR(FD411=FALSE,FD411="na"),"na",VLOOKUP(GH411,'Vlookup tables'!$G$2:$H$7,2,FALSE))</f>
        <v>4</v>
      </c>
      <c r="FJ411" t="str">
        <f>IF(OR(FE411=FALSE,FE411="na"),"na",VLOOKUP(GI411,'Vlookup tables'!$G$2:$H$7,2,FALSE))</f>
        <v>na</v>
      </c>
      <c r="FK411">
        <f>IF(OR(FF411=FALSE,FF411="na"),"na",VLOOKUP(GJ411,'Vlookup tables'!$G$2:$H$7,2,FALSE))</f>
        <v>4</v>
      </c>
      <c r="FL411" t="str">
        <f>IF(OR(FG411=FALSE,FG411="na"),"na",VLOOKUP(GK411,'Vlookup tables'!$G$2:$H$7,2,FALSE))</f>
        <v>na</v>
      </c>
      <c r="FM411">
        <f>IF(OR(FD411=FALSE,FD411="na"),"na",VLOOKUP(GO411,'Vlookup tables'!$J$2:$K$5,2,FALSE))</f>
        <v>2</v>
      </c>
      <c r="FN411" t="str">
        <f>IF(OR(FE411=FALSE,FE411="na"),"na",VLOOKUP(GP411,'Vlookup tables'!$J$2:$K$5,2,FALSE))</f>
        <v>na</v>
      </c>
      <c r="FO411">
        <f>IF(OR(FF411=FALSE,FF411="na"),"na",VLOOKUP(GQ411,'Vlookup tables'!$J$2:$K$5,2,FALSE))</f>
        <v>2</v>
      </c>
      <c r="FP411" t="str">
        <f>IF(OR(FG411=FALSE,FG411="na"),"na",VLOOKUP(GR411,'Vlookup tables'!$J$2:$K$5,2,FALSE))</f>
        <v>na</v>
      </c>
      <c r="FQ411" t="b">
        <f t="shared" si="430"/>
        <v>1</v>
      </c>
      <c r="FR411" t="str">
        <f t="shared" si="431"/>
        <v>na</v>
      </c>
      <c r="FS411" t="b">
        <f t="shared" si="432"/>
        <v>0</v>
      </c>
      <c r="FT411" t="str">
        <f t="shared" si="433"/>
        <v>na</v>
      </c>
      <c r="FU411" t="b">
        <f t="shared" si="434"/>
        <v>0</v>
      </c>
      <c r="FV411" t="s">
        <v>601</v>
      </c>
      <c r="FX411" t="s">
        <v>556</v>
      </c>
      <c r="GB411" t="s">
        <v>630</v>
      </c>
      <c r="GF411" t="s">
        <v>596</v>
      </c>
      <c r="GH411" t="s">
        <v>573</v>
      </c>
      <c r="GJ411" t="s">
        <v>573</v>
      </c>
      <c r="GO411" t="s">
        <v>528</v>
      </c>
      <c r="GQ411" t="s">
        <v>528</v>
      </c>
      <c r="GV411" t="s">
        <v>2090</v>
      </c>
      <c r="GY411" t="s">
        <v>2091</v>
      </c>
      <c r="HD411" t="s">
        <v>649</v>
      </c>
      <c r="HX411">
        <f>IF(IT411="","Unknown",VLOOKUP(IT411,'Vlookup tables'!$B$13:$C$16,2,FALSE))</f>
        <v>1</v>
      </c>
      <c r="HY411">
        <f>IF(IU411="","Unknown",VLOOKUP(IU411,'Vlookup tables'!$D$13:$E$16,2,FALSE))</f>
        <v>1</v>
      </c>
      <c r="HZ411">
        <f>IF(IV411="","Unknown",VLOOKUP(IV411,'Vlookup tables'!$F$13:$G$16,2,FALSE))</f>
        <v>2</v>
      </c>
      <c r="IA411">
        <f>IF(IW411="","Unknown",VLOOKUP(IW411,'Vlookup tables'!$H$13:$I$16,2,FALSE))</f>
        <v>2</v>
      </c>
      <c r="IB411">
        <f>IF(IX411="","Unknown",VLOOKUP(IX411,'Vlookup tables'!$J$13:$K$16,2,FALSE))</f>
        <v>1</v>
      </c>
      <c r="IC411">
        <f>IF(IY411="","Unknown",VLOOKUP(IY411,'Vlookup tables'!$L$13:$M$16,2,FALSE))</f>
        <v>2</v>
      </c>
      <c r="ID411">
        <f>IF(IZ411="","Unknown",VLOOKUP(IZ411,'Vlookup tables'!$N$13:$O$16,2,FALSE))</f>
        <v>1</v>
      </c>
      <c r="IE411">
        <f>VLOOKUP(JA411,'Vlookup tables'!$P$13:$Q$15,2,FALSE)</f>
        <v>2</v>
      </c>
      <c r="IF411" t="b">
        <f t="shared" si="469"/>
        <v>0</v>
      </c>
      <c r="IG411" t="b">
        <f t="shared" si="470"/>
        <v>0</v>
      </c>
      <c r="IH411" t="b">
        <f t="shared" si="471"/>
        <v>0</v>
      </c>
      <c r="II411" t="b">
        <f t="shared" si="435"/>
        <v>1</v>
      </c>
      <c r="IJ411" t="str">
        <f>IF(OR(IF411=FALSE,IF411="na"),"na",VLOOKUP(JF411,'Vlookup tables'!$G$2:$H$7,2,FALSE))</f>
        <v>na</v>
      </c>
      <c r="IK411" t="str">
        <f>IF(OR(IG411=FALSE,IG411="na"),"na",VLOOKUP(JG411,'Vlookup tables'!$G$2:$H$7,2,FALSE))</f>
        <v>na</v>
      </c>
      <c r="IL411" t="str">
        <f>IF(OR(IH411=FALSE,IH411="na"),"na",VLOOKUP(JH411,'Vlookup tables'!$G$2:$H$7,2,FALSE))</f>
        <v>na</v>
      </c>
      <c r="IM411" t="str">
        <f>IF(OR(IF411=FALSE,IF411="na"),"na",VLOOKUP(JL411,'Vlookup tables'!$J$2:$K$5,2,FALSE))</f>
        <v>na</v>
      </c>
      <c r="IN411" t="str">
        <f>IF(OR(IG411=FALSE,IG411="na"),"na",VLOOKUP(JM411,'Vlookup tables'!$J$2:$K$5,2,FALSE))</f>
        <v>na</v>
      </c>
      <c r="IO411" t="str">
        <f>IF(OR(IH411=FALSE,IH411="na"),"na",VLOOKUP(JN411,'Vlookup tables'!$J$2:$K$5,2,FALSE))</f>
        <v>na</v>
      </c>
      <c r="IP411" t="str">
        <f t="shared" si="472"/>
        <v>na</v>
      </c>
      <c r="IQ411" t="str">
        <f t="shared" si="473"/>
        <v>na</v>
      </c>
      <c r="IR411" t="str">
        <f t="shared" si="474"/>
        <v>na</v>
      </c>
      <c r="IS411" t="b">
        <f t="shared" si="475"/>
        <v>0</v>
      </c>
      <c r="IT411" t="s">
        <v>704</v>
      </c>
      <c r="IU411" t="s">
        <v>669</v>
      </c>
      <c r="IV411" t="s">
        <v>561</v>
      </c>
      <c r="IW411" t="s">
        <v>562</v>
      </c>
      <c r="IX411" t="s">
        <v>1067</v>
      </c>
      <c r="IY411" t="s">
        <v>528</v>
      </c>
      <c r="IZ411" t="s">
        <v>562</v>
      </c>
      <c r="JA411" t="s">
        <v>578</v>
      </c>
      <c r="JB411" t="s">
        <v>579</v>
      </c>
      <c r="JD411" t="s">
        <v>2092</v>
      </c>
      <c r="JJ411" t="s">
        <v>530</v>
      </c>
      <c r="JP411" t="s">
        <v>528</v>
      </c>
      <c r="JV411" t="s">
        <v>2093</v>
      </c>
      <c r="KN411" t="s">
        <v>552</v>
      </c>
      <c r="KQ411" t="b">
        <f t="shared" si="476"/>
        <v>0</v>
      </c>
      <c r="KR411">
        <f t="shared" si="436"/>
        <v>149</v>
      </c>
    </row>
    <row r="412" spans="1:304" ht="14.4" customHeight="1" x14ac:dyDescent="0.3">
      <c r="A412">
        <v>100</v>
      </c>
      <c r="B412">
        <v>402</v>
      </c>
      <c r="C412" s="2">
        <v>44896.497141203705</v>
      </c>
      <c r="D412">
        <v>0.89999997615814198</v>
      </c>
      <c r="E412" t="s">
        <v>1324</v>
      </c>
      <c r="F412" t="s">
        <v>611</v>
      </c>
      <c r="G412">
        <f>VLOOKUP(F412,'Vlookup tables'!$A$2:$B$10,2,FALSE)</f>
        <v>4</v>
      </c>
      <c r="H412" t="s">
        <v>567</v>
      </c>
      <c r="J412" t="str">
        <f t="shared" si="477"/>
        <v>Administration</v>
      </c>
      <c r="K412" t="s">
        <v>611</v>
      </c>
      <c r="L412">
        <f>VLOOKUP(K412,'Vlookup tables'!$A$2:$B$10,2,FALSE)</f>
        <v>4</v>
      </c>
      <c r="M412" t="s">
        <v>583</v>
      </c>
      <c r="N412" t="b">
        <f t="shared" si="437"/>
        <v>1</v>
      </c>
      <c r="O412" t="b">
        <f t="shared" si="438"/>
        <v>0</v>
      </c>
      <c r="P412" t="b">
        <f t="shared" si="439"/>
        <v>0</v>
      </c>
      <c r="Q412" t="b">
        <f t="shared" si="440"/>
        <v>0</v>
      </c>
      <c r="R412" t="b">
        <f t="shared" si="441"/>
        <v>0</v>
      </c>
      <c r="T412" t="str">
        <f t="shared" si="478"/>
        <v>na</v>
      </c>
      <c r="U412" t="str">
        <f t="shared" si="479"/>
        <v>Unknown</v>
      </c>
      <c r="V412" t="str">
        <f t="shared" si="480"/>
        <v>Unknown</v>
      </c>
      <c r="W412" t="str">
        <f t="shared" si="481"/>
        <v>Unknown</v>
      </c>
      <c r="X412" t="str">
        <f t="shared" si="482"/>
        <v>Unknown</v>
      </c>
      <c r="Y412" t="s">
        <v>584</v>
      </c>
      <c r="Z412">
        <f>VLOOKUP(Y412,'Vlookup tables'!$D$2:$E$6,2,FALSE)</f>
        <v>2</v>
      </c>
      <c r="AA412" t="str">
        <f t="shared" si="419"/>
        <v>na</v>
      </c>
      <c r="AB412" t="str">
        <f t="shared" si="442"/>
        <v>na</v>
      </c>
      <c r="AC412" t="str">
        <f t="shared" si="443"/>
        <v>na</v>
      </c>
      <c r="AD412" t="str">
        <f t="shared" si="444"/>
        <v>na</v>
      </c>
      <c r="AE412" t="str">
        <f t="shared" si="445"/>
        <v>na</v>
      </c>
      <c r="AF412" t="str">
        <f>IF(OR(AA412=FALSE,AA412="na"),"na",VLOOKUP(AV412,'Vlookup tables'!$G$2:$H$7,2,FALSE))</f>
        <v>na</v>
      </c>
      <c r="AG412" t="str">
        <f>IF(OR(AB412=FALSE,AB412="na"),"na",VLOOKUP(AW412,'Vlookup tables'!$G$2:$H$7,2,FALSE))</f>
        <v>na</v>
      </c>
      <c r="AH412" t="str">
        <f>IF(OR(AC412=FALSE,AC412="na"),"na",VLOOKUP(AX412,'Vlookup tables'!$G$2:$H$7,2,FALSE))</f>
        <v>na</v>
      </c>
      <c r="AI412" t="str">
        <f>IF(OR(AD412=FALSE,AD412="na"),"na",VLOOKUP(AY412,'Vlookup tables'!$G$2:$H$7,2,FALSE))</f>
        <v>na</v>
      </c>
      <c r="AJ412" t="str">
        <f>IF(OR(AA412=FALSE,AA412="na"),"na",VLOOKUP(BC412,'Vlookup tables'!$J$2:$K$5,2,FALSE))</f>
        <v>na</v>
      </c>
      <c r="AK412" t="str">
        <f>IF(OR(AB412=FALSE,AB412="na"),"na",VLOOKUP(BD412,'Vlookup tables'!$J$2:$K$5,2,FALSE))</f>
        <v>na</v>
      </c>
      <c r="AL412" t="str">
        <f>IF(OR(AC412=FALSE,AC412="na"),"na",VLOOKUP(BE412,'Vlookup tables'!$J$2:$K$5,2,FALSE))</f>
        <v>na</v>
      </c>
      <c r="AM412" t="str">
        <f>IF(OR(AD412=FALSE,AD412="na"),"na",VLOOKUP(BF412,'Vlookup tables'!$J$2:$K$5,2,FALSE))</f>
        <v>na</v>
      </c>
      <c r="AN412" t="str">
        <f t="shared" si="446"/>
        <v>na</v>
      </c>
      <c r="AO412" t="str">
        <f t="shared" si="447"/>
        <v>na</v>
      </c>
      <c r="AP412" t="str">
        <f t="shared" si="448"/>
        <v>na</v>
      </c>
      <c r="AQ412" t="str">
        <f t="shared" si="449"/>
        <v>na</v>
      </c>
      <c r="BQ412" t="str">
        <f t="shared" si="450"/>
        <v>na</v>
      </c>
      <c r="BR412" t="b">
        <f t="shared" si="451"/>
        <v>1</v>
      </c>
      <c r="BS412" t="b">
        <f t="shared" si="452"/>
        <v>0</v>
      </c>
      <c r="BT412" t="b">
        <f t="shared" si="453"/>
        <v>0</v>
      </c>
      <c r="BU412" t="b">
        <f t="shared" si="454"/>
        <v>1</v>
      </c>
      <c r="BV412" t="b">
        <f t="shared" si="455"/>
        <v>0</v>
      </c>
      <c r="BW412">
        <f>IF(OR(BR412=FALSE,BR412="na"),"na",VLOOKUP(CN412,'Vlookup tables'!$G$2:$H$7,2,FALSE))</f>
        <v>2</v>
      </c>
      <c r="BX412" t="str">
        <f>IF(OR(BS412=FALSE,BS412="na"),"na",VLOOKUP(CO412,'Vlookup tables'!$G$2:$H$7,2,FALSE))</f>
        <v>na</v>
      </c>
      <c r="BY412" t="str">
        <f>IF(OR(BT412=FALSE,BT412="na"),"na",VLOOKUP(CP412,'Vlookup tables'!$G$2:$H$7,2,FALSE))</f>
        <v>na</v>
      </c>
      <c r="BZ412">
        <f>IF(OR(BU412=FALSE,BU412="na"),"na",VLOOKUP(CQ412,'Vlookup tables'!$G$2:$H$7,2,FALSE))</f>
        <v>1</v>
      </c>
      <c r="CA412">
        <f>IF(OR(BR412=FALSE,BR412="na"),"na",VLOOKUP(CU412,'Vlookup tables'!$J$2:$K$5,2,FALSE))</f>
        <v>2</v>
      </c>
      <c r="CB412" t="str">
        <f>IF(OR(BS412=FALSE,BS412="na"),"na",VLOOKUP(CV412,'Vlookup tables'!$J$2:$K$5,2,FALSE))</f>
        <v>na</v>
      </c>
      <c r="CC412" t="str">
        <f>IF(OR(BT412=FALSE,BT412="na"),"na",VLOOKUP(CW412,'Vlookup tables'!$J$2:$K$5,2,FALSE))</f>
        <v>na</v>
      </c>
      <c r="CD412">
        <f>IF(OR(BU412=FALSE,BU412="na"),"na",VLOOKUP(CX412,'Vlookup tables'!$J$2:$K$5,2,FALSE))</f>
        <v>2</v>
      </c>
      <c r="CE412" t="b">
        <f t="shared" si="456"/>
        <v>0</v>
      </c>
      <c r="CF412" t="str">
        <f t="shared" si="457"/>
        <v>na</v>
      </c>
      <c r="CG412" t="str">
        <f t="shared" si="458"/>
        <v>na</v>
      </c>
      <c r="CH412" t="b">
        <f t="shared" si="459"/>
        <v>0</v>
      </c>
      <c r="CJ412" t="s">
        <v>2080</v>
      </c>
      <c r="CN412" t="s">
        <v>531</v>
      </c>
      <c r="CQ412" t="s">
        <v>530</v>
      </c>
      <c r="CU412" t="s">
        <v>528</v>
      </c>
      <c r="CX412" t="s">
        <v>528</v>
      </c>
      <c r="DI412" t="b">
        <f t="shared" si="460"/>
        <v>0</v>
      </c>
      <c r="DK412" t="s">
        <v>552</v>
      </c>
      <c r="EQ412" t="b">
        <f t="shared" si="461"/>
        <v>0</v>
      </c>
      <c r="ER412" t="b">
        <f t="shared" si="462"/>
        <v>0</v>
      </c>
      <c r="ES412" t="b">
        <f t="shared" si="463"/>
        <v>0</v>
      </c>
      <c r="ET412" t="b">
        <f t="shared" si="464"/>
        <v>0</v>
      </c>
      <c r="EU412" t="b">
        <f t="shared" si="465"/>
        <v>0</v>
      </c>
      <c r="EV412" t="b">
        <f t="shared" si="466"/>
        <v>0</v>
      </c>
      <c r="EW412" t="str">
        <f t="shared" si="420"/>
        <v>na</v>
      </c>
      <c r="EX412" t="str">
        <f t="shared" si="421"/>
        <v>na</v>
      </c>
      <c r="EY412" t="str">
        <f t="shared" si="422"/>
        <v>na</v>
      </c>
      <c r="EZ412" t="str">
        <f t="shared" si="423"/>
        <v>na</v>
      </c>
      <c r="FA412" t="str">
        <f t="shared" si="424"/>
        <v>na</v>
      </c>
      <c r="FB412" t="str">
        <f t="shared" si="425"/>
        <v>na</v>
      </c>
      <c r="FC412" t="str">
        <f t="shared" si="467"/>
        <v>na</v>
      </c>
      <c r="FD412" t="str">
        <f t="shared" si="426"/>
        <v>na</v>
      </c>
      <c r="FE412" t="str">
        <f t="shared" si="427"/>
        <v>na</v>
      </c>
      <c r="FF412" t="str">
        <f t="shared" si="428"/>
        <v>na</v>
      </c>
      <c r="FG412" t="str">
        <f t="shared" si="429"/>
        <v>na</v>
      </c>
      <c r="FH412" t="str">
        <f t="shared" si="468"/>
        <v>na</v>
      </c>
      <c r="FI412" t="str">
        <f>IF(OR(FD412=FALSE,FD412="na"),"na",VLOOKUP(GH412,'Vlookup tables'!$G$2:$H$7,2,FALSE))</f>
        <v>na</v>
      </c>
      <c r="FJ412" t="str">
        <f>IF(OR(FE412=FALSE,FE412="na"),"na",VLOOKUP(GI412,'Vlookup tables'!$G$2:$H$7,2,FALSE))</f>
        <v>na</v>
      </c>
      <c r="FK412" t="str">
        <f>IF(OR(FF412=FALSE,FF412="na"),"na",VLOOKUP(GJ412,'Vlookup tables'!$G$2:$H$7,2,FALSE))</f>
        <v>na</v>
      </c>
      <c r="FL412" t="str">
        <f>IF(OR(FG412=FALSE,FG412="na"),"na",VLOOKUP(GK412,'Vlookup tables'!$G$2:$H$7,2,FALSE))</f>
        <v>na</v>
      </c>
      <c r="FM412" t="str">
        <f>IF(OR(FD412=FALSE,FD412="na"),"na",VLOOKUP(GO412,'Vlookup tables'!$J$2:$K$5,2,FALSE))</f>
        <v>na</v>
      </c>
      <c r="FN412" t="str">
        <f>IF(OR(FE412=FALSE,FE412="na"),"na",VLOOKUP(GP412,'Vlookup tables'!$J$2:$K$5,2,FALSE))</f>
        <v>na</v>
      </c>
      <c r="FO412" t="str">
        <f>IF(OR(FF412=FALSE,FF412="na"),"na",VLOOKUP(GQ412,'Vlookup tables'!$J$2:$K$5,2,FALSE))</f>
        <v>na</v>
      </c>
      <c r="FP412" t="str">
        <f>IF(OR(FG412=FALSE,FG412="na"),"na",VLOOKUP(GR412,'Vlookup tables'!$J$2:$K$5,2,FALSE))</f>
        <v>na</v>
      </c>
      <c r="FQ412" t="str">
        <f t="shared" si="430"/>
        <v>na</v>
      </c>
      <c r="FR412" t="str">
        <f t="shared" si="431"/>
        <v>na</v>
      </c>
      <c r="FS412" t="str">
        <f t="shared" si="432"/>
        <v>na</v>
      </c>
      <c r="FT412" t="str">
        <f t="shared" si="433"/>
        <v>na</v>
      </c>
      <c r="FU412" t="str">
        <f t="shared" si="434"/>
        <v>na</v>
      </c>
      <c r="FV412" t="s">
        <v>574</v>
      </c>
      <c r="HF412" t="s">
        <v>575</v>
      </c>
      <c r="HX412">
        <f>IF(IT412="","Unknown",VLOOKUP(IT412,'Vlookup tables'!$B$13:$C$16,2,FALSE))</f>
        <v>3</v>
      </c>
      <c r="HY412">
        <f>IF(IU412="","Unknown",VLOOKUP(IU412,'Vlookup tables'!$D$13:$E$16,2,FALSE))</f>
        <v>1</v>
      </c>
      <c r="HZ412">
        <f>IF(IV412="","Unknown",VLOOKUP(IV412,'Vlookup tables'!$F$13:$G$16,2,FALSE))</f>
        <v>3</v>
      </c>
      <c r="IA412">
        <f>IF(IW412="","Unknown",VLOOKUP(IW412,'Vlookup tables'!$H$13:$I$16,2,FALSE))</f>
        <v>2</v>
      </c>
      <c r="IB412">
        <f>IF(IX412="","Unknown",VLOOKUP(IX412,'Vlookup tables'!$J$13:$K$16,2,FALSE))</f>
        <v>3</v>
      </c>
      <c r="IC412">
        <f>IF(IY412="","Unknown",VLOOKUP(IY412,'Vlookup tables'!$L$13:$M$16,2,FALSE))</f>
        <v>3</v>
      </c>
      <c r="ID412">
        <f>IF(IZ412="","Unknown",VLOOKUP(IZ412,'Vlookup tables'!$N$13:$O$16,2,FALSE))</f>
        <v>2</v>
      </c>
      <c r="IE412">
        <f>VLOOKUP(JA412,'Vlookup tables'!$P$13:$Q$15,2,FALSE)</f>
        <v>1</v>
      </c>
      <c r="IF412" t="str">
        <f t="shared" si="469"/>
        <v>na</v>
      </c>
      <c r="IG412" t="str">
        <f t="shared" si="470"/>
        <v>na</v>
      </c>
      <c r="IH412" t="str">
        <f t="shared" si="471"/>
        <v>na</v>
      </c>
      <c r="II412" t="str">
        <f t="shared" si="435"/>
        <v>na</v>
      </c>
      <c r="IJ412" t="str">
        <f>IF(OR(IF412=FALSE,IF412="na"),"na",VLOOKUP(JF412,'Vlookup tables'!$G$2:$H$7,2,FALSE))</f>
        <v>na</v>
      </c>
      <c r="IK412" t="str">
        <f>IF(OR(IG412=FALSE,IG412="na"),"na",VLOOKUP(JG412,'Vlookup tables'!$G$2:$H$7,2,FALSE))</f>
        <v>na</v>
      </c>
      <c r="IL412" t="str">
        <f>IF(OR(IH412=FALSE,IH412="na"),"na",VLOOKUP(JH412,'Vlookup tables'!$G$2:$H$7,2,FALSE))</f>
        <v>na</v>
      </c>
      <c r="IM412" t="str">
        <f>IF(OR(IF412=FALSE,IF412="na"),"na",VLOOKUP(JL412,'Vlookup tables'!$J$2:$K$5,2,FALSE))</f>
        <v>na</v>
      </c>
      <c r="IN412" t="str">
        <f>IF(OR(IG412=FALSE,IG412="na"),"na",VLOOKUP(JM412,'Vlookup tables'!$J$2:$K$5,2,FALSE))</f>
        <v>na</v>
      </c>
      <c r="IO412" t="str">
        <f>IF(OR(IH412=FALSE,IH412="na"),"na",VLOOKUP(JN412,'Vlookup tables'!$J$2:$K$5,2,FALSE))</f>
        <v>na</v>
      </c>
      <c r="IP412" t="str">
        <f t="shared" si="472"/>
        <v>na</v>
      </c>
      <c r="IQ412" t="str">
        <f t="shared" si="473"/>
        <v>na</v>
      </c>
      <c r="IR412" t="str">
        <f t="shared" si="474"/>
        <v>na</v>
      </c>
      <c r="IS412" t="b">
        <f t="shared" si="475"/>
        <v>0</v>
      </c>
      <c r="IT412" t="s">
        <v>538</v>
      </c>
      <c r="IU412" t="s">
        <v>669</v>
      </c>
      <c r="IV412" t="s">
        <v>540</v>
      </c>
      <c r="IW412" t="s">
        <v>562</v>
      </c>
      <c r="IX412" t="s">
        <v>577</v>
      </c>
      <c r="IY412" t="s">
        <v>532</v>
      </c>
      <c r="IZ412" t="s">
        <v>576</v>
      </c>
      <c r="JA412" t="s">
        <v>541</v>
      </c>
      <c r="JX412" t="s">
        <v>565</v>
      </c>
      <c r="KQ412" t="b">
        <f t="shared" si="476"/>
        <v>0</v>
      </c>
      <c r="KR412">
        <f t="shared" si="436"/>
        <v>130</v>
      </c>
    </row>
    <row r="413" spans="1:304" ht="14.4" customHeight="1" x14ac:dyDescent="0.3">
      <c r="A413">
        <v>100</v>
      </c>
      <c r="B413">
        <v>1202736</v>
      </c>
      <c r="C413" s="2">
        <v>44896.500023148146</v>
      </c>
      <c r="D413">
        <v>1</v>
      </c>
      <c r="E413" t="s">
        <v>544</v>
      </c>
      <c r="F413" t="s">
        <v>524</v>
      </c>
      <c r="G413">
        <f>VLOOKUP(F413,'Vlookup tables'!$A$2:$B$10,2,FALSE)</f>
        <v>0</v>
      </c>
      <c r="H413" t="s">
        <v>579</v>
      </c>
      <c r="I413" t="s">
        <v>2094</v>
      </c>
      <c r="J413" t="str">
        <f t="shared" si="477"/>
        <v>Port Agent</v>
      </c>
      <c r="K413" t="s">
        <v>524</v>
      </c>
      <c r="L413">
        <f>VLOOKUP(K413,'Vlookup tables'!$A$2:$B$10,2,FALSE)</f>
        <v>0</v>
      </c>
      <c r="M413" t="s">
        <v>583</v>
      </c>
      <c r="N413" t="b">
        <f t="shared" si="437"/>
        <v>1</v>
      </c>
      <c r="O413" t="b">
        <f t="shared" si="438"/>
        <v>0</v>
      </c>
      <c r="P413" t="b">
        <f t="shared" si="439"/>
        <v>0</v>
      </c>
      <c r="Q413" t="b">
        <f t="shared" si="440"/>
        <v>0</v>
      </c>
      <c r="R413" t="b">
        <f t="shared" si="441"/>
        <v>0</v>
      </c>
      <c r="S413" t="s">
        <v>570</v>
      </c>
      <c r="T413" t="str">
        <f t="shared" si="478"/>
        <v>na</v>
      </c>
      <c r="U413" t="b">
        <f t="shared" si="479"/>
        <v>1</v>
      </c>
      <c r="V413" t="b">
        <f t="shared" si="480"/>
        <v>1</v>
      </c>
      <c r="W413" t="b">
        <f t="shared" si="481"/>
        <v>0</v>
      </c>
      <c r="X413" t="b">
        <f t="shared" si="482"/>
        <v>0</v>
      </c>
      <c r="Y413" t="s">
        <v>517</v>
      </c>
      <c r="Z413">
        <f>VLOOKUP(Y413,'Vlookup tables'!$D$2:$E$6,2,FALSE)</f>
        <v>1</v>
      </c>
      <c r="AA413" t="b">
        <f t="shared" si="419"/>
        <v>1</v>
      </c>
      <c r="AB413" t="b">
        <f t="shared" si="442"/>
        <v>0</v>
      </c>
      <c r="AC413" t="b">
        <f t="shared" si="443"/>
        <v>0</v>
      </c>
      <c r="AD413" t="b">
        <f t="shared" si="444"/>
        <v>1</v>
      </c>
      <c r="AE413" t="b">
        <f t="shared" si="445"/>
        <v>0</v>
      </c>
      <c r="AF413">
        <f>IF(OR(AA413=FALSE,AA413="na"),"na",VLOOKUP(AV413,'Vlookup tables'!$G$2:$H$7,2,FALSE))</f>
        <v>2</v>
      </c>
      <c r="AG413" t="str">
        <f>IF(OR(AB413=FALSE,AB413="na"),"na",VLOOKUP(AW413,'Vlookup tables'!$G$2:$H$7,2,FALSE))</f>
        <v>na</v>
      </c>
      <c r="AH413" t="str">
        <f>IF(OR(AC413=FALSE,AC413="na"),"na",VLOOKUP(AX413,'Vlookup tables'!$G$2:$H$7,2,FALSE))</f>
        <v>na</v>
      </c>
      <c r="AI413">
        <f>IF(OR(AD413=FALSE,AD413="na"),"na",VLOOKUP(AY413,'Vlookup tables'!$G$2:$H$7,2,FALSE))</f>
        <v>1</v>
      </c>
      <c r="AJ413">
        <f>IF(OR(AA413=FALSE,AA413="na"),"na",VLOOKUP(BC413,'Vlookup tables'!$J$2:$K$5,2,FALSE))</f>
        <v>3</v>
      </c>
      <c r="AK413" t="str">
        <f>IF(OR(AB413=FALSE,AB413="na"),"na",VLOOKUP(BD413,'Vlookup tables'!$J$2:$K$5,2,FALSE))</f>
        <v>na</v>
      </c>
      <c r="AL413" t="str">
        <f>IF(OR(AC413=FALSE,AC413="na"),"na",VLOOKUP(BE413,'Vlookup tables'!$J$2:$K$5,2,FALSE))</f>
        <v>na</v>
      </c>
      <c r="AM413">
        <f>IF(OR(AD413=FALSE,AD413="na"),"na",VLOOKUP(BF413,'Vlookup tables'!$J$2:$K$5,2,FALSE))</f>
        <v>2</v>
      </c>
      <c r="AN413" t="b">
        <f t="shared" si="446"/>
        <v>0</v>
      </c>
      <c r="AO413" t="str">
        <f t="shared" si="447"/>
        <v>na</v>
      </c>
      <c r="AP413" t="str">
        <f t="shared" si="448"/>
        <v>na</v>
      </c>
      <c r="AQ413" t="b">
        <f t="shared" si="449"/>
        <v>0</v>
      </c>
      <c r="AR413" t="s">
        <v>666</v>
      </c>
      <c r="AV413" t="s">
        <v>531</v>
      </c>
      <c r="AX413" t="s">
        <v>573</v>
      </c>
      <c r="AY413" t="s">
        <v>530</v>
      </c>
      <c r="BC413" t="s">
        <v>532</v>
      </c>
      <c r="BE413" t="s">
        <v>532</v>
      </c>
      <c r="BF413" t="s">
        <v>528</v>
      </c>
      <c r="BQ413" t="str">
        <f t="shared" si="450"/>
        <v>Yes</v>
      </c>
      <c r="BR413" t="b">
        <f t="shared" si="451"/>
        <v>1</v>
      </c>
      <c r="BS413" t="b">
        <f t="shared" si="452"/>
        <v>1</v>
      </c>
      <c r="BT413" t="b">
        <f t="shared" si="453"/>
        <v>1</v>
      </c>
      <c r="BU413" t="b">
        <f t="shared" si="454"/>
        <v>0</v>
      </c>
      <c r="BV413" t="b">
        <f t="shared" si="455"/>
        <v>0</v>
      </c>
      <c r="BW413">
        <f>IF(OR(BR413=FALSE,BR413="na"),"na",VLOOKUP(CN413,'Vlookup tables'!$G$2:$H$7,2,FALSE))</f>
        <v>4</v>
      </c>
      <c r="BX413">
        <f>IF(OR(BS413=FALSE,BS413="na"),"na",VLOOKUP(CO413,'Vlookup tables'!$G$2:$H$7,2,FALSE))</f>
        <v>4</v>
      </c>
      <c r="BY413">
        <f>IF(OR(BT413=FALSE,BT413="na"),"na",VLOOKUP(CP413,'Vlookup tables'!$G$2:$H$7,2,FALSE))</f>
        <v>1</v>
      </c>
      <c r="BZ413" t="str">
        <f>IF(OR(BU413=FALSE,BU413="na"),"na",VLOOKUP(CQ413,'Vlookup tables'!$G$2:$H$7,2,FALSE))</f>
        <v>na</v>
      </c>
      <c r="CA413">
        <f>IF(OR(BR413=FALSE,BR413="na"),"na",VLOOKUP(CU413,'Vlookup tables'!$J$2:$K$5,2,FALSE))</f>
        <v>3</v>
      </c>
      <c r="CB413">
        <f>IF(OR(BS413=FALSE,BS413="na"),"na",VLOOKUP(CV413,'Vlookup tables'!$J$2:$K$5,2,FALSE))</f>
        <v>3</v>
      </c>
      <c r="CC413">
        <f>IF(OR(BT413=FALSE,BT413="na"),"na",VLOOKUP(CW413,'Vlookup tables'!$J$2:$K$5,2,FALSE))</f>
        <v>3</v>
      </c>
      <c r="CD413" t="str">
        <f>IF(OR(BU413=FALSE,BU413="na"),"na",VLOOKUP(CX413,'Vlookup tables'!$J$2:$K$5,2,FALSE))</f>
        <v>na</v>
      </c>
      <c r="CE413" t="b">
        <f t="shared" si="456"/>
        <v>0</v>
      </c>
      <c r="CF413" t="b">
        <f t="shared" si="457"/>
        <v>0</v>
      </c>
      <c r="CG413" t="b">
        <f t="shared" si="458"/>
        <v>0</v>
      </c>
      <c r="CH413" t="str">
        <f t="shared" si="459"/>
        <v>na</v>
      </c>
      <c r="CI413" t="s">
        <v>519</v>
      </c>
      <c r="CJ413" t="s">
        <v>593</v>
      </c>
      <c r="CN413" t="s">
        <v>573</v>
      </c>
      <c r="CO413" t="s">
        <v>573</v>
      </c>
      <c r="CP413" t="s">
        <v>530</v>
      </c>
      <c r="CU413" t="s">
        <v>532</v>
      </c>
      <c r="CV413" t="s">
        <v>532</v>
      </c>
      <c r="CW413" t="s">
        <v>532</v>
      </c>
      <c r="DI413" t="b">
        <f t="shared" si="460"/>
        <v>1</v>
      </c>
      <c r="DJ413" t="s">
        <v>2095</v>
      </c>
      <c r="DK413" t="s">
        <v>579</v>
      </c>
      <c r="DL413" t="s">
        <v>2096</v>
      </c>
      <c r="EQ413" t="b">
        <f t="shared" si="461"/>
        <v>1</v>
      </c>
      <c r="ER413" t="b">
        <f t="shared" si="462"/>
        <v>1</v>
      </c>
      <c r="ES413" t="b">
        <f t="shared" si="463"/>
        <v>0</v>
      </c>
      <c r="ET413" t="b">
        <f t="shared" si="464"/>
        <v>0</v>
      </c>
      <c r="EU413" t="b">
        <f t="shared" si="465"/>
        <v>1</v>
      </c>
      <c r="EV413" t="b">
        <f t="shared" si="466"/>
        <v>0</v>
      </c>
      <c r="EW413">
        <f t="shared" si="420"/>
        <v>3</v>
      </c>
      <c r="EX413" t="str">
        <f t="shared" si="421"/>
        <v>na</v>
      </c>
      <c r="EY413" t="str">
        <f t="shared" si="422"/>
        <v>na</v>
      </c>
      <c r="EZ413">
        <f t="shared" si="423"/>
        <v>1</v>
      </c>
      <c r="FA413" t="b">
        <f t="shared" si="424"/>
        <v>1</v>
      </c>
      <c r="FB413" t="b">
        <f t="shared" si="425"/>
        <v>0</v>
      </c>
      <c r="FC413" t="b">
        <f t="shared" si="467"/>
        <v>0</v>
      </c>
      <c r="FD413" t="b">
        <f t="shared" si="426"/>
        <v>1</v>
      </c>
      <c r="FE413" t="b">
        <f t="shared" si="427"/>
        <v>1</v>
      </c>
      <c r="FF413" t="b">
        <f t="shared" si="428"/>
        <v>1</v>
      </c>
      <c r="FG413" t="b">
        <f t="shared" si="429"/>
        <v>0</v>
      </c>
      <c r="FH413" t="b">
        <f t="shared" si="468"/>
        <v>0</v>
      </c>
      <c r="FI413">
        <f>IF(OR(FD413=FALSE,FD413="na"),"na",VLOOKUP(GH413,'Vlookup tables'!$G$2:$H$7,2,FALSE))</f>
        <v>4</v>
      </c>
      <c r="FJ413">
        <f>IF(OR(FE413=FALSE,FE413="na"),"na",VLOOKUP(GI413,'Vlookup tables'!$G$2:$H$7,2,FALSE))</f>
        <v>4</v>
      </c>
      <c r="FK413">
        <f>IF(OR(FF413=FALSE,FF413="na"),"na",VLOOKUP(GJ413,'Vlookup tables'!$G$2:$H$7,2,FALSE))</f>
        <v>4</v>
      </c>
      <c r="FL413" t="str">
        <f>IF(OR(FG413=FALSE,FG413="na"),"na",VLOOKUP(GK413,'Vlookup tables'!$G$2:$H$7,2,FALSE))</f>
        <v>na</v>
      </c>
      <c r="FM413">
        <f>IF(OR(FD413=FALSE,FD413="na"),"na",VLOOKUP(GO413,'Vlookup tables'!$J$2:$K$5,2,FALSE))</f>
        <v>3</v>
      </c>
      <c r="FN413">
        <f>IF(OR(FE413=FALSE,FE413="na"),"na",VLOOKUP(GP413,'Vlookup tables'!$J$2:$K$5,2,FALSE))</f>
        <v>3</v>
      </c>
      <c r="FO413">
        <f>IF(OR(FF413=FALSE,FF413="na"),"na",VLOOKUP(GQ413,'Vlookup tables'!$J$2:$K$5,2,FALSE))</f>
        <v>3</v>
      </c>
      <c r="FP413" t="str">
        <f>IF(OR(FG413=FALSE,FG413="na"),"na",VLOOKUP(GR413,'Vlookup tables'!$J$2:$K$5,2,FALSE))</f>
        <v>na</v>
      </c>
      <c r="FQ413" t="b">
        <f t="shared" si="430"/>
        <v>0</v>
      </c>
      <c r="FR413" t="b">
        <f t="shared" si="431"/>
        <v>0</v>
      </c>
      <c r="FS413" t="b">
        <f t="shared" si="432"/>
        <v>0</v>
      </c>
      <c r="FT413" t="str">
        <f t="shared" si="433"/>
        <v>na</v>
      </c>
      <c r="FU413" t="b">
        <f t="shared" si="434"/>
        <v>0</v>
      </c>
      <c r="FV413" t="s">
        <v>594</v>
      </c>
      <c r="FX413" t="s">
        <v>554</v>
      </c>
      <c r="GA413" t="s">
        <v>555</v>
      </c>
      <c r="GB413" t="s">
        <v>635</v>
      </c>
      <c r="GF413" t="s">
        <v>596</v>
      </c>
      <c r="GH413" t="s">
        <v>573</v>
      </c>
      <c r="GI413" t="s">
        <v>573</v>
      </c>
      <c r="GJ413" t="s">
        <v>573</v>
      </c>
      <c r="GO413" t="s">
        <v>532</v>
      </c>
      <c r="GP413" t="s">
        <v>532</v>
      </c>
      <c r="GQ413" t="s">
        <v>532</v>
      </c>
      <c r="HD413" t="s">
        <v>552</v>
      </c>
      <c r="HX413">
        <f>IF(IT413="","Unknown",VLOOKUP(IT413,'Vlookup tables'!$B$13:$C$16,2,FALSE))</f>
        <v>3</v>
      </c>
      <c r="HY413">
        <f>IF(IU413="","Unknown",VLOOKUP(IU413,'Vlookup tables'!$D$13:$E$16,2,FALSE))</f>
        <v>3</v>
      </c>
      <c r="HZ413" t="str">
        <f>IF(IV413="","Unknown",VLOOKUP(IV413,'Vlookup tables'!$F$13:$G$16,2,FALSE))</f>
        <v>Unknown</v>
      </c>
      <c r="IA413">
        <f>IF(IW413="","Unknown",VLOOKUP(IW413,'Vlookup tables'!$H$13:$I$16,2,FALSE))</f>
        <v>3</v>
      </c>
      <c r="IB413">
        <f>IF(IX413="","Unknown",VLOOKUP(IX413,'Vlookup tables'!$J$13:$K$16,2,FALSE))</f>
        <v>3</v>
      </c>
      <c r="IC413">
        <f>IF(IY413="","Unknown",VLOOKUP(IY413,'Vlookup tables'!$L$13:$M$16,2,FALSE))</f>
        <v>3</v>
      </c>
      <c r="ID413">
        <f>IF(IZ413="","Unknown",VLOOKUP(IZ413,'Vlookup tables'!$N$13:$O$16,2,FALSE))</f>
        <v>1</v>
      </c>
      <c r="IE413">
        <f>VLOOKUP(JA413,'Vlookup tables'!$P$13:$Q$15,2,FALSE)</f>
        <v>1</v>
      </c>
      <c r="IF413" t="str">
        <f t="shared" si="469"/>
        <v>na</v>
      </c>
      <c r="IG413" t="str">
        <f t="shared" si="470"/>
        <v>na</v>
      </c>
      <c r="IH413" t="str">
        <f t="shared" si="471"/>
        <v>na</v>
      </c>
      <c r="II413" t="str">
        <f t="shared" si="435"/>
        <v>na</v>
      </c>
      <c r="IJ413" t="str">
        <f>IF(OR(IF413=FALSE,IF413="na"),"na",VLOOKUP(JF413,'Vlookup tables'!$G$2:$H$7,2,FALSE))</f>
        <v>na</v>
      </c>
      <c r="IK413" t="str">
        <f>IF(OR(IG413=FALSE,IG413="na"),"na",VLOOKUP(JG413,'Vlookup tables'!$G$2:$H$7,2,FALSE))</f>
        <v>na</v>
      </c>
      <c r="IL413" t="str">
        <f>IF(OR(IH413=FALSE,IH413="na"),"na",VLOOKUP(JH413,'Vlookup tables'!$G$2:$H$7,2,FALSE))</f>
        <v>na</v>
      </c>
      <c r="IM413" t="str">
        <f>IF(OR(IF413=FALSE,IF413="na"),"na",VLOOKUP(JL413,'Vlookup tables'!$J$2:$K$5,2,FALSE))</f>
        <v>na</v>
      </c>
      <c r="IN413" t="str">
        <f>IF(OR(IG413=FALSE,IG413="na"),"na",VLOOKUP(JM413,'Vlookup tables'!$J$2:$K$5,2,FALSE))</f>
        <v>na</v>
      </c>
      <c r="IO413" t="str">
        <f>IF(OR(IH413=FALSE,IH413="na"),"na",VLOOKUP(JN413,'Vlookup tables'!$J$2:$K$5,2,FALSE))</f>
        <v>na</v>
      </c>
      <c r="IP413" t="str">
        <f t="shared" si="472"/>
        <v>na</v>
      </c>
      <c r="IQ413" t="str">
        <f t="shared" si="473"/>
        <v>na</v>
      </c>
      <c r="IR413" t="str">
        <f t="shared" si="474"/>
        <v>na</v>
      </c>
      <c r="IS413" t="b">
        <f t="shared" si="475"/>
        <v>0</v>
      </c>
      <c r="IT413" t="s">
        <v>538</v>
      </c>
      <c r="IU413" t="s">
        <v>539</v>
      </c>
      <c r="IW413" t="s">
        <v>576</v>
      </c>
      <c r="IX413" t="s">
        <v>577</v>
      </c>
      <c r="IY413" t="s">
        <v>532</v>
      </c>
      <c r="IZ413" t="s">
        <v>562</v>
      </c>
      <c r="JA413" t="s">
        <v>541</v>
      </c>
      <c r="JX413" t="s">
        <v>579</v>
      </c>
      <c r="KQ413" t="b">
        <f t="shared" si="476"/>
        <v>0</v>
      </c>
      <c r="KR413">
        <f t="shared" si="436"/>
        <v>153</v>
      </c>
    </row>
    <row r="414" spans="1:304" ht="14.4" customHeight="1" x14ac:dyDescent="0.3">
      <c r="A414">
        <v>100</v>
      </c>
      <c r="B414">
        <v>392</v>
      </c>
      <c r="C414" s="2">
        <v>44896.507094907407</v>
      </c>
      <c r="D414">
        <v>1</v>
      </c>
      <c r="E414" t="s">
        <v>544</v>
      </c>
      <c r="F414" t="s">
        <v>568</v>
      </c>
      <c r="G414">
        <f>VLOOKUP(F414,'Vlookup tables'!$A$2:$B$10,2,FALSE)</f>
        <v>6</v>
      </c>
      <c r="H414" t="s">
        <v>545</v>
      </c>
      <c r="J414" t="str">
        <f t="shared" si="477"/>
        <v>Engineering</v>
      </c>
      <c r="K414" t="s">
        <v>568</v>
      </c>
      <c r="L414">
        <f>VLOOKUP(K414,'Vlookup tables'!$A$2:$B$10,2,FALSE)</f>
        <v>6</v>
      </c>
      <c r="M414" t="s">
        <v>583</v>
      </c>
      <c r="N414" t="b">
        <f t="shared" si="437"/>
        <v>1</v>
      </c>
      <c r="O414" t="b">
        <f t="shared" si="438"/>
        <v>0</v>
      </c>
      <c r="P414" t="b">
        <f t="shared" si="439"/>
        <v>0</v>
      </c>
      <c r="Q414" t="b">
        <f t="shared" si="440"/>
        <v>0</v>
      </c>
      <c r="R414" t="b">
        <f t="shared" si="441"/>
        <v>0</v>
      </c>
      <c r="S414" t="s">
        <v>570</v>
      </c>
      <c r="T414" t="str">
        <f t="shared" si="478"/>
        <v>na</v>
      </c>
      <c r="U414" t="b">
        <f t="shared" si="479"/>
        <v>1</v>
      </c>
      <c r="V414" t="b">
        <f t="shared" si="480"/>
        <v>1</v>
      </c>
      <c r="W414" t="b">
        <f t="shared" si="481"/>
        <v>0</v>
      </c>
      <c r="X414" t="b">
        <f t="shared" si="482"/>
        <v>0</v>
      </c>
      <c r="Y414" t="s">
        <v>517</v>
      </c>
      <c r="Z414">
        <f>VLOOKUP(Y414,'Vlookup tables'!$D$2:$E$6,2,FALSE)</f>
        <v>1</v>
      </c>
      <c r="AA414" t="b">
        <f t="shared" si="419"/>
        <v>0</v>
      </c>
      <c r="AB414" t="b">
        <f t="shared" si="442"/>
        <v>1</v>
      </c>
      <c r="AC414" t="b">
        <f t="shared" si="443"/>
        <v>0</v>
      </c>
      <c r="AD414" t="b">
        <f t="shared" si="444"/>
        <v>0</v>
      </c>
      <c r="AE414" t="b">
        <f t="shared" si="445"/>
        <v>0</v>
      </c>
      <c r="AF414" t="str">
        <f>IF(OR(AA414=FALSE,AA414="na"),"na",VLOOKUP(AV414,'Vlookup tables'!$G$2:$H$7,2,FALSE))</f>
        <v>na</v>
      </c>
      <c r="AG414">
        <f>IF(OR(AB414=FALSE,AB414="na"),"na",VLOOKUP(AW414,'Vlookup tables'!$G$2:$H$7,2,FALSE))</f>
        <v>1</v>
      </c>
      <c r="AH414" t="str">
        <f>IF(OR(AC414=FALSE,AC414="na"),"na",VLOOKUP(AX414,'Vlookup tables'!$G$2:$H$7,2,FALSE))</f>
        <v>na</v>
      </c>
      <c r="AI414" t="str">
        <f>IF(OR(AD414=FALSE,AD414="na"),"na",VLOOKUP(AY414,'Vlookup tables'!$G$2:$H$7,2,FALSE))</f>
        <v>na</v>
      </c>
      <c r="AJ414" t="str">
        <f>IF(OR(AA414=FALSE,AA414="na"),"na",VLOOKUP(BC414,'Vlookup tables'!$J$2:$K$5,2,FALSE))</f>
        <v>na</v>
      </c>
      <c r="AK414">
        <f>IF(OR(AB414=FALSE,AB414="na"),"na",VLOOKUP(BD414,'Vlookup tables'!$J$2:$K$5,2,FALSE))</f>
        <v>2</v>
      </c>
      <c r="AL414" t="str">
        <f>IF(OR(AC414=FALSE,AC414="na"),"na",VLOOKUP(BE414,'Vlookup tables'!$J$2:$K$5,2,FALSE))</f>
        <v>na</v>
      </c>
      <c r="AM414" t="str">
        <f>IF(OR(AD414=FALSE,AD414="na"),"na",VLOOKUP(BF414,'Vlookup tables'!$J$2:$K$5,2,FALSE))</f>
        <v>na</v>
      </c>
      <c r="AN414" t="str">
        <f t="shared" si="446"/>
        <v>na</v>
      </c>
      <c r="AO414" t="b">
        <f t="shared" si="447"/>
        <v>0</v>
      </c>
      <c r="AP414" t="str">
        <f t="shared" si="448"/>
        <v>na</v>
      </c>
      <c r="AQ414" t="str">
        <f t="shared" si="449"/>
        <v>na</v>
      </c>
      <c r="AR414" t="s">
        <v>627</v>
      </c>
      <c r="AW414" t="s">
        <v>530</v>
      </c>
      <c r="BD414" t="s">
        <v>528</v>
      </c>
      <c r="BQ414" t="str">
        <f t="shared" si="450"/>
        <v>Yes</v>
      </c>
      <c r="BR414" t="b">
        <f t="shared" si="451"/>
        <v>1</v>
      </c>
      <c r="BS414" t="b">
        <f t="shared" si="452"/>
        <v>1</v>
      </c>
      <c r="BT414" t="b">
        <f t="shared" si="453"/>
        <v>0</v>
      </c>
      <c r="BU414" t="b">
        <f t="shared" si="454"/>
        <v>0</v>
      </c>
      <c r="BV414" t="b">
        <f t="shared" si="455"/>
        <v>0</v>
      </c>
      <c r="BW414">
        <f>IF(OR(BR414=FALSE,BR414="na"),"na",VLOOKUP(CN414,'Vlookup tables'!$G$2:$H$7,2,FALSE))</f>
        <v>2</v>
      </c>
      <c r="BX414">
        <f>IF(OR(BS414=FALSE,BS414="na"),"na",VLOOKUP(CO414,'Vlookup tables'!$G$2:$H$7,2,FALSE))</f>
        <v>1</v>
      </c>
      <c r="BY414" t="str">
        <f>IF(OR(BT414=FALSE,BT414="na"),"na",VLOOKUP(CP414,'Vlookup tables'!$G$2:$H$7,2,FALSE))</f>
        <v>na</v>
      </c>
      <c r="BZ414" t="str">
        <f>IF(OR(BU414=FALSE,BU414="na"),"na",VLOOKUP(CQ414,'Vlookup tables'!$G$2:$H$7,2,FALSE))</f>
        <v>na</v>
      </c>
      <c r="CA414">
        <f>IF(OR(BR414=FALSE,BR414="na"),"na",VLOOKUP(CU414,'Vlookup tables'!$J$2:$K$5,2,FALSE))</f>
        <v>3</v>
      </c>
      <c r="CB414">
        <f>IF(OR(BS414=FALSE,BS414="na"),"na",VLOOKUP(CV414,'Vlookup tables'!$J$2:$K$5,2,FALSE))</f>
        <v>2</v>
      </c>
      <c r="CC414" t="str">
        <f>IF(OR(BT414=FALSE,BT414="na"),"na",VLOOKUP(CW414,'Vlookup tables'!$J$2:$K$5,2,FALSE))</f>
        <v>na</v>
      </c>
      <c r="CD414" t="str">
        <f>IF(OR(BU414=FALSE,BU414="na"),"na",VLOOKUP(CX414,'Vlookup tables'!$J$2:$K$5,2,FALSE))</f>
        <v>na</v>
      </c>
      <c r="CE414" t="b">
        <f t="shared" si="456"/>
        <v>0</v>
      </c>
      <c r="CF414" t="b">
        <f t="shared" si="457"/>
        <v>0</v>
      </c>
      <c r="CG414" t="str">
        <f t="shared" si="458"/>
        <v>na</v>
      </c>
      <c r="CH414" t="str">
        <f t="shared" si="459"/>
        <v>na</v>
      </c>
      <c r="CI414" t="s">
        <v>519</v>
      </c>
      <c r="CJ414" t="s">
        <v>529</v>
      </c>
      <c r="CN414" t="s">
        <v>531</v>
      </c>
      <c r="CO414" t="s">
        <v>530</v>
      </c>
      <c r="CU414" t="s">
        <v>532</v>
      </c>
      <c r="CV414" t="s">
        <v>528</v>
      </c>
      <c r="DI414" t="b">
        <f t="shared" si="460"/>
        <v>0</v>
      </c>
      <c r="DK414" t="s">
        <v>552</v>
      </c>
      <c r="EQ414" t="b">
        <f t="shared" si="461"/>
        <v>1</v>
      </c>
      <c r="ER414" t="b">
        <f t="shared" si="462"/>
        <v>1</v>
      </c>
      <c r="ES414" t="b">
        <f t="shared" si="463"/>
        <v>0</v>
      </c>
      <c r="ET414" t="b">
        <f t="shared" si="464"/>
        <v>0</v>
      </c>
      <c r="EU414" t="b">
        <f t="shared" si="465"/>
        <v>0</v>
      </c>
      <c r="EV414" t="b">
        <f t="shared" si="466"/>
        <v>0</v>
      </c>
      <c r="EW414">
        <f t="shared" si="420"/>
        <v>1</v>
      </c>
      <c r="EX414" t="str">
        <f t="shared" si="421"/>
        <v>na</v>
      </c>
      <c r="EY414" t="str">
        <f t="shared" si="422"/>
        <v>na</v>
      </c>
      <c r="EZ414" t="str">
        <f t="shared" si="423"/>
        <v>na</v>
      </c>
      <c r="FA414" t="b">
        <f t="shared" si="424"/>
        <v>1</v>
      </c>
      <c r="FB414" t="b">
        <f t="shared" si="425"/>
        <v>0</v>
      </c>
      <c r="FC414" t="b">
        <f t="shared" si="467"/>
        <v>0</v>
      </c>
      <c r="FD414" t="b">
        <f t="shared" si="426"/>
        <v>0</v>
      </c>
      <c r="FE414" t="str">
        <f t="shared" si="427"/>
        <v>na</v>
      </c>
      <c r="FF414" t="b">
        <f t="shared" si="428"/>
        <v>0</v>
      </c>
      <c r="FG414" t="b">
        <f t="shared" si="429"/>
        <v>1</v>
      </c>
      <c r="FH414" t="b">
        <f t="shared" si="468"/>
        <v>0</v>
      </c>
      <c r="FI414" t="str">
        <f>IF(OR(FD414=FALSE,FD414="na"),"na",VLOOKUP(GH414,'Vlookup tables'!$G$2:$H$7,2,FALSE))</f>
        <v>na</v>
      </c>
      <c r="FJ414" t="str">
        <f>IF(OR(FE414=FALSE,FE414="na"),"na",VLOOKUP(GI414,'Vlookup tables'!$G$2:$H$7,2,FALSE))</f>
        <v>na</v>
      </c>
      <c r="FK414" t="str">
        <f>IF(OR(FF414=FALSE,FF414="na"),"na",VLOOKUP(GJ414,'Vlookup tables'!$G$2:$H$7,2,FALSE))</f>
        <v>na</v>
      </c>
      <c r="FL414">
        <f>IF(OR(FG414=FALSE,FG414="na"),"na",VLOOKUP(GK414,'Vlookup tables'!$G$2:$H$7,2,FALSE))</f>
        <v>1</v>
      </c>
      <c r="FM414" t="str">
        <f>IF(OR(FD414=FALSE,FD414="na"),"na",VLOOKUP(GO414,'Vlookup tables'!$J$2:$K$5,2,FALSE))</f>
        <v>na</v>
      </c>
      <c r="FN414" t="str">
        <f>IF(OR(FE414=FALSE,FE414="na"),"na",VLOOKUP(GP414,'Vlookup tables'!$J$2:$K$5,2,FALSE))</f>
        <v>na</v>
      </c>
      <c r="FO414" t="str">
        <f>IF(OR(FF414=FALSE,FF414="na"),"na",VLOOKUP(GQ414,'Vlookup tables'!$J$2:$K$5,2,FALSE))</f>
        <v>na</v>
      </c>
      <c r="FP414">
        <f>IF(OR(FG414=FALSE,FG414="na"),"na",VLOOKUP(GR414,'Vlookup tables'!$J$2:$K$5,2,FALSE))</f>
        <v>2</v>
      </c>
      <c r="FQ414" t="str">
        <f t="shared" si="430"/>
        <v>na</v>
      </c>
      <c r="FR414" t="str">
        <f t="shared" si="431"/>
        <v>na</v>
      </c>
      <c r="FS414" t="str">
        <f t="shared" si="432"/>
        <v>na</v>
      </c>
      <c r="FT414" t="b">
        <f t="shared" si="433"/>
        <v>0</v>
      </c>
      <c r="FU414" t="b">
        <f t="shared" si="434"/>
        <v>0</v>
      </c>
      <c r="FV414" t="s">
        <v>601</v>
      </c>
      <c r="FX414" t="s">
        <v>555</v>
      </c>
      <c r="GB414" t="s">
        <v>623</v>
      </c>
      <c r="GF414" t="s">
        <v>596</v>
      </c>
      <c r="GK414" t="s">
        <v>530</v>
      </c>
      <c r="GR414" t="s">
        <v>528</v>
      </c>
      <c r="HD414" t="s">
        <v>552</v>
      </c>
      <c r="HX414">
        <f>IF(IT414="","Unknown",VLOOKUP(IT414,'Vlookup tables'!$B$13:$C$16,2,FALSE))</f>
        <v>3</v>
      </c>
      <c r="HY414">
        <f>IF(IU414="","Unknown",VLOOKUP(IU414,'Vlookup tables'!$D$13:$E$16,2,FALSE))</f>
        <v>2</v>
      </c>
      <c r="HZ414">
        <f>IF(IV414="","Unknown",VLOOKUP(IV414,'Vlookup tables'!$F$13:$G$16,2,FALSE))</f>
        <v>3</v>
      </c>
      <c r="IA414">
        <f>IF(IW414="","Unknown",VLOOKUP(IW414,'Vlookup tables'!$H$13:$I$16,2,FALSE))</f>
        <v>2</v>
      </c>
      <c r="IB414">
        <f>IF(IX414="","Unknown",VLOOKUP(IX414,'Vlookup tables'!$J$13:$K$16,2,FALSE))</f>
        <v>2</v>
      </c>
      <c r="IC414">
        <f>IF(IY414="","Unknown",VLOOKUP(IY414,'Vlookup tables'!$L$13:$M$16,2,FALSE))</f>
        <v>2</v>
      </c>
      <c r="ID414">
        <f>IF(IZ414="","Unknown",VLOOKUP(IZ414,'Vlookup tables'!$N$13:$O$16,2,FALSE))</f>
        <v>1</v>
      </c>
      <c r="IE414">
        <f>VLOOKUP(JA414,'Vlookup tables'!$P$13:$Q$15,2,FALSE)</f>
        <v>1</v>
      </c>
      <c r="IF414" t="str">
        <f t="shared" si="469"/>
        <v>na</v>
      </c>
      <c r="IG414" t="str">
        <f t="shared" si="470"/>
        <v>na</v>
      </c>
      <c r="IH414" t="str">
        <f t="shared" si="471"/>
        <v>na</v>
      </c>
      <c r="II414" t="str">
        <f t="shared" si="435"/>
        <v>na</v>
      </c>
      <c r="IJ414" t="str">
        <f>IF(OR(IF414=FALSE,IF414="na"),"na",VLOOKUP(JF414,'Vlookup tables'!$G$2:$H$7,2,FALSE))</f>
        <v>na</v>
      </c>
      <c r="IK414" t="str">
        <f>IF(OR(IG414=FALSE,IG414="na"),"na",VLOOKUP(JG414,'Vlookup tables'!$G$2:$H$7,2,FALSE))</f>
        <v>na</v>
      </c>
      <c r="IL414" t="str">
        <f>IF(OR(IH414=FALSE,IH414="na"),"na",VLOOKUP(JH414,'Vlookup tables'!$G$2:$H$7,2,FALSE))</f>
        <v>na</v>
      </c>
      <c r="IM414" t="str">
        <f>IF(OR(IF414=FALSE,IF414="na"),"na",VLOOKUP(JL414,'Vlookup tables'!$J$2:$K$5,2,FALSE))</f>
        <v>na</v>
      </c>
      <c r="IN414" t="str">
        <f>IF(OR(IG414=FALSE,IG414="na"),"na",VLOOKUP(JM414,'Vlookup tables'!$J$2:$K$5,2,FALSE))</f>
        <v>na</v>
      </c>
      <c r="IO414" t="str">
        <f>IF(OR(IH414=FALSE,IH414="na"),"na",VLOOKUP(JN414,'Vlookup tables'!$J$2:$K$5,2,FALSE))</f>
        <v>na</v>
      </c>
      <c r="IP414" t="str">
        <f t="shared" si="472"/>
        <v>na</v>
      </c>
      <c r="IQ414" t="str">
        <f t="shared" si="473"/>
        <v>na</v>
      </c>
      <c r="IR414" t="str">
        <f t="shared" si="474"/>
        <v>na</v>
      </c>
      <c r="IS414" t="b">
        <f t="shared" si="475"/>
        <v>0</v>
      </c>
      <c r="IT414" t="s">
        <v>538</v>
      </c>
      <c r="IU414" t="s">
        <v>560</v>
      </c>
      <c r="IV414" t="s">
        <v>540</v>
      </c>
      <c r="IW414" t="s">
        <v>562</v>
      </c>
      <c r="IX414" t="s">
        <v>563</v>
      </c>
      <c r="IY414" t="s">
        <v>528</v>
      </c>
      <c r="IZ414" t="s">
        <v>562</v>
      </c>
      <c r="JA414" t="s">
        <v>541</v>
      </c>
      <c r="JX414" t="s">
        <v>534</v>
      </c>
      <c r="KN414" t="s">
        <v>552</v>
      </c>
      <c r="KQ414" t="b">
        <f t="shared" si="476"/>
        <v>0</v>
      </c>
      <c r="KR414">
        <f t="shared" si="436"/>
        <v>141</v>
      </c>
    </row>
    <row r="415" spans="1:304" ht="14.4" customHeight="1" x14ac:dyDescent="0.3">
      <c r="A415">
        <v>100</v>
      </c>
      <c r="B415">
        <v>580</v>
      </c>
      <c r="C415" s="2">
        <v>44896.508530092593</v>
      </c>
      <c r="D415">
        <v>0.89999997615814198</v>
      </c>
      <c r="E415" t="s">
        <v>1324</v>
      </c>
      <c r="F415" t="s">
        <v>680</v>
      </c>
      <c r="G415">
        <f>VLOOKUP(F415,'Vlookup tables'!$A$2:$B$10,2,FALSE)</f>
        <v>2</v>
      </c>
      <c r="H415" t="s">
        <v>567</v>
      </c>
      <c r="J415" t="str">
        <f t="shared" si="477"/>
        <v>Administration</v>
      </c>
      <c r="K415" t="s">
        <v>566</v>
      </c>
      <c r="L415">
        <f>VLOOKUP(K415,'Vlookup tables'!$A$2:$B$10,2,FALSE)</f>
        <v>3</v>
      </c>
      <c r="M415" t="s">
        <v>583</v>
      </c>
      <c r="N415" t="b">
        <f t="shared" si="437"/>
        <v>1</v>
      </c>
      <c r="O415" t="b">
        <f t="shared" si="438"/>
        <v>0</v>
      </c>
      <c r="P415" t="b">
        <f t="shared" si="439"/>
        <v>0</v>
      </c>
      <c r="Q415" t="b">
        <f t="shared" si="440"/>
        <v>0</v>
      </c>
      <c r="R415" t="b">
        <f t="shared" si="441"/>
        <v>0</v>
      </c>
      <c r="T415" t="str">
        <f t="shared" si="478"/>
        <v>na</v>
      </c>
      <c r="U415" t="str">
        <f t="shared" si="479"/>
        <v>Unknown</v>
      </c>
      <c r="V415" t="str">
        <f t="shared" si="480"/>
        <v>Unknown</v>
      </c>
      <c r="W415" t="str">
        <f t="shared" si="481"/>
        <v>Unknown</v>
      </c>
      <c r="X415" t="str">
        <f t="shared" si="482"/>
        <v>Unknown</v>
      </c>
      <c r="Y415" t="s">
        <v>584</v>
      </c>
      <c r="Z415">
        <f>VLOOKUP(Y415,'Vlookup tables'!$D$2:$E$6,2,FALSE)</f>
        <v>2</v>
      </c>
      <c r="AA415" t="str">
        <f t="shared" si="419"/>
        <v>na</v>
      </c>
      <c r="AB415" t="str">
        <f t="shared" si="442"/>
        <v>na</v>
      </c>
      <c r="AC415" t="str">
        <f t="shared" si="443"/>
        <v>na</v>
      </c>
      <c r="AD415" t="str">
        <f t="shared" si="444"/>
        <v>na</v>
      </c>
      <c r="AE415" t="str">
        <f t="shared" si="445"/>
        <v>na</v>
      </c>
      <c r="AF415" t="str">
        <f>IF(OR(AA415=FALSE,AA415="na"),"na",VLOOKUP(AV415,'Vlookup tables'!$G$2:$H$7,2,FALSE))</f>
        <v>na</v>
      </c>
      <c r="AG415" t="str">
        <f>IF(OR(AB415=FALSE,AB415="na"),"na",VLOOKUP(AW415,'Vlookup tables'!$G$2:$H$7,2,FALSE))</f>
        <v>na</v>
      </c>
      <c r="AH415" t="str">
        <f>IF(OR(AC415=FALSE,AC415="na"),"na",VLOOKUP(AX415,'Vlookup tables'!$G$2:$H$7,2,FALSE))</f>
        <v>na</v>
      </c>
      <c r="AI415" t="str">
        <f>IF(OR(AD415=FALSE,AD415="na"),"na",VLOOKUP(AY415,'Vlookup tables'!$G$2:$H$7,2,FALSE))</f>
        <v>na</v>
      </c>
      <c r="AJ415" t="str">
        <f>IF(OR(AA415=FALSE,AA415="na"),"na",VLOOKUP(BC415,'Vlookup tables'!$J$2:$K$5,2,FALSE))</f>
        <v>na</v>
      </c>
      <c r="AK415" t="str">
        <f>IF(OR(AB415=FALSE,AB415="na"),"na",VLOOKUP(BD415,'Vlookup tables'!$J$2:$K$5,2,FALSE))</f>
        <v>na</v>
      </c>
      <c r="AL415" t="str">
        <f>IF(OR(AC415=FALSE,AC415="na"),"na",VLOOKUP(BE415,'Vlookup tables'!$J$2:$K$5,2,FALSE))</f>
        <v>na</v>
      </c>
      <c r="AM415" t="str">
        <f>IF(OR(AD415=FALSE,AD415="na"),"na",VLOOKUP(BF415,'Vlookup tables'!$J$2:$K$5,2,FALSE))</f>
        <v>na</v>
      </c>
      <c r="AN415" t="str">
        <f t="shared" si="446"/>
        <v>na</v>
      </c>
      <c r="AO415" t="str">
        <f t="shared" si="447"/>
        <v>na</v>
      </c>
      <c r="AP415" t="str">
        <f t="shared" si="448"/>
        <v>na</v>
      </c>
      <c r="AQ415" t="str">
        <f t="shared" si="449"/>
        <v>na</v>
      </c>
      <c r="BQ415" t="str">
        <f t="shared" si="450"/>
        <v>na</v>
      </c>
      <c r="BR415" t="b">
        <f t="shared" si="451"/>
        <v>1</v>
      </c>
      <c r="BS415" t="b">
        <f t="shared" si="452"/>
        <v>1</v>
      </c>
      <c r="BT415" t="b">
        <f t="shared" si="453"/>
        <v>1</v>
      </c>
      <c r="BU415" t="b">
        <f t="shared" si="454"/>
        <v>0</v>
      </c>
      <c r="BV415" t="b">
        <f t="shared" si="455"/>
        <v>0</v>
      </c>
      <c r="BW415">
        <f>IF(OR(BR415=FALSE,BR415="na"),"na",VLOOKUP(CN415,'Vlookup tables'!$G$2:$H$7,2,FALSE))</f>
        <v>2</v>
      </c>
      <c r="BX415">
        <f>IF(OR(BS415=FALSE,BS415="na"),"na",VLOOKUP(CO415,'Vlookup tables'!$G$2:$H$7,2,FALSE))</f>
        <v>1</v>
      </c>
      <c r="BY415">
        <f>IF(OR(BT415=FALSE,BT415="na"),"na",VLOOKUP(CP415,'Vlookup tables'!$G$2:$H$7,2,FALSE))</f>
        <v>1</v>
      </c>
      <c r="BZ415" t="str">
        <f>IF(OR(BU415=FALSE,BU415="na"),"na",VLOOKUP(CQ415,'Vlookup tables'!$G$2:$H$7,2,FALSE))</f>
        <v>na</v>
      </c>
      <c r="CA415">
        <f>IF(OR(BR415=FALSE,BR415="na"),"na",VLOOKUP(CU415,'Vlookup tables'!$J$2:$K$5,2,FALSE))</f>
        <v>3</v>
      </c>
      <c r="CB415">
        <f>IF(OR(BS415=FALSE,BS415="na"),"na",VLOOKUP(CV415,'Vlookup tables'!$J$2:$K$5,2,FALSE))</f>
        <v>3</v>
      </c>
      <c r="CC415">
        <f>IF(OR(BT415=FALSE,BT415="na"),"na",VLOOKUP(CW415,'Vlookup tables'!$J$2:$K$5,2,FALSE))</f>
        <v>3</v>
      </c>
      <c r="CD415" t="str">
        <f>IF(OR(BU415=FALSE,BU415="na"),"na",VLOOKUP(CX415,'Vlookup tables'!$J$2:$K$5,2,FALSE))</f>
        <v>na</v>
      </c>
      <c r="CE415" t="b">
        <f t="shared" si="456"/>
        <v>1</v>
      </c>
      <c r="CF415" t="b">
        <f t="shared" si="457"/>
        <v>1</v>
      </c>
      <c r="CG415" t="b">
        <f t="shared" si="458"/>
        <v>0</v>
      </c>
      <c r="CH415" t="str">
        <f t="shared" si="459"/>
        <v>na</v>
      </c>
      <c r="CJ415" t="s">
        <v>593</v>
      </c>
      <c r="CN415" t="s">
        <v>531</v>
      </c>
      <c r="CO415" t="s">
        <v>530</v>
      </c>
      <c r="CP415" t="s">
        <v>530</v>
      </c>
      <c r="CU415" t="s">
        <v>532</v>
      </c>
      <c r="CV415" t="s">
        <v>532</v>
      </c>
      <c r="CW415" t="s">
        <v>532</v>
      </c>
      <c r="DB415" t="s">
        <v>2097</v>
      </c>
      <c r="DC415" t="s">
        <v>2098</v>
      </c>
      <c r="DI415" t="b">
        <f t="shared" si="460"/>
        <v>0</v>
      </c>
      <c r="DK415" t="s">
        <v>552</v>
      </c>
      <c r="EQ415" t="b">
        <f t="shared" si="461"/>
        <v>0</v>
      </c>
      <c r="ER415" t="b">
        <f t="shared" si="462"/>
        <v>0</v>
      </c>
      <c r="ES415" t="b">
        <f t="shared" si="463"/>
        <v>0</v>
      </c>
      <c r="ET415" t="b">
        <f t="shared" si="464"/>
        <v>0</v>
      </c>
      <c r="EU415" t="b">
        <f t="shared" si="465"/>
        <v>0</v>
      </c>
      <c r="EV415" t="b">
        <f t="shared" si="466"/>
        <v>0</v>
      </c>
      <c r="EW415" t="str">
        <f t="shared" si="420"/>
        <v>na</v>
      </c>
      <c r="EX415" t="str">
        <f t="shared" si="421"/>
        <v>na</v>
      </c>
      <c r="EY415" t="str">
        <f t="shared" si="422"/>
        <v>na</v>
      </c>
      <c r="EZ415" t="str">
        <f t="shared" si="423"/>
        <v>na</v>
      </c>
      <c r="FA415" t="str">
        <f t="shared" si="424"/>
        <v>na</v>
      </c>
      <c r="FB415" t="str">
        <f t="shared" si="425"/>
        <v>na</v>
      </c>
      <c r="FC415" t="str">
        <f t="shared" si="467"/>
        <v>na</v>
      </c>
      <c r="FD415" t="str">
        <f t="shared" si="426"/>
        <v>na</v>
      </c>
      <c r="FE415" t="str">
        <f t="shared" si="427"/>
        <v>na</v>
      </c>
      <c r="FF415" t="str">
        <f t="shared" si="428"/>
        <v>na</v>
      </c>
      <c r="FG415" t="str">
        <f t="shared" si="429"/>
        <v>na</v>
      </c>
      <c r="FH415" t="str">
        <f t="shared" si="468"/>
        <v>na</v>
      </c>
      <c r="FI415" t="str">
        <f>IF(OR(FD415=FALSE,FD415="na"),"na",VLOOKUP(GH415,'Vlookup tables'!$G$2:$H$7,2,FALSE))</f>
        <v>na</v>
      </c>
      <c r="FJ415" t="str">
        <f>IF(OR(FE415=FALSE,FE415="na"),"na",VLOOKUP(GI415,'Vlookup tables'!$G$2:$H$7,2,FALSE))</f>
        <v>na</v>
      </c>
      <c r="FK415" t="str">
        <f>IF(OR(FF415=FALSE,FF415="na"),"na",VLOOKUP(GJ415,'Vlookup tables'!$G$2:$H$7,2,FALSE))</f>
        <v>na</v>
      </c>
      <c r="FL415" t="str">
        <f>IF(OR(FG415=FALSE,FG415="na"),"na",VLOOKUP(GK415,'Vlookup tables'!$G$2:$H$7,2,FALSE))</f>
        <v>na</v>
      </c>
      <c r="FM415" t="str">
        <f>IF(OR(FD415=FALSE,FD415="na"),"na",VLOOKUP(GO415,'Vlookup tables'!$J$2:$K$5,2,FALSE))</f>
        <v>na</v>
      </c>
      <c r="FN415" t="str">
        <f>IF(OR(FE415=FALSE,FE415="na"),"na",VLOOKUP(GP415,'Vlookup tables'!$J$2:$K$5,2,FALSE))</f>
        <v>na</v>
      </c>
      <c r="FO415" t="str">
        <f>IF(OR(FF415=FALSE,FF415="na"),"na",VLOOKUP(GQ415,'Vlookup tables'!$J$2:$K$5,2,FALSE))</f>
        <v>na</v>
      </c>
      <c r="FP415" t="str">
        <f>IF(OR(FG415=FALSE,FG415="na"),"na",VLOOKUP(GR415,'Vlookup tables'!$J$2:$K$5,2,FALSE))</f>
        <v>na</v>
      </c>
      <c r="FQ415" t="str">
        <f t="shared" si="430"/>
        <v>na</v>
      </c>
      <c r="FR415" t="str">
        <f t="shared" si="431"/>
        <v>na</v>
      </c>
      <c r="FS415" t="str">
        <f t="shared" si="432"/>
        <v>na</v>
      </c>
      <c r="FT415" t="str">
        <f t="shared" si="433"/>
        <v>na</v>
      </c>
      <c r="FU415" t="str">
        <f t="shared" si="434"/>
        <v>na</v>
      </c>
      <c r="FV415" t="s">
        <v>574</v>
      </c>
      <c r="HF415" t="s">
        <v>579</v>
      </c>
      <c r="HX415">
        <f>IF(IT415="","Unknown",VLOOKUP(IT415,'Vlookup tables'!$B$13:$C$16,2,FALSE))</f>
        <v>3</v>
      </c>
      <c r="HY415">
        <f>IF(IU415="","Unknown",VLOOKUP(IU415,'Vlookup tables'!$D$13:$E$16,2,FALSE))</f>
        <v>3</v>
      </c>
      <c r="HZ415">
        <f>IF(IV415="","Unknown",VLOOKUP(IV415,'Vlookup tables'!$F$13:$G$16,2,FALSE))</f>
        <v>3</v>
      </c>
      <c r="IA415">
        <f>IF(IW415="","Unknown",VLOOKUP(IW415,'Vlookup tables'!$H$13:$I$16,2,FALSE))</f>
        <v>2</v>
      </c>
      <c r="IB415">
        <f>IF(IX415="","Unknown",VLOOKUP(IX415,'Vlookup tables'!$J$13:$K$16,2,FALSE))</f>
        <v>2</v>
      </c>
      <c r="IC415">
        <f>IF(IY415="","Unknown",VLOOKUP(IY415,'Vlookup tables'!$L$13:$M$16,2,FALSE))</f>
        <v>2</v>
      </c>
      <c r="ID415">
        <f>IF(IZ415="","Unknown",VLOOKUP(IZ415,'Vlookup tables'!$N$13:$O$16,2,FALSE))</f>
        <v>3</v>
      </c>
      <c r="IE415">
        <f>VLOOKUP(JA415,'Vlookup tables'!$P$13:$Q$15,2,FALSE)</f>
        <v>1</v>
      </c>
      <c r="IF415" t="str">
        <f t="shared" si="469"/>
        <v>na</v>
      </c>
      <c r="IG415" t="str">
        <f t="shared" si="470"/>
        <v>na</v>
      </c>
      <c r="IH415" t="str">
        <f t="shared" si="471"/>
        <v>na</v>
      </c>
      <c r="II415" t="str">
        <f t="shared" si="435"/>
        <v>na</v>
      </c>
      <c r="IJ415" t="str">
        <f>IF(OR(IF415=FALSE,IF415="na"),"na",VLOOKUP(JF415,'Vlookup tables'!$G$2:$H$7,2,FALSE))</f>
        <v>na</v>
      </c>
      <c r="IK415" t="str">
        <f>IF(OR(IG415=FALSE,IG415="na"),"na",VLOOKUP(JG415,'Vlookup tables'!$G$2:$H$7,2,FALSE))</f>
        <v>na</v>
      </c>
      <c r="IL415" t="str">
        <f>IF(OR(IH415=FALSE,IH415="na"),"na",VLOOKUP(JH415,'Vlookup tables'!$G$2:$H$7,2,FALSE))</f>
        <v>na</v>
      </c>
      <c r="IM415" t="str">
        <f>IF(OR(IF415=FALSE,IF415="na"),"na",VLOOKUP(JL415,'Vlookup tables'!$J$2:$K$5,2,FALSE))</f>
        <v>na</v>
      </c>
      <c r="IN415" t="str">
        <f>IF(OR(IG415=FALSE,IG415="na"),"na",VLOOKUP(JM415,'Vlookup tables'!$J$2:$K$5,2,FALSE))</f>
        <v>na</v>
      </c>
      <c r="IO415" t="str">
        <f>IF(OR(IH415=FALSE,IH415="na"),"na",VLOOKUP(JN415,'Vlookup tables'!$J$2:$K$5,2,FALSE))</f>
        <v>na</v>
      </c>
      <c r="IP415" t="str">
        <f t="shared" si="472"/>
        <v>na</v>
      </c>
      <c r="IQ415" t="str">
        <f t="shared" si="473"/>
        <v>na</v>
      </c>
      <c r="IR415" t="str">
        <f t="shared" si="474"/>
        <v>na</v>
      </c>
      <c r="IS415" t="b">
        <f t="shared" si="475"/>
        <v>0</v>
      </c>
      <c r="IT415" t="s">
        <v>538</v>
      </c>
      <c r="IU415" t="s">
        <v>539</v>
      </c>
      <c r="IV415" t="s">
        <v>540</v>
      </c>
      <c r="IW415" t="s">
        <v>562</v>
      </c>
      <c r="IX415" t="s">
        <v>563</v>
      </c>
      <c r="IY415" t="s">
        <v>528</v>
      </c>
      <c r="IZ415" t="s">
        <v>587</v>
      </c>
      <c r="JA415" t="s">
        <v>541</v>
      </c>
      <c r="JX415" t="s">
        <v>565</v>
      </c>
      <c r="KQ415" t="b">
        <f t="shared" si="476"/>
        <v>0</v>
      </c>
      <c r="KR415">
        <f t="shared" si="436"/>
        <v>134</v>
      </c>
    </row>
    <row r="416" spans="1:304" ht="14.4" customHeight="1" x14ac:dyDescent="0.3">
      <c r="A416">
        <v>100</v>
      </c>
      <c r="B416">
        <v>521</v>
      </c>
      <c r="C416" s="2">
        <v>44896.5153587963</v>
      </c>
      <c r="D416">
        <v>1</v>
      </c>
      <c r="E416" t="s">
        <v>1477</v>
      </c>
      <c r="F416" t="s">
        <v>524</v>
      </c>
      <c r="G416">
        <f>VLOOKUP(F416,'Vlookup tables'!$A$2:$B$10,2,FALSE)</f>
        <v>0</v>
      </c>
      <c r="H416" t="s">
        <v>579</v>
      </c>
      <c r="I416" t="s">
        <v>2099</v>
      </c>
      <c r="J416" t="str">
        <f t="shared" si="477"/>
        <v>Port of Entry Inspector</v>
      </c>
      <c r="K416" t="s">
        <v>680</v>
      </c>
      <c r="L416">
        <f>VLOOKUP(K416,'Vlookup tables'!$A$2:$B$10,2,FALSE)</f>
        <v>2</v>
      </c>
      <c r="M416" t="s">
        <v>592</v>
      </c>
      <c r="N416" t="b">
        <f t="shared" si="437"/>
        <v>0</v>
      </c>
      <c r="O416" t="b">
        <f t="shared" si="438"/>
        <v>1</v>
      </c>
      <c r="P416" t="b">
        <f t="shared" si="439"/>
        <v>0</v>
      </c>
      <c r="Q416" t="b">
        <f t="shared" si="440"/>
        <v>0</v>
      </c>
      <c r="R416" t="b">
        <f t="shared" si="441"/>
        <v>0</v>
      </c>
      <c r="S416" t="s">
        <v>949</v>
      </c>
      <c r="T416" t="b">
        <f t="shared" si="478"/>
        <v>0</v>
      </c>
      <c r="U416" t="str">
        <f t="shared" si="479"/>
        <v>na</v>
      </c>
      <c r="V416" t="b">
        <f t="shared" si="480"/>
        <v>0</v>
      </c>
      <c r="W416" t="b">
        <f t="shared" si="481"/>
        <v>0</v>
      </c>
      <c r="X416" t="b">
        <f t="shared" si="482"/>
        <v>1</v>
      </c>
      <c r="Y416" t="s">
        <v>621</v>
      </c>
      <c r="Z416">
        <f>VLOOKUP(Y416,'Vlookup tables'!$D$2:$E$6,2,FALSE)</f>
        <v>3</v>
      </c>
      <c r="AA416" t="str">
        <f t="shared" si="419"/>
        <v>na</v>
      </c>
      <c r="AB416" t="str">
        <f t="shared" si="442"/>
        <v>na</v>
      </c>
      <c r="AC416" t="str">
        <f t="shared" si="443"/>
        <v>na</v>
      </c>
      <c r="AD416" t="str">
        <f t="shared" si="444"/>
        <v>na</v>
      </c>
      <c r="AE416" t="str">
        <f t="shared" si="445"/>
        <v>na</v>
      </c>
      <c r="AF416" t="str">
        <f>IF(OR(AA416=FALSE,AA416="na"),"na",VLOOKUP(AV416,'Vlookup tables'!$G$2:$H$7,2,FALSE))</f>
        <v>na</v>
      </c>
      <c r="AG416" t="str">
        <f>IF(OR(AB416=FALSE,AB416="na"),"na",VLOOKUP(AW416,'Vlookup tables'!$G$2:$H$7,2,FALSE))</f>
        <v>na</v>
      </c>
      <c r="AH416" t="str">
        <f>IF(OR(AC416=FALSE,AC416="na"),"na",VLOOKUP(AX416,'Vlookup tables'!$G$2:$H$7,2,FALSE))</f>
        <v>na</v>
      </c>
      <c r="AI416" t="str">
        <f>IF(OR(AD416=FALSE,AD416="na"),"na",VLOOKUP(AY416,'Vlookup tables'!$G$2:$H$7,2,FALSE))</f>
        <v>na</v>
      </c>
      <c r="AJ416" t="str">
        <f>IF(OR(AA416=FALSE,AA416="na"),"na",VLOOKUP(BC416,'Vlookup tables'!$J$2:$K$5,2,FALSE))</f>
        <v>na</v>
      </c>
      <c r="AK416" t="str">
        <f>IF(OR(AB416=FALSE,AB416="na"),"na",VLOOKUP(BD416,'Vlookup tables'!$J$2:$K$5,2,FALSE))</f>
        <v>na</v>
      </c>
      <c r="AL416" t="str">
        <f>IF(OR(AC416=FALSE,AC416="na"),"na",VLOOKUP(BE416,'Vlookup tables'!$J$2:$K$5,2,FALSE))</f>
        <v>na</v>
      </c>
      <c r="AM416" t="str">
        <f>IF(OR(AD416=FALSE,AD416="na"),"na",VLOOKUP(BF416,'Vlookup tables'!$J$2:$K$5,2,FALSE))</f>
        <v>na</v>
      </c>
      <c r="AN416" t="str">
        <f t="shared" si="446"/>
        <v>na</v>
      </c>
      <c r="AO416" t="str">
        <f t="shared" si="447"/>
        <v>na</v>
      </c>
      <c r="AP416" t="str">
        <f t="shared" si="448"/>
        <v>na</v>
      </c>
      <c r="AQ416" t="str">
        <f t="shared" si="449"/>
        <v>na</v>
      </c>
      <c r="BQ416" t="str">
        <f t="shared" si="450"/>
        <v>na</v>
      </c>
      <c r="BR416" t="str">
        <f t="shared" si="451"/>
        <v>na</v>
      </c>
      <c r="BS416" t="str">
        <f t="shared" si="452"/>
        <v>na</v>
      </c>
      <c r="BT416" t="str">
        <f t="shared" si="453"/>
        <v>na</v>
      </c>
      <c r="BU416" t="str">
        <f t="shared" si="454"/>
        <v>na</v>
      </c>
      <c r="BV416" t="str">
        <f t="shared" si="455"/>
        <v>na</v>
      </c>
      <c r="BW416" t="str">
        <f>IF(OR(BR416=FALSE,BR416="na"),"na",VLOOKUP(CN416,'Vlookup tables'!$G$2:$H$7,2,FALSE))</f>
        <v>na</v>
      </c>
      <c r="BX416" t="str">
        <f>IF(OR(BS416=FALSE,BS416="na"),"na",VLOOKUP(CO416,'Vlookup tables'!$G$2:$H$7,2,FALSE))</f>
        <v>na</v>
      </c>
      <c r="BY416" t="str">
        <f>IF(OR(BT416=FALSE,BT416="na"),"na",VLOOKUP(CP416,'Vlookup tables'!$G$2:$H$7,2,FALSE))</f>
        <v>na</v>
      </c>
      <c r="BZ416" t="str">
        <f>IF(OR(BU416=FALSE,BU416="na"),"na",VLOOKUP(CQ416,'Vlookup tables'!$G$2:$H$7,2,FALSE))</f>
        <v>na</v>
      </c>
      <c r="CA416" t="str">
        <f>IF(OR(BR416=FALSE,BR416="na"),"na",VLOOKUP(CU416,'Vlookup tables'!$J$2:$K$5,2,FALSE))</f>
        <v>na</v>
      </c>
      <c r="CB416" t="str">
        <f>IF(OR(BS416=FALSE,BS416="na"),"na",VLOOKUP(CV416,'Vlookup tables'!$J$2:$K$5,2,FALSE))</f>
        <v>na</v>
      </c>
      <c r="CC416" t="str">
        <f>IF(OR(BT416=FALSE,BT416="na"),"na",VLOOKUP(CW416,'Vlookup tables'!$J$2:$K$5,2,FALSE))</f>
        <v>na</v>
      </c>
      <c r="CD416" t="str">
        <f>IF(OR(BU416=FALSE,BU416="na"),"na",VLOOKUP(CX416,'Vlookup tables'!$J$2:$K$5,2,FALSE))</f>
        <v>na</v>
      </c>
      <c r="CE416" t="str">
        <f t="shared" si="456"/>
        <v>na</v>
      </c>
      <c r="CF416" t="str">
        <f t="shared" si="457"/>
        <v>na</v>
      </c>
      <c r="CG416" t="str">
        <f t="shared" si="458"/>
        <v>na</v>
      </c>
      <c r="CH416" t="str">
        <f t="shared" si="459"/>
        <v>na</v>
      </c>
      <c r="DI416" t="str">
        <f t="shared" si="460"/>
        <v>na</v>
      </c>
      <c r="DM416" s="5" t="s">
        <v>907</v>
      </c>
      <c r="EQ416" t="b">
        <f t="shared" si="461"/>
        <v>1</v>
      </c>
      <c r="ER416" t="b">
        <f t="shared" si="462"/>
        <v>1</v>
      </c>
      <c r="ES416" t="b">
        <f t="shared" si="463"/>
        <v>0</v>
      </c>
      <c r="ET416" t="b">
        <f t="shared" si="464"/>
        <v>0</v>
      </c>
      <c r="EU416" t="b">
        <f t="shared" si="465"/>
        <v>1</v>
      </c>
      <c r="EV416" t="b">
        <f t="shared" si="466"/>
        <v>0</v>
      </c>
      <c r="EW416">
        <f t="shared" si="420"/>
        <v>3</v>
      </c>
      <c r="EX416" t="str">
        <f t="shared" si="421"/>
        <v>na</v>
      </c>
      <c r="EY416" t="str">
        <f t="shared" si="422"/>
        <v>na</v>
      </c>
      <c r="EZ416">
        <f t="shared" si="423"/>
        <v>1</v>
      </c>
      <c r="FA416" t="b">
        <f t="shared" si="424"/>
        <v>1</v>
      </c>
      <c r="FB416" t="b">
        <f t="shared" si="425"/>
        <v>0</v>
      </c>
      <c r="FC416" t="b">
        <f t="shared" si="467"/>
        <v>0</v>
      </c>
      <c r="FD416" t="b">
        <f t="shared" si="426"/>
        <v>1</v>
      </c>
      <c r="FE416" t="b">
        <f t="shared" si="427"/>
        <v>1</v>
      </c>
      <c r="FF416" t="b">
        <f t="shared" si="428"/>
        <v>0</v>
      </c>
      <c r="FG416" t="b">
        <f t="shared" si="429"/>
        <v>1</v>
      </c>
      <c r="FH416" t="b">
        <f t="shared" si="468"/>
        <v>0</v>
      </c>
      <c r="FI416">
        <f>IF(OR(FD416=FALSE,FD416="na"),"na",VLOOKUP(GH416,'Vlookup tables'!$G$2:$H$7,2,FALSE))</f>
        <v>3</v>
      </c>
      <c r="FJ416">
        <f>IF(OR(FE416=FALSE,FE416="na"),"na",VLOOKUP(GI416,'Vlookup tables'!$G$2:$H$7,2,FALSE))</f>
        <v>4</v>
      </c>
      <c r="FK416" t="str">
        <f>IF(OR(FF416=FALSE,FF416="na"),"na",VLOOKUP(GJ416,'Vlookup tables'!$G$2:$H$7,2,FALSE))</f>
        <v>na</v>
      </c>
      <c r="FL416">
        <f>IF(OR(FG416=FALSE,FG416="na"),"na",VLOOKUP(GK416,'Vlookup tables'!$G$2:$H$7,2,FALSE))</f>
        <v>5</v>
      </c>
      <c r="FM416">
        <f>IF(OR(FD416=FALSE,FD416="na"),"na",VLOOKUP(GO416,'Vlookup tables'!$J$2:$K$5,2,FALSE))</f>
        <v>2</v>
      </c>
      <c r="FN416">
        <f>IF(OR(FE416=FALSE,FE416="na"),"na",VLOOKUP(GP416,'Vlookup tables'!$J$2:$K$5,2,FALSE))</f>
        <v>2</v>
      </c>
      <c r="FO416" t="str">
        <f>IF(OR(FF416=FALSE,FF416="na"),"na",VLOOKUP(GQ416,'Vlookup tables'!$J$2:$K$5,2,FALSE))</f>
        <v>na</v>
      </c>
      <c r="FP416">
        <f>IF(OR(FG416=FALSE,FG416="na"),"na",VLOOKUP(GR416,'Vlookup tables'!$J$2:$K$5,2,FALSE))</f>
        <v>2</v>
      </c>
      <c r="FQ416" t="b">
        <f t="shared" si="430"/>
        <v>0</v>
      </c>
      <c r="FR416" t="b">
        <f t="shared" si="431"/>
        <v>0</v>
      </c>
      <c r="FS416" t="str">
        <f t="shared" si="432"/>
        <v>na</v>
      </c>
      <c r="FT416" t="b">
        <f t="shared" si="433"/>
        <v>0</v>
      </c>
      <c r="FU416" t="b">
        <f t="shared" si="434"/>
        <v>0</v>
      </c>
      <c r="FV416" t="s">
        <v>594</v>
      </c>
      <c r="FX416" t="s">
        <v>554</v>
      </c>
      <c r="GA416" t="s">
        <v>555</v>
      </c>
      <c r="GB416" t="s">
        <v>557</v>
      </c>
      <c r="GF416" t="s">
        <v>596</v>
      </c>
      <c r="GH416" t="s">
        <v>527</v>
      </c>
      <c r="GI416" t="s">
        <v>573</v>
      </c>
      <c r="GK416" t="s">
        <v>551</v>
      </c>
      <c r="GO416" t="s">
        <v>528</v>
      </c>
      <c r="GP416" t="s">
        <v>528</v>
      </c>
      <c r="GR416" t="s">
        <v>528</v>
      </c>
      <c r="HD416" t="s">
        <v>552</v>
      </c>
      <c r="HX416">
        <f>IF(IT416="","Unknown",VLOOKUP(IT416,'Vlookup tables'!$B$13:$C$16,2,FALSE))</f>
        <v>2</v>
      </c>
      <c r="HY416">
        <f>IF(IU416="","Unknown",VLOOKUP(IU416,'Vlookup tables'!$D$13:$E$16,2,FALSE))</f>
        <v>3</v>
      </c>
      <c r="HZ416">
        <f>IF(IV416="","Unknown",VLOOKUP(IV416,'Vlookup tables'!$F$13:$G$16,2,FALSE))</f>
        <v>3</v>
      </c>
      <c r="IA416">
        <f>IF(IW416="","Unknown",VLOOKUP(IW416,'Vlookup tables'!$H$13:$I$16,2,FALSE))</f>
        <v>1</v>
      </c>
      <c r="IB416">
        <f>IF(IX416="","Unknown",VLOOKUP(IX416,'Vlookup tables'!$J$13:$K$16,2,FALSE))</f>
        <v>2</v>
      </c>
      <c r="IC416">
        <f>IF(IY416="","Unknown",VLOOKUP(IY416,'Vlookup tables'!$L$13:$M$16,2,FALSE))</f>
        <v>2</v>
      </c>
      <c r="ID416">
        <f>IF(IZ416="","Unknown",VLOOKUP(IZ416,'Vlookup tables'!$N$13:$O$16,2,FALSE))</f>
        <v>1</v>
      </c>
      <c r="IE416">
        <f>VLOOKUP(JA416,'Vlookup tables'!$P$13:$Q$15,2,FALSE)</f>
        <v>2</v>
      </c>
      <c r="IF416" t="b">
        <f t="shared" si="469"/>
        <v>1</v>
      </c>
      <c r="IG416" t="b">
        <f t="shared" si="470"/>
        <v>0</v>
      </c>
      <c r="IH416" t="b">
        <f t="shared" si="471"/>
        <v>0</v>
      </c>
      <c r="II416" t="b">
        <f t="shared" si="435"/>
        <v>0</v>
      </c>
      <c r="IJ416">
        <f>IF(OR(IF416=FALSE,IF416="na"),"na",VLOOKUP(JF416,'Vlookup tables'!$G$2:$H$7,2,FALSE))</f>
        <v>2</v>
      </c>
      <c r="IK416" t="str">
        <f>IF(OR(IG416=FALSE,IG416="na"),"na",VLOOKUP(JG416,'Vlookup tables'!$G$2:$H$7,2,FALSE))</f>
        <v>na</v>
      </c>
      <c r="IL416" t="str">
        <f>IF(OR(IH416=FALSE,IH416="na"),"na",VLOOKUP(JH416,'Vlookup tables'!$G$2:$H$7,2,FALSE))</f>
        <v>na</v>
      </c>
      <c r="IM416">
        <f>IF(OR(IF416=FALSE,IF416="na"),"na",VLOOKUP(JL416,'Vlookup tables'!$J$2:$K$5,2,FALSE))</f>
        <v>2</v>
      </c>
      <c r="IN416" t="str">
        <f>IF(OR(IG416=FALSE,IG416="na"),"na",VLOOKUP(JM416,'Vlookup tables'!$J$2:$K$5,2,FALSE))</f>
        <v>na</v>
      </c>
      <c r="IO416" t="str">
        <f>IF(OR(IH416=FALSE,IH416="na"),"na",VLOOKUP(JN416,'Vlookup tables'!$J$2:$K$5,2,FALSE))</f>
        <v>na</v>
      </c>
      <c r="IP416" t="b">
        <f t="shared" si="472"/>
        <v>0</v>
      </c>
      <c r="IQ416" t="str">
        <f t="shared" si="473"/>
        <v>na</v>
      </c>
      <c r="IR416" t="str">
        <f t="shared" si="474"/>
        <v>na</v>
      </c>
      <c r="IS416" t="b">
        <f t="shared" si="475"/>
        <v>0</v>
      </c>
      <c r="IT416" t="s">
        <v>559</v>
      </c>
      <c r="IU416" t="s">
        <v>539</v>
      </c>
      <c r="IV416" t="s">
        <v>540</v>
      </c>
      <c r="IW416" t="s">
        <v>587</v>
      </c>
      <c r="IX416" t="s">
        <v>563</v>
      </c>
      <c r="IY416" t="s">
        <v>528</v>
      </c>
      <c r="IZ416" t="s">
        <v>562</v>
      </c>
      <c r="JA416" t="s">
        <v>578</v>
      </c>
      <c r="JB416" t="s">
        <v>662</v>
      </c>
      <c r="JF416" t="s">
        <v>531</v>
      </c>
      <c r="JL416" t="s">
        <v>528</v>
      </c>
      <c r="KN416" t="s">
        <v>552</v>
      </c>
      <c r="KP416" t="s">
        <v>2100</v>
      </c>
      <c r="KQ416" t="b">
        <f t="shared" si="476"/>
        <v>1</v>
      </c>
      <c r="KR416">
        <f t="shared" si="436"/>
        <v>141</v>
      </c>
    </row>
    <row r="417" spans="1:304" ht="14.4" customHeight="1" x14ac:dyDescent="0.3">
      <c r="A417">
        <v>100</v>
      </c>
      <c r="B417">
        <v>1173</v>
      </c>
      <c r="C417" s="2">
        <v>44896.517407407409</v>
      </c>
      <c r="D417">
        <v>1</v>
      </c>
      <c r="E417" t="s">
        <v>544</v>
      </c>
      <c r="F417" t="s">
        <v>680</v>
      </c>
      <c r="G417">
        <f>VLOOKUP(F417,'Vlookup tables'!$A$2:$B$10,2,FALSE)</f>
        <v>2</v>
      </c>
      <c r="H417" t="s">
        <v>579</v>
      </c>
      <c r="I417" t="s">
        <v>2101</v>
      </c>
      <c r="J417" t="str">
        <f t="shared" si="477"/>
        <v>Port of Entry / Safety</v>
      </c>
      <c r="K417" t="s">
        <v>680</v>
      </c>
      <c r="L417">
        <f>VLOOKUP(K417,'Vlookup tables'!$A$2:$B$10,2,FALSE)</f>
        <v>2</v>
      </c>
      <c r="M417" t="s">
        <v>583</v>
      </c>
      <c r="N417" t="b">
        <f t="shared" si="437"/>
        <v>1</v>
      </c>
      <c r="O417" t="b">
        <f t="shared" si="438"/>
        <v>0</v>
      </c>
      <c r="P417" t="b">
        <f t="shared" si="439"/>
        <v>0</v>
      </c>
      <c r="Q417" t="b">
        <f t="shared" si="440"/>
        <v>0</v>
      </c>
      <c r="R417" t="b">
        <f t="shared" si="441"/>
        <v>0</v>
      </c>
      <c r="T417" t="str">
        <f t="shared" si="478"/>
        <v>na</v>
      </c>
      <c r="U417" t="str">
        <f t="shared" si="479"/>
        <v>Unknown</v>
      </c>
      <c r="V417" t="str">
        <f t="shared" si="480"/>
        <v>Unknown</v>
      </c>
      <c r="W417" t="str">
        <f t="shared" si="481"/>
        <v>Unknown</v>
      </c>
      <c r="X417" t="str">
        <f t="shared" si="482"/>
        <v>Unknown</v>
      </c>
      <c r="Y417" t="s">
        <v>517</v>
      </c>
      <c r="Z417">
        <f>VLOOKUP(Y417,'Vlookup tables'!$D$2:$E$6,2,FALSE)</f>
        <v>1</v>
      </c>
      <c r="AA417" t="b">
        <f t="shared" si="419"/>
        <v>0</v>
      </c>
      <c r="AB417" t="b">
        <f t="shared" si="442"/>
        <v>0</v>
      </c>
      <c r="AC417" t="b">
        <f t="shared" si="443"/>
        <v>0</v>
      </c>
      <c r="AD417" t="b">
        <f t="shared" si="444"/>
        <v>0</v>
      </c>
      <c r="AE417" t="b">
        <f t="shared" si="445"/>
        <v>0</v>
      </c>
      <c r="AF417" t="str">
        <f>IF(OR(AA417=FALSE,AA417="na"),"na",VLOOKUP(AV417,'Vlookup tables'!$G$2:$H$7,2,FALSE))</f>
        <v>na</v>
      </c>
      <c r="AG417" t="str">
        <f>IF(OR(AB417=FALSE,AB417="na"),"na",VLOOKUP(AW417,'Vlookup tables'!$G$2:$H$7,2,FALSE))</f>
        <v>na</v>
      </c>
      <c r="AH417" t="str">
        <f>IF(OR(AC417=FALSE,AC417="na"),"na",VLOOKUP(AX417,'Vlookup tables'!$G$2:$H$7,2,FALSE))</f>
        <v>na</v>
      </c>
      <c r="AI417" t="str">
        <f>IF(OR(AD417=FALSE,AD417="na"),"na",VLOOKUP(AY417,'Vlookup tables'!$G$2:$H$7,2,FALSE))</f>
        <v>na</v>
      </c>
      <c r="AJ417" t="str">
        <f>IF(OR(AA417=FALSE,AA417="na"),"na",VLOOKUP(BC417,'Vlookup tables'!$J$2:$K$5,2,FALSE))</f>
        <v>na</v>
      </c>
      <c r="AK417" t="str">
        <f>IF(OR(AB417=FALSE,AB417="na"),"na",VLOOKUP(BD417,'Vlookup tables'!$J$2:$K$5,2,FALSE))</f>
        <v>na</v>
      </c>
      <c r="AL417" t="str">
        <f>IF(OR(AC417=FALSE,AC417="na"),"na",VLOOKUP(BE417,'Vlookup tables'!$J$2:$K$5,2,FALSE))</f>
        <v>na</v>
      </c>
      <c r="AM417" t="str">
        <f>IF(OR(AD417=FALSE,AD417="na"),"na",VLOOKUP(BF417,'Vlookup tables'!$J$2:$K$5,2,FALSE))</f>
        <v>na</v>
      </c>
      <c r="AN417" t="str">
        <f t="shared" si="446"/>
        <v>na</v>
      </c>
      <c r="AO417" t="str">
        <f t="shared" si="447"/>
        <v>na</v>
      </c>
      <c r="AP417" t="str">
        <f t="shared" si="448"/>
        <v>na</v>
      </c>
      <c r="AQ417" t="str">
        <f t="shared" si="449"/>
        <v>na</v>
      </c>
      <c r="AR417" t="s">
        <v>632</v>
      </c>
      <c r="AX417" t="s">
        <v>573</v>
      </c>
      <c r="BE417" t="s">
        <v>532</v>
      </c>
      <c r="BL417" t="s">
        <v>2102</v>
      </c>
      <c r="BQ417" t="str">
        <f t="shared" si="450"/>
        <v>Yes</v>
      </c>
      <c r="BR417" t="b">
        <f t="shared" si="451"/>
        <v>1</v>
      </c>
      <c r="BS417" t="b">
        <f t="shared" si="452"/>
        <v>1</v>
      </c>
      <c r="BT417" t="b">
        <f t="shared" si="453"/>
        <v>0</v>
      </c>
      <c r="BU417" t="b">
        <f t="shared" si="454"/>
        <v>1</v>
      </c>
      <c r="BV417" t="b">
        <f t="shared" si="455"/>
        <v>0</v>
      </c>
      <c r="BW417">
        <f>IF(OR(BR417=FALSE,BR417="na"),"na",VLOOKUP(CN417,'Vlookup tables'!$G$2:$H$7,2,FALSE))</f>
        <v>2</v>
      </c>
      <c r="BX417">
        <f>IF(OR(BS417=FALSE,BS417="na"),"na",VLOOKUP(CO417,'Vlookup tables'!$G$2:$H$7,2,FALSE))</f>
        <v>4</v>
      </c>
      <c r="BY417" t="str">
        <f>IF(OR(BT417=FALSE,BT417="na"),"na",VLOOKUP(CP417,'Vlookup tables'!$G$2:$H$7,2,FALSE))</f>
        <v>na</v>
      </c>
      <c r="BZ417">
        <f>IF(OR(BU417=FALSE,BU417="na"),"na",VLOOKUP(CQ417,'Vlookup tables'!$G$2:$H$7,2,FALSE))</f>
        <v>4</v>
      </c>
      <c r="CA417">
        <f>IF(OR(BR417=FALSE,BR417="na"),"na",VLOOKUP(CU417,'Vlookup tables'!$J$2:$K$5,2,FALSE))</f>
        <v>3</v>
      </c>
      <c r="CB417">
        <f>IF(OR(BS417=FALSE,BS417="na"),"na",VLOOKUP(CV417,'Vlookup tables'!$J$2:$K$5,2,FALSE))</f>
        <v>3</v>
      </c>
      <c r="CC417" t="str">
        <f>IF(OR(BT417=FALSE,BT417="na"),"na",VLOOKUP(CW417,'Vlookup tables'!$J$2:$K$5,2,FALSE))</f>
        <v>na</v>
      </c>
      <c r="CD417">
        <f>IF(OR(BU417=FALSE,BU417="na"),"na",VLOOKUP(CX417,'Vlookup tables'!$J$2:$K$5,2,FALSE))</f>
        <v>3</v>
      </c>
      <c r="CE417" t="b">
        <f t="shared" si="456"/>
        <v>1</v>
      </c>
      <c r="CF417" t="b">
        <f t="shared" si="457"/>
        <v>1</v>
      </c>
      <c r="CG417" t="str">
        <f t="shared" si="458"/>
        <v>na</v>
      </c>
      <c r="CH417" t="b">
        <f t="shared" si="459"/>
        <v>1</v>
      </c>
      <c r="CI417" t="s">
        <v>519</v>
      </c>
      <c r="CJ417" t="s">
        <v>667</v>
      </c>
      <c r="CN417" t="s">
        <v>531</v>
      </c>
      <c r="CO417" t="s">
        <v>573</v>
      </c>
      <c r="CQ417" t="s">
        <v>573</v>
      </c>
      <c r="CU417" t="s">
        <v>532</v>
      </c>
      <c r="CV417" t="s">
        <v>532</v>
      </c>
      <c r="CX417" t="s">
        <v>532</v>
      </c>
      <c r="DB417" t="s">
        <v>2103</v>
      </c>
      <c r="DC417" t="s">
        <v>2104</v>
      </c>
      <c r="DE417" t="s">
        <v>2105</v>
      </c>
      <c r="DI417" t="b">
        <f t="shared" si="460"/>
        <v>0</v>
      </c>
      <c r="DK417" t="s">
        <v>552</v>
      </c>
      <c r="EQ417" t="b">
        <f t="shared" si="461"/>
        <v>1</v>
      </c>
      <c r="ER417" t="b">
        <f t="shared" si="462"/>
        <v>1</v>
      </c>
      <c r="ES417" t="b">
        <f t="shared" si="463"/>
        <v>0</v>
      </c>
      <c r="ET417" t="b">
        <f t="shared" si="464"/>
        <v>0</v>
      </c>
      <c r="EU417" t="b">
        <f t="shared" si="465"/>
        <v>0</v>
      </c>
      <c r="EV417" t="b">
        <f t="shared" si="466"/>
        <v>0</v>
      </c>
      <c r="EW417">
        <f t="shared" si="420"/>
        <v>2</v>
      </c>
      <c r="EX417" t="str">
        <f t="shared" si="421"/>
        <v>na</v>
      </c>
      <c r="EY417" t="str">
        <f t="shared" si="422"/>
        <v>na</v>
      </c>
      <c r="EZ417" t="str">
        <f t="shared" si="423"/>
        <v>na</v>
      </c>
      <c r="FA417" t="str">
        <f t="shared" si="424"/>
        <v>Unknown</v>
      </c>
      <c r="FB417" t="str">
        <f t="shared" si="425"/>
        <v>Unknown</v>
      </c>
      <c r="FC417" t="str">
        <f t="shared" si="467"/>
        <v>Unknown</v>
      </c>
      <c r="FD417" t="b">
        <f t="shared" si="426"/>
        <v>0</v>
      </c>
      <c r="FE417" t="b">
        <f t="shared" si="427"/>
        <v>0</v>
      </c>
      <c r="FF417" t="b">
        <f t="shared" si="428"/>
        <v>1</v>
      </c>
      <c r="FG417" t="b">
        <f t="shared" si="429"/>
        <v>0</v>
      </c>
      <c r="FH417" t="b">
        <f t="shared" si="468"/>
        <v>0</v>
      </c>
      <c r="FI417" t="str">
        <f>IF(OR(FD417=FALSE,FD417="na"),"na",VLOOKUP(GH417,'Vlookup tables'!$G$2:$H$7,2,FALSE))</f>
        <v>na</v>
      </c>
      <c r="FJ417" t="str">
        <f>IF(OR(FE417=FALSE,FE417="na"),"na",VLOOKUP(GI417,'Vlookup tables'!$G$2:$H$7,2,FALSE))</f>
        <v>na</v>
      </c>
      <c r="FK417">
        <f>IF(OR(FF417=FALSE,FF417="na"),"na",VLOOKUP(GJ417,'Vlookup tables'!$G$2:$H$7,2,FALSE))</f>
        <v>4</v>
      </c>
      <c r="FL417" t="str">
        <f>IF(OR(FG417=FALSE,FG417="na"),"na",VLOOKUP(GK417,'Vlookup tables'!$G$2:$H$7,2,FALSE))</f>
        <v>na</v>
      </c>
      <c r="FM417" t="str">
        <f>IF(OR(FD417=FALSE,FD417="na"),"na",VLOOKUP(GO417,'Vlookup tables'!$J$2:$K$5,2,FALSE))</f>
        <v>na</v>
      </c>
      <c r="FN417" t="str">
        <f>IF(OR(FE417=FALSE,FE417="na"),"na",VLOOKUP(GP417,'Vlookup tables'!$J$2:$K$5,2,FALSE))</f>
        <v>na</v>
      </c>
      <c r="FO417">
        <f>IF(OR(FF417=FALSE,FF417="na"),"na",VLOOKUP(GQ417,'Vlookup tables'!$J$2:$K$5,2,FALSE))</f>
        <v>3</v>
      </c>
      <c r="FP417" t="str">
        <f>IF(OR(FG417=FALSE,FG417="na"),"na",VLOOKUP(GR417,'Vlookup tables'!$J$2:$K$5,2,FALSE))</f>
        <v>na</v>
      </c>
      <c r="FQ417" t="str">
        <f t="shared" si="430"/>
        <v>na</v>
      </c>
      <c r="FR417" t="str">
        <f t="shared" si="431"/>
        <v>na</v>
      </c>
      <c r="FS417" t="b">
        <f t="shared" si="432"/>
        <v>0</v>
      </c>
      <c r="FT417" t="str">
        <f t="shared" si="433"/>
        <v>na</v>
      </c>
      <c r="FU417" t="b">
        <f t="shared" si="434"/>
        <v>0</v>
      </c>
      <c r="FV417" t="s">
        <v>601</v>
      </c>
      <c r="FX417" t="s">
        <v>556</v>
      </c>
      <c r="GB417" t="s">
        <v>741</v>
      </c>
      <c r="GJ417" t="s">
        <v>573</v>
      </c>
      <c r="GQ417" t="s">
        <v>532</v>
      </c>
      <c r="HD417" t="s">
        <v>552</v>
      </c>
      <c r="HX417">
        <f>IF(IT417="","Unknown",VLOOKUP(IT417,'Vlookup tables'!$B$13:$C$16,2,FALSE))</f>
        <v>2</v>
      </c>
      <c r="HY417">
        <f>IF(IU417="","Unknown",VLOOKUP(IU417,'Vlookup tables'!$D$13:$E$16,2,FALSE))</f>
        <v>3</v>
      </c>
      <c r="HZ417">
        <f>IF(IV417="","Unknown",VLOOKUP(IV417,'Vlookup tables'!$F$13:$G$16,2,FALSE))</f>
        <v>3</v>
      </c>
      <c r="IA417">
        <f>IF(IW417="","Unknown",VLOOKUP(IW417,'Vlookup tables'!$H$13:$I$16,2,FALSE))</f>
        <v>2</v>
      </c>
      <c r="IB417">
        <f>IF(IX417="","Unknown",VLOOKUP(IX417,'Vlookup tables'!$J$13:$K$16,2,FALSE))</f>
        <v>3</v>
      </c>
      <c r="IC417">
        <f>IF(IY417="","Unknown",VLOOKUP(IY417,'Vlookup tables'!$L$13:$M$16,2,FALSE))</f>
        <v>3</v>
      </c>
      <c r="ID417">
        <f>IF(IZ417="","Unknown",VLOOKUP(IZ417,'Vlookup tables'!$N$13:$O$16,2,FALSE))</f>
        <v>2</v>
      </c>
      <c r="IE417">
        <f>VLOOKUP(JA417,'Vlookup tables'!$P$13:$Q$15,2,FALSE)</f>
        <v>2</v>
      </c>
      <c r="IF417" t="b">
        <f t="shared" si="469"/>
        <v>0</v>
      </c>
      <c r="IG417" t="b">
        <f t="shared" si="470"/>
        <v>0</v>
      </c>
      <c r="IH417" t="b">
        <f t="shared" si="471"/>
        <v>1</v>
      </c>
      <c r="II417" t="b">
        <f t="shared" si="435"/>
        <v>0</v>
      </c>
      <c r="IJ417" t="str">
        <f>IF(OR(IF417=FALSE,IF417="na"),"na",VLOOKUP(JF417,'Vlookup tables'!$G$2:$H$7,2,FALSE))</f>
        <v>na</v>
      </c>
      <c r="IK417" t="str">
        <f>IF(OR(IG417=FALSE,IG417="na"),"na",VLOOKUP(JG417,'Vlookup tables'!$G$2:$H$7,2,FALSE))</f>
        <v>na</v>
      </c>
      <c r="IL417">
        <f>IF(OR(IH417=FALSE,IH417="na"),"na",VLOOKUP(JH417,'Vlookup tables'!$G$2:$H$7,2,FALSE))</f>
        <v>3</v>
      </c>
      <c r="IM417" t="str">
        <f>IF(OR(IF417=FALSE,IF417="na"),"na",VLOOKUP(JL417,'Vlookup tables'!$J$2:$K$5,2,FALSE))</f>
        <v>na</v>
      </c>
      <c r="IN417" t="str">
        <f>IF(OR(IG417=FALSE,IG417="na"),"na",VLOOKUP(JM417,'Vlookup tables'!$J$2:$K$5,2,FALSE))</f>
        <v>na</v>
      </c>
      <c r="IO417">
        <f>IF(OR(IH417=FALSE,IH417="na"),"na",VLOOKUP(JN417,'Vlookup tables'!$J$2:$K$5,2,FALSE))</f>
        <v>2</v>
      </c>
      <c r="IP417" t="str">
        <f t="shared" si="472"/>
        <v>na</v>
      </c>
      <c r="IQ417" t="str">
        <f t="shared" si="473"/>
        <v>na</v>
      </c>
      <c r="IR417" t="b">
        <f t="shared" si="474"/>
        <v>0</v>
      </c>
      <c r="IS417" t="b">
        <f t="shared" si="475"/>
        <v>0</v>
      </c>
      <c r="IT417" t="s">
        <v>559</v>
      </c>
      <c r="IU417" t="s">
        <v>539</v>
      </c>
      <c r="IV417" t="s">
        <v>540</v>
      </c>
      <c r="IW417" t="s">
        <v>562</v>
      </c>
      <c r="IX417" t="s">
        <v>577</v>
      </c>
      <c r="IY417" t="s">
        <v>532</v>
      </c>
      <c r="IZ417" t="s">
        <v>576</v>
      </c>
      <c r="JA417" t="s">
        <v>578</v>
      </c>
      <c r="JB417" t="s">
        <v>1156</v>
      </c>
      <c r="JH417" t="s">
        <v>527</v>
      </c>
      <c r="JN417" t="s">
        <v>528</v>
      </c>
      <c r="KN417" t="s">
        <v>552</v>
      </c>
      <c r="KQ417" t="b">
        <f t="shared" si="476"/>
        <v>0</v>
      </c>
      <c r="KR417">
        <f t="shared" si="436"/>
        <v>148</v>
      </c>
    </row>
    <row r="418" spans="1:304" ht="14.4" customHeight="1" x14ac:dyDescent="0.3">
      <c r="A418">
        <v>100</v>
      </c>
      <c r="B418">
        <v>855</v>
      </c>
      <c r="C418" s="2">
        <v>44896.517858796295</v>
      </c>
      <c r="D418">
        <v>1</v>
      </c>
      <c r="E418" t="s">
        <v>544</v>
      </c>
      <c r="F418" t="s">
        <v>566</v>
      </c>
      <c r="G418">
        <f>VLOOKUP(F418,'Vlookup tables'!$A$2:$B$10,2,FALSE)</f>
        <v>3</v>
      </c>
      <c r="H418" t="s">
        <v>579</v>
      </c>
      <c r="I418" t="s">
        <v>2106</v>
      </c>
      <c r="J418" t="str">
        <f t="shared" si="477"/>
        <v>agent</v>
      </c>
      <c r="K418" t="s">
        <v>566</v>
      </c>
      <c r="L418">
        <f>VLOOKUP(K418,'Vlookup tables'!$A$2:$B$10,2,FALSE)</f>
        <v>3</v>
      </c>
      <c r="M418" t="s">
        <v>1363</v>
      </c>
      <c r="N418" t="b">
        <f t="shared" si="437"/>
        <v>1</v>
      </c>
      <c r="O418" t="b">
        <f t="shared" si="438"/>
        <v>0</v>
      </c>
      <c r="P418" t="b">
        <f t="shared" si="439"/>
        <v>0</v>
      </c>
      <c r="Q418" t="b">
        <f t="shared" si="440"/>
        <v>1</v>
      </c>
      <c r="R418" t="b">
        <f t="shared" si="441"/>
        <v>0</v>
      </c>
      <c r="T418" t="str">
        <f t="shared" si="478"/>
        <v>na</v>
      </c>
      <c r="U418" t="str">
        <f t="shared" si="479"/>
        <v>Unknown</v>
      </c>
      <c r="V418" t="str">
        <f t="shared" si="480"/>
        <v>Unknown</v>
      </c>
      <c r="W418" t="str">
        <f t="shared" si="481"/>
        <v>na</v>
      </c>
      <c r="X418" t="str">
        <f t="shared" si="482"/>
        <v>Unknown</v>
      </c>
      <c r="Y418" t="s">
        <v>517</v>
      </c>
      <c r="Z418">
        <f>VLOOKUP(Y418,'Vlookup tables'!$D$2:$E$6,2,FALSE)</f>
        <v>1</v>
      </c>
      <c r="AA418" t="b">
        <f t="shared" si="419"/>
        <v>1</v>
      </c>
      <c r="AB418" t="b">
        <f t="shared" si="442"/>
        <v>0</v>
      </c>
      <c r="AC418" t="b">
        <f t="shared" si="443"/>
        <v>0</v>
      </c>
      <c r="AD418" t="b">
        <f t="shared" si="444"/>
        <v>0</v>
      </c>
      <c r="AE418" t="b">
        <f t="shared" si="445"/>
        <v>0</v>
      </c>
      <c r="AF418">
        <f>IF(OR(AA418=FALSE,AA418="na"),"na",VLOOKUP(AV418,'Vlookup tables'!$G$2:$H$7,2,FALSE))</f>
        <v>1</v>
      </c>
      <c r="AG418" t="str">
        <f>IF(OR(AB418=FALSE,AB418="na"),"na",VLOOKUP(AW418,'Vlookup tables'!$G$2:$H$7,2,FALSE))</f>
        <v>na</v>
      </c>
      <c r="AH418" t="str">
        <f>IF(OR(AC418=FALSE,AC418="na"),"na",VLOOKUP(AX418,'Vlookup tables'!$G$2:$H$7,2,FALSE))</f>
        <v>na</v>
      </c>
      <c r="AI418" t="str">
        <f>IF(OR(AD418=FALSE,AD418="na"),"na",VLOOKUP(AY418,'Vlookup tables'!$G$2:$H$7,2,FALSE))</f>
        <v>na</v>
      </c>
      <c r="AJ418">
        <f>IF(OR(AA418=FALSE,AA418="na"),"na",VLOOKUP(BC418,'Vlookup tables'!$J$2:$K$5,2,FALSE))</f>
        <v>1</v>
      </c>
      <c r="AK418" t="str">
        <f>IF(OR(AB418=FALSE,AB418="na"),"na",VLOOKUP(BD418,'Vlookup tables'!$J$2:$K$5,2,FALSE))</f>
        <v>na</v>
      </c>
      <c r="AL418" t="str">
        <f>IF(OR(AC418=FALSE,AC418="na"),"na",VLOOKUP(BE418,'Vlookup tables'!$J$2:$K$5,2,FALSE))</f>
        <v>na</v>
      </c>
      <c r="AM418" t="str">
        <f>IF(OR(AD418=FALSE,AD418="na"),"na",VLOOKUP(BF418,'Vlookup tables'!$J$2:$K$5,2,FALSE))</f>
        <v>na</v>
      </c>
      <c r="AN418" t="b">
        <f t="shared" si="446"/>
        <v>0</v>
      </c>
      <c r="AO418" t="str">
        <f t="shared" si="447"/>
        <v>na</v>
      </c>
      <c r="AP418" t="str">
        <f t="shared" si="448"/>
        <v>na</v>
      </c>
      <c r="AQ418" t="str">
        <f t="shared" si="449"/>
        <v>na</v>
      </c>
      <c r="AR418" t="s">
        <v>571</v>
      </c>
      <c r="AV418" t="s">
        <v>530</v>
      </c>
      <c r="BC418" t="s">
        <v>564</v>
      </c>
      <c r="BQ418" t="str">
        <f t="shared" si="450"/>
        <v>No</v>
      </c>
      <c r="BR418" t="str">
        <f t="shared" si="451"/>
        <v>na</v>
      </c>
      <c r="BS418" t="str">
        <f t="shared" si="452"/>
        <v>na</v>
      </c>
      <c r="BT418" t="str">
        <f t="shared" si="453"/>
        <v>na</v>
      </c>
      <c r="BU418" t="str">
        <f t="shared" si="454"/>
        <v>na</v>
      </c>
      <c r="BV418" t="str">
        <f t="shared" si="455"/>
        <v>na</v>
      </c>
      <c r="BW418" t="str">
        <f>IF(OR(BR418=FALSE,BR418="na"),"na",VLOOKUP(CN418,'Vlookup tables'!$G$2:$H$7,2,FALSE))</f>
        <v>na</v>
      </c>
      <c r="BX418" t="str">
        <f>IF(OR(BS418=FALSE,BS418="na"),"na",VLOOKUP(CO418,'Vlookup tables'!$G$2:$H$7,2,FALSE))</f>
        <v>na</v>
      </c>
      <c r="BY418" t="str">
        <f>IF(OR(BT418=FALSE,BT418="na"),"na",VLOOKUP(CP418,'Vlookup tables'!$G$2:$H$7,2,FALSE))</f>
        <v>na</v>
      </c>
      <c r="BZ418" t="str">
        <f>IF(OR(BU418=FALSE,BU418="na"),"na",VLOOKUP(CQ418,'Vlookup tables'!$G$2:$H$7,2,FALSE))</f>
        <v>na</v>
      </c>
      <c r="CA418" t="str">
        <f>IF(OR(BR418=FALSE,BR418="na"),"na",VLOOKUP(CU418,'Vlookup tables'!$J$2:$K$5,2,FALSE))</f>
        <v>na</v>
      </c>
      <c r="CB418" t="str">
        <f>IF(OR(BS418=FALSE,BS418="na"),"na",VLOOKUP(CV418,'Vlookup tables'!$J$2:$K$5,2,FALSE))</f>
        <v>na</v>
      </c>
      <c r="CC418" t="str">
        <f>IF(OR(BT418=FALSE,BT418="na"),"na",VLOOKUP(CW418,'Vlookup tables'!$J$2:$K$5,2,FALSE))</f>
        <v>na</v>
      </c>
      <c r="CD418" t="str">
        <f>IF(OR(BU418=FALSE,BU418="na"),"na",VLOOKUP(CX418,'Vlookup tables'!$J$2:$K$5,2,FALSE))</f>
        <v>na</v>
      </c>
      <c r="CE418" t="str">
        <f t="shared" si="456"/>
        <v>na</v>
      </c>
      <c r="CF418" t="str">
        <f t="shared" si="457"/>
        <v>na</v>
      </c>
      <c r="CG418" t="str">
        <f t="shared" si="458"/>
        <v>na</v>
      </c>
      <c r="CH418" t="str">
        <f t="shared" si="459"/>
        <v>na</v>
      </c>
      <c r="CI418" t="s">
        <v>617</v>
      </c>
      <c r="DI418" t="b">
        <f t="shared" si="460"/>
        <v>0</v>
      </c>
      <c r="DK418" t="s">
        <v>579</v>
      </c>
      <c r="DL418" t="s">
        <v>2107</v>
      </c>
      <c r="EQ418" t="b">
        <f t="shared" si="461"/>
        <v>1</v>
      </c>
      <c r="ER418" t="b">
        <f t="shared" si="462"/>
        <v>1</v>
      </c>
      <c r="ES418" t="b">
        <f t="shared" si="463"/>
        <v>0</v>
      </c>
      <c r="ET418" t="b">
        <f t="shared" si="464"/>
        <v>0</v>
      </c>
      <c r="EU418" t="b">
        <f t="shared" si="465"/>
        <v>0</v>
      </c>
      <c r="EV418" t="b">
        <f t="shared" si="466"/>
        <v>0</v>
      </c>
      <c r="EW418">
        <f t="shared" si="420"/>
        <v>2</v>
      </c>
      <c r="EX418" t="str">
        <f t="shared" si="421"/>
        <v>na</v>
      </c>
      <c r="EY418" t="str">
        <f t="shared" si="422"/>
        <v>na</v>
      </c>
      <c r="EZ418" t="str">
        <f t="shared" si="423"/>
        <v>na</v>
      </c>
      <c r="FA418" t="b">
        <f t="shared" si="424"/>
        <v>1</v>
      </c>
      <c r="FB418" t="b">
        <f t="shared" si="425"/>
        <v>0</v>
      </c>
      <c r="FC418" t="b">
        <f t="shared" si="467"/>
        <v>0</v>
      </c>
      <c r="FD418" t="b">
        <f t="shared" si="426"/>
        <v>0</v>
      </c>
      <c r="FE418" t="b">
        <f t="shared" si="427"/>
        <v>0</v>
      </c>
      <c r="FF418" t="b">
        <f t="shared" si="428"/>
        <v>0</v>
      </c>
      <c r="FG418" t="b">
        <f t="shared" si="429"/>
        <v>1</v>
      </c>
      <c r="FH418" t="b">
        <f t="shared" si="468"/>
        <v>0</v>
      </c>
      <c r="FI418" t="str">
        <f>IF(OR(FD418=FALSE,FD418="na"),"na",VLOOKUP(GH418,'Vlookup tables'!$G$2:$H$7,2,FALSE))</f>
        <v>na</v>
      </c>
      <c r="FJ418" t="str">
        <f>IF(OR(FE418=FALSE,FE418="na"),"na",VLOOKUP(GI418,'Vlookup tables'!$G$2:$H$7,2,FALSE))</f>
        <v>na</v>
      </c>
      <c r="FK418" t="str">
        <f>IF(OR(FF418=FALSE,FF418="na"),"na",VLOOKUP(GJ418,'Vlookup tables'!$G$2:$H$7,2,FALSE))</f>
        <v>na</v>
      </c>
      <c r="FL418">
        <f>IF(OR(FG418=FALSE,FG418="na"),"na",VLOOKUP(GK418,'Vlookup tables'!$G$2:$H$7,2,FALSE))</f>
        <v>5</v>
      </c>
      <c r="FM418" t="str">
        <f>IF(OR(FD418=FALSE,FD418="na"),"na",VLOOKUP(GO418,'Vlookup tables'!$J$2:$K$5,2,FALSE))</f>
        <v>na</v>
      </c>
      <c r="FN418" t="str">
        <f>IF(OR(FE418=FALSE,FE418="na"),"na",VLOOKUP(GP418,'Vlookup tables'!$J$2:$K$5,2,FALSE))</f>
        <v>na</v>
      </c>
      <c r="FO418" t="str">
        <f>IF(OR(FF418=FALSE,FF418="na"),"na",VLOOKUP(GQ418,'Vlookup tables'!$J$2:$K$5,2,FALSE))</f>
        <v>na</v>
      </c>
      <c r="FP418">
        <f>IF(OR(FG418=FALSE,FG418="na"),"na",VLOOKUP(GR418,'Vlookup tables'!$J$2:$K$5,2,FALSE))</f>
        <v>2</v>
      </c>
      <c r="FQ418" t="str">
        <f t="shared" si="430"/>
        <v>na</v>
      </c>
      <c r="FR418" t="str">
        <f t="shared" si="431"/>
        <v>na</v>
      </c>
      <c r="FS418" t="str">
        <f t="shared" si="432"/>
        <v>na</v>
      </c>
      <c r="FT418" t="b">
        <f t="shared" si="433"/>
        <v>0</v>
      </c>
      <c r="FU418" t="b">
        <f t="shared" si="434"/>
        <v>0</v>
      </c>
      <c r="FV418" t="s">
        <v>601</v>
      </c>
      <c r="FX418" t="s">
        <v>556</v>
      </c>
      <c r="GB418" t="s">
        <v>623</v>
      </c>
      <c r="GF418" t="s">
        <v>596</v>
      </c>
      <c r="GK418" t="s">
        <v>551</v>
      </c>
      <c r="GR418" t="s">
        <v>528</v>
      </c>
      <c r="HD418" t="s">
        <v>552</v>
      </c>
      <c r="HX418">
        <f>IF(IT418="","Unknown",VLOOKUP(IT418,'Vlookup tables'!$B$13:$C$16,2,FALSE))</f>
        <v>1</v>
      </c>
      <c r="HY418">
        <f>IF(IU418="","Unknown",VLOOKUP(IU418,'Vlookup tables'!$D$13:$E$16,2,FALSE))</f>
        <v>3</v>
      </c>
      <c r="HZ418">
        <f>IF(IV418="","Unknown",VLOOKUP(IV418,'Vlookup tables'!$F$13:$G$16,2,FALSE))</f>
        <v>3</v>
      </c>
      <c r="IA418">
        <f>IF(IW418="","Unknown",VLOOKUP(IW418,'Vlookup tables'!$H$13:$I$16,2,FALSE))</f>
        <v>2</v>
      </c>
      <c r="IB418">
        <f>IF(IX418="","Unknown",VLOOKUP(IX418,'Vlookup tables'!$J$13:$K$16,2,FALSE))</f>
        <v>3</v>
      </c>
      <c r="IC418">
        <f>IF(IY418="","Unknown",VLOOKUP(IY418,'Vlookup tables'!$L$13:$M$16,2,FALSE))</f>
        <v>2</v>
      </c>
      <c r="ID418">
        <f>IF(IZ418="","Unknown",VLOOKUP(IZ418,'Vlookup tables'!$N$13:$O$16,2,FALSE))</f>
        <v>1</v>
      </c>
      <c r="IE418">
        <f>VLOOKUP(JA418,'Vlookup tables'!$P$13:$Q$15,2,FALSE)</f>
        <v>2</v>
      </c>
      <c r="IF418" t="b">
        <f t="shared" si="469"/>
        <v>0</v>
      </c>
      <c r="IG418" t="b">
        <f t="shared" si="470"/>
        <v>0</v>
      </c>
      <c r="IH418" t="b">
        <f t="shared" si="471"/>
        <v>0</v>
      </c>
      <c r="II418" t="b">
        <f t="shared" si="435"/>
        <v>1</v>
      </c>
      <c r="IJ418" t="str">
        <f>IF(OR(IF418=FALSE,IF418="na"),"na",VLOOKUP(JF418,'Vlookup tables'!$G$2:$H$7,2,FALSE))</f>
        <v>na</v>
      </c>
      <c r="IK418" t="str">
        <f>IF(OR(IG418=FALSE,IG418="na"),"na",VLOOKUP(JG418,'Vlookup tables'!$G$2:$H$7,2,FALSE))</f>
        <v>na</v>
      </c>
      <c r="IL418" t="str">
        <f>IF(OR(IH418=FALSE,IH418="na"),"na",VLOOKUP(JH418,'Vlookup tables'!$G$2:$H$7,2,FALSE))</f>
        <v>na</v>
      </c>
      <c r="IM418" t="str">
        <f>IF(OR(IF418=FALSE,IF418="na"),"na",VLOOKUP(JL418,'Vlookup tables'!$J$2:$K$5,2,FALSE))</f>
        <v>na</v>
      </c>
      <c r="IN418" t="str">
        <f>IF(OR(IG418=FALSE,IG418="na"),"na",VLOOKUP(JM418,'Vlookup tables'!$J$2:$K$5,2,FALSE))</f>
        <v>na</v>
      </c>
      <c r="IO418" t="str">
        <f>IF(OR(IH418=FALSE,IH418="na"),"na",VLOOKUP(JN418,'Vlookup tables'!$J$2:$K$5,2,FALSE))</f>
        <v>na</v>
      </c>
      <c r="IP418" t="str">
        <f t="shared" si="472"/>
        <v>na</v>
      </c>
      <c r="IQ418" t="str">
        <f t="shared" si="473"/>
        <v>na</v>
      </c>
      <c r="IR418" t="str">
        <f t="shared" si="474"/>
        <v>na</v>
      </c>
      <c r="IS418" t="b">
        <f t="shared" si="475"/>
        <v>0</v>
      </c>
      <c r="IT418" t="s">
        <v>704</v>
      </c>
      <c r="IU418" t="s">
        <v>539</v>
      </c>
      <c r="IV418" t="s">
        <v>540</v>
      </c>
      <c r="IW418" t="s">
        <v>562</v>
      </c>
      <c r="IX418" t="s">
        <v>577</v>
      </c>
      <c r="IY418" t="s">
        <v>528</v>
      </c>
      <c r="IZ418" t="s">
        <v>562</v>
      </c>
      <c r="JA418" t="s">
        <v>578</v>
      </c>
      <c r="JB418" t="s">
        <v>579</v>
      </c>
      <c r="JC418" t="s">
        <v>2108</v>
      </c>
      <c r="JI418" t="s">
        <v>551</v>
      </c>
      <c r="JO418" t="s">
        <v>528</v>
      </c>
      <c r="JU418" t="s">
        <v>2109</v>
      </c>
      <c r="KN418" t="s">
        <v>2110</v>
      </c>
      <c r="KO418" t="s">
        <v>2111</v>
      </c>
      <c r="KQ418" t="b">
        <f t="shared" si="476"/>
        <v>0</v>
      </c>
      <c r="KR418">
        <f t="shared" si="436"/>
        <v>142</v>
      </c>
    </row>
    <row r="419" spans="1:304" ht="14.4" customHeight="1" x14ac:dyDescent="0.3">
      <c r="A419">
        <v>100</v>
      </c>
      <c r="B419">
        <v>433</v>
      </c>
      <c r="C419" s="2">
        <v>44896.557129629633</v>
      </c>
      <c r="D419">
        <v>0.89999997615814198</v>
      </c>
      <c r="E419" t="s">
        <v>590</v>
      </c>
      <c r="F419" t="s">
        <v>566</v>
      </c>
      <c r="G419">
        <f>VLOOKUP(F419,'Vlookup tables'!$A$2:$B$10,2,FALSE)</f>
        <v>3</v>
      </c>
      <c r="H419" t="s">
        <v>545</v>
      </c>
      <c r="J419" t="str">
        <f t="shared" si="477"/>
        <v>Engineering</v>
      </c>
      <c r="K419" t="s">
        <v>611</v>
      </c>
      <c r="L419">
        <f>VLOOKUP(K419,'Vlookup tables'!$A$2:$B$10,2,FALSE)</f>
        <v>4</v>
      </c>
      <c r="M419" t="s">
        <v>583</v>
      </c>
      <c r="N419" t="b">
        <f t="shared" si="437"/>
        <v>1</v>
      </c>
      <c r="O419" t="b">
        <f t="shared" si="438"/>
        <v>0</v>
      </c>
      <c r="P419" t="b">
        <f t="shared" si="439"/>
        <v>0</v>
      </c>
      <c r="Q419" t="b">
        <f t="shared" si="440"/>
        <v>0</v>
      </c>
      <c r="R419" t="b">
        <f t="shared" si="441"/>
        <v>0</v>
      </c>
      <c r="S419" t="s">
        <v>614</v>
      </c>
      <c r="T419" t="str">
        <f t="shared" si="478"/>
        <v>na</v>
      </c>
      <c r="U419" t="b">
        <f t="shared" si="479"/>
        <v>1</v>
      </c>
      <c r="V419" t="b">
        <f t="shared" si="480"/>
        <v>1</v>
      </c>
      <c r="W419" t="b">
        <f t="shared" si="481"/>
        <v>1</v>
      </c>
      <c r="X419" t="b">
        <f t="shared" si="482"/>
        <v>0</v>
      </c>
      <c r="Y419" t="s">
        <v>517</v>
      </c>
      <c r="Z419">
        <f>VLOOKUP(Y419,'Vlookup tables'!$D$2:$E$6,2,FALSE)</f>
        <v>1</v>
      </c>
      <c r="AA419" t="b">
        <f t="shared" si="419"/>
        <v>1</v>
      </c>
      <c r="AB419" t="b">
        <f t="shared" si="442"/>
        <v>0</v>
      </c>
      <c r="AC419" t="b">
        <f t="shared" si="443"/>
        <v>0</v>
      </c>
      <c r="AD419" t="b">
        <f t="shared" si="444"/>
        <v>0</v>
      </c>
      <c r="AE419" t="b">
        <f t="shared" si="445"/>
        <v>0</v>
      </c>
      <c r="AF419">
        <f>IF(OR(AA419=FALSE,AA419="na"),"na",VLOOKUP(AV419,'Vlookup tables'!$G$2:$H$7,2,FALSE))</f>
        <v>2</v>
      </c>
      <c r="AG419" t="str">
        <f>IF(OR(AB419=FALSE,AB419="na"),"na",VLOOKUP(AW419,'Vlookup tables'!$G$2:$H$7,2,FALSE))</f>
        <v>na</v>
      </c>
      <c r="AH419" t="str">
        <f>IF(OR(AC419=FALSE,AC419="na"),"na",VLOOKUP(AX419,'Vlookup tables'!$G$2:$H$7,2,FALSE))</f>
        <v>na</v>
      </c>
      <c r="AI419" t="str">
        <f>IF(OR(AD419=FALSE,AD419="na"),"na",VLOOKUP(AY419,'Vlookup tables'!$G$2:$H$7,2,FALSE))</f>
        <v>na</v>
      </c>
      <c r="AJ419">
        <f>IF(OR(AA419=FALSE,AA419="na"),"na",VLOOKUP(BC419,'Vlookup tables'!$J$2:$K$5,2,FALSE))</f>
        <v>2</v>
      </c>
      <c r="AK419" t="str">
        <f>IF(OR(AB419=FALSE,AB419="na"),"na",VLOOKUP(BD419,'Vlookup tables'!$J$2:$K$5,2,FALSE))</f>
        <v>na</v>
      </c>
      <c r="AL419" t="str">
        <f>IF(OR(AC419=FALSE,AC419="na"),"na",VLOOKUP(BE419,'Vlookup tables'!$J$2:$K$5,2,FALSE))</f>
        <v>na</v>
      </c>
      <c r="AM419" t="str">
        <f>IF(OR(AD419=FALSE,AD419="na"),"na",VLOOKUP(BF419,'Vlookup tables'!$J$2:$K$5,2,FALSE))</f>
        <v>na</v>
      </c>
      <c r="AN419" t="b">
        <f t="shared" si="446"/>
        <v>1</v>
      </c>
      <c r="AO419" t="str">
        <f t="shared" si="447"/>
        <v>na</v>
      </c>
      <c r="AP419" t="str">
        <f t="shared" si="448"/>
        <v>na</v>
      </c>
      <c r="AQ419" t="str">
        <f t="shared" si="449"/>
        <v>na</v>
      </c>
      <c r="AR419" t="s">
        <v>571</v>
      </c>
      <c r="AV419" t="s">
        <v>531</v>
      </c>
      <c r="BC419" t="s">
        <v>528</v>
      </c>
      <c r="BJ419" t="s">
        <v>2112</v>
      </c>
      <c r="BQ419" t="str">
        <f t="shared" si="450"/>
        <v>Yes</v>
      </c>
      <c r="BR419" t="b">
        <f t="shared" si="451"/>
        <v>1</v>
      </c>
      <c r="BS419" t="b">
        <f t="shared" si="452"/>
        <v>1</v>
      </c>
      <c r="BT419" t="b">
        <f t="shared" si="453"/>
        <v>0</v>
      </c>
      <c r="BU419" t="b">
        <f t="shared" si="454"/>
        <v>0</v>
      </c>
      <c r="BV419" t="b">
        <f t="shared" si="455"/>
        <v>0</v>
      </c>
      <c r="BW419">
        <f>IF(OR(BR419=FALSE,BR419="na"),"na",VLOOKUP(CN419,'Vlookup tables'!$G$2:$H$7,2,FALSE))</f>
        <v>2</v>
      </c>
      <c r="BX419">
        <f>IF(OR(BS419=FALSE,BS419="na"),"na",VLOOKUP(CO419,'Vlookup tables'!$G$2:$H$7,2,FALSE))</f>
        <v>3</v>
      </c>
      <c r="BY419" t="str">
        <f>IF(OR(BT419=FALSE,BT419="na"),"na",VLOOKUP(CP419,'Vlookup tables'!$G$2:$H$7,2,FALSE))</f>
        <v>na</v>
      </c>
      <c r="BZ419" t="str">
        <f>IF(OR(BU419=FALSE,BU419="na"),"na",VLOOKUP(CQ419,'Vlookup tables'!$G$2:$H$7,2,FALSE))</f>
        <v>na</v>
      </c>
      <c r="CA419">
        <f>IF(OR(BR419=FALSE,BR419="na"),"na",VLOOKUP(CU419,'Vlookup tables'!$J$2:$K$5,2,FALSE))</f>
        <v>2</v>
      </c>
      <c r="CB419">
        <f>IF(OR(BS419=FALSE,BS419="na"),"na",VLOOKUP(CV419,'Vlookup tables'!$J$2:$K$5,2,FALSE))</f>
        <v>3</v>
      </c>
      <c r="CC419" t="str">
        <f>IF(OR(BT419=FALSE,BT419="na"),"na",VLOOKUP(CW419,'Vlookup tables'!$J$2:$K$5,2,FALSE))</f>
        <v>na</v>
      </c>
      <c r="CD419" t="str">
        <f>IF(OR(BU419=FALSE,BU419="na"),"na",VLOOKUP(CX419,'Vlookup tables'!$J$2:$K$5,2,FALSE))</f>
        <v>na</v>
      </c>
      <c r="CE419" t="b">
        <f t="shared" si="456"/>
        <v>0</v>
      </c>
      <c r="CF419" t="b">
        <f t="shared" si="457"/>
        <v>0</v>
      </c>
      <c r="CG419" t="str">
        <f t="shared" si="458"/>
        <v>na</v>
      </c>
      <c r="CH419" t="str">
        <f t="shared" si="459"/>
        <v>na</v>
      </c>
      <c r="CI419" t="s">
        <v>519</v>
      </c>
      <c r="CJ419" t="s">
        <v>529</v>
      </c>
      <c r="CN419" t="s">
        <v>531</v>
      </c>
      <c r="CO419" t="s">
        <v>527</v>
      </c>
      <c r="CU419" t="s">
        <v>528</v>
      </c>
      <c r="CV419" t="s">
        <v>532</v>
      </c>
      <c r="DI419" t="b">
        <f t="shared" si="460"/>
        <v>0</v>
      </c>
      <c r="DK419" t="s">
        <v>552</v>
      </c>
      <c r="EQ419" t="b">
        <f t="shared" si="461"/>
        <v>1</v>
      </c>
      <c r="ER419" t="b">
        <f t="shared" si="462"/>
        <v>1</v>
      </c>
      <c r="ES419" t="b">
        <f t="shared" si="463"/>
        <v>0</v>
      </c>
      <c r="ET419" t="b">
        <f t="shared" si="464"/>
        <v>0</v>
      </c>
      <c r="EU419" t="b">
        <f t="shared" si="465"/>
        <v>1</v>
      </c>
      <c r="EV419" t="b">
        <f t="shared" si="466"/>
        <v>0</v>
      </c>
      <c r="EW419">
        <f t="shared" si="420"/>
        <v>3</v>
      </c>
      <c r="EX419" t="str">
        <f t="shared" si="421"/>
        <v>na</v>
      </c>
      <c r="EY419" t="str">
        <f t="shared" si="422"/>
        <v>na</v>
      </c>
      <c r="EZ419">
        <f t="shared" si="423"/>
        <v>1</v>
      </c>
      <c r="FA419" t="b">
        <f t="shared" si="424"/>
        <v>1</v>
      </c>
      <c r="FB419" t="b">
        <f t="shared" si="425"/>
        <v>0</v>
      </c>
      <c r="FC419" t="b">
        <f t="shared" si="467"/>
        <v>0</v>
      </c>
      <c r="FD419" t="b">
        <f t="shared" si="426"/>
        <v>1</v>
      </c>
      <c r="FE419" t="b">
        <f t="shared" si="427"/>
        <v>0</v>
      </c>
      <c r="FF419" t="b">
        <f t="shared" si="428"/>
        <v>0</v>
      </c>
      <c r="FG419" t="b">
        <f t="shared" si="429"/>
        <v>0</v>
      </c>
      <c r="FH419" t="b">
        <f t="shared" si="468"/>
        <v>0</v>
      </c>
      <c r="FI419">
        <f>IF(OR(FD419=FALSE,FD419="na"),"na",VLOOKUP(GH419,'Vlookup tables'!$G$2:$H$7,2,FALSE))</f>
        <v>2</v>
      </c>
      <c r="FJ419" t="str">
        <f>IF(OR(FE419=FALSE,FE419="na"),"na",VLOOKUP(GI419,'Vlookup tables'!$G$2:$H$7,2,FALSE))</f>
        <v>na</v>
      </c>
      <c r="FK419" t="str">
        <f>IF(OR(FF419=FALSE,FF419="na"),"na",VLOOKUP(GJ419,'Vlookup tables'!$G$2:$H$7,2,FALSE))</f>
        <v>na</v>
      </c>
      <c r="FL419" t="str">
        <f>IF(OR(FG419=FALSE,FG419="na"),"na",VLOOKUP(GK419,'Vlookup tables'!$G$2:$H$7,2,FALSE))</f>
        <v>na</v>
      </c>
      <c r="FM419">
        <f>IF(OR(FD419=FALSE,FD419="na"),"na",VLOOKUP(GO419,'Vlookup tables'!$J$2:$K$5,2,FALSE))</f>
        <v>2</v>
      </c>
      <c r="FN419" t="str">
        <f>IF(OR(FE419=FALSE,FE419="na"),"na",VLOOKUP(GP419,'Vlookup tables'!$J$2:$K$5,2,FALSE))</f>
        <v>na</v>
      </c>
      <c r="FO419" t="str">
        <f>IF(OR(FF419=FALSE,FF419="na"),"na",VLOOKUP(GQ419,'Vlookup tables'!$J$2:$K$5,2,FALSE))</f>
        <v>na</v>
      </c>
      <c r="FP419" t="str">
        <f>IF(OR(FG419=FALSE,FG419="na"),"na",VLOOKUP(GR419,'Vlookup tables'!$J$2:$K$5,2,FALSE))</f>
        <v>na</v>
      </c>
      <c r="FQ419" t="b">
        <f t="shared" si="430"/>
        <v>0</v>
      </c>
      <c r="FR419" t="str">
        <f t="shared" si="431"/>
        <v>na</v>
      </c>
      <c r="FS419" t="str">
        <f t="shared" si="432"/>
        <v>na</v>
      </c>
      <c r="FT419" t="str">
        <f t="shared" si="433"/>
        <v>na</v>
      </c>
      <c r="FU419" t="b">
        <f t="shared" si="434"/>
        <v>0</v>
      </c>
      <c r="FV419" t="s">
        <v>594</v>
      </c>
      <c r="FX419" t="s">
        <v>554</v>
      </c>
      <c r="GA419" t="s">
        <v>555</v>
      </c>
      <c r="GB419" t="s">
        <v>661</v>
      </c>
      <c r="GF419" t="s">
        <v>596</v>
      </c>
      <c r="GH419" t="s">
        <v>531</v>
      </c>
      <c r="GO419" t="s">
        <v>528</v>
      </c>
      <c r="HD419" t="s">
        <v>552</v>
      </c>
      <c r="HX419">
        <f>IF(IT419="","Unknown",VLOOKUP(IT419,'Vlookup tables'!$B$13:$C$16,2,FALSE))</f>
        <v>2</v>
      </c>
      <c r="HY419">
        <f>IF(IU419="","Unknown",VLOOKUP(IU419,'Vlookup tables'!$D$13:$E$16,2,FALSE))</f>
        <v>3</v>
      </c>
      <c r="HZ419">
        <f>IF(IV419="","Unknown",VLOOKUP(IV419,'Vlookup tables'!$F$13:$G$16,2,FALSE))</f>
        <v>3</v>
      </c>
      <c r="IA419">
        <f>IF(IW419="","Unknown",VLOOKUP(IW419,'Vlookup tables'!$H$13:$I$16,2,FALSE))</f>
        <v>3</v>
      </c>
      <c r="IB419">
        <f>IF(IX419="","Unknown",VLOOKUP(IX419,'Vlookup tables'!$J$13:$K$16,2,FALSE))</f>
        <v>3</v>
      </c>
      <c r="IC419">
        <f>IF(IY419="","Unknown",VLOOKUP(IY419,'Vlookup tables'!$L$13:$M$16,2,FALSE))</f>
        <v>3</v>
      </c>
      <c r="ID419">
        <f>IF(IZ419="","Unknown",VLOOKUP(IZ419,'Vlookup tables'!$N$13:$O$16,2,FALSE))</f>
        <v>1</v>
      </c>
      <c r="IE419">
        <f>VLOOKUP(JA419,'Vlookup tables'!$P$13:$Q$15,2,FALSE)</f>
        <v>1</v>
      </c>
      <c r="IF419" t="str">
        <f t="shared" si="469"/>
        <v>na</v>
      </c>
      <c r="IG419" t="str">
        <f t="shared" si="470"/>
        <v>na</v>
      </c>
      <c r="IH419" t="str">
        <f t="shared" si="471"/>
        <v>na</v>
      </c>
      <c r="II419" t="str">
        <f t="shared" si="435"/>
        <v>na</v>
      </c>
      <c r="IJ419" t="str">
        <f>IF(OR(IF419=FALSE,IF419="na"),"na",VLOOKUP(JF419,'Vlookup tables'!$G$2:$H$7,2,FALSE))</f>
        <v>na</v>
      </c>
      <c r="IK419" t="str">
        <f>IF(OR(IG419=FALSE,IG419="na"),"na",VLOOKUP(JG419,'Vlookup tables'!$G$2:$H$7,2,FALSE))</f>
        <v>na</v>
      </c>
      <c r="IL419" t="str">
        <f>IF(OR(IH419=FALSE,IH419="na"),"na",VLOOKUP(JH419,'Vlookup tables'!$G$2:$H$7,2,FALSE))</f>
        <v>na</v>
      </c>
      <c r="IM419" t="str">
        <f>IF(OR(IF419=FALSE,IF419="na"),"na",VLOOKUP(JL419,'Vlookup tables'!$J$2:$K$5,2,FALSE))</f>
        <v>na</v>
      </c>
      <c r="IN419" t="str">
        <f>IF(OR(IG419=FALSE,IG419="na"),"na",VLOOKUP(JM419,'Vlookup tables'!$J$2:$K$5,2,FALSE))</f>
        <v>na</v>
      </c>
      <c r="IO419" t="str">
        <f>IF(OR(IH419=FALSE,IH419="na"),"na",VLOOKUP(JN419,'Vlookup tables'!$J$2:$K$5,2,FALSE))</f>
        <v>na</v>
      </c>
      <c r="IP419" t="str">
        <f t="shared" si="472"/>
        <v>na</v>
      </c>
      <c r="IQ419" t="str">
        <f t="shared" si="473"/>
        <v>na</v>
      </c>
      <c r="IR419" t="str">
        <f t="shared" si="474"/>
        <v>na</v>
      </c>
      <c r="IS419" t="b">
        <f t="shared" si="475"/>
        <v>0</v>
      </c>
      <c r="IT419" t="s">
        <v>559</v>
      </c>
      <c r="IU419" t="s">
        <v>539</v>
      </c>
      <c r="IV419" t="s">
        <v>540</v>
      </c>
      <c r="IW419" t="s">
        <v>576</v>
      </c>
      <c r="IX419" t="s">
        <v>577</v>
      </c>
      <c r="IY419" t="s">
        <v>532</v>
      </c>
      <c r="IZ419" t="s">
        <v>562</v>
      </c>
      <c r="JA419" t="s">
        <v>541</v>
      </c>
      <c r="JX419" t="s">
        <v>565</v>
      </c>
      <c r="KQ419" t="b">
        <f t="shared" si="476"/>
        <v>0</v>
      </c>
      <c r="KR419">
        <f t="shared" si="436"/>
        <v>142</v>
      </c>
    </row>
    <row r="420" spans="1:304" ht="14.4" customHeight="1" x14ac:dyDescent="0.3">
      <c r="A420">
        <v>100</v>
      </c>
      <c r="B420">
        <v>1335</v>
      </c>
      <c r="C420" s="2">
        <v>44896.569907407407</v>
      </c>
      <c r="D420">
        <v>1</v>
      </c>
      <c r="E420" t="s">
        <v>752</v>
      </c>
      <c r="F420" t="s">
        <v>568</v>
      </c>
      <c r="G420">
        <f>VLOOKUP(F420,'Vlookup tables'!$A$2:$B$10,2,FALSE)</f>
        <v>6</v>
      </c>
      <c r="H420" t="s">
        <v>631</v>
      </c>
      <c r="J420" t="str">
        <f t="shared" si="477"/>
        <v>Maintenance</v>
      </c>
      <c r="K420" t="s">
        <v>568</v>
      </c>
      <c r="L420">
        <f>VLOOKUP(K420,'Vlookup tables'!$A$2:$B$10,2,FALSE)</f>
        <v>6</v>
      </c>
      <c r="M420" t="s">
        <v>701</v>
      </c>
      <c r="N420" t="b">
        <f t="shared" si="437"/>
        <v>1</v>
      </c>
      <c r="O420" t="b">
        <f t="shared" si="438"/>
        <v>1</v>
      </c>
      <c r="P420" t="b">
        <f t="shared" si="439"/>
        <v>0</v>
      </c>
      <c r="Q420" t="b">
        <f t="shared" si="440"/>
        <v>1</v>
      </c>
      <c r="R420" t="b">
        <f t="shared" si="441"/>
        <v>0</v>
      </c>
      <c r="S420" t="s">
        <v>1188</v>
      </c>
      <c r="T420" t="str">
        <f t="shared" si="478"/>
        <v>na</v>
      </c>
      <c r="U420" t="str">
        <f t="shared" si="479"/>
        <v>na</v>
      </c>
      <c r="V420" t="b">
        <f t="shared" si="480"/>
        <v>1</v>
      </c>
      <c r="W420" t="str">
        <f t="shared" si="481"/>
        <v>na</v>
      </c>
      <c r="X420" t="b">
        <f t="shared" si="482"/>
        <v>1</v>
      </c>
      <c r="Y420" t="s">
        <v>517</v>
      </c>
      <c r="Z420">
        <f>VLOOKUP(Y420,'Vlookup tables'!$D$2:$E$6,2,FALSE)</f>
        <v>1</v>
      </c>
      <c r="AA420" t="b">
        <f t="shared" si="419"/>
        <v>1</v>
      </c>
      <c r="AB420" t="b">
        <f t="shared" si="442"/>
        <v>0</v>
      </c>
      <c r="AC420" t="b">
        <f t="shared" si="443"/>
        <v>0</v>
      </c>
      <c r="AD420" t="b">
        <f t="shared" si="444"/>
        <v>0</v>
      </c>
      <c r="AE420" t="b">
        <f t="shared" si="445"/>
        <v>0</v>
      </c>
      <c r="AF420">
        <f>IF(OR(AA420=FALSE,AA420="na"),"na",VLOOKUP(AV420,'Vlookup tables'!$G$2:$H$7,2,FALSE))</f>
        <v>5</v>
      </c>
      <c r="AG420" t="str">
        <f>IF(OR(AB420=FALSE,AB420="na"),"na",VLOOKUP(AW420,'Vlookup tables'!$G$2:$H$7,2,FALSE))</f>
        <v>na</v>
      </c>
      <c r="AH420" t="str">
        <f>IF(OR(AC420=FALSE,AC420="na"),"na",VLOOKUP(AX420,'Vlookup tables'!$G$2:$H$7,2,FALSE))</f>
        <v>na</v>
      </c>
      <c r="AI420" t="str">
        <f>IF(OR(AD420=FALSE,AD420="na"),"na",VLOOKUP(AY420,'Vlookup tables'!$G$2:$H$7,2,FALSE))</f>
        <v>na</v>
      </c>
      <c r="AJ420">
        <f>IF(OR(AA420=FALSE,AA420="na"),"na",VLOOKUP(BC420,'Vlookup tables'!$J$2:$K$5,2,FALSE))</f>
        <v>3</v>
      </c>
      <c r="AK420" t="str">
        <f>IF(OR(AB420=FALSE,AB420="na"),"na",VLOOKUP(BD420,'Vlookup tables'!$J$2:$K$5,2,FALSE))</f>
        <v>na</v>
      </c>
      <c r="AL420" t="str">
        <f>IF(OR(AC420=FALSE,AC420="na"),"na",VLOOKUP(BE420,'Vlookup tables'!$J$2:$K$5,2,FALSE))</f>
        <v>na</v>
      </c>
      <c r="AM420" t="str">
        <f>IF(OR(AD420=FALSE,AD420="na"),"na",VLOOKUP(BF420,'Vlookup tables'!$J$2:$K$5,2,FALSE))</f>
        <v>na</v>
      </c>
      <c r="AN420" t="b">
        <f t="shared" si="446"/>
        <v>1</v>
      </c>
      <c r="AO420" t="str">
        <f t="shared" si="447"/>
        <v>na</v>
      </c>
      <c r="AP420" t="str">
        <f t="shared" si="448"/>
        <v>na</v>
      </c>
      <c r="AQ420" t="str">
        <f t="shared" si="449"/>
        <v>na</v>
      </c>
      <c r="AR420" t="s">
        <v>747</v>
      </c>
      <c r="AV420" t="s">
        <v>551</v>
      </c>
      <c r="AX420" t="s">
        <v>551</v>
      </c>
      <c r="BC420" t="s">
        <v>532</v>
      </c>
      <c r="BE420" t="s">
        <v>532</v>
      </c>
      <c r="BJ420" t="s">
        <v>2113</v>
      </c>
      <c r="BL420" t="s">
        <v>2114</v>
      </c>
      <c r="BQ420" t="str">
        <f t="shared" si="450"/>
        <v>No</v>
      </c>
      <c r="BR420" t="str">
        <f t="shared" si="451"/>
        <v>na</v>
      </c>
      <c r="BS420" t="str">
        <f t="shared" si="452"/>
        <v>na</v>
      </c>
      <c r="BT420" t="str">
        <f t="shared" si="453"/>
        <v>na</v>
      </c>
      <c r="BU420" t="str">
        <f t="shared" si="454"/>
        <v>na</v>
      </c>
      <c r="BV420" t="str">
        <f t="shared" si="455"/>
        <v>na</v>
      </c>
      <c r="BW420" t="str">
        <f>IF(OR(BR420=FALSE,BR420="na"),"na",VLOOKUP(CN420,'Vlookup tables'!$G$2:$H$7,2,FALSE))</f>
        <v>na</v>
      </c>
      <c r="BX420" t="str">
        <f>IF(OR(BS420=FALSE,BS420="na"),"na",VLOOKUP(CO420,'Vlookup tables'!$G$2:$H$7,2,FALSE))</f>
        <v>na</v>
      </c>
      <c r="BY420" t="str">
        <f>IF(OR(BT420=FALSE,BT420="na"),"na",VLOOKUP(CP420,'Vlookup tables'!$G$2:$H$7,2,FALSE))</f>
        <v>na</v>
      </c>
      <c r="BZ420" t="str">
        <f>IF(OR(BU420=FALSE,BU420="na"),"na",VLOOKUP(CQ420,'Vlookup tables'!$G$2:$H$7,2,FALSE))</f>
        <v>na</v>
      </c>
      <c r="CA420" t="str">
        <f>IF(OR(BR420=FALSE,BR420="na"),"na",VLOOKUP(CU420,'Vlookup tables'!$J$2:$K$5,2,FALSE))</f>
        <v>na</v>
      </c>
      <c r="CB420" t="str">
        <f>IF(OR(BS420=FALSE,BS420="na"),"na",VLOOKUP(CV420,'Vlookup tables'!$J$2:$K$5,2,FALSE))</f>
        <v>na</v>
      </c>
      <c r="CC420" t="str">
        <f>IF(OR(BT420=FALSE,BT420="na"),"na",VLOOKUP(CW420,'Vlookup tables'!$J$2:$K$5,2,FALSE))</f>
        <v>na</v>
      </c>
      <c r="CD420" t="str">
        <f>IF(OR(BU420=FALSE,BU420="na"),"na",VLOOKUP(CX420,'Vlookup tables'!$J$2:$K$5,2,FALSE))</f>
        <v>na</v>
      </c>
      <c r="CE420" t="str">
        <f t="shared" si="456"/>
        <v>na</v>
      </c>
      <c r="CF420" t="str">
        <f t="shared" si="457"/>
        <v>na</v>
      </c>
      <c r="CG420" t="str">
        <f t="shared" si="458"/>
        <v>na</v>
      </c>
      <c r="CH420" t="str">
        <f t="shared" si="459"/>
        <v>na</v>
      </c>
      <c r="CI420" t="s">
        <v>617</v>
      </c>
      <c r="DI420" t="b">
        <f t="shared" si="460"/>
        <v>0</v>
      </c>
      <c r="DK420" t="s">
        <v>900</v>
      </c>
      <c r="EQ420" t="b">
        <f t="shared" si="461"/>
        <v>1</v>
      </c>
      <c r="ER420" t="b">
        <f t="shared" si="462"/>
        <v>1</v>
      </c>
      <c r="ES420" t="b">
        <f t="shared" si="463"/>
        <v>1</v>
      </c>
      <c r="ET420" t="b">
        <f t="shared" si="464"/>
        <v>0</v>
      </c>
      <c r="EU420" t="b">
        <f t="shared" si="465"/>
        <v>1</v>
      </c>
      <c r="EV420" t="b">
        <f t="shared" si="466"/>
        <v>0</v>
      </c>
      <c r="EW420">
        <f t="shared" si="420"/>
        <v>3</v>
      </c>
      <c r="EX420">
        <f t="shared" si="421"/>
        <v>3</v>
      </c>
      <c r="EY420" t="str">
        <f t="shared" si="422"/>
        <v>na</v>
      </c>
      <c r="EZ420">
        <f t="shared" si="423"/>
        <v>3</v>
      </c>
      <c r="FA420" t="b">
        <f t="shared" si="424"/>
        <v>1</v>
      </c>
      <c r="FB420" t="b">
        <f t="shared" si="425"/>
        <v>0</v>
      </c>
      <c r="FC420" t="b">
        <f t="shared" si="467"/>
        <v>0</v>
      </c>
      <c r="FD420" t="b">
        <f t="shared" si="426"/>
        <v>1</v>
      </c>
      <c r="FE420" t="b">
        <f t="shared" si="427"/>
        <v>1</v>
      </c>
      <c r="FF420" t="b">
        <f t="shared" si="428"/>
        <v>1</v>
      </c>
      <c r="FG420" t="b">
        <f t="shared" si="429"/>
        <v>0</v>
      </c>
      <c r="FH420" t="b">
        <f t="shared" si="468"/>
        <v>0</v>
      </c>
      <c r="FI420">
        <f>IF(OR(FD420=FALSE,FD420="na"),"na",VLOOKUP(GH420,'Vlookup tables'!$G$2:$H$7,2,FALSE))</f>
        <v>5</v>
      </c>
      <c r="FJ420">
        <f>IF(OR(FE420=FALSE,FE420="na"),"na",VLOOKUP(GI420,'Vlookup tables'!$G$2:$H$7,2,FALSE))</f>
        <v>5</v>
      </c>
      <c r="FK420">
        <f>IF(OR(FF420=FALSE,FF420="na"),"na",VLOOKUP(GJ420,'Vlookup tables'!$G$2:$H$7,2,FALSE))</f>
        <v>5</v>
      </c>
      <c r="FL420" t="str">
        <f>IF(OR(FG420=FALSE,FG420="na"),"na",VLOOKUP(GK420,'Vlookup tables'!$G$2:$H$7,2,FALSE))</f>
        <v>na</v>
      </c>
      <c r="FM420">
        <f>IF(OR(FD420=FALSE,FD420="na"),"na",VLOOKUP(GO420,'Vlookup tables'!$J$2:$K$5,2,FALSE))</f>
        <v>3</v>
      </c>
      <c r="FN420">
        <f>IF(OR(FE420=FALSE,FE420="na"),"na",VLOOKUP(GP420,'Vlookup tables'!$J$2:$K$5,2,FALSE))</f>
        <v>3</v>
      </c>
      <c r="FO420">
        <f>IF(OR(FF420=FALSE,FF420="na"),"na",VLOOKUP(GQ420,'Vlookup tables'!$J$2:$K$5,2,FALSE))</f>
        <v>3</v>
      </c>
      <c r="FP420" t="str">
        <f>IF(OR(FG420=FALSE,FG420="na"),"na",VLOOKUP(GR420,'Vlookup tables'!$J$2:$K$5,2,FALSE))</f>
        <v>na</v>
      </c>
      <c r="FQ420" t="b">
        <f t="shared" si="430"/>
        <v>1</v>
      </c>
      <c r="FR420" t="b">
        <f t="shared" si="431"/>
        <v>0</v>
      </c>
      <c r="FS420" t="b">
        <f t="shared" si="432"/>
        <v>0</v>
      </c>
      <c r="FT420" t="str">
        <f t="shared" si="433"/>
        <v>na</v>
      </c>
      <c r="FU420" t="b">
        <f t="shared" si="434"/>
        <v>0</v>
      </c>
      <c r="FV420" t="s">
        <v>668</v>
      </c>
      <c r="FX420" t="s">
        <v>554</v>
      </c>
      <c r="FY420" t="s">
        <v>554</v>
      </c>
      <c r="GA420" t="s">
        <v>554</v>
      </c>
      <c r="GB420" t="s">
        <v>635</v>
      </c>
      <c r="GF420" t="s">
        <v>596</v>
      </c>
      <c r="GH420" t="s">
        <v>551</v>
      </c>
      <c r="GI420" t="s">
        <v>551</v>
      </c>
      <c r="GJ420" t="s">
        <v>551</v>
      </c>
      <c r="GO420" t="s">
        <v>532</v>
      </c>
      <c r="GP420" t="s">
        <v>532</v>
      </c>
      <c r="GQ420" t="s">
        <v>532</v>
      </c>
      <c r="GV420" t="s">
        <v>696</v>
      </c>
      <c r="HD420" t="s">
        <v>649</v>
      </c>
      <c r="HX420">
        <f>IF(IT420="","Unknown",VLOOKUP(IT420,'Vlookup tables'!$B$13:$C$16,2,FALSE))</f>
        <v>2</v>
      </c>
      <c r="HY420">
        <f>IF(IU420="","Unknown",VLOOKUP(IU420,'Vlookup tables'!$D$13:$E$16,2,FALSE))</f>
        <v>3</v>
      </c>
      <c r="HZ420">
        <f>IF(IV420="","Unknown",VLOOKUP(IV420,'Vlookup tables'!$F$13:$G$16,2,FALSE))</f>
        <v>3</v>
      </c>
      <c r="IA420">
        <f>IF(IW420="","Unknown",VLOOKUP(IW420,'Vlookup tables'!$H$13:$I$16,2,FALSE))</f>
        <v>2</v>
      </c>
      <c r="IB420">
        <f>IF(IX420="","Unknown",VLOOKUP(IX420,'Vlookup tables'!$J$13:$K$16,2,FALSE))</f>
        <v>3</v>
      </c>
      <c r="IC420">
        <f>IF(IY420="","Unknown",VLOOKUP(IY420,'Vlookup tables'!$L$13:$M$16,2,FALSE))</f>
        <v>3</v>
      </c>
      <c r="ID420">
        <f>IF(IZ420="","Unknown",VLOOKUP(IZ420,'Vlookup tables'!$N$13:$O$16,2,FALSE))</f>
        <v>1</v>
      </c>
      <c r="IE420">
        <f>VLOOKUP(JA420,'Vlookup tables'!$P$13:$Q$15,2,FALSE)</f>
        <v>2</v>
      </c>
      <c r="IF420" t="b">
        <f t="shared" si="469"/>
        <v>0</v>
      </c>
      <c r="IG420" t="b">
        <f t="shared" si="470"/>
        <v>0</v>
      </c>
      <c r="IH420" t="b">
        <f t="shared" si="471"/>
        <v>0</v>
      </c>
      <c r="II420" t="b">
        <f t="shared" si="435"/>
        <v>1</v>
      </c>
      <c r="IJ420" t="str">
        <f>IF(OR(IF420=FALSE,IF420="na"),"na",VLOOKUP(JF420,'Vlookup tables'!$G$2:$H$7,2,FALSE))</f>
        <v>na</v>
      </c>
      <c r="IK420" t="str">
        <f>IF(OR(IG420=FALSE,IG420="na"),"na",VLOOKUP(JG420,'Vlookup tables'!$G$2:$H$7,2,FALSE))</f>
        <v>na</v>
      </c>
      <c r="IL420" t="str">
        <f>IF(OR(IH420=FALSE,IH420="na"),"na",VLOOKUP(JH420,'Vlookup tables'!$G$2:$H$7,2,FALSE))</f>
        <v>na</v>
      </c>
      <c r="IM420" t="str">
        <f>IF(OR(IF420=FALSE,IF420="na"),"na",VLOOKUP(JL420,'Vlookup tables'!$J$2:$K$5,2,FALSE))</f>
        <v>na</v>
      </c>
      <c r="IN420" t="str">
        <f>IF(OR(IG420=FALSE,IG420="na"),"na",VLOOKUP(JM420,'Vlookup tables'!$J$2:$K$5,2,FALSE))</f>
        <v>na</v>
      </c>
      <c r="IO420" t="str">
        <f>IF(OR(IH420=FALSE,IH420="na"),"na",VLOOKUP(JN420,'Vlookup tables'!$J$2:$K$5,2,FALSE))</f>
        <v>na</v>
      </c>
      <c r="IP420" t="str">
        <f t="shared" si="472"/>
        <v>na</v>
      </c>
      <c r="IQ420" t="str">
        <f t="shared" si="473"/>
        <v>na</v>
      </c>
      <c r="IR420" t="str">
        <f t="shared" si="474"/>
        <v>na</v>
      </c>
      <c r="IS420" t="b">
        <f t="shared" si="475"/>
        <v>0</v>
      </c>
      <c r="IT420" t="s">
        <v>559</v>
      </c>
      <c r="IU420" t="s">
        <v>539</v>
      </c>
      <c r="IV420" t="s">
        <v>540</v>
      </c>
      <c r="IW420" t="s">
        <v>562</v>
      </c>
      <c r="IX420" t="s">
        <v>577</v>
      </c>
      <c r="IY420" t="s">
        <v>532</v>
      </c>
      <c r="IZ420" t="s">
        <v>562</v>
      </c>
      <c r="JA420" t="s">
        <v>578</v>
      </c>
      <c r="JB420" t="s">
        <v>579</v>
      </c>
      <c r="JC420" t="s">
        <v>2115</v>
      </c>
      <c r="JI420" t="s">
        <v>551</v>
      </c>
      <c r="JO420" t="s">
        <v>532</v>
      </c>
      <c r="KN420" t="s">
        <v>900</v>
      </c>
      <c r="KQ420" t="b">
        <f t="shared" si="476"/>
        <v>0</v>
      </c>
      <c r="KR420">
        <f t="shared" si="436"/>
        <v>150</v>
      </c>
    </row>
    <row r="421" spans="1:304" ht="14.4" customHeight="1" x14ac:dyDescent="0.3">
      <c r="A421">
        <v>100</v>
      </c>
      <c r="B421">
        <v>533</v>
      </c>
      <c r="C421" s="2">
        <v>44896.576585648145</v>
      </c>
      <c r="D421">
        <v>0.89999997615814198</v>
      </c>
      <c r="E421" t="s">
        <v>775</v>
      </c>
      <c r="F421" t="s">
        <v>612</v>
      </c>
      <c r="G421">
        <f>VLOOKUP(F421,'Vlookup tables'!$A$2:$B$10,2,FALSE)</f>
        <v>5</v>
      </c>
      <c r="H421" t="s">
        <v>579</v>
      </c>
      <c r="J421" t="str">
        <f t="shared" si="477"/>
        <v>Unknown</v>
      </c>
      <c r="K421" t="s">
        <v>612</v>
      </c>
      <c r="L421">
        <f>VLOOKUP(K421,'Vlookup tables'!$A$2:$B$10,2,FALSE)</f>
        <v>5</v>
      </c>
      <c r="M421" t="s">
        <v>583</v>
      </c>
      <c r="N421" t="b">
        <f t="shared" si="437"/>
        <v>1</v>
      </c>
      <c r="O421" t="b">
        <f t="shared" si="438"/>
        <v>0</v>
      </c>
      <c r="P421" t="b">
        <f t="shared" si="439"/>
        <v>0</v>
      </c>
      <c r="Q421" t="b">
        <f t="shared" si="440"/>
        <v>0</v>
      </c>
      <c r="R421" t="b">
        <f t="shared" si="441"/>
        <v>0</v>
      </c>
      <c r="T421" t="str">
        <f t="shared" si="478"/>
        <v>na</v>
      </c>
      <c r="U421" t="str">
        <f t="shared" si="479"/>
        <v>Unknown</v>
      </c>
      <c r="V421" t="str">
        <f t="shared" si="480"/>
        <v>Unknown</v>
      </c>
      <c r="W421" t="str">
        <f t="shared" si="481"/>
        <v>Unknown</v>
      </c>
      <c r="X421" t="str">
        <f t="shared" si="482"/>
        <v>Unknown</v>
      </c>
      <c r="Y421" t="s">
        <v>584</v>
      </c>
      <c r="Z421">
        <f>VLOOKUP(Y421,'Vlookup tables'!$D$2:$E$6,2,FALSE)</f>
        <v>2</v>
      </c>
      <c r="AA421" t="str">
        <f t="shared" si="419"/>
        <v>na</v>
      </c>
      <c r="AB421" t="str">
        <f t="shared" si="442"/>
        <v>na</v>
      </c>
      <c r="AC421" t="str">
        <f t="shared" si="443"/>
        <v>na</v>
      </c>
      <c r="AD421" t="str">
        <f t="shared" si="444"/>
        <v>na</v>
      </c>
      <c r="AE421" t="str">
        <f t="shared" si="445"/>
        <v>na</v>
      </c>
      <c r="AF421" t="str">
        <f>IF(OR(AA421=FALSE,AA421="na"),"na",VLOOKUP(AV421,'Vlookup tables'!$G$2:$H$7,2,FALSE))</f>
        <v>na</v>
      </c>
      <c r="AG421" t="str">
        <f>IF(OR(AB421=FALSE,AB421="na"),"na",VLOOKUP(AW421,'Vlookup tables'!$G$2:$H$7,2,FALSE))</f>
        <v>na</v>
      </c>
      <c r="AH421" t="str">
        <f>IF(OR(AC421=FALSE,AC421="na"),"na",VLOOKUP(AX421,'Vlookup tables'!$G$2:$H$7,2,FALSE))</f>
        <v>na</v>
      </c>
      <c r="AI421" t="str">
        <f>IF(OR(AD421=FALSE,AD421="na"),"na",VLOOKUP(AY421,'Vlookup tables'!$G$2:$H$7,2,FALSE))</f>
        <v>na</v>
      </c>
      <c r="AJ421" t="str">
        <f>IF(OR(AA421=FALSE,AA421="na"),"na",VLOOKUP(BC421,'Vlookup tables'!$J$2:$K$5,2,FALSE))</f>
        <v>na</v>
      </c>
      <c r="AK421" t="str">
        <f>IF(OR(AB421=FALSE,AB421="na"),"na",VLOOKUP(BD421,'Vlookup tables'!$J$2:$K$5,2,FALSE))</f>
        <v>na</v>
      </c>
      <c r="AL421" t="str">
        <f>IF(OR(AC421=FALSE,AC421="na"),"na",VLOOKUP(BE421,'Vlookup tables'!$J$2:$K$5,2,FALSE))</f>
        <v>na</v>
      </c>
      <c r="AM421" t="str">
        <f>IF(OR(AD421=FALSE,AD421="na"),"na",VLOOKUP(BF421,'Vlookup tables'!$J$2:$K$5,2,FALSE))</f>
        <v>na</v>
      </c>
      <c r="AN421" t="str">
        <f t="shared" si="446"/>
        <v>na</v>
      </c>
      <c r="AO421" t="str">
        <f t="shared" si="447"/>
        <v>na</v>
      </c>
      <c r="AP421" t="str">
        <f t="shared" si="448"/>
        <v>na</v>
      </c>
      <c r="AQ421" t="str">
        <f t="shared" si="449"/>
        <v>na</v>
      </c>
      <c r="BQ421" t="str">
        <f t="shared" si="450"/>
        <v>na</v>
      </c>
      <c r="BR421" t="b">
        <f t="shared" si="451"/>
        <v>1</v>
      </c>
      <c r="BS421" t="b">
        <f t="shared" si="452"/>
        <v>1</v>
      </c>
      <c r="BT421" t="b">
        <f t="shared" si="453"/>
        <v>1</v>
      </c>
      <c r="BU421" t="b">
        <f t="shared" si="454"/>
        <v>1</v>
      </c>
      <c r="BV421" t="b">
        <f t="shared" si="455"/>
        <v>0</v>
      </c>
      <c r="BW421">
        <f>IF(OR(BR421=FALSE,BR421="na"),"na",VLOOKUP(CN421,'Vlookup tables'!$G$2:$H$7,2,FALSE))</f>
        <v>1</v>
      </c>
      <c r="BX421">
        <f>IF(OR(BS421=FALSE,BS421="na"),"na",VLOOKUP(CO421,'Vlookup tables'!$G$2:$H$7,2,FALSE))</f>
        <v>1</v>
      </c>
      <c r="BY421">
        <f>IF(OR(BT421=FALSE,BT421="na"),"na",VLOOKUP(CP421,'Vlookup tables'!$G$2:$H$7,2,FALSE))</f>
        <v>1</v>
      </c>
      <c r="BZ421">
        <f>IF(OR(BU421=FALSE,BU421="na"),"na",VLOOKUP(CQ421,'Vlookup tables'!$G$2:$H$7,2,FALSE))</f>
        <v>1</v>
      </c>
      <c r="CA421">
        <f>IF(OR(BR421=FALSE,BR421="na"),"na",VLOOKUP(CU421,'Vlookup tables'!$J$2:$K$5,2,FALSE))</f>
        <v>2</v>
      </c>
      <c r="CB421">
        <f>IF(OR(BS421=FALSE,BS421="na"),"na",VLOOKUP(CV421,'Vlookup tables'!$J$2:$K$5,2,FALSE))</f>
        <v>3</v>
      </c>
      <c r="CC421">
        <f>IF(OR(BT421=FALSE,BT421="na"),"na",VLOOKUP(CW421,'Vlookup tables'!$J$2:$K$5,2,FALSE))</f>
        <v>2</v>
      </c>
      <c r="CD421">
        <f>IF(OR(BU421=FALSE,BU421="na"),"na",VLOOKUP(CX421,'Vlookup tables'!$J$2:$K$5,2,FALSE))</f>
        <v>2</v>
      </c>
      <c r="CE421" t="b">
        <f t="shared" si="456"/>
        <v>0</v>
      </c>
      <c r="CF421" t="b">
        <f t="shared" si="457"/>
        <v>0</v>
      </c>
      <c r="CG421" t="b">
        <f t="shared" si="458"/>
        <v>0</v>
      </c>
      <c r="CH421" t="b">
        <f t="shared" si="459"/>
        <v>0</v>
      </c>
      <c r="CJ421" t="s">
        <v>550</v>
      </c>
      <c r="CN421" t="s">
        <v>530</v>
      </c>
      <c r="CO421" t="s">
        <v>530</v>
      </c>
      <c r="CP421" t="s">
        <v>530</v>
      </c>
      <c r="CQ421" t="s">
        <v>530</v>
      </c>
      <c r="CU421" t="s">
        <v>528</v>
      </c>
      <c r="CV421" t="s">
        <v>532</v>
      </c>
      <c r="CW421" t="s">
        <v>528</v>
      </c>
      <c r="CX421" t="s">
        <v>528</v>
      </c>
      <c r="DI421" t="b">
        <f t="shared" si="460"/>
        <v>0</v>
      </c>
      <c r="DK421" t="s">
        <v>552</v>
      </c>
      <c r="EQ421" t="b">
        <f t="shared" si="461"/>
        <v>1</v>
      </c>
      <c r="ER421" t="b">
        <f t="shared" si="462"/>
        <v>1</v>
      </c>
      <c r="ES421" t="b">
        <f t="shared" si="463"/>
        <v>0</v>
      </c>
      <c r="ET421" t="b">
        <f t="shared" si="464"/>
        <v>0</v>
      </c>
      <c r="EU421" t="b">
        <f t="shared" si="465"/>
        <v>1</v>
      </c>
      <c r="EV421" t="b">
        <f t="shared" si="466"/>
        <v>0</v>
      </c>
      <c r="EW421">
        <f t="shared" si="420"/>
        <v>1</v>
      </c>
      <c r="EX421" t="str">
        <f t="shared" si="421"/>
        <v>na</v>
      </c>
      <c r="EY421" t="str">
        <f t="shared" si="422"/>
        <v>na</v>
      </c>
      <c r="EZ421">
        <f t="shared" si="423"/>
        <v>1</v>
      </c>
      <c r="FA421" t="b">
        <f t="shared" si="424"/>
        <v>1</v>
      </c>
      <c r="FB421" t="b">
        <f t="shared" si="425"/>
        <v>0</v>
      </c>
      <c r="FC421" t="b">
        <f t="shared" si="467"/>
        <v>0</v>
      </c>
      <c r="FD421" t="b">
        <f t="shared" si="426"/>
        <v>0</v>
      </c>
      <c r="FE421" t="str">
        <f t="shared" si="427"/>
        <v>na</v>
      </c>
      <c r="FF421" t="b">
        <f t="shared" si="428"/>
        <v>1</v>
      </c>
      <c r="FG421" t="b">
        <f t="shared" si="429"/>
        <v>0</v>
      </c>
      <c r="FH421" t="b">
        <f t="shared" si="468"/>
        <v>0</v>
      </c>
      <c r="FI421" t="str">
        <f>IF(OR(FD421=FALSE,FD421="na"),"na",VLOOKUP(GH421,'Vlookup tables'!$G$2:$H$7,2,FALSE))</f>
        <v>na</v>
      </c>
      <c r="FJ421" t="str">
        <f>IF(OR(FE421=FALSE,FE421="na"),"na",VLOOKUP(GI421,'Vlookup tables'!$G$2:$H$7,2,FALSE))</f>
        <v>na</v>
      </c>
      <c r="FK421">
        <f>IF(OR(FF421=FALSE,FF421="na"),"na",VLOOKUP(GJ421,'Vlookup tables'!$G$2:$H$7,2,FALSE))</f>
        <v>1</v>
      </c>
      <c r="FL421" t="str">
        <f>IF(OR(FG421=FALSE,FG421="na"),"na",VLOOKUP(GK421,'Vlookup tables'!$G$2:$H$7,2,FALSE))</f>
        <v>na</v>
      </c>
      <c r="FM421" t="str">
        <f>IF(OR(FD421=FALSE,FD421="na"),"na",VLOOKUP(GO421,'Vlookup tables'!$J$2:$K$5,2,FALSE))</f>
        <v>na</v>
      </c>
      <c r="FN421" t="str">
        <f>IF(OR(FE421=FALSE,FE421="na"),"na",VLOOKUP(GP421,'Vlookup tables'!$J$2:$K$5,2,FALSE))</f>
        <v>na</v>
      </c>
      <c r="FO421">
        <f>IF(OR(FF421=FALSE,FF421="na"),"na",VLOOKUP(GQ421,'Vlookup tables'!$J$2:$K$5,2,FALSE))</f>
        <v>2</v>
      </c>
      <c r="FP421" t="str">
        <f>IF(OR(FG421=FALSE,FG421="na"),"na",VLOOKUP(GR421,'Vlookup tables'!$J$2:$K$5,2,FALSE))</f>
        <v>na</v>
      </c>
      <c r="FQ421" t="str">
        <f t="shared" si="430"/>
        <v>na</v>
      </c>
      <c r="FR421" t="str">
        <f t="shared" si="431"/>
        <v>na</v>
      </c>
      <c r="FS421" t="b">
        <f t="shared" si="432"/>
        <v>0</v>
      </c>
      <c r="FT421" t="str">
        <f t="shared" si="433"/>
        <v>na</v>
      </c>
      <c r="FU421" t="b">
        <f t="shared" si="434"/>
        <v>0</v>
      </c>
      <c r="FV421" t="s">
        <v>594</v>
      </c>
      <c r="FX421" t="s">
        <v>555</v>
      </c>
      <c r="GA421" t="s">
        <v>555</v>
      </c>
      <c r="GB421" t="s">
        <v>741</v>
      </c>
      <c r="GF421" t="s">
        <v>596</v>
      </c>
      <c r="GJ421" t="s">
        <v>530</v>
      </c>
      <c r="GQ421" t="s">
        <v>528</v>
      </c>
      <c r="HD421" t="s">
        <v>552</v>
      </c>
      <c r="HX421">
        <f>IF(IT421="","Unknown",VLOOKUP(IT421,'Vlookup tables'!$B$13:$C$16,2,FALSE))</f>
        <v>3</v>
      </c>
      <c r="HY421">
        <f>IF(IU421="","Unknown",VLOOKUP(IU421,'Vlookup tables'!$D$13:$E$16,2,FALSE))</f>
        <v>3</v>
      </c>
      <c r="HZ421">
        <f>IF(IV421="","Unknown",VLOOKUP(IV421,'Vlookup tables'!$F$13:$G$16,2,FALSE))</f>
        <v>3</v>
      </c>
      <c r="IA421">
        <f>IF(IW421="","Unknown",VLOOKUP(IW421,'Vlookup tables'!$H$13:$I$16,2,FALSE))</f>
        <v>2</v>
      </c>
      <c r="IB421">
        <f>IF(IX421="","Unknown",VLOOKUP(IX421,'Vlookup tables'!$J$13:$K$16,2,FALSE))</f>
        <v>2</v>
      </c>
      <c r="IC421">
        <f>IF(IY421="","Unknown",VLOOKUP(IY421,'Vlookup tables'!$L$13:$M$16,2,FALSE))</f>
        <v>2</v>
      </c>
      <c r="ID421">
        <f>IF(IZ421="","Unknown",VLOOKUP(IZ421,'Vlookup tables'!$N$13:$O$16,2,FALSE))</f>
        <v>1</v>
      </c>
      <c r="IE421">
        <f>VLOOKUP(JA421,'Vlookup tables'!$P$13:$Q$15,2,FALSE)</f>
        <v>2</v>
      </c>
      <c r="IF421" t="b">
        <f t="shared" si="469"/>
        <v>1</v>
      </c>
      <c r="IG421" t="b">
        <f t="shared" si="470"/>
        <v>0</v>
      </c>
      <c r="IH421" t="b">
        <f t="shared" si="471"/>
        <v>0</v>
      </c>
      <c r="II421" t="b">
        <f t="shared" si="435"/>
        <v>0</v>
      </c>
      <c r="IJ421">
        <f>IF(OR(IF421=FALSE,IF421="na"),"na",VLOOKUP(JF421,'Vlookup tables'!$G$2:$H$7,2,FALSE))</f>
        <v>1</v>
      </c>
      <c r="IK421" t="str">
        <f>IF(OR(IG421=FALSE,IG421="na"),"na",VLOOKUP(JG421,'Vlookup tables'!$G$2:$H$7,2,FALSE))</f>
        <v>na</v>
      </c>
      <c r="IL421" t="str">
        <f>IF(OR(IH421=FALSE,IH421="na"),"na",VLOOKUP(JH421,'Vlookup tables'!$G$2:$H$7,2,FALSE))</f>
        <v>na</v>
      </c>
      <c r="IM421">
        <f>IF(OR(IF421=FALSE,IF421="na"),"na",VLOOKUP(JL421,'Vlookup tables'!$J$2:$K$5,2,FALSE))</f>
        <v>2</v>
      </c>
      <c r="IN421" t="str">
        <f>IF(OR(IG421=FALSE,IG421="na"),"na",VLOOKUP(JM421,'Vlookup tables'!$J$2:$K$5,2,FALSE))</f>
        <v>na</v>
      </c>
      <c r="IO421" t="str">
        <f>IF(OR(IH421=FALSE,IH421="na"),"na",VLOOKUP(JN421,'Vlookup tables'!$J$2:$K$5,2,FALSE))</f>
        <v>na</v>
      </c>
      <c r="IP421" t="b">
        <f t="shared" si="472"/>
        <v>0</v>
      </c>
      <c r="IQ421" t="str">
        <f t="shared" si="473"/>
        <v>na</v>
      </c>
      <c r="IR421" t="str">
        <f t="shared" si="474"/>
        <v>na</v>
      </c>
      <c r="IS421" t="b">
        <f t="shared" si="475"/>
        <v>0</v>
      </c>
      <c r="IT421" t="s">
        <v>538</v>
      </c>
      <c r="IU421" t="s">
        <v>539</v>
      </c>
      <c r="IV421" t="s">
        <v>540</v>
      </c>
      <c r="IW421" t="s">
        <v>562</v>
      </c>
      <c r="IX421" t="s">
        <v>563</v>
      </c>
      <c r="IY421" t="s">
        <v>528</v>
      </c>
      <c r="IZ421" t="s">
        <v>562</v>
      </c>
      <c r="JA421" t="s">
        <v>578</v>
      </c>
      <c r="JB421" t="s">
        <v>662</v>
      </c>
      <c r="JF421" t="s">
        <v>530</v>
      </c>
      <c r="JL421" t="s">
        <v>528</v>
      </c>
      <c r="KN421" t="s">
        <v>552</v>
      </c>
      <c r="KQ421" t="b">
        <f t="shared" si="476"/>
        <v>0</v>
      </c>
      <c r="KR421">
        <f t="shared" si="436"/>
        <v>143</v>
      </c>
    </row>
    <row r="422" spans="1:304" ht="14.4" customHeight="1" x14ac:dyDescent="0.3">
      <c r="A422">
        <v>100</v>
      </c>
      <c r="B422">
        <v>415</v>
      </c>
      <c r="C422" s="2">
        <v>44896.589803240742</v>
      </c>
      <c r="D422">
        <v>1</v>
      </c>
      <c r="E422" t="s">
        <v>581</v>
      </c>
      <c r="F422" t="s">
        <v>566</v>
      </c>
      <c r="G422">
        <f>VLOOKUP(F422,'Vlookup tables'!$A$2:$B$10,2,FALSE)</f>
        <v>3</v>
      </c>
      <c r="H422" t="s">
        <v>545</v>
      </c>
      <c r="J422" t="str">
        <f t="shared" si="477"/>
        <v>Engineering</v>
      </c>
      <c r="K422" t="s">
        <v>568</v>
      </c>
      <c r="L422">
        <f>VLOOKUP(K422,'Vlookup tables'!$A$2:$B$10,2,FALSE)</f>
        <v>6</v>
      </c>
      <c r="M422" t="s">
        <v>626</v>
      </c>
      <c r="N422" t="b">
        <f t="shared" si="437"/>
        <v>1</v>
      </c>
      <c r="O422" t="b">
        <f t="shared" si="438"/>
        <v>1</v>
      </c>
      <c r="P422" t="b">
        <f t="shared" si="439"/>
        <v>1</v>
      </c>
      <c r="Q422" t="b">
        <f t="shared" si="440"/>
        <v>0</v>
      </c>
      <c r="R422" t="b">
        <f t="shared" si="441"/>
        <v>0</v>
      </c>
      <c r="S422" t="s">
        <v>570</v>
      </c>
      <c r="T422" t="str">
        <f t="shared" si="478"/>
        <v>na</v>
      </c>
      <c r="U422" t="str">
        <f t="shared" si="479"/>
        <v>na</v>
      </c>
      <c r="V422" t="str">
        <f t="shared" si="480"/>
        <v>na</v>
      </c>
      <c r="W422" t="b">
        <f t="shared" si="481"/>
        <v>0</v>
      </c>
      <c r="X422" t="b">
        <f t="shared" si="482"/>
        <v>0</v>
      </c>
      <c r="Y422" t="s">
        <v>517</v>
      </c>
      <c r="Z422">
        <f>VLOOKUP(Y422,'Vlookup tables'!$D$2:$E$6,2,FALSE)</f>
        <v>1</v>
      </c>
      <c r="AA422" t="b">
        <f t="shared" si="419"/>
        <v>1</v>
      </c>
      <c r="AB422" t="b">
        <f t="shared" si="442"/>
        <v>0</v>
      </c>
      <c r="AC422" t="b">
        <f t="shared" si="443"/>
        <v>0</v>
      </c>
      <c r="AD422" t="b">
        <f t="shared" si="444"/>
        <v>0</v>
      </c>
      <c r="AE422" t="b">
        <f t="shared" si="445"/>
        <v>0</v>
      </c>
      <c r="AF422">
        <f>IF(OR(AA422=FALSE,AA422="na"),"na",VLOOKUP(AV422,'Vlookup tables'!$G$2:$H$7,2,FALSE))</f>
        <v>2</v>
      </c>
      <c r="AG422" t="str">
        <f>IF(OR(AB422=FALSE,AB422="na"),"na",VLOOKUP(AW422,'Vlookup tables'!$G$2:$H$7,2,FALSE))</f>
        <v>na</v>
      </c>
      <c r="AH422" t="str">
        <f>IF(OR(AC422=FALSE,AC422="na"),"na",VLOOKUP(AX422,'Vlookup tables'!$G$2:$H$7,2,FALSE))</f>
        <v>na</v>
      </c>
      <c r="AI422" t="str">
        <f>IF(OR(AD422=FALSE,AD422="na"),"na",VLOOKUP(AY422,'Vlookup tables'!$G$2:$H$7,2,FALSE))</f>
        <v>na</v>
      </c>
      <c r="AJ422">
        <f>IF(OR(AA422=FALSE,AA422="na"),"na",VLOOKUP(BC422,'Vlookup tables'!$J$2:$K$5,2,FALSE))</f>
        <v>3</v>
      </c>
      <c r="AK422" t="str">
        <f>IF(OR(AB422=FALSE,AB422="na"),"na",VLOOKUP(BD422,'Vlookup tables'!$J$2:$K$5,2,FALSE))</f>
        <v>na</v>
      </c>
      <c r="AL422" t="str">
        <f>IF(OR(AC422=FALSE,AC422="na"),"na",VLOOKUP(BE422,'Vlookup tables'!$J$2:$K$5,2,FALSE))</f>
        <v>na</v>
      </c>
      <c r="AM422" t="str">
        <f>IF(OR(AD422=FALSE,AD422="na"),"na",VLOOKUP(BF422,'Vlookup tables'!$J$2:$K$5,2,FALSE))</f>
        <v>na</v>
      </c>
      <c r="AN422" t="b">
        <f t="shared" si="446"/>
        <v>0</v>
      </c>
      <c r="AO422" t="str">
        <f t="shared" si="447"/>
        <v>na</v>
      </c>
      <c r="AP422" t="str">
        <f t="shared" si="448"/>
        <v>na</v>
      </c>
      <c r="AQ422" t="str">
        <f t="shared" si="449"/>
        <v>na</v>
      </c>
      <c r="AR422" t="s">
        <v>571</v>
      </c>
      <c r="AV422" t="s">
        <v>531</v>
      </c>
      <c r="BC422" t="s">
        <v>532</v>
      </c>
      <c r="BQ422" t="str">
        <f t="shared" si="450"/>
        <v>Yes</v>
      </c>
      <c r="BR422" t="b">
        <f t="shared" si="451"/>
        <v>1</v>
      </c>
      <c r="BS422" t="b">
        <f t="shared" si="452"/>
        <v>1</v>
      </c>
      <c r="BT422" t="b">
        <f t="shared" si="453"/>
        <v>1</v>
      </c>
      <c r="BU422" t="b">
        <f t="shared" si="454"/>
        <v>1</v>
      </c>
      <c r="BV422" t="b">
        <f t="shared" si="455"/>
        <v>0</v>
      </c>
      <c r="BW422">
        <f>IF(OR(BR422=FALSE,BR422="na"),"na",VLOOKUP(CN422,'Vlookup tables'!$G$2:$H$7,2,FALSE))</f>
        <v>4</v>
      </c>
      <c r="BX422">
        <f>IF(OR(BS422=FALSE,BS422="na"),"na",VLOOKUP(CO422,'Vlookup tables'!$G$2:$H$7,2,FALSE))</f>
        <v>3</v>
      </c>
      <c r="BY422">
        <f>IF(OR(BT422=FALSE,BT422="na"),"na",VLOOKUP(CP422,'Vlookup tables'!$G$2:$H$7,2,FALSE))</f>
        <v>3</v>
      </c>
      <c r="BZ422">
        <f>IF(OR(BU422=FALSE,BU422="na"),"na",VLOOKUP(CQ422,'Vlookup tables'!$G$2:$H$7,2,FALSE))</f>
        <v>3</v>
      </c>
      <c r="CA422">
        <f>IF(OR(BR422=FALSE,BR422="na"),"na",VLOOKUP(CU422,'Vlookup tables'!$J$2:$K$5,2,FALSE))</f>
        <v>3</v>
      </c>
      <c r="CB422">
        <f>IF(OR(BS422=FALSE,BS422="na"),"na",VLOOKUP(CV422,'Vlookup tables'!$J$2:$K$5,2,FALSE))</f>
        <v>3</v>
      </c>
      <c r="CC422">
        <f>IF(OR(BT422=FALSE,BT422="na"),"na",VLOOKUP(CW422,'Vlookup tables'!$J$2:$K$5,2,FALSE))</f>
        <v>3</v>
      </c>
      <c r="CD422">
        <f>IF(OR(BU422=FALSE,BU422="na"),"na",VLOOKUP(CX422,'Vlookup tables'!$J$2:$K$5,2,FALSE))</f>
        <v>3</v>
      </c>
      <c r="CE422" t="b">
        <f t="shared" si="456"/>
        <v>0</v>
      </c>
      <c r="CF422" t="b">
        <f t="shared" si="457"/>
        <v>0</v>
      </c>
      <c r="CG422" t="b">
        <f t="shared" si="458"/>
        <v>0</v>
      </c>
      <c r="CH422" t="b">
        <f t="shared" si="459"/>
        <v>0</v>
      </c>
      <c r="CI422" t="s">
        <v>519</v>
      </c>
      <c r="CJ422" t="s">
        <v>550</v>
      </c>
      <c r="CN422" t="s">
        <v>573</v>
      </c>
      <c r="CO422" t="s">
        <v>527</v>
      </c>
      <c r="CP422" t="s">
        <v>527</v>
      </c>
      <c r="CQ422" t="s">
        <v>527</v>
      </c>
      <c r="CU422" t="s">
        <v>532</v>
      </c>
      <c r="CV422" t="s">
        <v>532</v>
      </c>
      <c r="CW422" t="s">
        <v>532</v>
      </c>
      <c r="CX422" t="s">
        <v>532</v>
      </c>
      <c r="DI422" t="b">
        <f t="shared" si="460"/>
        <v>0</v>
      </c>
      <c r="DK422" t="s">
        <v>552</v>
      </c>
      <c r="EQ422" t="b">
        <f t="shared" si="461"/>
        <v>1</v>
      </c>
      <c r="ER422" t="b">
        <f t="shared" si="462"/>
        <v>1</v>
      </c>
      <c r="ES422" t="b">
        <f t="shared" si="463"/>
        <v>1</v>
      </c>
      <c r="ET422" t="b">
        <f t="shared" si="464"/>
        <v>0</v>
      </c>
      <c r="EU422" t="b">
        <f t="shared" si="465"/>
        <v>0</v>
      </c>
      <c r="EV422" t="b">
        <f t="shared" si="466"/>
        <v>0</v>
      </c>
      <c r="EW422">
        <f t="shared" si="420"/>
        <v>3</v>
      </c>
      <c r="EX422">
        <f t="shared" si="421"/>
        <v>3</v>
      </c>
      <c r="EY422" t="str">
        <f t="shared" si="422"/>
        <v>na</v>
      </c>
      <c r="EZ422" t="str">
        <f t="shared" si="423"/>
        <v>na</v>
      </c>
      <c r="FA422" t="b">
        <f t="shared" si="424"/>
        <v>1</v>
      </c>
      <c r="FB422" t="b">
        <f t="shared" si="425"/>
        <v>0</v>
      </c>
      <c r="FC422" t="b">
        <f t="shared" si="467"/>
        <v>0</v>
      </c>
      <c r="FD422" t="b">
        <f t="shared" si="426"/>
        <v>1</v>
      </c>
      <c r="FE422" t="b">
        <f t="shared" si="427"/>
        <v>1</v>
      </c>
      <c r="FF422" t="b">
        <f t="shared" si="428"/>
        <v>1</v>
      </c>
      <c r="FG422" t="b">
        <f t="shared" si="429"/>
        <v>0</v>
      </c>
      <c r="FH422" t="b">
        <f t="shared" si="468"/>
        <v>0</v>
      </c>
      <c r="FI422">
        <f>IF(OR(FD422=FALSE,FD422="na"),"na",VLOOKUP(GH422,'Vlookup tables'!$G$2:$H$7,2,FALSE))</f>
        <v>2</v>
      </c>
      <c r="FJ422">
        <f>IF(OR(FE422=FALSE,FE422="na"),"na",VLOOKUP(GI422,'Vlookup tables'!$G$2:$H$7,2,FALSE))</f>
        <v>2</v>
      </c>
      <c r="FK422">
        <f>IF(OR(FF422=FALSE,FF422="na"),"na",VLOOKUP(GJ422,'Vlookup tables'!$G$2:$H$7,2,FALSE))</f>
        <v>2</v>
      </c>
      <c r="FL422" t="str">
        <f>IF(OR(FG422=FALSE,FG422="na"),"na",VLOOKUP(GK422,'Vlookup tables'!$G$2:$H$7,2,FALSE))</f>
        <v>na</v>
      </c>
      <c r="FM422">
        <f>IF(OR(FD422=FALSE,FD422="na"),"na",VLOOKUP(GO422,'Vlookup tables'!$J$2:$K$5,2,FALSE))</f>
        <v>2</v>
      </c>
      <c r="FN422">
        <f>IF(OR(FE422=FALSE,FE422="na"),"na",VLOOKUP(GP422,'Vlookup tables'!$J$2:$K$5,2,FALSE))</f>
        <v>3</v>
      </c>
      <c r="FO422">
        <f>IF(OR(FF422=FALSE,FF422="na"),"na",VLOOKUP(GQ422,'Vlookup tables'!$J$2:$K$5,2,FALSE))</f>
        <v>3</v>
      </c>
      <c r="FP422" t="str">
        <f>IF(OR(FG422=FALSE,FG422="na"),"na",VLOOKUP(GR422,'Vlookup tables'!$J$2:$K$5,2,FALSE))</f>
        <v>na</v>
      </c>
      <c r="FQ422" t="b">
        <f t="shared" si="430"/>
        <v>0</v>
      </c>
      <c r="FR422" t="b">
        <f t="shared" si="431"/>
        <v>0</v>
      </c>
      <c r="FS422" t="b">
        <f t="shared" si="432"/>
        <v>0</v>
      </c>
      <c r="FT422" t="str">
        <f t="shared" si="433"/>
        <v>na</v>
      </c>
      <c r="FU422" t="b">
        <f t="shared" si="434"/>
        <v>0</v>
      </c>
      <c r="FV422" t="s">
        <v>634</v>
      </c>
      <c r="FX422" t="s">
        <v>554</v>
      </c>
      <c r="FY422" t="s">
        <v>554</v>
      </c>
      <c r="GB422" t="s">
        <v>635</v>
      </c>
      <c r="GF422" t="s">
        <v>596</v>
      </c>
      <c r="GH422" t="s">
        <v>531</v>
      </c>
      <c r="GI422" t="s">
        <v>531</v>
      </c>
      <c r="GJ422" t="s">
        <v>531</v>
      </c>
      <c r="GO422" t="s">
        <v>528</v>
      </c>
      <c r="GP422" t="s">
        <v>532</v>
      </c>
      <c r="GQ422" t="s">
        <v>532</v>
      </c>
      <c r="HD422" t="s">
        <v>552</v>
      </c>
      <c r="HX422">
        <f>IF(IT422="","Unknown",VLOOKUP(IT422,'Vlookup tables'!$B$13:$C$16,2,FALSE))</f>
        <v>2</v>
      </c>
      <c r="HY422">
        <f>IF(IU422="","Unknown",VLOOKUP(IU422,'Vlookup tables'!$D$13:$E$16,2,FALSE))</f>
        <v>3</v>
      </c>
      <c r="HZ422">
        <f>IF(IV422="","Unknown",VLOOKUP(IV422,'Vlookup tables'!$F$13:$G$16,2,FALSE))</f>
        <v>1</v>
      </c>
      <c r="IA422">
        <f>IF(IW422="","Unknown",VLOOKUP(IW422,'Vlookup tables'!$H$13:$I$16,2,FALSE))</f>
        <v>2</v>
      </c>
      <c r="IB422">
        <f>IF(IX422="","Unknown",VLOOKUP(IX422,'Vlookup tables'!$J$13:$K$16,2,FALSE))</f>
        <v>3</v>
      </c>
      <c r="IC422">
        <f>IF(IY422="","Unknown",VLOOKUP(IY422,'Vlookup tables'!$L$13:$M$16,2,FALSE))</f>
        <v>2</v>
      </c>
      <c r="ID422">
        <f>IF(IZ422="","Unknown",VLOOKUP(IZ422,'Vlookup tables'!$N$13:$O$16,2,FALSE))</f>
        <v>1</v>
      </c>
      <c r="IE422">
        <f>VLOOKUP(JA422,'Vlookup tables'!$P$13:$Q$15,2,FALSE)</f>
        <v>1</v>
      </c>
      <c r="IF422" t="str">
        <f t="shared" si="469"/>
        <v>na</v>
      </c>
      <c r="IG422" t="str">
        <f t="shared" si="470"/>
        <v>na</v>
      </c>
      <c r="IH422" t="str">
        <f t="shared" si="471"/>
        <v>na</v>
      </c>
      <c r="II422" t="str">
        <f t="shared" si="435"/>
        <v>na</v>
      </c>
      <c r="IJ422" t="str">
        <f>IF(OR(IF422=FALSE,IF422="na"),"na",VLOOKUP(JF422,'Vlookup tables'!$G$2:$H$7,2,FALSE))</f>
        <v>na</v>
      </c>
      <c r="IK422" t="str">
        <f>IF(OR(IG422=FALSE,IG422="na"),"na",VLOOKUP(JG422,'Vlookup tables'!$G$2:$H$7,2,FALSE))</f>
        <v>na</v>
      </c>
      <c r="IL422" t="str">
        <f>IF(OR(IH422=FALSE,IH422="na"),"na",VLOOKUP(JH422,'Vlookup tables'!$G$2:$H$7,2,FALSE))</f>
        <v>na</v>
      </c>
      <c r="IM422" t="str">
        <f>IF(OR(IF422=FALSE,IF422="na"),"na",VLOOKUP(JL422,'Vlookup tables'!$J$2:$K$5,2,FALSE))</f>
        <v>na</v>
      </c>
      <c r="IN422" t="str">
        <f>IF(OR(IG422=FALSE,IG422="na"),"na",VLOOKUP(JM422,'Vlookup tables'!$J$2:$K$5,2,FALSE))</f>
        <v>na</v>
      </c>
      <c r="IO422" t="str">
        <f>IF(OR(IH422=FALSE,IH422="na"),"na",VLOOKUP(JN422,'Vlookup tables'!$J$2:$K$5,2,FALSE))</f>
        <v>na</v>
      </c>
      <c r="IP422" t="str">
        <f t="shared" si="472"/>
        <v>na</v>
      </c>
      <c r="IQ422" t="str">
        <f t="shared" si="473"/>
        <v>na</v>
      </c>
      <c r="IR422" t="str">
        <f t="shared" si="474"/>
        <v>na</v>
      </c>
      <c r="IS422" t="b">
        <f t="shared" si="475"/>
        <v>0</v>
      </c>
      <c r="IT422" t="s">
        <v>559</v>
      </c>
      <c r="IU422" t="s">
        <v>539</v>
      </c>
      <c r="IV422" t="s">
        <v>586</v>
      </c>
      <c r="IW422" t="s">
        <v>562</v>
      </c>
      <c r="IX422" t="s">
        <v>577</v>
      </c>
      <c r="IY422" t="s">
        <v>528</v>
      </c>
      <c r="IZ422" t="s">
        <v>562</v>
      </c>
      <c r="JA422" t="s">
        <v>541</v>
      </c>
      <c r="JX422" t="s">
        <v>534</v>
      </c>
      <c r="JZ422" t="s">
        <v>901</v>
      </c>
      <c r="KA422" t="s">
        <v>589</v>
      </c>
      <c r="KC422">
        <v>2</v>
      </c>
      <c r="KD422">
        <v>1</v>
      </c>
      <c r="KH422">
        <v>1</v>
      </c>
      <c r="KN422" t="s">
        <v>552</v>
      </c>
      <c r="KQ422" t="b">
        <f t="shared" si="476"/>
        <v>0</v>
      </c>
      <c r="KR422">
        <f t="shared" si="436"/>
        <v>155</v>
      </c>
    </row>
    <row r="423" spans="1:304" ht="14.4" customHeight="1" x14ac:dyDescent="0.3">
      <c r="A423">
        <v>100</v>
      </c>
      <c r="B423">
        <v>856</v>
      </c>
      <c r="C423" s="2">
        <v>44896.61042824074</v>
      </c>
      <c r="D423">
        <v>1</v>
      </c>
      <c r="E423" t="s">
        <v>581</v>
      </c>
      <c r="F423" t="s">
        <v>568</v>
      </c>
      <c r="G423">
        <f>VLOOKUP(F423,'Vlookup tables'!$A$2:$B$10,2,FALSE)</f>
        <v>6</v>
      </c>
      <c r="H423" t="s">
        <v>579</v>
      </c>
      <c r="I423" t="s">
        <v>1470</v>
      </c>
      <c r="J423" t="str">
        <f t="shared" si="477"/>
        <v>Accounting</v>
      </c>
      <c r="K423" t="s">
        <v>568</v>
      </c>
      <c r="L423">
        <f>VLOOKUP(K423,'Vlookup tables'!$A$2:$B$10,2,FALSE)</f>
        <v>6</v>
      </c>
      <c r="M423" t="s">
        <v>583</v>
      </c>
      <c r="N423" t="b">
        <f t="shared" si="437"/>
        <v>1</v>
      </c>
      <c r="O423" t="b">
        <f t="shared" si="438"/>
        <v>0</v>
      </c>
      <c r="P423" t="b">
        <f t="shared" si="439"/>
        <v>0</v>
      </c>
      <c r="Q423" t="b">
        <f t="shared" si="440"/>
        <v>0</v>
      </c>
      <c r="R423" t="b">
        <f t="shared" si="441"/>
        <v>0</v>
      </c>
      <c r="T423" t="str">
        <f t="shared" si="478"/>
        <v>na</v>
      </c>
      <c r="U423" t="str">
        <f t="shared" si="479"/>
        <v>Unknown</v>
      </c>
      <c r="V423" t="str">
        <f t="shared" si="480"/>
        <v>Unknown</v>
      </c>
      <c r="W423" t="str">
        <f t="shared" si="481"/>
        <v>Unknown</v>
      </c>
      <c r="X423" t="str">
        <f t="shared" si="482"/>
        <v>Unknown</v>
      </c>
      <c r="Y423" t="s">
        <v>621</v>
      </c>
      <c r="Z423">
        <f>VLOOKUP(Y423,'Vlookup tables'!$D$2:$E$6,2,FALSE)</f>
        <v>3</v>
      </c>
      <c r="AA423" t="str">
        <f t="shared" si="419"/>
        <v>na</v>
      </c>
      <c r="AB423" t="str">
        <f t="shared" si="442"/>
        <v>na</v>
      </c>
      <c r="AC423" t="str">
        <f t="shared" si="443"/>
        <v>na</v>
      </c>
      <c r="AD423" t="str">
        <f t="shared" si="444"/>
        <v>na</v>
      </c>
      <c r="AE423" t="str">
        <f t="shared" si="445"/>
        <v>na</v>
      </c>
      <c r="AF423" t="str">
        <f>IF(OR(AA423=FALSE,AA423="na"),"na",VLOOKUP(AV423,'Vlookup tables'!$G$2:$H$7,2,FALSE))</f>
        <v>na</v>
      </c>
      <c r="AG423" t="str">
        <f>IF(OR(AB423=FALSE,AB423="na"),"na",VLOOKUP(AW423,'Vlookup tables'!$G$2:$H$7,2,FALSE))</f>
        <v>na</v>
      </c>
      <c r="AH423" t="str">
        <f>IF(OR(AC423=FALSE,AC423="na"),"na",VLOOKUP(AX423,'Vlookup tables'!$G$2:$H$7,2,FALSE))</f>
        <v>na</v>
      </c>
      <c r="AI423" t="str">
        <f>IF(OR(AD423=FALSE,AD423="na"),"na",VLOOKUP(AY423,'Vlookup tables'!$G$2:$H$7,2,FALSE))</f>
        <v>na</v>
      </c>
      <c r="AJ423" t="str">
        <f>IF(OR(AA423=FALSE,AA423="na"),"na",VLOOKUP(BC423,'Vlookup tables'!$J$2:$K$5,2,FALSE))</f>
        <v>na</v>
      </c>
      <c r="AK423" t="str">
        <f>IF(OR(AB423=FALSE,AB423="na"),"na",VLOOKUP(BD423,'Vlookup tables'!$J$2:$K$5,2,FALSE))</f>
        <v>na</v>
      </c>
      <c r="AL423" t="str">
        <f>IF(OR(AC423=FALSE,AC423="na"),"na",VLOOKUP(BE423,'Vlookup tables'!$J$2:$K$5,2,FALSE))</f>
        <v>na</v>
      </c>
      <c r="AM423" t="str">
        <f>IF(OR(AD423=FALSE,AD423="na"),"na",VLOOKUP(BF423,'Vlookup tables'!$J$2:$K$5,2,FALSE))</f>
        <v>na</v>
      </c>
      <c r="AN423" t="str">
        <f t="shared" si="446"/>
        <v>na</v>
      </c>
      <c r="AO423" t="str">
        <f t="shared" si="447"/>
        <v>na</v>
      </c>
      <c r="AP423" t="str">
        <f t="shared" si="448"/>
        <v>na</v>
      </c>
      <c r="AQ423" t="str">
        <f t="shared" si="449"/>
        <v>na</v>
      </c>
      <c r="BQ423" t="str">
        <f t="shared" si="450"/>
        <v>na</v>
      </c>
      <c r="BR423" t="str">
        <f t="shared" si="451"/>
        <v>na</v>
      </c>
      <c r="BS423" t="str">
        <f t="shared" si="452"/>
        <v>na</v>
      </c>
      <c r="BT423" t="str">
        <f t="shared" si="453"/>
        <v>na</v>
      </c>
      <c r="BU423" t="str">
        <f t="shared" si="454"/>
        <v>na</v>
      </c>
      <c r="BV423" t="str">
        <f t="shared" si="455"/>
        <v>na</v>
      </c>
      <c r="BW423" t="str">
        <f>IF(OR(BR423=FALSE,BR423="na"),"na",VLOOKUP(CN423,'Vlookup tables'!$G$2:$H$7,2,FALSE))</f>
        <v>na</v>
      </c>
      <c r="BX423" t="str">
        <f>IF(OR(BS423=FALSE,BS423="na"),"na",VLOOKUP(CO423,'Vlookup tables'!$G$2:$H$7,2,FALSE))</f>
        <v>na</v>
      </c>
      <c r="BY423" t="str">
        <f>IF(OR(BT423=FALSE,BT423="na"),"na",VLOOKUP(CP423,'Vlookup tables'!$G$2:$H$7,2,FALSE))</f>
        <v>na</v>
      </c>
      <c r="BZ423" t="str">
        <f>IF(OR(BU423=FALSE,BU423="na"),"na",VLOOKUP(CQ423,'Vlookup tables'!$G$2:$H$7,2,FALSE))</f>
        <v>na</v>
      </c>
      <c r="CA423" t="str">
        <f>IF(OR(BR423=FALSE,BR423="na"),"na",VLOOKUP(CU423,'Vlookup tables'!$J$2:$K$5,2,FALSE))</f>
        <v>na</v>
      </c>
      <c r="CB423" t="str">
        <f>IF(OR(BS423=FALSE,BS423="na"),"na",VLOOKUP(CV423,'Vlookup tables'!$J$2:$K$5,2,FALSE))</f>
        <v>na</v>
      </c>
      <c r="CC423" t="str">
        <f>IF(OR(BT423=FALSE,BT423="na"),"na",VLOOKUP(CW423,'Vlookup tables'!$J$2:$K$5,2,FALSE))</f>
        <v>na</v>
      </c>
      <c r="CD423" t="str">
        <f>IF(OR(BU423=FALSE,BU423="na"),"na",VLOOKUP(CX423,'Vlookup tables'!$J$2:$K$5,2,FALSE))</f>
        <v>na</v>
      </c>
      <c r="CE423" t="str">
        <f t="shared" si="456"/>
        <v>na</v>
      </c>
      <c r="CF423" t="str">
        <f t="shared" si="457"/>
        <v>na</v>
      </c>
      <c r="CG423" t="str">
        <f t="shared" si="458"/>
        <v>na</v>
      </c>
      <c r="CH423" t="str">
        <f t="shared" si="459"/>
        <v>na</v>
      </c>
      <c r="DI423" t="str">
        <f t="shared" si="460"/>
        <v>na</v>
      </c>
      <c r="DM423" s="5" t="s">
        <v>534</v>
      </c>
      <c r="EQ423" t="b">
        <f t="shared" si="461"/>
        <v>1</v>
      </c>
      <c r="ER423" t="b">
        <f t="shared" si="462"/>
        <v>1</v>
      </c>
      <c r="ES423" t="b">
        <f t="shared" si="463"/>
        <v>0</v>
      </c>
      <c r="ET423" t="b">
        <f t="shared" si="464"/>
        <v>0</v>
      </c>
      <c r="EU423" t="b">
        <f t="shared" si="465"/>
        <v>0</v>
      </c>
      <c r="EV423" t="b">
        <f t="shared" si="466"/>
        <v>0</v>
      </c>
      <c r="EW423">
        <f t="shared" si="420"/>
        <v>1</v>
      </c>
      <c r="EX423" t="str">
        <f t="shared" si="421"/>
        <v>na</v>
      </c>
      <c r="EY423" t="str">
        <f t="shared" si="422"/>
        <v>na</v>
      </c>
      <c r="EZ423" t="str">
        <f t="shared" si="423"/>
        <v>na</v>
      </c>
      <c r="FA423" t="b">
        <f t="shared" si="424"/>
        <v>1</v>
      </c>
      <c r="FB423" t="b">
        <f t="shared" si="425"/>
        <v>1</v>
      </c>
      <c r="FC423" t="b">
        <f t="shared" si="467"/>
        <v>0</v>
      </c>
      <c r="FD423" t="b">
        <f t="shared" si="426"/>
        <v>0</v>
      </c>
      <c r="FE423" t="str">
        <f t="shared" si="427"/>
        <v>na</v>
      </c>
      <c r="FF423" t="b">
        <f t="shared" si="428"/>
        <v>1</v>
      </c>
      <c r="FG423" t="b">
        <f t="shared" si="429"/>
        <v>1</v>
      </c>
      <c r="FH423" t="b">
        <f t="shared" si="468"/>
        <v>0</v>
      </c>
      <c r="FI423" t="str">
        <f>IF(OR(FD423=FALSE,FD423="na"),"na",VLOOKUP(GH423,'Vlookup tables'!$G$2:$H$7,2,FALSE))</f>
        <v>na</v>
      </c>
      <c r="FJ423" t="str">
        <f>IF(OR(FE423=FALSE,FE423="na"),"na",VLOOKUP(GI423,'Vlookup tables'!$G$2:$H$7,2,FALSE))</f>
        <v>na</v>
      </c>
      <c r="FK423">
        <f>IF(OR(FF423=FALSE,FF423="na"),"na",VLOOKUP(GJ423,'Vlookup tables'!$G$2:$H$7,2,FALSE))</f>
        <v>1</v>
      </c>
      <c r="FL423">
        <f>IF(OR(FG423=FALSE,FG423="na"),"na",VLOOKUP(GK423,'Vlookup tables'!$G$2:$H$7,2,FALSE))</f>
        <v>1</v>
      </c>
      <c r="FM423" t="str">
        <f>IF(OR(FD423=FALSE,FD423="na"),"na",VLOOKUP(GO423,'Vlookup tables'!$J$2:$K$5,2,FALSE))</f>
        <v>na</v>
      </c>
      <c r="FN423" t="str">
        <f>IF(OR(FE423=FALSE,FE423="na"),"na",VLOOKUP(GP423,'Vlookup tables'!$J$2:$K$5,2,FALSE))</f>
        <v>na</v>
      </c>
      <c r="FO423">
        <f>IF(OR(FF423=FALSE,FF423="na"),"na",VLOOKUP(GQ423,'Vlookup tables'!$J$2:$K$5,2,FALSE))</f>
        <v>2</v>
      </c>
      <c r="FP423">
        <f>IF(OR(FG423=FALSE,FG423="na"),"na",VLOOKUP(GR423,'Vlookup tables'!$J$2:$K$5,2,FALSE))</f>
        <v>2</v>
      </c>
      <c r="FQ423" t="str">
        <f t="shared" si="430"/>
        <v>na</v>
      </c>
      <c r="FR423" t="str">
        <f t="shared" si="431"/>
        <v>na</v>
      </c>
      <c r="FS423" t="b">
        <f t="shared" si="432"/>
        <v>0</v>
      </c>
      <c r="FT423" t="b">
        <f t="shared" si="433"/>
        <v>0</v>
      </c>
      <c r="FU423" t="b">
        <f t="shared" si="434"/>
        <v>0</v>
      </c>
      <c r="FV423" t="s">
        <v>601</v>
      </c>
      <c r="FX423" t="s">
        <v>555</v>
      </c>
      <c r="GB423" t="s">
        <v>886</v>
      </c>
      <c r="GF423" t="s">
        <v>609</v>
      </c>
      <c r="GJ423" t="s">
        <v>530</v>
      </c>
      <c r="GK423" t="s">
        <v>530</v>
      </c>
      <c r="GQ423" t="s">
        <v>528</v>
      </c>
      <c r="GR423" t="s">
        <v>528</v>
      </c>
      <c r="HD423" t="s">
        <v>552</v>
      </c>
      <c r="HX423">
        <f>IF(IT423="","Unknown",VLOOKUP(IT423,'Vlookup tables'!$B$13:$C$16,2,FALSE))</f>
        <v>2</v>
      </c>
      <c r="HY423">
        <f>IF(IU423="","Unknown",VLOOKUP(IU423,'Vlookup tables'!$D$13:$E$16,2,FALSE))</f>
        <v>3</v>
      </c>
      <c r="HZ423">
        <f>IF(IV423="","Unknown",VLOOKUP(IV423,'Vlookup tables'!$F$13:$G$16,2,FALSE))</f>
        <v>1</v>
      </c>
      <c r="IA423">
        <f>IF(IW423="","Unknown",VLOOKUP(IW423,'Vlookup tables'!$H$13:$I$16,2,FALSE))</f>
        <v>3</v>
      </c>
      <c r="IB423">
        <f>IF(IX423="","Unknown",VLOOKUP(IX423,'Vlookup tables'!$J$13:$K$16,2,FALSE))</f>
        <v>3</v>
      </c>
      <c r="IC423">
        <f>IF(IY423="","Unknown",VLOOKUP(IY423,'Vlookup tables'!$L$13:$M$16,2,FALSE))</f>
        <v>3</v>
      </c>
      <c r="ID423">
        <f>IF(IZ423="","Unknown",VLOOKUP(IZ423,'Vlookup tables'!$N$13:$O$16,2,FALSE))</f>
        <v>1</v>
      </c>
      <c r="IE423">
        <f>VLOOKUP(JA423,'Vlookup tables'!$P$13:$Q$15,2,FALSE)</f>
        <v>1</v>
      </c>
      <c r="IF423" t="str">
        <f t="shared" si="469"/>
        <v>na</v>
      </c>
      <c r="IG423" t="str">
        <f t="shared" si="470"/>
        <v>na</v>
      </c>
      <c r="IH423" t="str">
        <f t="shared" si="471"/>
        <v>na</v>
      </c>
      <c r="II423" t="str">
        <f t="shared" si="435"/>
        <v>na</v>
      </c>
      <c r="IJ423" t="str">
        <f>IF(OR(IF423=FALSE,IF423="na"),"na",VLOOKUP(JF423,'Vlookup tables'!$G$2:$H$7,2,FALSE))</f>
        <v>na</v>
      </c>
      <c r="IK423" t="str">
        <f>IF(OR(IG423=FALSE,IG423="na"),"na",VLOOKUP(JG423,'Vlookup tables'!$G$2:$H$7,2,FALSE))</f>
        <v>na</v>
      </c>
      <c r="IL423" t="str">
        <f>IF(OR(IH423=FALSE,IH423="na"),"na",VLOOKUP(JH423,'Vlookup tables'!$G$2:$H$7,2,FALSE))</f>
        <v>na</v>
      </c>
      <c r="IM423" t="str">
        <f>IF(OR(IF423=FALSE,IF423="na"),"na",VLOOKUP(JL423,'Vlookup tables'!$J$2:$K$5,2,FALSE))</f>
        <v>na</v>
      </c>
      <c r="IN423" t="str">
        <f>IF(OR(IG423=FALSE,IG423="na"),"na",VLOOKUP(JM423,'Vlookup tables'!$J$2:$K$5,2,FALSE))</f>
        <v>na</v>
      </c>
      <c r="IO423" t="str">
        <f>IF(OR(IH423=FALSE,IH423="na"),"na",VLOOKUP(JN423,'Vlookup tables'!$J$2:$K$5,2,FALSE))</f>
        <v>na</v>
      </c>
      <c r="IP423" t="str">
        <f t="shared" si="472"/>
        <v>na</v>
      </c>
      <c r="IQ423" t="str">
        <f t="shared" si="473"/>
        <v>na</v>
      </c>
      <c r="IR423" t="str">
        <f t="shared" si="474"/>
        <v>na</v>
      </c>
      <c r="IS423" t="b">
        <f t="shared" si="475"/>
        <v>0</v>
      </c>
      <c r="IT423" t="s">
        <v>559</v>
      </c>
      <c r="IU423" t="s">
        <v>539</v>
      </c>
      <c r="IV423" t="s">
        <v>586</v>
      </c>
      <c r="IW423" t="s">
        <v>576</v>
      </c>
      <c r="IX423" t="s">
        <v>577</v>
      </c>
      <c r="IY423" t="s">
        <v>532</v>
      </c>
      <c r="IZ423" t="s">
        <v>562</v>
      </c>
      <c r="JA423" t="s">
        <v>541</v>
      </c>
      <c r="JX423" t="s">
        <v>534</v>
      </c>
      <c r="KN423" t="s">
        <v>552</v>
      </c>
      <c r="KQ423" t="b">
        <f t="shared" si="476"/>
        <v>0</v>
      </c>
      <c r="KR423">
        <f t="shared" si="436"/>
        <v>134</v>
      </c>
    </row>
    <row r="424" spans="1:304" ht="14.4" customHeight="1" x14ac:dyDescent="0.3">
      <c r="A424">
        <v>100</v>
      </c>
      <c r="B424">
        <v>888</v>
      </c>
      <c r="C424" s="2">
        <v>44896.617708333331</v>
      </c>
      <c r="D424">
        <v>1</v>
      </c>
      <c r="E424" t="s">
        <v>544</v>
      </c>
      <c r="F424" t="s">
        <v>612</v>
      </c>
      <c r="G424">
        <f>VLOOKUP(F424,'Vlookup tables'!$A$2:$B$10,2,FALSE)</f>
        <v>5</v>
      </c>
      <c r="H424" t="s">
        <v>631</v>
      </c>
      <c r="J424" t="str">
        <f t="shared" si="477"/>
        <v>Maintenance</v>
      </c>
      <c r="K424" t="s">
        <v>612</v>
      </c>
      <c r="L424">
        <f>VLOOKUP(K424,'Vlookup tables'!$A$2:$B$10,2,FALSE)</f>
        <v>5</v>
      </c>
      <c r="M424" t="s">
        <v>701</v>
      </c>
      <c r="N424" t="b">
        <f t="shared" si="437"/>
        <v>1</v>
      </c>
      <c r="O424" t="b">
        <f t="shared" si="438"/>
        <v>1</v>
      </c>
      <c r="P424" t="b">
        <f t="shared" si="439"/>
        <v>0</v>
      </c>
      <c r="Q424" t="b">
        <f t="shared" si="440"/>
        <v>1</v>
      </c>
      <c r="R424" t="b">
        <f t="shared" si="441"/>
        <v>0</v>
      </c>
      <c r="T424" t="str">
        <f t="shared" si="478"/>
        <v>na</v>
      </c>
      <c r="U424" t="str">
        <f t="shared" si="479"/>
        <v>na</v>
      </c>
      <c r="V424" t="str">
        <f t="shared" si="480"/>
        <v>Unknown</v>
      </c>
      <c r="W424" t="str">
        <f t="shared" si="481"/>
        <v>na</v>
      </c>
      <c r="X424" t="str">
        <f t="shared" si="482"/>
        <v>Unknown</v>
      </c>
      <c r="Y424" t="s">
        <v>517</v>
      </c>
      <c r="Z424">
        <f>VLOOKUP(Y424,'Vlookup tables'!$D$2:$E$6,2,FALSE)</f>
        <v>1</v>
      </c>
      <c r="AA424" t="b">
        <f t="shared" si="419"/>
        <v>0</v>
      </c>
      <c r="AB424" t="b">
        <f t="shared" si="442"/>
        <v>0</v>
      </c>
      <c r="AC424" t="b">
        <f t="shared" si="443"/>
        <v>0</v>
      </c>
      <c r="AD424" t="b">
        <f t="shared" si="444"/>
        <v>0</v>
      </c>
      <c r="AE424" t="b">
        <f t="shared" si="445"/>
        <v>0</v>
      </c>
      <c r="AF424" t="str">
        <f>IF(OR(AA424=FALSE,AA424="na"),"na",VLOOKUP(AV424,'Vlookup tables'!$G$2:$H$7,2,FALSE))</f>
        <v>na</v>
      </c>
      <c r="AG424" t="str">
        <f>IF(OR(AB424=FALSE,AB424="na"),"na",VLOOKUP(AW424,'Vlookup tables'!$G$2:$H$7,2,FALSE))</f>
        <v>na</v>
      </c>
      <c r="AH424" t="str">
        <f>IF(OR(AC424=FALSE,AC424="na"),"na",VLOOKUP(AX424,'Vlookup tables'!$G$2:$H$7,2,FALSE))</f>
        <v>na</v>
      </c>
      <c r="AI424" t="str">
        <f>IF(OR(AD424=FALSE,AD424="na"),"na",VLOOKUP(AY424,'Vlookup tables'!$G$2:$H$7,2,FALSE))</f>
        <v>na</v>
      </c>
      <c r="AJ424" t="str">
        <f>IF(OR(AA424=FALSE,AA424="na"),"na",VLOOKUP(BC424,'Vlookup tables'!$J$2:$K$5,2,FALSE))</f>
        <v>na</v>
      </c>
      <c r="AK424" t="str">
        <f>IF(OR(AB424=FALSE,AB424="na"),"na",VLOOKUP(BD424,'Vlookup tables'!$J$2:$K$5,2,FALSE))</f>
        <v>na</v>
      </c>
      <c r="AL424" t="str">
        <f>IF(OR(AC424=FALSE,AC424="na"),"na",VLOOKUP(BE424,'Vlookup tables'!$J$2:$K$5,2,FALSE))</f>
        <v>na</v>
      </c>
      <c r="AM424" t="str">
        <f>IF(OR(AD424=FALSE,AD424="na"),"na",VLOOKUP(BF424,'Vlookup tables'!$J$2:$K$5,2,FALSE))</f>
        <v>na</v>
      </c>
      <c r="AN424" t="str">
        <f t="shared" si="446"/>
        <v>na</v>
      </c>
      <c r="AO424" t="str">
        <f t="shared" si="447"/>
        <v>na</v>
      </c>
      <c r="AP424" t="str">
        <f t="shared" si="448"/>
        <v>na</v>
      </c>
      <c r="AQ424" t="str">
        <f t="shared" si="449"/>
        <v>na</v>
      </c>
      <c r="AR424" t="s">
        <v>632</v>
      </c>
      <c r="AX424" t="s">
        <v>573</v>
      </c>
      <c r="BE424" t="s">
        <v>532</v>
      </c>
      <c r="BL424" t="s">
        <v>2116</v>
      </c>
      <c r="BQ424" t="str">
        <f t="shared" si="450"/>
        <v>Yes</v>
      </c>
      <c r="BR424" t="b">
        <f t="shared" si="451"/>
        <v>1</v>
      </c>
      <c r="BS424" t="b">
        <f t="shared" si="452"/>
        <v>1</v>
      </c>
      <c r="BT424" t="b">
        <f t="shared" si="453"/>
        <v>0</v>
      </c>
      <c r="BU424" t="b">
        <f t="shared" si="454"/>
        <v>1</v>
      </c>
      <c r="BV424" t="b">
        <f t="shared" si="455"/>
        <v>0</v>
      </c>
      <c r="BW424">
        <f>IF(OR(BR424=FALSE,BR424="na"),"na",VLOOKUP(CN424,'Vlookup tables'!$G$2:$H$7,2,FALSE))</f>
        <v>1</v>
      </c>
      <c r="BX424">
        <f>IF(OR(BS424=FALSE,BS424="na"),"na",VLOOKUP(CO424,'Vlookup tables'!$G$2:$H$7,2,FALSE))</f>
        <v>5</v>
      </c>
      <c r="BY424" t="str">
        <f>IF(OR(BT424=FALSE,BT424="na"),"na",VLOOKUP(CP424,'Vlookup tables'!$G$2:$H$7,2,FALSE))</f>
        <v>na</v>
      </c>
      <c r="BZ424">
        <f>IF(OR(BU424=FALSE,BU424="na"),"na",VLOOKUP(CQ424,'Vlookup tables'!$G$2:$H$7,2,FALSE))</f>
        <v>1</v>
      </c>
      <c r="CA424">
        <f>IF(OR(BR424=FALSE,BR424="na"),"na",VLOOKUP(CU424,'Vlookup tables'!$J$2:$K$5,2,FALSE))</f>
        <v>2</v>
      </c>
      <c r="CB424">
        <f>IF(OR(BS424=FALSE,BS424="na"),"na",VLOOKUP(CV424,'Vlookup tables'!$J$2:$K$5,2,FALSE))</f>
        <v>3</v>
      </c>
      <c r="CC424" t="str">
        <f>IF(OR(BT424=FALSE,BT424="na"),"na",VLOOKUP(CW424,'Vlookup tables'!$J$2:$K$5,2,FALSE))</f>
        <v>na</v>
      </c>
      <c r="CD424">
        <f>IF(OR(BU424=FALSE,BU424="na"),"na",VLOOKUP(CX424,'Vlookup tables'!$J$2:$K$5,2,FALSE))</f>
        <v>1</v>
      </c>
      <c r="CE424" t="b">
        <f t="shared" si="456"/>
        <v>0</v>
      </c>
      <c r="CF424" t="b">
        <f t="shared" si="457"/>
        <v>1</v>
      </c>
      <c r="CG424" t="str">
        <f t="shared" si="458"/>
        <v>na</v>
      </c>
      <c r="CH424" t="b">
        <f t="shared" si="459"/>
        <v>0</v>
      </c>
      <c r="CI424" t="s">
        <v>519</v>
      </c>
      <c r="CJ424" t="s">
        <v>667</v>
      </c>
      <c r="CN424" t="s">
        <v>530</v>
      </c>
      <c r="CO424" t="s">
        <v>551</v>
      </c>
      <c r="CQ424" t="s">
        <v>530</v>
      </c>
      <c r="CU424" t="s">
        <v>528</v>
      </c>
      <c r="CV424" t="s">
        <v>532</v>
      </c>
      <c r="CX424" t="s">
        <v>564</v>
      </c>
      <c r="DC424" t="s">
        <v>2117</v>
      </c>
      <c r="DI424" t="b">
        <f t="shared" si="460"/>
        <v>0</v>
      </c>
      <c r="DK424" t="s">
        <v>900</v>
      </c>
      <c r="EQ424" t="b">
        <f t="shared" si="461"/>
        <v>1</v>
      </c>
      <c r="ER424" t="b">
        <f t="shared" si="462"/>
        <v>1</v>
      </c>
      <c r="ES424" t="b">
        <f t="shared" si="463"/>
        <v>1</v>
      </c>
      <c r="ET424" t="b">
        <f t="shared" si="464"/>
        <v>0</v>
      </c>
      <c r="EU424" t="b">
        <f t="shared" si="465"/>
        <v>1</v>
      </c>
      <c r="EV424" t="b">
        <f t="shared" si="466"/>
        <v>0</v>
      </c>
      <c r="EW424">
        <f t="shared" si="420"/>
        <v>3</v>
      </c>
      <c r="EX424">
        <f t="shared" si="421"/>
        <v>2</v>
      </c>
      <c r="EY424" t="str">
        <f t="shared" si="422"/>
        <v>na</v>
      </c>
      <c r="EZ424">
        <f t="shared" si="423"/>
        <v>2</v>
      </c>
      <c r="FA424" t="b">
        <f t="shared" si="424"/>
        <v>1</v>
      </c>
      <c r="FB424" t="b">
        <f t="shared" si="425"/>
        <v>0</v>
      </c>
      <c r="FC424" t="b">
        <f t="shared" si="467"/>
        <v>0</v>
      </c>
      <c r="FD424" t="b">
        <f t="shared" si="426"/>
        <v>1</v>
      </c>
      <c r="FE424" t="b">
        <f t="shared" si="427"/>
        <v>0</v>
      </c>
      <c r="FF424" t="b">
        <f t="shared" si="428"/>
        <v>1</v>
      </c>
      <c r="FG424" t="b">
        <f t="shared" si="429"/>
        <v>1</v>
      </c>
      <c r="FH424" t="b">
        <f t="shared" si="468"/>
        <v>0</v>
      </c>
      <c r="FI424">
        <f>IF(OR(FD424=FALSE,FD424="na"),"na",VLOOKUP(GH424,'Vlookup tables'!$G$2:$H$7,2,FALSE))</f>
        <v>5</v>
      </c>
      <c r="FJ424" t="str">
        <f>IF(OR(FE424=FALSE,FE424="na"),"na",VLOOKUP(GI424,'Vlookup tables'!$G$2:$H$7,2,FALSE))</f>
        <v>na</v>
      </c>
      <c r="FK424">
        <f>IF(OR(FF424=FALSE,FF424="na"),"na",VLOOKUP(GJ424,'Vlookup tables'!$G$2:$H$7,2,FALSE))</f>
        <v>4</v>
      </c>
      <c r="FL424">
        <f>IF(OR(FG424=FALSE,FG424="na"),"na",VLOOKUP(GK424,'Vlookup tables'!$G$2:$H$7,2,FALSE))</f>
        <v>2</v>
      </c>
      <c r="FM424">
        <f>IF(OR(FD424=FALSE,FD424="na"),"na",VLOOKUP(GO424,'Vlookup tables'!$J$2:$K$5,2,FALSE))</f>
        <v>2</v>
      </c>
      <c r="FN424" t="str">
        <f>IF(OR(FE424=FALSE,FE424="na"),"na",VLOOKUP(GP424,'Vlookup tables'!$J$2:$K$5,2,FALSE))</f>
        <v>na</v>
      </c>
      <c r="FO424">
        <f>IF(OR(FF424=FALSE,FF424="na"),"na",VLOOKUP(GQ424,'Vlookup tables'!$J$2:$K$5,2,FALSE))</f>
        <v>2</v>
      </c>
      <c r="FP424">
        <f>IF(OR(FG424=FALSE,FG424="na"),"na",VLOOKUP(GR424,'Vlookup tables'!$J$2:$K$5,2,FALSE))</f>
        <v>2</v>
      </c>
      <c r="FQ424" t="b">
        <f t="shared" si="430"/>
        <v>0</v>
      </c>
      <c r="FR424" t="str">
        <f t="shared" si="431"/>
        <v>na</v>
      </c>
      <c r="FS424" t="b">
        <f t="shared" si="432"/>
        <v>0</v>
      </c>
      <c r="FT424" t="b">
        <f t="shared" si="433"/>
        <v>0</v>
      </c>
      <c r="FU424" t="b">
        <f t="shared" si="434"/>
        <v>0</v>
      </c>
      <c r="FV424" t="s">
        <v>668</v>
      </c>
      <c r="FX424" t="s">
        <v>554</v>
      </c>
      <c r="FY424" t="s">
        <v>556</v>
      </c>
      <c r="GA424" t="s">
        <v>556</v>
      </c>
      <c r="GB424" t="s">
        <v>618</v>
      </c>
      <c r="GF424" t="s">
        <v>596</v>
      </c>
      <c r="GH424" t="s">
        <v>551</v>
      </c>
      <c r="GJ424" t="s">
        <v>573</v>
      </c>
      <c r="GK424" t="s">
        <v>531</v>
      </c>
      <c r="GO424" t="s">
        <v>528</v>
      </c>
      <c r="GQ424" t="s">
        <v>528</v>
      </c>
      <c r="GR424" t="s">
        <v>528</v>
      </c>
      <c r="HD424" t="s">
        <v>533</v>
      </c>
      <c r="HX424">
        <f>IF(IT424="","Unknown",VLOOKUP(IT424,'Vlookup tables'!$B$13:$C$16,2,FALSE))</f>
        <v>2</v>
      </c>
      <c r="HY424">
        <f>IF(IU424="","Unknown",VLOOKUP(IU424,'Vlookup tables'!$D$13:$E$16,2,FALSE))</f>
        <v>3</v>
      </c>
      <c r="HZ424">
        <f>IF(IV424="","Unknown",VLOOKUP(IV424,'Vlookup tables'!$F$13:$G$16,2,FALSE))</f>
        <v>3</v>
      </c>
      <c r="IA424">
        <f>IF(IW424="","Unknown",VLOOKUP(IW424,'Vlookup tables'!$H$13:$I$16,2,FALSE))</f>
        <v>2</v>
      </c>
      <c r="IB424">
        <f>IF(IX424="","Unknown",VLOOKUP(IX424,'Vlookup tables'!$J$13:$K$16,2,FALSE))</f>
        <v>3</v>
      </c>
      <c r="IC424">
        <f>IF(IY424="","Unknown",VLOOKUP(IY424,'Vlookup tables'!$L$13:$M$16,2,FALSE))</f>
        <v>2</v>
      </c>
      <c r="ID424">
        <f>IF(IZ424="","Unknown",VLOOKUP(IZ424,'Vlookup tables'!$N$13:$O$16,2,FALSE))</f>
        <v>1</v>
      </c>
      <c r="IE424">
        <f>VLOOKUP(JA424,'Vlookup tables'!$P$13:$Q$15,2,FALSE)</f>
        <v>2</v>
      </c>
      <c r="IF424" t="b">
        <f t="shared" si="469"/>
        <v>1</v>
      </c>
      <c r="IG424" t="b">
        <f t="shared" si="470"/>
        <v>0</v>
      </c>
      <c r="IH424" t="b">
        <f t="shared" si="471"/>
        <v>0</v>
      </c>
      <c r="II424" t="b">
        <f t="shared" si="435"/>
        <v>0</v>
      </c>
      <c r="IJ424">
        <f>IF(OR(IF424=FALSE,IF424="na"),"na",VLOOKUP(JF424,'Vlookup tables'!$G$2:$H$7,2,FALSE))</f>
        <v>1</v>
      </c>
      <c r="IK424" t="str">
        <f>IF(OR(IG424=FALSE,IG424="na"),"na",VLOOKUP(JG424,'Vlookup tables'!$G$2:$H$7,2,FALSE))</f>
        <v>na</v>
      </c>
      <c r="IL424" t="str">
        <f>IF(OR(IH424=FALSE,IH424="na"),"na",VLOOKUP(JH424,'Vlookup tables'!$G$2:$H$7,2,FALSE))</f>
        <v>na</v>
      </c>
      <c r="IM424">
        <f>IF(OR(IF424=FALSE,IF424="na"),"na",VLOOKUP(JL424,'Vlookup tables'!$J$2:$K$5,2,FALSE))</f>
        <v>2</v>
      </c>
      <c r="IN424" t="str">
        <f>IF(OR(IG424=FALSE,IG424="na"),"na",VLOOKUP(JM424,'Vlookup tables'!$J$2:$K$5,2,FALSE))</f>
        <v>na</v>
      </c>
      <c r="IO424" t="str">
        <f>IF(OR(IH424=FALSE,IH424="na"),"na",VLOOKUP(JN424,'Vlookup tables'!$J$2:$K$5,2,FALSE))</f>
        <v>na</v>
      </c>
      <c r="IP424" t="b">
        <f t="shared" si="472"/>
        <v>0</v>
      </c>
      <c r="IQ424" t="str">
        <f t="shared" si="473"/>
        <v>na</v>
      </c>
      <c r="IR424" t="str">
        <f t="shared" si="474"/>
        <v>na</v>
      </c>
      <c r="IS424" t="b">
        <f t="shared" si="475"/>
        <v>0</v>
      </c>
      <c r="IT424" t="s">
        <v>559</v>
      </c>
      <c r="IU424" t="s">
        <v>539</v>
      </c>
      <c r="IV424" t="s">
        <v>540</v>
      </c>
      <c r="IW424" t="s">
        <v>562</v>
      </c>
      <c r="IX424" t="s">
        <v>577</v>
      </c>
      <c r="IY424" t="s">
        <v>528</v>
      </c>
      <c r="IZ424" t="s">
        <v>562</v>
      </c>
      <c r="JA424" t="s">
        <v>578</v>
      </c>
      <c r="JB424" t="s">
        <v>662</v>
      </c>
      <c r="JF424" t="s">
        <v>530</v>
      </c>
      <c r="JL424" t="s">
        <v>528</v>
      </c>
      <c r="KN424" t="s">
        <v>900</v>
      </c>
      <c r="KQ424" t="b">
        <f t="shared" si="476"/>
        <v>0</v>
      </c>
      <c r="KR424">
        <f t="shared" si="436"/>
        <v>152</v>
      </c>
    </row>
    <row r="425" spans="1:304" ht="14.4" customHeight="1" x14ac:dyDescent="0.3">
      <c r="A425">
        <v>100</v>
      </c>
      <c r="B425">
        <v>608</v>
      </c>
      <c r="C425" s="2">
        <v>44896.626319444447</v>
      </c>
      <c r="D425">
        <v>1</v>
      </c>
      <c r="E425" t="s">
        <v>544</v>
      </c>
      <c r="F425" t="s">
        <v>568</v>
      </c>
      <c r="G425">
        <f>VLOOKUP(F425,'Vlookup tables'!$A$2:$B$10,2,FALSE)</f>
        <v>6</v>
      </c>
      <c r="H425" t="s">
        <v>631</v>
      </c>
      <c r="J425" t="str">
        <f t="shared" si="477"/>
        <v>Maintenance</v>
      </c>
      <c r="K425" t="s">
        <v>680</v>
      </c>
      <c r="L425">
        <f>VLOOKUP(K425,'Vlookup tables'!$A$2:$B$10,2,FALSE)</f>
        <v>2</v>
      </c>
      <c r="M425" t="s">
        <v>546</v>
      </c>
      <c r="N425" t="b">
        <f t="shared" si="437"/>
        <v>1</v>
      </c>
      <c r="O425" t="b">
        <f t="shared" si="438"/>
        <v>1</v>
      </c>
      <c r="P425" t="b">
        <f t="shared" si="439"/>
        <v>1</v>
      </c>
      <c r="Q425" t="b">
        <f t="shared" si="440"/>
        <v>1</v>
      </c>
      <c r="R425" t="b">
        <f t="shared" si="441"/>
        <v>0</v>
      </c>
      <c r="T425" t="str">
        <f t="shared" si="478"/>
        <v>na</v>
      </c>
      <c r="U425" t="str">
        <f t="shared" si="479"/>
        <v>na</v>
      </c>
      <c r="V425" t="str">
        <f t="shared" si="480"/>
        <v>na</v>
      </c>
      <c r="W425" t="str">
        <f t="shared" si="481"/>
        <v>na</v>
      </c>
      <c r="X425" t="str">
        <f t="shared" si="482"/>
        <v>Unknown</v>
      </c>
      <c r="Y425" t="s">
        <v>517</v>
      </c>
      <c r="Z425">
        <f>VLOOKUP(Y425,'Vlookup tables'!$D$2:$E$6,2,FALSE)</f>
        <v>1</v>
      </c>
      <c r="AA425" t="b">
        <f t="shared" si="419"/>
        <v>1</v>
      </c>
      <c r="AB425" t="b">
        <f t="shared" si="442"/>
        <v>0</v>
      </c>
      <c r="AC425" t="b">
        <f t="shared" si="443"/>
        <v>0</v>
      </c>
      <c r="AD425" t="b">
        <f t="shared" si="444"/>
        <v>0</v>
      </c>
      <c r="AE425" t="b">
        <f t="shared" si="445"/>
        <v>0</v>
      </c>
      <c r="AF425">
        <f>IF(OR(AA425=FALSE,AA425="na"),"na",VLOOKUP(AV425,'Vlookup tables'!$G$2:$H$7,2,FALSE))</f>
        <v>4</v>
      </c>
      <c r="AG425" t="str">
        <f>IF(OR(AB425=FALSE,AB425="na"),"na",VLOOKUP(AW425,'Vlookup tables'!$G$2:$H$7,2,FALSE))</f>
        <v>na</v>
      </c>
      <c r="AH425" t="str">
        <f>IF(OR(AC425=FALSE,AC425="na"),"na",VLOOKUP(AX425,'Vlookup tables'!$G$2:$H$7,2,FALSE))</f>
        <v>na</v>
      </c>
      <c r="AI425" t="str">
        <f>IF(OR(AD425=FALSE,AD425="na"),"na",VLOOKUP(AY425,'Vlookup tables'!$G$2:$H$7,2,FALSE))</f>
        <v>na</v>
      </c>
      <c r="AJ425">
        <f>IF(OR(AA425=FALSE,AA425="na"),"na",VLOOKUP(BC425,'Vlookup tables'!$J$2:$K$5,2,FALSE))</f>
        <v>3</v>
      </c>
      <c r="AK425" t="str">
        <f>IF(OR(AB425=FALSE,AB425="na"),"na",VLOOKUP(BD425,'Vlookup tables'!$J$2:$K$5,2,FALSE))</f>
        <v>na</v>
      </c>
      <c r="AL425" t="str">
        <f>IF(OR(AC425=FALSE,AC425="na"),"na",VLOOKUP(BE425,'Vlookup tables'!$J$2:$K$5,2,FALSE))</f>
        <v>na</v>
      </c>
      <c r="AM425" t="str">
        <f>IF(OR(AD425=FALSE,AD425="na"),"na",VLOOKUP(BF425,'Vlookup tables'!$J$2:$K$5,2,FALSE))</f>
        <v>na</v>
      </c>
      <c r="AN425" t="b">
        <f t="shared" si="446"/>
        <v>0</v>
      </c>
      <c r="AO425" t="str">
        <f t="shared" si="447"/>
        <v>na</v>
      </c>
      <c r="AP425" t="str">
        <f t="shared" si="448"/>
        <v>na</v>
      </c>
      <c r="AQ425" t="str">
        <f t="shared" si="449"/>
        <v>na</v>
      </c>
      <c r="AR425" t="s">
        <v>747</v>
      </c>
      <c r="AV425" t="s">
        <v>573</v>
      </c>
      <c r="AX425" t="s">
        <v>531</v>
      </c>
      <c r="BC425" t="s">
        <v>532</v>
      </c>
      <c r="BE425" t="s">
        <v>532</v>
      </c>
      <c r="BQ425" t="str">
        <f t="shared" si="450"/>
        <v>Yes</v>
      </c>
      <c r="BR425" t="b">
        <f t="shared" si="451"/>
        <v>1</v>
      </c>
      <c r="BS425" t="b">
        <f t="shared" si="452"/>
        <v>1</v>
      </c>
      <c r="BT425" t="b">
        <f t="shared" si="453"/>
        <v>1</v>
      </c>
      <c r="BU425" t="b">
        <f t="shared" si="454"/>
        <v>1</v>
      </c>
      <c r="BV425" t="b">
        <f t="shared" si="455"/>
        <v>0</v>
      </c>
      <c r="BW425">
        <f>IF(OR(BR425=FALSE,BR425="na"),"na",VLOOKUP(CN425,'Vlookup tables'!$G$2:$H$7,2,FALSE))</f>
        <v>3</v>
      </c>
      <c r="BX425">
        <f>IF(OR(BS425=FALSE,BS425="na"),"na",VLOOKUP(CO425,'Vlookup tables'!$G$2:$H$7,2,FALSE))</f>
        <v>3</v>
      </c>
      <c r="BY425">
        <f>IF(OR(BT425=FALSE,BT425="na"),"na",VLOOKUP(CP425,'Vlookup tables'!$G$2:$H$7,2,FALSE))</f>
        <v>2</v>
      </c>
      <c r="BZ425">
        <f>IF(OR(BU425=FALSE,BU425="na"),"na",VLOOKUP(CQ425,'Vlookup tables'!$G$2:$H$7,2,FALSE))</f>
        <v>2</v>
      </c>
      <c r="CA425">
        <f>IF(OR(BR425=FALSE,BR425="na"),"na",VLOOKUP(CU425,'Vlookup tables'!$J$2:$K$5,2,FALSE))</f>
        <v>3</v>
      </c>
      <c r="CB425">
        <f>IF(OR(BS425=FALSE,BS425="na"),"na",VLOOKUP(CV425,'Vlookup tables'!$J$2:$K$5,2,FALSE))</f>
        <v>3</v>
      </c>
      <c r="CC425">
        <f>IF(OR(BT425=FALSE,BT425="na"),"na",VLOOKUP(CW425,'Vlookup tables'!$J$2:$K$5,2,FALSE))</f>
        <v>3</v>
      </c>
      <c r="CD425">
        <f>IF(OR(BU425=FALSE,BU425="na"),"na",VLOOKUP(CX425,'Vlookup tables'!$J$2:$K$5,2,FALSE))</f>
        <v>3</v>
      </c>
      <c r="CE425" t="b">
        <f t="shared" si="456"/>
        <v>0</v>
      </c>
      <c r="CF425" t="b">
        <f t="shared" si="457"/>
        <v>0</v>
      </c>
      <c r="CG425" t="b">
        <f t="shared" si="458"/>
        <v>0</v>
      </c>
      <c r="CH425" t="b">
        <f t="shared" si="459"/>
        <v>0</v>
      </c>
      <c r="CI425" t="s">
        <v>519</v>
      </c>
      <c r="CJ425" t="s">
        <v>550</v>
      </c>
      <c r="CN425" t="s">
        <v>527</v>
      </c>
      <c r="CO425" t="s">
        <v>527</v>
      </c>
      <c r="CP425" t="s">
        <v>531</v>
      </c>
      <c r="CQ425" t="s">
        <v>531</v>
      </c>
      <c r="CU425" t="s">
        <v>532</v>
      </c>
      <c r="CV425" t="s">
        <v>532</v>
      </c>
      <c r="CW425" t="s">
        <v>532</v>
      </c>
      <c r="CX425" t="s">
        <v>532</v>
      </c>
      <c r="DI425" t="b">
        <f t="shared" si="460"/>
        <v>0</v>
      </c>
      <c r="DK425" t="s">
        <v>552</v>
      </c>
      <c r="EQ425" t="b">
        <f t="shared" si="461"/>
        <v>1</v>
      </c>
      <c r="ER425" t="b">
        <f t="shared" si="462"/>
        <v>1</v>
      </c>
      <c r="ES425" t="b">
        <f t="shared" si="463"/>
        <v>1</v>
      </c>
      <c r="ET425" t="b">
        <f t="shared" si="464"/>
        <v>0</v>
      </c>
      <c r="EU425" t="b">
        <f t="shared" si="465"/>
        <v>0</v>
      </c>
      <c r="EV425" t="b">
        <f t="shared" si="466"/>
        <v>0</v>
      </c>
      <c r="EW425">
        <f t="shared" si="420"/>
        <v>3</v>
      </c>
      <c r="EX425">
        <f t="shared" si="421"/>
        <v>3</v>
      </c>
      <c r="EY425" t="str">
        <f t="shared" si="422"/>
        <v>na</v>
      </c>
      <c r="EZ425" t="str">
        <f t="shared" si="423"/>
        <v>na</v>
      </c>
      <c r="FA425" t="b">
        <f t="shared" si="424"/>
        <v>1</v>
      </c>
      <c r="FB425" t="b">
        <f t="shared" si="425"/>
        <v>0</v>
      </c>
      <c r="FC425" t="b">
        <f t="shared" si="467"/>
        <v>0</v>
      </c>
      <c r="FD425" t="b">
        <f t="shared" si="426"/>
        <v>1</v>
      </c>
      <c r="FE425" t="b">
        <f t="shared" si="427"/>
        <v>0</v>
      </c>
      <c r="FF425" t="b">
        <f t="shared" si="428"/>
        <v>0</v>
      </c>
      <c r="FG425" t="b">
        <f t="shared" si="429"/>
        <v>0</v>
      </c>
      <c r="FH425" t="b">
        <f t="shared" si="468"/>
        <v>0</v>
      </c>
      <c r="FI425">
        <f>IF(OR(FD425=FALSE,FD425="na"),"na",VLOOKUP(GH425,'Vlookup tables'!$G$2:$H$7,2,FALSE))</f>
        <v>3</v>
      </c>
      <c r="FJ425" t="str">
        <f>IF(OR(FE425=FALSE,FE425="na"),"na",VLOOKUP(GI425,'Vlookup tables'!$G$2:$H$7,2,FALSE))</f>
        <v>na</v>
      </c>
      <c r="FK425" t="str">
        <f>IF(OR(FF425=FALSE,FF425="na"),"na",VLOOKUP(GJ425,'Vlookup tables'!$G$2:$H$7,2,FALSE))</f>
        <v>na</v>
      </c>
      <c r="FL425" t="str">
        <f>IF(OR(FG425=FALSE,FG425="na"),"na",VLOOKUP(GK425,'Vlookup tables'!$G$2:$H$7,2,FALSE))</f>
        <v>na</v>
      </c>
      <c r="FM425">
        <f>IF(OR(FD425=FALSE,FD425="na"),"na",VLOOKUP(GO425,'Vlookup tables'!$J$2:$K$5,2,FALSE))</f>
        <v>2</v>
      </c>
      <c r="FN425" t="str">
        <f>IF(OR(FE425=FALSE,FE425="na"),"na",VLOOKUP(GP425,'Vlookup tables'!$J$2:$K$5,2,FALSE))</f>
        <v>na</v>
      </c>
      <c r="FO425" t="str">
        <f>IF(OR(FF425=FALSE,FF425="na"),"na",VLOOKUP(GQ425,'Vlookup tables'!$J$2:$K$5,2,FALSE))</f>
        <v>na</v>
      </c>
      <c r="FP425" t="str">
        <f>IF(OR(FG425=FALSE,FG425="na"),"na",VLOOKUP(GR425,'Vlookup tables'!$J$2:$K$5,2,FALSE))</f>
        <v>na</v>
      </c>
      <c r="FQ425" t="b">
        <f t="shared" si="430"/>
        <v>0</v>
      </c>
      <c r="FR425" t="str">
        <f t="shared" si="431"/>
        <v>na</v>
      </c>
      <c r="FS425" t="str">
        <f t="shared" si="432"/>
        <v>na</v>
      </c>
      <c r="FT425" t="str">
        <f t="shared" si="433"/>
        <v>na</v>
      </c>
      <c r="FU425" t="b">
        <f t="shared" si="434"/>
        <v>0</v>
      </c>
      <c r="FV425" t="s">
        <v>634</v>
      </c>
      <c r="FX425" t="s">
        <v>554</v>
      </c>
      <c r="FY425" t="s">
        <v>554</v>
      </c>
      <c r="GB425" t="s">
        <v>661</v>
      </c>
      <c r="GF425" t="s">
        <v>596</v>
      </c>
      <c r="GH425" t="s">
        <v>527</v>
      </c>
      <c r="GO425" t="s">
        <v>528</v>
      </c>
      <c r="HD425" t="s">
        <v>552</v>
      </c>
      <c r="HX425">
        <f>IF(IT425="","Unknown",VLOOKUP(IT425,'Vlookup tables'!$B$13:$C$16,2,FALSE))</f>
        <v>3</v>
      </c>
      <c r="HY425">
        <f>IF(IU425="","Unknown",VLOOKUP(IU425,'Vlookup tables'!$D$13:$E$16,2,FALSE))</f>
        <v>2</v>
      </c>
      <c r="HZ425">
        <f>IF(IV425="","Unknown",VLOOKUP(IV425,'Vlookup tables'!$F$13:$G$16,2,FALSE))</f>
        <v>3</v>
      </c>
      <c r="IA425">
        <f>IF(IW425="","Unknown",VLOOKUP(IW425,'Vlookup tables'!$H$13:$I$16,2,FALSE))</f>
        <v>3</v>
      </c>
      <c r="IB425">
        <f>IF(IX425="","Unknown",VLOOKUP(IX425,'Vlookup tables'!$J$13:$K$16,2,FALSE))</f>
        <v>3</v>
      </c>
      <c r="IC425">
        <f>IF(IY425="","Unknown",VLOOKUP(IY425,'Vlookup tables'!$L$13:$M$16,2,FALSE))</f>
        <v>2</v>
      </c>
      <c r="ID425">
        <f>IF(IZ425="","Unknown",VLOOKUP(IZ425,'Vlookup tables'!$N$13:$O$16,2,FALSE))</f>
        <v>1</v>
      </c>
      <c r="IE425">
        <f>VLOOKUP(JA425,'Vlookup tables'!$P$13:$Q$15,2,FALSE)</f>
        <v>2</v>
      </c>
      <c r="IF425" t="b">
        <f t="shared" si="469"/>
        <v>0</v>
      </c>
      <c r="IG425" t="b">
        <f t="shared" si="470"/>
        <v>0</v>
      </c>
      <c r="IH425" t="b">
        <f t="shared" si="471"/>
        <v>0</v>
      </c>
      <c r="II425" t="b">
        <f t="shared" si="435"/>
        <v>1</v>
      </c>
      <c r="IJ425" t="str">
        <f>IF(OR(IF425=FALSE,IF425="na"),"na",VLOOKUP(JF425,'Vlookup tables'!$G$2:$H$7,2,FALSE))</f>
        <v>na</v>
      </c>
      <c r="IK425" t="str">
        <f>IF(OR(IG425=FALSE,IG425="na"),"na",VLOOKUP(JG425,'Vlookup tables'!$G$2:$H$7,2,FALSE))</f>
        <v>na</v>
      </c>
      <c r="IL425" t="str">
        <f>IF(OR(IH425=FALSE,IH425="na"),"na",VLOOKUP(JH425,'Vlookup tables'!$G$2:$H$7,2,FALSE))</f>
        <v>na</v>
      </c>
      <c r="IM425" t="str">
        <f>IF(OR(IF425=FALSE,IF425="na"),"na",VLOOKUP(JL425,'Vlookup tables'!$J$2:$K$5,2,FALSE))</f>
        <v>na</v>
      </c>
      <c r="IN425" t="str">
        <f>IF(OR(IG425=FALSE,IG425="na"),"na",VLOOKUP(JM425,'Vlookup tables'!$J$2:$K$5,2,FALSE))</f>
        <v>na</v>
      </c>
      <c r="IO425" t="str">
        <f>IF(OR(IH425=FALSE,IH425="na"),"na",VLOOKUP(JN425,'Vlookup tables'!$J$2:$K$5,2,FALSE))</f>
        <v>na</v>
      </c>
      <c r="IP425" t="str">
        <f t="shared" si="472"/>
        <v>na</v>
      </c>
      <c r="IQ425" t="str">
        <f t="shared" si="473"/>
        <v>na</v>
      </c>
      <c r="IR425" t="str">
        <f t="shared" si="474"/>
        <v>na</v>
      </c>
      <c r="IS425" t="b">
        <f t="shared" si="475"/>
        <v>0</v>
      </c>
      <c r="IT425" t="s">
        <v>538</v>
      </c>
      <c r="IU425" t="s">
        <v>560</v>
      </c>
      <c r="IV425" t="s">
        <v>540</v>
      </c>
      <c r="IW425" t="s">
        <v>576</v>
      </c>
      <c r="IX425" t="s">
        <v>577</v>
      </c>
      <c r="IY425" t="s">
        <v>528</v>
      </c>
      <c r="IZ425" t="s">
        <v>562</v>
      </c>
      <c r="JA425" t="s">
        <v>578</v>
      </c>
      <c r="JB425" t="s">
        <v>579</v>
      </c>
      <c r="JC425" t="s">
        <v>631</v>
      </c>
      <c r="JI425" t="s">
        <v>530</v>
      </c>
      <c r="JO425" t="s">
        <v>532</v>
      </c>
      <c r="KN425" t="s">
        <v>552</v>
      </c>
      <c r="KQ425" t="b">
        <f t="shared" si="476"/>
        <v>0</v>
      </c>
      <c r="KR425">
        <f t="shared" si="436"/>
        <v>150</v>
      </c>
    </row>
    <row r="426" spans="1:304" ht="14.4" customHeight="1" x14ac:dyDescent="0.3">
      <c r="A426">
        <v>100</v>
      </c>
      <c r="B426">
        <v>264</v>
      </c>
      <c r="C426" s="2">
        <v>44896.637291666666</v>
      </c>
      <c r="D426">
        <v>1</v>
      </c>
      <c r="E426" t="s">
        <v>544</v>
      </c>
      <c r="F426" t="s">
        <v>568</v>
      </c>
      <c r="G426">
        <f>VLOOKUP(F426,'Vlookup tables'!$A$2:$B$10,2,FALSE)</f>
        <v>6</v>
      </c>
      <c r="H426" t="s">
        <v>631</v>
      </c>
      <c r="J426" t="str">
        <f t="shared" si="477"/>
        <v>Maintenance</v>
      </c>
      <c r="K426" t="s">
        <v>568</v>
      </c>
      <c r="L426">
        <f>VLOOKUP(K426,'Vlookup tables'!$A$2:$B$10,2,FALSE)</f>
        <v>6</v>
      </c>
      <c r="M426" t="s">
        <v>546</v>
      </c>
      <c r="N426" t="b">
        <f t="shared" si="437"/>
        <v>1</v>
      </c>
      <c r="O426" t="b">
        <f t="shared" si="438"/>
        <v>1</v>
      </c>
      <c r="P426" t="b">
        <f t="shared" si="439"/>
        <v>1</v>
      </c>
      <c r="Q426" t="b">
        <f t="shared" si="440"/>
        <v>1</v>
      </c>
      <c r="R426" t="b">
        <f t="shared" si="441"/>
        <v>0</v>
      </c>
      <c r="S426" t="s">
        <v>603</v>
      </c>
      <c r="T426" t="str">
        <f t="shared" si="478"/>
        <v>na</v>
      </c>
      <c r="U426" t="str">
        <f t="shared" si="479"/>
        <v>na</v>
      </c>
      <c r="V426" t="str">
        <f t="shared" si="480"/>
        <v>na</v>
      </c>
      <c r="W426" t="str">
        <f t="shared" si="481"/>
        <v>na</v>
      </c>
      <c r="X426" t="b">
        <f t="shared" si="482"/>
        <v>1</v>
      </c>
      <c r="Y426" t="s">
        <v>517</v>
      </c>
      <c r="Z426">
        <f>VLOOKUP(Y426,'Vlookup tables'!$D$2:$E$6,2,FALSE)</f>
        <v>1</v>
      </c>
      <c r="AA426" t="b">
        <f t="shared" si="419"/>
        <v>1</v>
      </c>
      <c r="AB426" t="b">
        <f t="shared" si="442"/>
        <v>0</v>
      </c>
      <c r="AC426" t="b">
        <f t="shared" si="443"/>
        <v>0</v>
      </c>
      <c r="AD426" t="b">
        <f t="shared" si="444"/>
        <v>0</v>
      </c>
      <c r="AE426" t="b">
        <f t="shared" si="445"/>
        <v>0</v>
      </c>
      <c r="AF426">
        <f>IF(OR(AA426=FALSE,AA426="na"),"na",VLOOKUP(AV426,'Vlookup tables'!$G$2:$H$7,2,FALSE))</f>
        <v>5</v>
      </c>
      <c r="AG426" t="str">
        <f>IF(OR(AB426=FALSE,AB426="na"),"na",VLOOKUP(AW426,'Vlookup tables'!$G$2:$H$7,2,FALSE))</f>
        <v>na</v>
      </c>
      <c r="AH426" t="str">
        <f>IF(OR(AC426=FALSE,AC426="na"),"na",VLOOKUP(AX426,'Vlookup tables'!$G$2:$H$7,2,FALSE))</f>
        <v>na</v>
      </c>
      <c r="AI426" t="str">
        <f>IF(OR(AD426=FALSE,AD426="na"),"na",VLOOKUP(AY426,'Vlookup tables'!$G$2:$H$7,2,FALSE))</f>
        <v>na</v>
      </c>
      <c r="AJ426">
        <f>IF(OR(AA426=FALSE,AA426="na"),"na",VLOOKUP(BC426,'Vlookup tables'!$J$2:$K$5,2,FALSE))</f>
        <v>3</v>
      </c>
      <c r="AK426" t="str">
        <f>IF(OR(AB426=FALSE,AB426="na"),"na",VLOOKUP(BD426,'Vlookup tables'!$J$2:$K$5,2,FALSE))</f>
        <v>na</v>
      </c>
      <c r="AL426" t="str">
        <f>IF(OR(AC426=FALSE,AC426="na"),"na",VLOOKUP(BE426,'Vlookup tables'!$J$2:$K$5,2,FALSE))</f>
        <v>na</v>
      </c>
      <c r="AM426" t="str">
        <f>IF(OR(AD426=FALSE,AD426="na"),"na",VLOOKUP(BF426,'Vlookup tables'!$J$2:$K$5,2,FALSE))</f>
        <v>na</v>
      </c>
      <c r="AN426" t="b">
        <f t="shared" si="446"/>
        <v>0</v>
      </c>
      <c r="AO426" t="str">
        <f t="shared" si="447"/>
        <v>na</v>
      </c>
      <c r="AP426" t="str">
        <f t="shared" si="448"/>
        <v>na</v>
      </c>
      <c r="AQ426" t="str">
        <f t="shared" si="449"/>
        <v>na</v>
      </c>
      <c r="AR426" t="s">
        <v>747</v>
      </c>
      <c r="AV426" t="s">
        <v>551</v>
      </c>
      <c r="AX426" t="s">
        <v>573</v>
      </c>
      <c r="BC426" t="s">
        <v>532</v>
      </c>
      <c r="BE426" t="s">
        <v>532</v>
      </c>
      <c r="BQ426" t="str">
        <f t="shared" si="450"/>
        <v>No</v>
      </c>
      <c r="BR426" t="str">
        <f t="shared" si="451"/>
        <v>na</v>
      </c>
      <c r="BS426" t="str">
        <f t="shared" si="452"/>
        <v>na</v>
      </c>
      <c r="BT426" t="str">
        <f t="shared" si="453"/>
        <v>na</v>
      </c>
      <c r="BU426" t="str">
        <f t="shared" si="454"/>
        <v>na</v>
      </c>
      <c r="BV426" t="str">
        <f t="shared" si="455"/>
        <v>na</v>
      </c>
      <c r="BW426" t="str">
        <f>IF(OR(BR426=FALSE,BR426="na"),"na",VLOOKUP(CN426,'Vlookup tables'!$G$2:$H$7,2,FALSE))</f>
        <v>na</v>
      </c>
      <c r="BX426" t="str">
        <f>IF(OR(BS426=FALSE,BS426="na"),"na",VLOOKUP(CO426,'Vlookup tables'!$G$2:$H$7,2,FALSE))</f>
        <v>na</v>
      </c>
      <c r="BY426" t="str">
        <f>IF(OR(BT426=FALSE,BT426="na"),"na",VLOOKUP(CP426,'Vlookup tables'!$G$2:$H$7,2,FALSE))</f>
        <v>na</v>
      </c>
      <c r="BZ426" t="str">
        <f>IF(OR(BU426=FALSE,BU426="na"),"na",VLOOKUP(CQ426,'Vlookup tables'!$G$2:$H$7,2,FALSE))</f>
        <v>na</v>
      </c>
      <c r="CA426" t="str">
        <f>IF(OR(BR426=FALSE,BR426="na"),"na",VLOOKUP(CU426,'Vlookup tables'!$J$2:$K$5,2,FALSE))</f>
        <v>na</v>
      </c>
      <c r="CB426" t="str">
        <f>IF(OR(BS426=FALSE,BS426="na"),"na",VLOOKUP(CV426,'Vlookup tables'!$J$2:$K$5,2,FALSE))</f>
        <v>na</v>
      </c>
      <c r="CC426" t="str">
        <f>IF(OR(BT426=FALSE,BT426="na"),"na",VLOOKUP(CW426,'Vlookup tables'!$J$2:$K$5,2,FALSE))</f>
        <v>na</v>
      </c>
      <c r="CD426" t="str">
        <f>IF(OR(BU426=FALSE,BU426="na"),"na",VLOOKUP(CX426,'Vlookup tables'!$J$2:$K$5,2,FALSE))</f>
        <v>na</v>
      </c>
      <c r="CE426" t="str">
        <f t="shared" si="456"/>
        <v>na</v>
      </c>
      <c r="CF426" t="str">
        <f t="shared" si="457"/>
        <v>na</v>
      </c>
      <c r="CG426" t="str">
        <f t="shared" si="458"/>
        <v>na</v>
      </c>
      <c r="CH426" t="str">
        <f t="shared" si="459"/>
        <v>na</v>
      </c>
      <c r="CI426" t="s">
        <v>617</v>
      </c>
      <c r="DI426" t="b">
        <f t="shared" si="460"/>
        <v>1</v>
      </c>
      <c r="DJ426" t="s">
        <v>2118</v>
      </c>
      <c r="DK426" t="s">
        <v>900</v>
      </c>
      <c r="EQ426" t="b">
        <f t="shared" si="461"/>
        <v>0</v>
      </c>
      <c r="ER426" t="b">
        <f t="shared" si="462"/>
        <v>0</v>
      </c>
      <c r="ES426" t="b">
        <f t="shared" si="463"/>
        <v>0</v>
      </c>
      <c r="ET426" t="b">
        <f t="shared" si="464"/>
        <v>0</v>
      </c>
      <c r="EU426" t="b">
        <f t="shared" si="465"/>
        <v>0</v>
      </c>
      <c r="EV426" t="b">
        <f t="shared" si="466"/>
        <v>0</v>
      </c>
      <c r="EW426" t="str">
        <f t="shared" si="420"/>
        <v>na</v>
      </c>
      <c r="EX426" t="str">
        <f t="shared" si="421"/>
        <v>na</v>
      </c>
      <c r="EY426" t="str">
        <f t="shared" si="422"/>
        <v>na</v>
      </c>
      <c r="EZ426" t="str">
        <f t="shared" si="423"/>
        <v>na</v>
      </c>
      <c r="FA426" t="str">
        <f t="shared" si="424"/>
        <v>na</v>
      </c>
      <c r="FB426" t="str">
        <f t="shared" si="425"/>
        <v>na</v>
      </c>
      <c r="FC426" t="str">
        <f t="shared" si="467"/>
        <v>na</v>
      </c>
      <c r="FD426" t="str">
        <f t="shared" si="426"/>
        <v>na</v>
      </c>
      <c r="FE426" t="str">
        <f t="shared" si="427"/>
        <v>na</v>
      </c>
      <c r="FF426" t="str">
        <f t="shared" si="428"/>
        <v>na</v>
      </c>
      <c r="FG426" t="str">
        <f t="shared" si="429"/>
        <v>na</v>
      </c>
      <c r="FH426" t="str">
        <f t="shared" si="468"/>
        <v>na</v>
      </c>
      <c r="FI426" t="str">
        <f>IF(OR(FD426=FALSE,FD426="na"),"na",VLOOKUP(GH426,'Vlookup tables'!$G$2:$H$7,2,FALSE))</f>
        <v>na</v>
      </c>
      <c r="FJ426" t="str">
        <f>IF(OR(FE426=FALSE,FE426="na"),"na",VLOOKUP(GI426,'Vlookup tables'!$G$2:$H$7,2,FALSE))</f>
        <v>na</v>
      </c>
      <c r="FK426" t="str">
        <f>IF(OR(FF426=FALSE,FF426="na"),"na",VLOOKUP(GJ426,'Vlookup tables'!$G$2:$H$7,2,FALSE))</f>
        <v>na</v>
      </c>
      <c r="FL426" t="str">
        <f>IF(OR(FG426=FALSE,FG426="na"),"na",VLOOKUP(GK426,'Vlookup tables'!$G$2:$H$7,2,FALSE))</f>
        <v>na</v>
      </c>
      <c r="FM426" t="str">
        <f>IF(OR(FD426=FALSE,FD426="na"),"na",VLOOKUP(GO426,'Vlookup tables'!$J$2:$K$5,2,FALSE))</f>
        <v>na</v>
      </c>
      <c r="FN426" t="str">
        <f>IF(OR(FE426=FALSE,FE426="na"),"na",VLOOKUP(GP426,'Vlookup tables'!$J$2:$K$5,2,FALSE))</f>
        <v>na</v>
      </c>
      <c r="FO426" t="str">
        <f>IF(OR(FF426=FALSE,FF426="na"),"na",VLOOKUP(GQ426,'Vlookup tables'!$J$2:$K$5,2,FALSE))</f>
        <v>na</v>
      </c>
      <c r="FP426" t="str">
        <f>IF(OR(FG426=FALSE,FG426="na"),"na",VLOOKUP(GR426,'Vlookup tables'!$J$2:$K$5,2,FALSE))</f>
        <v>na</v>
      </c>
      <c r="FQ426" t="str">
        <f t="shared" si="430"/>
        <v>na</v>
      </c>
      <c r="FR426" t="str">
        <f t="shared" si="431"/>
        <v>na</v>
      </c>
      <c r="FS426" t="str">
        <f t="shared" si="432"/>
        <v>na</v>
      </c>
      <c r="FT426" t="str">
        <f t="shared" si="433"/>
        <v>na</v>
      </c>
      <c r="FU426" t="str">
        <f t="shared" si="434"/>
        <v>na</v>
      </c>
      <c r="FV426" t="s">
        <v>574</v>
      </c>
      <c r="HF426" t="s">
        <v>534</v>
      </c>
      <c r="HX426">
        <f>IF(IT426="","Unknown",VLOOKUP(IT426,'Vlookup tables'!$B$13:$C$16,2,FALSE))</f>
        <v>2</v>
      </c>
      <c r="HY426">
        <f>IF(IU426="","Unknown",VLOOKUP(IU426,'Vlookup tables'!$D$13:$E$16,2,FALSE))</f>
        <v>2</v>
      </c>
      <c r="HZ426">
        <f>IF(IV426="","Unknown",VLOOKUP(IV426,'Vlookup tables'!$F$13:$G$16,2,FALSE))</f>
        <v>1</v>
      </c>
      <c r="IA426">
        <f>IF(IW426="","Unknown",VLOOKUP(IW426,'Vlookup tables'!$H$13:$I$16,2,FALSE))</f>
        <v>2</v>
      </c>
      <c r="IB426">
        <f>IF(IX426="","Unknown",VLOOKUP(IX426,'Vlookup tables'!$J$13:$K$16,2,FALSE))</f>
        <v>3</v>
      </c>
      <c r="IC426">
        <f>IF(IY426="","Unknown",VLOOKUP(IY426,'Vlookup tables'!$L$13:$M$16,2,FALSE))</f>
        <v>3</v>
      </c>
      <c r="ID426">
        <f>IF(IZ426="","Unknown",VLOOKUP(IZ426,'Vlookup tables'!$N$13:$O$16,2,FALSE))</f>
        <v>1</v>
      </c>
      <c r="IE426">
        <f>VLOOKUP(JA426,'Vlookup tables'!$P$13:$Q$15,2,FALSE)</f>
        <v>2</v>
      </c>
      <c r="IF426" t="b">
        <f t="shared" si="469"/>
        <v>1</v>
      </c>
      <c r="IG426" t="b">
        <f t="shared" si="470"/>
        <v>0</v>
      </c>
      <c r="IH426" t="b">
        <f t="shared" si="471"/>
        <v>0</v>
      </c>
      <c r="II426" t="b">
        <f t="shared" si="435"/>
        <v>0</v>
      </c>
      <c r="IJ426">
        <f>IF(OR(IF426=FALSE,IF426="na"),"na",VLOOKUP(JF426,'Vlookup tables'!$G$2:$H$7,2,FALSE))</f>
        <v>2</v>
      </c>
      <c r="IK426" t="str">
        <f>IF(OR(IG426=FALSE,IG426="na"),"na",VLOOKUP(JG426,'Vlookup tables'!$G$2:$H$7,2,FALSE))</f>
        <v>na</v>
      </c>
      <c r="IL426" t="str">
        <f>IF(OR(IH426=FALSE,IH426="na"),"na",VLOOKUP(JH426,'Vlookup tables'!$G$2:$H$7,2,FALSE))</f>
        <v>na</v>
      </c>
      <c r="IM426">
        <f>IF(OR(IF426=FALSE,IF426="na"),"na",VLOOKUP(JL426,'Vlookup tables'!$J$2:$K$5,2,FALSE))</f>
        <v>2</v>
      </c>
      <c r="IN426" t="str">
        <f>IF(OR(IG426=FALSE,IG426="na"),"na",VLOOKUP(JM426,'Vlookup tables'!$J$2:$K$5,2,FALSE))</f>
        <v>na</v>
      </c>
      <c r="IO426" t="str">
        <f>IF(OR(IH426=FALSE,IH426="na"),"na",VLOOKUP(JN426,'Vlookup tables'!$J$2:$K$5,2,FALSE))</f>
        <v>na</v>
      </c>
      <c r="IP426" t="b">
        <f t="shared" si="472"/>
        <v>0</v>
      </c>
      <c r="IQ426" t="str">
        <f t="shared" si="473"/>
        <v>na</v>
      </c>
      <c r="IR426" t="str">
        <f t="shared" si="474"/>
        <v>na</v>
      </c>
      <c r="IS426" t="b">
        <f t="shared" si="475"/>
        <v>0</v>
      </c>
      <c r="IT426" t="s">
        <v>559</v>
      </c>
      <c r="IU426" t="s">
        <v>560</v>
      </c>
      <c r="IV426" t="s">
        <v>586</v>
      </c>
      <c r="IW426" t="s">
        <v>562</v>
      </c>
      <c r="IX426" t="s">
        <v>577</v>
      </c>
      <c r="IY426" t="s">
        <v>532</v>
      </c>
      <c r="IZ426" t="s">
        <v>562</v>
      </c>
      <c r="JA426" t="s">
        <v>578</v>
      </c>
      <c r="JB426" t="s">
        <v>662</v>
      </c>
      <c r="JF426" t="s">
        <v>531</v>
      </c>
      <c r="JL426" t="s">
        <v>528</v>
      </c>
      <c r="KN426" t="s">
        <v>900</v>
      </c>
      <c r="KQ426" t="b">
        <f t="shared" si="476"/>
        <v>0</v>
      </c>
      <c r="KR426">
        <f t="shared" si="436"/>
        <v>136</v>
      </c>
    </row>
    <row r="427" spans="1:304" ht="14.4" customHeight="1" x14ac:dyDescent="0.3">
      <c r="A427">
        <v>100</v>
      </c>
      <c r="B427">
        <v>3429</v>
      </c>
      <c r="C427" s="2">
        <v>44896.657962962963</v>
      </c>
      <c r="D427">
        <v>1</v>
      </c>
      <c r="E427" t="s">
        <v>2119</v>
      </c>
      <c r="F427" t="s">
        <v>611</v>
      </c>
      <c r="G427">
        <f>VLOOKUP(F427,'Vlookup tables'!$A$2:$B$10,2,FALSE)</f>
        <v>4</v>
      </c>
      <c r="H427" t="s">
        <v>567</v>
      </c>
      <c r="J427" t="str">
        <f t="shared" si="477"/>
        <v>Administration</v>
      </c>
      <c r="K427" t="s">
        <v>568</v>
      </c>
      <c r="L427">
        <f>VLOOKUP(K427,'Vlookup tables'!$A$2:$B$10,2,FALSE)</f>
        <v>6</v>
      </c>
      <c r="M427" t="s">
        <v>626</v>
      </c>
      <c r="N427" t="b">
        <f t="shared" si="437"/>
        <v>1</v>
      </c>
      <c r="O427" t="b">
        <f t="shared" si="438"/>
        <v>1</v>
      </c>
      <c r="P427" t="b">
        <f t="shared" si="439"/>
        <v>1</v>
      </c>
      <c r="Q427" t="b">
        <f t="shared" si="440"/>
        <v>0</v>
      </c>
      <c r="R427" t="b">
        <f t="shared" si="441"/>
        <v>0</v>
      </c>
      <c r="S427" t="s">
        <v>1536</v>
      </c>
      <c r="T427" t="str">
        <f t="shared" si="478"/>
        <v>na</v>
      </c>
      <c r="U427" t="str">
        <f t="shared" si="479"/>
        <v>na</v>
      </c>
      <c r="V427" t="str">
        <f t="shared" si="480"/>
        <v>na</v>
      </c>
      <c r="W427" t="b">
        <f t="shared" si="481"/>
        <v>1</v>
      </c>
      <c r="X427" t="b">
        <f t="shared" si="482"/>
        <v>1</v>
      </c>
      <c r="Y427" t="s">
        <v>517</v>
      </c>
      <c r="Z427">
        <f>VLOOKUP(Y427,'Vlookup tables'!$D$2:$E$6,2,FALSE)</f>
        <v>1</v>
      </c>
      <c r="AA427" t="b">
        <f t="shared" si="419"/>
        <v>0</v>
      </c>
      <c r="AB427" t="b">
        <f t="shared" si="442"/>
        <v>1</v>
      </c>
      <c r="AC427" t="b">
        <f t="shared" si="443"/>
        <v>0</v>
      </c>
      <c r="AD427" t="b">
        <f t="shared" si="444"/>
        <v>0</v>
      </c>
      <c r="AE427" t="b">
        <f t="shared" si="445"/>
        <v>1</v>
      </c>
      <c r="AF427" t="str">
        <f>IF(OR(AA427=FALSE,AA427="na"),"na",VLOOKUP(AV427,'Vlookup tables'!$G$2:$H$7,2,FALSE))</f>
        <v>na</v>
      </c>
      <c r="AG427">
        <f>IF(OR(AB427=FALSE,AB427="na"),"na",VLOOKUP(AW427,'Vlookup tables'!$G$2:$H$7,2,FALSE))</f>
        <v>1</v>
      </c>
      <c r="AH427" t="str">
        <f>IF(OR(AC427=FALSE,AC427="na"),"na",VLOOKUP(AX427,'Vlookup tables'!$G$2:$H$7,2,FALSE))</f>
        <v>na</v>
      </c>
      <c r="AI427" t="str">
        <f>IF(OR(AD427=FALSE,AD427="na"),"na",VLOOKUP(AY427,'Vlookup tables'!$G$2:$H$7,2,FALSE))</f>
        <v>na</v>
      </c>
      <c r="AJ427" t="str">
        <f>IF(OR(AA427=FALSE,AA427="na"),"na",VLOOKUP(BC427,'Vlookup tables'!$J$2:$K$5,2,FALSE))</f>
        <v>na</v>
      </c>
      <c r="AK427">
        <f>IF(OR(AB427=FALSE,AB427="na"),"na",VLOOKUP(BD427,'Vlookup tables'!$J$2:$K$5,2,FALSE))</f>
        <v>2</v>
      </c>
      <c r="AL427" t="str">
        <f>IF(OR(AC427=FALSE,AC427="na"),"na",VLOOKUP(BE427,'Vlookup tables'!$J$2:$K$5,2,FALSE))</f>
        <v>na</v>
      </c>
      <c r="AM427" t="str">
        <f>IF(OR(AD427=FALSE,AD427="na"),"na",VLOOKUP(BF427,'Vlookup tables'!$J$2:$K$5,2,FALSE))</f>
        <v>na</v>
      </c>
      <c r="AN427" t="str">
        <f t="shared" si="446"/>
        <v>na</v>
      </c>
      <c r="AO427" t="b">
        <f t="shared" si="447"/>
        <v>1</v>
      </c>
      <c r="AP427" t="str">
        <f t="shared" si="448"/>
        <v>na</v>
      </c>
      <c r="AQ427" t="str">
        <f t="shared" si="449"/>
        <v>na</v>
      </c>
      <c r="AR427" t="s">
        <v>1472</v>
      </c>
      <c r="AS427" t="s">
        <v>2120</v>
      </c>
      <c r="AW427" t="s">
        <v>530</v>
      </c>
      <c r="AZ427" t="s">
        <v>530</v>
      </c>
      <c r="BD427" t="s">
        <v>528</v>
      </c>
      <c r="BG427" t="s">
        <v>528</v>
      </c>
      <c r="BK427" t="s">
        <v>2121</v>
      </c>
      <c r="BN427" t="s">
        <v>2122</v>
      </c>
      <c r="BQ427" t="str">
        <f t="shared" si="450"/>
        <v>Yes</v>
      </c>
      <c r="BR427" t="b">
        <f t="shared" si="451"/>
        <v>1</v>
      </c>
      <c r="BS427" t="b">
        <f t="shared" si="452"/>
        <v>1</v>
      </c>
      <c r="BT427" t="b">
        <f t="shared" si="453"/>
        <v>1</v>
      </c>
      <c r="BU427" t="b">
        <f t="shared" si="454"/>
        <v>0</v>
      </c>
      <c r="BV427" t="b">
        <f t="shared" si="455"/>
        <v>0</v>
      </c>
      <c r="BW427">
        <f>IF(OR(BR427=FALSE,BR427="na"),"na",VLOOKUP(CN427,'Vlookup tables'!$G$2:$H$7,2,FALSE))</f>
        <v>1</v>
      </c>
      <c r="BX427">
        <f>IF(OR(BS427=FALSE,BS427="na"),"na",VLOOKUP(CO427,'Vlookup tables'!$G$2:$H$7,2,FALSE))</f>
        <v>2</v>
      </c>
      <c r="BY427">
        <f>IF(OR(BT427=FALSE,BT427="na"),"na",VLOOKUP(CP427,'Vlookup tables'!$G$2:$H$7,2,FALSE))</f>
        <v>1</v>
      </c>
      <c r="BZ427" t="str">
        <f>IF(OR(BU427=FALSE,BU427="na"),"na",VLOOKUP(CQ427,'Vlookup tables'!$G$2:$H$7,2,FALSE))</f>
        <v>na</v>
      </c>
      <c r="CA427">
        <f>IF(OR(BR427=FALSE,BR427="na"),"na",VLOOKUP(CU427,'Vlookup tables'!$J$2:$K$5,2,FALSE))</f>
        <v>3</v>
      </c>
      <c r="CB427">
        <f>IF(OR(BS427=FALSE,BS427="na"),"na",VLOOKUP(CV427,'Vlookup tables'!$J$2:$K$5,2,FALSE))</f>
        <v>3</v>
      </c>
      <c r="CC427">
        <f>IF(OR(BT427=FALSE,BT427="na"),"na",VLOOKUP(CW427,'Vlookup tables'!$J$2:$K$5,2,FALSE))</f>
        <v>2</v>
      </c>
      <c r="CD427" t="str">
        <f>IF(OR(BU427=FALSE,BU427="na"),"na",VLOOKUP(CX427,'Vlookup tables'!$J$2:$K$5,2,FALSE))</f>
        <v>na</v>
      </c>
      <c r="CE427" t="b">
        <f t="shared" si="456"/>
        <v>1</v>
      </c>
      <c r="CF427" t="b">
        <f t="shared" si="457"/>
        <v>1</v>
      </c>
      <c r="CG427" t="b">
        <f t="shared" si="458"/>
        <v>1</v>
      </c>
      <c r="CH427" t="str">
        <f t="shared" si="459"/>
        <v>na</v>
      </c>
      <c r="CI427" t="s">
        <v>519</v>
      </c>
      <c r="CJ427" t="s">
        <v>593</v>
      </c>
      <c r="CN427" t="s">
        <v>530</v>
      </c>
      <c r="CO427" t="s">
        <v>531</v>
      </c>
      <c r="CP427" t="s">
        <v>530</v>
      </c>
      <c r="CR427" t="s">
        <v>530</v>
      </c>
      <c r="CU427" t="s">
        <v>532</v>
      </c>
      <c r="CV427" t="s">
        <v>532</v>
      </c>
      <c r="CW427" t="s">
        <v>528</v>
      </c>
      <c r="CY427" t="s">
        <v>528</v>
      </c>
      <c r="DB427" t="s">
        <v>2123</v>
      </c>
      <c r="DC427" t="s">
        <v>2124</v>
      </c>
      <c r="DD427" t="s">
        <v>2125</v>
      </c>
      <c r="DI427" t="b">
        <f t="shared" si="460"/>
        <v>1</v>
      </c>
      <c r="DJ427" t="s">
        <v>2126</v>
      </c>
      <c r="DK427" t="s">
        <v>543</v>
      </c>
      <c r="EQ427" t="b">
        <f t="shared" si="461"/>
        <v>0</v>
      </c>
      <c r="ER427" t="b">
        <f t="shared" si="462"/>
        <v>0</v>
      </c>
      <c r="ES427" t="b">
        <f t="shared" si="463"/>
        <v>0</v>
      </c>
      <c r="ET427" t="b">
        <f t="shared" si="464"/>
        <v>0</v>
      </c>
      <c r="EU427" t="b">
        <f t="shared" si="465"/>
        <v>0</v>
      </c>
      <c r="EV427" t="b">
        <f t="shared" si="466"/>
        <v>0</v>
      </c>
      <c r="EW427" t="str">
        <f t="shared" si="420"/>
        <v>na</v>
      </c>
      <c r="EX427" t="str">
        <f t="shared" si="421"/>
        <v>na</v>
      </c>
      <c r="EY427" t="str">
        <f t="shared" si="422"/>
        <v>na</v>
      </c>
      <c r="EZ427" t="str">
        <f t="shared" si="423"/>
        <v>na</v>
      </c>
      <c r="FA427" t="str">
        <f t="shared" si="424"/>
        <v>na</v>
      </c>
      <c r="FB427" t="str">
        <f t="shared" si="425"/>
        <v>na</v>
      </c>
      <c r="FC427" t="str">
        <f t="shared" si="467"/>
        <v>na</v>
      </c>
      <c r="FD427" t="str">
        <f t="shared" si="426"/>
        <v>na</v>
      </c>
      <c r="FE427" t="str">
        <f t="shared" si="427"/>
        <v>na</v>
      </c>
      <c r="FF427" t="str">
        <f t="shared" si="428"/>
        <v>na</v>
      </c>
      <c r="FG427" t="str">
        <f t="shared" si="429"/>
        <v>na</v>
      </c>
      <c r="FH427" t="str">
        <f t="shared" si="468"/>
        <v>na</v>
      </c>
      <c r="FI427" t="str">
        <f>IF(OR(FD427=FALSE,FD427="na"),"na",VLOOKUP(GH427,'Vlookup tables'!$G$2:$H$7,2,FALSE))</f>
        <v>na</v>
      </c>
      <c r="FJ427" t="str">
        <f>IF(OR(FE427=FALSE,FE427="na"),"na",VLOOKUP(GI427,'Vlookup tables'!$G$2:$H$7,2,FALSE))</f>
        <v>na</v>
      </c>
      <c r="FK427" t="str">
        <f>IF(OR(FF427=FALSE,FF427="na"),"na",VLOOKUP(GJ427,'Vlookup tables'!$G$2:$H$7,2,FALSE))</f>
        <v>na</v>
      </c>
      <c r="FL427" t="str">
        <f>IF(OR(FG427=FALSE,FG427="na"),"na",VLOOKUP(GK427,'Vlookup tables'!$G$2:$H$7,2,FALSE))</f>
        <v>na</v>
      </c>
      <c r="FM427" t="str">
        <f>IF(OR(FD427=FALSE,FD427="na"),"na",VLOOKUP(GO427,'Vlookup tables'!$J$2:$K$5,2,FALSE))</f>
        <v>na</v>
      </c>
      <c r="FN427" t="str">
        <f>IF(OR(FE427=FALSE,FE427="na"),"na",VLOOKUP(GP427,'Vlookup tables'!$J$2:$K$5,2,FALSE))</f>
        <v>na</v>
      </c>
      <c r="FO427" t="str">
        <f>IF(OR(FF427=FALSE,FF427="na"),"na",VLOOKUP(GQ427,'Vlookup tables'!$J$2:$K$5,2,FALSE))</f>
        <v>na</v>
      </c>
      <c r="FP427" t="str">
        <f>IF(OR(FG427=FALSE,FG427="na"),"na",VLOOKUP(GR427,'Vlookup tables'!$J$2:$K$5,2,FALSE))</f>
        <v>na</v>
      </c>
      <c r="FQ427" t="str">
        <f t="shared" si="430"/>
        <v>na</v>
      </c>
      <c r="FR427" t="str">
        <f t="shared" si="431"/>
        <v>na</v>
      </c>
      <c r="FS427" t="str">
        <f t="shared" si="432"/>
        <v>na</v>
      </c>
      <c r="FT427" t="str">
        <f t="shared" si="433"/>
        <v>na</v>
      </c>
      <c r="FU427" t="str">
        <f t="shared" si="434"/>
        <v>na</v>
      </c>
      <c r="FV427" t="s">
        <v>574</v>
      </c>
      <c r="HF427" t="s">
        <v>579</v>
      </c>
      <c r="HG427" t="s">
        <v>2127</v>
      </c>
      <c r="HX427">
        <f>IF(IT427="","Unknown",VLOOKUP(IT427,'Vlookup tables'!$B$13:$C$16,2,FALSE))</f>
        <v>2</v>
      </c>
      <c r="HY427">
        <f>IF(IU427="","Unknown",VLOOKUP(IU427,'Vlookup tables'!$D$13:$E$16,2,FALSE))</f>
        <v>2</v>
      </c>
      <c r="HZ427">
        <f>IF(IV427="","Unknown",VLOOKUP(IV427,'Vlookup tables'!$F$13:$G$16,2,FALSE))</f>
        <v>3</v>
      </c>
      <c r="IA427">
        <f>IF(IW427="","Unknown",VLOOKUP(IW427,'Vlookup tables'!$H$13:$I$16,2,FALSE))</f>
        <v>3</v>
      </c>
      <c r="IB427">
        <f>IF(IX427="","Unknown",VLOOKUP(IX427,'Vlookup tables'!$J$13:$K$16,2,FALSE))</f>
        <v>3</v>
      </c>
      <c r="IC427">
        <f>IF(IY427="","Unknown",VLOOKUP(IY427,'Vlookup tables'!$L$13:$M$16,2,FALSE))</f>
        <v>3</v>
      </c>
      <c r="ID427">
        <f>IF(IZ427="","Unknown",VLOOKUP(IZ427,'Vlookup tables'!$N$13:$O$16,2,FALSE))</f>
        <v>2</v>
      </c>
      <c r="IE427">
        <f>VLOOKUP(JA427,'Vlookup tables'!$P$13:$Q$15,2,FALSE)</f>
        <v>1</v>
      </c>
      <c r="IF427" t="str">
        <f t="shared" si="469"/>
        <v>na</v>
      </c>
      <c r="IG427" t="str">
        <f t="shared" si="470"/>
        <v>na</v>
      </c>
      <c r="IH427" t="str">
        <f t="shared" si="471"/>
        <v>na</v>
      </c>
      <c r="II427" t="str">
        <f t="shared" si="435"/>
        <v>na</v>
      </c>
      <c r="IJ427" t="str">
        <f>IF(OR(IF427=FALSE,IF427="na"),"na",VLOOKUP(JF427,'Vlookup tables'!$G$2:$H$7,2,FALSE))</f>
        <v>na</v>
      </c>
      <c r="IK427" t="str">
        <f>IF(OR(IG427=FALSE,IG427="na"),"na",VLOOKUP(JG427,'Vlookup tables'!$G$2:$H$7,2,FALSE))</f>
        <v>na</v>
      </c>
      <c r="IL427" t="str">
        <f>IF(OR(IH427=FALSE,IH427="na"),"na",VLOOKUP(JH427,'Vlookup tables'!$G$2:$H$7,2,FALSE))</f>
        <v>na</v>
      </c>
      <c r="IM427" t="str">
        <f>IF(OR(IF427=FALSE,IF427="na"),"na",VLOOKUP(JL427,'Vlookup tables'!$J$2:$K$5,2,FALSE))</f>
        <v>na</v>
      </c>
      <c r="IN427" t="str">
        <f>IF(OR(IG427=FALSE,IG427="na"),"na",VLOOKUP(JM427,'Vlookup tables'!$J$2:$K$5,2,FALSE))</f>
        <v>na</v>
      </c>
      <c r="IO427" t="str">
        <f>IF(OR(IH427=FALSE,IH427="na"),"na",VLOOKUP(JN427,'Vlookup tables'!$J$2:$K$5,2,FALSE))</f>
        <v>na</v>
      </c>
      <c r="IP427" t="str">
        <f t="shared" si="472"/>
        <v>na</v>
      </c>
      <c r="IQ427" t="str">
        <f t="shared" si="473"/>
        <v>na</v>
      </c>
      <c r="IR427" t="str">
        <f t="shared" si="474"/>
        <v>na</v>
      </c>
      <c r="IS427" t="b">
        <f t="shared" si="475"/>
        <v>0</v>
      </c>
      <c r="IT427" t="s">
        <v>559</v>
      </c>
      <c r="IU427" t="s">
        <v>560</v>
      </c>
      <c r="IV427" t="s">
        <v>540</v>
      </c>
      <c r="IW427" t="s">
        <v>576</v>
      </c>
      <c r="IX427" t="s">
        <v>577</v>
      </c>
      <c r="IY427" t="s">
        <v>532</v>
      </c>
      <c r="IZ427" t="s">
        <v>576</v>
      </c>
      <c r="JA427" t="s">
        <v>541</v>
      </c>
      <c r="JX427" t="s">
        <v>565</v>
      </c>
      <c r="KQ427" t="b">
        <f t="shared" si="476"/>
        <v>0</v>
      </c>
      <c r="KR427">
        <f t="shared" si="436"/>
        <v>149</v>
      </c>
    </row>
    <row r="428" spans="1:304" ht="14.4" customHeight="1" x14ac:dyDescent="0.3">
      <c r="A428">
        <v>100</v>
      </c>
      <c r="B428">
        <v>1330</v>
      </c>
      <c r="C428" s="2">
        <v>44896.671064814815</v>
      </c>
      <c r="D428">
        <v>0.89999997615814198</v>
      </c>
      <c r="E428" t="s">
        <v>581</v>
      </c>
      <c r="F428" t="s">
        <v>568</v>
      </c>
      <c r="G428">
        <f>VLOOKUP(F428,'Vlookup tables'!$A$2:$B$10,2,FALSE)</f>
        <v>6</v>
      </c>
      <c r="H428" t="s">
        <v>567</v>
      </c>
      <c r="J428" t="str">
        <f t="shared" si="477"/>
        <v>Administration</v>
      </c>
      <c r="K428" t="s">
        <v>568</v>
      </c>
      <c r="L428">
        <f>VLOOKUP(K428,'Vlookup tables'!$A$2:$B$10,2,FALSE)</f>
        <v>6</v>
      </c>
      <c r="M428" t="s">
        <v>592</v>
      </c>
      <c r="N428" t="b">
        <f t="shared" si="437"/>
        <v>0</v>
      </c>
      <c r="O428" t="b">
        <f t="shared" si="438"/>
        <v>1</v>
      </c>
      <c r="P428" t="b">
        <f t="shared" si="439"/>
        <v>0</v>
      </c>
      <c r="Q428" t="b">
        <f t="shared" si="440"/>
        <v>0</v>
      </c>
      <c r="R428" t="b">
        <f t="shared" si="441"/>
        <v>0</v>
      </c>
      <c r="S428" t="s">
        <v>592</v>
      </c>
      <c r="T428" t="b">
        <f t="shared" si="478"/>
        <v>0</v>
      </c>
      <c r="U428" t="str">
        <f t="shared" si="479"/>
        <v>na</v>
      </c>
      <c r="V428" t="b">
        <f t="shared" si="480"/>
        <v>0</v>
      </c>
      <c r="W428" t="b">
        <f t="shared" si="481"/>
        <v>0</v>
      </c>
      <c r="X428" t="b">
        <f t="shared" si="482"/>
        <v>0</v>
      </c>
      <c r="Y428" t="s">
        <v>517</v>
      </c>
      <c r="Z428">
        <f>VLOOKUP(Y428,'Vlookup tables'!$D$2:$E$6,2,FALSE)</f>
        <v>1</v>
      </c>
      <c r="AA428" t="b">
        <f t="shared" si="419"/>
        <v>0</v>
      </c>
      <c r="AB428" t="b">
        <f t="shared" si="442"/>
        <v>0</v>
      </c>
      <c r="AC428" t="b">
        <f t="shared" si="443"/>
        <v>0</v>
      </c>
      <c r="AD428" t="b">
        <f t="shared" si="444"/>
        <v>0</v>
      </c>
      <c r="AE428" t="b">
        <f t="shared" si="445"/>
        <v>0</v>
      </c>
      <c r="AF428" t="str">
        <f>IF(OR(AA428=FALSE,AA428="na"),"na",VLOOKUP(AV428,'Vlookup tables'!$G$2:$H$7,2,FALSE))</f>
        <v>na</v>
      </c>
      <c r="AG428" t="str">
        <f>IF(OR(AB428=FALSE,AB428="na"),"na",VLOOKUP(AW428,'Vlookup tables'!$G$2:$H$7,2,FALSE))</f>
        <v>na</v>
      </c>
      <c r="AH428" t="str">
        <f>IF(OR(AC428=FALSE,AC428="na"),"na",VLOOKUP(AX428,'Vlookup tables'!$G$2:$H$7,2,FALSE))</f>
        <v>na</v>
      </c>
      <c r="AI428" t="str">
        <f>IF(OR(AD428=FALSE,AD428="na"),"na",VLOOKUP(AY428,'Vlookup tables'!$G$2:$H$7,2,FALSE))</f>
        <v>na</v>
      </c>
      <c r="AJ428" t="str">
        <f>IF(OR(AA428=FALSE,AA428="na"),"na",VLOOKUP(BC428,'Vlookup tables'!$J$2:$K$5,2,FALSE))</f>
        <v>na</v>
      </c>
      <c r="AK428" t="str">
        <f>IF(OR(AB428=FALSE,AB428="na"),"na",VLOOKUP(BD428,'Vlookup tables'!$J$2:$K$5,2,FALSE))</f>
        <v>na</v>
      </c>
      <c r="AL428" t="str">
        <f>IF(OR(AC428=FALSE,AC428="na"),"na",VLOOKUP(BE428,'Vlookup tables'!$J$2:$K$5,2,FALSE))</f>
        <v>na</v>
      </c>
      <c r="AM428" t="str">
        <f>IF(OR(AD428=FALSE,AD428="na"),"na",VLOOKUP(BF428,'Vlookup tables'!$J$2:$K$5,2,FALSE))</f>
        <v>na</v>
      </c>
      <c r="AN428" t="str">
        <f t="shared" si="446"/>
        <v>na</v>
      </c>
      <c r="AO428" t="str">
        <f t="shared" si="447"/>
        <v>na</v>
      </c>
      <c r="AP428" t="str">
        <f t="shared" si="448"/>
        <v>na</v>
      </c>
      <c r="AQ428" t="str">
        <f t="shared" si="449"/>
        <v>na</v>
      </c>
      <c r="AR428" t="s">
        <v>632</v>
      </c>
      <c r="AX428" t="s">
        <v>551</v>
      </c>
      <c r="BE428" t="s">
        <v>532</v>
      </c>
      <c r="BL428" t="s">
        <v>2128</v>
      </c>
      <c r="BQ428" t="str">
        <f t="shared" si="450"/>
        <v>No</v>
      </c>
      <c r="BR428" t="str">
        <f t="shared" si="451"/>
        <v>na</v>
      </c>
      <c r="BS428" t="str">
        <f t="shared" si="452"/>
        <v>na</v>
      </c>
      <c r="BT428" t="str">
        <f t="shared" si="453"/>
        <v>na</v>
      </c>
      <c r="BU428" t="str">
        <f t="shared" si="454"/>
        <v>na</v>
      </c>
      <c r="BV428" t="str">
        <f t="shared" si="455"/>
        <v>na</v>
      </c>
      <c r="BW428" t="str">
        <f>IF(OR(BR428=FALSE,BR428="na"),"na",VLOOKUP(CN428,'Vlookup tables'!$G$2:$H$7,2,FALSE))</f>
        <v>na</v>
      </c>
      <c r="BX428" t="str">
        <f>IF(OR(BS428=FALSE,BS428="na"),"na",VLOOKUP(CO428,'Vlookup tables'!$G$2:$H$7,2,FALSE))</f>
        <v>na</v>
      </c>
      <c r="BY428" t="str">
        <f>IF(OR(BT428=FALSE,BT428="na"),"na",VLOOKUP(CP428,'Vlookup tables'!$G$2:$H$7,2,FALSE))</f>
        <v>na</v>
      </c>
      <c r="BZ428" t="str">
        <f>IF(OR(BU428=FALSE,BU428="na"),"na",VLOOKUP(CQ428,'Vlookup tables'!$G$2:$H$7,2,FALSE))</f>
        <v>na</v>
      </c>
      <c r="CA428" t="str">
        <f>IF(OR(BR428=FALSE,BR428="na"),"na",VLOOKUP(CU428,'Vlookup tables'!$J$2:$K$5,2,FALSE))</f>
        <v>na</v>
      </c>
      <c r="CB428" t="str">
        <f>IF(OR(BS428=FALSE,BS428="na"),"na",VLOOKUP(CV428,'Vlookup tables'!$J$2:$K$5,2,FALSE))</f>
        <v>na</v>
      </c>
      <c r="CC428" t="str">
        <f>IF(OR(BT428=FALSE,BT428="na"),"na",VLOOKUP(CW428,'Vlookup tables'!$J$2:$K$5,2,FALSE))</f>
        <v>na</v>
      </c>
      <c r="CD428" t="str">
        <f>IF(OR(BU428=FALSE,BU428="na"),"na",VLOOKUP(CX428,'Vlookup tables'!$J$2:$K$5,2,FALSE))</f>
        <v>na</v>
      </c>
      <c r="CE428" t="str">
        <f t="shared" si="456"/>
        <v>na</v>
      </c>
      <c r="CF428" t="str">
        <f t="shared" si="457"/>
        <v>na</v>
      </c>
      <c r="CG428" t="str">
        <f t="shared" si="458"/>
        <v>na</v>
      </c>
      <c r="CH428" t="str">
        <f t="shared" si="459"/>
        <v>na</v>
      </c>
      <c r="CI428" t="s">
        <v>617</v>
      </c>
      <c r="DI428" t="b">
        <f t="shared" si="460"/>
        <v>0</v>
      </c>
      <c r="DJ428" t="s">
        <v>2129</v>
      </c>
      <c r="DK428" t="s">
        <v>552</v>
      </c>
      <c r="EQ428" t="b">
        <f t="shared" si="461"/>
        <v>1</v>
      </c>
      <c r="ER428" t="b">
        <f t="shared" si="462"/>
        <v>0</v>
      </c>
      <c r="ES428" t="b">
        <f t="shared" si="463"/>
        <v>1</v>
      </c>
      <c r="ET428" t="b">
        <f t="shared" si="464"/>
        <v>0</v>
      </c>
      <c r="EU428" t="b">
        <f t="shared" si="465"/>
        <v>0</v>
      </c>
      <c r="EV428" t="b">
        <f t="shared" si="466"/>
        <v>0</v>
      </c>
      <c r="EW428" t="str">
        <f t="shared" si="420"/>
        <v>na</v>
      </c>
      <c r="EX428">
        <f t="shared" si="421"/>
        <v>2</v>
      </c>
      <c r="EY428" t="str">
        <f t="shared" si="422"/>
        <v>na</v>
      </c>
      <c r="EZ428" t="str">
        <f t="shared" si="423"/>
        <v>na</v>
      </c>
      <c r="FA428" t="b">
        <f t="shared" si="424"/>
        <v>1</v>
      </c>
      <c r="FB428" t="b">
        <f t="shared" si="425"/>
        <v>0</v>
      </c>
      <c r="FC428" t="b">
        <f t="shared" si="467"/>
        <v>0</v>
      </c>
      <c r="FD428" t="b">
        <f t="shared" si="426"/>
        <v>1</v>
      </c>
      <c r="FE428" t="b">
        <f t="shared" si="427"/>
        <v>0</v>
      </c>
      <c r="FF428" t="b">
        <f t="shared" si="428"/>
        <v>0</v>
      </c>
      <c r="FG428" t="b">
        <f t="shared" si="429"/>
        <v>0</v>
      </c>
      <c r="FH428" t="b">
        <f t="shared" si="468"/>
        <v>0</v>
      </c>
      <c r="FI428">
        <f>IF(OR(FD428=FALSE,FD428="na"),"na",VLOOKUP(GH428,'Vlookup tables'!$G$2:$H$7,2,FALSE))</f>
        <v>4</v>
      </c>
      <c r="FJ428" t="str">
        <f>IF(OR(FE428=FALSE,FE428="na"),"na",VLOOKUP(GI428,'Vlookup tables'!$G$2:$H$7,2,FALSE))</f>
        <v>na</v>
      </c>
      <c r="FK428" t="str">
        <f>IF(OR(FF428=FALSE,FF428="na"),"na",VLOOKUP(GJ428,'Vlookup tables'!$G$2:$H$7,2,FALSE))</f>
        <v>na</v>
      </c>
      <c r="FL428" t="str">
        <f>IF(OR(FG428=FALSE,FG428="na"),"na",VLOOKUP(GK428,'Vlookup tables'!$G$2:$H$7,2,FALSE))</f>
        <v>na</v>
      </c>
      <c r="FM428">
        <f>IF(OR(FD428=FALSE,FD428="na"),"na",VLOOKUP(GO428,'Vlookup tables'!$J$2:$K$5,2,FALSE))</f>
        <v>3</v>
      </c>
      <c r="FN428" t="str">
        <f>IF(OR(FE428=FALSE,FE428="na"),"na",VLOOKUP(GP428,'Vlookup tables'!$J$2:$K$5,2,FALSE))</f>
        <v>na</v>
      </c>
      <c r="FO428" t="str">
        <f>IF(OR(FF428=FALSE,FF428="na"),"na",VLOOKUP(GQ428,'Vlookup tables'!$J$2:$K$5,2,FALSE))</f>
        <v>na</v>
      </c>
      <c r="FP428" t="str">
        <f>IF(OR(FG428=FALSE,FG428="na"),"na",VLOOKUP(GR428,'Vlookup tables'!$J$2:$K$5,2,FALSE))</f>
        <v>na</v>
      </c>
      <c r="FQ428" t="b">
        <f t="shared" si="430"/>
        <v>1</v>
      </c>
      <c r="FR428" t="str">
        <f t="shared" si="431"/>
        <v>na</v>
      </c>
      <c r="FS428" t="str">
        <f t="shared" si="432"/>
        <v>na</v>
      </c>
      <c r="FT428" t="str">
        <f t="shared" si="433"/>
        <v>na</v>
      </c>
      <c r="FU428" t="b">
        <f t="shared" si="434"/>
        <v>0</v>
      </c>
      <c r="FV428" t="s">
        <v>788</v>
      </c>
      <c r="FY428" t="s">
        <v>556</v>
      </c>
      <c r="GB428" t="s">
        <v>661</v>
      </c>
      <c r="GF428" t="s">
        <v>596</v>
      </c>
      <c r="GH428" t="s">
        <v>573</v>
      </c>
      <c r="GO428" t="s">
        <v>532</v>
      </c>
      <c r="GV428" t="s">
        <v>2130</v>
      </c>
      <c r="HC428" t="s">
        <v>574</v>
      </c>
      <c r="HD428" t="s">
        <v>552</v>
      </c>
      <c r="HX428">
        <f>IF(IT428="","Unknown",VLOOKUP(IT428,'Vlookup tables'!$B$13:$C$16,2,FALSE))</f>
        <v>2</v>
      </c>
      <c r="HY428">
        <f>IF(IU428="","Unknown",VLOOKUP(IU428,'Vlookup tables'!$D$13:$E$16,2,FALSE))</f>
        <v>3</v>
      </c>
      <c r="HZ428">
        <f>IF(IV428="","Unknown",VLOOKUP(IV428,'Vlookup tables'!$F$13:$G$16,2,FALSE))</f>
        <v>3</v>
      </c>
      <c r="IA428">
        <f>IF(IW428="","Unknown",VLOOKUP(IW428,'Vlookup tables'!$H$13:$I$16,2,FALSE))</f>
        <v>2</v>
      </c>
      <c r="IB428">
        <f>IF(IX428="","Unknown",VLOOKUP(IX428,'Vlookup tables'!$J$13:$K$16,2,FALSE))</f>
        <v>3</v>
      </c>
      <c r="IC428">
        <f>IF(IY428="","Unknown",VLOOKUP(IY428,'Vlookup tables'!$L$13:$M$16,2,FALSE))</f>
        <v>2</v>
      </c>
      <c r="ID428">
        <f>IF(IZ428="","Unknown",VLOOKUP(IZ428,'Vlookup tables'!$N$13:$O$16,2,FALSE))</f>
        <v>1</v>
      </c>
      <c r="IE428">
        <f>VLOOKUP(JA428,'Vlookup tables'!$P$13:$Q$15,2,FALSE)</f>
        <v>2</v>
      </c>
      <c r="IF428" t="b">
        <f t="shared" si="469"/>
        <v>1</v>
      </c>
      <c r="IG428" t="b">
        <f t="shared" si="470"/>
        <v>0</v>
      </c>
      <c r="IH428" t="b">
        <f t="shared" si="471"/>
        <v>0</v>
      </c>
      <c r="II428" t="b">
        <f t="shared" si="435"/>
        <v>0</v>
      </c>
      <c r="IJ428">
        <f>IF(OR(IF428=FALSE,IF428="na"),"na",VLOOKUP(JF428,'Vlookup tables'!$G$2:$H$7,2,FALSE))</f>
        <v>4</v>
      </c>
      <c r="IK428" t="str">
        <f>IF(OR(IG428=FALSE,IG428="na"),"na",VLOOKUP(JG428,'Vlookup tables'!$G$2:$H$7,2,FALSE))</f>
        <v>na</v>
      </c>
      <c r="IL428" t="str">
        <f>IF(OR(IH428=FALSE,IH428="na"),"na",VLOOKUP(JH428,'Vlookup tables'!$G$2:$H$7,2,FALSE))</f>
        <v>na</v>
      </c>
      <c r="IM428">
        <f>IF(OR(IF428=FALSE,IF428="na"),"na",VLOOKUP(JL428,'Vlookup tables'!$J$2:$K$5,2,FALSE))</f>
        <v>3</v>
      </c>
      <c r="IN428" t="str">
        <f>IF(OR(IG428=FALSE,IG428="na"),"na",VLOOKUP(JM428,'Vlookup tables'!$J$2:$K$5,2,FALSE))</f>
        <v>na</v>
      </c>
      <c r="IO428" t="str">
        <f>IF(OR(IH428=FALSE,IH428="na"),"na",VLOOKUP(JN428,'Vlookup tables'!$J$2:$K$5,2,FALSE))</f>
        <v>na</v>
      </c>
      <c r="IP428" t="b">
        <f t="shared" si="472"/>
        <v>1</v>
      </c>
      <c r="IQ428" t="str">
        <f t="shared" si="473"/>
        <v>na</v>
      </c>
      <c r="IR428" t="str">
        <f t="shared" si="474"/>
        <v>na</v>
      </c>
      <c r="IS428" t="b">
        <f t="shared" si="475"/>
        <v>0</v>
      </c>
      <c r="IT428" t="s">
        <v>559</v>
      </c>
      <c r="IU428" t="s">
        <v>539</v>
      </c>
      <c r="IV428" t="s">
        <v>540</v>
      </c>
      <c r="IW428" t="s">
        <v>562</v>
      </c>
      <c r="IX428" t="s">
        <v>577</v>
      </c>
      <c r="IY428" t="s">
        <v>528</v>
      </c>
      <c r="IZ428" t="s">
        <v>562</v>
      </c>
      <c r="JA428" t="s">
        <v>578</v>
      </c>
      <c r="JB428" t="s">
        <v>662</v>
      </c>
      <c r="JF428" t="s">
        <v>573</v>
      </c>
      <c r="JL428" t="s">
        <v>532</v>
      </c>
      <c r="JR428" t="s">
        <v>2131</v>
      </c>
      <c r="KM428" t="s">
        <v>574</v>
      </c>
      <c r="KN428" t="s">
        <v>552</v>
      </c>
      <c r="KP428" t="s">
        <v>2129</v>
      </c>
      <c r="KQ428" t="b">
        <f t="shared" si="476"/>
        <v>1</v>
      </c>
      <c r="KR428">
        <f t="shared" si="436"/>
        <v>145</v>
      </c>
    </row>
    <row r="429" spans="1:304" ht="14.4" customHeight="1" x14ac:dyDescent="0.3">
      <c r="A429">
        <v>100</v>
      </c>
      <c r="B429">
        <v>908</v>
      </c>
      <c r="C429" s="2">
        <v>44896.675451388888</v>
      </c>
      <c r="D429">
        <v>0.89999997615814198</v>
      </c>
      <c r="E429" t="s">
        <v>581</v>
      </c>
      <c r="F429" t="s">
        <v>611</v>
      </c>
      <c r="G429">
        <f>VLOOKUP(F429,'Vlookup tables'!$A$2:$B$10,2,FALSE)</f>
        <v>4</v>
      </c>
      <c r="H429" t="s">
        <v>579</v>
      </c>
      <c r="I429" t="s">
        <v>2132</v>
      </c>
      <c r="J429" t="str">
        <f t="shared" si="477"/>
        <v>inspection</v>
      </c>
      <c r="K429" t="s">
        <v>612</v>
      </c>
      <c r="L429">
        <f>VLOOKUP(K429,'Vlookup tables'!$A$2:$B$10,2,FALSE)</f>
        <v>5</v>
      </c>
      <c r="M429" t="s">
        <v>626</v>
      </c>
      <c r="N429" t="b">
        <f t="shared" si="437"/>
        <v>1</v>
      </c>
      <c r="O429" t="b">
        <f t="shared" si="438"/>
        <v>1</v>
      </c>
      <c r="P429" t="b">
        <f t="shared" si="439"/>
        <v>1</v>
      </c>
      <c r="Q429" t="b">
        <f t="shared" si="440"/>
        <v>0</v>
      </c>
      <c r="R429" t="b">
        <f t="shared" si="441"/>
        <v>0</v>
      </c>
      <c r="S429" t="s">
        <v>570</v>
      </c>
      <c r="T429" t="str">
        <f t="shared" si="478"/>
        <v>na</v>
      </c>
      <c r="U429" t="str">
        <f t="shared" si="479"/>
        <v>na</v>
      </c>
      <c r="V429" t="str">
        <f t="shared" si="480"/>
        <v>na</v>
      </c>
      <c r="W429" t="b">
        <f t="shared" si="481"/>
        <v>0</v>
      </c>
      <c r="X429" t="b">
        <f t="shared" si="482"/>
        <v>0</v>
      </c>
      <c r="Y429" t="s">
        <v>517</v>
      </c>
      <c r="Z429">
        <f>VLOOKUP(Y429,'Vlookup tables'!$D$2:$E$6,2,FALSE)</f>
        <v>1</v>
      </c>
      <c r="AA429" t="b">
        <f t="shared" si="419"/>
        <v>0</v>
      </c>
      <c r="AB429" t="b">
        <f t="shared" si="442"/>
        <v>0</v>
      </c>
      <c r="AC429" t="b">
        <f t="shared" si="443"/>
        <v>0</v>
      </c>
      <c r="AD429" t="b">
        <f t="shared" si="444"/>
        <v>1</v>
      </c>
      <c r="AE429" t="b">
        <f t="shared" si="445"/>
        <v>0</v>
      </c>
      <c r="AF429" t="str">
        <f>IF(OR(AA429=FALSE,AA429="na"),"na",VLOOKUP(AV429,'Vlookup tables'!$G$2:$H$7,2,FALSE))</f>
        <v>na</v>
      </c>
      <c r="AG429" t="str">
        <f>IF(OR(AB429=FALSE,AB429="na"),"na",VLOOKUP(AW429,'Vlookup tables'!$G$2:$H$7,2,FALSE))</f>
        <v>na</v>
      </c>
      <c r="AH429" t="str">
        <f>IF(OR(AC429=FALSE,AC429="na"),"na",VLOOKUP(AX429,'Vlookup tables'!$G$2:$H$7,2,FALSE))</f>
        <v>na</v>
      </c>
      <c r="AI429">
        <f>IF(OR(AD429=FALSE,AD429="na"),"na",VLOOKUP(AY429,'Vlookup tables'!$G$2:$H$7,2,FALSE))</f>
        <v>5</v>
      </c>
      <c r="AJ429" t="str">
        <f>IF(OR(AA429=FALSE,AA429="na"),"na",VLOOKUP(BC429,'Vlookup tables'!$J$2:$K$5,2,FALSE))</f>
        <v>na</v>
      </c>
      <c r="AK429" t="str">
        <f>IF(OR(AB429=FALSE,AB429="na"),"na",VLOOKUP(BD429,'Vlookup tables'!$J$2:$K$5,2,FALSE))</f>
        <v>na</v>
      </c>
      <c r="AL429" t="str">
        <f>IF(OR(AC429=FALSE,AC429="na"),"na",VLOOKUP(BE429,'Vlookup tables'!$J$2:$K$5,2,FALSE))</f>
        <v>na</v>
      </c>
      <c r="AM429">
        <f>IF(OR(AD429=FALSE,AD429="na"),"na",VLOOKUP(BF429,'Vlookup tables'!$J$2:$K$5,2,FALSE))</f>
        <v>3</v>
      </c>
      <c r="AN429" t="str">
        <f t="shared" si="446"/>
        <v>na</v>
      </c>
      <c r="AO429" t="str">
        <f t="shared" si="447"/>
        <v>na</v>
      </c>
      <c r="AP429" t="str">
        <f t="shared" si="448"/>
        <v>na</v>
      </c>
      <c r="AQ429" t="b">
        <f t="shared" si="449"/>
        <v>1</v>
      </c>
      <c r="AR429" t="s">
        <v>812</v>
      </c>
      <c r="AX429" t="s">
        <v>551</v>
      </c>
      <c r="AY429" t="s">
        <v>551</v>
      </c>
      <c r="BE429" t="s">
        <v>532</v>
      </c>
      <c r="BF429" t="s">
        <v>532</v>
      </c>
      <c r="BL429" t="s">
        <v>2133</v>
      </c>
      <c r="BM429" t="s">
        <v>2134</v>
      </c>
      <c r="BQ429" t="str">
        <f t="shared" si="450"/>
        <v>Yes</v>
      </c>
      <c r="BR429" t="b">
        <f t="shared" si="451"/>
        <v>1</v>
      </c>
      <c r="BS429" t="b">
        <f t="shared" si="452"/>
        <v>1</v>
      </c>
      <c r="BT429" t="b">
        <f t="shared" si="453"/>
        <v>1</v>
      </c>
      <c r="BU429" t="b">
        <f t="shared" si="454"/>
        <v>1</v>
      </c>
      <c r="BV429" t="b">
        <f t="shared" si="455"/>
        <v>0</v>
      </c>
      <c r="BW429">
        <f>IF(OR(BR429=FALSE,BR429="na"),"na",VLOOKUP(CN429,'Vlookup tables'!$G$2:$H$7,2,FALSE))</f>
        <v>5</v>
      </c>
      <c r="BX429">
        <f>IF(OR(BS429=FALSE,BS429="na"),"na",VLOOKUP(CO429,'Vlookup tables'!$G$2:$H$7,2,FALSE))</f>
        <v>5</v>
      </c>
      <c r="BY429">
        <f>IF(OR(BT429=FALSE,BT429="na"),"na",VLOOKUP(CP429,'Vlookup tables'!$G$2:$H$7,2,FALSE))</f>
        <v>4</v>
      </c>
      <c r="BZ429">
        <f>IF(OR(BU429=FALSE,BU429="na"),"na",VLOOKUP(CQ429,'Vlookup tables'!$G$2:$H$7,2,FALSE))</f>
        <v>5</v>
      </c>
      <c r="CA429">
        <f>IF(OR(BR429=FALSE,BR429="na"),"na",VLOOKUP(CU429,'Vlookup tables'!$J$2:$K$5,2,FALSE))</f>
        <v>3</v>
      </c>
      <c r="CB429">
        <f>IF(OR(BS429=FALSE,BS429="na"),"na",VLOOKUP(CV429,'Vlookup tables'!$J$2:$K$5,2,FALSE))</f>
        <v>3</v>
      </c>
      <c r="CC429">
        <f>IF(OR(BT429=FALSE,BT429="na"),"na",VLOOKUP(CW429,'Vlookup tables'!$J$2:$K$5,2,FALSE))</f>
        <v>3</v>
      </c>
      <c r="CD429">
        <f>IF(OR(BU429=FALSE,BU429="na"),"na",VLOOKUP(CX429,'Vlookup tables'!$J$2:$K$5,2,FALSE))</f>
        <v>3</v>
      </c>
      <c r="CE429" t="b">
        <f t="shared" si="456"/>
        <v>1</v>
      </c>
      <c r="CF429" t="b">
        <f t="shared" si="457"/>
        <v>1</v>
      </c>
      <c r="CG429" t="b">
        <f t="shared" si="458"/>
        <v>0</v>
      </c>
      <c r="CH429" t="b">
        <f t="shared" si="459"/>
        <v>1</v>
      </c>
      <c r="CI429" t="s">
        <v>519</v>
      </c>
      <c r="CJ429" t="s">
        <v>550</v>
      </c>
      <c r="CN429" t="s">
        <v>551</v>
      </c>
      <c r="CO429" t="s">
        <v>551</v>
      </c>
      <c r="CP429" t="s">
        <v>573</v>
      </c>
      <c r="CQ429" t="s">
        <v>551</v>
      </c>
      <c r="CU429" t="s">
        <v>532</v>
      </c>
      <c r="CV429" t="s">
        <v>532</v>
      </c>
      <c r="CW429" t="s">
        <v>532</v>
      </c>
      <c r="CX429" t="s">
        <v>532</v>
      </c>
      <c r="DB429" t="s">
        <v>2135</v>
      </c>
      <c r="DC429" t="s">
        <v>2136</v>
      </c>
      <c r="DE429" t="s">
        <v>2137</v>
      </c>
      <c r="DI429" t="b">
        <f t="shared" si="460"/>
        <v>1</v>
      </c>
      <c r="DJ429" t="s">
        <v>2138</v>
      </c>
      <c r="DK429" t="s">
        <v>642</v>
      </c>
      <c r="EQ429" t="b">
        <f t="shared" si="461"/>
        <v>1</v>
      </c>
      <c r="ER429" t="b">
        <f t="shared" si="462"/>
        <v>1</v>
      </c>
      <c r="ES429" t="b">
        <f t="shared" si="463"/>
        <v>1</v>
      </c>
      <c r="ET429" t="b">
        <f t="shared" si="464"/>
        <v>0</v>
      </c>
      <c r="EU429" t="b">
        <f t="shared" si="465"/>
        <v>0</v>
      </c>
      <c r="EV429" t="b">
        <f t="shared" si="466"/>
        <v>0</v>
      </c>
      <c r="EW429">
        <f t="shared" si="420"/>
        <v>3</v>
      </c>
      <c r="EX429">
        <f t="shared" si="421"/>
        <v>3</v>
      </c>
      <c r="EY429" t="str">
        <f t="shared" si="422"/>
        <v>na</v>
      </c>
      <c r="EZ429" t="str">
        <f t="shared" si="423"/>
        <v>na</v>
      </c>
      <c r="FA429" t="b">
        <f t="shared" si="424"/>
        <v>1</v>
      </c>
      <c r="FB429" t="b">
        <f t="shared" si="425"/>
        <v>1</v>
      </c>
      <c r="FC429" t="b">
        <f t="shared" si="467"/>
        <v>0</v>
      </c>
      <c r="FD429" t="b">
        <f t="shared" si="426"/>
        <v>1</v>
      </c>
      <c r="FE429" t="b">
        <f t="shared" si="427"/>
        <v>1</v>
      </c>
      <c r="FF429" t="b">
        <f t="shared" si="428"/>
        <v>1</v>
      </c>
      <c r="FG429" t="b">
        <f t="shared" si="429"/>
        <v>1</v>
      </c>
      <c r="FH429" t="b">
        <f t="shared" si="468"/>
        <v>0</v>
      </c>
      <c r="FI429">
        <f>IF(OR(FD429=FALSE,FD429="na"),"na",VLOOKUP(GH429,'Vlookup tables'!$G$2:$H$7,2,FALSE))</f>
        <v>5</v>
      </c>
      <c r="FJ429">
        <f>IF(OR(FE429=FALSE,FE429="na"),"na",VLOOKUP(GI429,'Vlookup tables'!$G$2:$H$7,2,FALSE))</f>
        <v>5</v>
      </c>
      <c r="FK429">
        <f>IF(OR(FF429=FALSE,FF429="na"),"na",VLOOKUP(GJ429,'Vlookup tables'!$G$2:$H$7,2,FALSE))</f>
        <v>5</v>
      </c>
      <c r="FL429">
        <f>IF(OR(FG429=FALSE,FG429="na"),"na",VLOOKUP(GK429,'Vlookup tables'!$G$2:$H$7,2,FALSE))</f>
        <v>4</v>
      </c>
      <c r="FM429">
        <f>IF(OR(FD429=FALSE,FD429="na"),"na",VLOOKUP(GO429,'Vlookup tables'!$J$2:$K$5,2,FALSE))</f>
        <v>3</v>
      </c>
      <c r="FN429">
        <f>IF(OR(FE429=FALSE,FE429="na"),"na",VLOOKUP(GP429,'Vlookup tables'!$J$2:$K$5,2,FALSE))</f>
        <v>3</v>
      </c>
      <c r="FO429">
        <f>IF(OR(FF429=FALSE,FF429="na"),"na",VLOOKUP(GQ429,'Vlookup tables'!$J$2:$K$5,2,FALSE))</f>
        <v>3</v>
      </c>
      <c r="FP429">
        <f>IF(OR(FG429=FALSE,FG429="na"),"na",VLOOKUP(GR429,'Vlookup tables'!$J$2:$K$5,2,FALSE))</f>
        <v>3</v>
      </c>
      <c r="FQ429" t="b">
        <f t="shared" si="430"/>
        <v>0</v>
      </c>
      <c r="FR429" t="b">
        <f t="shared" si="431"/>
        <v>0</v>
      </c>
      <c r="FS429" t="b">
        <f t="shared" si="432"/>
        <v>0</v>
      </c>
      <c r="FT429" t="b">
        <f t="shared" si="433"/>
        <v>0</v>
      </c>
      <c r="FU429" t="b">
        <f t="shared" si="434"/>
        <v>0</v>
      </c>
      <c r="FV429" t="s">
        <v>634</v>
      </c>
      <c r="FX429" t="s">
        <v>554</v>
      </c>
      <c r="FY429" t="s">
        <v>554</v>
      </c>
      <c r="GB429" t="s">
        <v>893</v>
      </c>
      <c r="GF429" t="s">
        <v>609</v>
      </c>
      <c r="GH429" t="s">
        <v>551</v>
      </c>
      <c r="GI429" t="s">
        <v>551</v>
      </c>
      <c r="GJ429" t="s">
        <v>551</v>
      </c>
      <c r="GK429" t="s">
        <v>573</v>
      </c>
      <c r="GO429" t="s">
        <v>532</v>
      </c>
      <c r="GP429" t="s">
        <v>532</v>
      </c>
      <c r="GQ429" t="s">
        <v>532</v>
      </c>
      <c r="GR429" t="s">
        <v>532</v>
      </c>
      <c r="HD429" t="s">
        <v>642</v>
      </c>
      <c r="HX429">
        <f>IF(IT429="","Unknown",VLOOKUP(IT429,'Vlookup tables'!$B$13:$C$16,2,FALSE))</f>
        <v>3</v>
      </c>
      <c r="HY429">
        <f>IF(IU429="","Unknown",VLOOKUP(IU429,'Vlookup tables'!$D$13:$E$16,2,FALSE))</f>
        <v>3</v>
      </c>
      <c r="HZ429">
        <f>IF(IV429="","Unknown",VLOOKUP(IV429,'Vlookup tables'!$F$13:$G$16,2,FALSE))</f>
        <v>3</v>
      </c>
      <c r="IA429">
        <f>IF(IW429="","Unknown",VLOOKUP(IW429,'Vlookup tables'!$H$13:$I$16,2,FALSE))</f>
        <v>2</v>
      </c>
      <c r="IB429">
        <f>IF(IX429="","Unknown",VLOOKUP(IX429,'Vlookup tables'!$J$13:$K$16,2,FALSE))</f>
        <v>3</v>
      </c>
      <c r="IC429">
        <f>IF(IY429="","Unknown",VLOOKUP(IY429,'Vlookup tables'!$L$13:$M$16,2,FALSE))</f>
        <v>2</v>
      </c>
      <c r="ID429">
        <f>IF(IZ429="","Unknown",VLOOKUP(IZ429,'Vlookup tables'!$N$13:$O$16,2,FALSE))</f>
        <v>1</v>
      </c>
      <c r="IE429">
        <f>VLOOKUP(JA429,'Vlookup tables'!$P$13:$Q$15,2,FALSE)</f>
        <v>2</v>
      </c>
      <c r="IF429" t="b">
        <f t="shared" si="469"/>
        <v>1</v>
      </c>
      <c r="IG429" t="b">
        <f t="shared" si="470"/>
        <v>1</v>
      </c>
      <c r="IH429" t="b">
        <f t="shared" si="471"/>
        <v>1</v>
      </c>
      <c r="II429" t="b">
        <f t="shared" si="435"/>
        <v>0</v>
      </c>
      <c r="IJ429">
        <f>IF(OR(IF429=FALSE,IF429="na"),"na",VLOOKUP(JF429,'Vlookup tables'!$G$2:$H$7,2,FALSE))</f>
        <v>4</v>
      </c>
      <c r="IK429">
        <f>IF(OR(IG429=FALSE,IG429="na"),"na",VLOOKUP(JG429,'Vlookup tables'!$G$2:$H$7,2,FALSE))</f>
        <v>4</v>
      </c>
      <c r="IL429">
        <f>IF(OR(IH429=FALSE,IH429="na"),"na",VLOOKUP(JH429,'Vlookup tables'!$G$2:$H$7,2,FALSE))</f>
        <v>4</v>
      </c>
      <c r="IM429">
        <f>IF(OR(IF429=FALSE,IF429="na"),"na",VLOOKUP(JL429,'Vlookup tables'!$J$2:$K$5,2,FALSE))</f>
        <v>3</v>
      </c>
      <c r="IN429">
        <f>IF(OR(IG429=FALSE,IG429="na"),"na",VLOOKUP(JM429,'Vlookup tables'!$J$2:$K$5,2,FALSE))</f>
        <v>3</v>
      </c>
      <c r="IO429">
        <f>IF(OR(IH429=FALSE,IH429="na"),"na",VLOOKUP(JN429,'Vlookup tables'!$J$2:$K$5,2,FALSE))</f>
        <v>3</v>
      </c>
      <c r="IP429" t="b">
        <f t="shared" si="472"/>
        <v>0</v>
      </c>
      <c r="IQ429" t="b">
        <f t="shared" si="473"/>
        <v>0</v>
      </c>
      <c r="IR429" t="b">
        <f t="shared" si="474"/>
        <v>0</v>
      </c>
      <c r="IS429" t="b">
        <f t="shared" si="475"/>
        <v>0</v>
      </c>
      <c r="IT429" t="s">
        <v>538</v>
      </c>
      <c r="IU429" t="s">
        <v>539</v>
      </c>
      <c r="IV429" t="s">
        <v>540</v>
      </c>
      <c r="IW429" t="s">
        <v>562</v>
      </c>
      <c r="IX429" t="s">
        <v>577</v>
      </c>
      <c r="IY429" t="s">
        <v>528</v>
      </c>
      <c r="IZ429" t="s">
        <v>562</v>
      </c>
      <c r="JA429" t="s">
        <v>578</v>
      </c>
      <c r="JB429" t="s">
        <v>921</v>
      </c>
      <c r="JF429" t="s">
        <v>573</v>
      </c>
      <c r="JG429" t="s">
        <v>573</v>
      </c>
      <c r="JH429" t="s">
        <v>573</v>
      </c>
      <c r="JL429" t="s">
        <v>532</v>
      </c>
      <c r="JM429" t="s">
        <v>532</v>
      </c>
      <c r="JN429" t="s">
        <v>532</v>
      </c>
      <c r="KN429" t="s">
        <v>642</v>
      </c>
      <c r="KQ429" t="b">
        <f t="shared" si="476"/>
        <v>0</v>
      </c>
      <c r="KR429">
        <f t="shared" si="436"/>
        <v>167</v>
      </c>
    </row>
    <row r="430" spans="1:304" ht="14.4" customHeight="1" x14ac:dyDescent="0.3">
      <c r="A430">
        <v>100</v>
      </c>
      <c r="B430">
        <v>504</v>
      </c>
      <c r="C430" s="2">
        <v>44896.689270833333</v>
      </c>
      <c r="D430">
        <v>1</v>
      </c>
      <c r="E430" t="s">
        <v>581</v>
      </c>
      <c r="F430" t="s">
        <v>612</v>
      </c>
      <c r="G430">
        <f>VLOOKUP(F430,'Vlookup tables'!$A$2:$B$10,2,FALSE)</f>
        <v>5</v>
      </c>
      <c r="H430" t="s">
        <v>545</v>
      </c>
      <c r="J430" t="str">
        <f t="shared" si="477"/>
        <v>Engineering</v>
      </c>
      <c r="K430" t="s">
        <v>612</v>
      </c>
      <c r="L430">
        <f>VLOOKUP(K430,'Vlookup tables'!$A$2:$B$10,2,FALSE)</f>
        <v>5</v>
      </c>
      <c r="M430" t="s">
        <v>583</v>
      </c>
      <c r="N430" t="b">
        <f t="shared" si="437"/>
        <v>1</v>
      </c>
      <c r="O430" t="b">
        <f t="shared" si="438"/>
        <v>0</v>
      </c>
      <c r="P430" t="b">
        <f t="shared" si="439"/>
        <v>0</v>
      </c>
      <c r="Q430" t="b">
        <f t="shared" si="440"/>
        <v>0</v>
      </c>
      <c r="R430" t="b">
        <f t="shared" si="441"/>
        <v>0</v>
      </c>
      <c r="S430" t="s">
        <v>570</v>
      </c>
      <c r="T430" t="str">
        <f t="shared" si="478"/>
        <v>na</v>
      </c>
      <c r="U430" t="b">
        <f t="shared" si="479"/>
        <v>1</v>
      </c>
      <c r="V430" t="b">
        <f t="shared" si="480"/>
        <v>1</v>
      </c>
      <c r="W430" t="b">
        <f t="shared" si="481"/>
        <v>0</v>
      </c>
      <c r="X430" t="b">
        <f t="shared" si="482"/>
        <v>0</v>
      </c>
      <c r="Y430" t="s">
        <v>517</v>
      </c>
      <c r="Z430">
        <f>VLOOKUP(Y430,'Vlookup tables'!$D$2:$E$6,2,FALSE)</f>
        <v>1</v>
      </c>
      <c r="AA430" t="b">
        <f t="shared" si="419"/>
        <v>1</v>
      </c>
      <c r="AB430" t="b">
        <f t="shared" si="442"/>
        <v>1</v>
      </c>
      <c r="AC430" t="b">
        <f t="shared" si="443"/>
        <v>0</v>
      </c>
      <c r="AD430" t="b">
        <f t="shared" si="444"/>
        <v>1</v>
      </c>
      <c r="AE430" t="b">
        <f t="shared" si="445"/>
        <v>0</v>
      </c>
      <c r="AF430">
        <f>IF(OR(AA430=FALSE,AA430="na"),"na",VLOOKUP(AV430,'Vlookup tables'!$G$2:$H$7,2,FALSE))</f>
        <v>4</v>
      </c>
      <c r="AG430">
        <f>IF(OR(AB430=FALSE,AB430="na"),"na",VLOOKUP(AW430,'Vlookup tables'!$G$2:$H$7,2,FALSE))</f>
        <v>1</v>
      </c>
      <c r="AH430" t="str">
        <f>IF(OR(AC430=FALSE,AC430="na"),"na",VLOOKUP(AX430,'Vlookup tables'!$G$2:$H$7,2,FALSE))</f>
        <v>na</v>
      </c>
      <c r="AI430">
        <f>IF(OR(AD430=FALSE,AD430="na"),"na",VLOOKUP(AY430,'Vlookup tables'!$G$2:$H$7,2,FALSE))</f>
        <v>1</v>
      </c>
      <c r="AJ430">
        <f>IF(OR(AA430=FALSE,AA430="na"),"na",VLOOKUP(BC430,'Vlookup tables'!$J$2:$K$5,2,FALSE))</f>
        <v>3</v>
      </c>
      <c r="AK430">
        <f>IF(OR(AB430=FALSE,AB430="na"),"na",VLOOKUP(BD430,'Vlookup tables'!$J$2:$K$5,2,FALSE))</f>
        <v>2</v>
      </c>
      <c r="AL430" t="str">
        <f>IF(OR(AC430=FALSE,AC430="na"),"na",VLOOKUP(BE430,'Vlookup tables'!$J$2:$K$5,2,FALSE))</f>
        <v>na</v>
      </c>
      <c r="AM430">
        <f>IF(OR(AD430=FALSE,AD430="na"),"na",VLOOKUP(BF430,'Vlookup tables'!$J$2:$K$5,2,FALSE))</f>
        <v>2</v>
      </c>
      <c r="AN430" t="b">
        <f t="shared" si="446"/>
        <v>0</v>
      </c>
      <c r="AO430" t="b">
        <f t="shared" si="447"/>
        <v>0</v>
      </c>
      <c r="AP430" t="str">
        <f t="shared" si="448"/>
        <v>na</v>
      </c>
      <c r="AQ430" t="b">
        <f t="shared" si="449"/>
        <v>0</v>
      </c>
      <c r="AR430" t="s">
        <v>771</v>
      </c>
      <c r="AV430" t="s">
        <v>573</v>
      </c>
      <c r="AW430" t="s">
        <v>530</v>
      </c>
      <c r="AX430" t="s">
        <v>530</v>
      </c>
      <c r="AY430" t="s">
        <v>530</v>
      </c>
      <c r="BC430" t="s">
        <v>532</v>
      </c>
      <c r="BD430" t="s">
        <v>528</v>
      </c>
      <c r="BE430" t="s">
        <v>532</v>
      </c>
      <c r="BF430" t="s">
        <v>528</v>
      </c>
      <c r="BQ430" t="str">
        <f t="shared" si="450"/>
        <v>Yes</v>
      </c>
      <c r="BR430" t="b">
        <f t="shared" si="451"/>
        <v>1</v>
      </c>
      <c r="BS430" t="b">
        <f t="shared" si="452"/>
        <v>1</v>
      </c>
      <c r="BT430" t="b">
        <f t="shared" si="453"/>
        <v>1</v>
      </c>
      <c r="BU430" t="b">
        <f t="shared" si="454"/>
        <v>1</v>
      </c>
      <c r="BV430" t="b">
        <f t="shared" si="455"/>
        <v>0</v>
      </c>
      <c r="BW430">
        <f>IF(OR(BR430=FALSE,BR430="na"),"na",VLOOKUP(CN430,'Vlookup tables'!$G$2:$H$7,2,FALSE))</f>
        <v>4</v>
      </c>
      <c r="BX430">
        <f>IF(OR(BS430=FALSE,BS430="na"),"na",VLOOKUP(CO430,'Vlookup tables'!$G$2:$H$7,2,FALSE))</f>
        <v>3</v>
      </c>
      <c r="BY430">
        <f>IF(OR(BT430=FALSE,BT430="na"),"na",VLOOKUP(CP430,'Vlookup tables'!$G$2:$H$7,2,FALSE))</f>
        <v>2</v>
      </c>
      <c r="BZ430">
        <f>IF(OR(BU430=FALSE,BU430="na"),"na",VLOOKUP(CQ430,'Vlookup tables'!$G$2:$H$7,2,FALSE))</f>
        <v>1</v>
      </c>
      <c r="CA430">
        <f>IF(OR(BR430=FALSE,BR430="na"),"na",VLOOKUP(CU430,'Vlookup tables'!$J$2:$K$5,2,FALSE))</f>
        <v>3</v>
      </c>
      <c r="CB430">
        <f>IF(OR(BS430=FALSE,BS430="na"),"na",VLOOKUP(CV430,'Vlookup tables'!$J$2:$K$5,2,FALSE))</f>
        <v>3</v>
      </c>
      <c r="CC430">
        <f>IF(OR(BT430=FALSE,BT430="na"),"na",VLOOKUP(CW430,'Vlookup tables'!$J$2:$K$5,2,FALSE))</f>
        <v>3</v>
      </c>
      <c r="CD430">
        <f>IF(OR(BU430=FALSE,BU430="na"),"na",VLOOKUP(CX430,'Vlookup tables'!$J$2:$K$5,2,FALSE))</f>
        <v>2</v>
      </c>
      <c r="CE430" t="b">
        <f t="shared" si="456"/>
        <v>0</v>
      </c>
      <c r="CF430" t="b">
        <f t="shared" si="457"/>
        <v>0</v>
      </c>
      <c r="CG430" t="b">
        <f t="shared" si="458"/>
        <v>0</v>
      </c>
      <c r="CH430" t="b">
        <f t="shared" si="459"/>
        <v>0</v>
      </c>
      <c r="CI430" t="s">
        <v>519</v>
      </c>
      <c r="CJ430" t="s">
        <v>550</v>
      </c>
      <c r="CN430" t="s">
        <v>573</v>
      </c>
      <c r="CO430" t="s">
        <v>527</v>
      </c>
      <c r="CP430" t="s">
        <v>531</v>
      </c>
      <c r="CQ430" t="s">
        <v>530</v>
      </c>
      <c r="CU430" t="s">
        <v>532</v>
      </c>
      <c r="CV430" t="s">
        <v>532</v>
      </c>
      <c r="CW430" t="s">
        <v>532</v>
      </c>
      <c r="CX430" t="s">
        <v>528</v>
      </c>
      <c r="DI430" t="b">
        <f t="shared" si="460"/>
        <v>0</v>
      </c>
      <c r="DK430" t="s">
        <v>552</v>
      </c>
      <c r="EQ430" t="b">
        <f t="shared" si="461"/>
        <v>1</v>
      </c>
      <c r="ER430" t="b">
        <f t="shared" si="462"/>
        <v>1</v>
      </c>
      <c r="ES430" t="b">
        <f t="shared" si="463"/>
        <v>0</v>
      </c>
      <c r="ET430" t="b">
        <f t="shared" si="464"/>
        <v>0</v>
      </c>
      <c r="EU430" t="b">
        <f t="shared" si="465"/>
        <v>0</v>
      </c>
      <c r="EV430" t="b">
        <f t="shared" si="466"/>
        <v>0</v>
      </c>
      <c r="EW430">
        <f t="shared" si="420"/>
        <v>3</v>
      </c>
      <c r="EX430" t="str">
        <f t="shared" si="421"/>
        <v>na</v>
      </c>
      <c r="EY430" t="str">
        <f t="shared" si="422"/>
        <v>na</v>
      </c>
      <c r="EZ430" t="str">
        <f t="shared" si="423"/>
        <v>na</v>
      </c>
      <c r="FA430" t="b">
        <f t="shared" si="424"/>
        <v>1</v>
      </c>
      <c r="FB430" t="b">
        <f t="shared" si="425"/>
        <v>1</v>
      </c>
      <c r="FC430" t="b">
        <f t="shared" si="467"/>
        <v>0</v>
      </c>
      <c r="FD430" t="b">
        <f t="shared" si="426"/>
        <v>1</v>
      </c>
      <c r="FE430" t="b">
        <f t="shared" si="427"/>
        <v>0</v>
      </c>
      <c r="FF430" t="b">
        <f t="shared" si="428"/>
        <v>1</v>
      </c>
      <c r="FG430" t="b">
        <f t="shared" si="429"/>
        <v>0</v>
      </c>
      <c r="FH430" t="b">
        <f t="shared" si="468"/>
        <v>0</v>
      </c>
      <c r="FI430">
        <f>IF(OR(FD430=FALSE,FD430="na"),"na",VLOOKUP(GH430,'Vlookup tables'!$G$2:$H$7,2,FALSE))</f>
        <v>2</v>
      </c>
      <c r="FJ430" t="str">
        <f>IF(OR(FE430=FALSE,FE430="na"),"na",VLOOKUP(GI430,'Vlookup tables'!$G$2:$H$7,2,FALSE))</f>
        <v>na</v>
      </c>
      <c r="FK430">
        <f>IF(OR(FF430=FALSE,FF430="na"),"na",VLOOKUP(GJ430,'Vlookup tables'!$G$2:$H$7,2,FALSE))</f>
        <v>2</v>
      </c>
      <c r="FL430" t="str">
        <f>IF(OR(FG430=FALSE,FG430="na"),"na",VLOOKUP(GK430,'Vlookup tables'!$G$2:$H$7,2,FALSE))</f>
        <v>na</v>
      </c>
      <c r="FM430">
        <f>IF(OR(FD430=FALSE,FD430="na"),"na",VLOOKUP(GO430,'Vlookup tables'!$J$2:$K$5,2,FALSE))</f>
        <v>3</v>
      </c>
      <c r="FN430" t="str">
        <f>IF(OR(FE430=FALSE,FE430="na"),"na",VLOOKUP(GP430,'Vlookup tables'!$J$2:$K$5,2,FALSE))</f>
        <v>na</v>
      </c>
      <c r="FO430">
        <f>IF(OR(FF430=FALSE,FF430="na"),"na",VLOOKUP(GQ430,'Vlookup tables'!$J$2:$K$5,2,FALSE))</f>
        <v>2</v>
      </c>
      <c r="FP430" t="str">
        <f>IF(OR(FG430=FALSE,FG430="na"),"na",VLOOKUP(GR430,'Vlookup tables'!$J$2:$K$5,2,FALSE))</f>
        <v>na</v>
      </c>
      <c r="FQ430" t="b">
        <f t="shared" si="430"/>
        <v>0</v>
      </c>
      <c r="FR430" t="str">
        <f t="shared" si="431"/>
        <v>na</v>
      </c>
      <c r="FS430" t="b">
        <f t="shared" si="432"/>
        <v>0</v>
      </c>
      <c r="FT430" t="str">
        <f t="shared" si="433"/>
        <v>na</v>
      </c>
      <c r="FU430" t="b">
        <f t="shared" si="434"/>
        <v>0</v>
      </c>
      <c r="FV430" t="s">
        <v>601</v>
      </c>
      <c r="FX430" t="s">
        <v>554</v>
      </c>
      <c r="GB430" t="s">
        <v>630</v>
      </c>
      <c r="GF430" t="s">
        <v>609</v>
      </c>
      <c r="GH430" t="s">
        <v>531</v>
      </c>
      <c r="GJ430" t="s">
        <v>531</v>
      </c>
      <c r="GO430" t="s">
        <v>532</v>
      </c>
      <c r="GQ430" t="s">
        <v>528</v>
      </c>
      <c r="HD430" t="s">
        <v>552</v>
      </c>
      <c r="HX430">
        <f>IF(IT430="","Unknown",VLOOKUP(IT430,'Vlookup tables'!$B$13:$C$16,2,FALSE))</f>
        <v>2</v>
      </c>
      <c r="HY430">
        <f>IF(IU430="","Unknown",VLOOKUP(IU430,'Vlookup tables'!$D$13:$E$16,2,FALSE))</f>
        <v>2</v>
      </c>
      <c r="HZ430">
        <f>IF(IV430="","Unknown",VLOOKUP(IV430,'Vlookup tables'!$F$13:$G$16,2,FALSE))</f>
        <v>3</v>
      </c>
      <c r="IA430">
        <f>IF(IW430="","Unknown",VLOOKUP(IW430,'Vlookup tables'!$H$13:$I$16,2,FALSE))</f>
        <v>3</v>
      </c>
      <c r="IB430">
        <f>IF(IX430="","Unknown",VLOOKUP(IX430,'Vlookup tables'!$J$13:$K$16,2,FALSE))</f>
        <v>3</v>
      </c>
      <c r="IC430">
        <f>IF(IY430="","Unknown",VLOOKUP(IY430,'Vlookup tables'!$L$13:$M$16,2,FALSE))</f>
        <v>3</v>
      </c>
      <c r="ID430">
        <f>IF(IZ430="","Unknown",VLOOKUP(IZ430,'Vlookup tables'!$N$13:$O$16,2,FALSE))</f>
        <v>1</v>
      </c>
      <c r="IE430">
        <f>VLOOKUP(JA430,'Vlookup tables'!$P$13:$Q$15,2,FALSE)</f>
        <v>2</v>
      </c>
      <c r="IF430" t="b">
        <f t="shared" si="469"/>
        <v>1</v>
      </c>
      <c r="IG430" t="b">
        <f t="shared" si="470"/>
        <v>1</v>
      </c>
      <c r="IH430" t="b">
        <f t="shared" si="471"/>
        <v>0</v>
      </c>
      <c r="II430" t="b">
        <f t="shared" si="435"/>
        <v>0</v>
      </c>
      <c r="IJ430">
        <f>IF(OR(IF430=FALSE,IF430="na"),"na",VLOOKUP(JF430,'Vlookup tables'!$G$2:$H$7,2,FALSE))</f>
        <v>2</v>
      </c>
      <c r="IK430">
        <f>IF(OR(IG430=FALSE,IG430="na"),"na",VLOOKUP(JG430,'Vlookup tables'!$G$2:$H$7,2,FALSE))</f>
        <v>4</v>
      </c>
      <c r="IL430" t="str">
        <f>IF(OR(IH430=FALSE,IH430="na"),"na",VLOOKUP(JH430,'Vlookup tables'!$G$2:$H$7,2,FALSE))</f>
        <v>na</v>
      </c>
      <c r="IM430">
        <f>IF(OR(IF430=FALSE,IF430="na"),"na",VLOOKUP(JL430,'Vlookup tables'!$J$2:$K$5,2,FALSE))</f>
        <v>3</v>
      </c>
      <c r="IN430">
        <f>IF(OR(IG430=FALSE,IG430="na"),"na",VLOOKUP(JM430,'Vlookup tables'!$J$2:$K$5,2,FALSE))</f>
        <v>3</v>
      </c>
      <c r="IO430" t="str">
        <f>IF(OR(IH430=FALSE,IH430="na"),"na",VLOOKUP(JN430,'Vlookup tables'!$J$2:$K$5,2,FALSE))</f>
        <v>na</v>
      </c>
      <c r="IP430" t="b">
        <f t="shared" si="472"/>
        <v>0</v>
      </c>
      <c r="IQ430" t="b">
        <f t="shared" si="473"/>
        <v>0</v>
      </c>
      <c r="IR430" t="str">
        <f t="shared" si="474"/>
        <v>na</v>
      </c>
      <c r="IS430" t="b">
        <f t="shared" si="475"/>
        <v>0</v>
      </c>
      <c r="IT430" t="s">
        <v>559</v>
      </c>
      <c r="IU430" t="s">
        <v>560</v>
      </c>
      <c r="IV430" t="s">
        <v>540</v>
      </c>
      <c r="IW430" t="s">
        <v>576</v>
      </c>
      <c r="IX430" t="s">
        <v>577</v>
      </c>
      <c r="IY430" t="s">
        <v>532</v>
      </c>
      <c r="IZ430" t="s">
        <v>562</v>
      </c>
      <c r="JA430" t="s">
        <v>578</v>
      </c>
      <c r="JB430" t="s">
        <v>636</v>
      </c>
      <c r="JF430" t="s">
        <v>531</v>
      </c>
      <c r="JG430" t="s">
        <v>573</v>
      </c>
      <c r="JL430" t="s">
        <v>532</v>
      </c>
      <c r="JM430" t="s">
        <v>532</v>
      </c>
      <c r="KN430" t="s">
        <v>552</v>
      </c>
      <c r="KQ430" t="b">
        <f t="shared" si="476"/>
        <v>0</v>
      </c>
      <c r="KR430">
        <f t="shared" si="436"/>
        <v>157</v>
      </c>
    </row>
    <row r="431" spans="1:304" ht="14.4" customHeight="1" x14ac:dyDescent="0.3">
      <c r="A431">
        <v>100</v>
      </c>
      <c r="B431">
        <v>692</v>
      </c>
      <c r="C431" s="2">
        <v>44896.745081018518</v>
      </c>
      <c r="D431">
        <v>1</v>
      </c>
      <c r="E431" t="s">
        <v>581</v>
      </c>
      <c r="F431" t="s">
        <v>612</v>
      </c>
      <c r="G431">
        <f>VLOOKUP(F431,'Vlookup tables'!$A$2:$B$10,2,FALSE)</f>
        <v>5</v>
      </c>
      <c r="H431" t="s">
        <v>631</v>
      </c>
      <c r="J431" t="str">
        <f t="shared" si="477"/>
        <v>Maintenance</v>
      </c>
      <c r="K431" t="s">
        <v>612</v>
      </c>
      <c r="L431">
        <f>VLOOKUP(K431,'Vlookup tables'!$A$2:$B$10,2,FALSE)</f>
        <v>5</v>
      </c>
      <c r="M431" t="s">
        <v>583</v>
      </c>
      <c r="N431" t="b">
        <f t="shared" si="437"/>
        <v>1</v>
      </c>
      <c r="O431" t="b">
        <f t="shared" si="438"/>
        <v>0</v>
      </c>
      <c r="P431" t="b">
        <f t="shared" si="439"/>
        <v>0</v>
      </c>
      <c r="Q431" t="b">
        <f t="shared" si="440"/>
        <v>0</v>
      </c>
      <c r="R431" t="b">
        <f t="shared" si="441"/>
        <v>0</v>
      </c>
      <c r="S431" t="s">
        <v>614</v>
      </c>
      <c r="T431" t="str">
        <f t="shared" si="478"/>
        <v>na</v>
      </c>
      <c r="U431" t="b">
        <f t="shared" si="479"/>
        <v>1</v>
      </c>
      <c r="V431" t="b">
        <f t="shared" si="480"/>
        <v>1</v>
      </c>
      <c r="W431" t="b">
        <f t="shared" si="481"/>
        <v>1</v>
      </c>
      <c r="X431" t="b">
        <f t="shared" si="482"/>
        <v>0</v>
      </c>
      <c r="Y431" t="s">
        <v>517</v>
      </c>
      <c r="Z431">
        <f>VLOOKUP(Y431,'Vlookup tables'!$D$2:$E$6,2,FALSE)</f>
        <v>1</v>
      </c>
      <c r="AA431" t="b">
        <f t="shared" si="419"/>
        <v>1</v>
      </c>
      <c r="AB431" t="b">
        <f t="shared" si="442"/>
        <v>0</v>
      </c>
      <c r="AC431" t="b">
        <f t="shared" si="443"/>
        <v>0</v>
      </c>
      <c r="AD431" t="b">
        <f t="shared" si="444"/>
        <v>1</v>
      </c>
      <c r="AE431" t="b">
        <f t="shared" si="445"/>
        <v>0</v>
      </c>
      <c r="AF431">
        <f>IF(OR(AA431=FALSE,AA431="na"),"na",VLOOKUP(AV431,'Vlookup tables'!$G$2:$H$7,2,FALSE))</f>
        <v>4</v>
      </c>
      <c r="AG431" t="str">
        <f>IF(OR(AB431=FALSE,AB431="na"),"na",VLOOKUP(AW431,'Vlookup tables'!$G$2:$H$7,2,FALSE))</f>
        <v>na</v>
      </c>
      <c r="AH431" t="str">
        <f>IF(OR(AC431=FALSE,AC431="na"),"na",VLOOKUP(AX431,'Vlookup tables'!$G$2:$H$7,2,FALSE))</f>
        <v>na</v>
      </c>
      <c r="AI431">
        <f>IF(OR(AD431=FALSE,AD431="na"),"na",VLOOKUP(AY431,'Vlookup tables'!$G$2:$H$7,2,FALSE))</f>
        <v>4</v>
      </c>
      <c r="AJ431">
        <f>IF(OR(AA431=FALSE,AA431="na"),"na",VLOOKUP(BC431,'Vlookup tables'!$J$2:$K$5,2,FALSE))</f>
        <v>2</v>
      </c>
      <c r="AK431" t="str">
        <f>IF(OR(AB431=FALSE,AB431="na"),"na",VLOOKUP(BD431,'Vlookup tables'!$J$2:$K$5,2,FALSE))</f>
        <v>na</v>
      </c>
      <c r="AL431" t="str">
        <f>IF(OR(AC431=FALSE,AC431="na"),"na",VLOOKUP(BE431,'Vlookup tables'!$J$2:$K$5,2,FALSE))</f>
        <v>na</v>
      </c>
      <c r="AM431">
        <f>IF(OR(AD431=FALSE,AD431="na"),"na",VLOOKUP(BF431,'Vlookup tables'!$J$2:$K$5,2,FALSE))</f>
        <v>3</v>
      </c>
      <c r="AN431" t="b">
        <f t="shared" si="446"/>
        <v>1</v>
      </c>
      <c r="AO431" t="str">
        <f t="shared" si="447"/>
        <v>na</v>
      </c>
      <c r="AP431" t="str">
        <f t="shared" si="448"/>
        <v>na</v>
      </c>
      <c r="AQ431" t="b">
        <f t="shared" si="449"/>
        <v>1</v>
      </c>
      <c r="AR431" t="s">
        <v>666</v>
      </c>
      <c r="AV431" t="s">
        <v>573</v>
      </c>
      <c r="AX431" t="s">
        <v>551</v>
      </c>
      <c r="AY431" t="s">
        <v>573</v>
      </c>
      <c r="BC431" t="s">
        <v>528</v>
      </c>
      <c r="BE431" t="s">
        <v>532</v>
      </c>
      <c r="BF431" t="s">
        <v>532</v>
      </c>
      <c r="BJ431" t="s">
        <v>2139</v>
      </c>
      <c r="BL431" t="s">
        <v>2139</v>
      </c>
      <c r="BM431" t="s">
        <v>2140</v>
      </c>
      <c r="BQ431" t="str">
        <f t="shared" si="450"/>
        <v>Yes</v>
      </c>
      <c r="BR431" t="b">
        <f t="shared" si="451"/>
        <v>1</v>
      </c>
      <c r="BS431" t="b">
        <f t="shared" si="452"/>
        <v>1</v>
      </c>
      <c r="BT431" t="b">
        <f t="shared" si="453"/>
        <v>0</v>
      </c>
      <c r="BU431" t="b">
        <f t="shared" si="454"/>
        <v>0</v>
      </c>
      <c r="BV431" t="b">
        <f t="shared" si="455"/>
        <v>0</v>
      </c>
      <c r="BW431">
        <f>IF(OR(BR431=FALSE,BR431="na"),"na",VLOOKUP(CN431,'Vlookup tables'!$G$2:$H$7,2,FALSE))</f>
        <v>5</v>
      </c>
      <c r="BX431">
        <f>IF(OR(BS431=FALSE,BS431="na"),"na",VLOOKUP(CO431,'Vlookup tables'!$G$2:$H$7,2,FALSE))</f>
        <v>5</v>
      </c>
      <c r="BY431" t="str">
        <f>IF(OR(BT431=FALSE,BT431="na"),"na",VLOOKUP(CP431,'Vlookup tables'!$G$2:$H$7,2,FALSE))</f>
        <v>na</v>
      </c>
      <c r="BZ431" t="str">
        <f>IF(OR(BU431=FALSE,BU431="na"),"na",VLOOKUP(CQ431,'Vlookup tables'!$G$2:$H$7,2,FALSE))</f>
        <v>na</v>
      </c>
      <c r="CA431">
        <f>IF(OR(BR431=FALSE,BR431="na"),"na",VLOOKUP(CU431,'Vlookup tables'!$J$2:$K$5,2,FALSE))</f>
        <v>3</v>
      </c>
      <c r="CB431">
        <f>IF(OR(BS431=FALSE,BS431="na"),"na",VLOOKUP(CV431,'Vlookup tables'!$J$2:$K$5,2,FALSE))</f>
        <v>3</v>
      </c>
      <c r="CC431" t="str">
        <f>IF(OR(BT431=FALSE,BT431="na"),"na",VLOOKUP(CW431,'Vlookup tables'!$J$2:$K$5,2,FALSE))</f>
        <v>na</v>
      </c>
      <c r="CD431" t="str">
        <f>IF(OR(BU431=FALSE,BU431="na"),"na",VLOOKUP(CX431,'Vlookup tables'!$J$2:$K$5,2,FALSE))</f>
        <v>na</v>
      </c>
      <c r="CE431" t="b">
        <f t="shared" si="456"/>
        <v>1</v>
      </c>
      <c r="CF431" t="b">
        <f t="shared" si="457"/>
        <v>0</v>
      </c>
      <c r="CG431" t="str">
        <f t="shared" si="458"/>
        <v>na</v>
      </c>
      <c r="CH431" t="str">
        <f t="shared" si="459"/>
        <v>na</v>
      </c>
      <c r="CI431" t="s">
        <v>519</v>
      </c>
      <c r="CJ431" t="s">
        <v>529</v>
      </c>
      <c r="CN431" t="s">
        <v>551</v>
      </c>
      <c r="CO431" t="s">
        <v>551</v>
      </c>
      <c r="CU431" t="s">
        <v>532</v>
      </c>
      <c r="CV431" t="s">
        <v>532</v>
      </c>
      <c r="DB431" t="s">
        <v>2141</v>
      </c>
      <c r="DI431" t="b">
        <f t="shared" si="460"/>
        <v>0</v>
      </c>
      <c r="DK431" t="s">
        <v>900</v>
      </c>
      <c r="EQ431" t="b">
        <f t="shared" si="461"/>
        <v>1</v>
      </c>
      <c r="ER431" t="b">
        <f t="shared" si="462"/>
        <v>1</v>
      </c>
      <c r="ES431" t="b">
        <f t="shared" si="463"/>
        <v>0</v>
      </c>
      <c r="ET431" t="b">
        <f t="shared" si="464"/>
        <v>0</v>
      </c>
      <c r="EU431" t="b">
        <f t="shared" si="465"/>
        <v>0</v>
      </c>
      <c r="EV431" t="b">
        <f t="shared" si="466"/>
        <v>0</v>
      </c>
      <c r="EW431">
        <f t="shared" si="420"/>
        <v>1</v>
      </c>
      <c r="EX431" t="str">
        <f t="shared" si="421"/>
        <v>na</v>
      </c>
      <c r="EY431" t="str">
        <f t="shared" si="422"/>
        <v>na</v>
      </c>
      <c r="EZ431" t="str">
        <f t="shared" si="423"/>
        <v>na</v>
      </c>
      <c r="FA431" t="b">
        <f t="shared" si="424"/>
        <v>1</v>
      </c>
      <c r="FB431" t="b">
        <f t="shared" si="425"/>
        <v>0</v>
      </c>
      <c r="FC431" t="b">
        <f t="shared" si="467"/>
        <v>0</v>
      </c>
      <c r="FD431" t="b">
        <f t="shared" si="426"/>
        <v>1</v>
      </c>
      <c r="FE431" t="str">
        <f t="shared" si="427"/>
        <v>na</v>
      </c>
      <c r="FF431" t="b">
        <f t="shared" si="428"/>
        <v>1</v>
      </c>
      <c r="FG431" t="b">
        <f t="shared" si="429"/>
        <v>0</v>
      </c>
      <c r="FH431" t="b">
        <f t="shared" si="468"/>
        <v>0</v>
      </c>
      <c r="FI431">
        <f>IF(OR(FD431=FALSE,FD431="na"),"na",VLOOKUP(GH431,'Vlookup tables'!$G$2:$H$7,2,FALSE))</f>
        <v>4</v>
      </c>
      <c r="FJ431" t="str">
        <f>IF(OR(FE431=FALSE,FE431="na"),"na",VLOOKUP(GI431,'Vlookup tables'!$G$2:$H$7,2,FALSE))</f>
        <v>na</v>
      </c>
      <c r="FK431">
        <f>IF(OR(FF431=FALSE,FF431="na"),"na",VLOOKUP(GJ431,'Vlookup tables'!$G$2:$H$7,2,FALSE))</f>
        <v>4</v>
      </c>
      <c r="FL431" t="str">
        <f>IF(OR(FG431=FALSE,FG431="na"),"na",VLOOKUP(GK431,'Vlookup tables'!$G$2:$H$7,2,FALSE))</f>
        <v>na</v>
      </c>
      <c r="FM431">
        <f>IF(OR(FD431=FALSE,FD431="na"),"na",VLOOKUP(GO431,'Vlookup tables'!$J$2:$K$5,2,FALSE))</f>
        <v>3</v>
      </c>
      <c r="FN431" t="str">
        <f>IF(OR(FE431=FALSE,FE431="na"),"na",VLOOKUP(GP431,'Vlookup tables'!$J$2:$K$5,2,FALSE))</f>
        <v>na</v>
      </c>
      <c r="FO431">
        <f>IF(OR(FF431=FALSE,FF431="na"),"na",VLOOKUP(GQ431,'Vlookup tables'!$J$2:$K$5,2,FALSE))</f>
        <v>3</v>
      </c>
      <c r="FP431" t="str">
        <f>IF(OR(FG431=FALSE,FG431="na"),"na",VLOOKUP(GR431,'Vlookup tables'!$J$2:$K$5,2,FALSE))</f>
        <v>na</v>
      </c>
      <c r="FQ431" t="b">
        <f t="shared" si="430"/>
        <v>0</v>
      </c>
      <c r="FR431" t="str">
        <f t="shared" si="431"/>
        <v>na</v>
      </c>
      <c r="FS431" t="b">
        <f t="shared" si="432"/>
        <v>0</v>
      </c>
      <c r="FT431" t="str">
        <f t="shared" si="433"/>
        <v>na</v>
      </c>
      <c r="FU431" t="b">
        <f t="shared" si="434"/>
        <v>0</v>
      </c>
      <c r="FV431" t="s">
        <v>601</v>
      </c>
      <c r="FX431" t="s">
        <v>555</v>
      </c>
      <c r="GB431" t="s">
        <v>630</v>
      </c>
      <c r="GF431" t="s">
        <v>596</v>
      </c>
      <c r="GH431" t="s">
        <v>573</v>
      </c>
      <c r="GJ431" t="s">
        <v>573</v>
      </c>
      <c r="GO431" t="s">
        <v>532</v>
      </c>
      <c r="GQ431" t="s">
        <v>532</v>
      </c>
      <c r="HD431" t="s">
        <v>543</v>
      </c>
      <c r="HX431">
        <f>IF(IT431="","Unknown",VLOOKUP(IT431,'Vlookup tables'!$B$13:$C$16,2,FALSE))</f>
        <v>3</v>
      </c>
      <c r="HY431">
        <f>IF(IU431="","Unknown",VLOOKUP(IU431,'Vlookup tables'!$D$13:$E$16,2,FALSE))</f>
        <v>3</v>
      </c>
      <c r="HZ431">
        <f>IF(IV431="","Unknown",VLOOKUP(IV431,'Vlookup tables'!$F$13:$G$16,2,FALSE))</f>
        <v>3</v>
      </c>
      <c r="IA431">
        <f>IF(IW431="","Unknown",VLOOKUP(IW431,'Vlookup tables'!$H$13:$I$16,2,FALSE))</f>
        <v>2</v>
      </c>
      <c r="IB431">
        <f>IF(IX431="","Unknown",VLOOKUP(IX431,'Vlookup tables'!$J$13:$K$16,2,FALSE))</f>
        <v>2</v>
      </c>
      <c r="IC431">
        <f>IF(IY431="","Unknown",VLOOKUP(IY431,'Vlookup tables'!$L$13:$M$16,2,FALSE))</f>
        <v>3</v>
      </c>
      <c r="ID431">
        <f>IF(IZ431="","Unknown",VLOOKUP(IZ431,'Vlookup tables'!$N$13:$O$16,2,FALSE))</f>
        <v>3</v>
      </c>
      <c r="IE431">
        <f>VLOOKUP(JA431,'Vlookup tables'!$P$13:$Q$15,2,FALSE)</f>
        <v>2</v>
      </c>
      <c r="IF431" t="b">
        <f t="shared" si="469"/>
        <v>1</v>
      </c>
      <c r="IG431" t="b">
        <f t="shared" si="470"/>
        <v>0</v>
      </c>
      <c r="IH431" t="b">
        <f t="shared" si="471"/>
        <v>0</v>
      </c>
      <c r="II431" t="b">
        <f t="shared" si="435"/>
        <v>0</v>
      </c>
      <c r="IJ431">
        <f>IF(OR(IF431=FALSE,IF431="na"),"na",VLOOKUP(JF431,'Vlookup tables'!$G$2:$H$7,2,FALSE))</f>
        <v>4</v>
      </c>
      <c r="IK431" t="str">
        <f>IF(OR(IG431=FALSE,IG431="na"),"na",VLOOKUP(JG431,'Vlookup tables'!$G$2:$H$7,2,FALSE))</f>
        <v>na</v>
      </c>
      <c r="IL431" t="str">
        <f>IF(OR(IH431=FALSE,IH431="na"),"na",VLOOKUP(JH431,'Vlookup tables'!$G$2:$H$7,2,FALSE))</f>
        <v>na</v>
      </c>
      <c r="IM431">
        <f>IF(OR(IF431=FALSE,IF431="na"),"na",VLOOKUP(JL431,'Vlookup tables'!$J$2:$K$5,2,FALSE))</f>
        <v>2</v>
      </c>
      <c r="IN431" t="str">
        <f>IF(OR(IG431=FALSE,IG431="na"),"na",VLOOKUP(JM431,'Vlookup tables'!$J$2:$K$5,2,FALSE))</f>
        <v>na</v>
      </c>
      <c r="IO431" t="str">
        <f>IF(OR(IH431=FALSE,IH431="na"),"na",VLOOKUP(JN431,'Vlookup tables'!$J$2:$K$5,2,FALSE))</f>
        <v>na</v>
      </c>
      <c r="IP431" t="b">
        <f t="shared" si="472"/>
        <v>1</v>
      </c>
      <c r="IQ431" t="str">
        <f t="shared" si="473"/>
        <v>na</v>
      </c>
      <c r="IR431" t="str">
        <f t="shared" si="474"/>
        <v>na</v>
      </c>
      <c r="IS431" t="b">
        <f t="shared" si="475"/>
        <v>1</v>
      </c>
      <c r="IT431" t="s">
        <v>538</v>
      </c>
      <c r="IU431" t="s">
        <v>539</v>
      </c>
      <c r="IV431" t="s">
        <v>540</v>
      </c>
      <c r="IW431" t="s">
        <v>562</v>
      </c>
      <c r="IX431" t="s">
        <v>563</v>
      </c>
      <c r="IY431" t="s">
        <v>532</v>
      </c>
      <c r="IZ431" t="s">
        <v>587</v>
      </c>
      <c r="JA431" t="s">
        <v>578</v>
      </c>
      <c r="JB431" t="s">
        <v>662</v>
      </c>
      <c r="JF431" t="s">
        <v>573</v>
      </c>
      <c r="JL431" t="s">
        <v>528</v>
      </c>
      <c r="JR431" t="s">
        <v>2142</v>
      </c>
      <c r="KM431" s="1" t="s">
        <v>2143</v>
      </c>
      <c r="KN431" t="s">
        <v>579</v>
      </c>
      <c r="KO431" t="s">
        <v>2144</v>
      </c>
      <c r="KQ431" t="b">
        <f t="shared" si="476"/>
        <v>0</v>
      </c>
      <c r="KR431">
        <f t="shared" si="436"/>
        <v>156</v>
      </c>
    </row>
    <row r="432" spans="1:304" ht="14.4" customHeight="1" x14ac:dyDescent="0.3">
      <c r="A432">
        <v>100</v>
      </c>
      <c r="B432">
        <v>878</v>
      </c>
      <c r="C432" s="2">
        <v>44896.844224537039</v>
      </c>
      <c r="D432">
        <v>1</v>
      </c>
      <c r="E432" t="s">
        <v>544</v>
      </c>
      <c r="F432" t="s">
        <v>612</v>
      </c>
      <c r="G432">
        <f>VLOOKUP(F432,'Vlookup tables'!$A$2:$B$10,2,FALSE)</f>
        <v>5</v>
      </c>
      <c r="H432" t="s">
        <v>631</v>
      </c>
      <c r="J432" t="str">
        <f t="shared" si="477"/>
        <v>Maintenance</v>
      </c>
      <c r="K432" t="s">
        <v>568</v>
      </c>
      <c r="L432">
        <f>VLOOKUP(K432,'Vlookup tables'!$A$2:$B$10,2,FALSE)</f>
        <v>6</v>
      </c>
      <c r="M432" t="s">
        <v>569</v>
      </c>
      <c r="N432" t="b">
        <f t="shared" si="437"/>
        <v>1</v>
      </c>
      <c r="O432" t="b">
        <f t="shared" si="438"/>
        <v>1</v>
      </c>
      <c r="P432" t="b">
        <f t="shared" si="439"/>
        <v>0</v>
      </c>
      <c r="Q432" t="b">
        <f t="shared" si="440"/>
        <v>0</v>
      </c>
      <c r="R432" t="b">
        <f t="shared" si="441"/>
        <v>0</v>
      </c>
      <c r="S432" t="s">
        <v>754</v>
      </c>
      <c r="T432" t="str">
        <f t="shared" si="478"/>
        <v>na</v>
      </c>
      <c r="U432" t="str">
        <f t="shared" si="479"/>
        <v>na</v>
      </c>
      <c r="V432" t="b">
        <f t="shared" si="480"/>
        <v>1</v>
      </c>
      <c r="W432" t="b">
        <f t="shared" si="481"/>
        <v>1</v>
      </c>
      <c r="X432" t="b">
        <f t="shared" si="482"/>
        <v>0</v>
      </c>
      <c r="Y432" t="s">
        <v>517</v>
      </c>
      <c r="Z432">
        <f>VLOOKUP(Y432,'Vlookup tables'!$D$2:$E$6,2,FALSE)</f>
        <v>1</v>
      </c>
      <c r="AA432" t="b">
        <f t="shared" si="419"/>
        <v>1</v>
      </c>
      <c r="AB432" t="b">
        <f t="shared" si="442"/>
        <v>0</v>
      </c>
      <c r="AC432" t="b">
        <f t="shared" si="443"/>
        <v>0</v>
      </c>
      <c r="AD432" t="b">
        <f t="shared" si="444"/>
        <v>0</v>
      </c>
      <c r="AE432" t="b">
        <f t="shared" si="445"/>
        <v>1</v>
      </c>
      <c r="AF432">
        <f>IF(OR(AA432=FALSE,AA432="na"),"na",VLOOKUP(AV432,'Vlookup tables'!$G$2:$H$7,2,FALSE))</f>
        <v>5</v>
      </c>
      <c r="AG432" t="str">
        <f>IF(OR(AB432=FALSE,AB432="na"),"na",VLOOKUP(AW432,'Vlookup tables'!$G$2:$H$7,2,FALSE))</f>
        <v>na</v>
      </c>
      <c r="AH432" t="str">
        <f>IF(OR(AC432=FALSE,AC432="na"),"na",VLOOKUP(AX432,'Vlookup tables'!$G$2:$H$7,2,FALSE))</f>
        <v>na</v>
      </c>
      <c r="AI432" t="str">
        <f>IF(OR(AD432=FALSE,AD432="na"),"na",VLOOKUP(AY432,'Vlookup tables'!$G$2:$H$7,2,FALSE))</f>
        <v>na</v>
      </c>
      <c r="AJ432">
        <f>IF(OR(AA432=FALSE,AA432="na"),"na",VLOOKUP(BC432,'Vlookup tables'!$J$2:$K$5,2,FALSE))</f>
        <v>3</v>
      </c>
      <c r="AK432" t="str">
        <f>IF(OR(AB432=FALSE,AB432="na"),"na",VLOOKUP(BD432,'Vlookup tables'!$J$2:$K$5,2,FALSE))</f>
        <v>na</v>
      </c>
      <c r="AL432" t="str">
        <f>IF(OR(AC432=FALSE,AC432="na"),"na",VLOOKUP(BE432,'Vlookup tables'!$J$2:$K$5,2,FALSE))</f>
        <v>na</v>
      </c>
      <c r="AM432" t="str">
        <f>IF(OR(AD432=FALSE,AD432="na"),"na",VLOOKUP(BF432,'Vlookup tables'!$J$2:$K$5,2,FALSE))</f>
        <v>na</v>
      </c>
      <c r="AN432" t="b">
        <f t="shared" si="446"/>
        <v>0</v>
      </c>
      <c r="AO432" t="str">
        <f t="shared" si="447"/>
        <v>na</v>
      </c>
      <c r="AP432" t="str">
        <f t="shared" si="448"/>
        <v>na</v>
      </c>
      <c r="AQ432" t="str">
        <f t="shared" si="449"/>
        <v>na</v>
      </c>
      <c r="AR432" t="s">
        <v>2145</v>
      </c>
      <c r="AU432" t="s">
        <v>2146</v>
      </c>
      <c r="AV432" t="s">
        <v>551</v>
      </c>
      <c r="AX432" t="s">
        <v>551</v>
      </c>
      <c r="BB432" t="s">
        <v>551</v>
      </c>
      <c r="BC432" t="s">
        <v>532</v>
      </c>
      <c r="BE432" t="s">
        <v>532</v>
      </c>
      <c r="BI432" t="s">
        <v>532</v>
      </c>
      <c r="BQ432" t="str">
        <f t="shared" si="450"/>
        <v>No</v>
      </c>
      <c r="BR432" t="str">
        <f t="shared" si="451"/>
        <v>na</v>
      </c>
      <c r="BS432" t="str">
        <f t="shared" si="452"/>
        <v>na</v>
      </c>
      <c r="BT432" t="str">
        <f t="shared" si="453"/>
        <v>na</v>
      </c>
      <c r="BU432" t="str">
        <f t="shared" si="454"/>
        <v>na</v>
      </c>
      <c r="BV432" t="str">
        <f t="shared" si="455"/>
        <v>na</v>
      </c>
      <c r="BW432" t="str">
        <f>IF(OR(BR432=FALSE,BR432="na"),"na",VLOOKUP(CN432,'Vlookup tables'!$G$2:$H$7,2,FALSE))</f>
        <v>na</v>
      </c>
      <c r="BX432" t="str">
        <f>IF(OR(BS432=FALSE,BS432="na"),"na",VLOOKUP(CO432,'Vlookup tables'!$G$2:$H$7,2,FALSE))</f>
        <v>na</v>
      </c>
      <c r="BY432" t="str">
        <f>IF(OR(BT432=FALSE,BT432="na"),"na",VLOOKUP(CP432,'Vlookup tables'!$G$2:$H$7,2,FALSE))</f>
        <v>na</v>
      </c>
      <c r="BZ432" t="str">
        <f>IF(OR(BU432=FALSE,BU432="na"),"na",VLOOKUP(CQ432,'Vlookup tables'!$G$2:$H$7,2,FALSE))</f>
        <v>na</v>
      </c>
      <c r="CA432" t="str">
        <f>IF(OR(BR432=FALSE,BR432="na"),"na",VLOOKUP(CU432,'Vlookup tables'!$J$2:$K$5,2,FALSE))</f>
        <v>na</v>
      </c>
      <c r="CB432" t="str">
        <f>IF(OR(BS432=FALSE,BS432="na"),"na",VLOOKUP(CV432,'Vlookup tables'!$J$2:$K$5,2,FALSE))</f>
        <v>na</v>
      </c>
      <c r="CC432" t="str">
        <f>IF(OR(BT432=FALSE,BT432="na"),"na",VLOOKUP(CW432,'Vlookup tables'!$J$2:$K$5,2,FALSE))</f>
        <v>na</v>
      </c>
      <c r="CD432" t="str">
        <f>IF(OR(BU432=FALSE,BU432="na"),"na",VLOOKUP(CX432,'Vlookup tables'!$J$2:$K$5,2,FALSE))</f>
        <v>na</v>
      </c>
      <c r="CE432" t="str">
        <f t="shared" si="456"/>
        <v>na</v>
      </c>
      <c r="CF432" t="str">
        <f t="shared" si="457"/>
        <v>na</v>
      </c>
      <c r="CG432" t="str">
        <f t="shared" si="458"/>
        <v>na</v>
      </c>
      <c r="CH432" t="str">
        <f t="shared" si="459"/>
        <v>na</v>
      </c>
      <c r="CI432" t="s">
        <v>617</v>
      </c>
      <c r="DI432" t="b">
        <f t="shared" si="460"/>
        <v>1</v>
      </c>
      <c r="DJ432" t="s">
        <v>2147</v>
      </c>
      <c r="DK432" t="s">
        <v>533</v>
      </c>
      <c r="EQ432" t="b">
        <f t="shared" si="461"/>
        <v>1</v>
      </c>
      <c r="ER432" t="b">
        <f t="shared" si="462"/>
        <v>1</v>
      </c>
      <c r="ES432" t="b">
        <f t="shared" si="463"/>
        <v>1</v>
      </c>
      <c r="ET432" t="b">
        <f t="shared" si="464"/>
        <v>0</v>
      </c>
      <c r="EU432" t="b">
        <f t="shared" si="465"/>
        <v>0</v>
      </c>
      <c r="EV432" t="b">
        <f t="shared" si="466"/>
        <v>0</v>
      </c>
      <c r="EW432">
        <f t="shared" si="420"/>
        <v>2</v>
      </c>
      <c r="EX432">
        <f t="shared" si="421"/>
        <v>2</v>
      </c>
      <c r="EY432" t="str">
        <f t="shared" si="422"/>
        <v>na</v>
      </c>
      <c r="EZ432" t="str">
        <f t="shared" si="423"/>
        <v>na</v>
      </c>
      <c r="FA432" t="b">
        <f t="shared" si="424"/>
        <v>1</v>
      </c>
      <c r="FB432" t="b">
        <f t="shared" si="425"/>
        <v>0</v>
      </c>
      <c r="FC432" t="b">
        <f t="shared" si="467"/>
        <v>0</v>
      </c>
      <c r="FD432" t="b">
        <f t="shared" si="426"/>
        <v>1</v>
      </c>
      <c r="FE432" t="b">
        <f t="shared" si="427"/>
        <v>0</v>
      </c>
      <c r="FF432" t="b">
        <f t="shared" si="428"/>
        <v>0</v>
      </c>
      <c r="FG432" t="b">
        <f t="shared" si="429"/>
        <v>0</v>
      </c>
      <c r="FH432" t="b">
        <f t="shared" si="468"/>
        <v>0</v>
      </c>
      <c r="FI432">
        <f>IF(OR(FD432=FALSE,FD432="na"),"na",VLOOKUP(GH432,'Vlookup tables'!$G$2:$H$7,2,FALSE))</f>
        <v>5</v>
      </c>
      <c r="FJ432" t="str">
        <f>IF(OR(FE432=FALSE,FE432="na"),"na",VLOOKUP(GI432,'Vlookup tables'!$G$2:$H$7,2,FALSE))</f>
        <v>na</v>
      </c>
      <c r="FK432" t="str">
        <f>IF(OR(FF432=FALSE,FF432="na"),"na",VLOOKUP(GJ432,'Vlookup tables'!$G$2:$H$7,2,FALSE))</f>
        <v>na</v>
      </c>
      <c r="FL432" t="str">
        <f>IF(OR(FG432=FALSE,FG432="na"),"na",VLOOKUP(GK432,'Vlookup tables'!$G$2:$H$7,2,FALSE))</f>
        <v>na</v>
      </c>
      <c r="FM432">
        <f>IF(OR(FD432=FALSE,FD432="na"),"na",VLOOKUP(GO432,'Vlookup tables'!$J$2:$K$5,2,FALSE))</f>
        <v>3</v>
      </c>
      <c r="FN432" t="str">
        <f>IF(OR(FE432=FALSE,FE432="na"),"na",VLOOKUP(GP432,'Vlookup tables'!$J$2:$K$5,2,FALSE))</f>
        <v>na</v>
      </c>
      <c r="FO432" t="str">
        <f>IF(OR(FF432=FALSE,FF432="na"),"na",VLOOKUP(GQ432,'Vlookup tables'!$J$2:$K$5,2,FALSE))</f>
        <v>na</v>
      </c>
      <c r="FP432" t="str">
        <f>IF(OR(FG432=FALSE,FG432="na"),"na",VLOOKUP(GR432,'Vlookup tables'!$J$2:$K$5,2,FALSE))</f>
        <v>na</v>
      </c>
      <c r="FQ432" t="b">
        <f t="shared" si="430"/>
        <v>1</v>
      </c>
      <c r="FR432" t="str">
        <f t="shared" si="431"/>
        <v>na</v>
      </c>
      <c r="FS432" t="str">
        <f t="shared" si="432"/>
        <v>na</v>
      </c>
      <c r="FT432" t="str">
        <f t="shared" si="433"/>
        <v>na</v>
      </c>
      <c r="FU432" t="b">
        <f t="shared" si="434"/>
        <v>0</v>
      </c>
      <c r="FV432" t="s">
        <v>634</v>
      </c>
      <c r="FX432" t="s">
        <v>556</v>
      </c>
      <c r="FY432" t="s">
        <v>556</v>
      </c>
      <c r="GB432" t="s">
        <v>661</v>
      </c>
      <c r="GF432" t="s">
        <v>596</v>
      </c>
      <c r="GH432" t="s">
        <v>551</v>
      </c>
      <c r="GO432" t="s">
        <v>532</v>
      </c>
      <c r="GV432" t="s">
        <v>2148</v>
      </c>
      <c r="HD432" t="s">
        <v>533</v>
      </c>
      <c r="HX432">
        <f>IF(IT432="","Unknown",VLOOKUP(IT432,'Vlookup tables'!$B$13:$C$16,2,FALSE))</f>
        <v>2</v>
      </c>
      <c r="HY432">
        <f>IF(IU432="","Unknown",VLOOKUP(IU432,'Vlookup tables'!$D$13:$E$16,2,FALSE))</f>
        <v>2</v>
      </c>
      <c r="HZ432">
        <f>IF(IV432="","Unknown",VLOOKUP(IV432,'Vlookup tables'!$F$13:$G$16,2,FALSE))</f>
        <v>3</v>
      </c>
      <c r="IA432">
        <f>IF(IW432="","Unknown",VLOOKUP(IW432,'Vlookup tables'!$H$13:$I$16,2,FALSE))</f>
        <v>3</v>
      </c>
      <c r="IB432">
        <f>IF(IX432="","Unknown",VLOOKUP(IX432,'Vlookup tables'!$J$13:$K$16,2,FALSE))</f>
        <v>3</v>
      </c>
      <c r="IC432">
        <f>IF(IY432="","Unknown",VLOOKUP(IY432,'Vlookup tables'!$L$13:$M$16,2,FALSE))</f>
        <v>3</v>
      </c>
      <c r="ID432">
        <f>IF(IZ432="","Unknown",VLOOKUP(IZ432,'Vlookup tables'!$N$13:$O$16,2,FALSE))</f>
        <v>1</v>
      </c>
      <c r="IE432">
        <f>VLOOKUP(JA432,'Vlookup tables'!$P$13:$Q$15,2,FALSE)</f>
        <v>2</v>
      </c>
      <c r="IF432" t="b">
        <f t="shared" si="469"/>
        <v>0</v>
      </c>
      <c r="IG432" t="b">
        <f t="shared" si="470"/>
        <v>1</v>
      </c>
      <c r="IH432" t="b">
        <f t="shared" si="471"/>
        <v>0</v>
      </c>
      <c r="II432" t="b">
        <f t="shared" si="435"/>
        <v>0</v>
      </c>
      <c r="IJ432" t="str">
        <f>IF(OR(IF432=FALSE,IF432="na"),"na",VLOOKUP(JF432,'Vlookup tables'!$G$2:$H$7,2,FALSE))</f>
        <v>na</v>
      </c>
      <c r="IK432">
        <f>IF(OR(IG432=FALSE,IG432="na"),"na",VLOOKUP(JG432,'Vlookup tables'!$G$2:$H$7,2,FALSE))</f>
        <v>2</v>
      </c>
      <c r="IL432" t="str">
        <f>IF(OR(IH432=FALSE,IH432="na"),"na",VLOOKUP(JH432,'Vlookup tables'!$G$2:$H$7,2,FALSE))</f>
        <v>na</v>
      </c>
      <c r="IM432" t="str">
        <f>IF(OR(IF432=FALSE,IF432="na"),"na",VLOOKUP(JL432,'Vlookup tables'!$J$2:$K$5,2,FALSE))</f>
        <v>na</v>
      </c>
      <c r="IN432">
        <f>IF(OR(IG432=FALSE,IG432="na"),"na",VLOOKUP(JM432,'Vlookup tables'!$J$2:$K$5,2,FALSE))</f>
        <v>3</v>
      </c>
      <c r="IO432" t="str">
        <f>IF(OR(IH432=FALSE,IH432="na"),"na",VLOOKUP(JN432,'Vlookup tables'!$J$2:$K$5,2,FALSE))</f>
        <v>na</v>
      </c>
      <c r="IP432" t="str">
        <f t="shared" si="472"/>
        <v>na</v>
      </c>
      <c r="IQ432" t="b">
        <f t="shared" si="473"/>
        <v>1</v>
      </c>
      <c r="IR432" t="str">
        <f t="shared" si="474"/>
        <v>na</v>
      </c>
      <c r="IS432" t="b">
        <f t="shared" si="475"/>
        <v>0</v>
      </c>
      <c r="IT432" t="s">
        <v>559</v>
      </c>
      <c r="IU432" t="s">
        <v>560</v>
      </c>
      <c r="IV432" t="s">
        <v>540</v>
      </c>
      <c r="IW432" t="s">
        <v>576</v>
      </c>
      <c r="IX432" t="s">
        <v>577</v>
      </c>
      <c r="IY432" t="s">
        <v>532</v>
      </c>
      <c r="IZ432" t="s">
        <v>562</v>
      </c>
      <c r="JA432" t="s">
        <v>578</v>
      </c>
      <c r="JB432" t="s">
        <v>619</v>
      </c>
      <c r="JG432" t="s">
        <v>531</v>
      </c>
      <c r="JM432" t="s">
        <v>532</v>
      </c>
      <c r="JS432" t="s">
        <v>2149</v>
      </c>
      <c r="KN432" t="s">
        <v>533</v>
      </c>
      <c r="KP432" t="s">
        <v>2149</v>
      </c>
      <c r="KQ432" t="b">
        <f t="shared" si="476"/>
        <v>1</v>
      </c>
      <c r="KR432">
        <f t="shared" si="436"/>
        <v>148</v>
      </c>
    </row>
    <row r="433" spans="1:304" ht="14.4" customHeight="1" x14ac:dyDescent="0.3">
      <c r="A433">
        <v>100</v>
      </c>
      <c r="B433">
        <v>1459</v>
      </c>
      <c r="C433" s="2">
        <v>44896.878518518519</v>
      </c>
      <c r="D433">
        <v>1</v>
      </c>
      <c r="E433" t="s">
        <v>544</v>
      </c>
      <c r="F433" t="s">
        <v>568</v>
      </c>
      <c r="G433">
        <f>VLOOKUP(F433,'Vlookup tables'!$A$2:$B$10,2,FALSE)</f>
        <v>6</v>
      </c>
      <c r="H433" t="s">
        <v>545</v>
      </c>
      <c r="J433" t="str">
        <f t="shared" si="477"/>
        <v>Engineering</v>
      </c>
      <c r="K433" t="s">
        <v>568</v>
      </c>
      <c r="L433">
        <f>VLOOKUP(K433,'Vlookup tables'!$A$2:$B$10,2,FALSE)</f>
        <v>6</v>
      </c>
      <c r="M433" t="s">
        <v>701</v>
      </c>
      <c r="N433" t="b">
        <f t="shared" si="437"/>
        <v>1</v>
      </c>
      <c r="O433" t="b">
        <f t="shared" si="438"/>
        <v>1</v>
      </c>
      <c r="P433" t="b">
        <f t="shared" si="439"/>
        <v>0</v>
      </c>
      <c r="Q433" t="b">
        <f t="shared" si="440"/>
        <v>1</v>
      </c>
      <c r="R433" t="b">
        <f t="shared" si="441"/>
        <v>0</v>
      </c>
      <c r="S433" t="s">
        <v>603</v>
      </c>
      <c r="T433" t="str">
        <f t="shared" si="478"/>
        <v>na</v>
      </c>
      <c r="U433" t="str">
        <f t="shared" si="479"/>
        <v>na</v>
      </c>
      <c r="V433" t="b">
        <f t="shared" si="480"/>
        <v>1</v>
      </c>
      <c r="W433" t="str">
        <f t="shared" si="481"/>
        <v>na</v>
      </c>
      <c r="X433" t="b">
        <f t="shared" si="482"/>
        <v>1</v>
      </c>
      <c r="Y433" t="s">
        <v>517</v>
      </c>
      <c r="Z433">
        <f>VLOOKUP(Y433,'Vlookup tables'!$D$2:$E$6,2,FALSE)</f>
        <v>1</v>
      </c>
      <c r="AA433" t="b">
        <f t="shared" si="419"/>
        <v>1</v>
      </c>
      <c r="AB433" t="b">
        <f t="shared" si="442"/>
        <v>1</v>
      </c>
      <c r="AC433" t="b">
        <f t="shared" si="443"/>
        <v>0</v>
      </c>
      <c r="AD433" t="b">
        <f t="shared" si="444"/>
        <v>0</v>
      </c>
      <c r="AE433" t="b">
        <f t="shared" si="445"/>
        <v>1</v>
      </c>
      <c r="AF433">
        <f>IF(OR(AA433=FALSE,AA433="na"),"na",VLOOKUP(AV433,'Vlookup tables'!$G$2:$H$7,2,FALSE))</f>
        <v>5</v>
      </c>
      <c r="AG433">
        <f>IF(OR(AB433=FALSE,AB433="na"),"na",VLOOKUP(AW433,'Vlookup tables'!$G$2:$H$7,2,FALSE))</f>
        <v>1</v>
      </c>
      <c r="AH433" t="str">
        <f>IF(OR(AC433=FALSE,AC433="na"),"na",VLOOKUP(AX433,'Vlookup tables'!$G$2:$H$7,2,FALSE))</f>
        <v>na</v>
      </c>
      <c r="AI433" t="str">
        <f>IF(OR(AD433=FALSE,AD433="na"),"na",VLOOKUP(AY433,'Vlookup tables'!$G$2:$H$7,2,FALSE))</f>
        <v>na</v>
      </c>
      <c r="AJ433">
        <f>IF(OR(AA433=FALSE,AA433="na"),"na",VLOOKUP(BC433,'Vlookup tables'!$J$2:$K$5,2,FALSE))</f>
        <v>2</v>
      </c>
      <c r="AK433">
        <f>IF(OR(AB433=FALSE,AB433="na"),"na",VLOOKUP(BD433,'Vlookup tables'!$J$2:$K$5,2,FALSE))</f>
        <v>2</v>
      </c>
      <c r="AL433" t="str">
        <f>IF(OR(AC433=FALSE,AC433="na"),"na",VLOOKUP(BE433,'Vlookup tables'!$J$2:$K$5,2,FALSE))</f>
        <v>na</v>
      </c>
      <c r="AM433" t="str">
        <f>IF(OR(AD433=FALSE,AD433="na"),"na",VLOOKUP(BF433,'Vlookup tables'!$J$2:$K$5,2,FALSE))</f>
        <v>na</v>
      </c>
      <c r="AN433" t="b">
        <f t="shared" si="446"/>
        <v>1</v>
      </c>
      <c r="AO433" t="b">
        <f t="shared" si="447"/>
        <v>1</v>
      </c>
      <c r="AP433" t="str">
        <f t="shared" si="448"/>
        <v>na</v>
      </c>
      <c r="AQ433" t="str">
        <f t="shared" si="449"/>
        <v>na</v>
      </c>
      <c r="AR433" t="s">
        <v>1075</v>
      </c>
      <c r="AS433" t="s">
        <v>2150</v>
      </c>
      <c r="AV433" t="s">
        <v>551</v>
      </c>
      <c r="AW433" t="s">
        <v>530</v>
      </c>
      <c r="AX433" t="s">
        <v>551</v>
      </c>
      <c r="AZ433" t="s">
        <v>551</v>
      </c>
      <c r="BC433" t="s">
        <v>528</v>
      </c>
      <c r="BD433" t="s">
        <v>528</v>
      </c>
      <c r="BE433" t="s">
        <v>528</v>
      </c>
      <c r="BG433" t="s">
        <v>528</v>
      </c>
      <c r="BJ433" t="s">
        <v>2151</v>
      </c>
      <c r="BK433" t="s">
        <v>2152</v>
      </c>
      <c r="BL433" t="s">
        <v>2152</v>
      </c>
      <c r="BN433" t="s">
        <v>2152</v>
      </c>
      <c r="BQ433" t="str">
        <f t="shared" si="450"/>
        <v>Yes</v>
      </c>
      <c r="BR433" t="b">
        <f t="shared" si="451"/>
        <v>1</v>
      </c>
      <c r="BS433" t="b">
        <f t="shared" si="452"/>
        <v>1</v>
      </c>
      <c r="BT433" t="b">
        <f t="shared" si="453"/>
        <v>1</v>
      </c>
      <c r="BU433" t="b">
        <f t="shared" si="454"/>
        <v>1</v>
      </c>
      <c r="BV433" t="b">
        <f t="shared" si="455"/>
        <v>0</v>
      </c>
      <c r="BW433">
        <f>IF(OR(BR433=FALSE,BR433="na"),"na",VLOOKUP(CN433,'Vlookup tables'!$G$2:$H$7,2,FALSE))</f>
        <v>1</v>
      </c>
      <c r="BX433">
        <f>IF(OR(BS433=FALSE,BS433="na"),"na",VLOOKUP(CO433,'Vlookup tables'!$G$2:$H$7,2,FALSE))</f>
        <v>1</v>
      </c>
      <c r="BY433">
        <f>IF(OR(BT433=FALSE,BT433="na"),"na",VLOOKUP(CP433,'Vlookup tables'!$G$2:$H$7,2,FALSE))</f>
        <v>1</v>
      </c>
      <c r="BZ433">
        <f>IF(OR(BU433=FALSE,BU433="na"),"na",VLOOKUP(CQ433,'Vlookup tables'!$G$2:$H$7,2,FALSE))</f>
        <v>1</v>
      </c>
      <c r="CA433">
        <f>IF(OR(BR433=FALSE,BR433="na"),"na",VLOOKUP(CU433,'Vlookup tables'!$J$2:$K$5,2,FALSE))</f>
        <v>2</v>
      </c>
      <c r="CB433">
        <f>IF(OR(BS433=FALSE,BS433="na"),"na",VLOOKUP(CV433,'Vlookup tables'!$J$2:$K$5,2,FALSE))</f>
        <v>2</v>
      </c>
      <c r="CC433">
        <f>IF(OR(BT433=FALSE,BT433="na"),"na",VLOOKUP(CW433,'Vlookup tables'!$J$2:$K$5,2,FALSE))</f>
        <v>2</v>
      </c>
      <c r="CD433">
        <f>IF(OR(BU433=FALSE,BU433="na"),"na",VLOOKUP(CX433,'Vlookup tables'!$J$2:$K$5,2,FALSE))</f>
        <v>2</v>
      </c>
      <c r="CE433" t="b">
        <f t="shared" si="456"/>
        <v>0</v>
      </c>
      <c r="CF433" t="b">
        <f t="shared" si="457"/>
        <v>0</v>
      </c>
      <c r="CG433" t="b">
        <f t="shared" si="458"/>
        <v>0</v>
      </c>
      <c r="CH433" t="b">
        <f t="shared" si="459"/>
        <v>0</v>
      </c>
      <c r="CI433" t="s">
        <v>519</v>
      </c>
      <c r="CJ433" t="s">
        <v>550</v>
      </c>
      <c r="CN433" t="s">
        <v>530</v>
      </c>
      <c r="CO433" t="s">
        <v>530</v>
      </c>
      <c r="CP433" t="s">
        <v>530</v>
      </c>
      <c r="CQ433" t="s">
        <v>530</v>
      </c>
      <c r="CR433" t="s">
        <v>530</v>
      </c>
      <c r="CU433" t="s">
        <v>528</v>
      </c>
      <c r="CV433" t="s">
        <v>528</v>
      </c>
      <c r="CW433" t="s">
        <v>528</v>
      </c>
      <c r="CX433" t="s">
        <v>528</v>
      </c>
      <c r="CY433" t="s">
        <v>528</v>
      </c>
      <c r="DI433" t="b">
        <f t="shared" si="460"/>
        <v>1</v>
      </c>
      <c r="DJ433" t="s">
        <v>2153</v>
      </c>
      <c r="DK433" t="s">
        <v>649</v>
      </c>
      <c r="EQ433" t="b">
        <f t="shared" si="461"/>
        <v>1</v>
      </c>
      <c r="ER433" t="b">
        <f t="shared" si="462"/>
        <v>1</v>
      </c>
      <c r="ES433" t="b">
        <f t="shared" si="463"/>
        <v>1</v>
      </c>
      <c r="ET433" t="b">
        <f t="shared" si="464"/>
        <v>1</v>
      </c>
      <c r="EU433" t="b">
        <f t="shared" si="465"/>
        <v>1</v>
      </c>
      <c r="EV433" t="b">
        <f t="shared" si="466"/>
        <v>0</v>
      </c>
      <c r="EW433">
        <f t="shared" si="420"/>
        <v>3</v>
      </c>
      <c r="EX433">
        <f t="shared" si="421"/>
        <v>3</v>
      </c>
      <c r="EY433">
        <f t="shared" si="422"/>
        <v>3</v>
      </c>
      <c r="EZ433">
        <f t="shared" si="423"/>
        <v>3</v>
      </c>
      <c r="FA433" t="b">
        <f t="shared" si="424"/>
        <v>1</v>
      </c>
      <c r="FB433" t="b">
        <f t="shared" si="425"/>
        <v>0</v>
      </c>
      <c r="FC433" t="b">
        <f t="shared" si="467"/>
        <v>0</v>
      </c>
      <c r="FD433" t="b">
        <f t="shared" si="426"/>
        <v>1</v>
      </c>
      <c r="FE433" t="b">
        <f t="shared" si="427"/>
        <v>0</v>
      </c>
      <c r="FF433" t="b">
        <f t="shared" si="428"/>
        <v>0</v>
      </c>
      <c r="FG433" t="b">
        <f t="shared" si="429"/>
        <v>1</v>
      </c>
      <c r="FH433" t="b">
        <f t="shared" si="468"/>
        <v>1</v>
      </c>
      <c r="FI433">
        <f>IF(OR(FD433=FALSE,FD433="na"),"na",VLOOKUP(GH433,'Vlookup tables'!$G$2:$H$7,2,FALSE))</f>
        <v>1</v>
      </c>
      <c r="FJ433" t="str">
        <f>IF(OR(FE433=FALSE,FE433="na"),"na",VLOOKUP(GI433,'Vlookup tables'!$G$2:$H$7,2,FALSE))</f>
        <v>na</v>
      </c>
      <c r="FK433" t="str">
        <f>IF(OR(FF433=FALSE,FF433="na"),"na",VLOOKUP(GJ433,'Vlookup tables'!$G$2:$H$7,2,FALSE))</f>
        <v>na</v>
      </c>
      <c r="FL433">
        <f>IF(OR(FG433=FALSE,FG433="na"),"na",VLOOKUP(GK433,'Vlookup tables'!$G$2:$H$7,2,FALSE))</f>
        <v>1</v>
      </c>
      <c r="FM433">
        <f>IF(OR(FD433=FALSE,FD433="na"),"na",VLOOKUP(GO433,'Vlookup tables'!$J$2:$K$5,2,FALSE))</f>
        <v>2</v>
      </c>
      <c r="FN433" t="str">
        <f>IF(OR(FE433=FALSE,FE433="na"),"na",VLOOKUP(GP433,'Vlookup tables'!$J$2:$K$5,2,FALSE))</f>
        <v>na</v>
      </c>
      <c r="FO433" t="str">
        <f>IF(OR(FF433=FALSE,FF433="na"),"na",VLOOKUP(GQ433,'Vlookup tables'!$J$2:$K$5,2,FALSE))</f>
        <v>na</v>
      </c>
      <c r="FP433">
        <f>IF(OR(FG433=FALSE,FG433="na"),"na",VLOOKUP(GR433,'Vlookup tables'!$J$2:$K$5,2,FALSE))</f>
        <v>2</v>
      </c>
      <c r="FQ433" t="b">
        <f t="shared" si="430"/>
        <v>0</v>
      </c>
      <c r="FR433" t="str">
        <f t="shared" si="431"/>
        <v>na</v>
      </c>
      <c r="FS433" t="str">
        <f t="shared" si="432"/>
        <v>na</v>
      </c>
      <c r="FT433" t="b">
        <f t="shared" si="433"/>
        <v>0</v>
      </c>
      <c r="FU433" t="b">
        <f t="shared" si="434"/>
        <v>0</v>
      </c>
      <c r="FV433" t="s">
        <v>725</v>
      </c>
      <c r="FX433" t="s">
        <v>554</v>
      </c>
      <c r="FY433" t="s">
        <v>554</v>
      </c>
      <c r="FZ433" t="s">
        <v>554</v>
      </c>
      <c r="GA433" t="s">
        <v>554</v>
      </c>
      <c r="GB433" t="s">
        <v>2154</v>
      </c>
      <c r="GC433" t="s">
        <v>2155</v>
      </c>
      <c r="GF433" t="s">
        <v>596</v>
      </c>
      <c r="GH433" t="s">
        <v>530</v>
      </c>
      <c r="GK433" t="s">
        <v>530</v>
      </c>
      <c r="GL433" t="s">
        <v>531</v>
      </c>
      <c r="GO433" t="s">
        <v>528</v>
      </c>
      <c r="GR433" t="s">
        <v>528</v>
      </c>
      <c r="GS433" t="s">
        <v>528</v>
      </c>
      <c r="GZ433" s="1" t="s">
        <v>2156</v>
      </c>
      <c r="HD433" t="s">
        <v>552</v>
      </c>
      <c r="HX433">
        <f>IF(IT433="","Unknown",VLOOKUP(IT433,'Vlookup tables'!$B$13:$C$16,2,FALSE))</f>
        <v>3</v>
      </c>
      <c r="HY433">
        <f>IF(IU433="","Unknown",VLOOKUP(IU433,'Vlookup tables'!$D$13:$E$16,2,FALSE))</f>
        <v>3</v>
      </c>
      <c r="HZ433">
        <f>IF(IV433="","Unknown",VLOOKUP(IV433,'Vlookup tables'!$F$13:$G$16,2,FALSE))</f>
        <v>3</v>
      </c>
      <c r="IA433">
        <f>IF(IW433="","Unknown",VLOOKUP(IW433,'Vlookup tables'!$H$13:$I$16,2,FALSE))</f>
        <v>2</v>
      </c>
      <c r="IB433">
        <f>IF(IX433="","Unknown",VLOOKUP(IX433,'Vlookup tables'!$J$13:$K$16,2,FALSE))</f>
        <v>2</v>
      </c>
      <c r="IC433">
        <f>IF(IY433="","Unknown",VLOOKUP(IY433,'Vlookup tables'!$L$13:$M$16,2,FALSE))</f>
        <v>2</v>
      </c>
      <c r="ID433">
        <f>IF(IZ433="","Unknown",VLOOKUP(IZ433,'Vlookup tables'!$N$13:$O$16,2,FALSE))</f>
        <v>1</v>
      </c>
      <c r="IE433">
        <f>VLOOKUP(JA433,'Vlookup tables'!$P$13:$Q$15,2,FALSE)</f>
        <v>2</v>
      </c>
      <c r="IF433" t="b">
        <f t="shared" si="469"/>
        <v>1</v>
      </c>
      <c r="IG433" t="b">
        <f t="shared" si="470"/>
        <v>0</v>
      </c>
      <c r="IH433" t="b">
        <f t="shared" si="471"/>
        <v>1</v>
      </c>
      <c r="II433" t="b">
        <f t="shared" si="435"/>
        <v>1</v>
      </c>
      <c r="IJ433">
        <f>IF(OR(IF433=FALSE,IF433="na"),"na",VLOOKUP(JF433,'Vlookup tables'!$G$2:$H$7,2,FALSE))</f>
        <v>4</v>
      </c>
      <c r="IK433" t="str">
        <f>IF(OR(IG433=FALSE,IG433="na"),"na",VLOOKUP(JG433,'Vlookup tables'!$G$2:$H$7,2,FALSE))</f>
        <v>na</v>
      </c>
      <c r="IL433">
        <f>IF(OR(IH433=FALSE,IH433="na"),"na",VLOOKUP(JH433,'Vlookup tables'!$G$2:$H$7,2,FALSE))</f>
        <v>1</v>
      </c>
      <c r="IM433">
        <f>IF(OR(IF433=FALSE,IF433="na"),"na",VLOOKUP(JL433,'Vlookup tables'!$J$2:$K$5,2,FALSE))</f>
        <v>2</v>
      </c>
      <c r="IN433" t="str">
        <f>IF(OR(IG433=FALSE,IG433="na"),"na",VLOOKUP(JM433,'Vlookup tables'!$J$2:$K$5,2,FALSE))</f>
        <v>na</v>
      </c>
      <c r="IO433">
        <f>IF(OR(IH433=FALSE,IH433="na"),"na",VLOOKUP(JN433,'Vlookup tables'!$J$2:$K$5,2,FALSE))</f>
        <v>2</v>
      </c>
      <c r="IP433" t="b">
        <f t="shared" si="472"/>
        <v>1</v>
      </c>
      <c r="IQ433" t="str">
        <f t="shared" si="473"/>
        <v>na</v>
      </c>
      <c r="IR433" t="b">
        <f t="shared" si="474"/>
        <v>0</v>
      </c>
      <c r="IS433" t="b">
        <f t="shared" si="475"/>
        <v>0</v>
      </c>
      <c r="IT433" t="s">
        <v>538</v>
      </c>
      <c r="IU433" t="s">
        <v>539</v>
      </c>
      <c r="IV433" t="s">
        <v>540</v>
      </c>
      <c r="IW433" t="s">
        <v>562</v>
      </c>
      <c r="IX433" t="s">
        <v>563</v>
      </c>
      <c r="IY433" t="s">
        <v>528</v>
      </c>
      <c r="IZ433" t="s">
        <v>562</v>
      </c>
      <c r="JA433" t="s">
        <v>578</v>
      </c>
      <c r="JB433" t="s">
        <v>2157</v>
      </c>
      <c r="JC433" t="s">
        <v>2158</v>
      </c>
      <c r="JF433" t="s">
        <v>573</v>
      </c>
      <c r="JH433" t="s">
        <v>530</v>
      </c>
      <c r="JI433" t="s">
        <v>527</v>
      </c>
      <c r="JL433" t="s">
        <v>528</v>
      </c>
      <c r="JN433" t="s">
        <v>528</v>
      </c>
      <c r="JO433" t="s">
        <v>528</v>
      </c>
      <c r="JR433" t="s">
        <v>2159</v>
      </c>
      <c r="JU433" t="s">
        <v>2159</v>
      </c>
      <c r="KN433" t="s">
        <v>552</v>
      </c>
      <c r="KQ433" t="b">
        <f t="shared" si="476"/>
        <v>0</v>
      </c>
      <c r="KR433">
        <f t="shared" si="436"/>
        <v>177</v>
      </c>
    </row>
    <row r="434" spans="1:304" ht="14.4" customHeight="1" x14ac:dyDescent="0.3">
      <c r="A434">
        <v>100</v>
      </c>
      <c r="B434">
        <v>697</v>
      </c>
      <c r="C434" s="2">
        <v>44897.413993055554</v>
      </c>
      <c r="D434">
        <v>1</v>
      </c>
      <c r="E434" t="s">
        <v>544</v>
      </c>
      <c r="F434" t="s">
        <v>611</v>
      </c>
      <c r="G434">
        <f>VLOOKUP(F434,'Vlookup tables'!$A$2:$B$10,2,FALSE)</f>
        <v>4</v>
      </c>
      <c r="H434" t="s">
        <v>579</v>
      </c>
      <c r="J434" t="str">
        <f t="shared" si="477"/>
        <v>Unknown</v>
      </c>
      <c r="K434" t="s">
        <v>568</v>
      </c>
      <c r="L434">
        <f>VLOOKUP(K434,'Vlookup tables'!$A$2:$B$10,2,FALSE)</f>
        <v>6</v>
      </c>
      <c r="M434" t="s">
        <v>701</v>
      </c>
      <c r="N434" t="b">
        <f t="shared" si="437"/>
        <v>1</v>
      </c>
      <c r="O434" t="b">
        <f t="shared" si="438"/>
        <v>1</v>
      </c>
      <c r="P434" t="b">
        <f t="shared" si="439"/>
        <v>0</v>
      </c>
      <c r="Q434" t="b">
        <f t="shared" si="440"/>
        <v>1</v>
      </c>
      <c r="R434" t="b">
        <f t="shared" si="441"/>
        <v>0</v>
      </c>
      <c r="S434" t="s">
        <v>547</v>
      </c>
      <c r="T434" t="str">
        <f t="shared" si="478"/>
        <v>na</v>
      </c>
      <c r="U434" t="str">
        <f t="shared" si="479"/>
        <v>na</v>
      </c>
      <c r="V434" t="b">
        <f t="shared" si="480"/>
        <v>1</v>
      </c>
      <c r="W434" t="str">
        <f t="shared" si="481"/>
        <v>na</v>
      </c>
      <c r="X434" t="b">
        <f t="shared" si="482"/>
        <v>0</v>
      </c>
      <c r="Y434" t="s">
        <v>517</v>
      </c>
      <c r="Z434">
        <f>VLOOKUP(Y434,'Vlookup tables'!$D$2:$E$6,2,FALSE)</f>
        <v>1</v>
      </c>
      <c r="AA434" t="b">
        <f t="shared" si="419"/>
        <v>1</v>
      </c>
      <c r="AB434" t="b">
        <f t="shared" si="442"/>
        <v>1</v>
      </c>
      <c r="AC434" t="b">
        <f t="shared" si="443"/>
        <v>0</v>
      </c>
      <c r="AD434" t="b">
        <f t="shared" si="444"/>
        <v>1</v>
      </c>
      <c r="AE434" t="b">
        <f t="shared" si="445"/>
        <v>0</v>
      </c>
      <c r="AF434">
        <f>IF(OR(AA434=FALSE,AA434="na"),"na",VLOOKUP(AV434,'Vlookup tables'!$G$2:$H$7,2,FALSE))</f>
        <v>5</v>
      </c>
      <c r="AG434">
        <f>IF(OR(AB434=FALSE,AB434="na"),"na",VLOOKUP(AW434,'Vlookup tables'!$G$2:$H$7,2,FALSE))</f>
        <v>1</v>
      </c>
      <c r="AH434" t="str">
        <f>IF(OR(AC434=FALSE,AC434="na"),"na",VLOOKUP(AX434,'Vlookup tables'!$G$2:$H$7,2,FALSE))</f>
        <v>na</v>
      </c>
      <c r="AI434">
        <f>IF(OR(AD434=FALSE,AD434="na"),"na",VLOOKUP(AY434,'Vlookup tables'!$G$2:$H$7,2,FALSE))</f>
        <v>1</v>
      </c>
      <c r="AJ434">
        <f>IF(OR(AA434=FALSE,AA434="na"),"na",VLOOKUP(BC434,'Vlookup tables'!$J$2:$K$5,2,FALSE))</f>
        <v>3</v>
      </c>
      <c r="AK434">
        <f>IF(OR(AB434=FALSE,AB434="na"),"na",VLOOKUP(BD434,'Vlookup tables'!$J$2:$K$5,2,FALSE))</f>
        <v>2</v>
      </c>
      <c r="AL434" t="str">
        <f>IF(OR(AC434=FALSE,AC434="na"),"na",VLOOKUP(BE434,'Vlookup tables'!$J$2:$K$5,2,FALSE))</f>
        <v>na</v>
      </c>
      <c r="AM434">
        <f>IF(OR(AD434=FALSE,AD434="na"),"na",VLOOKUP(BF434,'Vlookup tables'!$J$2:$K$5,2,FALSE))</f>
        <v>2</v>
      </c>
      <c r="AN434" t="b">
        <f t="shared" si="446"/>
        <v>0</v>
      </c>
      <c r="AO434" t="b">
        <f t="shared" si="447"/>
        <v>0</v>
      </c>
      <c r="AP434" t="str">
        <f t="shared" si="448"/>
        <v>na</v>
      </c>
      <c r="AQ434" t="b">
        <f t="shared" si="449"/>
        <v>0</v>
      </c>
      <c r="AR434" t="s">
        <v>771</v>
      </c>
      <c r="AV434" t="s">
        <v>551</v>
      </c>
      <c r="AW434" t="s">
        <v>530</v>
      </c>
      <c r="AX434" t="s">
        <v>551</v>
      </c>
      <c r="AY434" t="s">
        <v>530</v>
      </c>
      <c r="BC434" t="s">
        <v>532</v>
      </c>
      <c r="BD434" t="s">
        <v>528</v>
      </c>
      <c r="BE434" t="s">
        <v>528</v>
      </c>
      <c r="BF434" t="s">
        <v>528</v>
      </c>
      <c r="BL434" t="s">
        <v>2160</v>
      </c>
      <c r="BQ434" t="str">
        <f t="shared" si="450"/>
        <v>Yes</v>
      </c>
      <c r="BR434" t="b">
        <f t="shared" si="451"/>
        <v>1</v>
      </c>
      <c r="BS434" t="b">
        <f t="shared" si="452"/>
        <v>1</v>
      </c>
      <c r="BT434" t="b">
        <f t="shared" si="453"/>
        <v>1</v>
      </c>
      <c r="BU434" t="b">
        <f t="shared" si="454"/>
        <v>0</v>
      </c>
      <c r="BV434" t="b">
        <f t="shared" si="455"/>
        <v>0</v>
      </c>
      <c r="BW434">
        <f>IF(OR(BR434=FALSE,BR434="na"),"na",VLOOKUP(CN434,'Vlookup tables'!$G$2:$H$7,2,FALSE))</f>
        <v>2</v>
      </c>
      <c r="BX434">
        <f>IF(OR(BS434=FALSE,BS434="na"),"na",VLOOKUP(CO434,'Vlookup tables'!$G$2:$H$7,2,FALSE))</f>
        <v>5</v>
      </c>
      <c r="BY434">
        <f>IF(OR(BT434=FALSE,BT434="na"),"na",VLOOKUP(CP434,'Vlookup tables'!$G$2:$H$7,2,FALSE))</f>
        <v>2</v>
      </c>
      <c r="BZ434" t="str">
        <f>IF(OR(BU434=FALSE,BU434="na"),"na",VLOOKUP(CQ434,'Vlookup tables'!$G$2:$H$7,2,FALSE))</f>
        <v>na</v>
      </c>
      <c r="CA434">
        <f>IF(OR(BR434=FALSE,BR434="na"),"na",VLOOKUP(CU434,'Vlookup tables'!$J$2:$K$5,2,FALSE))</f>
        <v>2</v>
      </c>
      <c r="CB434">
        <f>IF(OR(BS434=FALSE,BS434="na"),"na",VLOOKUP(CV434,'Vlookup tables'!$J$2:$K$5,2,FALSE))</f>
        <v>2</v>
      </c>
      <c r="CC434">
        <f>IF(OR(BT434=FALSE,BT434="na"),"na",VLOOKUP(CW434,'Vlookup tables'!$J$2:$K$5,2,FALSE))</f>
        <v>2</v>
      </c>
      <c r="CD434" t="str">
        <f>IF(OR(BU434=FALSE,BU434="na"),"na",VLOOKUP(CX434,'Vlookup tables'!$J$2:$K$5,2,FALSE))</f>
        <v>na</v>
      </c>
      <c r="CE434" t="b">
        <f t="shared" si="456"/>
        <v>0</v>
      </c>
      <c r="CF434" t="b">
        <f t="shared" si="457"/>
        <v>1</v>
      </c>
      <c r="CG434" t="b">
        <f t="shared" si="458"/>
        <v>0</v>
      </c>
      <c r="CH434" t="str">
        <f t="shared" si="459"/>
        <v>na</v>
      </c>
      <c r="CI434" t="s">
        <v>519</v>
      </c>
      <c r="CJ434" t="s">
        <v>593</v>
      </c>
      <c r="CN434" t="s">
        <v>531</v>
      </c>
      <c r="CO434" t="s">
        <v>551</v>
      </c>
      <c r="CP434" t="s">
        <v>531</v>
      </c>
      <c r="CU434" t="s">
        <v>528</v>
      </c>
      <c r="CV434" t="s">
        <v>528</v>
      </c>
      <c r="CW434" t="s">
        <v>528</v>
      </c>
      <c r="DC434" t="s">
        <v>2161</v>
      </c>
      <c r="DI434" t="b">
        <f t="shared" si="460"/>
        <v>0</v>
      </c>
      <c r="DK434" t="s">
        <v>552</v>
      </c>
      <c r="EQ434" t="b">
        <f t="shared" si="461"/>
        <v>1</v>
      </c>
      <c r="ER434" t="b">
        <f t="shared" si="462"/>
        <v>1</v>
      </c>
      <c r="ES434" t="b">
        <f t="shared" si="463"/>
        <v>1</v>
      </c>
      <c r="ET434" t="b">
        <f t="shared" si="464"/>
        <v>1</v>
      </c>
      <c r="EU434" t="b">
        <f t="shared" si="465"/>
        <v>1</v>
      </c>
      <c r="EV434" t="b">
        <f t="shared" si="466"/>
        <v>0</v>
      </c>
      <c r="EW434">
        <f t="shared" si="420"/>
        <v>3</v>
      </c>
      <c r="EX434">
        <f t="shared" si="421"/>
        <v>3</v>
      </c>
      <c r="EY434">
        <f t="shared" si="422"/>
        <v>3</v>
      </c>
      <c r="EZ434">
        <f t="shared" si="423"/>
        <v>2</v>
      </c>
      <c r="FA434" t="b">
        <f t="shared" si="424"/>
        <v>1</v>
      </c>
      <c r="FB434" t="b">
        <f t="shared" si="425"/>
        <v>1</v>
      </c>
      <c r="FC434" t="b">
        <f t="shared" si="467"/>
        <v>0</v>
      </c>
      <c r="FD434" t="b">
        <f t="shared" si="426"/>
        <v>1</v>
      </c>
      <c r="FE434" t="b">
        <f t="shared" si="427"/>
        <v>1</v>
      </c>
      <c r="FF434" t="b">
        <f t="shared" si="428"/>
        <v>1</v>
      </c>
      <c r="FG434" t="b">
        <f t="shared" si="429"/>
        <v>1</v>
      </c>
      <c r="FH434" t="b">
        <f t="shared" si="468"/>
        <v>0</v>
      </c>
      <c r="FI434">
        <f>IF(OR(FD434=FALSE,FD434="na"),"na",VLOOKUP(GH434,'Vlookup tables'!$G$2:$H$7,2,FALSE))</f>
        <v>5</v>
      </c>
      <c r="FJ434">
        <f>IF(OR(FE434=FALSE,FE434="na"),"na",VLOOKUP(GI434,'Vlookup tables'!$G$2:$H$7,2,FALSE))</f>
        <v>5</v>
      </c>
      <c r="FK434">
        <f>IF(OR(FF434=FALSE,FF434="na"),"na",VLOOKUP(GJ434,'Vlookup tables'!$G$2:$H$7,2,FALSE))</f>
        <v>5</v>
      </c>
      <c r="FL434">
        <f>IF(OR(FG434=FALSE,FG434="na"),"na",VLOOKUP(GK434,'Vlookup tables'!$G$2:$H$7,2,FALSE))</f>
        <v>2</v>
      </c>
      <c r="FM434">
        <f>IF(OR(FD434=FALSE,FD434="na"),"na",VLOOKUP(GO434,'Vlookup tables'!$J$2:$K$5,2,FALSE))</f>
        <v>3</v>
      </c>
      <c r="FN434">
        <f>IF(OR(FE434=FALSE,FE434="na"),"na",VLOOKUP(GP434,'Vlookup tables'!$J$2:$K$5,2,FALSE))</f>
        <v>3</v>
      </c>
      <c r="FO434">
        <f>IF(OR(FF434=FALSE,FF434="na"),"na",VLOOKUP(GQ434,'Vlookup tables'!$J$2:$K$5,2,FALSE))</f>
        <v>3</v>
      </c>
      <c r="FP434">
        <f>IF(OR(FG434=FALSE,FG434="na"),"na",VLOOKUP(GR434,'Vlookup tables'!$J$2:$K$5,2,FALSE))</f>
        <v>3</v>
      </c>
      <c r="FQ434" t="b">
        <f t="shared" si="430"/>
        <v>0</v>
      </c>
      <c r="FR434" t="b">
        <f t="shared" si="431"/>
        <v>0</v>
      </c>
      <c r="FS434" t="b">
        <f t="shared" si="432"/>
        <v>0</v>
      </c>
      <c r="FT434" t="b">
        <f t="shared" si="433"/>
        <v>0</v>
      </c>
      <c r="FU434" t="b">
        <f t="shared" si="434"/>
        <v>0</v>
      </c>
      <c r="FV434" t="s">
        <v>725</v>
      </c>
      <c r="FX434" t="s">
        <v>554</v>
      </c>
      <c r="FY434" t="s">
        <v>554</v>
      </c>
      <c r="FZ434" t="s">
        <v>554</v>
      </c>
      <c r="GA434" t="s">
        <v>556</v>
      </c>
      <c r="GB434" t="s">
        <v>893</v>
      </c>
      <c r="GF434" t="s">
        <v>609</v>
      </c>
      <c r="GH434" t="s">
        <v>551</v>
      </c>
      <c r="GI434" t="s">
        <v>551</v>
      </c>
      <c r="GJ434" t="s">
        <v>551</v>
      </c>
      <c r="GK434" t="s">
        <v>531</v>
      </c>
      <c r="GO434" t="s">
        <v>532</v>
      </c>
      <c r="GP434" t="s">
        <v>532</v>
      </c>
      <c r="GQ434" t="s">
        <v>532</v>
      </c>
      <c r="GR434" t="s">
        <v>532</v>
      </c>
      <c r="HD434" t="s">
        <v>552</v>
      </c>
      <c r="HX434">
        <f>IF(IT434="","Unknown",VLOOKUP(IT434,'Vlookup tables'!$B$13:$C$16,2,FALSE))</f>
        <v>2</v>
      </c>
      <c r="HY434">
        <f>IF(IU434="","Unknown",VLOOKUP(IU434,'Vlookup tables'!$D$13:$E$16,2,FALSE))</f>
        <v>3</v>
      </c>
      <c r="HZ434">
        <f>IF(IV434="","Unknown",VLOOKUP(IV434,'Vlookup tables'!$F$13:$G$16,2,FALSE))</f>
        <v>1</v>
      </c>
      <c r="IA434">
        <f>IF(IW434="","Unknown",VLOOKUP(IW434,'Vlookup tables'!$H$13:$I$16,2,FALSE))</f>
        <v>3</v>
      </c>
      <c r="IB434">
        <f>IF(IX434="","Unknown",VLOOKUP(IX434,'Vlookup tables'!$J$13:$K$16,2,FALSE))</f>
        <v>3</v>
      </c>
      <c r="IC434">
        <f>IF(IY434="","Unknown",VLOOKUP(IY434,'Vlookup tables'!$L$13:$M$16,2,FALSE))</f>
        <v>3</v>
      </c>
      <c r="ID434">
        <f>IF(IZ434="","Unknown",VLOOKUP(IZ434,'Vlookup tables'!$N$13:$O$16,2,FALSE))</f>
        <v>2</v>
      </c>
      <c r="IE434">
        <f>VLOOKUP(JA434,'Vlookup tables'!$P$13:$Q$15,2,FALSE)</f>
        <v>2</v>
      </c>
      <c r="IF434" t="b">
        <f t="shared" si="469"/>
        <v>0</v>
      </c>
      <c r="IG434" t="b">
        <f t="shared" si="470"/>
        <v>0</v>
      </c>
      <c r="IH434" t="b">
        <f t="shared" si="471"/>
        <v>0</v>
      </c>
      <c r="II434" t="b">
        <f t="shared" si="435"/>
        <v>1</v>
      </c>
      <c r="IJ434" t="str">
        <f>IF(OR(IF434=FALSE,IF434="na"),"na",VLOOKUP(JF434,'Vlookup tables'!$G$2:$H$7,2,FALSE))</f>
        <v>na</v>
      </c>
      <c r="IK434" t="str">
        <f>IF(OR(IG434=FALSE,IG434="na"),"na",VLOOKUP(JG434,'Vlookup tables'!$G$2:$H$7,2,FALSE))</f>
        <v>na</v>
      </c>
      <c r="IL434" t="str">
        <f>IF(OR(IH434=FALSE,IH434="na"),"na",VLOOKUP(JH434,'Vlookup tables'!$G$2:$H$7,2,FALSE))</f>
        <v>na</v>
      </c>
      <c r="IM434" t="str">
        <f>IF(OR(IF434=FALSE,IF434="na"),"na",VLOOKUP(JL434,'Vlookup tables'!$J$2:$K$5,2,FALSE))</f>
        <v>na</v>
      </c>
      <c r="IN434" t="str">
        <f>IF(OR(IG434=FALSE,IG434="na"),"na",VLOOKUP(JM434,'Vlookup tables'!$J$2:$K$5,2,FALSE))</f>
        <v>na</v>
      </c>
      <c r="IO434" t="str">
        <f>IF(OR(IH434=FALSE,IH434="na"),"na",VLOOKUP(JN434,'Vlookup tables'!$J$2:$K$5,2,FALSE))</f>
        <v>na</v>
      </c>
      <c r="IP434" t="str">
        <f t="shared" si="472"/>
        <v>na</v>
      </c>
      <c r="IQ434" t="str">
        <f t="shared" si="473"/>
        <v>na</v>
      </c>
      <c r="IR434" t="str">
        <f t="shared" si="474"/>
        <v>na</v>
      </c>
      <c r="IS434" t="b">
        <f t="shared" si="475"/>
        <v>0</v>
      </c>
      <c r="IT434" t="s">
        <v>559</v>
      </c>
      <c r="IU434" t="s">
        <v>539</v>
      </c>
      <c r="IV434" t="s">
        <v>586</v>
      </c>
      <c r="IW434" t="s">
        <v>576</v>
      </c>
      <c r="IX434" t="s">
        <v>577</v>
      </c>
      <c r="IY434" t="s">
        <v>532</v>
      </c>
      <c r="IZ434" t="s">
        <v>576</v>
      </c>
      <c r="JA434" t="s">
        <v>578</v>
      </c>
      <c r="JB434" t="s">
        <v>850</v>
      </c>
      <c r="JC434" t="s">
        <v>2162</v>
      </c>
      <c r="JD434" t="s">
        <v>2163</v>
      </c>
      <c r="JI434" t="s">
        <v>573</v>
      </c>
      <c r="JJ434" t="s">
        <v>527</v>
      </c>
      <c r="JO434" t="s">
        <v>532</v>
      </c>
      <c r="JP434" t="s">
        <v>528</v>
      </c>
      <c r="JV434" t="s">
        <v>2164</v>
      </c>
      <c r="KN434" t="s">
        <v>552</v>
      </c>
      <c r="KQ434" t="b">
        <f t="shared" si="476"/>
        <v>0</v>
      </c>
      <c r="KR434">
        <f t="shared" si="436"/>
        <v>167</v>
      </c>
    </row>
    <row r="435" spans="1:304" ht="14.4" customHeight="1" x14ac:dyDescent="0.3">
      <c r="A435">
        <v>100</v>
      </c>
      <c r="B435">
        <v>976</v>
      </c>
      <c r="C435" s="2">
        <v>44897.416979166665</v>
      </c>
      <c r="D435">
        <v>1</v>
      </c>
      <c r="E435" t="s">
        <v>581</v>
      </c>
      <c r="F435" t="s">
        <v>582</v>
      </c>
      <c r="G435">
        <f>VLOOKUP(F435,'Vlookup tables'!$A$2:$B$10,2,FALSE)</f>
        <v>1</v>
      </c>
      <c r="H435" t="s">
        <v>579</v>
      </c>
      <c r="I435" t="s">
        <v>2165</v>
      </c>
      <c r="J435" t="str">
        <f t="shared" si="477"/>
        <v>HVAC</v>
      </c>
      <c r="K435" t="s">
        <v>568</v>
      </c>
      <c r="L435">
        <f>VLOOKUP(K435,'Vlookup tables'!$A$2:$B$10,2,FALSE)</f>
        <v>6</v>
      </c>
      <c r="M435" t="s">
        <v>736</v>
      </c>
      <c r="N435" t="b">
        <f t="shared" si="437"/>
        <v>1</v>
      </c>
      <c r="O435" t="b">
        <f t="shared" si="438"/>
        <v>0</v>
      </c>
      <c r="P435" t="b">
        <f t="shared" si="439"/>
        <v>1</v>
      </c>
      <c r="Q435" t="b">
        <f t="shared" si="440"/>
        <v>0</v>
      </c>
      <c r="R435" t="b">
        <f t="shared" si="441"/>
        <v>0</v>
      </c>
      <c r="S435" t="s">
        <v>904</v>
      </c>
      <c r="T435" t="str">
        <f t="shared" si="478"/>
        <v>na</v>
      </c>
      <c r="U435" t="b">
        <f t="shared" si="479"/>
        <v>0</v>
      </c>
      <c r="V435" t="str">
        <f t="shared" si="480"/>
        <v>na</v>
      </c>
      <c r="W435" t="b">
        <f t="shared" si="481"/>
        <v>1</v>
      </c>
      <c r="X435" t="b">
        <f t="shared" si="482"/>
        <v>0</v>
      </c>
      <c r="Y435" t="s">
        <v>517</v>
      </c>
      <c r="Z435">
        <f>VLOOKUP(Y435,'Vlookup tables'!$D$2:$E$6,2,FALSE)</f>
        <v>1</v>
      </c>
      <c r="AA435" t="b">
        <f t="shared" si="419"/>
        <v>0</v>
      </c>
      <c r="AB435" t="b">
        <f t="shared" si="442"/>
        <v>0</v>
      </c>
      <c r="AC435" t="b">
        <f t="shared" si="443"/>
        <v>0</v>
      </c>
      <c r="AD435" t="b">
        <f t="shared" si="444"/>
        <v>0</v>
      </c>
      <c r="AE435" t="b">
        <f t="shared" si="445"/>
        <v>1</v>
      </c>
      <c r="AF435" t="str">
        <f>IF(OR(AA435=FALSE,AA435="na"),"na",VLOOKUP(AV435,'Vlookup tables'!$G$2:$H$7,2,FALSE))</f>
        <v>na</v>
      </c>
      <c r="AG435" t="str">
        <f>IF(OR(AB435=FALSE,AB435="na"),"na",VLOOKUP(AW435,'Vlookup tables'!$G$2:$H$7,2,FALSE))</f>
        <v>na</v>
      </c>
      <c r="AH435" t="str">
        <f>IF(OR(AC435=FALSE,AC435="na"),"na",VLOOKUP(AX435,'Vlookup tables'!$G$2:$H$7,2,FALSE))</f>
        <v>na</v>
      </c>
      <c r="AI435" t="str">
        <f>IF(OR(AD435=FALSE,AD435="na"),"na",VLOOKUP(AY435,'Vlookup tables'!$G$2:$H$7,2,FALSE))</f>
        <v>na</v>
      </c>
      <c r="AJ435" t="str">
        <f>IF(OR(AA435=FALSE,AA435="na"),"na",VLOOKUP(BC435,'Vlookup tables'!$J$2:$K$5,2,FALSE))</f>
        <v>na</v>
      </c>
      <c r="AK435" t="str">
        <f>IF(OR(AB435=FALSE,AB435="na"),"na",VLOOKUP(BD435,'Vlookup tables'!$J$2:$K$5,2,FALSE))</f>
        <v>na</v>
      </c>
      <c r="AL435" t="str">
        <f>IF(OR(AC435=FALSE,AC435="na"),"na",VLOOKUP(BE435,'Vlookup tables'!$J$2:$K$5,2,FALSE))</f>
        <v>na</v>
      </c>
      <c r="AM435" t="str">
        <f>IF(OR(AD435=FALSE,AD435="na"),"na",VLOOKUP(BF435,'Vlookup tables'!$J$2:$K$5,2,FALSE))</f>
        <v>na</v>
      </c>
      <c r="AN435" t="str">
        <f t="shared" si="446"/>
        <v>na</v>
      </c>
      <c r="AO435" t="str">
        <f t="shared" si="447"/>
        <v>na</v>
      </c>
      <c r="AP435" t="str">
        <f t="shared" si="448"/>
        <v>na</v>
      </c>
      <c r="AQ435" t="str">
        <f t="shared" si="449"/>
        <v>na</v>
      </c>
      <c r="AR435" t="s">
        <v>604</v>
      </c>
      <c r="AS435" t="s">
        <v>2166</v>
      </c>
      <c r="AZ435" t="s">
        <v>573</v>
      </c>
      <c r="BG435" t="s">
        <v>532</v>
      </c>
      <c r="BN435" t="s">
        <v>2167</v>
      </c>
      <c r="BQ435" t="str">
        <f t="shared" si="450"/>
        <v>Yes</v>
      </c>
      <c r="BR435" t="b">
        <f t="shared" si="451"/>
        <v>1</v>
      </c>
      <c r="BS435" t="b">
        <f t="shared" si="452"/>
        <v>1</v>
      </c>
      <c r="BT435" t="b">
        <f t="shared" si="453"/>
        <v>1</v>
      </c>
      <c r="BU435" t="b">
        <f t="shared" si="454"/>
        <v>1</v>
      </c>
      <c r="BV435" t="b">
        <f t="shared" si="455"/>
        <v>1</v>
      </c>
      <c r="BW435">
        <f>IF(OR(BR435=FALSE,BR435="na"),"na",VLOOKUP(CN435,'Vlookup tables'!$G$2:$H$7,2,FALSE))</f>
        <v>3</v>
      </c>
      <c r="BX435">
        <f>IF(OR(BS435=FALSE,BS435="na"),"na",VLOOKUP(CO435,'Vlookup tables'!$G$2:$H$7,2,FALSE))</f>
        <v>4</v>
      </c>
      <c r="BY435">
        <f>IF(OR(BT435=FALSE,BT435="na"),"na",VLOOKUP(CP435,'Vlookup tables'!$G$2:$H$7,2,FALSE))</f>
        <v>2</v>
      </c>
      <c r="BZ435">
        <f>IF(OR(BU435=FALSE,BU435="na"),"na",VLOOKUP(CQ435,'Vlookup tables'!$G$2:$H$7,2,FALSE))</f>
        <v>1</v>
      </c>
      <c r="CA435">
        <f>IF(OR(BR435=FALSE,BR435="na"),"na",VLOOKUP(CU435,'Vlookup tables'!$J$2:$K$5,2,FALSE))</f>
        <v>3</v>
      </c>
      <c r="CB435">
        <f>IF(OR(BS435=FALSE,BS435="na"),"na",VLOOKUP(CV435,'Vlookup tables'!$J$2:$K$5,2,FALSE))</f>
        <v>3</v>
      </c>
      <c r="CC435">
        <f>IF(OR(BT435=FALSE,BT435="na"),"na",VLOOKUP(CW435,'Vlookup tables'!$J$2:$K$5,2,FALSE))</f>
        <v>3</v>
      </c>
      <c r="CD435">
        <f>IF(OR(BU435=FALSE,BU435="na"),"na",VLOOKUP(CX435,'Vlookup tables'!$J$2:$K$5,2,FALSE))</f>
        <v>2</v>
      </c>
      <c r="CE435" t="b">
        <f t="shared" si="456"/>
        <v>1</v>
      </c>
      <c r="CF435" t="b">
        <f t="shared" si="457"/>
        <v>1</v>
      </c>
      <c r="CG435" t="b">
        <f t="shared" si="458"/>
        <v>0</v>
      </c>
      <c r="CH435" t="b">
        <f t="shared" si="459"/>
        <v>1</v>
      </c>
      <c r="CI435" t="s">
        <v>519</v>
      </c>
      <c r="CJ435" t="s">
        <v>638</v>
      </c>
      <c r="CK435" t="s">
        <v>2168</v>
      </c>
      <c r="CN435" t="s">
        <v>527</v>
      </c>
      <c r="CO435" t="s">
        <v>573</v>
      </c>
      <c r="CP435" t="s">
        <v>531</v>
      </c>
      <c r="CQ435" t="s">
        <v>530</v>
      </c>
      <c r="CR435" t="s">
        <v>531</v>
      </c>
      <c r="CU435" t="s">
        <v>532</v>
      </c>
      <c r="CV435" t="s">
        <v>532</v>
      </c>
      <c r="CW435" t="s">
        <v>532</v>
      </c>
      <c r="CX435" t="s">
        <v>528</v>
      </c>
      <c r="CY435" t="s">
        <v>528</v>
      </c>
      <c r="DB435" t="s">
        <v>2169</v>
      </c>
      <c r="DC435" t="s">
        <v>2169</v>
      </c>
      <c r="DE435" t="s">
        <v>2170</v>
      </c>
      <c r="DF435" t="s">
        <v>2171</v>
      </c>
      <c r="DI435" t="b">
        <f t="shared" si="460"/>
        <v>1</v>
      </c>
      <c r="DJ435" t="s">
        <v>2172</v>
      </c>
      <c r="DK435" t="s">
        <v>705</v>
      </c>
      <c r="EQ435" t="b">
        <f t="shared" si="461"/>
        <v>1</v>
      </c>
      <c r="ER435" t="b">
        <f t="shared" si="462"/>
        <v>1</v>
      </c>
      <c r="ES435" t="b">
        <f t="shared" si="463"/>
        <v>0</v>
      </c>
      <c r="ET435" t="b">
        <f t="shared" si="464"/>
        <v>0</v>
      </c>
      <c r="EU435" t="b">
        <f t="shared" si="465"/>
        <v>1</v>
      </c>
      <c r="EV435" t="b">
        <f t="shared" si="466"/>
        <v>0</v>
      </c>
      <c r="EW435">
        <f t="shared" si="420"/>
        <v>3</v>
      </c>
      <c r="EX435" t="str">
        <f t="shared" si="421"/>
        <v>na</v>
      </c>
      <c r="EY435" t="str">
        <f t="shared" si="422"/>
        <v>na</v>
      </c>
      <c r="EZ435">
        <f t="shared" si="423"/>
        <v>1</v>
      </c>
      <c r="FA435" t="b">
        <f t="shared" si="424"/>
        <v>1</v>
      </c>
      <c r="FB435" t="b">
        <f t="shared" si="425"/>
        <v>0</v>
      </c>
      <c r="FC435" t="b">
        <f t="shared" si="467"/>
        <v>0</v>
      </c>
      <c r="FD435" t="b">
        <f t="shared" si="426"/>
        <v>0</v>
      </c>
      <c r="FE435" t="b">
        <f t="shared" si="427"/>
        <v>0</v>
      </c>
      <c r="FF435" t="b">
        <f t="shared" si="428"/>
        <v>1</v>
      </c>
      <c r="FG435" t="b">
        <f t="shared" si="429"/>
        <v>1</v>
      </c>
      <c r="FH435" t="b">
        <f t="shared" si="468"/>
        <v>0</v>
      </c>
      <c r="FI435" t="str">
        <f>IF(OR(FD435=FALSE,FD435="na"),"na",VLOOKUP(GH435,'Vlookup tables'!$G$2:$H$7,2,FALSE))</f>
        <v>na</v>
      </c>
      <c r="FJ435" t="str">
        <f>IF(OR(FE435=FALSE,FE435="na"),"na",VLOOKUP(GI435,'Vlookup tables'!$G$2:$H$7,2,FALSE))</f>
        <v>na</v>
      </c>
      <c r="FK435">
        <f>IF(OR(FF435=FALSE,FF435="na"),"na",VLOOKUP(GJ435,'Vlookup tables'!$G$2:$H$7,2,FALSE))</f>
        <v>3</v>
      </c>
      <c r="FL435">
        <f>IF(OR(FG435=FALSE,FG435="na"),"na",VLOOKUP(GK435,'Vlookup tables'!$G$2:$H$7,2,FALSE))</f>
        <v>4</v>
      </c>
      <c r="FM435" t="str">
        <f>IF(OR(FD435=FALSE,FD435="na"),"na",VLOOKUP(GO435,'Vlookup tables'!$J$2:$K$5,2,FALSE))</f>
        <v>na</v>
      </c>
      <c r="FN435" t="str">
        <f>IF(OR(FE435=FALSE,FE435="na"),"na",VLOOKUP(GP435,'Vlookup tables'!$J$2:$K$5,2,FALSE))</f>
        <v>na</v>
      </c>
      <c r="FO435">
        <f>IF(OR(FF435=FALSE,FF435="na"),"na",VLOOKUP(GQ435,'Vlookup tables'!$J$2:$K$5,2,FALSE))</f>
        <v>2</v>
      </c>
      <c r="FP435">
        <f>IF(OR(FG435=FALSE,FG435="na"),"na",VLOOKUP(GR435,'Vlookup tables'!$J$2:$K$5,2,FALSE))</f>
        <v>2</v>
      </c>
      <c r="FQ435" t="str">
        <f t="shared" si="430"/>
        <v>na</v>
      </c>
      <c r="FR435" t="str">
        <f t="shared" si="431"/>
        <v>na</v>
      </c>
      <c r="FS435" t="b">
        <f t="shared" si="432"/>
        <v>1</v>
      </c>
      <c r="FT435" t="b">
        <f t="shared" si="433"/>
        <v>1</v>
      </c>
      <c r="FU435" t="b">
        <f t="shared" si="434"/>
        <v>1</v>
      </c>
      <c r="FV435" t="s">
        <v>594</v>
      </c>
      <c r="FX435" t="s">
        <v>554</v>
      </c>
      <c r="GA435" t="s">
        <v>555</v>
      </c>
      <c r="GB435" t="s">
        <v>886</v>
      </c>
      <c r="GF435" t="s">
        <v>596</v>
      </c>
      <c r="GJ435" t="s">
        <v>527</v>
      </c>
      <c r="GK435" t="s">
        <v>573</v>
      </c>
      <c r="GQ435" t="s">
        <v>528</v>
      </c>
      <c r="GR435" t="s">
        <v>528</v>
      </c>
      <c r="GX435" t="s">
        <v>2173</v>
      </c>
      <c r="GY435" t="s">
        <v>2173</v>
      </c>
      <c r="HC435" t="s">
        <v>2174</v>
      </c>
      <c r="HD435" t="s">
        <v>900</v>
      </c>
      <c r="HX435">
        <f>IF(IT435="","Unknown",VLOOKUP(IT435,'Vlookup tables'!$B$13:$C$16,2,FALSE))</f>
        <v>2</v>
      </c>
      <c r="HY435">
        <f>IF(IU435="","Unknown",VLOOKUP(IU435,'Vlookup tables'!$D$13:$E$16,2,FALSE))</f>
        <v>3</v>
      </c>
      <c r="HZ435">
        <f>IF(IV435="","Unknown",VLOOKUP(IV435,'Vlookup tables'!$F$13:$G$16,2,FALSE))</f>
        <v>1</v>
      </c>
      <c r="IA435">
        <f>IF(IW435="","Unknown",VLOOKUP(IW435,'Vlookup tables'!$H$13:$I$16,2,FALSE))</f>
        <v>3</v>
      </c>
      <c r="IB435">
        <f>IF(IX435="","Unknown",VLOOKUP(IX435,'Vlookup tables'!$J$13:$K$16,2,FALSE))</f>
        <v>3</v>
      </c>
      <c r="IC435">
        <f>IF(IY435="","Unknown",VLOOKUP(IY435,'Vlookup tables'!$L$13:$M$16,2,FALSE))</f>
        <v>3</v>
      </c>
      <c r="ID435">
        <f>IF(IZ435="","Unknown",VLOOKUP(IZ435,'Vlookup tables'!$N$13:$O$16,2,FALSE))</f>
        <v>1</v>
      </c>
      <c r="IE435">
        <f>VLOOKUP(JA435,'Vlookup tables'!$P$13:$Q$15,2,FALSE)</f>
        <v>2</v>
      </c>
      <c r="IF435" t="b">
        <f t="shared" si="469"/>
        <v>0</v>
      </c>
      <c r="IG435" t="b">
        <f t="shared" si="470"/>
        <v>1</v>
      </c>
      <c r="IH435" t="b">
        <f t="shared" si="471"/>
        <v>0</v>
      </c>
      <c r="II435" t="b">
        <f t="shared" si="435"/>
        <v>1</v>
      </c>
      <c r="IJ435" t="str">
        <f>IF(OR(IF435=FALSE,IF435="na"),"na",VLOOKUP(JF435,'Vlookup tables'!$G$2:$H$7,2,FALSE))</f>
        <v>na</v>
      </c>
      <c r="IK435">
        <f>IF(OR(IG435=FALSE,IG435="na"),"na",VLOOKUP(JG435,'Vlookup tables'!$G$2:$H$7,2,FALSE))</f>
        <v>5</v>
      </c>
      <c r="IL435" t="str">
        <f>IF(OR(IH435=FALSE,IH435="na"),"na",VLOOKUP(JH435,'Vlookup tables'!$G$2:$H$7,2,FALSE))</f>
        <v>na</v>
      </c>
      <c r="IM435" t="str">
        <f>IF(OR(IF435=FALSE,IF435="na"),"na",VLOOKUP(JL435,'Vlookup tables'!$J$2:$K$5,2,FALSE))</f>
        <v>na</v>
      </c>
      <c r="IN435">
        <f>IF(OR(IG435=FALSE,IG435="na"),"na",VLOOKUP(JM435,'Vlookup tables'!$J$2:$K$5,2,FALSE))</f>
        <v>3</v>
      </c>
      <c r="IO435" t="str">
        <f>IF(OR(IH435=FALSE,IH435="na"),"na",VLOOKUP(JN435,'Vlookup tables'!$J$2:$K$5,2,FALSE))</f>
        <v>na</v>
      </c>
      <c r="IP435" t="str">
        <f t="shared" si="472"/>
        <v>na</v>
      </c>
      <c r="IQ435" t="b">
        <f t="shared" si="473"/>
        <v>1</v>
      </c>
      <c r="IR435" t="str">
        <f t="shared" si="474"/>
        <v>na</v>
      </c>
      <c r="IS435" t="b">
        <f t="shared" si="475"/>
        <v>1</v>
      </c>
      <c r="IT435" t="s">
        <v>559</v>
      </c>
      <c r="IU435" t="s">
        <v>539</v>
      </c>
      <c r="IV435" t="s">
        <v>586</v>
      </c>
      <c r="IW435" t="s">
        <v>576</v>
      </c>
      <c r="IX435" t="s">
        <v>577</v>
      </c>
      <c r="IY435" t="s">
        <v>532</v>
      </c>
      <c r="IZ435" t="s">
        <v>562</v>
      </c>
      <c r="JA435" t="s">
        <v>578</v>
      </c>
      <c r="JB435" t="s">
        <v>878</v>
      </c>
      <c r="JC435" t="s">
        <v>2175</v>
      </c>
      <c r="JG435" t="s">
        <v>551</v>
      </c>
      <c r="JI435" t="s">
        <v>573</v>
      </c>
      <c r="JM435" t="s">
        <v>532</v>
      </c>
      <c r="JO435" t="s">
        <v>528</v>
      </c>
      <c r="JS435" t="s">
        <v>1007</v>
      </c>
      <c r="JU435" t="s">
        <v>2176</v>
      </c>
      <c r="KM435" t="s">
        <v>2177</v>
      </c>
      <c r="KN435" t="s">
        <v>642</v>
      </c>
      <c r="KQ435" t="b">
        <f t="shared" si="476"/>
        <v>0</v>
      </c>
      <c r="KR435">
        <f t="shared" si="436"/>
        <v>170</v>
      </c>
    </row>
    <row r="436" spans="1:304" ht="14.4" customHeight="1" x14ac:dyDescent="0.3">
      <c r="A436">
        <v>100</v>
      </c>
      <c r="B436">
        <v>952</v>
      </c>
      <c r="C436" s="2">
        <v>44897.475613425922</v>
      </c>
      <c r="D436">
        <v>1</v>
      </c>
      <c r="E436" t="s">
        <v>581</v>
      </c>
      <c r="F436" t="s">
        <v>568</v>
      </c>
      <c r="G436">
        <f>VLOOKUP(F436,'Vlookup tables'!$A$2:$B$10,2,FALSE)</f>
        <v>6</v>
      </c>
      <c r="H436" t="s">
        <v>567</v>
      </c>
      <c r="J436" t="str">
        <f t="shared" si="477"/>
        <v>Administration</v>
      </c>
      <c r="K436" t="s">
        <v>568</v>
      </c>
      <c r="L436">
        <f>VLOOKUP(K436,'Vlookup tables'!$A$2:$B$10,2,FALSE)</f>
        <v>6</v>
      </c>
      <c r="M436" t="s">
        <v>701</v>
      </c>
      <c r="N436" t="b">
        <f t="shared" si="437"/>
        <v>1</v>
      </c>
      <c r="O436" t="b">
        <f t="shared" si="438"/>
        <v>1</v>
      </c>
      <c r="P436" t="b">
        <f t="shared" si="439"/>
        <v>0</v>
      </c>
      <c r="Q436" t="b">
        <f t="shared" si="440"/>
        <v>1</v>
      </c>
      <c r="R436" t="b">
        <f t="shared" si="441"/>
        <v>0</v>
      </c>
      <c r="S436" t="s">
        <v>673</v>
      </c>
      <c r="T436" t="str">
        <f t="shared" si="478"/>
        <v>na</v>
      </c>
      <c r="U436" t="str">
        <f t="shared" si="479"/>
        <v>na</v>
      </c>
      <c r="V436" t="b">
        <f t="shared" si="480"/>
        <v>0</v>
      </c>
      <c r="W436" t="str">
        <f t="shared" si="481"/>
        <v>na</v>
      </c>
      <c r="X436" t="b">
        <f t="shared" si="482"/>
        <v>0</v>
      </c>
      <c r="Y436" t="s">
        <v>517</v>
      </c>
      <c r="Z436">
        <f>VLOOKUP(Y436,'Vlookup tables'!$D$2:$E$6,2,FALSE)</f>
        <v>1</v>
      </c>
      <c r="AA436" t="b">
        <f t="shared" si="419"/>
        <v>1</v>
      </c>
      <c r="AB436" t="b">
        <f t="shared" si="442"/>
        <v>0</v>
      </c>
      <c r="AC436" t="b">
        <f t="shared" si="443"/>
        <v>0</v>
      </c>
      <c r="AD436" t="b">
        <f t="shared" si="444"/>
        <v>1</v>
      </c>
      <c r="AE436" t="b">
        <f t="shared" si="445"/>
        <v>0</v>
      </c>
      <c r="AF436">
        <f>IF(OR(AA436=FALSE,AA436="na"),"na",VLOOKUP(AV436,'Vlookup tables'!$G$2:$H$7,2,FALSE))</f>
        <v>4</v>
      </c>
      <c r="AG436" t="str">
        <f>IF(OR(AB436=FALSE,AB436="na"),"na",VLOOKUP(AW436,'Vlookup tables'!$G$2:$H$7,2,FALSE))</f>
        <v>na</v>
      </c>
      <c r="AH436" t="str">
        <f>IF(OR(AC436=FALSE,AC436="na"),"na",VLOOKUP(AX436,'Vlookup tables'!$G$2:$H$7,2,FALSE))</f>
        <v>na</v>
      </c>
      <c r="AI436">
        <f>IF(OR(AD436=FALSE,AD436="na"),"na",VLOOKUP(AY436,'Vlookup tables'!$G$2:$H$7,2,FALSE))</f>
        <v>3</v>
      </c>
      <c r="AJ436">
        <f>IF(OR(AA436=FALSE,AA436="na"),"na",VLOOKUP(BC436,'Vlookup tables'!$J$2:$K$5,2,FALSE))</f>
        <v>3</v>
      </c>
      <c r="AK436" t="str">
        <f>IF(OR(AB436=FALSE,AB436="na"),"na",VLOOKUP(BD436,'Vlookup tables'!$J$2:$K$5,2,FALSE))</f>
        <v>na</v>
      </c>
      <c r="AL436" t="str">
        <f>IF(OR(AC436=FALSE,AC436="na"),"na",VLOOKUP(BE436,'Vlookup tables'!$J$2:$K$5,2,FALSE))</f>
        <v>na</v>
      </c>
      <c r="AM436">
        <f>IF(OR(AD436=FALSE,AD436="na"),"na",VLOOKUP(BF436,'Vlookup tables'!$J$2:$K$5,2,FALSE))</f>
        <v>3</v>
      </c>
      <c r="AN436" t="b">
        <f t="shared" si="446"/>
        <v>0</v>
      </c>
      <c r="AO436" t="str">
        <f t="shared" si="447"/>
        <v>na</v>
      </c>
      <c r="AP436" t="str">
        <f t="shared" si="448"/>
        <v>na</v>
      </c>
      <c r="AQ436" t="b">
        <f t="shared" si="449"/>
        <v>0</v>
      </c>
      <c r="AR436" t="s">
        <v>666</v>
      </c>
      <c r="AV436" t="s">
        <v>573</v>
      </c>
      <c r="AX436" t="s">
        <v>531</v>
      </c>
      <c r="AY436" t="s">
        <v>527</v>
      </c>
      <c r="BC436" t="s">
        <v>532</v>
      </c>
      <c r="BE436" t="s">
        <v>532</v>
      </c>
      <c r="BF436" t="s">
        <v>532</v>
      </c>
      <c r="BQ436" t="str">
        <f t="shared" si="450"/>
        <v>Yes</v>
      </c>
      <c r="BR436" t="b">
        <f t="shared" si="451"/>
        <v>1</v>
      </c>
      <c r="BS436" t="b">
        <f t="shared" si="452"/>
        <v>1</v>
      </c>
      <c r="BT436" t="b">
        <f t="shared" si="453"/>
        <v>0</v>
      </c>
      <c r="BU436" t="b">
        <f t="shared" si="454"/>
        <v>0</v>
      </c>
      <c r="BV436" t="b">
        <f t="shared" si="455"/>
        <v>0</v>
      </c>
      <c r="BW436">
        <f>IF(OR(BR436=FALSE,BR436="na"),"na",VLOOKUP(CN436,'Vlookup tables'!$G$2:$H$7,2,FALSE))</f>
        <v>2</v>
      </c>
      <c r="BX436">
        <f>IF(OR(BS436=FALSE,BS436="na"),"na",VLOOKUP(CO436,'Vlookup tables'!$G$2:$H$7,2,FALSE))</f>
        <v>2</v>
      </c>
      <c r="BY436" t="str">
        <f>IF(OR(BT436=FALSE,BT436="na"),"na",VLOOKUP(CP436,'Vlookup tables'!$G$2:$H$7,2,FALSE))</f>
        <v>na</v>
      </c>
      <c r="BZ436" t="str">
        <f>IF(OR(BU436=FALSE,BU436="na"),"na",VLOOKUP(CQ436,'Vlookup tables'!$G$2:$H$7,2,FALSE))</f>
        <v>na</v>
      </c>
      <c r="CA436">
        <f>IF(OR(BR436=FALSE,BR436="na"),"na",VLOOKUP(CU436,'Vlookup tables'!$J$2:$K$5,2,FALSE))</f>
        <v>3</v>
      </c>
      <c r="CB436">
        <f>IF(OR(BS436=FALSE,BS436="na"),"na",VLOOKUP(CV436,'Vlookup tables'!$J$2:$K$5,2,FALSE))</f>
        <v>3</v>
      </c>
      <c r="CC436" t="str">
        <f>IF(OR(BT436=FALSE,BT436="na"),"na",VLOOKUP(CW436,'Vlookup tables'!$J$2:$K$5,2,FALSE))</f>
        <v>na</v>
      </c>
      <c r="CD436" t="str">
        <f>IF(OR(BU436=FALSE,BU436="na"),"na",VLOOKUP(CX436,'Vlookup tables'!$J$2:$K$5,2,FALSE))</f>
        <v>na</v>
      </c>
      <c r="CE436" t="b">
        <f t="shared" si="456"/>
        <v>0</v>
      </c>
      <c r="CF436" t="b">
        <f t="shared" si="457"/>
        <v>0</v>
      </c>
      <c r="CG436" t="str">
        <f t="shared" si="458"/>
        <v>na</v>
      </c>
      <c r="CH436" t="str">
        <f t="shared" si="459"/>
        <v>na</v>
      </c>
      <c r="CI436" t="s">
        <v>519</v>
      </c>
      <c r="CJ436" t="s">
        <v>529</v>
      </c>
      <c r="CN436" t="s">
        <v>531</v>
      </c>
      <c r="CO436" t="s">
        <v>531</v>
      </c>
      <c r="CU436" t="s">
        <v>532</v>
      </c>
      <c r="CV436" t="s">
        <v>532</v>
      </c>
      <c r="DI436" t="b">
        <f t="shared" si="460"/>
        <v>0</v>
      </c>
      <c r="DJ436" t="s">
        <v>2178</v>
      </c>
      <c r="DK436" t="s">
        <v>552</v>
      </c>
      <c r="EQ436" t="b">
        <f t="shared" si="461"/>
        <v>1</v>
      </c>
      <c r="ER436" t="b">
        <f t="shared" si="462"/>
        <v>1</v>
      </c>
      <c r="ES436" t="b">
        <f t="shared" si="463"/>
        <v>0</v>
      </c>
      <c r="ET436" t="b">
        <f t="shared" si="464"/>
        <v>0</v>
      </c>
      <c r="EU436" t="b">
        <f t="shared" si="465"/>
        <v>0</v>
      </c>
      <c r="EV436" t="b">
        <f t="shared" si="466"/>
        <v>0</v>
      </c>
      <c r="EW436">
        <f t="shared" si="420"/>
        <v>3</v>
      </c>
      <c r="EX436" t="str">
        <f t="shared" si="421"/>
        <v>na</v>
      </c>
      <c r="EY436" t="str">
        <f t="shared" si="422"/>
        <v>na</v>
      </c>
      <c r="EZ436" t="str">
        <f t="shared" si="423"/>
        <v>na</v>
      </c>
      <c r="FA436" t="b">
        <f t="shared" si="424"/>
        <v>1</v>
      </c>
      <c r="FB436" t="b">
        <f t="shared" si="425"/>
        <v>0</v>
      </c>
      <c r="FC436" t="b">
        <f t="shared" si="467"/>
        <v>0</v>
      </c>
      <c r="FD436" t="b">
        <f t="shared" si="426"/>
        <v>1</v>
      </c>
      <c r="FE436" t="b">
        <f t="shared" si="427"/>
        <v>1</v>
      </c>
      <c r="FF436" t="b">
        <f t="shared" si="428"/>
        <v>0</v>
      </c>
      <c r="FG436" t="b">
        <f t="shared" si="429"/>
        <v>0</v>
      </c>
      <c r="FH436" t="b">
        <f t="shared" si="468"/>
        <v>0</v>
      </c>
      <c r="FI436">
        <f>IF(OR(FD436=FALSE,FD436="na"),"na",VLOOKUP(GH436,'Vlookup tables'!$G$2:$H$7,2,FALSE))</f>
        <v>3</v>
      </c>
      <c r="FJ436">
        <f>IF(OR(FE436=FALSE,FE436="na"),"na",VLOOKUP(GI436,'Vlookup tables'!$G$2:$H$7,2,FALSE))</f>
        <v>3</v>
      </c>
      <c r="FK436" t="str">
        <f>IF(OR(FF436=FALSE,FF436="na"),"na",VLOOKUP(GJ436,'Vlookup tables'!$G$2:$H$7,2,FALSE))</f>
        <v>na</v>
      </c>
      <c r="FL436" t="str">
        <f>IF(OR(FG436=FALSE,FG436="na"),"na",VLOOKUP(GK436,'Vlookup tables'!$G$2:$H$7,2,FALSE))</f>
        <v>na</v>
      </c>
      <c r="FM436">
        <f>IF(OR(FD436=FALSE,FD436="na"),"na",VLOOKUP(GO436,'Vlookup tables'!$J$2:$K$5,2,FALSE))</f>
        <v>3</v>
      </c>
      <c r="FN436">
        <f>IF(OR(FE436=FALSE,FE436="na"),"na",VLOOKUP(GP436,'Vlookup tables'!$J$2:$K$5,2,FALSE))</f>
        <v>3</v>
      </c>
      <c r="FO436" t="str">
        <f>IF(OR(FF436=FALSE,FF436="na"),"na",VLOOKUP(GQ436,'Vlookup tables'!$J$2:$K$5,2,FALSE))</f>
        <v>na</v>
      </c>
      <c r="FP436" t="str">
        <f>IF(OR(FG436=FALSE,FG436="na"),"na",VLOOKUP(GR436,'Vlookup tables'!$J$2:$K$5,2,FALSE))</f>
        <v>na</v>
      </c>
      <c r="FQ436" t="b">
        <f t="shared" si="430"/>
        <v>0</v>
      </c>
      <c r="FR436" t="b">
        <f t="shared" si="431"/>
        <v>0</v>
      </c>
      <c r="FS436" t="str">
        <f t="shared" si="432"/>
        <v>na</v>
      </c>
      <c r="FT436" t="str">
        <f t="shared" si="433"/>
        <v>na</v>
      </c>
      <c r="FU436" t="b">
        <f t="shared" si="434"/>
        <v>0</v>
      </c>
      <c r="FV436" t="s">
        <v>601</v>
      </c>
      <c r="FX436" t="s">
        <v>554</v>
      </c>
      <c r="GB436" t="s">
        <v>1372</v>
      </c>
      <c r="GF436" t="s">
        <v>596</v>
      </c>
      <c r="GH436" t="s">
        <v>527</v>
      </c>
      <c r="GI436" t="s">
        <v>527</v>
      </c>
      <c r="GO436" t="s">
        <v>532</v>
      </c>
      <c r="GP436" t="s">
        <v>532</v>
      </c>
      <c r="HD436" t="s">
        <v>552</v>
      </c>
      <c r="HX436">
        <f>IF(IT436="","Unknown",VLOOKUP(IT436,'Vlookup tables'!$B$13:$C$16,2,FALSE))</f>
        <v>2</v>
      </c>
      <c r="HY436">
        <f>IF(IU436="","Unknown",VLOOKUP(IU436,'Vlookup tables'!$D$13:$E$16,2,FALSE))</f>
        <v>3</v>
      </c>
      <c r="HZ436">
        <f>IF(IV436="","Unknown",VLOOKUP(IV436,'Vlookup tables'!$F$13:$G$16,2,FALSE))</f>
        <v>3</v>
      </c>
      <c r="IA436">
        <f>IF(IW436="","Unknown",VLOOKUP(IW436,'Vlookup tables'!$H$13:$I$16,2,FALSE))</f>
        <v>3</v>
      </c>
      <c r="IB436">
        <f>IF(IX436="","Unknown",VLOOKUP(IX436,'Vlookup tables'!$J$13:$K$16,2,FALSE))</f>
        <v>3</v>
      </c>
      <c r="IC436">
        <f>IF(IY436="","Unknown",VLOOKUP(IY436,'Vlookup tables'!$L$13:$M$16,2,FALSE))</f>
        <v>3</v>
      </c>
      <c r="ID436">
        <f>IF(IZ436="","Unknown",VLOOKUP(IZ436,'Vlookup tables'!$N$13:$O$16,2,FALSE))</f>
        <v>1</v>
      </c>
      <c r="IE436">
        <f>VLOOKUP(JA436,'Vlookup tables'!$P$13:$Q$15,2,FALSE)</f>
        <v>1</v>
      </c>
      <c r="IF436" t="str">
        <f t="shared" si="469"/>
        <v>na</v>
      </c>
      <c r="IG436" t="str">
        <f t="shared" si="470"/>
        <v>na</v>
      </c>
      <c r="IH436" t="str">
        <f t="shared" si="471"/>
        <v>na</v>
      </c>
      <c r="II436" t="str">
        <f t="shared" si="435"/>
        <v>na</v>
      </c>
      <c r="IJ436" t="str">
        <f>IF(OR(IF436=FALSE,IF436="na"),"na",VLOOKUP(JF436,'Vlookup tables'!$G$2:$H$7,2,FALSE))</f>
        <v>na</v>
      </c>
      <c r="IK436" t="str">
        <f>IF(OR(IG436=FALSE,IG436="na"),"na",VLOOKUP(JG436,'Vlookup tables'!$G$2:$H$7,2,FALSE))</f>
        <v>na</v>
      </c>
      <c r="IL436" t="str">
        <f>IF(OR(IH436=FALSE,IH436="na"),"na",VLOOKUP(JH436,'Vlookup tables'!$G$2:$H$7,2,FALSE))</f>
        <v>na</v>
      </c>
      <c r="IM436" t="str">
        <f>IF(OR(IF436=FALSE,IF436="na"),"na",VLOOKUP(JL436,'Vlookup tables'!$J$2:$K$5,2,FALSE))</f>
        <v>na</v>
      </c>
      <c r="IN436" t="str">
        <f>IF(OR(IG436=FALSE,IG436="na"),"na",VLOOKUP(JM436,'Vlookup tables'!$J$2:$K$5,2,FALSE))</f>
        <v>na</v>
      </c>
      <c r="IO436" t="str">
        <f>IF(OR(IH436=FALSE,IH436="na"),"na",VLOOKUP(JN436,'Vlookup tables'!$J$2:$K$5,2,FALSE))</f>
        <v>na</v>
      </c>
      <c r="IP436" t="str">
        <f t="shared" si="472"/>
        <v>na</v>
      </c>
      <c r="IQ436" t="str">
        <f t="shared" si="473"/>
        <v>na</v>
      </c>
      <c r="IR436" t="str">
        <f t="shared" si="474"/>
        <v>na</v>
      </c>
      <c r="IS436" t="b">
        <f t="shared" si="475"/>
        <v>0</v>
      </c>
      <c r="IT436" t="s">
        <v>559</v>
      </c>
      <c r="IU436" t="s">
        <v>539</v>
      </c>
      <c r="IV436" t="s">
        <v>540</v>
      </c>
      <c r="IW436" t="s">
        <v>576</v>
      </c>
      <c r="IX436" t="s">
        <v>577</v>
      </c>
      <c r="IY436" t="s">
        <v>532</v>
      </c>
      <c r="IZ436" t="s">
        <v>562</v>
      </c>
      <c r="JA436" t="s">
        <v>541</v>
      </c>
      <c r="JX436" t="s">
        <v>579</v>
      </c>
      <c r="JY436" t="s">
        <v>2179</v>
      </c>
      <c r="KQ436" t="b">
        <f t="shared" si="476"/>
        <v>0</v>
      </c>
      <c r="KR436">
        <f t="shared" si="436"/>
        <v>148</v>
      </c>
    </row>
    <row r="437" spans="1:304" ht="14.4" customHeight="1" x14ac:dyDescent="0.3">
      <c r="A437">
        <v>100</v>
      </c>
      <c r="B437">
        <v>320</v>
      </c>
      <c r="C437" s="2">
        <v>44897.575729166667</v>
      </c>
      <c r="D437">
        <v>1</v>
      </c>
      <c r="E437" t="s">
        <v>1154</v>
      </c>
      <c r="F437" t="s">
        <v>524</v>
      </c>
      <c r="G437">
        <f>VLOOKUP(F437,'Vlookup tables'!$A$2:$B$10,2,FALSE)</f>
        <v>0</v>
      </c>
      <c r="H437" t="s">
        <v>567</v>
      </c>
      <c r="J437" t="str">
        <f t="shared" si="477"/>
        <v>Administration</v>
      </c>
      <c r="K437" t="s">
        <v>612</v>
      </c>
      <c r="L437">
        <f>VLOOKUP(K437,'Vlookup tables'!$A$2:$B$10,2,FALSE)</f>
        <v>5</v>
      </c>
      <c r="M437" t="s">
        <v>583</v>
      </c>
      <c r="N437" t="b">
        <f t="shared" si="437"/>
        <v>1</v>
      </c>
      <c r="O437" t="b">
        <f t="shared" si="438"/>
        <v>0</v>
      </c>
      <c r="P437" t="b">
        <f t="shared" si="439"/>
        <v>0</v>
      </c>
      <c r="Q437" t="b">
        <f t="shared" si="440"/>
        <v>0</v>
      </c>
      <c r="R437" t="b">
        <f t="shared" si="441"/>
        <v>0</v>
      </c>
      <c r="T437" t="str">
        <f t="shared" si="478"/>
        <v>na</v>
      </c>
      <c r="U437" t="str">
        <f t="shared" si="479"/>
        <v>Unknown</v>
      </c>
      <c r="V437" t="str">
        <f t="shared" si="480"/>
        <v>Unknown</v>
      </c>
      <c r="W437" t="str">
        <f t="shared" si="481"/>
        <v>Unknown</v>
      </c>
      <c r="X437" t="str">
        <f t="shared" si="482"/>
        <v>Unknown</v>
      </c>
      <c r="Y437" t="s">
        <v>584</v>
      </c>
      <c r="Z437">
        <f>VLOOKUP(Y437,'Vlookup tables'!$D$2:$E$6,2,FALSE)</f>
        <v>2</v>
      </c>
      <c r="AA437" t="str">
        <f t="shared" si="419"/>
        <v>na</v>
      </c>
      <c r="AB437" t="str">
        <f t="shared" si="442"/>
        <v>na</v>
      </c>
      <c r="AC437" t="str">
        <f t="shared" si="443"/>
        <v>na</v>
      </c>
      <c r="AD437" t="str">
        <f t="shared" si="444"/>
        <v>na</v>
      </c>
      <c r="AE437" t="str">
        <f t="shared" si="445"/>
        <v>na</v>
      </c>
      <c r="AF437" t="str">
        <f>IF(OR(AA437=FALSE,AA437="na"),"na",VLOOKUP(AV437,'Vlookup tables'!$G$2:$H$7,2,FALSE))</f>
        <v>na</v>
      </c>
      <c r="AG437" t="str">
        <f>IF(OR(AB437=FALSE,AB437="na"),"na",VLOOKUP(AW437,'Vlookup tables'!$G$2:$H$7,2,FALSE))</f>
        <v>na</v>
      </c>
      <c r="AH437" t="str">
        <f>IF(OR(AC437=FALSE,AC437="na"),"na",VLOOKUP(AX437,'Vlookup tables'!$G$2:$H$7,2,FALSE))</f>
        <v>na</v>
      </c>
      <c r="AI437" t="str">
        <f>IF(OR(AD437=FALSE,AD437="na"),"na",VLOOKUP(AY437,'Vlookup tables'!$G$2:$H$7,2,FALSE))</f>
        <v>na</v>
      </c>
      <c r="AJ437" t="str">
        <f>IF(OR(AA437=FALSE,AA437="na"),"na",VLOOKUP(BC437,'Vlookup tables'!$J$2:$K$5,2,FALSE))</f>
        <v>na</v>
      </c>
      <c r="AK437" t="str">
        <f>IF(OR(AB437=FALSE,AB437="na"),"na",VLOOKUP(BD437,'Vlookup tables'!$J$2:$K$5,2,FALSE))</f>
        <v>na</v>
      </c>
      <c r="AL437" t="str">
        <f>IF(OR(AC437=FALSE,AC437="na"),"na",VLOOKUP(BE437,'Vlookup tables'!$J$2:$K$5,2,FALSE))</f>
        <v>na</v>
      </c>
      <c r="AM437" t="str">
        <f>IF(OR(AD437=FALSE,AD437="na"),"na",VLOOKUP(BF437,'Vlookup tables'!$J$2:$K$5,2,FALSE))</f>
        <v>na</v>
      </c>
      <c r="AN437" t="str">
        <f t="shared" si="446"/>
        <v>na</v>
      </c>
      <c r="AO437" t="str">
        <f t="shared" si="447"/>
        <v>na</v>
      </c>
      <c r="AP437" t="str">
        <f t="shared" si="448"/>
        <v>na</v>
      </c>
      <c r="AQ437" t="str">
        <f t="shared" si="449"/>
        <v>na</v>
      </c>
      <c r="BQ437" t="str">
        <f t="shared" si="450"/>
        <v>na</v>
      </c>
      <c r="BR437" t="b">
        <f t="shared" si="451"/>
        <v>1</v>
      </c>
      <c r="BS437" t="b">
        <f t="shared" si="452"/>
        <v>0</v>
      </c>
      <c r="BT437" t="b">
        <f t="shared" si="453"/>
        <v>0</v>
      </c>
      <c r="BU437" t="b">
        <f t="shared" si="454"/>
        <v>1</v>
      </c>
      <c r="BV437" t="b">
        <f t="shared" si="455"/>
        <v>0</v>
      </c>
      <c r="BW437">
        <f>IF(OR(BR437=FALSE,BR437="na"),"na",VLOOKUP(CN437,'Vlookup tables'!$G$2:$H$7,2,FALSE))</f>
        <v>2</v>
      </c>
      <c r="BX437" t="str">
        <f>IF(OR(BS437=FALSE,BS437="na"),"na",VLOOKUP(CO437,'Vlookup tables'!$G$2:$H$7,2,FALSE))</f>
        <v>na</v>
      </c>
      <c r="BY437" t="str">
        <f>IF(OR(BT437=FALSE,BT437="na"),"na",VLOOKUP(CP437,'Vlookup tables'!$G$2:$H$7,2,FALSE))</f>
        <v>na</v>
      </c>
      <c r="BZ437">
        <f>IF(OR(BU437=FALSE,BU437="na"),"na",VLOOKUP(CQ437,'Vlookup tables'!$G$2:$H$7,2,FALSE))</f>
        <v>1</v>
      </c>
      <c r="CA437">
        <f>IF(OR(BR437=FALSE,BR437="na"),"na",VLOOKUP(CU437,'Vlookup tables'!$J$2:$K$5,2,FALSE))</f>
        <v>2</v>
      </c>
      <c r="CB437" t="str">
        <f>IF(OR(BS437=FALSE,BS437="na"),"na",VLOOKUP(CV437,'Vlookup tables'!$J$2:$K$5,2,FALSE))</f>
        <v>na</v>
      </c>
      <c r="CC437" t="str">
        <f>IF(OR(BT437=FALSE,BT437="na"),"na",VLOOKUP(CW437,'Vlookup tables'!$J$2:$K$5,2,FALSE))</f>
        <v>na</v>
      </c>
      <c r="CD437">
        <f>IF(OR(BU437=FALSE,BU437="na"),"na",VLOOKUP(CX437,'Vlookup tables'!$J$2:$K$5,2,FALSE))</f>
        <v>2</v>
      </c>
      <c r="CE437" t="b">
        <f t="shared" si="456"/>
        <v>0</v>
      </c>
      <c r="CF437" t="str">
        <f t="shared" si="457"/>
        <v>na</v>
      </c>
      <c r="CG437" t="str">
        <f t="shared" si="458"/>
        <v>na</v>
      </c>
      <c r="CH437" t="b">
        <f t="shared" si="459"/>
        <v>0</v>
      </c>
      <c r="CJ437" t="s">
        <v>2080</v>
      </c>
      <c r="CN437" t="s">
        <v>531</v>
      </c>
      <c r="CQ437" t="s">
        <v>530</v>
      </c>
      <c r="CU437" t="s">
        <v>528</v>
      </c>
      <c r="CX437" t="s">
        <v>528</v>
      </c>
      <c r="DI437" t="b">
        <f t="shared" si="460"/>
        <v>0</v>
      </c>
      <c r="DK437" t="s">
        <v>552</v>
      </c>
      <c r="EQ437" t="b">
        <f t="shared" si="461"/>
        <v>0</v>
      </c>
      <c r="ER437" t="b">
        <f t="shared" si="462"/>
        <v>0</v>
      </c>
      <c r="ES437" t="b">
        <f t="shared" si="463"/>
        <v>0</v>
      </c>
      <c r="ET437" t="b">
        <f t="shared" si="464"/>
        <v>0</v>
      </c>
      <c r="EU437" t="b">
        <f t="shared" si="465"/>
        <v>0</v>
      </c>
      <c r="EV437" t="b">
        <f t="shared" si="466"/>
        <v>0</v>
      </c>
      <c r="EW437" t="str">
        <f t="shared" si="420"/>
        <v>na</v>
      </c>
      <c r="EX437" t="str">
        <f t="shared" si="421"/>
        <v>na</v>
      </c>
      <c r="EY437" t="str">
        <f t="shared" si="422"/>
        <v>na</v>
      </c>
      <c r="EZ437" t="str">
        <f t="shared" si="423"/>
        <v>na</v>
      </c>
      <c r="FA437" t="str">
        <f t="shared" si="424"/>
        <v>na</v>
      </c>
      <c r="FB437" t="str">
        <f t="shared" si="425"/>
        <v>na</v>
      </c>
      <c r="FC437" t="str">
        <f t="shared" si="467"/>
        <v>na</v>
      </c>
      <c r="FD437" t="str">
        <f t="shared" si="426"/>
        <v>na</v>
      </c>
      <c r="FE437" t="str">
        <f t="shared" si="427"/>
        <v>na</v>
      </c>
      <c r="FF437" t="str">
        <f t="shared" si="428"/>
        <v>na</v>
      </c>
      <c r="FG437" t="str">
        <f t="shared" si="429"/>
        <v>na</v>
      </c>
      <c r="FH437" t="str">
        <f t="shared" si="468"/>
        <v>na</v>
      </c>
      <c r="FI437" t="str">
        <f>IF(OR(FD437=FALSE,FD437="na"),"na",VLOOKUP(GH437,'Vlookup tables'!$G$2:$H$7,2,FALSE))</f>
        <v>na</v>
      </c>
      <c r="FJ437" t="str">
        <f>IF(OR(FE437=FALSE,FE437="na"),"na",VLOOKUP(GI437,'Vlookup tables'!$G$2:$H$7,2,FALSE))</f>
        <v>na</v>
      </c>
      <c r="FK437" t="str">
        <f>IF(OR(FF437=FALSE,FF437="na"),"na",VLOOKUP(GJ437,'Vlookup tables'!$G$2:$H$7,2,FALSE))</f>
        <v>na</v>
      </c>
      <c r="FL437" t="str">
        <f>IF(OR(FG437=FALSE,FG437="na"),"na",VLOOKUP(GK437,'Vlookup tables'!$G$2:$H$7,2,FALSE))</f>
        <v>na</v>
      </c>
      <c r="FM437" t="str">
        <f>IF(OR(FD437=FALSE,FD437="na"),"na",VLOOKUP(GO437,'Vlookup tables'!$J$2:$K$5,2,FALSE))</f>
        <v>na</v>
      </c>
      <c r="FN437" t="str">
        <f>IF(OR(FE437=FALSE,FE437="na"),"na",VLOOKUP(GP437,'Vlookup tables'!$J$2:$K$5,2,FALSE))</f>
        <v>na</v>
      </c>
      <c r="FO437" t="str">
        <f>IF(OR(FF437=FALSE,FF437="na"),"na",VLOOKUP(GQ437,'Vlookup tables'!$J$2:$K$5,2,FALSE))</f>
        <v>na</v>
      </c>
      <c r="FP437" t="str">
        <f>IF(OR(FG437=FALSE,FG437="na"),"na",VLOOKUP(GR437,'Vlookup tables'!$J$2:$K$5,2,FALSE))</f>
        <v>na</v>
      </c>
      <c r="FQ437" t="str">
        <f t="shared" si="430"/>
        <v>na</v>
      </c>
      <c r="FR437" t="str">
        <f t="shared" si="431"/>
        <v>na</v>
      </c>
      <c r="FS437" t="str">
        <f t="shared" si="432"/>
        <v>na</v>
      </c>
      <c r="FT437" t="str">
        <f t="shared" si="433"/>
        <v>na</v>
      </c>
      <c r="FU437" t="str">
        <f t="shared" si="434"/>
        <v>na</v>
      </c>
      <c r="FV437" t="s">
        <v>574</v>
      </c>
      <c r="HF437" t="s">
        <v>579</v>
      </c>
      <c r="HG437" t="s">
        <v>2180</v>
      </c>
      <c r="HX437">
        <f>IF(IT437="","Unknown",VLOOKUP(IT437,'Vlookup tables'!$B$13:$C$16,2,FALSE))</f>
        <v>2</v>
      </c>
      <c r="HY437">
        <f>IF(IU437="","Unknown",VLOOKUP(IU437,'Vlookup tables'!$D$13:$E$16,2,FALSE))</f>
        <v>2</v>
      </c>
      <c r="HZ437">
        <f>IF(IV437="","Unknown",VLOOKUP(IV437,'Vlookup tables'!$F$13:$G$16,2,FALSE))</f>
        <v>1</v>
      </c>
      <c r="IA437">
        <f>IF(IW437="","Unknown",VLOOKUP(IW437,'Vlookup tables'!$H$13:$I$16,2,FALSE))</f>
        <v>2</v>
      </c>
      <c r="IB437">
        <f>IF(IX437="","Unknown",VLOOKUP(IX437,'Vlookup tables'!$J$13:$K$16,2,FALSE))</f>
        <v>3</v>
      </c>
      <c r="IC437">
        <f>IF(IY437="","Unknown",VLOOKUP(IY437,'Vlookup tables'!$L$13:$M$16,2,FALSE))</f>
        <v>2</v>
      </c>
      <c r="ID437">
        <f>IF(IZ437="","Unknown",VLOOKUP(IZ437,'Vlookup tables'!$N$13:$O$16,2,FALSE))</f>
        <v>1</v>
      </c>
      <c r="IE437">
        <f>VLOOKUP(JA437,'Vlookup tables'!$P$13:$Q$15,2,FALSE)</f>
        <v>1</v>
      </c>
      <c r="IF437" t="str">
        <f t="shared" si="469"/>
        <v>na</v>
      </c>
      <c r="IG437" t="str">
        <f t="shared" si="470"/>
        <v>na</v>
      </c>
      <c r="IH437" t="str">
        <f t="shared" si="471"/>
        <v>na</v>
      </c>
      <c r="II437" t="str">
        <f t="shared" si="435"/>
        <v>na</v>
      </c>
      <c r="IJ437" t="str">
        <f>IF(OR(IF437=FALSE,IF437="na"),"na",VLOOKUP(JF437,'Vlookup tables'!$G$2:$H$7,2,FALSE))</f>
        <v>na</v>
      </c>
      <c r="IK437" t="str">
        <f>IF(OR(IG437=FALSE,IG437="na"),"na",VLOOKUP(JG437,'Vlookup tables'!$G$2:$H$7,2,FALSE))</f>
        <v>na</v>
      </c>
      <c r="IL437" t="str">
        <f>IF(OR(IH437=FALSE,IH437="na"),"na",VLOOKUP(JH437,'Vlookup tables'!$G$2:$H$7,2,FALSE))</f>
        <v>na</v>
      </c>
      <c r="IM437" t="str">
        <f>IF(OR(IF437=FALSE,IF437="na"),"na",VLOOKUP(JL437,'Vlookup tables'!$J$2:$K$5,2,FALSE))</f>
        <v>na</v>
      </c>
      <c r="IN437" t="str">
        <f>IF(OR(IG437=FALSE,IG437="na"),"na",VLOOKUP(JM437,'Vlookup tables'!$J$2:$K$5,2,FALSE))</f>
        <v>na</v>
      </c>
      <c r="IO437" t="str">
        <f>IF(OR(IH437=FALSE,IH437="na"),"na",VLOOKUP(JN437,'Vlookup tables'!$J$2:$K$5,2,FALSE))</f>
        <v>na</v>
      </c>
      <c r="IP437" t="str">
        <f t="shared" si="472"/>
        <v>na</v>
      </c>
      <c r="IQ437" t="str">
        <f t="shared" si="473"/>
        <v>na</v>
      </c>
      <c r="IR437" t="str">
        <f t="shared" si="474"/>
        <v>na</v>
      </c>
      <c r="IS437" t="b">
        <f t="shared" si="475"/>
        <v>0</v>
      </c>
      <c r="IT437" t="s">
        <v>559</v>
      </c>
      <c r="IU437" t="s">
        <v>560</v>
      </c>
      <c r="IV437" t="s">
        <v>586</v>
      </c>
      <c r="IW437" t="s">
        <v>562</v>
      </c>
      <c r="IX437" t="s">
        <v>577</v>
      </c>
      <c r="IY437" t="s">
        <v>528</v>
      </c>
      <c r="IZ437" t="s">
        <v>562</v>
      </c>
      <c r="JA437" t="s">
        <v>541</v>
      </c>
      <c r="JX437" t="s">
        <v>534</v>
      </c>
      <c r="KN437" t="s">
        <v>552</v>
      </c>
      <c r="KQ437" t="b">
        <f t="shared" si="476"/>
        <v>0</v>
      </c>
      <c r="KR437">
        <f t="shared" si="436"/>
        <v>132</v>
      </c>
    </row>
    <row r="438" spans="1:304" ht="14.4" customHeight="1" x14ac:dyDescent="0.3">
      <c r="A438">
        <v>100</v>
      </c>
      <c r="B438">
        <v>1724</v>
      </c>
      <c r="C438" s="2">
        <v>44897.657141203701</v>
      </c>
      <c r="D438">
        <v>0.89999997615814198</v>
      </c>
      <c r="E438" t="s">
        <v>544</v>
      </c>
      <c r="F438" t="s">
        <v>568</v>
      </c>
      <c r="G438">
        <f>VLOOKUP(F438,'Vlookup tables'!$A$2:$B$10,2,FALSE)</f>
        <v>6</v>
      </c>
      <c r="H438" t="s">
        <v>545</v>
      </c>
      <c r="J438" t="str">
        <f t="shared" si="477"/>
        <v>Engineering</v>
      </c>
      <c r="K438" t="s">
        <v>568</v>
      </c>
      <c r="L438">
        <f>VLOOKUP(K438,'Vlookup tables'!$A$2:$B$10,2,FALSE)</f>
        <v>6</v>
      </c>
      <c r="M438" t="s">
        <v>583</v>
      </c>
      <c r="N438" t="b">
        <f t="shared" si="437"/>
        <v>1</v>
      </c>
      <c r="O438" t="b">
        <f t="shared" si="438"/>
        <v>0</v>
      </c>
      <c r="P438" t="b">
        <f t="shared" si="439"/>
        <v>0</v>
      </c>
      <c r="Q438" t="b">
        <f t="shared" si="440"/>
        <v>0</v>
      </c>
      <c r="R438" t="b">
        <f t="shared" si="441"/>
        <v>0</v>
      </c>
      <c r="T438" t="str">
        <f t="shared" si="478"/>
        <v>na</v>
      </c>
      <c r="U438" t="str">
        <f t="shared" si="479"/>
        <v>Unknown</v>
      </c>
      <c r="V438" t="str">
        <f t="shared" si="480"/>
        <v>Unknown</v>
      </c>
      <c r="W438" t="str">
        <f t="shared" si="481"/>
        <v>Unknown</v>
      </c>
      <c r="X438" t="str">
        <f t="shared" si="482"/>
        <v>Unknown</v>
      </c>
      <c r="Y438" t="s">
        <v>517</v>
      </c>
      <c r="Z438">
        <f>VLOOKUP(Y438,'Vlookup tables'!$D$2:$E$6,2,FALSE)</f>
        <v>1</v>
      </c>
      <c r="AA438" t="b">
        <f t="shared" si="419"/>
        <v>1</v>
      </c>
      <c r="AB438" t="b">
        <f t="shared" si="442"/>
        <v>1</v>
      </c>
      <c r="AC438" t="b">
        <f t="shared" si="443"/>
        <v>0</v>
      </c>
      <c r="AD438" t="b">
        <f t="shared" si="444"/>
        <v>0</v>
      </c>
      <c r="AE438" t="b">
        <f t="shared" si="445"/>
        <v>0</v>
      </c>
      <c r="AF438">
        <f>IF(OR(AA438=FALSE,AA438="na"),"na",VLOOKUP(AV438,'Vlookup tables'!$G$2:$H$7,2,FALSE))</f>
        <v>1</v>
      </c>
      <c r="AG438">
        <f>IF(OR(AB438=FALSE,AB438="na"),"na",VLOOKUP(AW438,'Vlookup tables'!$G$2:$H$7,2,FALSE))</f>
        <v>1</v>
      </c>
      <c r="AH438" t="str">
        <f>IF(OR(AC438=FALSE,AC438="na"),"na",VLOOKUP(AX438,'Vlookup tables'!$G$2:$H$7,2,FALSE))</f>
        <v>na</v>
      </c>
      <c r="AI438" t="str">
        <f>IF(OR(AD438=FALSE,AD438="na"),"na",VLOOKUP(AY438,'Vlookup tables'!$G$2:$H$7,2,FALSE))</f>
        <v>na</v>
      </c>
      <c r="AJ438">
        <f>IF(OR(AA438=FALSE,AA438="na"),"na",VLOOKUP(BC438,'Vlookup tables'!$J$2:$K$5,2,FALSE))</f>
        <v>3</v>
      </c>
      <c r="AK438">
        <f>IF(OR(AB438=FALSE,AB438="na"),"na",VLOOKUP(BD438,'Vlookup tables'!$J$2:$K$5,2,FALSE))</f>
        <v>3</v>
      </c>
      <c r="AL438" t="str">
        <f>IF(OR(AC438=FALSE,AC438="na"),"na",VLOOKUP(BE438,'Vlookup tables'!$J$2:$K$5,2,FALSE))</f>
        <v>na</v>
      </c>
      <c r="AM438" t="str">
        <f>IF(OR(AD438=FALSE,AD438="na"),"na",VLOOKUP(BF438,'Vlookup tables'!$J$2:$K$5,2,FALSE))</f>
        <v>na</v>
      </c>
      <c r="AN438" t="b">
        <f t="shared" si="446"/>
        <v>1</v>
      </c>
      <c r="AO438" t="b">
        <f t="shared" si="447"/>
        <v>0</v>
      </c>
      <c r="AP438" t="str">
        <f t="shared" si="448"/>
        <v>na</v>
      </c>
      <c r="AQ438" t="str">
        <f t="shared" si="449"/>
        <v>na</v>
      </c>
      <c r="AR438" t="s">
        <v>518</v>
      </c>
      <c r="AV438" t="s">
        <v>530</v>
      </c>
      <c r="AW438" t="s">
        <v>530</v>
      </c>
      <c r="BC438" t="s">
        <v>532</v>
      </c>
      <c r="BD438" t="s">
        <v>532</v>
      </c>
      <c r="BJ438" t="s">
        <v>2181</v>
      </c>
      <c r="BQ438" t="str">
        <f t="shared" si="450"/>
        <v>Yes</v>
      </c>
      <c r="BR438" t="b">
        <f t="shared" si="451"/>
        <v>1</v>
      </c>
      <c r="BS438" t="b">
        <f t="shared" si="452"/>
        <v>1</v>
      </c>
      <c r="BT438" t="b">
        <f t="shared" si="453"/>
        <v>1</v>
      </c>
      <c r="BU438" t="b">
        <f t="shared" si="454"/>
        <v>1</v>
      </c>
      <c r="BV438" t="b">
        <f t="shared" si="455"/>
        <v>1</v>
      </c>
      <c r="BW438">
        <f>IF(OR(BR438=FALSE,BR438="na"),"na",VLOOKUP(CN438,'Vlookup tables'!$G$2:$H$7,2,FALSE))</f>
        <v>2</v>
      </c>
      <c r="BX438">
        <f>IF(OR(BS438=FALSE,BS438="na"),"na",VLOOKUP(CO438,'Vlookup tables'!$G$2:$H$7,2,FALSE))</f>
        <v>2</v>
      </c>
      <c r="BY438">
        <f>IF(OR(BT438=FALSE,BT438="na"),"na",VLOOKUP(CP438,'Vlookup tables'!$G$2:$H$7,2,FALSE))</f>
        <v>2</v>
      </c>
      <c r="BZ438">
        <f>IF(OR(BU438=FALSE,BU438="na"),"na",VLOOKUP(CQ438,'Vlookup tables'!$G$2:$H$7,2,FALSE))</f>
        <v>1</v>
      </c>
      <c r="CA438">
        <f>IF(OR(BR438=FALSE,BR438="na"),"na",VLOOKUP(CU438,'Vlookup tables'!$J$2:$K$5,2,FALSE))</f>
        <v>3</v>
      </c>
      <c r="CB438">
        <f>IF(OR(BS438=FALSE,BS438="na"),"na",VLOOKUP(CV438,'Vlookup tables'!$J$2:$K$5,2,FALSE))</f>
        <v>3</v>
      </c>
      <c r="CC438">
        <f>IF(OR(BT438=FALSE,BT438="na"),"na",VLOOKUP(CW438,'Vlookup tables'!$J$2:$K$5,2,FALSE))</f>
        <v>3</v>
      </c>
      <c r="CD438">
        <f>IF(OR(BU438=FALSE,BU438="na"),"na",VLOOKUP(CX438,'Vlookup tables'!$J$2:$K$5,2,FALSE))</f>
        <v>2</v>
      </c>
      <c r="CE438" t="b">
        <f t="shared" si="456"/>
        <v>1</v>
      </c>
      <c r="CF438" t="b">
        <f t="shared" si="457"/>
        <v>0</v>
      </c>
      <c r="CG438" t="b">
        <f t="shared" si="458"/>
        <v>0</v>
      </c>
      <c r="CH438" t="b">
        <f t="shared" si="459"/>
        <v>1</v>
      </c>
      <c r="CI438" t="s">
        <v>519</v>
      </c>
      <c r="CJ438" t="s">
        <v>638</v>
      </c>
      <c r="CK438" t="s">
        <v>2182</v>
      </c>
      <c r="CN438" t="s">
        <v>531</v>
      </c>
      <c r="CO438" t="s">
        <v>531</v>
      </c>
      <c r="CP438" t="s">
        <v>531</v>
      </c>
      <c r="CQ438" t="s">
        <v>530</v>
      </c>
      <c r="CU438" t="s">
        <v>532</v>
      </c>
      <c r="CV438" t="s">
        <v>532</v>
      </c>
      <c r="CW438" t="s">
        <v>532</v>
      </c>
      <c r="CX438" t="s">
        <v>528</v>
      </c>
      <c r="DB438" t="s">
        <v>2183</v>
      </c>
      <c r="DE438" t="s">
        <v>2184</v>
      </c>
      <c r="DF438" t="s">
        <v>2185</v>
      </c>
      <c r="DI438" t="b">
        <f t="shared" si="460"/>
        <v>1</v>
      </c>
      <c r="DJ438" t="s">
        <v>2186</v>
      </c>
      <c r="DK438" t="s">
        <v>828</v>
      </c>
      <c r="DL438" t="s">
        <v>2187</v>
      </c>
      <c r="EQ438" t="b">
        <f t="shared" si="461"/>
        <v>1</v>
      </c>
      <c r="ER438" t="b">
        <f t="shared" si="462"/>
        <v>1</v>
      </c>
      <c r="ES438" t="b">
        <f t="shared" si="463"/>
        <v>1</v>
      </c>
      <c r="ET438" t="b">
        <f t="shared" si="464"/>
        <v>0</v>
      </c>
      <c r="EU438" t="b">
        <f t="shared" si="465"/>
        <v>1</v>
      </c>
      <c r="EV438" t="b">
        <f t="shared" si="466"/>
        <v>0</v>
      </c>
      <c r="EW438">
        <f t="shared" si="420"/>
        <v>3</v>
      </c>
      <c r="EX438">
        <f t="shared" si="421"/>
        <v>3</v>
      </c>
      <c r="EY438" t="str">
        <f t="shared" si="422"/>
        <v>na</v>
      </c>
      <c r="EZ438">
        <f t="shared" si="423"/>
        <v>3</v>
      </c>
      <c r="FA438" t="b">
        <f t="shared" si="424"/>
        <v>1</v>
      </c>
      <c r="FB438" t="b">
        <f t="shared" si="425"/>
        <v>1</v>
      </c>
      <c r="FC438" t="b">
        <f t="shared" si="467"/>
        <v>0</v>
      </c>
      <c r="FD438" t="b">
        <f t="shared" si="426"/>
        <v>0</v>
      </c>
      <c r="FE438" t="b">
        <f t="shared" si="427"/>
        <v>1</v>
      </c>
      <c r="FF438" t="b">
        <f t="shared" si="428"/>
        <v>1</v>
      </c>
      <c r="FG438" t="b">
        <f t="shared" si="429"/>
        <v>1</v>
      </c>
      <c r="FH438" t="b">
        <f t="shared" si="468"/>
        <v>0</v>
      </c>
      <c r="FI438" t="str">
        <f>IF(OR(FD438=FALSE,FD438="na"),"na",VLOOKUP(GH438,'Vlookup tables'!$G$2:$H$7,2,FALSE))</f>
        <v>na</v>
      </c>
      <c r="FJ438">
        <f>IF(OR(FE438=FALSE,FE438="na"),"na",VLOOKUP(GI438,'Vlookup tables'!$G$2:$H$7,2,FALSE))</f>
        <v>3</v>
      </c>
      <c r="FK438">
        <f>IF(OR(FF438=FALSE,FF438="na"),"na",VLOOKUP(GJ438,'Vlookup tables'!$G$2:$H$7,2,FALSE))</f>
        <v>3</v>
      </c>
      <c r="FL438">
        <f>IF(OR(FG438=FALSE,FG438="na"),"na",VLOOKUP(GK438,'Vlookup tables'!$G$2:$H$7,2,FALSE))</f>
        <v>3</v>
      </c>
      <c r="FM438" t="str">
        <f>IF(OR(FD438=FALSE,FD438="na"),"na",VLOOKUP(GO438,'Vlookup tables'!$J$2:$K$5,2,FALSE))</f>
        <v>na</v>
      </c>
      <c r="FN438">
        <f>IF(OR(FE438=FALSE,FE438="na"),"na",VLOOKUP(GP438,'Vlookup tables'!$J$2:$K$5,2,FALSE))</f>
        <v>3</v>
      </c>
      <c r="FO438">
        <f>IF(OR(FF438=FALSE,FF438="na"),"na",VLOOKUP(GQ438,'Vlookup tables'!$J$2:$K$5,2,FALSE))</f>
        <v>3</v>
      </c>
      <c r="FP438">
        <f>IF(OR(FG438=FALSE,FG438="na"),"na",VLOOKUP(GR438,'Vlookup tables'!$J$2:$K$5,2,FALSE))</f>
        <v>3</v>
      </c>
      <c r="FQ438" t="str">
        <f t="shared" si="430"/>
        <v>na</v>
      </c>
      <c r="FR438" t="b">
        <f t="shared" si="431"/>
        <v>0</v>
      </c>
      <c r="FS438" t="b">
        <f t="shared" si="432"/>
        <v>0</v>
      </c>
      <c r="FT438" t="b">
        <f t="shared" si="433"/>
        <v>0</v>
      </c>
      <c r="FU438" t="b">
        <f t="shared" si="434"/>
        <v>0</v>
      </c>
      <c r="FV438" t="s">
        <v>668</v>
      </c>
      <c r="FX438" t="s">
        <v>554</v>
      </c>
      <c r="FY438" t="s">
        <v>554</v>
      </c>
      <c r="GA438" t="s">
        <v>554</v>
      </c>
      <c r="GB438" t="s">
        <v>2188</v>
      </c>
      <c r="GF438" t="s">
        <v>609</v>
      </c>
      <c r="GI438" t="s">
        <v>527</v>
      </c>
      <c r="GJ438" t="s">
        <v>527</v>
      </c>
      <c r="GK438" t="s">
        <v>527</v>
      </c>
      <c r="GP438" t="s">
        <v>532</v>
      </c>
      <c r="GQ438" t="s">
        <v>532</v>
      </c>
      <c r="GR438" t="s">
        <v>532</v>
      </c>
      <c r="HD438" t="s">
        <v>552</v>
      </c>
      <c r="HX438">
        <f>IF(IT438="","Unknown",VLOOKUP(IT438,'Vlookup tables'!$B$13:$C$16,2,FALSE))</f>
        <v>2</v>
      </c>
      <c r="HY438">
        <f>IF(IU438="","Unknown",VLOOKUP(IU438,'Vlookup tables'!$D$13:$E$16,2,FALSE))</f>
        <v>2</v>
      </c>
      <c r="HZ438">
        <f>IF(IV438="","Unknown",VLOOKUP(IV438,'Vlookup tables'!$F$13:$G$16,2,FALSE))</f>
        <v>3</v>
      </c>
      <c r="IA438">
        <f>IF(IW438="","Unknown",VLOOKUP(IW438,'Vlookup tables'!$H$13:$I$16,2,FALSE))</f>
        <v>3</v>
      </c>
      <c r="IB438">
        <f>IF(IX438="","Unknown",VLOOKUP(IX438,'Vlookup tables'!$J$13:$K$16,2,FALSE))</f>
        <v>3</v>
      </c>
      <c r="IC438">
        <f>IF(IY438="","Unknown",VLOOKUP(IY438,'Vlookup tables'!$L$13:$M$16,2,FALSE))</f>
        <v>3</v>
      </c>
      <c r="ID438">
        <f>IF(IZ438="","Unknown",VLOOKUP(IZ438,'Vlookup tables'!$N$13:$O$16,2,FALSE))</f>
        <v>1</v>
      </c>
      <c r="IE438">
        <f>VLOOKUP(JA438,'Vlookup tables'!$P$13:$Q$15,2,FALSE)</f>
        <v>2</v>
      </c>
      <c r="IF438" t="b">
        <f t="shared" si="469"/>
        <v>1</v>
      </c>
      <c r="IG438" t="b">
        <f t="shared" si="470"/>
        <v>0</v>
      </c>
      <c r="IH438" t="b">
        <f t="shared" si="471"/>
        <v>0</v>
      </c>
      <c r="II438" t="b">
        <f t="shared" si="435"/>
        <v>0</v>
      </c>
      <c r="IJ438">
        <f>IF(OR(IF438=FALSE,IF438="na"),"na",VLOOKUP(JF438,'Vlookup tables'!$G$2:$H$7,2,FALSE))</f>
        <v>3</v>
      </c>
      <c r="IK438" t="str">
        <f>IF(OR(IG438=FALSE,IG438="na"),"na",VLOOKUP(JG438,'Vlookup tables'!$G$2:$H$7,2,FALSE))</f>
        <v>na</v>
      </c>
      <c r="IL438" t="str">
        <f>IF(OR(IH438=FALSE,IH438="na"),"na",VLOOKUP(JH438,'Vlookup tables'!$G$2:$H$7,2,FALSE))</f>
        <v>na</v>
      </c>
      <c r="IM438">
        <f>IF(OR(IF438=FALSE,IF438="na"),"na",VLOOKUP(JL438,'Vlookup tables'!$J$2:$K$5,2,FALSE))</f>
        <v>3</v>
      </c>
      <c r="IN438" t="str">
        <f>IF(OR(IG438=FALSE,IG438="na"),"na",VLOOKUP(JM438,'Vlookup tables'!$J$2:$K$5,2,FALSE))</f>
        <v>na</v>
      </c>
      <c r="IO438" t="str">
        <f>IF(OR(IH438=FALSE,IH438="na"),"na",VLOOKUP(JN438,'Vlookup tables'!$J$2:$K$5,2,FALSE))</f>
        <v>na</v>
      </c>
      <c r="IP438" t="b">
        <f t="shared" si="472"/>
        <v>1</v>
      </c>
      <c r="IQ438" t="str">
        <f t="shared" si="473"/>
        <v>na</v>
      </c>
      <c r="IR438" t="str">
        <f t="shared" si="474"/>
        <v>na</v>
      </c>
      <c r="IS438" t="b">
        <f t="shared" si="475"/>
        <v>1</v>
      </c>
      <c r="IT438" t="s">
        <v>559</v>
      </c>
      <c r="IU438" t="s">
        <v>560</v>
      </c>
      <c r="IV438" t="s">
        <v>540</v>
      </c>
      <c r="IW438" t="s">
        <v>576</v>
      </c>
      <c r="IX438" t="s">
        <v>577</v>
      </c>
      <c r="IY438" t="s">
        <v>532</v>
      </c>
      <c r="IZ438" t="s">
        <v>562</v>
      </c>
      <c r="JA438" t="s">
        <v>578</v>
      </c>
      <c r="JB438" t="s">
        <v>662</v>
      </c>
      <c r="JF438" t="s">
        <v>527</v>
      </c>
      <c r="JL438" t="s">
        <v>532</v>
      </c>
      <c r="JR438" t="s">
        <v>2189</v>
      </c>
      <c r="KM438" t="s">
        <v>2190</v>
      </c>
      <c r="KN438" t="s">
        <v>642</v>
      </c>
      <c r="KQ438" t="b">
        <f t="shared" si="476"/>
        <v>0</v>
      </c>
      <c r="KR438">
        <f t="shared" si="436"/>
        <v>163</v>
      </c>
    </row>
    <row r="439" spans="1:304" outlineLevel="1" x14ac:dyDescent="0.3">
      <c r="A439">
        <v>16</v>
      </c>
      <c r="B439">
        <v>218</v>
      </c>
      <c r="C439" s="2">
        <v>44903.723020833335</v>
      </c>
      <c r="D439">
        <v>1</v>
      </c>
      <c r="E439" t="s">
        <v>775</v>
      </c>
      <c r="F439" t="s">
        <v>566</v>
      </c>
      <c r="G439">
        <f>VLOOKUP(F439,'Vlookup tables'!$A$2:$B$10,2,FALSE)</f>
        <v>3</v>
      </c>
      <c r="H439" t="s">
        <v>579</v>
      </c>
      <c r="I439" t="s">
        <v>1074</v>
      </c>
      <c r="J439" t="str">
        <f t="shared" si="477"/>
        <v>Business Analyst</v>
      </c>
      <c r="K439" t="s">
        <v>566</v>
      </c>
      <c r="L439">
        <f>VLOOKUP(K439,'Vlookup tables'!$A$2:$B$10,2,FALSE)</f>
        <v>3</v>
      </c>
      <c r="M439" t="s">
        <v>592</v>
      </c>
      <c r="N439" t="b">
        <f t="shared" si="437"/>
        <v>0</v>
      </c>
      <c r="O439" t="b">
        <f t="shared" si="438"/>
        <v>1</v>
      </c>
      <c r="P439" t="b">
        <f t="shared" si="439"/>
        <v>0</v>
      </c>
      <c r="Q439" t="b">
        <f t="shared" si="440"/>
        <v>0</v>
      </c>
      <c r="R439" t="b">
        <f t="shared" si="441"/>
        <v>0</v>
      </c>
      <c r="T439" t="str">
        <f t="shared" si="478"/>
        <v>Unknown</v>
      </c>
      <c r="U439" t="str">
        <f t="shared" si="479"/>
        <v>na</v>
      </c>
      <c r="V439" t="str">
        <f t="shared" si="480"/>
        <v>Unknown</v>
      </c>
      <c r="W439" t="str">
        <f t="shared" si="481"/>
        <v>Unknown</v>
      </c>
      <c r="X439" t="str">
        <f t="shared" si="482"/>
        <v>Unknown</v>
      </c>
      <c r="Y439" t="s">
        <v>517</v>
      </c>
      <c r="Z439">
        <f>VLOOKUP(Y439,'Vlookup tables'!$D$2:$E$6,2,FALSE)</f>
        <v>1</v>
      </c>
      <c r="AA439" t="b">
        <f t="shared" si="419"/>
        <v>1</v>
      </c>
      <c r="AB439" t="b">
        <f t="shared" si="442"/>
        <v>1</v>
      </c>
      <c r="AC439" t="b">
        <f t="shared" si="443"/>
        <v>0</v>
      </c>
      <c r="AD439" t="b">
        <f t="shared" si="444"/>
        <v>0</v>
      </c>
      <c r="AE439" t="b">
        <f t="shared" si="445"/>
        <v>0</v>
      </c>
      <c r="AF439">
        <f>IF(OR(AA439=FALSE,AA439="na"),"na",VLOOKUP(AV439,'Vlookup tables'!$G$2:$H$7,2,FALSE))</f>
        <v>1</v>
      </c>
      <c r="AG439">
        <f>IF(OR(AB439=FALSE,AB439="na"),"na",VLOOKUP(AW439,'Vlookup tables'!$G$2:$H$7,2,FALSE))</f>
        <v>1</v>
      </c>
      <c r="AH439" t="str">
        <f>IF(OR(AC439=FALSE,AC439="na"),"na",VLOOKUP(AX439,'Vlookup tables'!$G$2:$H$7,2,FALSE))</f>
        <v>na</v>
      </c>
      <c r="AI439" t="str">
        <f>IF(OR(AD439=FALSE,AD439="na"),"na",VLOOKUP(AY439,'Vlookup tables'!$G$2:$H$7,2,FALSE))</f>
        <v>na</v>
      </c>
      <c r="AJ439">
        <f>IF(OR(AA439=FALSE,AA439="na"),"na",VLOOKUP(BC439,'Vlookup tables'!$J$2:$K$5,2,FALSE))</f>
        <v>3</v>
      </c>
      <c r="AK439">
        <f>IF(OR(AB439=FALSE,AB439="na"),"na",VLOOKUP(BD439,'Vlookup tables'!$J$2:$K$5,2,FALSE))</f>
        <v>3</v>
      </c>
      <c r="AL439" t="str">
        <f>IF(OR(AC439=FALSE,AC439="na"),"na",VLOOKUP(BE439,'Vlookup tables'!$J$2:$K$5,2,FALSE))</f>
        <v>na</v>
      </c>
      <c r="AM439" t="str">
        <f>IF(OR(AD439=FALSE,AD439="na"),"na",VLOOKUP(BF439,'Vlookup tables'!$J$2:$K$5,2,FALSE))</f>
        <v>na</v>
      </c>
      <c r="AN439" t="b">
        <f t="shared" si="446"/>
        <v>0</v>
      </c>
      <c r="AO439" t="b">
        <f t="shared" si="447"/>
        <v>0</v>
      </c>
      <c r="AP439" t="str">
        <f t="shared" si="448"/>
        <v>na</v>
      </c>
      <c r="AQ439" t="str">
        <f t="shared" si="449"/>
        <v>na</v>
      </c>
      <c r="AR439" t="s">
        <v>682</v>
      </c>
      <c r="AV439" t="s">
        <v>530</v>
      </c>
      <c r="AW439" t="s">
        <v>530</v>
      </c>
      <c r="AX439" t="s">
        <v>530</v>
      </c>
      <c r="BC439" t="s">
        <v>532</v>
      </c>
      <c r="BD439" t="s">
        <v>532</v>
      </c>
      <c r="BE439" t="s">
        <v>532</v>
      </c>
      <c r="BQ439" t="str">
        <f t="shared" si="450"/>
        <v>Unknown</v>
      </c>
      <c r="BR439" t="str">
        <f t="shared" si="451"/>
        <v>Unknown</v>
      </c>
      <c r="BS439" t="str">
        <f t="shared" si="452"/>
        <v>Unknown</v>
      </c>
      <c r="BT439" t="str">
        <f t="shared" si="453"/>
        <v>Unknown</v>
      </c>
      <c r="BU439" t="str">
        <f t="shared" si="454"/>
        <v>Unknown</v>
      </c>
      <c r="BV439" t="str">
        <f t="shared" si="455"/>
        <v>Unknown</v>
      </c>
      <c r="BW439" t="str">
        <f>IF(OR(BR439=FALSE,BR439="na"),"na",VLOOKUP(CN439,'Vlookup tables'!$G$2:$H$7,2,FALSE))</f>
        <v>Unknown</v>
      </c>
      <c r="BX439" t="str">
        <f>IF(OR(BS439=FALSE,BS439="na"),"na",VLOOKUP(CO439,'Vlookup tables'!$G$2:$H$7,2,FALSE))</f>
        <v>Unknown</v>
      </c>
      <c r="BY439" t="str">
        <f>IF(OR(BT439=FALSE,BT439="na"),"na",VLOOKUP(CP439,'Vlookup tables'!$G$2:$H$7,2,FALSE))</f>
        <v>Unknown</v>
      </c>
      <c r="BZ439" t="str">
        <f>IF(OR(BU439=FALSE,BU439="na"),"na",VLOOKUP(CQ439,'Vlookup tables'!$G$2:$H$7,2,FALSE))</f>
        <v>Unknown</v>
      </c>
      <c r="CA439" t="str">
        <f>IF(OR(BR439=FALSE,BR439="na"),"na",VLOOKUP(CU439,'Vlookup tables'!$J$2:$K$5,2,FALSE))</f>
        <v>Unknown</v>
      </c>
      <c r="CB439" t="str">
        <f>IF(OR(BS439=FALSE,BS439="na"),"na",VLOOKUP(CV439,'Vlookup tables'!$J$2:$K$5,2,FALSE))</f>
        <v>Unknown</v>
      </c>
      <c r="CC439" t="str">
        <f>IF(OR(BT439=FALSE,BT439="na"),"na",VLOOKUP(CW439,'Vlookup tables'!$J$2:$K$5,2,FALSE))</f>
        <v>Unknown</v>
      </c>
      <c r="CD439" t="str">
        <f>IF(OR(BU439=FALSE,BU439="na"),"na",VLOOKUP(CX439,'Vlookup tables'!$J$2:$K$5,2,FALSE))</f>
        <v>Unknown</v>
      </c>
      <c r="CE439" t="b">
        <f t="shared" si="456"/>
        <v>0</v>
      </c>
      <c r="CF439" t="b">
        <f t="shared" si="457"/>
        <v>0</v>
      </c>
      <c r="CG439" t="b">
        <f t="shared" si="458"/>
        <v>0</v>
      </c>
      <c r="CH439" t="b">
        <f t="shared" si="459"/>
        <v>0</v>
      </c>
      <c r="DI439" t="b">
        <f t="shared" si="460"/>
        <v>0</v>
      </c>
      <c r="EQ439" t="str">
        <f t="shared" si="461"/>
        <v>Unknown</v>
      </c>
      <c r="ER439" t="b">
        <f t="shared" si="462"/>
        <v>0</v>
      </c>
      <c r="ES439" t="b">
        <f t="shared" si="463"/>
        <v>0</v>
      </c>
      <c r="ET439" t="b">
        <f t="shared" si="464"/>
        <v>0</v>
      </c>
      <c r="EU439" t="b">
        <f t="shared" si="465"/>
        <v>0</v>
      </c>
      <c r="EV439" t="b">
        <f t="shared" si="466"/>
        <v>0</v>
      </c>
      <c r="EW439" t="str">
        <f t="shared" si="420"/>
        <v>na</v>
      </c>
      <c r="EX439" t="str">
        <f t="shared" si="421"/>
        <v>na</v>
      </c>
      <c r="EY439" t="str">
        <f t="shared" si="422"/>
        <v>na</v>
      </c>
      <c r="EZ439" t="str">
        <f t="shared" si="423"/>
        <v>na</v>
      </c>
      <c r="FA439" t="str">
        <f t="shared" si="424"/>
        <v>na</v>
      </c>
      <c r="FB439" t="str">
        <f t="shared" si="425"/>
        <v>na</v>
      </c>
      <c r="FC439" t="str">
        <f t="shared" si="467"/>
        <v>na</v>
      </c>
      <c r="FD439" t="str">
        <f t="shared" si="426"/>
        <v>na</v>
      </c>
      <c r="FE439" t="str">
        <f t="shared" si="427"/>
        <v>na</v>
      </c>
      <c r="FF439" t="str">
        <f t="shared" si="428"/>
        <v>na</v>
      </c>
      <c r="FG439" t="str">
        <f t="shared" si="429"/>
        <v>na</v>
      </c>
      <c r="FH439" t="str">
        <f t="shared" si="468"/>
        <v>na</v>
      </c>
      <c r="FI439" t="str">
        <f>IF(OR(FD439=FALSE,FD439="na"),"na",VLOOKUP(GH439,'Vlookup tables'!$G$2:$H$7,2,FALSE))</f>
        <v>na</v>
      </c>
      <c r="FJ439" t="str">
        <f>IF(OR(FE439=FALSE,FE439="na"),"na",VLOOKUP(GI439,'Vlookup tables'!$G$2:$H$7,2,FALSE))</f>
        <v>na</v>
      </c>
      <c r="FK439" t="str">
        <f>IF(OR(FF439=FALSE,FF439="na"),"na",VLOOKUP(GJ439,'Vlookup tables'!$G$2:$H$7,2,FALSE))</f>
        <v>na</v>
      </c>
      <c r="FL439" t="str">
        <f>IF(OR(FG439=FALSE,FG439="na"),"na",VLOOKUP(GK439,'Vlookup tables'!$G$2:$H$7,2,FALSE))</f>
        <v>na</v>
      </c>
      <c r="FM439" t="str">
        <f>IF(OR(FD439=FALSE,FD439="na"),"na",VLOOKUP(GO439,'Vlookup tables'!$J$2:$K$5,2,FALSE))</f>
        <v>na</v>
      </c>
      <c r="FN439" t="str">
        <f>IF(OR(FE439=FALSE,FE439="na"),"na",VLOOKUP(GP439,'Vlookup tables'!$J$2:$K$5,2,FALSE))</f>
        <v>na</v>
      </c>
      <c r="FO439" t="str">
        <f>IF(OR(FF439=FALSE,FF439="na"),"na",VLOOKUP(GQ439,'Vlookup tables'!$J$2:$K$5,2,FALSE))</f>
        <v>na</v>
      </c>
      <c r="FP439" t="str">
        <f>IF(OR(FG439=FALSE,FG439="na"),"na",VLOOKUP(GR439,'Vlookup tables'!$J$2:$K$5,2,FALSE))</f>
        <v>na</v>
      </c>
      <c r="FQ439" t="str">
        <f t="shared" si="430"/>
        <v>na</v>
      </c>
      <c r="FR439" t="str">
        <f t="shared" si="431"/>
        <v>na</v>
      </c>
      <c r="FS439" t="str">
        <f t="shared" si="432"/>
        <v>na</v>
      </c>
      <c r="FT439" t="str">
        <f t="shared" si="433"/>
        <v>na</v>
      </c>
      <c r="FU439" t="str">
        <f t="shared" si="434"/>
        <v>na</v>
      </c>
      <c r="HX439" t="str">
        <f>IF(IT439="","Unknown",VLOOKUP(IT439,'Vlookup tables'!$B$13:$C$16,2,FALSE))</f>
        <v>Unknown</v>
      </c>
      <c r="HY439" t="str">
        <f>IF(IU439="","Unknown",VLOOKUP(IU439,'Vlookup tables'!$D$13:$E$16,2,FALSE))</f>
        <v>Unknown</v>
      </c>
      <c r="HZ439" t="str">
        <f>IF(IV439="","Unknown",VLOOKUP(IV439,'Vlookup tables'!$F$13:$G$16,2,FALSE))</f>
        <v>Unknown</v>
      </c>
      <c r="IA439" t="str">
        <f>IF(IW439="","Unknown",VLOOKUP(IW439,'Vlookup tables'!$H$13:$I$16,2,FALSE))</f>
        <v>Unknown</v>
      </c>
      <c r="IB439" t="str">
        <f>IF(IX439="","Unknown",VLOOKUP(IX439,'Vlookup tables'!$J$13:$K$16,2,FALSE))</f>
        <v>Unknown</v>
      </c>
      <c r="IC439" t="str">
        <f>IF(IY439="","Unknown",VLOOKUP(IY439,'Vlookup tables'!$L$13:$M$16,2,FALSE))</f>
        <v>Unknown</v>
      </c>
      <c r="ID439" t="str">
        <f>IF(IZ439="","Unknown",VLOOKUP(IZ439,'Vlookup tables'!$N$13:$O$16,2,FALSE))</f>
        <v>Unknown</v>
      </c>
      <c r="IE439" t="str">
        <f>VLOOKUP(JA439,'Vlookup tables'!$P$13:$Q$15,2,FALSE)</f>
        <v>Unknown</v>
      </c>
      <c r="IF439" t="str">
        <f t="shared" si="469"/>
        <v>na</v>
      </c>
      <c r="IG439" t="str">
        <f t="shared" si="470"/>
        <v>na</v>
      </c>
      <c r="IH439" t="str">
        <f t="shared" si="471"/>
        <v>na</v>
      </c>
      <c r="II439" t="str">
        <f t="shared" si="435"/>
        <v>na</v>
      </c>
      <c r="IJ439" t="str">
        <f>IF(OR(IF439=FALSE,IF439="na"),"na",VLOOKUP(JF439,'Vlookup tables'!$G$2:$H$7,2,FALSE))</f>
        <v>na</v>
      </c>
      <c r="IK439" t="str">
        <f>IF(OR(IG439=FALSE,IG439="na"),"na",VLOOKUP(JG439,'Vlookup tables'!$G$2:$H$7,2,FALSE))</f>
        <v>na</v>
      </c>
      <c r="IL439" t="str">
        <f>IF(OR(IH439=FALSE,IH439="na"),"na",VLOOKUP(JH439,'Vlookup tables'!$G$2:$H$7,2,FALSE))</f>
        <v>na</v>
      </c>
      <c r="IM439" t="str">
        <f>IF(OR(IF439=FALSE,IF439="na"),"na",VLOOKUP(JL439,'Vlookup tables'!$J$2:$K$5,2,FALSE))</f>
        <v>na</v>
      </c>
      <c r="IN439" t="str">
        <f>IF(OR(IG439=FALSE,IG439="na"),"na",VLOOKUP(JM439,'Vlookup tables'!$J$2:$K$5,2,FALSE))</f>
        <v>na</v>
      </c>
      <c r="IO439" t="str">
        <f>IF(OR(IH439=FALSE,IH439="na"),"na",VLOOKUP(JN439,'Vlookup tables'!$J$2:$K$5,2,FALSE))</f>
        <v>na</v>
      </c>
      <c r="IP439" t="str">
        <f t="shared" si="472"/>
        <v>na</v>
      </c>
      <c r="IQ439" t="str">
        <f t="shared" si="473"/>
        <v>na</v>
      </c>
      <c r="IR439" t="str">
        <f t="shared" si="474"/>
        <v>na</v>
      </c>
      <c r="IS439" t="b">
        <f t="shared" si="475"/>
        <v>0</v>
      </c>
      <c r="KQ439" t="b">
        <f t="shared" si="476"/>
        <v>0</v>
      </c>
      <c r="KR439">
        <f t="shared" si="436"/>
        <v>121</v>
      </c>
    </row>
    <row r="440" spans="1:304" outlineLevel="1" x14ac:dyDescent="0.3">
      <c r="A440">
        <v>1</v>
      </c>
      <c r="B440">
        <v>23</v>
      </c>
      <c r="C440" s="2">
        <v>44903.727800925924</v>
      </c>
      <c r="D440">
        <v>1</v>
      </c>
      <c r="G440" t="str">
        <f>VLOOKUP(F440,'Vlookup tables'!$A$2:$B$10,2,FALSE)</f>
        <v>Unknown</v>
      </c>
      <c r="J440" t="str">
        <f t="shared" si="477"/>
        <v>Unknown</v>
      </c>
      <c r="L440" t="str">
        <f>VLOOKUP(K440,'Vlookup tables'!$A$2:$B$10,2,FALSE)</f>
        <v>Unknown</v>
      </c>
      <c r="N440" t="str">
        <f t="shared" si="437"/>
        <v>Unknown</v>
      </c>
      <c r="O440" t="str">
        <f t="shared" si="438"/>
        <v>Unknown</v>
      </c>
      <c r="P440" t="str">
        <f t="shared" si="439"/>
        <v>Unknown</v>
      </c>
      <c r="Q440" t="str">
        <f t="shared" si="440"/>
        <v>Unknown</v>
      </c>
      <c r="R440" t="str">
        <f t="shared" si="441"/>
        <v>Unknown</v>
      </c>
      <c r="T440" t="str">
        <f t="shared" si="478"/>
        <v>Unknown</v>
      </c>
      <c r="U440" t="str">
        <f t="shared" si="479"/>
        <v>Unknown</v>
      </c>
      <c r="V440" t="str">
        <f t="shared" si="480"/>
        <v>Unknown</v>
      </c>
      <c r="W440" t="str">
        <f t="shared" si="481"/>
        <v>Unknown</v>
      </c>
      <c r="X440" t="str">
        <f t="shared" si="482"/>
        <v>Unknown</v>
      </c>
      <c r="Z440" t="str">
        <f>VLOOKUP(Y440,'Vlookup tables'!$D$2:$E$6,2,FALSE)</f>
        <v>Unknown</v>
      </c>
      <c r="AA440" t="str">
        <f t="shared" si="419"/>
        <v>Unknown</v>
      </c>
      <c r="AB440" t="str">
        <f t="shared" si="442"/>
        <v>Unknown</v>
      </c>
      <c r="AC440" t="str">
        <f t="shared" si="443"/>
        <v>Unknown</v>
      </c>
      <c r="AD440" t="str">
        <f t="shared" si="444"/>
        <v>Unknown</v>
      </c>
      <c r="AE440" t="str">
        <f t="shared" si="445"/>
        <v>Unknown</v>
      </c>
      <c r="AF440" t="str">
        <f>IF(OR(AA440=FALSE,AA440="na"),"na",VLOOKUP(AV440,'Vlookup tables'!$G$2:$H$7,2,FALSE))</f>
        <v>Unknown</v>
      </c>
      <c r="AG440" t="str">
        <f>IF(OR(AB440=FALSE,AB440="na"),"na",VLOOKUP(AW440,'Vlookup tables'!$G$2:$H$7,2,FALSE))</f>
        <v>Unknown</v>
      </c>
      <c r="AH440" t="str">
        <f>IF(OR(AC440=FALSE,AC440="na"),"na",VLOOKUP(AX440,'Vlookup tables'!$G$2:$H$7,2,FALSE))</f>
        <v>Unknown</v>
      </c>
      <c r="AI440" t="str">
        <f>IF(OR(AD440=FALSE,AD440="na"),"na",VLOOKUP(AY440,'Vlookup tables'!$G$2:$H$7,2,FALSE))</f>
        <v>Unknown</v>
      </c>
      <c r="AJ440" t="str">
        <f>IF(OR(AA440=FALSE,AA440="na"),"na",VLOOKUP(BC440,'Vlookup tables'!$J$2:$K$5,2,FALSE))</f>
        <v>Unknown</v>
      </c>
      <c r="AK440" t="str">
        <f>IF(OR(AB440=FALSE,AB440="na"),"na",VLOOKUP(BD440,'Vlookup tables'!$J$2:$K$5,2,FALSE))</f>
        <v>Unknown</v>
      </c>
      <c r="AL440" t="str">
        <f>IF(OR(AC440=FALSE,AC440="na"),"na",VLOOKUP(BE440,'Vlookup tables'!$J$2:$K$5,2,FALSE))</f>
        <v>Unknown</v>
      </c>
      <c r="AM440" t="str">
        <f>IF(OR(AD440=FALSE,AD440="na"),"na",VLOOKUP(BF440,'Vlookup tables'!$J$2:$K$5,2,FALSE))</f>
        <v>Unknown</v>
      </c>
      <c r="AN440" t="b">
        <f t="shared" si="446"/>
        <v>0</v>
      </c>
      <c r="AO440" t="b">
        <f t="shared" si="447"/>
        <v>0</v>
      </c>
      <c r="AP440" t="b">
        <f t="shared" si="448"/>
        <v>0</v>
      </c>
      <c r="AQ440" t="b">
        <f t="shared" si="449"/>
        <v>0</v>
      </c>
      <c r="BQ440" t="str">
        <f t="shared" si="450"/>
        <v>Unknown</v>
      </c>
      <c r="BR440" t="str">
        <f t="shared" si="451"/>
        <v>Unknown</v>
      </c>
      <c r="BS440" t="str">
        <f t="shared" si="452"/>
        <v>Unknown</v>
      </c>
      <c r="BT440" t="str">
        <f t="shared" si="453"/>
        <v>Unknown</v>
      </c>
      <c r="BU440" t="str">
        <f t="shared" si="454"/>
        <v>Unknown</v>
      </c>
      <c r="BV440" t="str">
        <f t="shared" si="455"/>
        <v>Unknown</v>
      </c>
      <c r="BW440" t="str">
        <f>IF(OR(BR440=FALSE,BR440="na"),"na",VLOOKUP(CN440,'Vlookup tables'!$G$2:$H$7,2,FALSE))</f>
        <v>Unknown</v>
      </c>
      <c r="BX440" t="str">
        <f>IF(OR(BS440=FALSE,BS440="na"),"na",VLOOKUP(CO440,'Vlookup tables'!$G$2:$H$7,2,FALSE))</f>
        <v>Unknown</v>
      </c>
      <c r="BY440" t="str">
        <f>IF(OR(BT440=FALSE,BT440="na"),"na",VLOOKUP(CP440,'Vlookup tables'!$G$2:$H$7,2,FALSE))</f>
        <v>Unknown</v>
      </c>
      <c r="BZ440" t="str">
        <f>IF(OR(BU440=FALSE,BU440="na"),"na",VLOOKUP(CQ440,'Vlookup tables'!$G$2:$H$7,2,FALSE))</f>
        <v>Unknown</v>
      </c>
      <c r="CA440" t="str">
        <f>IF(OR(BR440=FALSE,BR440="na"),"na",VLOOKUP(CU440,'Vlookup tables'!$J$2:$K$5,2,FALSE))</f>
        <v>Unknown</v>
      </c>
      <c r="CB440" t="str">
        <f>IF(OR(BS440=FALSE,BS440="na"),"na",VLOOKUP(CV440,'Vlookup tables'!$J$2:$K$5,2,FALSE))</f>
        <v>Unknown</v>
      </c>
      <c r="CC440" t="str">
        <f>IF(OR(BT440=FALSE,BT440="na"),"na",VLOOKUP(CW440,'Vlookup tables'!$J$2:$K$5,2,FALSE))</f>
        <v>Unknown</v>
      </c>
      <c r="CD440" t="str">
        <f>IF(OR(BU440=FALSE,BU440="na"),"na",VLOOKUP(CX440,'Vlookup tables'!$J$2:$K$5,2,FALSE))</f>
        <v>Unknown</v>
      </c>
      <c r="CE440" t="b">
        <f t="shared" si="456"/>
        <v>0</v>
      </c>
      <c r="CF440" t="b">
        <f t="shared" si="457"/>
        <v>0</v>
      </c>
      <c r="CG440" t="b">
        <f t="shared" si="458"/>
        <v>0</v>
      </c>
      <c r="CH440" t="b">
        <f t="shared" si="459"/>
        <v>0</v>
      </c>
      <c r="DI440" t="b">
        <f t="shared" si="460"/>
        <v>0</v>
      </c>
      <c r="EQ440" t="str">
        <f t="shared" si="461"/>
        <v>Unknown</v>
      </c>
      <c r="ER440" t="b">
        <f t="shared" si="462"/>
        <v>0</v>
      </c>
      <c r="ES440" t="b">
        <f t="shared" si="463"/>
        <v>0</v>
      </c>
      <c r="ET440" t="b">
        <f t="shared" si="464"/>
        <v>0</v>
      </c>
      <c r="EU440" t="b">
        <f t="shared" si="465"/>
        <v>0</v>
      </c>
      <c r="EV440" t="b">
        <f t="shared" si="466"/>
        <v>0</v>
      </c>
      <c r="EW440" t="str">
        <f t="shared" si="420"/>
        <v>na</v>
      </c>
      <c r="EX440" t="str">
        <f t="shared" si="421"/>
        <v>na</v>
      </c>
      <c r="EY440" t="str">
        <f t="shared" si="422"/>
        <v>na</v>
      </c>
      <c r="EZ440" t="str">
        <f t="shared" si="423"/>
        <v>na</v>
      </c>
      <c r="FA440" t="str">
        <f t="shared" si="424"/>
        <v>na</v>
      </c>
      <c r="FB440" t="str">
        <f t="shared" si="425"/>
        <v>na</v>
      </c>
      <c r="FC440" t="str">
        <f t="shared" si="467"/>
        <v>na</v>
      </c>
      <c r="FD440" t="str">
        <f t="shared" si="426"/>
        <v>na</v>
      </c>
      <c r="FE440" t="str">
        <f t="shared" si="427"/>
        <v>na</v>
      </c>
      <c r="FF440" t="str">
        <f t="shared" si="428"/>
        <v>na</v>
      </c>
      <c r="FG440" t="str">
        <f t="shared" si="429"/>
        <v>na</v>
      </c>
      <c r="FH440" t="str">
        <f t="shared" si="468"/>
        <v>na</v>
      </c>
      <c r="FI440" t="str">
        <f>IF(OR(FD440=FALSE,FD440="na"),"na",VLOOKUP(GH440,'Vlookup tables'!$G$2:$H$7,2,FALSE))</f>
        <v>na</v>
      </c>
      <c r="FJ440" t="str">
        <f>IF(OR(FE440=FALSE,FE440="na"),"na",VLOOKUP(GI440,'Vlookup tables'!$G$2:$H$7,2,FALSE))</f>
        <v>na</v>
      </c>
      <c r="FK440" t="str">
        <f>IF(OR(FF440=FALSE,FF440="na"),"na",VLOOKUP(GJ440,'Vlookup tables'!$G$2:$H$7,2,FALSE))</f>
        <v>na</v>
      </c>
      <c r="FL440" t="str">
        <f>IF(OR(FG440=FALSE,FG440="na"),"na",VLOOKUP(GK440,'Vlookup tables'!$G$2:$H$7,2,FALSE))</f>
        <v>na</v>
      </c>
      <c r="FM440" t="str">
        <f>IF(OR(FD440=FALSE,FD440="na"),"na",VLOOKUP(GO440,'Vlookup tables'!$J$2:$K$5,2,FALSE))</f>
        <v>na</v>
      </c>
      <c r="FN440" t="str">
        <f>IF(OR(FE440=FALSE,FE440="na"),"na",VLOOKUP(GP440,'Vlookup tables'!$J$2:$K$5,2,FALSE))</f>
        <v>na</v>
      </c>
      <c r="FO440" t="str">
        <f>IF(OR(FF440=FALSE,FF440="na"),"na",VLOOKUP(GQ440,'Vlookup tables'!$J$2:$K$5,2,FALSE))</f>
        <v>na</v>
      </c>
      <c r="FP440" t="str">
        <f>IF(OR(FG440=FALSE,FG440="na"),"na",VLOOKUP(GR440,'Vlookup tables'!$J$2:$K$5,2,FALSE))</f>
        <v>na</v>
      </c>
      <c r="FQ440" t="str">
        <f t="shared" si="430"/>
        <v>na</v>
      </c>
      <c r="FR440" t="str">
        <f t="shared" si="431"/>
        <v>na</v>
      </c>
      <c r="FS440" t="str">
        <f t="shared" si="432"/>
        <v>na</v>
      </c>
      <c r="FT440" t="str">
        <f t="shared" si="433"/>
        <v>na</v>
      </c>
      <c r="FU440" t="str">
        <f t="shared" si="434"/>
        <v>na</v>
      </c>
      <c r="HX440" t="str">
        <f>IF(IT440="","Unknown",VLOOKUP(IT440,'Vlookup tables'!$B$13:$C$16,2,FALSE))</f>
        <v>Unknown</v>
      </c>
      <c r="HY440" t="str">
        <f>IF(IU440="","Unknown",VLOOKUP(IU440,'Vlookup tables'!$D$13:$E$16,2,FALSE))</f>
        <v>Unknown</v>
      </c>
      <c r="HZ440" t="str">
        <f>IF(IV440="","Unknown",VLOOKUP(IV440,'Vlookup tables'!$F$13:$G$16,2,FALSE))</f>
        <v>Unknown</v>
      </c>
      <c r="IA440" t="str">
        <f>IF(IW440="","Unknown",VLOOKUP(IW440,'Vlookup tables'!$H$13:$I$16,2,FALSE))</f>
        <v>Unknown</v>
      </c>
      <c r="IB440" t="str">
        <f>IF(IX440="","Unknown",VLOOKUP(IX440,'Vlookup tables'!$J$13:$K$16,2,FALSE))</f>
        <v>Unknown</v>
      </c>
      <c r="IC440" t="str">
        <f>IF(IY440="","Unknown",VLOOKUP(IY440,'Vlookup tables'!$L$13:$M$16,2,FALSE))</f>
        <v>Unknown</v>
      </c>
      <c r="ID440" t="str">
        <f>IF(IZ440="","Unknown",VLOOKUP(IZ440,'Vlookup tables'!$N$13:$O$16,2,FALSE))</f>
        <v>Unknown</v>
      </c>
      <c r="IE440" t="str">
        <f>VLOOKUP(JA440,'Vlookup tables'!$P$13:$Q$15,2,FALSE)</f>
        <v>Unknown</v>
      </c>
      <c r="IF440" t="str">
        <f t="shared" si="469"/>
        <v>na</v>
      </c>
      <c r="IG440" t="str">
        <f t="shared" si="470"/>
        <v>na</v>
      </c>
      <c r="IH440" t="str">
        <f t="shared" si="471"/>
        <v>na</v>
      </c>
      <c r="II440" t="str">
        <f t="shared" si="435"/>
        <v>na</v>
      </c>
      <c r="IJ440" t="str">
        <f>IF(OR(IF440=FALSE,IF440="na"),"na",VLOOKUP(JF440,'Vlookup tables'!$G$2:$H$7,2,FALSE))</f>
        <v>na</v>
      </c>
      <c r="IK440" t="str">
        <f>IF(OR(IG440=FALSE,IG440="na"),"na",VLOOKUP(JG440,'Vlookup tables'!$G$2:$H$7,2,FALSE))</f>
        <v>na</v>
      </c>
      <c r="IL440" t="str">
        <f>IF(OR(IH440=FALSE,IH440="na"),"na",VLOOKUP(JH440,'Vlookup tables'!$G$2:$H$7,2,FALSE))</f>
        <v>na</v>
      </c>
      <c r="IM440" t="str">
        <f>IF(OR(IF440=FALSE,IF440="na"),"na",VLOOKUP(JL440,'Vlookup tables'!$J$2:$K$5,2,FALSE))</f>
        <v>na</v>
      </c>
      <c r="IN440" t="str">
        <f>IF(OR(IG440=FALSE,IG440="na"),"na",VLOOKUP(JM440,'Vlookup tables'!$J$2:$K$5,2,FALSE))</f>
        <v>na</v>
      </c>
      <c r="IO440" t="str">
        <f>IF(OR(IH440=FALSE,IH440="na"),"na",VLOOKUP(JN440,'Vlookup tables'!$J$2:$K$5,2,FALSE))</f>
        <v>na</v>
      </c>
      <c r="IP440" t="str">
        <f t="shared" si="472"/>
        <v>na</v>
      </c>
      <c r="IQ440" t="str">
        <f t="shared" si="473"/>
        <v>na</v>
      </c>
      <c r="IR440" t="str">
        <f t="shared" si="474"/>
        <v>na</v>
      </c>
      <c r="IS440" t="b">
        <f t="shared" si="475"/>
        <v>0</v>
      </c>
      <c r="KQ440" t="b">
        <f t="shared" si="476"/>
        <v>0</v>
      </c>
      <c r="KR440">
        <f t="shared" si="436"/>
        <v>107</v>
      </c>
    </row>
    <row r="441" spans="1:304" outlineLevel="1" x14ac:dyDescent="0.3">
      <c r="A441">
        <v>1</v>
      </c>
      <c r="B441">
        <v>12</v>
      </c>
      <c r="C441" s="2">
        <v>44903.735902777778</v>
      </c>
      <c r="D441">
        <v>1</v>
      </c>
      <c r="G441" t="str">
        <f>VLOOKUP(F441,'Vlookup tables'!$A$2:$B$10,2,FALSE)</f>
        <v>Unknown</v>
      </c>
      <c r="J441" t="str">
        <f t="shared" si="477"/>
        <v>Unknown</v>
      </c>
      <c r="L441" t="str">
        <f>VLOOKUP(K441,'Vlookup tables'!$A$2:$B$10,2,FALSE)</f>
        <v>Unknown</v>
      </c>
      <c r="N441" t="str">
        <f t="shared" si="437"/>
        <v>Unknown</v>
      </c>
      <c r="O441" t="str">
        <f t="shared" si="438"/>
        <v>Unknown</v>
      </c>
      <c r="P441" t="str">
        <f t="shared" si="439"/>
        <v>Unknown</v>
      </c>
      <c r="Q441" t="str">
        <f t="shared" si="440"/>
        <v>Unknown</v>
      </c>
      <c r="R441" t="str">
        <f t="shared" si="441"/>
        <v>Unknown</v>
      </c>
      <c r="T441" t="str">
        <f t="shared" si="478"/>
        <v>Unknown</v>
      </c>
      <c r="U441" t="str">
        <f t="shared" si="479"/>
        <v>Unknown</v>
      </c>
      <c r="V441" t="str">
        <f t="shared" si="480"/>
        <v>Unknown</v>
      </c>
      <c r="W441" t="str">
        <f t="shared" si="481"/>
        <v>Unknown</v>
      </c>
      <c r="X441" t="str">
        <f t="shared" si="482"/>
        <v>Unknown</v>
      </c>
      <c r="Z441" t="str">
        <f>VLOOKUP(Y441,'Vlookup tables'!$D$2:$E$6,2,FALSE)</f>
        <v>Unknown</v>
      </c>
      <c r="AA441" t="str">
        <f t="shared" si="419"/>
        <v>Unknown</v>
      </c>
      <c r="AB441" t="str">
        <f t="shared" si="442"/>
        <v>Unknown</v>
      </c>
      <c r="AC441" t="str">
        <f t="shared" si="443"/>
        <v>Unknown</v>
      </c>
      <c r="AD441" t="str">
        <f t="shared" si="444"/>
        <v>Unknown</v>
      </c>
      <c r="AE441" t="str">
        <f t="shared" si="445"/>
        <v>Unknown</v>
      </c>
      <c r="AF441" t="str">
        <f>IF(OR(AA441=FALSE,AA441="na"),"na",VLOOKUP(AV441,'Vlookup tables'!$G$2:$H$7,2,FALSE))</f>
        <v>Unknown</v>
      </c>
      <c r="AG441" t="str">
        <f>IF(OR(AB441=FALSE,AB441="na"),"na",VLOOKUP(AW441,'Vlookup tables'!$G$2:$H$7,2,FALSE))</f>
        <v>Unknown</v>
      </c>
      <c r="AH441" t="str">
        <f>IF(OR(AC441=FALSE,AC441="na"),"na",VLOOKUP(AX441,'Vlookup tables'!$G$2:$H$7,2,FALSE))</f>
        <v>Unknown</v>
      </c>
      <c r="AI441" t="str">
        <f>IF(OR(AD441=FALSE,AD441="na"),"na",VLOOKUP(AY441,'Vlookup tables'!$G$2:$H$7,2,FALSE))</f>
        <v>Unknown</v>
      </c>
      <c r="AJ441" t="str">
        <f>IF(OR(AA441=FALSE,AA441="na"),"na",VLOOKUP(BC441,'Vlookup tables'!$J$2:$K$5,2,FALSE))</f>
        <v>Unknown</v>
      </c>
      <c r="AK441" t="str">
        <f>IF(OR(AB441=FALSE,AB441="na"),"na",VLOOKUP(BD441,'Vlookup tables'!$J$2:$K$5,2,FALSE))</f>
        <v>Unknown</v>
      </c>
      <c r="AL441" t="str">
        <f>IF(OR(AC441=FALSE,AC441="na"),"na",VLOOKUP(BE441,'Vlookup tables'!$J$2:$K$5,2,FALSE))</f>
        <v>Unknown</v>
      </c>
      <c r="AM441" t="str">
        <f>IF(OR(AD441=FALSE,AD441="na"),"na",VLOOKUP(BF441,'Vlookup tables'!$J$2:$K$5,2,FALSE))</f>
        <v>Unknown</v>
      </c>
      <c r="AN441" t="b">
        <f t="shared" si="446"/>
        <v>0</v>
      </c>
      <c r="AO441" t="b">
        <f t="shared" si="447"/>
        <v>0</v>
      </c>
      <c r="AP441" t="b">
        <f t="shared" si="448"/>
        <v>0</v>
      </c>
      <c r="AQ441" t="b">
        <f t="shared" si="449"/>
        <v>0</v>
      </c>
      <c r="BQ441" t="str">
        <f t="shared" si="450"/>
        <v>Unknown</v>
      </c>
      <c r="BR441" t="str">
        <f t="shared" si="451"/>
        <v>Unknown</v>
      </c>
      <c r="BS441" t="str">
        <f t="shared" si="452"/>
        <v>Unknown</v>
      </c>
      <c r="BT441" t="str">
        <f t="shared" si="453"/>
        <v>Unknown</v>
      </c>
      <c r="BU441" t="str">
        <f t="shared" si="454"/>
        <v>Unknown</v>
      </c>
      <c r="BV441" t="str">
        <f t="shared" si="455"/>
        <v>Unknown</v>
      </c>
      <c r="BW441" t="str">
        <f>IF(OR(BR441=FALSE,BR441="na"),"na",VLOOKUP(CN441,'Vlookup tables'!$G$2:$H$7,2,FALSE))</f>
        <v>Unknown</v>
      </c>
      <c r="BX441" t="str">
        <f>IF(OR(BS441=FALSE,BS441="na"),"na",VLOOKUP(CO441,'Vlookup tables'!$G$2:$H$7,2,FALSE))</f>
        <v>Unknown</v>
      </c>
      <c r="BY441" t="str">
        <f>IF(OR(BT441=FALSE,BT441="na"),"na",VLOOKUP(CP441,'Vlookup tables'!$G$2:$H$7,2,FALSE))</f>
        <v>Unknown</v>
      </c>
      <c r="BZ441" t="str">
        <f>IF(OR(BU441=FALSE,BU441="na"),"na",VLOOKUP(CQ441,'Vlookup tables'!$G$2:$H$7,2,FALSE))</f>
        <v>Unknown</v>
      </c>
      <c r="CA441" t="str">
        <f>IF(OR(BR441=FALSE,BR441="na"),"na",VLOOKUP(CU441,'Vlookup tables'!$J$2:$K$5,2,FALSE))</f>
        <v>Unknown</v>
      </c>
      <c r="CB441" t="str">
        <f>IF(OR(BS441=FALSE,BS441="na"),"na",VLOOKUP(CV441,'Vlookup tables'!$J$2:$K$5,2,FALSE))</f>
        <v>Unknown</v>
      </c>
      <c r="CC441" t="str">
        <f>IF(OR(BT441=FALSE,BT441="na"),"na",VLOOKUP(CW441,'Vlookup tables'!$J$2:$K$5,2,FALSE))</f>
        <v>Unknown</v>
      </c>
      <c r="CD441" t="str">
        <f>IF(OR(BU441=FALSE,BU441="na"),"na",VLOOKUP(CX441,'Vlookup tables'!$J$2:$K$5,2,FALSE))</f>
        <v>Unknown</v>
      </c>
      <c r="CE441" t="b">
        <f t="shared" si="456"/>
        <v>0</v>
      </c>
      <c r="CF441" t="b">
        <f t="shared" si="457"/>
        <v>0</v>
      </c>
      <c r="CG441" t="b">
        <f t="shared" si="458"/>
        <v>0</v>
      </c>
      <c r="CH441" t="b">
        <f t="shared" si="459"/>
        <v>0</v>
      </c>
      <c r="DI441" t="b">
        <f t="shared" si="460"/>
        <v>0</v>
      </c>
      <c r="EQ441" t="str">
        <f t="shared" si="461"/>
        <v>Unknown</v>
      </c>
      <c r="ER441" t="b">
        <f t="shared" si="462"/>
        <v>0</v>
      </c>
      <c r="ES441" t="b">
        <f t="shared" si="463"/>
        <v>0</v>
      </c>
      <c r="ET441" t="b">
        <f t="shared" si="464"/>
        <v>0</v>
      </c>
      <c r="EU441" t="b">
        <f t="shared" si="465"/>
        <v>0</v>
      </c>
      <c r="EV441" t="b">
        <f t="shared" si="466"/>
        <v>0</v>
      </c>
      <c r="EW441" t="str">
        <f t="shared" si="420"/>
        <v>na</v>
      </c>
      <c r="EX441" t="str">
        <f t="shared" si="421"/>
        <v>na</v>
      </c>
      <c r="EY441" t="str">
        <f t="shared" si="422"/>
        <v>na</v>
      </c>
      <c r="EZ441" t="str">
        <f t="shared" si="423"/>
        <v>na</v>
      </c>
      <c r="FA441" t="str">
        <f t="shared" si="424"/>
        <v>na</v>
      </c>
      <c r="FB441" t="str">
        <f t="shared" si="425"/>
        <v>na</v>
      </c>
      <c r="FC441" t="str">
        <f t="shared" si="467"/>
        <v>na</v>
      </c>
      <c r="FD441" t="str">
        <f t="shared" si="426"/>
        <v>na</v>
      </c>
      <c r="FE441" t="str">
        <f t="shared" si="427"/>
        <v>na</v>
      </c>
      <c r="FF441" t="str">
        <f t="shared" si="428"/>
        <v>na</v>
      </c>
      <c r="FG441" t="str">
        <f t="shared" si="429"/>
        <v>na</v>
      </c>
      <c r="FH441" t="str">
        <f t="shared" si="468"/>
        <v>na</v>
      </c>
      <c r="FI441" t="str">
        <f>IF(OR(FD441=FALSE,FD441="na"),"na",VLOOKUP(GH441,'Vlookup tables'!$G$2:$H$7,2,FALSE))</f>
        <v>na</v>
      </c>
      <c r="FJ441" t="str">
        <f>IF(OR(FE441=FALSE,FE441="na"),"na",VLOOKUP(GI441,'Vlookup tables'!$G$2:$H$7,2,FALSE))</f>
        <v>na</v>
      </c>
      <c r="FK441" t="str">
        <f>IF(OR(FF441=FALSE,FF441="na"),"na",VLOOKUP(GJ441,'Vlookup tables'!$G$2:$H$7,2,FALSE))</f>
        <v>na</v>
      </c>
      <c r="FL441" t="str">
        <f>IF(OR(FG441=FALSE,FG441="na"),"na",VLOOKUP(GK441,'Vlookup tables'!$G$2:$H$7,2,FALSE))</f>
        <v>na</v>
      </c>
      <c r="FM441" t="str">
        <f>IF(OR(FD441=FALSE,FD441="na"),"na",VLOOKUP(GO441,'Vlookup tables'!$J$2:$K$5,2,FALSE))</f>
        <v>na</v>
      </c>
      <c r="FN441" t="str">
        <f>IF(OR(FE441=FALSE,FE441="na"),"na",VLOOKUP(GP441,'Vlookup tables'!$J$2:$K$5,2,FALSE))</f>
        <v>na</v>
      </c>
      <c r="FO441" t="str">
        <f>IF(OR(FF441=FALSE,FF441="na"),"na",VLOOKUP(GQ441,'Vlookup tables'!$J$2:$K$5,2,FALSE))</f>
        <v>na</v>
      </c>
      <c r="FP441" t="str">
        <f>IF(OR(FG441=FALSE,FG441="na"),"na",VLOOKUP(GR441,'Vlookup tables'!$J$2:$K$5,2,FALSE))</f>
        <v>na</v>
      </c>
      <c r="FQ441" t="str">
        <f t="shared" si="430"/>
        <v>na</v>
      </c>
      <c r="FR441" t="str">
        <f t="shared" si="431"/>
        <v>na</v>
      </c>
      <c r="FS441" t="str">
        <f t="shared" si="432"/>
        <v>na</v>
      </c>
      <c r="FT441" t="str">
        <f t="shared" si="433"/>
        <v>na</v>
      </c>
      <c r="FU441" t="str">
        <f t="shared" si="434"/>
        <v>na</v>
      </c>
      <c r="HX441" t="str">
        <f>IF(IT441="","Unknown",VLOOKUP(IT441,'Vlookup tables'!$B$13:$C$16,2,FALSE))</f>
        <v>Unknown</v>
      </c>
      <c r="HY441" t="str">
        <f>IF(IU441="","Unknown",VLOOKUP(IU441,'Vlookup tables'!$D$13:$E$16,2,FALSE))</f>
        <v>Unknown</v>
      </c>
      <c r="HZ441" t="str">
        <f>IF(IV441="","Unknown",VLOOKUP(IV441,'Vlookup tables'!$F$13:$G$16,2,FALSE))</f>
        <v>Unknown</v>
      </c>
      <c r="IA441" t="str">
        <f>IF(IW441="","Unknown",VLOOKUP(IW441,'Vlookup tables'!$H$13:$I$16,2,FALSE))</f>
        <v>Unknown</v>
      </c>
      <c r="IB441" t="str">
        <f>IF(IX441="","Unknown",VLOOKUP(IX441,'Vlookup tables'!$J$13:$K$16,2,FALSE))</f>
        <v>Unknown</v>
      </c>
      <c r="IC441" t="str">
        <f>IF(IY441="","Unknown",VLOOKUP(IY441,'Vlookup tables'!$L$13:$M$16,2,FALSE))</f>
        <v>Unknown</v>
      </c>
      <c r="ID441" t="str">
        <f>IF(IZ441="","Unknown",VLOOKUP(IZ441,'Vlookup tables'!$N$13:$O$16,2,FALSE))</f>
        <v>Unknown</v>
      </c>
      <c r="IE441" t="str">
        <f>VLOOKUP(JA441,'Vlookup tables'!$P$13:$Q$15,2,FALSE)</f>
        <v>Unknown</v>
      </c>
      <c r="IF441" t="str">
        <f t="shared" si="469"/>
        <v>na</v>
      </c>
      <c r="IG441" t="str">
        <f t="shared" si="470"/>
        <v>na</v>
      </c>
      <c r="IH441" t="str">
        <f t="shared" si="471"/>
        <v>na</v>
      </c>
      <c r="II441" t="str">
        <f t="shared" si="435"/>
        <v>na</v>
      </c>
      <c r="IJ441" t="str">
        <f>IF(OR(IF441=FALSE,IF441="na"),"na",VLOOKUP(JF441,'Vlookup tables'!$G$2:$H$7,2,FALSE))</f>
        <v>na</v>
      </c>
      <c r="IK441" t="str">
        <f>IF(OR(IG441=FALSE,IG441="na"),"na",VLOOKUP(JG441,'Vlookup tables'!$G$2:$H$7,2,FALSE))</f>
        <v>na</v>
      </c>
      <c r="IL441" t="str">
        <f>IF(OR(IH441=FALSE,IH441="na"),"na",VLOOKUP(JH441,'Vlookup tables'!$G$2:$H$7,2,FALSE))</f>
        <v>na</v>
      </c>
      <c r="IM441" t="str">
        <f>IF(OR(IF441=FALSE,IF441="na"),"na",VLOOKUP(JL441,'Vlookup tables'!$J$2:$K$5,2,FALSE))</f>
        <v>na</v>
      </c>
      <c r="IN441" t="str">
        <f>IF(OR(IG441=FALSE,IG441="na"),"na",VLOOKUP(JM441,'Vlookup tables'!$J$2:$K$5,2,FALSE))</f>
        <v>na</v>
      </c>
      <c r="IO441" t="str">
        <f>IF(OR(IH441=FALSE,IH441="na"),"na",VLOOKUP(JN441,'Vlookup tables'!$J$2:$K$5,2,FALSE))</f>
        <v>na</v>
      </c>
      <c r="IP441" t="str">
        <f t="shared" si="472"/>
        <v>na</v>
      </c>
      <c r="IQ441" t="str">
        <f t="shared" si="473"/>
        <v>na</v>
      </c>
      <c r="IR441" t="str">
        <f t="shared" si="474"/>
        <v>na</v>
      </c>
      <c r="IS441" t="b">
        <f t="shared" si="475"/>
        <v>0</v>
      </c>
      <c r="KQ441" t="b">
        <f t="shared" si="476"/>
        <v>0</v>
      </c>
      <c r="KR441">
        <f t="shared" si="436"/>
        <v>107</v>
      </c>
    </row>
    <row r="442" spans="1:304" outlineLevel="1" x14ac:dyDescent="0.3">
      <c r="A442">
        <v>10</v>
      </c>
      <c r="B442">
        <v>112</v>
      </c>
      <c r="C442" s="2">
        <v>44903.737013888887</v>
      </c>
      <c r="D442">
        <v>1</v>
      </c>
      <c r="E442" t="s">
        <v>853</v>
      </c>
      <c r="F442" t="s">
        <v>566</v>
      </c>
      <c r="G442">
        <f>VLOOKUP(F442,'Vlookup tables'!$A$2:$B$10,2,FALSE)</f>
        <v>3</v>
      </c>
      <c r="H442" t="s">
        <v>545</v>
      </c>
      <c r="J442" t="str">
        <f t="shared" si="477"/>
        <v>Engineering</v>
      </c>
      <c r="K442" t="s">
        <v>568</v>
      </c>
      <c r="L442">
        <f>VLOOKUP(K442,'Vlookup tables'!$A$2:$B$10,2,FALSE)</f>
        <v>6</v>
      </c>
      <c r="N442" t="str">
        <f t="shared" si="437"/>
        <v>Unknown</v>
      </c>
      <c r="O442" t="str">
        <f t="shared" si="438"/>
        <v>Unknown</v>
      </c>
      <c r="P442" t="str">
        <f t="shared" si="439"/>
        <v>Unknown</v>
      </c>
      <c r="Q442" t="str">
        <f t="shared" si="440"/>
        <v>Unknown</v>
      </c>
      <c r="R442" t="str">
        <f t="shared" si="441"/>
        <v>Unknown</v>
      </c>
      <c r="T442" t="str">
        <f t="shared" si="478"/>
        <v>Unknown</v>
      </c>
      <c r="U442" t="str">
        <f t="shared" si="479"/>
        <v>Unknown</v>
      </c>
      <c r="V442" t="str">
        <f t="shared" si="480"/>
        <v>Unknown</v>
      </c>
      <c r="W442" t="str">
        <f t="shared" si="481"/>
        <v>Unknown</v>
      </c>
      <c r="X442" t="str">
        <f t="shared" si="482"/>
        <v>Unknown</v>
      </c>
      <c r="Z442" t="str">
        <f>VLOOKUP(Y442,'Vlookup tables'!$D$2:$E$6,2,FALSE)</f>
        <v>Unknown</v>
      </c>
      <c r="AA442" t="str">
        <f t="shared" si="419"/>
        <v>Unknown</v>
      </c>
      <c r="AB442" t="str">
        <f t="shared" si="442"/>
        <v>Unknown</v>
      </c>
      <c r="AC442" t="str">
        <f t="shared" si="443"/>
        <v>Unknown</v>
      </c>
      <c r="AD442" t="str">
        <f t="shared" si="444"/>
        <v>Unknown</v>
      </c>
      <c r="AE442" t="str">
        <f t="shared" si="445"/>
        <v>Unknown</v>
      </c>
      <c r="AF442" t="str">
        <f>IF(OR(AA442=FALSE,AA442="na"),"na",VLOOKUP(AV442,'Vlookup tables'!$G$2:$H$7,2,FALSE))</f>
        <v>Unknown</v>
      </c>
      <c r="AG442" t="str">
        <f>IF(OR(AB442=FALSE,AB442="na"),"na",VLOOKUP(AW442,'Vlookup tables'!$G$2:$H$7,2,FALSE))</f>
        <v>Unknown</v>
      </c>
      <c r="AH442" t="str">
        <f>IF(OR(AC442=FALSE,AC442="na"),"na",VLOOKUP(AX442,'Vlookup tables'!$G$2:$H$7,2,FALSE))</f>
        <v>Unknown</v>
      </c>
      <c r="AI442" t="str">
        <f>IF(OR(AD442=FALSE,AD442="na"),"na",VLOOKUP(AY442,'Vlookup tables'!$G$2:$H$7,2,FALSE))</f>
        <v>Unknown</v>
      </c>
      <c r="AJ442" t="str">
        <f>IF(OR(AA442=FALSE,AA442="na"),"na",VLOOKUP(BC442,'Vlookup tables'!$J$2:$K$5,2,FALSE))</f>
        <v>Unknown</v>
      </c>
      <c r="AK442" t="str">
        <f>IF(OR(AB442=FALSE,AB442="na"),"na",VLOOKUP(BD442,'Vlookup tables'!$J$2:$K$5,2,FALSE))</f>
        <v>Unknown</v>
      </c>
      <c r="AL442" t="str">
        <f>IF(OR(AC442=FALSE,AC442="na"),"na",VLOOKUP(BE442,'Vlookup tables'!$J$2:$K$5,2,FALSE))</f>
        <v>Unknown</v>
      </c>
      <c r="AM442" t="str">
        <f>IF(OR(AD442=FALSE,AD442="na"),"na",VLOOKUP(BF442,'Vlookup tables'!$J$2:$K$5,2,FALSE))</f>
        <v>Unknown</v>
      </c>
      <c r="AN442" t="b">
        <f t="shared" si="446"/>
        <v>0</v>
      </c>
      <c r="AO442" t="b">
        <f t="shared" si="447"/>
        <v>0</v>
      </c>
      <c r="AP442" t="b">
        <f t="shared" si="448"/>
        <v>0</v>
      </c>
      <c r="AQ442" t="b">
        <f t="shared" si="449"/>
        <v>0</v>
      </c>
      <c r="BQ442" t="str">
        <f t="shared" si="450"/>
        <v>Unknown</v>
      </c>
      <c r="BR442" t="str">
        <f t="shared" si="451"/>
        <v>Unknown</v>
      </c>
      <c r="BS442" t="str">
        <f t="shared" si="452"/>
        <v>Unknown</v>
      </c>
      <c r="BT442" t="str">
        <f t="shared" si="453"/>
        <v>Unknown</v>
      </c>
      <c r="BU442" t="str">
        <f t="shared" si="454"/>
        <v>Unknown</v>
      </c>
      <c r="BV442" t="str">
        <f t="shared" si="455"/>
        <v>Unknown</v>
      </c>
      <c r="BW442" t="str">
        <f>IF(OR(BR442=FALSE,BR442="na"),"na",VLOOKUP(CN442,'Vlookup tables'!$G$2:$H$7,2,FALSE))</f>
        <v>Unknown</v>
      </c>
      <c r="BX442" t="str">
        <f>IF(OR(BS442=FALSE,BS442="na"),"na",VLOOKUP(CO442,'Vlookup tables'!$G$2:$H$7,2,FALSE))</f>
        <v>Unknown</v>
      </c>
      <c r="BY442" t="str">
        <f>IF(OR(BT442=FALSE,BT442="na"),"na",VLOOKUP(CP442,'Vlookup tables'!$G$2:$H$7,2,FALSE))</f>
        <v>Unknown</v>
      </c>
      <c r="BZ442" t="str">
        <f>IF(OR(BU442=FALSE,BU442="na"),"na",VLOOKUP(CQ442,'Vlookup tables'!$G$2:$H$7,2,FALSE))</f>
        <v>Unknown</v>
      </c>
      <c r="CA442" t="str">
        <f>IF(OR(BR442=FALSE,BR442="na"),"na",VLOOKUP(CU442,'Vlookup tables'!$J$2:$K$5,2,FALSE))</f>
        <v>Unknown</v>
      </c>
      <c r="CB442" t="str">
        <f>IF(OR(BS442=FALSE,BS442="na"),"na",VLOOKUP(CV442,'Vlookup tables'!$J$2:$K$5,2,FALSE))</f>
        <v>Unknown</v>
      </c>
      <c r="CC442" t="str">
        <f>IF(OR(BT442=FALSE,BT442="na"),"na",VLOOKUP(CW442,'Vlookup tables'!$J$2:$K$5,2,FALSE))</f>
        <v>Unknown</v>
      </c>
      <c r="CD442" t="str">
        <f>IF(OR(BU442=FALSE,BU442="na"),"na",VLOOKUP(CX442,'Vlookup tables'!$J$2:$K$5,2,FALSE))</f>
        <v>Unknown</v>
      </c>
      <c r="CE442" t="b">
        <f t="shared" si="456"/>
        <v>0</v>
      </c>
      <c r="CF442" t="b">
        <f t="shared" si="457"/>
        <v>0</v>
      </c>
      <c r="CG442" t="b">
        <f t="shared" si="458"/>
        <v>0</v>
      </c>
      <c r="CH442" t="b">
        <f t="shared" si="459"/>
        <v>0</v>
      </c>
      <c r="DI442" t="b">
        <f t="shared" si="460"/>
        <v>0</v>
      </c>
      <c r="EQ442" t="str">
        <f t="shared" si="461"/>
        <v>Unknown</v>
      </c>
      <c r="ER442" t="b">
        <f t="shared" si="462"/>
        <v>0</v>
      </c>
      <c r="ES442" t="b">
        <f t="shared" si="463"/>
        <v>0</v>
      </c>
      <c r="ET442" t="b">
        <f t="shared" si="464"/>
        <v>0</v>
      </c>
      <c r="EU442" t="b">
        <f t="shared" si="465"/>
        <v>0</v>
      </c>
      <c r="EV442" t="b">
        <f t="shared" si="466"/>
        <v>0</v>
      </c>
      <c r="EW442" t="str">
        <f t="shared" si="420"/>
        <v>na</v>
      </c>
      <c r="EX442" t="str">
        <f t="shared" si="421"/>
        <v>na</v>
      </c>
      <c r="EY442" t="str">
        <f t="shared" si="422"/>
        <v>na</v>
      </c>
      <c r="EZ442" t="str">
        <f t="shared" si="423"/>
        <v>na</v>
      </c>
      <c r="FA442" t="str">
        <f t="shared" si="424"/>
        <v>na</v>
      </c>
      <c r="FB442" t="str">
        <f t="shared" si="425"/>
        <v>na</v>
      </c>
      <c r="FC442" t="str">
        <f t="shared" si="467"/>
        <v>na</v>
      </c>
      <c r="FD442" t="str">
        <f t="shared" si="426"/>
        <v>na</v>
      </c>
      <c r="FE442" t="str">
        <f t="shared" si="427"/>
        <v>na</v>
      </c>
      <c r="FF442" t="str">
        <f t="shared" si="428"/>
        <v>na</v>
      </c>
      <c r="FG442" t="str">
        <f t="shared" si="429"/>
        <v>na</v>
      </c>
      <c r="FH442" t="str">
        <f t="shared" si="468"/>
        <v>na</v>
      </c>
      <c r="FI442" t="str">
        <f>IF(OR(FD442=FALSE,FD442="na"),"na",VLOOKUP(GH442,'Vlookup tables'!$G$2:$H$7,2,FALSE))</f>
        <v>na</v>
      </c>
      <c r="FJ442" t="str">
        <f>IF(OR(FE442=FALSE,FE442="na"),"na",VLOOKUP(GI442,'Vlookup tables'!$G$2:$H$7,2,FALSE))</f>
        <v>na</v>
      </c>
      <c r="FK442" t="str">
        <f>IF(OR(FF442=FALSE,FF442="na"),"na",VLOOKUP(GJ442,'Vlookup tables'!$G$2:$H$7,2,FALSE))</f>
        <v>na</v>
      </c>
      <c r="FL442" t="str">
        <f>IF(OR(FG442=FALSE,FG442="na"),"na",VLOOKUP(GK442,'Vlookup tables'!$G$2:$H$7,2,FALSE))</f>
        <v>na</v>
      </c>
      <c r="FM442" t="str">
        <f>IF(OR(FD442=FALSE,FD442="na"),"na",VLOOKUP(GO442,'Vlookup tables'!$J$2:$K$5,2,FALSE))</f>
        <v>na</v>
      </c>
      <c r="FN442" t="str">
        <f>IF(OR(FE442=FALSE,FE442="na"),"na",VLOOKUP(GP442,'Vlookup tables'!$J$2:$K$5,2,FALSE))</f>
        <v>na</v>
      </c>
      <c r="FO442" t="str">
        <f>IF(OR(FF442=FALSE,FF442="na"),"na",VLOOKUP(GQ442,'Vlookup tables'!$J$2:$K$5,2,FALSE))</f>
        <v>na</v>
      </c>
      <c r="FP442" t="str">
        <f>IF(OR(FG442=FALSE,FG442="na"),"na",VLOOKUP(GR442,'Vlookup tables'!$J$2:$K$5,2,FALSE))</f>
        <v>na</v>
      </c>
      <c r="FQ442" t="str">
        <f t="shared" si="430"/>
        <v>na</v>
      </c>
      <c r="FR442" t="str">
        <f t="shared" si="431"/>
        <v>na</v>
      </c>
      <c r="FS442" t="str">
        <f t="shared" si="432"/>
        <v>na</v>
      </c>
      <c r="FT442" t="str">
        <f t="shared" si="433"/>
        <v>na</v>
      </c>
      <c r="FU442" t="str">
        <f t="shared" si="434"/>
        <v>na</v>
      </c>
      <c r="HX442" t="str">
        <f>IF(IT442="","Unknown",VLOOKUP(IT442,'Vlookup tables'!$B$13:$C$16,2,FALSE))</f>
        <v>Unknown</v>
      </c>
      <c r="HY442" t="str">
        <f>IF(IU442="","Unknown",VLOOKUP(IU442,'Vlookup tables'!$D$13:$E$16,2,FALSE))</f>
        <v>Unknown</v>
      </c>
      <c r="HZ442" t="str">
        <f>IF(IV442="","Unknown",VLOOKUP(IV442,'Vlookup tables'!$F$13:$G$16,2,FALSE))</f>
        <v>Unknown</v>
      </c>
      <c r="IA442" t="str">
        <f>IF(IW442="","Unknown",VLOOKUP(IW442,'Vlookup tables'!$H$13:$I$16,2,FALSE))</f>
        <v>Unknown</v>
      </c>
      <c r="IB442" t="str">
        <f>IF(IX442="","Unknown",VLOOKUP(IX442,'Vlookup tables'!$J$13:$K$16,2,FALSE))</f>
        <v>Unknown</v>
      </c>
      <c r="IC442" t="str">
        <f>IF(IY442="","Unknown",VLOOKUP(IY442,'Vlookup tables'!$L$13:$M$16,2,FALSE))</f>
        <v>Unknown</v>
      </c>
      <c r="ID442" t="str">
        <f>IF(IZ442="","Unknown",VLOOKUP(IZ442,'Vlookup tables'!$N$13:$O$16,2,FALSE))</f>
        <v>Unknown</v>
      </c>
      <c r="IE442" t="str">
        <f>VLOOKUP(JA442,'Vlookup tables'!$P$13:$Q$15,2,FALSE)</f>
        <v>Unknown</v>
      </c>
      <c r="IF442" t="str">
        <f t="shared" si="469"/>
        <v>na</v>
      </c>
      <c r="IG442" t="str">
        <f t="shared" si="470"/>
        <v>na</v>
      </c>
      <c r="IH442" t="str">
        <f t="shared" si="471"/>
        <v>na</v>
      </c>
      <c r="II442" t="str">
        <f t="shared" si="435"/>
        <v>na</v>
      </c>
      <c r="IJ442" t="str">
        <f>IF(OR(IF442=FALSE,IF442="na"),"na",VLOOKUP(JF442,'Vlookup tables'!$G$2:$H$7,2,FALSE))</f>
        <v>na</v>
      </c>
      <c r="IK442" t="str">
        <f>IF(OR(IG442=FALSE,IG442="na"),"na",VLOOKUP(JG442,'Vlookup tables'!$G$2:$H$7,2,FALSE))</f>
        <v>na</v>
      </c>
      <c r="IL442" t="str">
        <f>IF(OR(IH442=FALSE,IH442="na"),"na",VLOOKUP(JH442,'Vlookup tables'!$G$2:$H$7,2,FALSE))</f>
        <v>na</v>
      </c>
      <c r="IM442" t="str">
        <f>IF(OR(IF442=FALSE,IF442="na"),"na",VLOOKUP(JL442,'Vlookup tables'!$J$2:$K$5,2,FALSE))</f>
        <v>na</v>
      </c>
      <c r="IN442" t="str">
        <f>IF(OR(IG442=FALSE,IG442="na"),"na",VLOOKUP(JM442,'Vlookup tables'!$J$2:$K$5,2,FALSE))</f>
        <v>na</v>
      </c>
      <c r="IO442" t="str">
        <f>IF(OR(IH442=FALSE,IH442="na"),"na",VLOOKUP(JN442,'Vlookup tables'!$J$2:$K$5,2,FALSE))</f>
        <v>na</v>
      </c>
      <c r="IP442" t="str">
        <f t="shared" si="472"/>
        <v>na</v>
      </c>
      <c r="IQ442" t="str">
        <f t="shared" si="473"/>
        <v>na</v>
      </c>
      <c r="IR442" t="str">
        <f t="shared" si="474"/>
        <v>na</v>
      </c>
      <c r="IS442" t="b">
        <f t="shared" si="475"/>
        <v>0</v>
      </c>
      <c r="KQ442" t="b">
        <f t="shared" si="476"/>
        <v>0</v>
      </c>
      <c r="KR442">
        <f t="shared" si="436"/>
        <v>111</v>
      </c>
    </row>
    <row r="443" spans="1:304" outlineLevel="1" x14ac:dyDescent="0.3">
      <c r="A443">
        <v>10</v>
      </c>
      <c r="B443">
        <v>49</v>
      </c>
      <c r="C443" s="2">
        <v>44903.739675925928</v>
      </c>
      <c r="D443">
        <v>1</v>
      </c>
      <c r="E443" t="s">
        <v>544</v>
      </c>
      <c r="F443" t="s">
        <v>611</v>
      </c>
      <c r="G443">
        <f>VLOOKUP(F443,'Vlookup tables'!$A$2:$B$10,2,FALSE)</f>
        <v>4</v>
      </c>
      <c r="H443" t="s">
        <v>631</v>
      </c>
      <c r="J443" t="str">
        <f t="shared" si="477"/>
        <v>Maintenance</v>
      </c>
      <c r="K443" t="s">
        <v>568</v>
      </c>
      <c r="L443">
        <f>VLOOKUP(K443,'Vlookup tables'!$A$2:$B$10,2,FALSE)</f>
        <v>6</v>
      </c>
      <c r="N443" t="str">
        <f t="shared" si="437"/>
        <v>Unknown</v>
      </c>
      <c r="O443" t="str">
        <f t="shared" si="438"/>
        <v>Unknown</v>
      </c>
      <c r="P443" t="str">
        <f t="shared" si="439"/>
        <v>Unknown</v>
      </c>
      <c r="Q443" t="str">
        <f t="shared" si="440"/>
        <v>Unknown</v>
      </c>
      <c r="R443" t="str">
        <f t="shared" si="441"/>
        <v>Unknown</v>
      </c>
      <c r="T443" t="str">
        <f t="shared" si="478"/>
        <v>Unknown</v>
      </c>
      <c r="U443" t="str">
        <f t="shared" si="479"/>
        <v>Unknown</v>
      </c>
      <c r="V443" t="str">
        <f t="shared" si="480"/>
        <v>Unknown</v>
      </c>
      <c r="W443" t="str">
        <f t="shared" si="481"/>
        <v>Unknown</v>
      </c>
      <c r="X443" t="str">
        <f t="shared" si="482"/>
        <v>Unknown</v>
      </c>
      <c r="Z443" t="str">
        <f>VLOOKUP(Y443,'Vlookup tables'!$D$2:$E$6,2,FALSE)</f>
        <v>Unknown</v>
      </c>
      <c r="AA443" t="str">
        <f t="shared" si="419"/>
        <v>Unknown</v>
      </c>
      <c r="AB443" t="str">
        <f t="shared" si="442"/>
        <v>Unknown</v>
      </c>
      <c r="AC443" t="str">
        <f t="shared" si="443"/>
        <v>Unknown</v>
      </c>
      <c r="AD443" t="str">
        <f t="shared" si="444"/>
        <v>Unknown</v>
      </c>
      <c r="AE443" t="str">
        <f t="shared" si="445"/>
        <v>Unknown</v>
      </c>
      <c r="AF443" t="str">
        <f>IF(OR(AA443=FALSE,AA443="na"),"na",VLOOKUP(AV443,'Vlookup tables'!$G$2:$H$7,2,FALSE))</f>
        <v>Unknown</v>
      </c>
      <c r="AG443" t="str">
        <f>IF(OR(AB443=FALSE,AB443="na"),"na",VLOOKUP(AW443,'Vlookup tables'!$G$2:$H$7,2,FALSE))</f>
        <v>Unknown</v>
      </c>
      <c r="AH443" t="str">
        <f>IF(OR(AC443=FALSE,AC443="na"),"na",VLOOKUP(AX443,'Vlookup tables'!$G$2:$H$7,2,FALSE))</f>
        <v>Unknown</v>
      </c>
      <c r="AI443" t="str">
        <f>IF(OR(AD443=FALSE,AD443="na"),"na",VLOOKUP(AY443,'Vlookup tables'!$G$2:$H$7,2,FALSE))</f>
        <v>Unknown</v>
      </c>
      <c r="AJ443" t="str">
        <f>IF(OR(AA443=FALSE,AA443="na"),"na",VLOOKUP(BC443,'Vlookup tables'!$J$2:$K$5,2,FALSE))</f>
        <v>Unknown</v>
      </c>
      <c r="AK443" t="str">
        <f>IF(OR(AB443=FALSE,AB443="na"),"na",VLOOKUP(BD443,'Vlookup tables'!$J$2:$K$5,2,FALSE))</f>
        <v>Unknown</v>
      </c>
      <c r="AL443" t="str">
        <f>IF(OR(AC443=FALSE,AC443="na"),"na",VLOOKUP(BE443,'Vlookup tables'!$J$2:$K$5,2,FALSE))</f>
        <v>Unknown</v>
      </c>
      <c r="AM443" t="str">
        <f>IF(OR(AD443=FALSE,AD443="na"),"na",VLOOKUP(BF443,'Vlookup tables'!$J$2:$K$5,2,FALSE))</f>
        <v>Unknown</v>
      </c>
      <c r="AN443" t="b">
        <f t="shared" si="446"/>
        <v>0</v>
      </c>
      <c r="AO443" t="b">
        <f t="shared" si="447"/>
        <v>0</v>
      </c>
      <c r="AP443" t="b">
        <f t="shared" si="448"/>
        <v>0</v>
      </c>
      <c r="AQ443" t="b">
        <f t="shared" si="449"/>
        <v>0</v>
      </c>
      <c r="BQ443" t="str">
        <f t="shared" si="450"/>
        <v>Unknown</v>
      </c>
      <c r="BR443" t="str">
        <f t="shared" si="451"/>
        <v>Unknown</v>
      </c>
      <c r="BS443" t="str">
        <f t="shared" si="452"/>
        <v>Unknown</v>
      </c>
      <c r="BT443" t="str">
        <f t="shared" si="453"/>
        <v>Unknown</v>
      </c>
      <c r="BU443" t="str">
        <f t="shared" si="454"/>
        <v>Unknown</v>
      </c>
      <c r="BV443" t="str">
        <f t="shared" si="455"/>
        <v>Unknown</v>
      </c>
      <c r="BW443" t="str">
        <f>IF(OR(BR443=FALSE,BR443="na"),"na",VLOOKUP(CN443,'Vlookup tables'!$G$2:$H$7,2,FALSE))</f>
        <v>Unknown</v>
      </c>
      <c r="BX443" t="str">
        <f>IF(OR(BS443=FALSE,BS443="na"),"na",VLOOKUP(CO443,'Vlookup tables'!$G$2:$H$7,2,FALSE))</f>
        <v>Unknown</v>
      </c>
      <c r="BY443" t="str">
        <f>IF(OR(BT443=FALSE,BT443="na"),"na",VLOOKUP(CP443,'Vlookup tables'!$G$2:$H$7,2,FALSE))</f>
        <v>Unknown</v>
      </c>
      <c r="BZ443" t="str">
        <f>IF(OR(BU443=FALSE,BU443="na"),"na",VLOOKUP(CQ443,'Vlookup tables'!$G$2:$H$7,2,FALSE))</f>
        <v>Unknown</v>
      </c>
      <c r="CA443" t="str">
        <f>IF(OR(BR443=FALSE,BR443="na"),"na",VLOOKUP(CU443,'Vlookup tables'!$J$2:$K$5,2,FALSE))</f>
        <v>Unknown</v>
      </c>
      <c r="CB443" t="str">
        <f>IF(OR(BS443=FALSE,BS443="na"),"na",VLOOKUP(CV443,'Vlookup tables'!$J$2:$K$5,2,FALSE))</f>
        <v>Unknown</v>
      </c>
      <c r="CC443" t="str">
        <f>IF(OR(BT443=FALSE,BT443="na"),"na",VLOOKUP(CW443,'Vlookup tables'!$J$2:$K$5,2,FALSE))</f>
        <v>Unknown</v>
      </c>
      <c r="CD443" t="str">
        <f>IF(OR(BU443=FALSE,BU443="na"),"na",VLOOKUP(CX443,'Vlookup tables'!$J$2:$K$5,2,FALSE))</f>
        <v>Unknown</v>
      </c>
      <c r="CE443" t="b">
        <f t="shared" si="456"/>
        <v>0</v>
      </c>
      <c r="CF443" t="b">
        <f t="shared" si="457"/>
        <v>0</v>
      </c>
      <c r="CG443" t="b">
        <f t="shared" si="458"/>
        <v>0</v>
      </c>
      <c r="CH443" t="b">
        <f t="shared" si="459"/>
        <v>0</v>
      </c>
      <c r="DI443" t="b">
        <f t="shared" si="460"/>
        <v>0</v>
      </c>
      <c r="EQ443" t="str">
        <f t="shared" si="461"/>
        <v>Unknown</v>
      </c>
      <c r="ER443" t="b">
        <f t="shared" si="462"/>
        <v>0</v>
      </c>
      <c r="ES443" t="b">
        <f t="shared" si="463"/>
        <v>0</v>
      </c>
      <c r="ET443" t="b">
        <f t="shared" si="464"/>
        <v>0</v>
      </c>
      <c r="EU443" t="b">
        <f t="shared" si="465"/>
        <v>0</v>
      </c>
      <c r="EV443" t="b">
        <f t="shared" si="466"/>
        <v>0</v>
      </c>
      <c r="EW443" t="str">
        <f t="shared" si="420"/>
        <v>na</v>
      </c>
      <c r="EX443" t="str">
        <f t="shared" si="421"/>
        <v>na</v>
      </c>
      <c r="EY443" t="str">
        <f t="shared" si="422"/>
        <v>na</v>
      </c>
      <c r="EZ443" t="str">
        <f t="shared" si="423"/>
        <v>na</v>
      </c>
      <c r="FA443" t="str">
        <f t="shared" si="424"/>
        <v>na</v>
      </c>
      <c r="FB443" t="str">
        <f t="shared" si="425"/>
        <v>na</v>
      </c>
      <c r="FC443" t="str">
        <f t="shared" si="467"/>
        <v>na</v>
      </c>
      <c r="FD443" t="str">
        <f t="shared" si="426"/>
        <v>na</v>
      </c>
      <c r="FE443" t="str">
        <f t="shared" si="427"/>
        <v>na</v>
      </c>
      <c r="FF443" t="str">
        <f t="shared" si="428"/>
        <v>na</v>
      </c>
      <c r="FG443" t="str">
        <f t="shared" si="429"/>
        <v>na</v>
      </c>
      <c r="FH443" t="str">
        <f t="shared" si="468"/>
        <v>na</v>
      </c>
      <c r="FI443" t="str">
        <f>IF(OR(FD443=FALSE,FD443="na"),"na",VLOOKUP(GH443,'Vlookup tables'!$G$2:$H$7,2,FALSE))</f>
        <v>na</v>
      </c>
      <c r="FJ443" t="str">
        <f>IF(OR(FE443=FALSE,FE443="na"),"na",VLOOKUP(GI443,'Vlookup tables'!$G$2:$H$7,2,FALSE))</f>
        <v>na</v>
      </c>
      <c r="FK443" t="str">
        <f>IF(OR(FF443=FALSE,FF443="na"),"na",VLOOKUP(GJ443,'Vlookup tables'!$G$2:$H$7,2,FALSE))</f>
        <v>na</v>
      </c>
      <c r="FL443" t="str">
        <f>IF(OR(FG443=FALSE,FG443="na"),"na",VLOOKUP(GK443,'Vlookup tables'!$G$2:$H$7,2,FALSE))</f>
        <v>na</v>
      </c>
      <c r="FM443" t="str">
        <f>IF(OR(FD443=FALSE,FD443="na"),"na",VLOOKUP(GO443,'Vlookup tables'!$J$2:$K$5,2,FALSE))</f>
        <v>na</v>
      </c>
      <c r="FN443" t="str">
        <f>IF(OR(FE443=FALSE,FE443="na"),"na",VLOOKUP(GP443,'Vlookup tables'!$J$2:$K$5,2,FALSE))</f>
        <v>na</v>
      </c>
      <c r="FO443" t="str">
        <f>IF(OR(FF443=FALSE,FF443="na"),"na",VLOOKUP(GQ443,'Vlookup tables'!$J$2:$K$5,2,FALSE))</f>
        <v>na</v>
      </c>
      <c r="FP443" t="str">
        <f>IF(OR(FG443=FALSE,FG443="na"),"na",VLOOKUP(GR443,'Vlookup tables'!$J$2:$K$5,2,FALSE))</f>
        <v>na</v>
      </c>
      <c r="FQ443" t="str">
        <f t="shared" si="430"/>
        <v>na</v>
      </c>
      <c r="FR443" t="str">
        <f t="shared" si="431"/>
        <v>na</v>
      </c>
      <c r="FS443" t="str">
        <f t="shared" si="432"/>
        <v>na</v>
      </c>
      <c r="FT443" t="str">
        <f t="shared" si="433"/>
        <v>na</v>
      </c>
      <c r="FU443" t="str">
        <f t="shared" si="434"/>
        <v>na</v>
      </c>
      <c r="HX443" t="str">
        <f>IF(IT443="","Unknown",VLOOKUP(IT443,'Vlookup tables'!$B$13:$C$16,2,FALSE))</f>
        <v>Unknown</v>
      </c>
      <c r="HY443" t="str">
        <f>IF(IU443="","Unknown",VLOOKUP(IU443,'Vlookup tables'!$D$13:$E$16,2,FALSE))</f>
        <v>Unknown</v>
      </c>
      <c r="HZ443" t="str">
        <f>IF(IV443="","Unknown",VLOOKUP(IV443,'Vlookup tables'!$F$13:$G$16,2,FALSE))</f>
        <v>Unknown</v>
      </c>
      <c r="IA443" t="str">
        <f>IF(IW443="","Unknown",VLOOKUP(IW443,'Vlookup tables'!$H$13:$I$16,2,FALSE))</f>
        <v>Unknown</v>
      </c>
      <c r="IB443" t="str">
        <f>IF(IX443="","Unknown",VLOOKUP(IX443,'Vlookup tables'!$J$13:$K$16,2,FALSE))</f>
        <v>Unknown</v>
      </c>
      <c r="IC443" t="str">
        <f>IF(IY443="","Unknown",VLOOKUP(IY443,'Vlookup tables'!$L$13:$M$16,2,FALSE))</f>
        <v>Unknown</v>
      </c>
      <c r="ID443" t="str">
        <f>IF(IZ443="","Unknown",VLOOKUP(IZ443,'Vlookup tables'!$N$13:$O$16,2,FALSE))</f>
        <v>Unknown</v>
      </c>
      <c r="IE443" t="str">
        <f>VLOOKUP(JA443,'Vlookup tables'!$P$13:$Q$15,2,FALSE)</f>
        <v>Unknown</v>
      </c>
      <c r="IF443" t="str">
        <f t="shared" si="469"/>
        <v>na</v>
      </c>
      <c r="IG443" t="str">
        <f t="shared" si="470"/>
        <v>na</v>
      </c>
      <c r="IH443" t="str">
        <f t="shared" si="471"/>
        <v>na</v>
      </c>
      <c r="II443" t="str">
        <f t="shared" si="435"/>
        <v>na</v>
      </c>
      <c r="IJ443" t="str">
        <f>IF(OR(IF443=FALSE,IF443="na"),"na",VLOOKUP(JF443,'Vlookup tables'!$G$2:$H$7,2,FALSE))</f>
        <v>na</v>
      </c>
      <c r="IK443" t="str">
        <f>IF(OR(IG443=FALSE,IG443="na"),"na",VLOOKUP(JG443,'Vlookup tables'!$G$2:$H$7,2,FALSE))</f>
        <v>na</v>
      </c>
      <c r="IL443" t="str">
        <f>IF(OR(IH443=FALSE,IH443="na"),"na",VLOOKUP(JH443,'Vlookup tables'!$G$2:$H$7,2,FALSE))</f>
        <v>na</v>
      </c>
      <c r="IM443" t="str">
        <f>IF(OR(IF443=FALSE,IF443="na"),"na",VLOOKUP(JL443,'Vlookup tables'!$J$2:$K$5,2,FALSE))</f>
        <v>na</v>
      </c>
      <c r="IN443" t="str">
        <f>IF(OR(IG443=FALSE,IG443="na"),"na",VLOOKUP(JM443,'Vlookup tables'!$J$2:$K$5,2,FALSE))</f>
        <v>na</v>
      </c>
      <c r="IO443" t="str">
        <f>IF(OR(IH443=FALSE,IH443="na"),"na",VLOOKUP(JN443,'Vlookup tables'!$J$2:$K$5,2,FALSE))</f>
        <v>na</v>
      </c>
      <c r="IP443" t="str">
        <f t="shared" si="472"/>
        <v>na</v>
      </c>
      <c r="IQ443" t="str">
        <f t="shared" si="473"/>
        <v>na</v>
      </c>
      <c r="IR443" t="str">
        <f t="shared" si="474"/>
        <v>na</v>
      </c>
      <c r="IS443" t="b">
        <f t="shared" si="475"/>
        <v>0</v>
      </c>
      <c r="KQ443" t="b">
        <f t="shared" si="476"/>
        <v>0</v>
      </c>
      <c r="KR443">
        <f t="shared" si="436"/>
        <v>111</v>
      </c>
    </row>
    <row r="444" spans="1:304" outlineLevel="1" x14ac:dyDescent="0.3">
      <c r="A444">
        <v>45</v>
      </c>
      <c r="B444">
        <v>61945</v>
      </c>
      <c r="C444" s="2">
        <v>44903.741388888891</v>
      </c>
      <c r="D444">
        <v>1</v>
      </c>
      <c r="E444" t="s">
        <v>544</v>
      </c>
      <c r="F444" t="s">
        <v>566</v>
      </c>
      <c r="G444">
        <f>VLOOKUP(F444,'Vlookup tables'!$A$2:$B$10,2,FALSE)</f>
        <v>3</v>
      </c>
      <c r="H444" t="s">
        <v>545</v>
      </c>
      <c r="J444" t="str">
        <f t="shared" si="477"/>
        <v>Engineering</v>
      </c>
      <c r="K444" t="s">
        <v>612</v>
      </c>
      <c r="L444">
        <f>VLOOKUP(K444,'Vlookup tables'!$A$2:$B$10,2,FALSE)</f>
        <v>5</v>
      </c>
      <c r="M444" t="s">
        <v>701</v>
      </c>
      <c r="N444" t="b">
        <f t="shared" si="437"/>
        <v>1</v>
      </c>
      <c r="O444" t="b">
        <f t="shared" si="438"/>
        <v>1</v>
      </c>
      <c r="P444" t="b">
        <f t="shared" si="439"/>
        <v>0</v>
      </c>
      <c r="Q444" t="b">
        <f t="shared" si="440"/>
        <v>1</v>
      </c>
      <c r="R444" t="b">
        <f t="shared" si="441"/>
        <v>0</v>
      </c>
      <c r="S444" t="s">
        <v>681</v>
      </c>
      <c r="T444" t="str">
        <f t="shared" si="478"/>
        <v>na</v>
      </c>
      <c r="U444" t="str">
        <f t="shared" si="479"/>
        <v>na</v>
      </c>
      <c r="V444" t="b">
        <f t="shared" si="480"/>
        <v>1</v>
      </c>
      <c r="W444" t="str">
        <f t="shared" si="481"/>
        <v>na</v>
      </c>
      <c r="X444" t="b">
        <f t="shared" si="482"/>
        <v>1</v>
      </c>
      <c r="Y444" t="s">
        <v>517</v>
      </c>
      <c r="Z444">
        <f>VLOOKUP(Y444,'Vlookup tables'!$D$2:$E$6,2,FALSE)</f>
        <v>1</v>
      </c>
      <c r="AA444" t="b">
        <f t="shared" si="419"/>
        <v>1</v>
      </c>
      <c r="AB444" t="b">
        <f t="shared" si="442"/>
        <v>1</v>
      </c>
      <c r="AC444" t="b">
        <f t="shared" si="443"/>
        <v>0</v>
      </c>
      <c r="AD444" t="b">
        <f t="shared" si="444"/>
        <v>1</v>
      </c>
      <c r="AE444" t="b">
        <f t="shared" si="445"/>
        <v>0</v>
      </c>
      <c r="AF444">
        <f>IF(OR(AA444=FALSE,AA444="na"),"na",VLOOKUP(AV444,'Vlookup tables'!$G$2:$H$7,2,FALSE))</f>
        <v>1</v>
      </c>
      <c r="AG444">
        <f>IF(OR(AB444=FALSE,AB444="na"),"na",VLOOKUP(AW444,'Vlookup tables'!$G$2:$H$7,2,FALSE))</f>
        <v>1</v>
      </c>
      <c r="AH444" t="str">
        <f>IF(OR(AC444=FALSE,AC444="na"),"na",VLOOKUP(AX444,'Vlookup tables'!$G$2:$H$7,2,FALSE))</f>
        <v>na</v>
      </c>
      <c r="AI444">
        <f>IF(OR(AD444=FALSE,AD444="na"),"na",VLOOKUP(AY444,'Vlookup tables'!$G$2:$H$7,2,FALSE))</f>
        <v>1</v>
      </c>
      <c r="AJ444">
        <f>IF(OR(AA444=FALSE,AA444="na"),"na",VLOOKUP(BC444,'Vlookup tables'!$J$2:$K$5,2,FALSE))</f>
        <v>3</v>
      </c>
      <c r="AK444">
        <f>IF(OR(AB444=FALSE,AB444="na"),"na",VLOOKUP(BD444,'Vlookup tables'!$J$2:$K$5,2,FALSE))</f>
        <v>2</v>
      </c>
      <c r="AL444" t="str">
        <f>IF(OR(AC444=FALSE,AC444="na"),"na",VLOOKUP(BE444,'Vlookup tables'!$J$2:$K$5,2,FALSE))</f>
        <v>na</v>
      </c>
      <c r="AM444">
        <f>IF(OR(AD444=FALSE,AD444="na"),"na",VLOOKUP(BF444,'Vlookup tables'!$J$2:$K$5,2,FALSE))</f>
        <v>2</v>
      </c>
      <c r="AN444" t="b">
        <f t="shared" si="446"/>
        <v>1</v>
      </c>
      <c r="AO444" t="b">
        <f t="shared" si="447"/>
        <v>0</v>
      </c>
      <c r="AP444" t="str">
        <f t="shared" si="448"/>
        <v>na</v>
      </c>
      <c r="AQ444" t="b">
        <f t="shared" si="449"/>
        <v>1</v>
      </c>
      <c r="AR444" t="s">
        <v>771</v>
      </c>
      <c r="AV444" t="s">
        <v>530</v>
      </c>
      <c r="AW444" t="s">
        <v>530</v>
      </c>
      <c r="AX444" t="s">
        <v>531</v>
      </c>
      <c r="AY444" t="s">
        <v>530</v>
      </c>
      <c r="BC444" t="s">
        <v>532</v>
      </c>
      <c r="BD444" t="s">
        <v>528</v>
      </c>
      <c r="BE444" t="s">
        <v>532</v>
      </c>
      <c r="BF444" t="s">
        <v>528</v>
      </c>
      <c r="BJ444" t="s">
        <v>2191</v>
      </c>
      <c r="BL444" t="s">
        <v>2191</v>
      </c>
      <c r="BM444" t="s">
        <v>2191</v>
      </c>
      <c r="BQ444" t="str">
        <f t="shared" si="450"/>
        <v>Yes</v>
      </c>
      <c r="BR444" t="b">
        <f t="shared" si="451"/>
        <v>1</v>
      </c>
      <c r="BS444" t="b">
        <f t="shared" si="452"/>
        <v>1</v>
      </c>
      <c r="BT444" t="b">
        <f t="shared" si="453"/>
        <v>1</v>
      </c>
      <c r="BU444" t="b">
        <f t="shared" si="454"/>
        <v>1</v>
      </c>
      <c r="BV444" t="b">
        <f t="shared" si="455"/>
        <v>0</v>
      </c>
      <c r="BW444">
        <f>IF(OR(BR444=FALSE,BR444="na"),"na",VLOOKUP(CN444,'Vlookup tables'!$G$2:$H$7,2,FALSE))</f>
        <v>2</v>
      </c>
      <c r="BX444">
        <f>IF(OR(BS444=FALSE,BS444="na"),"na",VLOOKUP(CO444,'Vlookup tables'!$G$2:$H$7,2,FALSE))</f>
        <v>3</v>
      </c>
      <c r="BY444">
        <f>IF(OR(BT444=FALSE,BT444="na"),"na",VLOOKUP(CP444,'Vlookup tables'!$G$2:$H$7,2,FALSE))</f>
        <v>1</v>
      </c>
      <c r="BZ444">
        <f>IF(OR(BU444=FALSE,BU444="na"),"na",VLOOKUP(CQ444,'Vlookup tables'!$G$2:$H$7,2,FALSE))</f>
        <v>1</v>
      </c>
      <c r="CA444">
        <f>IF(OR(BR444=FALSE,BR444="na"),"na",VLOOKUP(CU444,'Vlookup tables'!$J$2:$K$5,2,FALSE))</f>
        <v>3</v>
      </c>
      <c r="CB444">
        <f>IF(OR(BS444=FALSE,BS444="na"),"na",VLOOKUP(CV444,'Vlookup tables'!$J$2:$K$5,2,FALSE))</f>
        <v>3</v>
      </c>
      <c r="CC444">
        <f>IF(OR(BT444=FALSE,BT444="na"),"na",VLOOKUP(CW444,'Vlookup tables'!$J$2:$K$5,2,FALSE))</f>
        <v>2</v>
      </c>
      <c r="CD444">
        <f>IF(OR(BU444=FALSE,BU444="na"),"na",VLOOKUP(CX444,'Vlookup tables'!$J$2:$K$5,2,FALSE))</f>
        <v>3</v>
      </c>
      <c r="CE444" t="b">
        <f t="shared" si="456"/>
        <v>0</v>
      </c>
      <c r="CF444" t="b">
        <f t="shared" si="457"/>
        <v>0</v>
      </c>
      <c r="CG444" t="b">
        <f t="shared" si="458"/>
        <v>0</v>
      </c>
      <c r="CH444" t="b">
        <f t="shared" si="459"/>
        <v>0</v>
      </c>
      <c r="CI444" t="s">
        <v>519</v>
      </c>
      <c r="CJ444" t="s">
        <v>550</v>
      </c>
      <c r="CN444" t="s">
        <v>531</v>
      </c>
      <c r="CO444" t="s">
        <v>527</v>
      </c>
      <c r="CP444" t="s">
        <v>530</v>
      </c>
      <c r="CQ444" t="s">
        <v>530</v>
      </c>
      <c r="CU444" t="s">
        <v>532</v>
      </c>
      <c r="CV444" t="s">
        <v>532</v>
      </c>
      <c r="CW444" t="s">
        <v>528</v>
      </c>
      <c r="CX444" t="s">
        <v>532</v>
      </c>
      <c r="DI444" t="b">
        <f t="shared" si="460"/>
        <v>0</v>
      </c>
      <c r="DK444" t="s">
        <v>552</v>
      </c>
      <c r="EQ444" t="str">
        <f t="shared" si="461"/>
        <v>Unknown</v>
      </c>
      <c r="ER444" t="b">
        <f t="shared" si="462"/>
        <v>0</v>
      </c>
      <c r="ES444" t="b">
        <f t="shared" si="463"/>
        <v>0</v>
      </c>
      <c r="ET444" t="b">
        <f t="shared" si="464"/>
        <v>0</v>
      </c>
      <c r="EU444" t="b">
        <f t="shared" si="465"/>
        <v>0</v>
      </c>
      <c r="EV444" t="b">
        <f t="shared" si="466"/>
        <v>0</v>
      </c>
      <c r="EW444" t="str">
        <f t="shared" si="420"/>
        <v>na</v>
      </c>
      <c r="EX444" t="str">
        <f t="shared" si="421"/>
        <v>na</v>
      </c>
      <c r="EY444" t="str">
        <f t="shared" si="422"/>
        <v>na</v>
      </c>
      <c r="EZ444" t="str">
        <f t="shared" si="423"/>
        <v>na</v>
      </c>
      <c r="FA444" t="str">
        <f t="shared" si="424"/>
        <v>na</v>
      </c>
      <c r="FB444" t="str">
        <f t="shared" si="425"/>
        <v>na</v>
      </c>
      <c r="FC444" t="str">
        <f t="shared" si="467"/>
        <v>na</v>
      </c>
      <c r="FD444" t="str">
        <f t="shared" si="426"/>
        <v>na</v>
      </c>
      <c r="FE444" t="str">
        <f t="shared" si="427"/>
        <v>na</v>
      </c>
      <c r="FF444" t="str">
        <f t="shared" si="428"/>
        <v>na</v>
      </c>
      <c r="FG444" t="str">
        <f t="shared" si="429"/>
        <v>na</v>
      </c>
      <c r="FH444" t="str">
        <f t="shared" si="468"/>
        <v>na</v>
      </c>
      <c r="FI444" t="str">
        <f>IF(OR(FD444=FALSE,FD444="na"),"na",VLOOKUP(GH444,'Vlookup tables'!$G$2:$H$7,2,FALSE))</f>
        <v>na</v>
      </c>
      <c r="FJ444" t="str">
        <f>IF(OR(FE444=FALSE,FE444="na"),"na",VLOOKUP(GI444,'Vlookup tables'!$G$2:$H$7,2,FALSE))</f>
        <v>na</v>
      </c>
      <c r="FK444" t="str">
        <f>IF(OR(FF444=FALSE,FF444="na"),"na",VLOOKUP(GJ444,'Vlookup tables'!$G$2:$H$7,2,FALSE))</f>
        <v>na</v>
      </c>
      <c r="FL444" t="str">
        <f>IF(OR(FG444=FALSE,FG444="na"),"na",VLOOKUP(GK444,'Vlookup tables'!$G$2:$H$7,2,FALSE))</f>
        <v>na</v>
      </c>
      <c r="FM444" t="str">
        <f>IF(OR(FD444=FALSE,FD444="na"),"na",VLOOKUP(GO444,'Vlookup tables'!$J$2:$K$5,2,FALSE))</f>
        <v>na</v>
      </c>
      <c r="FN444" t="str">
        <f>IF(OR(FE444=FALSE,FE444="na"),"na",VLOOKUP(GP444,'Vlookup tables'!$J$2:$K$5,2,FALSE))</f>
        <v>na</v>
      </c>
      <c r="FO444" t="str">
        <f>IF(OR(FF444=FALSE,FF444="na"),"na",VLOOKUP(GQ444,'Vlookup tables'!$J$2:$K$5,2,FALSE))</f>
        <v>na</v>
      </c>
      <c r="FP444" t="str">
        <f>IF(OR(FG444=FALSE,FG444="na"),"na",VLOOKUP(GR444,'Vlookup tables'!$J$2:$K$5,2,FALSE))</f>
        <v>na</v>
      </c>
      <c r="FQ444" t="str">
        <f t="shared" si="430"/>
        <v>na</v>
      </c>
      <c r="FR444" t="str">
        <f t="shared" si="431"/>
        <v>na</v>
      </c>
      <c r="FS444" t="str">
        <f t="shared" si="432"/>
        <v>na</v>
      </c>
      <c r="FT444" t="str">
        <f t="shared" si="433"/>
        <v>na</v>
      </c>
      <c r="FU444" t="str">
        <f t="shared" si="434"/>
        <v>na</v>
      </c>
      <c r="HX444" t="str">
        <f>IF(IT444="","Unknown",VLOOKUP(IT444,'Vlookup tables'!$B$13:$C$16,2,FALSE))</f>
        <v>Unknown</v>
      </c>
      <c r="HY444" t="str">
        <f>IF(IU444="","Unknown",VLOOKUP(IU444,'Vlookup tables'!$D$13:$E$16,2,FALSE))</f>
        <v>Unknown</v>
      </c>
      <c r="HZ444" t="str">
        <f>IF(IV444="","Unknown",VLOOKUP(IV444,'Vlookup tables'!$F$13:$G$16,2,FALSE))</f>
        <v>Unknown</v>
      </c>
      <c r="IA444" t="str">
        <f>IF(IW444="","Unknown",VLOOKUP(IW444,'Vlookup tables'!$H$13:$I$16,2,FALSE))</f>
        <v>Unknown</v>
      </c>
      <c r="IB444" t="str">
        <f>IF(IX444="","Unknown",VLOOKUP(IX444,'Vlookup tables'!$J$13:$K$16,2,FALSE))</f>
        <v>Unknown</v>
      </c>
      <c r="IC444" t="str">
        <f>IF(IY444="","Unknown",VLOOKUP(IY444,'Vlookup tables'!$L$13:$M$16,2,FALSE))</f>
        <v>Unknown</v>
      </c>
      <c r="ID444" t="str">
        <f>IF(IZ444="","Unknown",VLOOKUP(IZ444,'Vlookup tables'!$N$13:$O$16,2,FALSE))</f>
        <v>Unknown</v>
      </c>
      <c r="IE444" t="str">
        <f>VLOOKUP(JA444,'Vlookup tables'!$P$13:$Q$15,2,FALSE)</f>
        <v>Unknown</v>
      </c>
      <c r="IF444" t="str">
        <f t="shared" si="469"/>
        <v>na</v>
      </c>
      <c r="IG444" t="str">
        <f t="shared" si="470"/>
        <v>na</v>
      </c>
      <c r="IH444" t="str">
        <f t="shared" si="471"/>
        <v>na</v>
      </c>
      <c r="II444" t="str">
        <f t="shared" si="435"/>
        <v>na</v>
      </c>
      <c r="IJ444" t="str">
        <f>IF(OR(IF444=FALSE,IF444="na"),"na",VLOOKUP(JF444,'Vlookup tables'!$G$2:$H$7,2,FALSE))</f>
        <v>na</v>
      </c>
      <c r="IK444" t="str">
        <f>IF(OR(IG444=FALSE,IG444="na"),"na",VLOOKUP(JG444,'Vlookup tables'!$G$2:$H$7,2,FALSE))</f>
        <v>na</v>
      </c>
      <c r="IL444" t="str">
        <f>IF(OR(IH444=FALSE,IH444="na"),"na",VLOOKUP(JH444,'Vlookup tables'!$G$2:$H$7,2,FALSE))</f>
        <v>na</v>
      </c>
      <c r="IM444" t="str">
        <f>IF(OR(IF444=FALSE,IF444="na"),"na",VLOOKUP(JL444,'Vlookup tables'!$J$2:$K$5,2,FALSE))</f>
        <v>na</v>
      </c>
      <c r="IN444" t="str">
        <f>IF(OR(IG444=FALSE,IG444="na"),"na",VLOOKUP(JM444,'Vlookup tables'!$J$2:$K$5,2,FALSE))</f>
        <v>na</v>
      </c>
      <c r="IO444" t="str">
        <f>IF(OR(IH444=FALSE,IH444="na"),"na",VLOOKUP(JN444,'Vlookup tables'!$J$2:$K$5,2,FALSE))</f>
        <v>na</v>
      </c>
      <c r="IP444" t="str">
        <f t="shared" si="472"/>
        <v>na</v>
      </c>
      <c r="IQ444" t="str">
        <f t="shared" si="473"/>
        <v>na</v>
      </c>
      <c r="IR444" t="str">
        <f t="shared" si="474"/>
        <v>na</v>
      </c>
      <c r="IS444" t="b">
        <f t="shared" si="475"/>
        <v>0</v>
      </c>
      <c r="KQ444" t="b">
        <f t="shared" si="476"/>
        <v>0</v>
      </c>
      <c r="KR444">
        <f t="shared" si="436"/>
        <v>137</v>
      </c>
    </row>
    <row r="445" spans="1:304" outlineLevel="1" x14ac:dyDescent="0.3">
      <c r="A445">
        <v>1</v>
      </c>
      <c r="B445">
        <v>16</v>
      </c>
      <c r="C445" s="2">
        <v>44903.756504629629</v>
      </c>
      <c r="D445">
        <v>1</v>
      </c>
      <c r="G445" t="str">
        <f>VLOOKUP(F445,'Vlookup tables'!$A$2:$B$10,2,FALSE)</f>
        <v>Unknown</v>
      </c>
      <c r="J445" t="str">
        <f t="shared" si="477"/>
        <v>Unknown</v>
      </c>
      <c r="L445" t="str">
        <f>VLOOKUP(K445,'Vlookup tables'!$A$2:$B$10,2,FALSE)</f>
        <v>Unknown</v>
      </c>
      <c r="N445" t="str">
        <f t="shared" si="437"/>
        <v>Unknown</v>
      </c>
      <c r="O445" t="str">
        <f t="shared" si="438"/>
        <v>Unknown</v>
      </c>
      <c r="P445" t="str">
        <f t="shared" si="439"/>
        <v>Unknown</v>
      </c>
      <c r="Q445" t="str">
        <f t="shared" si="440"/>
        <v>Unknown</v>
      </c>
      <c r="R445" t="str">
        <f t="shared" si="441"/>
        <v>Unknown</v>
      </c>
      <c r="T445" t="str">
        <f t="shared" si="478"/>
        <v>Unknown</v>
      </c>
      <c r="U445" t="str">
        <f t="shared" si="479"/>
        <v>Unknown</v>
      </c>
      <c r="V445" t="str">
        <f t="shared" si="480"/>
        <v>Unknown</v>
      </c>
      <c r="W445" t="str">
        <f t="shared" si="481"/>
        <v>Unknown</v>
      </c>
      <c r="X445" t="str">
        <f t="shared" si="482"/>
        <v>Unknown</v>
      </c>
      <c r="Z445" t="str">
        <f>VLOOKUP(Y445,'Vlookup tables'!$D$2:$E$6,2,FALSE)</f>
        <v>Unknown</v>
      </c>
      <c r="AA445" t="str">
        <f t="shared" si="419"/>
        <v>Unknown</v>
      </c>
      <c r="AB445" t="str">
        <f t="shared" si="442"/>
        <v>Unknown</v>
      </c>
      <c r="AC445" t="str">
        <f t="shared" si="443"/>
        <v>Unknown</v>
      </c>
      <c r="AD445" t="str">
        <f t="shared" si="444"/>
        <v>Unknown</v>
      </c>
      <c r="AE445" t="str">
        <f t="shared" si="445"/>
        <v>Unknown</v>
      </c>
      <c r="AF445" t="str">
        <f>IF(OR(AA445=FALSE,AA445="na"),"na",VLOOKUP(AV445,'Vlookup tables'!$G$2:$H$7,2,FALSE))</f>
        <v>Unknown</v>
      </c>
      <c r="AG445" t="str">
        <f>IF(OR(AB445=FALSE,AB445="na"),"na",VLOOKUP(AW445,'Vlookup tables'!$G$2:$H$7,2,FALSE))</f>
        <v>Unknown</v>
      </c>
      <c r="AH445" t="str">
        <f>IF(OR(AC445=FALSE,AC445="na"),"na",VLOOKUP(AX445,'Vlookup tables'!$G$2:$H$7,2,FALSE))</f>
        <v>Unknown</v>
      </c>
      <c r="AI445" t="str">
        <f>IF(OR(AD445=FALSE,AD445="na"),"na",VLOOKUP(AY445,'Vlookup tables'!$G$2:$H$7,2,FALSE))</f>
        <v>Unknown</v>
      </c>
      <c r="AJ445" t="str">
        <f>IF(OR(AA445=FALSE,AA445="na"),"na",VLOOKUP(BC445,'Vlookup tables'!$J$2:$K$5,2,FALSE))</f>
        <v>Unknown</v>
      </c>
      <c r="AK445" t="str">
        <f>IF(OR(AB445=FALSE,AB445="na"),"na",VLOOKUP(BD445,'Vlookup tables'!$J$2:$K$5,2,FALSE))</f>
        <v>Unknown</v>
      </c>
      <c r="AL445" t="str">
        <f>IF(OR(AC445=FALSE,AC445="na"),"na",VLOOKUP(BE445,'Vlookup tables'!$J$2:$K$5,2,FALSE))</f>
        <v>Unknown</v>
      </c>
      <c r="AM445" t="str">
        <f>IF(OR(AD445=FALSE,AD445="na"),"na",VLOOKUP(BF445,'Vlookup tables'!$J$2:$K$5,2,FALSE))</f>
        <v>Unknown</v>
      </c>
      <c r="AN445" t="b">
        <f t="shared" si="446"/>
        <v>0</v>
      </c>
      <c r="AO445" t="b">
        <f t="shared" si="447"/>
        <v>0</v>
      </c>
      <c r="AP445" t="b">
        <f t="shared" si="448"/>
        <v>0</v>
      </c>
      <c r="AQ445" t="b">
        <f t="shared" si="449"/>
        <v>0</v>
      </c>
      <c r="BQ445" t="str">
        <f t="shared" si="450"/>
        <v>Unknown</v>
      </c>
      <c r="BR445" t="str">
        <f t="shared" si="451"/>
        <v>Unknown</v>
      </c>
      <c r="BS445" t="str">
        <f t="shared" si="452"/>
        <v>Unknown</v>
      </c>
      <c r="BT445" t="str">
        <f t="shared" si="453"/>
        <v>Unknown</v>
      </c>
      <c r="BU445" t="str">
        <f t="shared" si="454"/>
        <v>Unknown</v>
      </c>
      <c r="BV445" t="str">
        <f t="shared" si="455"/>
        <v>Unknown</v>
      </c>
      <c r="BW445" t="str">
        <f>IF(OR(BR445=FALSE,BR445="na"),"na",VLOOKUP(CN445,'Vlookup tables'!$G$2:$H$7,2,FALSE))</f>
        <v>Unknown</v>
      </c>
      <c r="BX445" t="str">
        <f>IF(OR(BS445=FALSE,BS445="na"),"na",VLOOKUP(CO445,'Vlookup tables'!$G$2:$H$7,2,FALSE))</f>
        <v>Unknown</v>
      </c>
      <c r="BY445" t="str">
        <f>IF(OR(BT445=FALSE,BT445="na"),"na",VLOOKUP(CP445,'Vlookup tables'!$G$2:$H$7,2,FALSE))</f>
        <v>Unknown</v>
      </c>
      <c r="BZ445" t="str">
        <f>IF(OR(BU445=FALSE,BU445="na"),"na",VLOOKUP(CQ445,'Vlookup tables'!$G$2:$H$7,2,FALSE))</f>
        <v>Unknown</v>
      </c>
      <c r="CA445" t="str">
        <f>IF(OR(BR445=FALSE,BR445="na"),"na",VLOOKUP(CU445,'Vlookup tables'!$J$2:$K$5,2,FALSE))</f>
        <v>Unknown</v>
      </c>
      <c r="CB445" t="str">
        <f>IF(OR(BS445=FALSE,BS445="na"),"na",VLOOKUP(CV445,'Vlookup tables'!$J$2:$K$5,2,FALSE))</f>
        <v>Unknown</v>
      </c>
      <c r="CC445" t="str">
        <f>IF(OR(BT445=FALSE,BT445="na"),"na",VLOOKUP(CW445,'Vlookup tables'!$J$2:$K$5,2,FALSE))</f>
        <v>Unknown</v>
      </c>
      <c r="CD445" t="str">
        <f>IF(OR(BU445=FALSE,BU445="na"),"na",VLOOKUP(CX445,'Vlookup tables'!$J$2:$K$5,2,FALSE))</f>
        <v>Unknown</v>
      </c>
      <c r="CE445" t="b">
        <f t="shared" si="456"/>
        <v>0</v>
      </c>
      <c r="CF445" t="b">
        <f t="shared" si="457"/>
        <v>0</v>
      </c>
      <c r="CG445" t="b">
        <f t="shared" si="458"/>
        <v>0</v>
      </c>
      <c r="CH445" t="b">
        <f t="shared" si="459"/>
        <v>0</v>
      </c>
      <c r="DI445" t="b">
        <f t="shared" si="460"/>
        <v>0</v>
      </c>
      <c r="EQ445" t="str">
        <f t="shared" si="461"/>
        <v>Unknown</v>
      </c>
      <c r="ER445" t="b">
        <f t="shared" si="462"/>
        <v>0</v>
      </c>
      <c r="ES445" t="b">
        <f t="shared" si="463"/>
        <v>0</v>
      </c>
      <c r="ET445" t="b">
        <f t="shared" si="464"/>
        <v>0</v>
      </c>
      <c r="EU445" t="b">
        <f t="shared" si="465"/>
        <v>0</v>
      </c>
      <c r="EV445" t="b">
        <f t="shared" si="466"/>
        <v>0</v>
      </c>
      <c r="EW445" t="str">
        <f t="shared" si="420"/>
        <v>na</v>
      </c>
      <c r="EX445" t="str">
        <f t="shared" si="421"/>
        <v>na</v>
      </c>
      <c r="EY445" t="str">
        <f t="shared" si="422"/>
        <v>na</v>
      </c>
      <c r="EZ445" t="str">
        <f t="shared" si="423"/>
        <v>na</v>
      </c>
      <c r="FA445" t="str">
        <f t="shared" si="424"/>
        <v>na</v>
      </c>
      <c r="FB445" t="str">
        <f t="shared" si="425"/>
        <v>na</v>
      </c>
      <c r="FC445" t="str">
        <f t="shared" si="467"/>
        <v>na</v>
      </c>
      <c r="FD445" t="str">
        <f t="shared" si="426"/>
        <v>na</v>
      </c>
      <c r="FE445" t="str">
        <f t="shared" si="427"/>
        <v>na</v>
      </c>
      <c r="FF445" t="str">
        <f t="shared" si="428"/>
        <v>na</v>
      </c>
      <c r="FG445" t="str">
        <f t="shared" si="429"/>
        <v>na</v>
      </c>
      <c r="FH445" t="str">
        <f t="shared" si="468"/>
        <v>na</v>
      </c>
      <c r="FI445" t="str">
        <f>IF(OR(FD445=FALSE,FD445="na"),"na",VLOOKUP(GH445,'Vlookup tables'!$G$2:$H$7,2,FALSE))</f>
        <v>na</v>
      </c>
      <c r="FJ445" t="str">
        <f>IF(OR(FE445=FALSE,FE445="na"),"na",VLOOKUP(GI445,'Vlookup tables'!$G$2:$H$7,2,FALSE))</f>
        <v>na</v>
      </c>
      <c r="FK445" t="str">
        <f>IF(OR(FF445=FALSE,FF445="na"),"na",VLOOKUP(GJ445,'Vlookup tables'!$G$2:$H$7,2,FALSE))</f>
        <v>na</v>
      </c>
      <c r="FL445" t="str">
        <f>IF(OR(FG445=FALSE,FG445="na"),"na",VLOOKUP(GK445,'Vlookup tables'!$G$2:$H$7,2,FALSE))</f>
        <v>na</v>
      </c>
      <c r="FM445" t="str">
        <f>IF(OR(FD445=FALSE,FD445="na"),"na",VLOOKUP(GO445,'Vlookup tables'!$J$2:$K$5,2,FALSE))</f>
        <v>na</v>
      </c>
      <c r="FN445" t="str">
        <f>IF(OR(FE445=FALSE,FE445="na"),"na",VLOOKUP(GP445,'Vlookup tables'!$J$2:$K$5,2,FALSE))</f>
        <v>na</v>
      </c>
      <c r="FO445" t="str">
        <f>IF(OR(FF445=FALSE,FF445="na"),"na",VLOOKUP(GQ445,'Vlookup tables'!$J$2:$K$5,2,FALSE))</f>
        <v>na</v>
      </c>
      <c r="FP445" t="str">
        <f>IF(OR(FG445=FALSE,FG445="na"),"na",VLOOKUP(GR445,'Vlookup tables'!$J$2:$K$5,2,FALSE))</f>
        <v>na</v>
      </c>
      <c r="FQ445" t="str">
        <f t="shared" si="430"/>
        <v>na</v>
      </c>
      <c r="FR445" t="str">
        <f t="shared" si="431"/>
        <v>na</v>
      </c>
      <c r="FS445" t="str">
        <f t="shared" si="432"/>
        <v>na</v>
      </c>
      <c r="FT445" t="str">
        <f t="shared" si="433"/>
        <v>na</v>
      </c>
      <c r="FU445" t="str">
        <f t="shared" si="434"/>
        <v>na</v>
      </c>
      <c r="HX445" t="str">
        <f>IF(IT445="","Unknown",VLOOKUP(IT445,'Vlookup tables'!$B$13:$C$16,2,FALSE))</f>
        <v>Unknown</v>
      </c>
      <c r="HY445" t="str">
        <f>IF(IU445="","Unknown",VLOOKUP(IU445,'Vlookup tables'!$D$13:$E$16,2,FALSE))</f>
        <v>Unknown</v>
      </c>
      <c r="HZ445" t="str">
        <f>IF(IV445="","Unknown",VLOOKUP(IV445,'Vlookup tables'!$F$13:$G$16,2,FALSE))</f>
        <v>Unknown</v>
      </c>
      <c r="IA445" t="str">
        <f>IF(IW445="","Unknown",VLOOKUP(IW445,'Vlookup tables'!$H$13:$I$16,2,FALSE))</f>
        <v>Unknown</v>
      </c>
      <c r="IB445" t="str">
        <f>IF(IX445="","Unknown",VLOOKUP(IX445,'Vlookup tables'!$J$13:$K$16,2,FALSE))</f>
        <v>Unknown</v>
      </c>
      <c r="IC445" t="str">
        <f>IF(IY445="","Unknown",VLOOKUP(IY445,'Vlookup tables'!$L$13:$M$16,2,FALSE))</f>
        <v>Unknown</v>
      </c>
      <c r="ID445" t="str">
        <f>IF(IZ445="","Unknown",VLOOKUP(IZ445,'Vlookup tables'!$N$13:$O$16,2,FALSE))</f>
        <v>Unknown</v>
      </c>
      <c r="IE445" t="str">
        <f>VLOOKUP(JA445,'Vlookup tables'!$P$13:$Q$15,2,FALSE)</f>
        <v>Unknown</v>
      </c>
      <c r="IF445" t="str">
        <f t="shared" si="469"/>
        <v>na</v>
      </c>
      <c r="IG445" t="str">
        <f t="shared" si="470"/>
        <v>na</v>
      </c>
      <c r="IH445" t="str">
        <f t="shared" si="471"/>
        <v>na</v>
      </c>
      <c r="II445" t="str">
        <f t="shared" si="435"/>
        <v>na</v>
      </c>
      <c r="IJ445" t="str">
        <f>IF(OR(IF445=FALSE,IF445="na"),"na",VLOOKUP(JF445,'Vlookup tables'!$G$2:$H$7,2,FALSE))</f>
        <v>na</v>
      </c>
      <c r="IK445" t="str">
        <f>IF(OR(IG445=FALSE,IG445="na"),"na",VLOOKUP(JG445,'Vlookup tables'!$G$2:$H$7,2,FALSE))</f>
        <v>na</v>
      </c>
      <c r="IL445" t="str">
        <f>IF(OR(IH445=FALSE,IH445="na"),"na",VLOOKUP(JH445,'Vlookup tables'!$G$2:$H$7,2,FALSE))</f>
        <v>na</v>
      </c>
      <c r="IM445" t="str">
        <f>IF(OR(IF445=FALSE,IF445="na"),"na",VLOOKUP(JL445,'Vlookup tables'!$J$2:$K$5,2,FALSE))</f>
        <v>na</v>
      </c>
      <c r="IN445" t="str">
        <f>IF(OR(IG445=FALSE,IG445="na"),"na",VLOOKUP(JM445,'Vlookup tables'!$J$2:$K$5,2,FALSE))</f>
        <v>na</v>
      </c>
      <c r="IO445" t="str">
        <f>IF(OR(IH445=FALSE,IH445="na"),"na",VLOOKUP(JN445,'Vlookup tables'!$J$2:$K$5,2,FALSE))</f>
        <v>na</v>
      </c>
      <c r="IP445" t="str">
        <f t="shared" si="472"/>
        <v>na</v>
      </c>
      <c r="IQ445" t="str">
        <f t="shared" si="473"/>
        <v>na</v>
      </c>
      <c r="IR445" t="str">
        <f t="shared" si="474"/>
        <v>na</v>
      </c>
      <c r="IS445" t="b">
        <f t="shared" si="475"/>
        <v>0</v>
      </c>
      <c r="KQ445" t="b">
        <f t="shared" si="476"/>
        <v>0</v>
      </c>
      <c r="KR445">
        <f t="shared" si="436"/>
        <v>107</v>
      </c>
    </row>
    <row r="446" spans="1:304" outlineLevel="1" x14ac:dyDescent="0.3">
      <c r="A446">
        <v>1</v>
      </c>
      <c r="B446">
        <v>4</v>
      </c>
      <c r="C446" s="2">
        <v>44903.759895833333</v>
      </c>
      <c r="D446">
        <v>1</v>
      </c>
      <c r="G446" t="str">
        <f>VLOOKUP(F446,'Vlookup tables'!$A$2:$B$10,2,FALSE)</f>
        <v>Unknown</v>
      </c>
      <c r="J446" t="str">
        <f t="shared" si="477"/>
        <v>Unknown</v>
      </c>
      <c r="L446" t="str">
        <f>VLOOKUP(K446,'Vlookup tables'!$A$2:$B$10,2,FALSE)</f>
        <v>Unknown</v>
      </c>
      <c r="N446" t="str">
        <f t="shared" si="437"/>
        <v>Unknown</v>
      </c>
      <c r="O446" t="str">
        <f t="shared" si="438"/>
        <v>Unknown</v>
      </c>
      <c r="P446" t="str">
        <f t="shared" si="439"/>
        <v>Unknown</v>
      </c>
      <c r="Q446" t="str">
        <f t="shared" si="440"/>
        <v>Unknown</v>
      </c>
      <c r="R446" t="str">
        <f t="shared" si="441"/>
        <v>Unknown</v>
      </c>
      <c r="T446" t="str">
        <f t="shared" si="478"/>
        <v>Unknown</v>
      </c>
      <c r="U446" t="str">
        <f t="shared" si="479"/>
        <v>Unknown</v>
      </c>
      <c r="V446" t="str">
        <f t="shared" si="480"/>
        <v>Unknown</v>
      </c>
      <c r="W446" t="str">
        <f t="shared" si="481"/>
        <v>Unknown</v>
      </c>
      <c r="X446" t="str">
        <f t="shared" si="482"/>
        <v>Unknown</v>
      </c>
      <c r="Z446" t="str">
        <f>VLOOKUP(Y446,'Vlookup tables'!$D$2:$E$6,2,FALSE)</f>
        <v>Unknown</v>
      </c>
      <c r="AA446" t="str">
        <f t="shared" si="419"/>
        <v>Unknown</v>
      </c>
      <c r="AB446" t="str">
        <f t="shared" si="442"/>
        <v>Unknown</v>
      </c>
      <c r="AC446" t="str">
        <f t="shared" si="443"/>
        <v>Unknown</v>
      </c>
      <c r="AD446" t="str">
        <f t="shared" si="444"/>
        <v>Unknown</v>
      </c>
      <c r="AE446" t="str">
        <f t="shared" si="445"/>
        <v>Unknown</v>
      </c>
      <c r="AF446" t="str">
        <f>IF(OR(AA446=FALSE,AA446="na"),"na",VLOOKUP(AV446,'Vlookup tables'!$G$2:$H$7,2,FALSE))</f>
        <v>Unknown</v>
      </c>
      <c r="AG446" t="str">
        <f>IF(OR(AB446=FALSE,AB446="na"),"na",VLOOKUP(AW446,'Vlookup tables'!$G$2:$H$7,2,FALSE))</f>
        <v>Unknown</v>
      </c>
      <c r="AH446" t="str">
        <f>IF(OR(AC446=FALSE,AC446="na"),"na",VLOOKUP(AX446,'Vlookup tables'!$G$2:$H$7,2,FALSE))</f>
        <v>Unknown</v>
      </c>
      <c r="AI446" t="str">
        <f>IF(OR(AD446=FALSE,AD446="na"),"na",VLOOKUP(AY446,'Vlookup tables'!$G$2:$H$7,2,FALSE))</f>
        <v>Unknown</v>
      </c>
      <c r="AJ446" t="str">
        <f>IF(OR(AA446=FALSE,AA446="na"),"na",VLOOKUP(BC446,'Vlookup tables'!$J$2:$K$5,2,FALSE))</f>
        <v>Unknown</v>
      </c>
      <c r="AK446" t="str">
        <f>IF(OR(AB446=FALSE,AB446="na"),"na",VLOOKUP(BD446,'Vlookup tables'!$J$2:$K$5,2,FALSE))</f>
        <v>Unknown</v>
      </c>
      <c r="AL446" t="str">
        <f>IF(OR(AC446=FALSE,AC446="na"),"na",VLOOKUP(BE446,'Vlookup tables'!$J$2:$K$5,2,FALSE))</f>
        <v>Unknown</v>
      </c>
      <c r="AM446" t="str">
        <f>IF(OR(AD446=FALSE,AD446="na"),"na",VLOOKUP(BF446,'Vlookup tables'!$J$2:$K$5,2,FALSE))</f>
        <v>Unknown</v>
      </c>
      <c r="AN446" t="b">
        <f t="shared" si="446"/>
        <v>0</v>
      </c>
      <c r="AO446" t="b">
        <f t="shared" si="447"/>
        <v>0</v>
      </c>
      <c r="AP446" t="b">
        <f t="shared" si="448"/>
        <v>0</v>
      </c>
      <c r="AQ446" t="b">
        <f t="shared" si="449"/>
        <v>0</v>
      </c>
      <c r="BQ446" t="str">
        <f t="shared" si="450"/>
        <v>Unknown</v>
      </c>
      <c r="BR446" t="str">
        <f t="shared" si="451"/>
        <v>Unknown</v>
      </c>
      <c r="BS446" t="str">
        <f t="shared" si="452"/>
        <v>Unknown</v>
      </c>
      <c r="BT446" t="str">
        <f t="shared" si="453"/>
        <v>Unknown</v>
      </c>
      <c r="BU446" t="str">
        <f t="shared" si="454"/>
        <v>Unknown</v>
      </c>
      <c r="BV446" t="str">
        <f t="shared" si="455"/>
        <v>Unknown</v>
      </c>
      <c r="BW446" t="str">
        <f>IF(OR(BR446=FALSE,BR446="na"),"na",VLOOKUP(CN446,'Vlookup tables'!$G$2:$H$7,2,FALSE))</f>
        <v>Unknown</v>
      </c>
      <c r="BX446" t="str">
        <f>IF(OR(BS446=FALSE,BS446="na"),"na",VLOOKUP(CO446,'Vlookup tables'!$G$2:$H$7,2,FALSE))</f>
        <v>Unknown</v>
      </c>
      <c r="BY446" t="str">
        <f>IF(OR(BT446=FALSE,BT446="na"),"na",VLOOKUP(CP446,'Vlookup tables'!$G$2:$H$7,2,FALSE))</f>
        <v>Unknown</v>
      </c>
      <c r="BZ446" t="str">
        <f>IF(OR(BU446=FALSE,BU446="na"),"na",VLOOKUP(CQ446,'Vlookup tables'!$G$2:$H$7,2,FALSE))</f>
        <v>Unknown</v>
      </c>
      <c r="CA446" t="str">
        <f>IF(OR(BR446=FALSE,BR446="na"),"na",VLOOKUP(CU446,'Vlookup tables'!$J$2:$K$5,2,FALSE))</f>
        <v>Unknown</v>
      </c>
      <c r="CB446" t="str">
        <f>IF(OR(BS446=FALSE,BS446="na"),"na",VLOOKUP(CV446,'Vlookup tables'!$J$2:$K$5,2,FALSE))</f>
        <v>Unknown</v>
      </c>
      <c r="CC446" t="str">
        <f>IF(OR(BT446=FALSE,BT446="na"),"na",VLOOKUP(CW446,'Vlookup tables'!$J$2:$K$5,2,FALSE))</f>
        <v>Unknown</v>
      </c>
      <c r="CD446" t="str">
        <f>IF(OR(BU446=FALSE,BU446="na"),"na",VLOOKUP(CX446,'Vlookup tables'!$J$2:$K$5,2,FALSE))</f>
        <v>Unknown</v>
      </c>
      <c r="CE446" t="b">
        <f t="shared" si="456"/>
        <v>0</v>
      </c>
      <c r="CF446" t="b">
        <f t="shared" si="457"/>
        <v>0</v>
      </c>
      <c r="CG446" t="b">
        <f t="shared" si="458"/>
        <v>0</v>
      </c>
      <c r="CH446" t="b">
        <f t="shared" si="459"/>
        <v>0</v>
      </c>
      <c r="DI446" t="b">
        <f t="shared" si="460"/>
        <v>0</v>
      </c>
      <c r="EQ446" t="str">
        <f t="shared" si="461"/>
        <v>Unknown</v>
      </c>
      <c r="ER446" t="b">
        <f t="shared" si="462"/>
        <v>0</v>
      </c>
      <c r="ES446" t="b">
        <f t="shared" si="463"/>
        <v>0</v>
      </c>
      <c r="ET446" t="b">
        <f t="shared" si="464"/>
        <v>0</v>
      </c>
      <c r="EU446" t="b">
        <f t="shared" si="465"/>
        <v>0</v>
      </c>
      <c r="EV446" t="b">
        <f t="shared" si="466"/>
        <v>0</v>
      </c>
      <c r="EW446" t="str">
        <f t="shared" si="420"/>
        <v>na</v>
      </c>
      <c r="EX446" t="str">
        <f t="shared" si="421"/>
        <v>na</v>
      </c>
      <c r="EY446" t="str">
        <f t="shared" si="422"/>
        <v>na</v>
      </c>
      <c r="EZ446" t="str">
        <f t="shared" si="423"/>
        <v>na</v>
      </c>
      <c r="FA446" t="str">
        <f t="shared" si="424"/>
        <v>na</v>
      </c>
      <c r="FB446" t="str">
        <f t="shared" si="425"/>
        <v>na</v>
      </c>
      <c r="FC446" t="str">
        <f t="shared" si="467"/>
        <v>na</v>
      </c>
      <c r="FD446" t="str">
        <f t="shared" si="426"/>
        <v>na</v>
      </c>
      <c r="FE446" t="str">
        <f t="shared" si="427"/>
        <v>na</v>
      </c>
      <c r="FF446" t="str">
        <f t="shared" si="428"/>
        <v>na</v>
      </c>
      <c r="FG446" t="str">
        <f t="shared" si="429"/>
        <v>na</v>
      </c>
      <c r="FH446" t="str">
        <f t="shared" si="468"/>
        <v>na</v>
      </c>
      <c r="FI446" t="str">
        <f>IF(OR(FD446=FALSE,FD446="na"),"na",VLOOKUP(GH446,'Vlookup tables'!$G$2:$H$7,2,FALSE))</f>
        <v>na</v>
      </c>
      <c r="FJ446" t="str">
        <f>IF(OR(FE446=FALSE,FE446="na"),"na",VLOOKUP(GI446,'Vlookup tables'!$G$2:$H$7,2,FALSE))</f>
        <v>na</v>
      </c>
      <c r="FK446" t="str">
        <f>IF(OR(FF446=FALSE,FF446="na"),"na",VLOOKUP(GJ446,'Vlookup tables'!$G$2:$H$7,2,FALSE))</f>
        <v>na</v>
      </c>
      <c r="FL446" t="str">
        <f>IF(OR(FG446=FALSE,FG446="na"),"na",VLOOKUP(GK446,'Vlookup tables'!$G$2:$H$7,2,FALSE))</f>
        <v>na</v>
      </c>
      <c r="FM446" t="str">
        <f>IF(OR(FD446=FALSE,FD446="na"),"na",VLOOKUP(GO446,'Vlookup tables'!$J$2:$K$5,2,FALSE))</f>
        <v>na</v>
      </c>
      <c r="FN446" t="str">
        <f>IF(OR(FE446=FALSE,FE446="na"),"na",VLOOKUP(GP446,'Vlookup tables'!$J$2:$K$5,2,FALSE))</f>
        <v>na</v>
      </c>
      <c r="FO446" t="str">
        <f>IF(OR(FF446=FALSE,FF446="na"),"na",VLOOKUP(GQ446,'Vlookup tables'!$J$2:$K$5,2,FALSE))</f>
        <v>na</v>
      </c>
      <c r="FP446" t="str">
        <f>IF(OR(FG446=FALSE,FG446="na"),"na",VLOOKUP(GR446,'Vlookup tables'!$J$2:$K$5,2,FALSE))</f>
        <v>na</v>
      </c>
      <c r="FQ446" t="str">
        <f t="shared" si="430"/>
        <v>na</v>
      </c>
      <c r="FR446" t="str">
        <f t="shared" si="431"/>
        <v>na</v>
      </c>
      <c r="FS446" t="str">
        <f t="shared" si="432"/>
        <v>na</v>
      </c>
      <c r="FT446" t="str">
        <f t="shared" si="433"/>
        <v>na</v>
      </c>
      <c r="FU446" t="str">
        <f t="shared" si="434"/>
        <v>na</v>
      </c>
      <c r="HX446" t="str">
        <f>IF(IT446="","Unknown",VLOOKUP(IT446,'Vlookup tables'!$B$13:$C$16,2,FALSE))</f>
        <v>Unknown</v>
      </c>
      <c r="HY446" t="str">
        <f>IF(IU446="","Unknown",VLOOKUP(IU446,'Vlookup tables'!$D$13:$E$16,2,FALSE))</f>
        <v>Unknown</v>
      </c>
      <c r="HZ446" t="str">
        <f>IF(IV446="","Unknown",VLOOKUP(IV446,'Vlookup tables'!$F$13:$G$16,2,FALSE))</f>
        <v>Unknown</v>
      </c>
      <c r="IA446" t="str">
        <f>IF(IW446="","Unknown",VLOOKUP(IW446,'Vlookup tables'!$H$13:$I$16,2,FALSE))</f>
        <v>Unknown</v>
      </c>
      <c r="IB446" t="str">
        <f>IF(IX446="","Unknown",VLOOKUP(IX446,'Vlookup tables'!$J$13:$K$16,2,FALSE))</f>
        <v>Unknown</v>
      </c>
      <c r="IC446" t="str">
        <f>IF(IY446="","Unknown",VLOOKUP(IY446,'Vlookup tables'!$L$13:$M$16,2,FALSE))</f>
        <v>Unknown</v>
      </c>
      <c r="ID446" t="str">
        <f>IF(IZ446="","Unknown",VLOOKUP(IZ446,'Vlookup tables'!$N$13:$O$16,2,FALSE))</f>
        <v>Unknown</v>
      </c>
      <c r="IE446" t="str">
        <f>VLOOKUP(JA446,'Vlookup tables'!$P$13:$Q$15,2,FALSE)</f>
        <v>Unknown</v>
      </c>
      <c r="IF446" t="str">
        <f t="shared" si="469"/>
        <v>na</v>
      </c>
      <c r="IG446" t="str">
        <f t="shared" si="470"/>
        <v>na</v>
      </c>
      <c r="IH446" t="str">
        <f t="shared" si="471"/>
        <v>na</v>
      </c>
      <c r="II446" t="str">
        <f t="shared" si="435"/>
        <v>na</v>
      </c>
      <c r="IJ446" t="str">
        <f>IF(OR(IF446=FALSE,IF446="na"),"na",VLOOKUP(JF446,'Vlookup tables'!$G$2:$H$7,2,FALSE))</f>
        <v>na</v>
      </c>
      <c r="IK446" t="str">
        <f>IF(OR(IG446=FALSE,IG446="na"),"na",VLOOKUP(JG446,'Vlookup tables'!$G$2:$H$7,2,FALSE))</f>
        <v>na</v>
      </c>
      <c r="IL446" t="str">
        <f>IF(OR(IH446=FALSE,IH446="na"),"na",VLOOKUP(JH446,'Vlookup tables'!$G$2:$H$7,2,FALSE))</f>
        <v>na</v>
      </c>
      <c r="IM446" t="str">
        <f>IF(OR(IF446=FALSE,IF446="na"),"na",VLOOKUP(JL446,'Vlookup tables'!$J$2:$K$5,2,FALSE))</f>
        <v>na</v>
      </c>
      <c r="IN446" t="str">
        <f>IF(OR(IG446=FALSE,IG446="na"),"na",VLOOKUP(JM446,'Vlookup tables'!$J$2:$K$5,2,FALSE))</f>
        <v>na</v>
      </c>
      <c r="IO446" t="str">
        <f>IF(OR(IH446=FALSE,IH446="na"),"na",VLOOKUP(JN446,'Vlookup tables'!$J$2:$K$5,2,FALSE))</f>
        <v>na</v>
      </c>
      <c r="IP446" t="str">
        <f t="shared" si="472"/>
        <v>na</v>
      </c>
      <c r="IQ446" t="str">
        <f t="shared" si="473"/>
        <v>na</v>
      </c>
      <c r="IR446" t="str">
        <f t="shared" si="474"/>
        <v>na</v>
      </c>
      <c r="IS446" t="b">
        <f t="shared" si="475"/>
        <v>0</v>
      </c>
      <c r="KQ446" t="b">
        <f t="shared" si="476"/>
        <v>0</v>
      </c>
      <c r="KR446">
        <f t="shared" si="436"/>
        <v>107</v>
      </c>
    </row>
    <row r="447" spans="1:304" outlineLevel="1" x14ac:dyDescent="0.3">
      <c r="A447">
        <v>1</v>
      </c>
      <c r="B447">
        <v>2</v>
      </c>
      <c r="C447" s="2">
        <v>44903.775347222225</v>
      </c>
      <c r="D447">
        <v>1</v>
      </c>
      <c r="G447" t="str">
        <f>VLOOKUP(F447,'Vlookup tables'!$A$2:$B$10,2,FALSE)</f>
        <v>Unknown</v>
      </c>
      <c r="J447" t="str">
        <f t="shared" si="477"/>
        <v>Unknown</v>
      </c>
      <c r="L447" t="str">
        <f>VLOOKUP(K447,'Vlookup tables'!$A$2:$B$10,2,FALSE)</f>
        <v>Unknown</v>
      </c>
      <c r="N447" t="str">
        <f t="shared" si="437"/>
        <v>Unknown</v>
      </c>
      <c r="O447" t="str">
        <f t="shared" si="438"/>
        <v>Unknown</v>
      </c>
      <c r="P447" t="str">
        <f t="shared" si="439"/>
        <v>Unknown</v>
      </c>
      <c r="Q447" t="str">
        <f t="shared" si="440"/>
        <v>Unknown</v>
      </c>
      <c r="R447" t="str">
        <f t="shared" si="441"/>
        <v>Unknown</v>
      </c>
      <c r="T447" t="str">
        <f t="shared" si="478"/>
        <v>Unknown</v>
      </c>
      <c r="U447" t="str">
        <f t="shared" si="479"/>
        <v>Unknown</v>
      </c>
      <c r="V447" t="str">
        <f t="shared" si="480"/>
        <v>Unknown</v>
      </c>
      <c r="W447" t="str">
        <f t="shared" si="481"/>
        <v>Unknown</v>
      </c>
      <c r="X447" t="str">
        <f t="shared" si="482"/>
        <v>Unknown</v>
      </c>
      <c r="Z447" t="str">
        <f>VLOOKUP(Y447,'Vlookup tables'!$D$2:$E$6,2,FALSE)</f>
        <v>Unknown</v>
      </c>
      <c r="AA447" t="str">
        <f t="shared" si="419"/>
        <v>Unknown</v>
      </c>
      <c r="AB447" t="str">
        <f t="shared" si="442"/>
        <v>Unknown</v>
      </c>
      <c r="AC447" t="str">
        <f t="shared" si="443"/>
        <v>Unknown</v>
      </c>
      <c r="AD447" t="str">
        <f t="shared" si="444"/>
        <v>Unknown</v>
      </c>
      <c r="AE447" t="str">
        <f t="shared" si="445"/>
        <v>Unknown</v>
      </c>
      <c r="AF447" t="str">
        <f>IF(OR(AA447=FALSE,AA447="na"),"na",VLOOKUP(AV447,'Vlookup tables'!$G$2:$H$7,2,FALSE))</f>
        <v>Unknown</v>
      </c>
      <c r="AG447" t="str">
        <f>IF(OR(AB447=FALSE,AB447="na"),"na",VLOOKUP(AW447,'Vlookup tables'!$G$2:$H$7,2,FALSE))</f>
        <v>Unknown</v>
      </c>
      <c r="AH447" t="str">
        <f>IF(OR(AC447=FALSE,AC447="na"),"na",VLOOKUP(AX447,'Vlookup tables'!$G$2:$H$7,2,FALSE))</f>
        <v>Unknown</v>
      </c>
      <c r="AI447" t="str">
        <f>IF(OR(AD447=FALSE,AD447="na"),"na",VLOOKUP(AY447,'Vlookup tables'!$G$2:$H$7,2,FALSE))</f>
        <v>Unknown</v>
      </c>
      <c r="AJ447" t="str">
        <f>IF(OR(AA447=FALSE,AA447="na"),"na",VLOOKUP(BC447,'Vlookup tables'!$J$2:$K$5,2,FALSE))</f>
        <v>Unknown</v>
      </c>
      <c r="AK447" t="str">
        <f>IF(OR(AB447=FALSE,AB447="na"),"na",VLOOKUP(BD447,'Vlookup tables'!$J$2:$K$5,2,FALSE))</f>
        <v>Unknown</v>
      </c>
      <c r="AL447" t="str">
        <f>IF(OR(AC447=FALSE,AC447="na"),"na",VLOOKUP(BE447,'Vlookup tables'!$J$2:$K$5,2,FALSE))</f>
        <v>Unknown</v>
      </c>
      <c r="AM447" t="str">
        <f>IF(OR(AD447=FALSE,AD447="na"),"na",VLOOKUP(BF447,'Vlookup tables'!$J$2:$K$5,2,FALSE))</f>
        <v>Unknown</v>
      </c>
      <c r="AN447" t="b">
        <f t="shared" si="446"/>
        <v>0</v>
      </c>
      <c r="AO447" t="b">
        <f t="shared" si="447"/>
        <v>0</v>
      </c>
      <c r="AP447" t="b">
        <f t="shared" si="448"/>
        <v>0</v>
      </c>
      <c r="AQ447" t="b">
        <f t="shared" si="449"/>
        <v>0</v>
      </c>
      <c r="BQ447" t="str">
        <f t="shared" si="450"/>
        <v>Unknown</v>
      </c>
      <c r="BR447" t="str">
        <f t="shared" si="451"/>
        <v>Unknown</v>
      </c>
      <c r="BS447" t="str">
        <f t="shared" si="452"/>
        <v>Unknown</v>
      </c>
      <c r="BT447" t="str">
        <f t="shared" si="453"/>
        <v>Unknown</v>
      </c>
      <c r="BU447" t="str">
        <f t="shared" si="454"/>
        <v>Unknown</v>
      </c>
      <c r="BV447" t="str">
        <f t="shared" si="455"/>
        <v>Unknown</v>
      </c>
      <c r="BW447" t="str">
        <f>IF(OR(BR447=FALSE,BR447="na"),"na",VLOOKUP(CN447,'Vlookup tables'!$G$2:$H$7,2,FALSE))</f>
        <v>Unknown</v>
      </c>
      <c r="BX447" t="str">
        <f>IF(OR(BS447=FALSE,BS447="na"),"na",VLOOKUP(CO447,'Vlookup tables'!$G$2:$H$7,2,FALSE))</f>
        <v>Unknown</v>
      </c>
      <c r="BY447" t="str">
        <f>IF(OR(BT447=FALSE,BT447="na"),"na",VLOOKUP(CP447,'Vlookup tables'!$G$2:$H$7,2,FALSE))</f>
        <v>Unknown</v>
      </c>
      <c r="BZ447" t="str">
        <f>IF(OR(BU447=FALSE,BU447="na"),"na",VLOOKUP(CQ447,'Vlookup tables'!$G$2:$H$7,2,FALSE))</f>
        <v>Unknown</v>
      </c>
      <c r="CA447" t="str">
        <f>IF(OR(BR447=FALSE,BR447="na"),"na",VLOOKUP(CU447,'Vlookup tables'!$J$2:$K$5,2,FALSE))</f>
        <v>Unknown</v>
      </c>
      <c r="CB447" t="str">
        <f>IF(OR(BS447=FALSE,BS447="na"),"na",VLOOKUP(CV447,'Vlookup tables'!$J$2:$K$5,2,FALSE))</f>
        <v>Unknown</v>
      </c>
      <c r="CC447" t="str">
        <f>IF(OR(BT447=FALSE,BT447="na"),"na",VLOOKUP(CW447,'Vlookup tables'!$J$2:$K$5,2,FALSE))</f>
        <v>Unknown</v>
      </c>
      <c r="CD447" t="str">
        <f>IF(OR(BU447=FALSE,BU447="na"),"na",VLOOKUP(CX447,'Vlookup tables'!$J$2:$K$5,2,FALSE))</f>
        <v>Unknown</v>
      </c>
      <c r="CE447" t="b">
        <f t="shared" si="456"/>
        <v>0</v>
      </c>
      <c r="CF447" t="b">
        <f t="shared" si="457"/>
        <v>0</v>
      </c>
      <c r="CG447" t="b">
        <f t="shared" si="458"/>
        <v>0</v>
      </c>
      <c r="CH447" t="b">
        <f t="shared" si="459"/>
        <v>0</v>
      </c>
      <c r="DI447" t="b">
        <f t="shared" si="460"/>
        <v>0</v>
      </c>
      <c r="EQ447" t="str">
        <f t="shared" si="461"/>
        <v>Unknown</v>
      </c>
      <c r="ER447" t="b">
        <f t="shared" si="462"/>
        <v>0</v>
      </c>
      <c r="ES447" t="b">
        <f t="shared" si="463"/>
        <v>0</v>
      </c>
      <c r="ET447" t="b">
        <f t="shared" si="464"/>
        <v>0</v>
      </c>
      <c r="EU447" t="b">
        <f t="shared" si="465"/>
        <v>0</v>
      </c>
      <c r="EV447" t="b">
        <f t="shared" si="466"/>
        <v>0</v>
      </c>
      <c r="EW447" t="str">
        <f t="shared" si="420"/>
        <v>na</v>
      </c>
      <c r="EX447" t="str">
        <f t="shared" si="421"/>
        <v>na</v>
      </c>
      <c r="EY447" t="str">
        <f t="shared" si="422"/>
        <v>na</v>
      </c>
      <c r="EZ447" t="str">
        <f t="shared" si="423"/>
        <v>na</v>
      </c>
      <c r="FA447" t="str">
        <f t="shared" si="424"/>
        <v>na</v>
      </c>
      <c r="FB447" t="str">
        <f t="shared" si="425"/>
        <v>na</v>
      </c>
      <c r="FC447" t="str">
        <f t="shared" si="467"/>
        <v>na</v>
      </c>
      <c r="FD447" t="str">
        <f t="shared" si="426"/>
        <v>na</v>
      </c>
      <c r="FE447" t="str">
        <f t="shared" si="427"/>
        <v>na</v>
      </c>
      <c r="FF447" t="str">
        <f t="shared" si="428"/>
        <v>na</v>
      </c>
      <c r="FG447" t="str">
        <f t="shared" si="429"/>
        <v>na</v>
      </c>
      <c r="FH447" t="str">
        <f t="shared" si="468"/>
        <v>na</v>
      </c>
      <c r="FI447" t="str">
        <f>IF(OR(FD447=FALSE,FD447="na"),"na",VLOOKUP(GH447,'Vlookup tables'!$G$2:$H$7,2,FALSE))</f>
        <v>na</v>
      </c>
      <c r="FJ447" t="str">
        <f>IF(OR(FE447=FALSE,FE447="na"),"na",VLOOKUP(GI447,'Vlookup tables'!$G$2:$H$7,2,FALSE))</f>
        <v>na</v>
      </c>
      <c r="FK447" t="str">
        <f>IF(OR(FF447=FALSE,FF447="na"),"na",VLOOKUP(GJ447,'Vlookup tables'!$G$2:$H$7,2,FALSE))</f>
        <v>na</v>
      </c>
      <c r="FL447" t="str">
        <f>IF(OR(FG447=FALSE,FG447="na"),"na",VLOOKUP(GK447,'Vlookup tables'!$G$2:$H$7,2,FALSE))</f>
        <v>na</v>
      </c>
      <c r="FM447" t="str">
        <f>IF(OR(FD447=FALSE,FD447="na"),"na",VLOOKUP(GO447,'Vlookup tables'!$J$2:$K$5,2,FALSE))</f>
        <v>na</v>
      </c>
      <c r="FN447" t="str">
        <f>IF(OR(FE447=FALSE,FE447="na"),"na",VLOOKUP(GP447,'Vlookup tables'!$J$2:$K$5,2,FALSE))</f>
        <v>na</v>
      </c>
      <c r="FO447" t="str">
        <f>IF(OR(FF447=FALSE,FF447="na"),"na",VLOOKUP(GQ447,'Vlookup tables'!$J$2:$K$5,2,FALSE))</f>
        <v>na</v>
      </c>
      <c r="FP447" t="str">
        <f>IF(OR(FG447=FALSE,FG447="na"),"na",VLOOKUP(GR447,'Vlookup tables'!$J$2:$K$5,2,FALSE))</f>
        <v>na</v>
      </c>
      <c r="FQ447" t="str">
        <f t="shared" si="430"/>
        <v>na</v>
      </c>
      <c r="FR447" t="str">
        <f t="shared" si="431"/>
        <v>na</v>
      </c>
      <c r="FS447" t="str">
        <f t="shared" si="432"/>
        <v>na</v>
      </c>
      <c r="FT447" t="str">
        <f t="shared" si="433"/>
        <v>na</v>
      </c>
      <c r="FU447" t="str">
        <f t="shared" si="434"/>
        <v>na</v>
      </c>
      <c r="HX447" t="str">
        <f>IF(IT447="","Unknown",VLOOKUP(IT447,'Vlookup tables'!$B$13:$C$16,2,FALSE))</f>
        <v>Unknown</v>
      </c>
      <c r="HY447" t="str">
        <f>IF(IU447="","Unknown",VLOOKUP(IU447,'Vlookup tables'!$D$13:$E$16,2,FALSE))</f>
        <v>Unknown</v>
      </c>
      <c r="HZ447" t="str">
        <f>IF(IV447="","Unknown",VLOOKUP(IV447,'Vlookup tables'!$F$13:$G$16,2,FALSE))</f>
        <v>Unknown</v>
      </c>
      <c r="IA447" t="str">
        <f>IF(IW447="","Unknown",VLOOKUP(IW447,'Vlookup tables'!$H$13:$I$16,2,FALSE))</f>
        <v>Unknown</v>
      </c>
      <c r="IB447" t="str">
        <f>IF(IX447="","Unknown",VLOOKUP(IX447,'Vlookup tables'!$J$13:$K$16,2,FALSE))</f>
        <v>Unknown</v>
      </c>
      <c r="IC447" t="str">
        <f>IF(IY447="","Unknown",VLOOKUP(IY447,'Vlookup tables'!$L$13:$M$16,2,FALSE))</f>
        <v>Unknown</v>
      </c>
      <c r="ID447" t="str">
        <f>IF(IZ447="","Unknown",VLOOKUP(IZ447,'Vlookup tables'!$N$13:$O$16,2,FALSE))</f>
        <v>Unknown</v>
      </c>
      <c r="IE447" t="str">
        <f>VLOOKUP(JA447,'Vlookup tables'!$P$13:$Q$15,2,FALSE)</f>
        <v>Unknown</v>
      </c>
      <c r="IF447" t="str">
        <f t="shared" si="469"/>
        <v>na</v>
      </c>
      <c r="IG447" t="str">
        <f t="shared" si="470"/>
        <v>na</v>
      </c>
      <c r="IH447" t="str">
        <f t="shared" si="471"/>
        <v>na</v>
      </c>
      <c r="II447" t="str">
        <f t="shared" si="435"/>
        <v>na</v>
      </c>
      <c r="IJ447" t="str">
        <f>IF(OR(IF447=FALSE,IF447="na"),"na",VLOOKUP(JF447,'Vlookup tables'!$G$2:$H$7,2,FALSE))</f>
        <v>na</v>
      </c>
      <c r="IK447" t="str">
        <f>IF(OR(IG447=FALSE,IG447="na"),"na",VLOOKUP(JG447,'Vlookup tables'!$G$2:$H$7,2,FALSE))</f>
        <v>na</v>
      </c>
      <c r="IL447" t="str">
        <f>IF(OR(IH447=FALSE,IH447="na"),"na",VLOOKUP(JH447,'Vlookup tables'!$G$2:$H$7,2,FALSE))</f>
        <v>na</v>
      </c>
      <c r="IM447" t="str">
        <f>IF(OR(IF447=FALSE,IF447="na"),"na",VLOOKUP(JL447,'Vlookup tables'!$J$2:$K$5,2,FALSE))</f>
        <v>na</v>
      </c>
      <c r="IN447" t="str">
        <f>IF(OR(IG447=FALSE,IG447="na"),"na",VLOOKUP(JM447,'Vlookup tables'!$J$2:$K$5,2,FALSE))</f>
        <v>na</v>
      </c>
      <c r="IO447" t="str">
        <f>IF(OR(IH447=FALSE,IH447="na"),"na",VLOOKUP(JN447,'Vlookup tables'!$J$2:$K$5,2,FALSE))</f>
        <v>na</v>
      </c>
      <c r="IP447" t="str">
        <f t="shared" si="472"/>
        <v>na</v>
      </c>
      <c r="IQ447" t="str">
        <f t="shared" si="473"/>
        <v>na</v>
      </c>
      <c r="IR447" t="str">
        <f t="shared" si="474"/>
        <v>na</v>
      </c>
      <c r="IS447" t="b">
        <f t="shared" si="475"/>
        <v>0</v>
      </c>
      <c r="KQ447" t="b">
        <f t="shared" si="476"/>
        <v>0</v>
      </c>
      <c r="KR447">
        <f t="shared" si="436"/>
        <v>107</v>
      </c>
    </row>
    <row r="448" spans="1:304" ht="409.6" outlineLevel="1" x14ac:dyDescent="0.3">
      <c r="A448">
        <v>62</v>
      </c>
      <c r="B448">
        <v>937</v>
      </c>
      <c r="C448" s="2">
        <v>44903.78465277778</v>
      </c>
      <c r="D448">
        <v>0.89999997615814198</v>
      </c>
      <c r="E448" t="s">
        <v>581</v>
      </c>
      <c r="F448" t="s">
        <v>568</v>
      </c>
      <c r="G448">
        <f>VLOOKUP(F448,'Vlookup tables'!$A$2:$B$10,2,FALSE)</f>
        <v>6</v>
      </c>
      <c r="H448" t="s">
        <v>631</v>
      </c>
      <c r="J448" t="str">
        <f t="shared" si="477"/>
        <v>Maintenance</v>
      </c>
      <c r="K448" t="s">
        <v>568</v>
      </c>
      <c r="L448">
        <f>VLOOKUP(K448,'Vlookup tables'!$A$2:$B$10,2,FALSE)</f>
        <v>6</v>
      </c>
      <c r="M448" t="s">
        <v>701</v>
      </c>
      <c r="N448" t="b">
        <f t="shared" si="437"/>
        <v>1</v>
      </c>
      <c r="O448" t="b">
        <f t="shared" si="438"/>
        <v>1</v>
      </c>
      <c r="P448" t="b">
        <f t="shared" si="439"/>
        <v>0</v>
      </c>
      <c r="Q448" t="b">
        <f t="shared" si="440"/>
        <v>1</v>
      </c>
      <c r="R448" t="b">
        <f t="shared" si="441"/>
        <v>0</v>
      </c>
      <c r="S448" t="s">
        <v>547</v>
      </c>
      <c r="T448" t="str">
        <f t="shared" si="478"/>
        <v>na</v>
      </c>
      <c r="U448" t="str">
        <f t="shared" si="479"/>
        <v>na</v>
      </c>
      <c r="V448" t="b">
        <f t="shared" si="480"/>
        <v>1</v>
      </c>
      <c r="W448" t="str">
        <f t="shared" si="481"/>
        <v>na</v>
      </c>
      <c r="X448" t="b">
        <f t="shared" si="482"/>
        <v>0</v>
      </c>
      <c r="Y448" t="s">
        <v>517</v>
      </c>
      <c r="Z448">
        <f>VLOOKUP(Y448,'Vlookup tables'!$D$2:$E$6,2,FALSE)</f>
        <v>1</v>
      </c>
      <c r="AA448" t="b">
        <f t="shared" si="419"/>
        <v>1</v>
      </c>
      <c r="AB448" t="b">
        <f t="shared" si="442"/>
        <v>0</v>
      </c>
      <c r="AC448" t="b">
        <f t="shared" si="443"/>
        <v>0</v>
      </c>
      <c r="AD448" t="b">
        <f t="shared" si="444"/>
        <v>0</v>
      </c>
      <c r="AE448" t="b">
        <f t="shared" si="445"/>
        <v>0</v>
      </c>
      <c r="AF448">
        <f>IF(OR(AA448=FALSE,AA448="na"),"na",VLOOKUP(AV448,'Vlookup tables'!$G$2:$H$7,2,FALSE))</f>
        <v>5</v>
      </c>
      <c r="AG448" t="str">
        <f>IF(OR(AB448=FALSE,AB448="na"),"na",VLOOKUP(AW448,'Vlookup tables'!$G$2:$H$7,2,FALSE))</f>
        <v>na</v>
      </c>
      <c r="AH448" t="str">
        <f>IF(OR(AC448=FALSE,AC448="na"),"na",VLOOKUP(AX448,'Vlookup tables'!$G$2:$H$7,2,FALSE))</f>
        <v>na</v>
      </c>
      <c r="AI448" t="str">
        <f>IF(OR(AD448=FALSE,AD448="na"),"na",VLOOKUP(AY448,'Vlookup tables'!$G$2:$H$7,2,FALSE))</f>
        <v>na</v>
      </c>
      <c r="AJ448">
        <f>IF(OR(AA448=FALSE,AA448="na"),"na",VLOOKUP(BC448,'Vlookup tables'!$J$2:$K$5,2,FALSE))</f>
        <v>3</v>
      </c>
      <c r="AK448" t="str">
        <f>IF(OR(AB448=FALSE,AB448="na"),"na",VLOOKUP(BD448,'Vlookup tables'!$J$2:$K$5,2,FALSE))</f>
        <v>na</v>
      </c>
      <c r="AL448" t="str">
        <f>IF(OR(AC448=FALSE,AC448="na"),"na",VLOOKUP(BE448,'Vlookup tables'!$J$2:$K$5,2,FALSE))</f>
        <v>na</v>
      </c>
      <c r="AM448" t="str">
        <f>IF(OR(AD448=FALSE,AD448="na"),"na",VLOOKUP(BF448,'Vlookup tables'!$J$2:$K$5,2,FALSE))</f>
        <v>na</v>
      </c>
      <c r="AN448" t="b">
        <f t="shared" si="446"/>
        <v>0</v>
      </c>
      <c r="AO448" t="str">
        <f t="shared" si="447"/>
        <v>na</v>
      </c>
      <c r="AP448" t="str">
        <f t="shared" si="448"/>
        <v>na</v>
      </c>
      <c r="AQ448" t="str">
        <f t="shared" si="449"/>
        <v>na</v>
      </c>
      <c r="AR448" t="s">
        <v>747</v>
      </c>
      <c r="AV448" t="s">
        <v>551</v>
      </c>
      <c r="AX448" t="s">
        <v>551</v>
      </c>
      <c r="BC448" t="s">
        <v>532</v>
      </c>
      <c r="BE448" t="s">
        <v>532</v>
      </c>
      <c r="BL448" s="1" t="s">
        <v>2192</v>
      </c>
      <c r="BQ448" t="str">
        <f t="shared" si="450"/>
        <v>No</v>
      </c>
      <c r="BR448" t="str">
        <f t="shared" si="451"/>
        <v>na</v>
      </c>
      <c r="BS448" t="str">
        <f t="shared" si="452"/>
        <v>na</v>
      </c>
      <c r="BT448" t="str">
        <f t="shared" si="453"/>
        <v>na</v>
      </c>
      <c r="BU448" t="str">
        <f t="shared" si="454"/>
        <v>na</v>
      </c>
      <c r="BV448" t="str">
        <f t="shared" si="455"/>
        <v>na</v>
      </c>
      <c r="BW448" t="str">
        <f>IF(OR(BR448=FALSE,BR448="na"),"na",VLOOKUP(CN448,'Vlookup tables'!$G$2:$H$7,2,FALSE))</f>
        <v>na</v>
      </c>
      <c r="BX448" t="str">
        <f>IF(OR(BS448=FALSE,BS448="na"),"na",VLOOKUP(CO448,'Vlookup tables'!$G$2:$H$7,2,FALSE))</f>
        <v>na</v>
      </c>
      <c r="BY448" t="str">
        <f>IF(OR(BT448=FALSE,BT448="na"),"na",VLOOKUP(CP448,'Vlookup tables'!$G$2:$H$7,2,FALSE))</f>
        <v>na</v>
      </c>
      <c r="BZ448" t="str">
        <f>IF(OR(BU448=FALSE,BU448="na"),"na",VLOOKUP(CQ448,'Vlookup tables'!$G$2:$H$7,2,FALSE))</f>
        <v>na</v>
      </c>
      <c r="CA448" t="str">
        <f>IF(OR(BR448=FALSE,BR448="na"),"na",VLOOKUP(CU448,'Vlookup tables'!$J$2:$K$5,2,FALSE))</f>
        <v>na</v>
      </c>
      <c r="CB448" t="str">
        <f>IF(OR(BS448=FALSE,BS448="na"),"na",VLOOKUP(CV448,'Vlookup tables'!$J$2:$K$5,2,FALSE))</f>
        <v>na</v>
      </c>
      <c r="CC448" t="str">
        <f>IF(OR(BT448=FALSE,BT448="na"),"na",VLOOKUP(CW448,'Vlookup tables'!$J$2:$K$5,2,FALSE))</f>
        <v>na</v>
      </c>
      <c r="CD448" t="str">
        <f>IF(OR(BU448=FALSE,BU448="na"),"na",VLOOKUP(CX448,'Vlookup tables'!$J$2:$K$5,2,FALSE))</f>
        <v>na</v>
      </c>
      <c r="CE448" t="str">
        <f t="shared" si="456"/>
        <v>na</v>
      </c>
      <c r="CF448" t="str">
        <f t="shared" si="457"/>
        <v>na</v>
      </c>
      <c r="CG448" t="str">
        <f t="shared" si="458"/>
        <v>na</v>
      </c>
      <c r="CH448" t="str">
        <f t="shared" si="459"/>
        <v>na</v>
      </c>
      <c r="CI448" t="s">
        <v>617</v>
      </c>
      <c r="DI448" t="b">
        <f t="shared" si="460"/>
        <v>1</v>
      </c>
      <c r="DJ448" t="s">
        <v>2193</v>
      </c>
      <c r="DK448" t="s">
        <v>533</v>
      </c>
      <c r="EQ448" t="b">
        <f t="shared" si="461"/>
        <v>1</v>
      </c>
      <c r="ER448" t="b">
        <f t="shared" si="462"/>
        <v>1</v>
      </c>
      <c r="ES448" t="b">
        <f t="shared" si="463"/>
        <v>0</v>
      </c>
      <c r="ET448" t="b">
        <f t="shared" si="464"/>
        <v>0</v>
      </c>
      <c r="EU448" t="b">
        <f t="shared" si="465"/>
        <v>0</v>
      </c>
      <c r="EV448" t="b">
        <f t="shared" si="466"/>
        <v>0</v>
      </c>
      <c r="EW448">
        <f t="shared" si="420"/>
        <v>3</v>
      </c>
      <c r="EX448" t="str">
        <f t="shared" si="421"/>
        <v>na</v>
      </c>
      <c r="EY448" t="str">
        <f t="shared" si="422"/>
        <v>na</v>
      </c>
      <c r="EZ448" t="str">
        <f t="shared" si="423"/>
        <v>na</v>
      </c>
      <c r="FA448" t="b">
        <f t="shared" si="424"/>
        <v>1</v>
      </c>
      <c r="FB448" t="b">
        <f t="shared" si="425"/>
        <v>0</v>
      </c>
      <c r="FC448" t="b">
        <f t="shared" si="467"/>
        <v>0</v>
      </c>
      <c r="FD448" t="b">
        <f t="shared" si="426"/>
        <v>1</v>
      </c>
      <c r="FE448" t="b">
        <f t="shared" si="427"/>
        <v>1</v>
      </c>
      <c r="FF448" t="b">
        <f t="shared" si="428"/>
        <v>0</v>
      </c>
      <c r="FG448" t="b">
        <f t="shared" si="429"/>
        <v>0</v>
      </c>
      <c r="FH448" t="b">
        <f t="shared" si="468"/>
        <v>0</v>
      </c>
      <c r="FI448">
        <f>IF(OR(FD448=FALSE,FD448="na"),"na",VLOOKUP(GH448,'Vlookup tables'!$G$2:$H$7,2,FALSE))</f>
        <v>4</v>
      </c>
      <c r="FJ448">
        <f>IF(OR(FE448=FALSE,FE448="na"),"na",VLOOKUP(GI448,'Vlookup tables'!$G$2:$H$7,2,FALSE))</f>
        <v>4</v>
      </c>
      <c r="FK448" t="str">
        <f>IF(OR(FF448=FALSE,FF448="na"),"na",VLOOKUP(GJ448,'Vlookup tables'!$G$2:$H$7,2,FALSE))</f>
        <v>na</v>
      </c>
      <c r="FL448" t="str">
        <f>IF(OR(FG448=FALSE,FG448="na"),"na",VLOOKUP(GK448,'Vlookup tables'!$G$2:$H$7,2,FALSE))</f>
        <v>na</v>
      </c>
      <c r="FM448">
        <f>IF(OR(FD448=FALSE,FD448="na"),"na",VLOOKUP(GO448,'Vlookup tables'!$J$2:$K$5,2,FALSE))</f>
        <v>3</v>
      </c>
      <c r="FN448">
        <f>IF(OR(FE448=FALSE,FE448="na"),"na",VLOOKUP(GP448,'Vlookup tables'!$J$2:$K$5,2,FALSE))</f>
        <v>2</v>
      </c>
      <c r="FO448" t="str">
        <f>IF(OR(FF448=FALSE,FF448="na"),"na",VLOOKUP(GQ448,'Vlookup tables'!$J$2:$K$5,2,FALSE))</f>
        <v>na</v>
      </c>
      <c r="FP448" t="str">
        <f>IF(OR(FG448=FALSE,FG448="na"),"na",VLOOKUP(GR448,'Vlookup tables'!$J$2:$K$5,2,FALSE))</f>
        <v>na</v>
      </c>
      <c r="FQ448" t="b">
        <f t="shared" si="430"/>
        <v>0</v>
      </c>
      <c r="FR448" t="b">
        <f t="shared" si="431"/>
        <v>0</v>
      </c>
      <c r="FS448" t="str">
        <f t="shared" si="432"/>
        <v>na</v>
      </c>
      <c r="FT448" t="str">
        <f t="shared" si="433"/>
        <v>na</v>
      </c>
      <c r="FU448" t="b">
        <f t="shared" si="434"/>
        <v>0</v>
      </c>
      <c r="FV448" t="s">
        <v>601</v>
      </c>
      <c r="FX448" t="s">
        <v>554</v>
      </c>
      <c r="GB448" t="s">
        <v>1372</v>
      </c>
      <c r="GF448" t="s">
        <v>596</v>
      </c>
      <c r="GH448" t="s">
        <v>573</v>
      </c>
      <c r="GI448" t="s">
        <v>573</v>
      </c>
      <c r="GO448" t="s">
        <v>532</v>
      </c>
      <c r="GP448" t="s">
        <v>528</v>
      </c>
      <c r="HX448" t="str">
        <f>IF(IT448="","Unknown",VLOOKUP(IT448,'Vlookup tables'!$B$13:$C$16,2,FALSE))</f>
        <v>Unknown</v>
      </c>
      <c r="HY448" t="str">
        <f>IF(IU448="","Unknown",VLOOKUP(IU448,'Vlookup tables'!$D$13:$E$16,2,FALSE))</f>
        <v>Unknown</v>
      </c>
      <c r="HZ448" t="str">
        <f>IF(IV448="","Unknown",VLOOKUP(IV448,'Vlookup tables'!$F$13:$G$16,2,FALSE))</f>
        <v>Unknown</v>
      </c>
      <c r="IA448" t="str">
        <f>IF(IW448="","Unknown",VLOOKUP(IW448,'Vlookup tables'!$H$13:$I$16,2,FALSE))</f>
        <v>Unknown</v>
      </c>
      <c r="IB448" t="str">
        <f>IF(IX448="","Unknown",VLOOKUP(IX448,'Vlookup tables'!$J$13:$K$16,2,FALSE))</f>
        <v>Unknown</v>
      </c>
      <c r="IC448" t="str">
        <f>IF(IY448="","Unknown",VLOOKUP(IY448,'Vlookup tables'!$L$13:$M$16,2,FALSE))</f>
        <v>Unknown</v>
      </c>
      <c r="ID448" t="str">
        <f>IF(IZ448="","Unknown",VLOOKUP(IZ448,'Vlookup tables'!$N$13:$O$16,2,FALSE))</f>
        <v>Unknown</v>
      </c>
      <c r="IE448" t="str">
        <f>VLOOKUP(JA448,'Vlookup tables'!$P$13:$Q$15,2,FALSE)</f>
        <v>Unknown</v>
      </c>
      <c r="IF448" t="str">
        <f t="shared" si="469"/>
        <v>na</v>
      </c>
      <c r="IG448" t="str">
        <f t="shared" si="470"/>
        <v>na</v>
      </c>
      <c r="IH448" t="str">
        <f t="shared" si="471"/>
        <v>na</v>
      </c>
      <c r="II448" t="str">
        <f t="shared" si="435"/>
        <v>na</v>
      </c>
      <c r="IJ448" t="str">
        <f>IF(OR(IF448=FALSE,IF448="na"),"na",VLOOKUP(JF448,'Vlookup tables'!$G$2:$H$7,2,FALSE))</f>
        <v>na</v>
      </c>
      <c r="IK448" t="str">
        <f>IF(OR(IG448=FALSE,IG448="na"),"na",VLOOKUP(JG448,'Vlookup tables'!$G$2:$H$7,2,FALSE))</f>
        <v>na</v>
      </c>
      <c r="IL448" t="str">
        <f>IF(OR(IH448=FALSE,IH448="na"),"na",VLOOKUP(JH448,'Vlookup tables'!$G$2:$H$7,2,FALSE))</f>
        <v>na</v>
      </c>
      <c r="IM448" t="str">
        <f>IF(OR(IF448=FALSE,IF448="na"),"na",VLOOKUP(JL448,'Vlookup tables'!$J$2:$K$5,2,FALSE))</f>
        <v>na</v>
      </c>
      <c r="IN448" t="str">
        <f>IF(OR(IG448=FALSE,IG448="na"),"na",VLOOKUP(JM448,'Vlookup tables'!$J$2:$K$5,2,FALSE))</f>
        <v>na</v>
      </c>
      <c r="IO448" t="str">
        <f>IF(OR(IH448=FALSE,IH448="na"),"na",VLOOKUP(JN448,'Vlookup tables'!$J$2:$K$5,2,FALSE))</f>
        <v>na</v>
      </c>
      <c r="IP448" t="str">
        <f t="shared" si="472"/>
        <v>na</v>
      </c>
      <c r="IQ448" t="str">
        <f t="shared" si="473"/>
        <v>na</v>
      </c>
      <c r="IR448" t="str">
        <f t="shared" si="474"/>
        <v>na</v>
      </c>
      <c r="IS448" t="b">
        <f t="shared" si="475"/>
        <v>0</v>
      </c>
      <c r="KQ448" t="b">
        <f t="shared" si="476"/>
        <v>0</v>
      </c>
      <c r="KR448">
        <f t="shared" si="436"/>
        <v>131</v>
      </c>
    </row>
    <row r="449" spans="1:304" outlineLevel="1" x14ac:dyDescent="0.3">
      <c r="A449">
        <v>1</v>
      </c>
      <c r="B449">
        <v>16</v>
      </c>
      <c r="C449" s="2">
        <v>44903.795694444445</v>
      </c>
      <c r="D449">
        <v>0.89999997615814198</v>
      </c>
      <c r="G449" t="str">
        <f>VLOOKUP(F449,'Vlookup tables'!$A$2:$B$10,2,FALSE)</f>
        <v>Unknown</v>
      </c>
      <c r="J449" t="str">
        <f t="shared" si="477"/>
        <v>Unknown</v>
      </c>
      <c r="L449" t="str">
        <f>VLOOKUP(K449,'Vlookup tables'!$A$2:$B$10,2,FALSE)</f>
        <v>Unknown</v>
      </c>
      <c r="N449" t="str">
        <f t="shared" si="437"/>
        <v>Unknown</v>
      </c>
      <c r="O449" t="str">
        <f t="shared" si="438"/>
        <v>Unknown</v>
      </c>
      <c r="P449" t="str">
        <f t="shared" si="439"/>
        <v>Unknown</v>
      </c>
      <c r="Q449" t="str">
        <f t="shared" si="440"/>
        <v>Unknown</v>
      </c>
      <c r="R449" t="str">
        <f t="shared" si="441"/>
        <v>Unknown</v>
      </c>
      <c r="T449" t="str">
        <f t="shared" si="478"/>
        <v>Unknown</v>
      </c>
      <c r="U449" t="str">
        <f t="shared" si="479"/>
        <v>Unknown</v>
      </c>
      <c r="V449" t="str">
        <f t="shared" si="480"/>
        <v>Unknown</v>
      </c>
      <c r="W449" t="str">
        <f t="shared" si="481"/>
        <v>Unknown</v>
      </c>
      <c r="X449" t="str">
        <f t="shared" si="482"/>
        <v>Unknown</v>
      </c>
      <c r="Z449" t="str">
        <f>VLOOKUP(Y449,'Vlookup tables'!$D$2:$E$6,2,FALSE)</f>
        <v>Unknown</v>
      </c>
      <c r="AA449" t="str">
        <f t="shared" si="419"/>
        <v>Unknown</v>
      </c>
      <c r="AB449" t="str">
        <f t="shared" si="442"/>
        <v>Unknown</v>
      </c>
      <c r="AC449" t="str">
        <f t="shared" si="443"/>
        <v>Unknown</v>
      </c>
      <c r="AD449" t="str">
        <f t="shared" si="444"/>
        <v>Unknown</v>
      </c>
      <c r="AE449" t="str">
        <f t="shared" si="445"/>
        <v>Unknown</v>
      </c>
      <c r="AF449" t="str">
        <f>IF(OR(AA449=FALSE,AA449="na"),"na",VLOOKUP(AV449,'Vlookup tables'!$G$2:$H$7,2,FALSE))</f>
        <v>Unknown</v>
      </c>
      <c r="AG449" t="str">
        <f>IF(OR(AB449=FALSE,AB449="na"),"na",VLOOKUP(AW449,'Vlookup tables'!$G$2:$H$7,2,FALSE))</f>
        <v>Unknown</v>
      </c>
      <c r="AH449" t="str">
        <f>IF(OR(AC449=FALSE,AC449="na"),"na",VLOOKUP(AX449,'Vlookup tables'!$G$2:$H$7,2,FALSE))</f>
        <v>Unknown</v>
      </c>
      <c r="AI449" t="str">
        <f>IF(OR(AD449=FALSE,AD449="na"),"na",VLOOKUP(AY449,'Vlookup tables'!$G$2:$H$7,2,FALSE))</f>
        <v>Unknown</v>
      </c>
      <c r="AJ449" t="str">
        <f>IF(OR(AA449=FALSE,AA449="na"),"na",VLOOKUP(BC449,'Vlookup tables'!$J$2:$K$5,2,FALSE))</f>
        <v>Unknown</v>
      </c>
      <c r="AK449" t="str">
        <f>IF(OR(AB449=FALSE,AB449="na"),"na",VLOOKUP(BD449,'Vlookup tables'!$J$2:$K$5,2,FALSE))</f>
        <v>Unknown</v>
      </c>
      <c r="AL449" t="str">
        <f>IF(OR(AC449=FALSE,AC449="na"),"na",VLOOKUP(BE449,'Vlookup tables'!$J$2:$K$5,2,FALSE))</f>
        <v>Unknown</v>
      </c>
      <c r="AM449" t="str">
        <f>IF(OR(AD449=FALSE,AD449="na"),"na",VLOOKUP(BF449,'Vlookup tables'!$J$2:$K$5,2,FALSE))</f>
        <v>Unknown</v>
      </c>
      <c r="AN449" t="b">
        <f t="shared" si="446"/>
        <v>0</v>
      </c>
      <c r="AO449" t="b">
        <f t="shared" si="447"/>
        <v>0</v>
      </c>
      <c r="AP449" t="b">
        <f t="shared" si="448"/>
        <v>0</v>
      </c>
      <c r="AQ449" t="b">
        <f t="shared" si="449"/>
        <v>0</v>
      </c>
      <c r="BQ449" t="str">
        <f t="shared" si="450"/>
        <v>Unknown</v>
      </c>
      <c r="BR449" t="str">
        <f t="shared" si="451"/>
        <v>Unknown</v>
      </c>
      <c r="BS449" t="str">
        <f t="shared" si="452"/>
        <v>Unknown</v>
      </c>
      <c r="BT449" t="str">
        <f t="shared" si="453"/>
        <v>Unknown</v>
      </c>
      <c r="BU449" t="str">
        <f t="shared" si="454"/>
        <v>Unknown</v>
      </c>
      <c r="BV449" t="str">
        <f t="shared" si="455"/>
        <v>Unknown</v>
      </c>
      <c r="BW449" t="str">
        <f>IF(OR(BR449=FALSE,BR449="na"),"na",VLOOKUP(CN449,'Vlookup tables'!$G$2:$H$7,2,FALSE))</f>
        <v>Unknown</v>
      </c>
      <c r="BX449" t="str">
        <f>IF(OR(BS449=FALSE,BS449="na"),"na",VLOOKUP(CO449,'Vlookup tables'!$G$2:$H$7,2,FALSE))</f>
        <v>Unknown</v>
      </c>
      <c r="BY449" t="str">
        <f>IF(OR(BT449=FALSE,BT449="na"),"na",VLOOKUP(CP449,'Vlookup tables'!$G$2:$H$7,2,FALSE))</f>
        <v>Unknown</v>
      </c>
      <c r="BZ449" t="str">
        <f>IF(OR(BU449=FALSE,BU449="na"),"na",VLOOKUP(CQ449,'Vlookup tables'!$G$2:$H$7,2,FALSE))</f>
        <v>Unknown</v>
      </c>
      <c r="CA449" t="str">
        <f>IF(OR(BR449=FALSE,BR449="na"),"na",VLOOKUP(CU449,'Vlookup tables'!$J$2:$K$5,2,FALSE))</f>
        <v>Unknown</v>
      </c>
      <c r="CB449" t="str">
        <f>IF(OR(BS449=FALSE,BS449="na"),"na",VLOOKUP(CV449,'Vlookup tables'!$J$2:$K$5,2,FALSE))</f>
        <v>Unknown</v>
      </c>
      <c r="CC449" t="str">
        <f>IF(OR(BT449=FALSE,BT449="na"),"na",VLOOKUP(CW449,'Vlookup tables'!$J$2:$K$5,2,FALSE))</f>
        <v>Unknown</v>
      </c>
      <c r="CD449" t="str">
        <f>IF(OR(BU449=FALSE,BU449="na"),"na",VLOOKUP(CX449,'Vlookup tables'!$J$2:$K$5,2,FALSE))</f>
        <v>Unknown</v>
      </c>
      <c r="CE449" t="b">
        <f t="shared" si="456"/>
        <v>0</v>
      </c>
      <c r="CF449" t="b">
        <f t="shared" si="457"/>
        <v>0</v>
      </c>
      <c r="CG449" t="b">
        <f t="shared" si="458"/>
        <v>0</v>
      </c>
      <c r="CH449" t="b">
        <f t="shared" si="459"/>
        <v>0</v>
      </c>
      <c r="DI449" t="b">
        <f t="shared" si="460"/>
        <v>0</v>
      </c>
      <c r="EQ449" t="str">
        <f t="shared" si="461"/>
        <v>Unknown</v>
      </c>
      <c r="ER449" t="b">
        <f t="shared" si="462"/>
        <v>0</v>
      </c>
      <c r="ES449" t="b">
        <f t="shared" si="463"/>
        <v>0</v>
      </c>
      <c r="ET449" t="b">
        <f t="shared" si="464"/>
        <v>0</v>
      </c>
      <c r="EU449" t="b">
        <f t="shared" si="465"/>
        <v>0</v>
      </c>
      <c r="EV449" t="b">
        <f t="shared" si="466"/>
        <v>0</v>
      </c>
      <c r="EW449" t="str">
        <f t="shared" si="420"/>
        <v>na</v>
      </c>
      <c r="EX449" t="str">
        <f t="shared" si="421"/>
        <v>na</v>
      </c>
      <c r="EY449" t="str">
        <f t="shared" si="422"/>
        <v>na</v>
      </c>
      <c r="EZ449" t="str">
        <f t="shared" si="423"/>
        <v>na</v>
      </c>
      <c r="FA449" t="str">
        <f t="shared" si="424"/>
        <v>na</v>
      </c>
      <c r="FB449" t="str">
        <f t="shared" si="425"/>
        <v>na</v>
      </c>
      <c r="FC449" t="str">
        <f t="shared" si="467"/>
        <v>na</v>
      </c>
      <c r="FD449" t="str">
        <f t="shared" si="426"/>
        <v>na</v>
      </c>
      <c r="FE449" t="str">
        <f t="shared" si="427"/>
        <v>na</v>
      </c>
      <c r="FF449" t="str">
        <f t="shared" si="428"/>
        <v>na</v>
      </c>
      <c r="FG449" t="str">
        <f t="shared" si="429"/>
        <v>na</v>
      </c>
      <c r="FH449" t="str">
        <f t="shared" si="468"/>
        <v>na</v>
      </c>
      <c r="FI449" t="str">
        <f>IF(OR(FD449=FALSE,FD449="na"),"na",VLOOKUP(GH449,'Vlookup tables'!$G$2:$H$7,2,FALSE))</f>
        <v>na</v>
      </c>
      <c r="FJ449" t="str">
        <f>IF(OR(FE449=FALSE,FE449="na"),"na",VLOOKUP(GI449,'Vlookup tables'!$G$2:$H$7,2,FALSE))</f>
        <v>na</v>
      </c>
      <c r="FK449" t="str">
        <f>IF(OR(FF449=FALSE,FF449="na"),"na",VLOOKUP(GJ449,'Vlookup tables'!$G$2:$H$7,2,FALSE))</f>
        <v>na</v>
      </c>
      <c r="FL449" t="str">
        <f>IF(OR(FG449=FALSE,FG449="na"),"na",VLOOKUP(GK449,'Vlookup tables'!$G$2:$H$7,2,FALSE))</f>
        <v>na</v>
      </c>
      <c r="FM449" t="str">
        <f>IF(OR(FD449=FALSE,FD449="na"),"na",VLOOKUP(GO449,'Vlookup tables'!$J$2:$K$5,2,FALSE))</f>
        <v>na</v>
      </c>
      <c r="FN449" t="str">
        <f>IF(OR(FE449=FALSE,FE449="na"),"na",VLOOKUP(GP449,'Vlookup tables'!$J$2:$K$5,2,FALSE))</f>
        <v>na</v>
      </c>
      <c r="FO449" t="str">
        <f>IF(OR(FF449=FALSE,FF449="na"),"na",VLOOKUP(GQ449,'Vlookup tables'!$J$2:$K$5,2,FALSE))</f>
        <v>na</v>
      </c>
      <c r="FP449" t="str">
        <f>IF(OR(FG449=FALSE,FG449="na"),"na",VLOOKUP(GR449,'Vlookup tables'!$J$2:$K$5,2,FALSE))</f>
        <v>na</v>
      </c>
      <c r="FQ449" t="str">
        <f t="shared" si="430"/>
        <v>na</v>
      </c>
      <c r="FR449" t="str">
        <f t="shared" si="431"/>
        <v>na</v>
      </c>
      <c r="FS449" t="str">
        <f t="shared" si="432"/>
        <v>na</v>
      </c>
      <c r="FT449" t="str">
        <f t="shared" si="433"/>
        <v>na</v>
      </c>
      <c r="FU449" t="str">
        <f t="shared" si="434"/>
        <v>na</v>
      </c>
      <c r="HX449" t="str">
        <f>IF(IT449="","Unknown",VLOOKUP(IT449,'Vlookup tables'!$B$13:$C$16,2,FALSE))</f>
        <v>Unknown</v>
      </c>
      <c r="HY449" t="str">
        <f>IF(IU449="","Unknown",VLOOKUP(IU449,'Vlookup tables'!$D$13:$E$16,2,FALSE))</f>
        <v>Unknown</v>
      </c>
      <c r="HZ449" t="str">
        <f>IF(IV449="","Unknown",VLOOKUP(IV449,'Vlookup tables'!$F$13:$G$16,2,FALSE))</f>
        <v>Unknown</v>
      </c>
      <c r="IA449" t="str">
        <f>IF(IW449="","Unknown",VLOOKUP(IW449,'Vlookup tables'!$H$13:$I$16,2,FALSE))</f>
        <v>Unknown</v>
      </c>
      <c r="IB449" t="str">
        <f>IF(IX449="","Unknown",VLOOKUP(IX449,'Vlookup tables'!$J$13:$K$16,2,FALSE))</f>
        <v>Unknown</v>
      </c>
      <c r="IC449" t="str">
        <f>IF(IY449="","Unknown",VLOOKUP(IY449,'Vlookup tables'!$L$13:$M$16,2,FALSE))</f>
        <v>Unknown</v>
      </c>
      <c r="ID449" t="str">
        <f>IF(IZ449="","Unknown",VLOOKUP(IZ449,'Vlookup tables'!$N$13:$O$16,2,FALSE))</f>
        <v>Unknown</v>
      </c>
      <c r="IE449" t="str">
        <f>VLOOKUP(JA449,'Vlookup tables'!$P$13:$Q$15,2,FALSE)</f>
        <v>Unknown</v>
      </c>
      <c r="IF449" t="str">
        <f t="shared" si="469"/>
        <v>na</v>
      </c>
      <c r="IG449" t="str">
        <f t="shared" si="470"/>
        <v>na</v>
      </c>
      <c r="IH449" t="str">
        <f t="shared" si="471"/>
        <v>na</v>
      </c>
      <c r="II449" t="str">
        <f t="shared" si="435"/>
        <v>na</v>
      </c>
      <c r="IJ449" t="str">
        <f>IF(OR(IF449=FALSE,IF449="na"),"na",VLOOKUP(JF449,'Vlookup tables'!$G$2:$H$7,2,FALSE))</f>
        <v>na</v>
      </c>
      <c r="IK449" t="str">
        <f>IF(OR(IG449=FALSE,IG449="na"),"na",VLOOKUP(JG449,'Vlookup tables'!$G$2:$H$7,2,FALSE))</f>
        <v>na</v>
      </c>
      <c r="IL449" t="str">
        <f>IF(OR(IH449=FALSE,IH449="na"),"na",VLOOKUP(JH449,'Vlookup tables'!$G$2:$H$7,2,FALSE))</f>
        <v>na</v>
      </c>
      <c r="IM449" t="str">
        <f>IF(OR(IF449=FALSE,IF449="na"),"na",VLOOKUP(JL449,'Vlookup tables'!$J$2:$K$5,2,FALSE))</f>
        <v>na</v>
      </c>
      <c r="IN449" t="str">
        <f>IF(OR(IG449=FALSE,IG449="na"),"na",VLOOKUP(JM449,'Vlookup tables'!$J$2:$K$5,2,FALSE))</f>
        <v>na</v>
      </c>
      <c r="IO449" t="str">
        <f>IF(OR(IH449=FALSE,IH449="na"),"na",VLOOKUP(JN449,'Vlookup tables'!$J$2:$K$5,2,FALSE))</f>
        <v>na</v>
      </c>
      <c r="IP449" t="str">
        <f t="shared" si="472"/>
        <v>na</v>
      </c>
      <c r="IQ449" t="str">
        <f t="shared" si="473"/>
        <v>na</v>
      </c>
      <c r="IR449" t="str">
        <f t="shared" si="474"/>
        <v>na</v>
      </c>
      <c r="IS449" t="b">
        <f t="shared" si="475"/>
        <v>0</v>
      </c>
      <c r="KQ449" t="b">
        <f t="shared" si="476"/>
        <v>0</v>
      </c>
      <c r="KR449">
        <f t="shared" si="436"/>
        <v>107</v>
      </c>
    </row>
    <row r="450" spans="1:304" outlineLevel="1" x14ac:dyDescent="0.3">
      <c r="A450">
        <v>1</v>
      </c>
      <c r="B450">
        <v>9</v>
      </c>
      <c r="C450" s="2">
        <v>44903.813483796293</v>
      </c>
      <c r="D450">
        <v>1</v>
      </c>
      <c r="G450" t="str">
        <f>VLOOKUP(F450,'Vlookup tables'!$A$2:$B$10,2,FALSE)</f>
        <v>Unknown</v>
      </c>
      <c r="J450" t="str">
        <f t="shared" si="477"/>
        <v>Unknown</v>
      </c>
      <c r="L450" t="str">
        <f>VLOOKUP(K450,'Vlookup tables'!$A$2:$B$10,2,FALSE)</f>
        <v>Unknown</v>
      </c>
      <c r="N450" t="str">
        <f t="shared" si="437"/>
        <v>Unknown</v>
      </c>
      <c r="O450" t="str">
        <f t="shared" si="438"/>
        <v>Unknown</v>
      </c>
      <c r="P450" t="str">
        <f t="shared" si="439"/>
        <v>Unknown</v>
      </c>
      <c r="Q450" t="str">
        <f t="shared" si="440"/>
        <v>Unknown</v>
      </c>
      <c r="R450" t="str">
        <f t="shared" si="441"/>
        <v>Unknown</v>
      </c>
      <c r="T450" t="str">
        <f t="shared" si="478"/>
        <v>Unknown</v>
      </c>
      <c r="U450" t="str">
        <f t="shared" si="479"/>
        <v>Unknown</v>
      </c>
      <c r="V450" t="str">
        <f t="shared" si="480"/>
        <v>Unknown</v>
      </c>
      <c r="W450" t="str">
        <f t="shared" si="481"/>
        <v>Unknown</v>
      </c>
      <c r="X450" t="str">
        <f t="shared" si="482"/>
        <v>Unknown</v>
      </c>
      <c r="Z450" t="str">
        <f>VLOOKUP(Y450,'Vlookup tables'!$D$2:$E$6,2,FALSE)</f>
        <v>Unknown</v>
      </c>
      <c r="AA450" t="str">
        <f t="shared" si="419"/>
        <v>Unknown</v>
      </c>
      <c r="AB450" t="str">
        <f t="shared" si="442"/>
        <v>Unknown</v>
      </c>
      <c r="AC450" t="str">
        <f t="shared" si="443"/>
        <v>Unknown</v>
      </c>
      <c r="AD450" t="str">
        <f t="shared" si="444"/>
        <v>Unknown</v>
      </c>
      <c r="AE450" t="str">
        <f t="shared" si="445"/>
        <v>Unknown</v>
      </c>
      <c r="AF450" t="str">
        <f>IF(OR(AA450=FALSE,AA450="na"),"na",VLOOKUP(AV450,'Vlookup tables'!$G$2:$H$7,2,FALSE))</f>
        <v>Unknown</v>
      </c>
      <c r="AG450" t="str">
        <f>IF(OR(AB450=FALSE,AB450="na"),"na",VLOOKUP(AW450,'Vlookup tables'!$G$2:$H$7,2,FALSE))</f>
        <v>Unknown</v>
      </c>
      <c r="AH450" t="str">
        <f>IF(OR(AC450=FALSE,AC450="na"),"na",VLOOKUP(AX450,'Vlookup tables'!$G$2:$H$7,2,FALSE))</f>
        <v>Unknown</v>
      </c>
      <c r="AI450" t="str">
        <f>IF(OR(AD450=FALSE,AD450="na"),"na",VLOOKUP(AY450,'Vlookup tables'!$G$2:$H$7,2,FALSE))</f>
        <v>Unknown</v>
      </c>
      <c r="AJ450" t="str">
        <f>IF(OR(AA450=FALSE,AA450="na"),"na",VLOOKUP(BC450,'Vlookup tables'!$J$2:$K$5,2,FALSE))</f>
        <v>Unknown</v>
      </c>
      <c r="AK450" t="str">
        <f>IF(OR(AB450=FALSE,AB450="na"),"na",VLOOKUP(BD450,'Vlookup tables'!$J$2:$K$5,2,FALSE))</f>
        <v>Unknown</v>
      </c>
      <c r="AL450" t="str">
        <f>IF(OR(AC450=FALSE,AC450="na"),"na",VLOOKUP(BE450,'Vlookup tables'!$J$2:$K$5,2,FALSE))</f>
        <v>Unknown</v>
      </c>
      <c r="AM450" t="str">
        <f>IF(OR(AD450=FALSE,AD450="na"),"na",VLOOKUP(BF450,'Vlookup tables'!$J$2:$K$5,2,FALSE))</f>
        <v>Unknown</v>
      </c>
      <c r="AN450" t="b">
        <f t="shared" si="446"/>
        <v>0</v>
      </c>
      <c r="AO450" t="b">
        <f t="shared" si="447"/>
        <v>0</v>
      </c>
      <c r="AP450" t="b">
        <f t="shared" si="448"/>
        <v>0</v>
      </c>
      <c r="AQ450" t="b">
        <f t="shared" si="449"/>
        <v>0</v>
      </c>
      <c r="BQ450" t="str">
        <f t="shared" si="450"/>
        <v>Unknown</v>
      </c>
      <c r="BR450" t="str">
        <f t="shared" si="451"/>
        <v>Unknown</v>
      </c>
      <c r="BS450" t="str">
        <f t="shared" si="452"/>
        <v>Unknown</v>
      </c>
      <c r="BT450" t="str">
        <f t="shared" si="453"/>
        <v>Unknown</v>
      </c>
      <c r="BU450" t="str">
        <f t="shared" si="454"/>
        <v>Unknown</v>
      </c>
      <c r="BV450" t="str">
        <f t="shared" si="455"/>
        <v>Unknown</v>
      </c>
      <c r="BW450" t="str">
        <f>IF(OR(BR450=FALSE,BR450="na"),"na",VLOOKUP(CN450,'Vlookup tables'!$G$2:$H$7,2,FALSE))</f>
        <v>Unknown</v>
      </c>
      <c r="BX450" t="str">
        <f>IF(OR(BS450=FALSE,BS450="na"),"na",VLOOKUP(CO450,'Vlookup tables'!$G$2:$H$7,2,FALSE))</f>
        <v>Unknown</v>
      </c>
      <c r="BY450" t="str">
        <f>IF(OR(BT450=FALSE,BT450="na"),"na",VLOOKUP(CP450,'Vlookup tables'!$G$2:$H$7,2,FALSE))</f>
        <v>Unknown</v>
      </c>
      <c r="BZ450" t="str">
        <f>IF(OR(BU450=FALSE,BU450="na"),"na",VLOOKUP(CQ450,'Vlookup tables'!$G$2:$H$7,2,FALSE))</f>
        <v>Unknown</v>
      </c>
      <c r="CA450" t="str">
        <f>IF(OR(BR450=FALSE,BR450="na"),"na",VLOOKUP(CU450,'Vlookup tables'!$J$2:$K$5,2,FALSE))</f>
        <v>Unknown</v>
      </c>
      <c r="CB450" t="str">
        <f>IF(OR(BS450=FALSE,BS450="na"),"na",VLOOKUP(CV450,'Vlookup tables'!$J$2:$K$5,2,FALSE))</f>
        <v>Unknown</v>
      </c>
      <c r="CC450" t="str">
        <f>IF(OR(BT450=FALSE,BT450="na"),"na",VLOOKUP(CW450,'Vlookup tables'!$J$2:$K$5,2,FALSE))</f>
        <v>Unknown</v>
      </c>
      <c r="CD450" t="str">
        <f>IF(OR(BU450=FALSE,BU450="na"),"na",VLOOKUP(CX450,'Vlookup tables'!$J$2:$K$5,2,FALSE))</f>
        <v>Unknown</v>
      </c>
      <c r="CE450" t="b">
        <f t="shared" si="456"/>
        <v>0</v>
      </c>
      <c r="CF450" t="b">
        <f t="shared" si="457"/>
        <v>0</v>
      </c>
      <c r="CG450" t="b">
        <f t="shared" si="458"/>
        <v>0</v>
      </c>
      <c r="CH450" t="b">
        <f t="shared" si="459"/>
        <v>0</v>
      </c>
      <c r="DI450" t="b">
        <f t="shared" si="460"/>
        <v>0</v>
      </c>
      <c r="EQ450" t="str">
        <f t="shared" si="461"/>
        <v>Unknown</v>
      </c>
      <c r="ER450" t="b">
        <f t="shared" si="462"/>
        <v>0</v>
      </c>
      <c r="ES450" t="b">
        <f t="shared" si="463"/>
        <v>0</v>
      </c>
      <c r="ET450" t="b">
        <f t="shared" si="464"/>
        <v>0</v>
      </c>
      <c r="EU450" t="b">
        <f t="shared" si="465"/>
        <v>0</v>
      </c>
      <c r="EV450" t="b">
        <f t="shared" si="466"/>
        <v>0</v>
      </c>
      <c r="EW450" t="str">
        <f t="shared" si="420"/>
        <v>na</v>
      </c>
      <c r="EX450" t="str">
        <f t="shared" si="421"/>
        <v>na</v>
      </c>
      <c r="EY450" t="str">
        <f t="shared" si="422"/>
        <v>na</v>
      </c>
      <c r="EZ450" t="str">
        <f t="shared" si="423"/>
        <v>na</v>
      </c>
      <c r="FA450" t="str">
        <f t="shared" si="424"/>
        <v>na</v>
      </c>
      <c r="FB450" t="str">
        <f t="shared" si="425"/>
        <v>na</v>
      </c>
      <c r="FC450" t="str">
        <f t="shared" si="467"/>
        <v>na</v>
      </c>
      <c r="FD450" t="str">
        <f t="shared" si="426"/>
        <v>na</v>
      </c>
      <c r="FE450" t="str">
        <f t="shared" si="427"/>
        <v>na</v>
      </c>
      <c r="FF450" t="str">
        <f t="shared" si="428"/>
        <v>na</v>
      </c>
      <c r="FG450" t="str">
        <f t="shared" si="429"/>
        <v>na</v>
      </c>
      <c r="FH450" t="str">
        <f t="shared" si="468"/>
        <v>na</v>
      </c>
      <c r="FI450" t="str">
        <f>IF(OR(FD450=FALSE,FD450="na"),"na",VLOOKUP(GH450,'Vlookup tables'!$G$2:$H$7,2,FALSE))</f>
        <v>na</v>
      </c>
      <c r="FJ450" t="str">
        <f>IF(OR(FE450=FALSE,FE450="na"),"na",VLOOKUP(GI450,'Vlookup tables'!$G$2:$H$7,2,FALSE))</f>
        <v>na</v>
      </c>
      <c r="FK450" t="str">
        <f>IF(OR(FF450=FALSE,FF450="na"),"na",VLOOKUP(GJ450,'Vlookup tables'!$G$2:$H$7,2,FALSE))</f>
        <v>na</v>
      </c>
      <c r="FL450" t="str">
        <f>IF(OR(FG450=FALSE,FG450="na"),"na",VLOOKUP(GK450,'Vlookup tables'!$G$2:$H$7,2,FALSE))</f>
        <v>na</v>
      </c>
      <c r="FM450" t="str">
        <f>IF(OR(FD450=FALSE,FD450="na"),"na",VLOOKUP(GO450,'Vlookup tables'!$J$2:$K$5,2,FALSE))</f>
        <v>na</v>
      </c>
      <c r="FN450" t="str">
        <f>IF(OR(FE450=FALSE,FE450="na"),"na",VLOOKUP(GP450,'Vlookup tables'!$J$2:$K$5,2,FALSE))</f>
        <v>na</v>
      </c>
      <c r="FO450" t="str">
        <f>IF(OR(FF450=FALSE,FF450="na"),"na",VLOOKUP(GQ450,'Vlookup tables'!$J$2:$K$5,2,FALSE))</f>
        <v>na</v>
      </c>
      <c r="FP450" t="str">
        <f>IF(OR(FG450=FALSE,FG450="na"),"na",VLOOKUP(GR450,'Vlookup tables'!$J$2:$K$5,2,FALSE))</f>
        <v>na</v>
      </c>
      <c r="FQ450" t="str">
        <f t="shared" si="430"/>
        <v>na</v>
      </c>
      <c r="FR450" t="str">
        <f t="shared" si="431"/>
        <v>na</v>
      </c>
      <c r="FS450" t="str">
        <f t="shared" si="432"/>
        <v>na</v>
      </c>
      <c r="FT450" t="str">
        <f t="shared" si="433"/>
        <v>na</v>
      </c>
      <c r="FU450" t="str">
        <f t="shared" si="434"/>
        <v>na</v>
      </c>
      <c r="HX450" t="str">
        <f>IF(IT450="","Unknown",VLOOKUP(IT450,'Vlookup tables'!$B$13:$C$16,2,FALSE))</f>
        <v>Unknown</v>
      </c>
      <c r="HY450" t="str">
        <f>IF(IU450="","Unknown",VLOOKUP(IU450,'Vlookup tables'!$D$13:$E$16,2,FALSE))</f>
        <v>Unknown</v>
      </c>
      <c r="HZ450" t="str">
        <f>IF(IV450="","Unknown",VLOOKUP(IV450,'Vlookup tables'!$F$13:$G$16,2,FALSE))</f>
        <v>Unknown</v>
      </c>
      <c r="IA450" t="str">
        <f>IF(IW450="","Unknown",VLOOKUP(IW450,'Vlookup tables'!$H$13:$I$16,2,FALSE))</f>
        <v>Unknown</v>
      </c>
      <c r="IB450" t="str">
        <f>IF(IX450="","Unknown",VLOOKUP(IX450,'Vlookup tables'!$J$13:$K$16,2,FALSE))</f>
        <v>Unknown</v>
      </c>
      <c r="IC450" t="str">
        <f>IF(IY450="","Unknown",VLOOKUP(IY450,'Vlookup tables'!$L$13:$M$16,2,FALSE))</f>
        <v>Unknown</v>
      </c>
      <c r="ID450" t="str">
        <f>IF(IZ450="","Unknown",VLOOKUP(IZ450,'Vlookup tables'!$N$13:$O$16,2,FALSE))</f>
        <v>Unknown</v>
      </c>
      <c r="IE450" t="str">
        <f>VLOOKUP(JA450,'Vlookup tables'!$P$13:$Q$15,2,FALSE)</f>
        <v>Unknown</v>
      </c>
      <c r="IF450" t="str">
        <f t="shared" si="469"/>
        <v>na</v>
      </c>
      <c r="IG450" t="str">
        <f t="shared" si="470"/>
        <v>na</v>
      </c>
      <c r="IH450" t="str">
        <f t="shared" si="471"/>
        <v>na</v>
      </c>
      <c r="II450" t="str">
        <f t="shared" si="435"/>
        <v>na</v>
      </c>
      <c r="IJ450" t="str">
        <f>IF(OR(IF450=FALSE,IF450="na"),"na",VLOOKUP(JF450,'Vlookup tables'!$G$2:$H$7,2,FALSE))</f>
        <v>na</v>
      </c>
      <c r="IK450" t="str">
        <f>IF(OR(IG450=FALSE,IG450="na"),"na",VLOOKUP(JG450,'Vlookup tables'!$G$2:$H$7,2,FALSE))</f>
        <v>na</v>
      </c>
      <c r="IL450" t="str">
        <f>IF(OR(IH450=FALSE,IH450="na"),"na",VLOOKUP(JH450,'Vlookup tables'!$G$2:$H$7,2,FALSE))</f>
        <v>na</v>
      </c>
      <c r="IM450" t="str">
        <f>IF(OR(IF450=FALSE,IF450="na"),"na",VLOOKUP(JL450,'Vlookup tables'!$J$2:$K$5,2,FALSE))</f>
        <v>na</v>
      </c>
      <c r="IN450" t="str">
        <f>IF(OR(IG450=FALSE,IG450="na"),"na",VLOOKUP(JM450,'Vlookup tables'!$J$2:$K$5,2,FALSE))</f>
        <v>na</v>
      </c>
      <c r="IO450" t="str">
        <f>IF(OR(IH450=FALSE,IH450="na"),"na",VLOOKUP(JN450,'Vlookup tables'!$J$2:$K$5,2,FALSE))</f>
        <v>na</v>
      </c>
      <c r="IP450" t="str">
        <f t="shared" si="472"/>
        <v>na</v>
      </c>
      <c r="IQ450" t="str">
        <f t="shared" si="473"/>
        <v>na</v>
      </c>
      <c r="IR450" t="str">
        <f t="shared" si="474"/>
        <v>na</v>
      </c>
      <c r="IS450" t="b">
        <f t="shared" si="475"/>
        <v>0</v>
      </c>
      <c r="KQ450" t="b">
        <f t="shared" si="476"/>
        <v>0</v>
      </c>
      <c r="KR450">
        <f t="shared" si="436"/>
        <v>107</v>
      </c>
    </row>
    <row r="451" spans="1:304" outlineLevel="1" x14ac:dyDescent="0.3">
      <c r="A451">
        <v>43</v>
      </c>
      <c r="B451">
        <v>346</v>
      </c>
      <c r="C451" s="2">
        <v>44903.831875000003</v>
      </c>
      <c r="D451">
        <v>1</v>
      </c>
      <c r="E451" t="s">
        <v>544</v>
      </c>
      <c r="F451" t="s">
        <v>680</v>
      </c>
      <c r="G451">
        <f>VLOOKUP(F451,'Vlookup tables'!$A$2:$B$10,2,FALSE)</f>
        <v>2</v>
      </c>
      <c r="H451" t="s">
        <v>567</v>
      </c>
      <c r="J451" t="str">
        <f t="shared" si="477"/>
        <v>Administration</v>
      </c>
      <c r="K451" t="s">
        <v>612</v>
      </c>
      <c r="L451">
        <f>VLOOKUP(K451,'Vlookup tables'!$A$2:$B$10,2,FALSE)</f>
        <v>5</v>
      </c>
      <c r="M451" t="s">
        <v>701</v>
      </c>
      <c r="N451" t="b">
        <f t="shared" si="437"/>
        <v>1</v>
      </c>
      <c r="O451" t="b">
        <f t="shared" si="438"/>
        <v>1</v>
      </c>
      <c r="P451" t="b">
        <f t="shared" si="439"/>
        <v>0</v>
      </c>
      <c r="Q451" t="b">
        <f t="shared" si="440"/>
        <v>1</v>
      </c>
      <c r="R451" t="b">
        <f t="shared" si="441"/>
        <v>0</v>
      </c>
      <c r="S451" t="s">
        <v>681</v>
      </c>
      <c r="T451" t="str">
        <f t="shared" si="478"/>
        <v>na</v>
      </c>
      <c r="U451" t="str">
        <f t="shared" si="479"/>
        <v>na</v>
      </c>
      <c r="V451" t="b">
        <f t="shared" si="480"/>
        <v>1</v>
      </c>
      <c r="W451" t="str">
        <f t="shared" si="481"/>
        <v>na</v>
      </c>
      <c r="X451" t="b">
        <f t="shared" si="482"/>
        <v>1</v>
      </c>
      <c r="Y451" t="s">
        <v>517</v>
      </c>
      <c r="Z451">
        <f>VLOOKUP(Y451,'Vlookup tables'!$D$2:$E$6,2,FALSE)</f>
        <v>1</v>
      </c>
      <c r="AA451" t="b">
        <f t="shared" si="419"/>
        <v>1</v>
      </c>
      <c r="AB451" t="b">
        <f t="shared" si="442"/>
        <v>1</v>
      </c>
      <c r="AC451" t="b">
        <f t="shared" si="443"/>
        <v>0</v>
      </c>
      <c r="AD451" t="b">
        <f t="shared" si="444"/>
        <v>1</v>
      </c>
      <c r="AE451" t="b">
        <f t="shared" si="445"/>
        <v>0</v>
      </c>
      <c r="AF451">
        <f>IF(OR(AA451=FALSE,AA451="na"),"na",VLOOKUP(AV451,'Vlookup tables'!$G$2:$H$7,2,FALSE))</f>
        <v>5</v>
      </c>
      <c r="AG451">
        <f>IF(OR(AB451=FALSE,AB451="na"),"na",VLOOKUP(AW451,'Vlookup tables'!$G$2:$H$7,2,FALSE))</f>
        <v>5</v>
      </c>
      <c r="AH451" t="str">
        <f>IF(OR(AC451=FALSE,AC451="na"),"na",VLOOKUP(AX451,'Vlookup tables'!$G$2:$H$7,2,FALSE))</f>
        <v>na</v>
      </c>
      <c r="AI451">
        <f>IF(OR(AD451=FALSE,AD451="na"),"na",VLOOKUP(AY451,'Vlookup tables'!$G$2:$H$7,2,FALSE))</f>
        <v>5</v>
      </c>
      <c r="AJ451">
        <f>IF(OR(AA451=FALSE,AA451="na"),"na",VLOOKUP(BC451,'Vlookup tables'!$J$2:$K$5,2,FALSE))</f>
        <v>3</v>
      </c>
      <c r="AK451">
        <f>IF(OR(AB451=FALSE,AB451="na"),"na",VLOOKUP(BD451,'Vlookup tables'!$J$2:$K$5,2,FALSE))</f>
        <v>3</v>
      </c>
      <c r="AL451" t="str">
        <f>IF(OR(AC451=FALSE,AC451="na"),"na",VLOOKUP(BE451,'Vlookup tables'!$J$2:$K$5,2,FALSE))</f>
        <v>na</v>
      </c>
      <c r="AM451">
        <f>IF(OR(AD451=FALSE,AD451="na"),"na",VLOOKUP(BF451,'Vlookup tables'!$J$2:$K$5,2,FALSE))</f>
        <v>3</v>
      </c>
      <c r="AN451" t="b">
        <f t="shared" si="446"/>
        <v>1</v>
      </c>
      <c r="AO451" t="b">
        <f t="shared" si="447"/>
        <v>0</v>
      </c>
      <c r="AP451" t="str">
        <f t="shared" si="448"/>
        <v>na</v>
      </c>
      <c r="AQ451" t="b">
        <f t="shared" si="449"/>
        <v>0</v>
      </c>
      <c r="AR451" t="s">
        <v>771</v>
      </c>
      <c r="AV451" t="s">
        <v>551</v>
      </c>
      <c r="AW451" t="s">
        <v>551</v>
      </c>
      <c r="AX451" t="s">
        <v>551</v>
      </c>
      <c r="AY451" t="s">
        <v>551</v>
      </c>
      <c r="BC451" t="s">
        <v>532</v>
      </c>
      <c r="BD451" t="s">
        <v>532</v>
      </c>
      <c r="BE451" t="s">
        <v>532</v>
      </c>
      <c r="BF451" t="s">
        <v>532</v>
      </c>
      <c r="BJ451" t="s">
        <v>2194</v>
      </c>
      <c r="BQ451" t="str">
        <f t="shared" si="450"/>
        <v>Yes</v>
      </c>
      <c r="BR451" t="b">
        <f t="shared" si="451"/>
        <v>1</v>
      </c>
      <c r="BS451" t="b">
        <f t="shared" si="452"/>
        <v>1</v>
      </c>
      <c r="BT451" t="b">
        <f t="shared" si="453"/>
        <v>1</v>
      </c>
      <c r="BU451" t="b">
        <f t="shared" si="454"/>
        <v>1</v>
      </c>
      <c r="BV451" t="b">
        <f t="shared" si="455"/>
        <v>0</v>
      </c>
      <c r="BW451">
        <f>IF(OR(BR451=FALSE,BR451="na"),"na",VLOOKUP(CN451,'Vlookup tables'!$G$2:$H$7,2,FALSE))</f>
        <v>5</v>
      </c>
      <c r="BX451">
        <f>IF(OR(BS451=FALSE,BS451="na"),"na",VLOOKUP(CO451,'Vlookup tables'!$G$2:$H$7,2,FALSE))</f>
        <v>5</v>
      </c>
      <c r="BY451">
        <f>IF(OR(BT451=FALSE,BT451="na"),"na",VLOOKUP(CP451,'Vlookup tables'!$G$2:$H$7,2,FALSE))</f>
        <v>5</v>
      </c>
      <c r="BZ451">
        <f>IF(OR(BU451=FALSE,BU451="na"),"na",VLOOKUP(CQ451,'Vlookup tables'!$G$2:$H$7,2,FALSE))</f>
        <v>2</v>
      </c>
      <c r="CA451">
        <f>IF(OR(BR451=FALSE,BR451="na"),"na",VLOOKUP(CU451,'Vlookup tables'!$J$2:$K$5,2,FALSE))</f>
        <v>3</v>
      </c>
      <c r="CB451">
        <f>IF(OR(BS451=FALSE,BS451="na"),"na",VLOOKUP(CV451,'Vlookup tables'!$J$2:$K$5,2,FALSE))</f>
        <v>3</v>
      </c>
      <c r="CC451">
        <f>IF(OR(BT451=FALSE,BT451="na"),"na",VLOOKUP(CW451,'Vlookup tables'!$J$2:$K$5,2,FALSE))</f>
        <v>3</v>
      </c>
      <c r="CD451">
        <f>IF(OR(BU451=FALSE,BU451="na"),"na",VLOOKUP(CX451,'Vlookup tables'!$J$2:$K$5,2,FALSE))</f>
        <v>3</v>
      </c>
      <c r="CE451" t="b">
        <f t="shared" si="456"/>
        <v>0</v>
      </c>
      <c r="CF451" t="b">
        <f t="shared" si="457"/>
        <v>0</v>
      </c>
      <c r="CG451" t="b">
        <f t="shared" si="458"/>
        <v>0</v>
      </c>
      <c r="CH451" t="b">
        <f t="shared" si="459"/>
        <v>0</v>
      </c>
      <c r="CI451" t="s">
        <v>519</v>
      </c>
      <c r="CJ451" t="s">
        <v>550</v>
      </c>
      <c r="CN451" t="s">
        <v>551</v>
      </c>
      <c r="CO451" t="s">
        <v>551</v>
      </c>
      <c r="CP451" t="s">
        <v>551</v>
      </c>
      <c r="CQ451" t="s">
        <v>531</v>
      </c>
      <c r="CU451" t="s">
        <v>532</v>
      </c>
      <c r="CV451" t="s">
        <v>532</v>
      </c>
      <c r="CW451" t="s">
        <v>532</v>
      </c>
      <c r="CX451" t="s">
        <v>532</v>
      </c>
      <c r="DI451" t="b">
        <f t="shared" si="460"/>
        <v>1</v>
      </c>
      <c r="DJ451" t="s">
        <v>2195</v>
      </c>
      <c r="DK451" t="s">
        <v>533</v>
      </c>
      <c r="EQ451" t="str">
        <f t="shared" si="461"/>
        <v>Unknown</v>
      </c>
      <c r="ER451" t="b">
        <f t="shared" si="462"/>
        <v>0</v>
      </c>
      <c r="ES451" t="b">
        <f t="shared" si="463"/>
        <v>0</v>
      </c>
      <c r="ET451" t="b">
        <f t="shared" si="464"/>
        <v>0</v>
      </c>
      <c r="EU451" t="b">
        <f t="shared" si="465"/>
        <v>0</v>
      </c>
      <c r="EV451" t="b">
        <f t="shared" si="466"/>
        <v>0</v>
      </c>
      <c r="EW451" t="str">
        <f t="shared" si="420"/>
        <v>na</v>
      </c>
      <c r="EX451" t="str">
        <f t="shared" si="421"/>
        <v>na</v>
      </c>
      <c r="EY451" t="str">
        <f t="shared" si="422"/>
        <v>na</v>
      </c>
      <c r="EZ451" t="str">
        <f t="shared" si="423"/>
        <v>na</v>
      </c>
      <c r="FA451" t="str">
        <f t="shared" si="424"/>
        <v>na</v>
      </c>
      <c r="FB451" t="str">
        <f t="shared" si="425"/>
        <v>na</v>
      </c>
      <c r="FC451" t="str">
        <f t="shared" si="467"/>
        <v>na</v>
      </c>
      <c r="FD451" t="str">
        <f t="shared" si="426"/>
        <v>na</v>
      </c>
      <c r="FE451" t="str">
        <f t="shared" si="427"/>
        <v>na</v>
      </c>
      <c r="FF451" t="str">
        <f t="shared" si="428"/>
        <v>na</v>
      </c>
      <c r="FG451" t="str">
        <f t="shared" si="429"/>
        <v>na</v>
      </c>
      <c r="FH451" t="str">
        <f t="shared" si="468"/>
        <v>na</v>
      </c>
      <c r="FI451" t="str">
        <f>IF(OR(FD451=FALSE,FD451="na"),"na",VLOOKUP(GH451,'Vlookup tables'!$G$2:$H$7,2,FALSE))</f>
        <v>na</v>
      </c>
      <c r="FJ451" t="str">
        <f>IF(OR(FE451=FALSE,FE451="na"),"na",VLOOKUP(GI451,'Vlookup tables'!$G$2:$H$7,2,FALSE))</f>
        <v>na</v>
      </c>
      <c r="FK451" t="str">
        <f>IF(OR(FF451=FALSE,FF451="na"),"na",VLOOKUP(GJ451,'Vlookup tables'!$G$2:$H$7,2,FALSE))</f>
        <v>na</v>
      </c>
      <c r="FL451" t="str">
        <f>IF(OR(FG451=FALSE,FG451="na"),"na",VLOOKUP(GK451,'Vlookup tables'!$G$2:$H$7,2,FALSE))</f>
        <v>na</v>
      </c>
      <c r="FM451" t="str">
        <f>IF(OR(FD451=FALSE,FD451="na"),"na",VLOOKUP(GO451,'Vlookup tables'!$J$2:$K$5,2,FALSE))</f>
        <v>na</v>
      </c>
      <c r="FN451" t="str">
        <f>IF(OR(FE451=FALSE,FE451="na"),"na",VLOOKUP(GP451,'Vlookup tables'!$J$2:$K$5,2,FALSE))</f>
        <v>na</v>
      </c>
      <c r="FO451" t="str">
        <f>IF(OR(FF451=FALSE,FF451="na"),"na",VLOOKUP(GQ451,'Vlookup tables'!$J$2:$K$5,2,FALSE))</f>
        <v>na</v>
      </c>
      <c r="FP451" t="str">
        <f>IF(OR(FG451=FALSE,FG451="na"),"na",VLOOKUP(GR451,'Vlookup tables'!$J$2:$K$5,2,FALSE))</f>
        <v>na</v>
      </c>
      <c r="FQ451" t="str">
        <f t="shared" si="430"/>
        <v>na</v>
      </c>
      <c r="FR451" t="str">
        <f t="shared" si="431"/>
        <v>na</v>
      </c>
      <c r="FS451" t="str">
        <f t="shared" si="432"/>
        <v>na</v>
      </c>
      <c r="FT451" t="str">
        <f t="shared" si="433"/>
        <v>na</v>
      </c>
      <c r="FU451" t="str">
        <f t="shared" si="434"/>
        <v>na</v>
      </c>
      <c r="HX451" t="str">
        <f>IF(IT451="","Unknown",VLOOKUP(IT451,'Vlookup tables'!$B$13:$C$16,2,FALSE))</f>
        <v>Unknown</v>
      </c>
      <c r="HY451" t="str">
        <f>IF(IU451="","Unknown",VLOOKUP(IU451,'Vlookup tables'!$D$13:$E$16,2,FALSE))</f>
        <v>Unknown</v>
      </c>
      <c r="HZ451" t="str">
        <f>IF(IV451="","Unknown",VLOOKUP(IV451,'Vlookup tables'!$F$13:$G$16,2,FALSE))</f>
        <v>Unknown</v>
      </c>
      <c r="IA451" t="str">
        <f>IF(IW451="","Unknown",VLOOKUP(IW451,'Vlookup tables'!$H$13:$I$16,2,FALSE))</f>
        <v>Unknown</v>
      </c>
      <c r="IB451" t="str">
        <f>IF(IX451="","Unknown",VLOOKUP(IX451,'Vlookup tables'!$J$13:$K$16,2,FALSE))</f>
        <v>Unknown</v>
      </c>
      <c r="IC451" t="str">
        <f>IF(IY451="","Unknown",VLOOKUP(IY451,'Vlookup tables'!$L$13:$M$16,2,FALSE))</f>
        <v>Unknown</v>
      </c>
      <c r="ID451" t="str">
        <f>IF(IZ451="","Unknown",VLOOKUP(IZ451,'Vlookup tables'!$N$13:$O$16,2,FALSE))</f>
        <v>Unknown</v>
      </c>
      <c r="IE451" t="str">
        <f>VLOOKUP(JA451,'Vlookup tables'!$P$13:$Q$15,2,FALSE)</f>
        <v>Unknown</v>
      </c>
      <c r="IF451" t="str">
        <f t="shared" si="469"/>
        <v>na</v>
      </c>
      <c r="IG451" t="str">
        <f t="shared" si="470"/>
        <v>na</v>
      </c>
      <c r="IH451" t="str">
        <f t="shared" si="471"/>
        <v>na</v>
      </c>
      <c r="II451" t="str">
        <f t="shared" si="435"/>
        <v>na</v>
      </c>
      <c r="IJ451" t="str">
        <f>IF(OR(IF451=FALSE,IF451="na"),"na",VLOOKUP(JF451,'Vlookup tables'!$G$2:$H$7,2,FALSE))</f>
        <v>na</v>
      </c>
      <c r="IK451" t="str">
        <f>IF(OR(IG451=FALSE,IG451="na"),"na",VLOOKUP(JG451,'Vlookup tables'!$G$2:$H$7,2,FALSE))</f>
        <v>na</v>
      </c>
      <c r="IL451" t="str">
        <f>IF(OR(IH451=FALSE,IH451="na"),"na",VLOOKUP(JH451,'Vlookup tables'!$G$2:$H$7,2,FALSE))</f>
        <v>na</v>
      </c>
      <c r="IM451" t="str">
        <f>IF(OR(IF451=FALSE,IF451="na"),"na",VLOOKUP(JL451,'Vlookup tables'!$J$2:$K$5,2,FALSE))</f>
        <v>na</v>
      </c>
      <c r="IN451" t="str">
        <f>IF(OR(IG451=FALSE,IG451="na"),"na",VLOOKUP(JM451,'Vlookup tables'!$J$2:$K$5,2,FALSE))</f>
        <v>na</v>
      </c>
      <c r="IO451" t="str">
        <f>IF(OR(IH451=FALSE,IH451="na"),"na",VLOOKUP(JN451,'Vlookup tables'!$J$2:$K$5,2,FALSE))</f>
        <v>na</v>
      </c>
      <c r="IP451" t="str">
        <f t="shared" si="472"/>
        <v>na</v>
      </c>
      <c r="IQ451" t="str">
        <f t="shared" si="473"/>
        <v>na</v>
      </c>
      <c r="IR451" t="str">
        <f t="shared" si="474"/>
        <v>na</v>
      </c>
      <c r="IS451" t="b">
        <f t="shared" si="475"/>
        <v>0</v>
      </c>
      <c r="KQ451" t="b">
        <f t="shared" si="476"/>
        <v>0</v>
      </c>
      <c r="KR451">
        <f t="shared" si="436"/>
        <v>136</v>
      </c>
    </row>
    <row r="452" spans="1:304" outlineLevel="1" x14ac:dyDescent="0.3">
      <c r="A452">
        <v>1</v>
      </c>
      <c r="B452">
        <v>8</v>
      </c>
      <c r="C452" s="2">
        <v>44903.840775462966</v>
      </c>
      <c r="D452">
        <v>0.89999997615814198</v>
      </c>
      <c r="G452" t="str">
        <f>VLOOKUP(F452,'Vlookup tables'!$A$2:$B$10,2,FALSE)</f>
        <v>Unknown</v>
      </c>
      <c r="J452" t="str">
        <f t="shared" si="477"/>
        <v>Unknown</v>
      </c>
      <c r="L452" t="str">
        <f>VLOOKUP(K452,'Vlookup tables'!$A$2:$B$10,2,FALSE)</f>
        <v>Unknown</v>
      </c>
      <c r="N452" t="str">
        <f t="shared" si="437"/>
        <v>Unknown</v>
      </c>
      <c r="O452" t="str">
        <f t="shared" si="438"/>
        <v>Unknown</v>
      </c>
      <c r="P452" t="str">
        <f t="shared" si="439"/>
        <v>Unknown</v>
      </c>
      <c r="Q452" t="str">
        <f t="shared" si="440"/>
        <v>Unknown</v>
      </c>
      <c r="R452" t="str">
        <f t="shared" si="441"/>
        <v>Unknown</v>
      </c>
      <c r="T452" t="str">
        <f t="shared" si="478"/>
        <v>Unknown</v>
      </c>
      <c r="U452" t="str">
        <f t="shared" si="479"/>
        <v>Unknown</v>
      </c>
      <c r="V452" t="str">
        <f t="shared" si="480"/>
        <v>Unknown</v>
      </c>
      <c r="W452" t="str">
        <f t="shared" si="481"/>
        <v>Unknown</v>
      </c>
      <c r="X452" t="str">
        <f t="shared" si="482"/>
        <v>Unknown</v>
      </c>
      <c r="Z452" t="str">
        <f>VLOOKUP(Y452,'Vlookup tables'!$D$2:$E$6,2,FALSE)</f>
        <v>Unknown</v>
      </c>
      <c r="AA452" t="str">
        <f t="shared" si="419"/>
        <v>Unknown</v>
      </c>
      <c r="AB452" t="str">
        <f t="shared" si="442"/>
        <v>Unknown</v>
      </c>
      <c r="AC452" t="str">
        <f t="shared" si="443"/>
        <v>Unknown</v>
      </c>
      <c r="AD452" t="str">
        <f t="shared" si="444"/>
        <v>Unknown</v>
      </c>
      <c r="AE452" t="str">
        <f t="shared" si="445"/>
        <v>Unknown</v>
      </c>
      <c r="AF452" t="str">
        <f>IF(OR(AA452=FALSE,AA452="na"),"na",VLOOKUP(AV452,'Vlookup tables'!$G$2:$H$7,2,FALSE))</f>
        <v>Unknown</v>
      </c>
      <c r="AG452" t="str">
        <f>IF(OR(AB452=FALSE,AB452="na"),"na",VLOOKUP(AW452,'Vlookup tables'!$G$2:$H$7,2,FALSE))</f>
        <v>Unknown</v>
      </c>
      <c r="AH452" t="str">
        <f>IF(OR(AC452=FALSE,AC452="na"),"na",VLOOKUP(AX452,'Vlookup tables'!$G$2:$H$7,2,FALSE))</f>
        <v>Unknown</v>
      </c>
      <c r="AI452" t="str">
        <f>IF(OR(AD452=FALSE,AD452="na"),"na",VLOOKUP(AY452,'Vlookup tables'!$G$2:$H$7,2,FALSE))</f>
        <v>Unknown</v>
      </c>
      <c r="AJ452" t="str">
        <f>IF(OR(AA452=FALSE,AA452="na"),"na",VLOOKUP(BC452,'Vlookup tables'!$J$2:$K$5,2,FALSE))</f>
        <v>Unknown</v>
      </c>
      <c r="AK452" t="str">
        <f>IF(OR(AB452=FALSE,AB452="na"),"na",VLOOKUP(BD452,'Vlookup tables'!$J$2:$K$5,2,FALSE))</f>
        <v>Unknown</v>
      </c>
      <c r="AL452" t="str">
        <f>IF(OR(AC452=FALSE,AC452="na"),"na",VLOOKUP(BE452,'Vlookup tables'!$J$2:$K$5,2,FALSE))</f>
        <v>Unknown</v>
      </c>
      <c r="AM452" t="str">
        <f>IF(OR(AD452=FALSE,AD452="na"),"na",VLOOKUP(BF452,'Vlookup tables'!$J$2:$K$5,2,FALSE))</f>
        <v>Unknown</v>
      </c>
      <c r="AN452" t="b">
        <f t="shared" si="446"/>
        <v>0</v>
      </c>
      <c r="AO452" t="b">
        <f t="shared" si="447"/>
        <v>0</v>
      </c>
      <c r="AP452" t="b">
        <f t="shared" si="448"/>
        <v>0</v>
      </c>
      <c r="AQ452" t="b">
        <f t="shared" si="449"/>
        <v>0</v>
      </c>
      <c r="BQ452" t="str">
        <f t="shared" si="450"/>
        <v>Unknown</v>
      </c>
      <c r="BR452" t="str">
        <f t="shared" si="451"/>
        <v>Unknown</v>
      </c>
      <c r="BS452" t="str">
        <f t="shared" si="452"/>
        <v>Unknown</v>
      </c>
      <c r="BT452" t="str">
        <f t="shared" si="453"/>
        <v>Unknown</v>
      </c>
      <c r="BU452" t="str">
        <f t="shared" si="454"/>
        <v>Unknown</v>
      </c>
      <c r="BV452" t="str">
        <f t="shared" si="455"/>
        <v>Unknown</v>
      </c>
      <c r="BW452" t="str">
        <f>IF(OR(BR452=FALSE,BR452="na"),"na",VLOOKUP(CN452,'Vlookup tables'!$G$2:$H$7,2,FALSE))</f>
        <v>Unknown</v>
      </c>
      <c r="BX452" t="str">
        <f>IF(OR(BS452=FALSE,BS452="na"),"na",VLOOKUP(CO452,'Vlookup tables'!$G$2:$H$7,2,FALSE))</f>
        <v>Unknown</v>
      </c>
      <c r="BY452" t="str">
        <f>IF(OR(BT452=FALSE,BT452="na"),"na",VLOOKUP(CP452,'Vlookup tables'!$G$2:$H$7,2,FALSE))</f>
        <v>Unknown</v>
      </c>
      <c r="BZ452" t="str">
        <f>IF(OR(BU452=FALSE,BU452="na"),"na",VLOOKUP(CQ452,'Vlookup tables'!$G$2:$H$7,2,FALSE))</f>
        <v>Unknown</v>
      </c>
      <c r="CA452" t="str">
        <f>IF(OR(BR452=FALSE,BR452="na"),"na",VLOOKUP(CU452,'Vlookup tables'!$J$2:$K$5,2,FALSE))</f>
        <v>Unknown</v>
      </c>
      <c r="CB452" t="str">
        <f>IF(OR(BS452=FALSE,BS452="na"),"na",VLOOKUP(CV452,'Vlookup tables'!$J$2:$K$5,2,FALSE))</f>
        <v>Unknown</v>
      </c>
      <c r="CC452" t="str">
        <f>IF(OR(BT452=FALSE,BT452="na"),"na",VLOOKUP(CW452,'Vlookup tables'!$J$2:$K$5,2,FALSE))</f>
        <v>Unknown</v>
      </c>
      <c r="CD452" t="str">
        <f>IF(OR(BU452=FALSE,BU452="na"),"na",VLOOKUP(CX452,'Vlookup tables'!$J$2:$K$5,2,FALSE))</f>
        <v>Unknown</v>
      </c>
      <c r="CE452" t="b">
        <f t="shared" si="456"/>
        <v>0</v>
      </c>
      <c r="CF452" t="b">
        <f t="shared" si="457"/>
        <v>0</v>
      </c>
      <c r="CG452" t="b">
        <f t="shared" si="458"/>
        <v>0</v>
      </c>
      <c r="CH452" t="b">
        <f t="shared" si="459"/>
        <v>0</v>
      </c>
      <c r="DI452" t="b">
        <f t="shared" si="460"/>
        <v>0</v>
      </c>
      <c r="EQ452" t="str">
        <f t="shared" si="461"/>
        <v>Unknown</v>
      </c>
      <c r="ER452" t="b">
        <f t="shared" si="462"/>
        <v>0</v>
      </c>
      <c r="ES452" t="b">
        <f t="shared" si="463"/>
        <v>0</v>
      </c>
      <c r="ET452" t="b">
        <f t="shared" si="464"/>
        <v>0</v>
      </c>
      <c r="EU452" t="b">
        <f t="shared" si="465"/>
        <v>0</v>
      </c>
      <c r="EV452" t="b">
        <f t="shared" si="466"/>
        <v>0</v>
      </c>
      <c r="EW452" t="str">
        <f t="shared" si="420"/>
        <v>na</v>
      </c>
      <c r="EX452" t="str">
        <f t="shared" si="421"/>
        <v>na</v>
      </c>
      <c r="EY452" t="str">
        <f t="shared" si="422"/>
        <v>na</v>
      </c>
      <c r="EZ452" t="str">
        <f t="shared" si="423"/>
        <v>na</v>
      </c>
      <c r="FA452" t="str">
        <f t="shared" si="424"/>
        <v>na</v>
      </c>
      <c r="FB452" t="str">
        <f t="shared" si="425"/>
        <v>na</v>
      </c>
      <c r="FC452" t="str">
        <f t="shared" si="467"/>
        <v>na</v>
      </c>
      <c r="FD452" t="str">
        <f t="shared" si="426"/>
        <v>na</v>
      </c>
      <c r="FE452" t="str">
        <f t="shared" si="427"/>
        <v>na</v>
      </c>
      <c r="FF452" t="str">
        <f t="shared" si="428"/>
        <v>na</v>
      </c>
      <c r="FG452" t="str">
        <f t="shared" si="429"/>
        <v>na</v>
      </c>
      <c r="FH452" t="str">
        <f t="shared" si="468"/>
        <v>na</v>
      </c>
      <c r="FI452" t="str">
        <f>IF(OR(FD452=FALSE,FD452="na"),"na",VLOOKUP(GH452,'Vlookup tables'!$G$2:$H$7,2,FALSE))</f>
        <v>na</v>
      </c>
      <c r="FJ452" t="str">
        <f>IF(OR(FE452=FALSE,FE452="na"),"na",VLOOKUP(GI452,'Vlookup tables'!$G$2:$H$7,2,FALSE))</f>
        <v>na</v>
      </c>
      <c r="FK452" t="str">
        <f>IF(OR(FF452=FALSE,FF452="na"),"na",VLOOKUP(GJ452,'Vlookup tables'!$G$2:$H$7,2,FALSE))</f>
        <v>na</v>
      </c>
      <c r="FL452" t="str">
        <f>IF(OR(FG452=FALSE,FG452="na"),"na",VLOOKUP(GK452,'Vlookup tables'!$G$2:$H$7,2,FALSE))</f>
        <v>na</v>
      </c>
      <c r="FM452" t="str">
        <f>IF(OR(FD452=FALSE,FD452="na"),"na",VLOOKUP(GO452,'Vlookup tables'!$J$2:$K$5,2,FALSE))</f>
        <v>na</v>
      </c>
      <c r="FN452" t="str">
        <f>IF(OR(FE452=FALSE,FE452="na"),"na",VLOOKUP(GP452,'Vlookup tables'!$J$2:$K$5,2,FALSE))</f>
        <v>na</v>
      </c>
      <c r="FO452" t="str">
        <f>IF(OR(FF452=FALSE,FF452="na"),"na",VLOOKUP(GQ452,'Vlookup tables'!$J$2:$K$5,2,FALSE))</f>
        <v>na</v>
      </c>
      <c r="FP452" t="str">
        <f>IF(OR(FG452=FALSE,FG452="na"),"na",VLOOKUP(GR452,'Vlookup tables'!$J$2:$K$5,2,FALSE))</f>
        <v>na</v>
      </c>
      <c r="FQ452" t="str">
        <f t="shared" si="430"/>
        <v>na</v>
      </c>
      <c r="FR452" t="str">
        <f t="shared" si="431"/>
        <v>na</v>
      </c>
      <c r="FS452" t="str">
        <f t="shared" si="432"/>
        <v>na</v>
      </c>
      <c r="FT452" t="str">
        <f t="shared" si="433"/>
        <v>na</v>
      </c>
      <c r="FU452" t="str">
        <f t="shared" si="434"/>
        <v>na</v>
      </c>
      <c r="HX452" t="str">
        <f>IF(IT452="","Unknown",VLOOKUP(IT452,'Vlookup tables'!$B$13:$C$16,2,FALSE))</f>
        <v>Unknown</v>
      </c>
      <c r="HY452" t="str">
        <f>IF(IU452="","Unknown",VLOOKUP(IU452,'Vlookup tables'!$D$13:$E$16,2,FALSE))</f>
        <v>Unknown</v>
      </c>
      <c r="HZ452" t="str">
        <f>IF(IV452="","Unknown",VLOOKUP(IV452,'Vlookup tables'!$F$13:$G$16,2,FALSE))</f>
        <v>Unknown</v>
      </c>
      <c r="IA452" t="str">
        <f>IF(IW452="","Unknown",VLOOKUP(IW452,'Vlookup tables'!$H$13:$I$16,2,FALSE))</f>
        <v>Unknown</v>
      </c>
      <c r="IB452" t="str">
        <f>IF(IX452="","Unknown",VLOOKUP(IX452,'Vlookup tables'!$J$13:$K$16,2,FALSE))</f>
        <v>Unknown</v>
      </c>
      <c r="IC452" t="str">
        <f>IF(IY452="","Unknown",VLOOKUP(IY452,'Vlookup tables'!$L$13:$M$16,2,FALSE))</f>
        <v>Unknown</v>
      </c>
      <c r="ID452" t="str">
        <f>IF(IZ452="","Unknown",VLOOKUP(IZ452,'Vlookup tables'!$N$13:$O$16,2,FALSE))</f>
        <v>Unknown</v>
      </c>
      <c r="IE452" t="str">
        <f>VLOOKUP(JA452,'Vlookup tables'!$P$13:$Q$15,2,FALSE)</f>
        <v>Unknown</v>
      </c>
      <c r="IF452" t="str">
        <f t="shared" si="469"/>
        <v>na</v>
      </c>
      <c r="IG452" t="str">
        <f t="shared" si="470"/>
        <v>na</v>
      </c>
      <c r="IH452" t="str">
        <f t="shared" si="471"/>
        <v>na</v>
      </c>
      <c r="II452" t="str">
        <f t="shared" si="435"/>
        <v>na</v>
      </c>
      <c r="IJ452" t="str">
        <f>IF(OR(IF452=FALSE,IF452="na"),"na",VLOOKUP(JF452,'Vlookup tables'!$G$2:$H$7,2,FALSE))</f>
        <v>na</v>
      </c>
      <c r="IK452" t="str">
        <f>IF(OR(IG452=FALSE,IG452="na"),"na",VLOOKUP(JG452,'Vlookup tables'!$G$2:$H$7,2,FALSE))</f>
        <v>na</v>
      </c>
      <c r="IL452" t="str">
        <f>IF(OR(IH452=FALSE,IH452="na"),"na",VLOOKUP(JH452,'Vlookup tables'!$G$2:$H$7,2,FALSE))</f>
        <v>na</v>
      </c>
      <c r="IM452" t="str">
        <f>IF(OR(IF452=FALSE,IF452="na"),"na",VLOOKUP(JL452,'Vlookup tables'!$J$2:$K$5,2,FALSE))</f>
        <v>na</v>
      </c>
      <c r="IN452" t="str">
        <f>IF(OR(IG452=FALSE,IG452="na"),"na",VLOOKUP(JM452,'Vlookup tables'!$J$2:$K$5,2,FALSE))</f>
        <v>na</v>
      </c>
      <c r="IO452" t="str">
        <f>IF(OR(IH452=FALSE,IH452="na"),"na",VLOOKUP(JN452,'Vlookup tables'!$J$2:$K$5,2,FALSE))</f>
        <v>na</v>
      </c>
      <c r="IP452" t="str">
        <f t="shared" si="472"/>
        <v>na</v>
      </c>
      <c r="IQ452" t="str">
        <f t="shared" si="473"/>
        <v>na</v>
      </c>
      <c r="IR452" t="str">
        <f t="shared" si="474"/>
        <v>na</v>
      </c>
      <c r="IS452" t="b">
        <f t="shared" si="475"/>
        <v>0</v>
      </c>
      <c r="KQ452" t="b">
        <f t="shared" si="476"/>
        <v>0</v>
      </c>
      <c r="KR452">
        <f t="shared" si="436"/>
        <v>107</v>
      </c>
    </row>
    <row r="453" spans="1:304" outlineLevel="1" x14ac:dyDescent="0.3">
      <c r="A453">
        <v>1</v>
      </c>
      <c r="B453">
        <v>51</v>
      </c>
      <c r="C453" s="2">
        <v>44904.256979166668</v>
      </c>
      <c r="D453">
        <v>1</v>
      </c>
      <c r="G453" t="str">
        <f>VLOOKUP(F453,'Vlookup tables'!$A$2:$B$10,2,FALSE)</f>
        <v>Unknown</v>
      </c>
      <c r="J453" t="str">
        <f t="shared" si="477"/>
        <v>Unknown</v>
      </c>
      <c r="L453" t="str">
        <f>VLOOKUP(K453,'Vlookup tables'!$A$2:$B$10,2,FALSE)</f>
        <v>Unknown</v>
      </c>
      <c r="N453" t="str">
        <f t="shared" si="437"/>
        <v>Unknown</v>
      </c>
      <c r="O453" t="str">
        <f t="shared" si="438"/>
        <v>Unknown</v>
      </c>
      <c r="P453" t="str">
        <f t="shared" si="439"/>
        <v>Unknown</v>
      </c>
      <c r="Q453" t="str">
        <f t="shared" si="440"/>
        <v>Unknown</v>
      </c>
      <c r="R453" t="str">
        <f t="shared" si="441"/>
        <v>Unknown</v>
      </c>
      <c r="T453" t="str">
        <f t="shared" si="478"/>
        <v>Unknown</v>
      </c>
      <c r="U453" t="str">
        <f t="shared" si="479"/>
        <v>Unknown</v>
      </c>
      <c r="V453" t="str">
        <f t="shared" si="480"/>
        <v>Unknown</v>
      </c>
      <c r="W453" t="str">
        <f t="shared" si="481"/>
        <v>Unknown</v>
      </c>
      <c r="X453" t="str">
        <f t="shared" si="482"/>
        <v>Unknown</v>
      </c>
      <c r="Z453" t="str">
        <f>VLOOKUP(Y453,'Vlookup tables'!$D$2:$E$6,2,FALSE)</f>
        <v>Unknown</v>
      </c>
      <c r="AA453" t="str">
        <f t="shared" ref="AA453:AA516" si="483">IF(OR($Z453=2,$Z453=3),"na",IF($AR453="","Unknown",ISNUMBER(SEARCH("Live",$AR453))))</f>
        <v>Unknown</v>
      </c>
      <c r="AB453" t="str">
        <f t="shared" si="442"/>
        <v>Unknown</v>
      </c>
      <c r="AC453" t="str">
        <f t="shared" si="443"/>
        <v>Unknown</v>
      </c>
      <c r="AD453" t="str">
        <f t="shared" si="444"/>
        <v>Unknown</v>
      </c>
      <c r="AE453" t="str">
        <f t="shared" si="445"/>
        <v>Unknown</v>
      </c>
      <c r="AF453" t="str">
        <f>IF(OR(AA453=FALSE,AA453="na"),"na",VLOOKUP(AV453,'Vlookup tables'!$G$2:$H$7,2,FALSE))</f>
        <v>Unknown</v>
      </c>
      <c r="AG453" t="str">
        <f>IF(OR(AB453=FALSE,AB453="na"),"na",VLOOKUP(AW453,'Vlookup tables'!$G$2:$H$7,2,FALSE))</f>
        <v>Unknown</v>
      </c>
      <c r="AH453" t="str">
        <f>IF(OR(AC453=FALSE,AC453="na"),"na",VLOOKUP(AX453,'Vlookup tables'!$G$2:$H$7,2,FALSE))</f>
        <v>Unknown</v>
      </c>
      <c r="AI453" t="str">
        <f>IF(OR(AD453=FALSE,AD453="na"),"na",VLOOKUP(AY453,'Vlookup tables'!$G$2:$H$7,2,FALSE))</f>
        <v>Unknown</v>
      </c>
      <c r="AJ453" t="str">
        <f>IF(OR(AA453=FALSE,AA453="na"),"na",VLOOKUP(BC453,'Vlookup tables'!$J$2:$K$5,2,FALSE))</f>
        <v>Unknown</v>
      </c>
      <c r="AK453" t="str">
        <f>IF(OR(AB453=FALSE,AB453="na"),"na",VLOOKUP(BD453,'Vlookup tables'!$J$2:$K$5,2,FALSE))</f>
        <v>Unknown</v>
      </c>
      <c r="AL453" t="str">
        <f>IF(OR(AC453=FALSE,AC453="na"),"na",VLOOKUP(BE453,'Vlookup tables'!$J$2:$K$5,2,FALSE))</f>
        <v>Unknown</v>
      </c>
      <c r="AM453" t="str">
        <f>IF(OR(AD453=FALSE,AD453="na"),"na",VLOOKUP(BF453,'Vlookup tables'!$J$2:$K$5,2,FALSE))</f>
        <v>Unknown</v>
      </c>
      <c r="AN453" t="b">
        <f t="shared" si="446"/>
        <v>0</v>
      </c>
      <c r="AO453" t="b">
        <f t="shared" si="447"/>
        <v>0</v>
      </c>
      <c r="AP453" t="b">
        <f t="shared" si="448"/>
        <v>0</v>
      </c>
      <c r="AQ453" t="b">
        <f t="shared" si="449"/>
        <v>0</v>
      </c>
      <c r="BQ453" t="str">
        <f t="shared" si="450"/>
        <v>Unknown</v>
      </c>
      <c r="BR453" t="str">
        <f t="shared" si="451"/>
        <v>Unknown</v>
      </c>
      <c r="BS453" t="str">
        <f t="shared" si="452"/>
        <v>Unknown</v>
      </c>
      <c r="BT453" t="str">
        <f t="shared" si="453"/>
        <v>Unknown</v>
      </c>
      <c r="BU453" t="str">
        <f t="shared" si="454"/>
        <v>Unknown</v>
      </c>
      <c r="BV453" t="str">
        <f t="shared" si="455"/>
        <v>Unknown</v>
      </c>
      <c r="BW453" t="str">
        <f>IF(OR(BR453=FALSE,BR453="na"),"na",VLOOKUP(CN453,'Vlookup tables'!$G$2:$H$7,2,FALSE))</f>
        <v>Unknown</v>
      </c>
      <c r="BX453" t="str">
        <f>IF(OR(BS453=FALSE,BS453="na"),"na",VLOOKUP(CO453,'Vlookup tables'!$G$2:$H$7,2,FALSE))</f>
        <v>Unknown</v>
      </c>
      <c r="BY453" t="str">
        <f>IF(OR(BT453=FALSE,BT453="na"),"na",VLOOKUP(CP453,'Vlookup tables'!$G$2:$H$7,2,FALSE))</f>
        <v>Unknown</v>
      </c>
      <c r="BZ453" t="str">
        <f>IF(OR(BU453=FALSE,BU453="na"),"na",VLOOKUP(CQ453,'Vlookup tables'!$G$2:$H$7,2,FALSE))</f>
        <v>Unknown</v>
      </c>
      <c r="CA453" t="str">
        <f>IF(OR(BR453=FALSE,BR453="na"),"na",VLOOKUP(CU453,'Vlookup tables'!$J$2:$K$5,2,FALSE))</f>
        <v>Unknown</v>
      </c>
      <c r="CB453" t="str">
        <f>IF(OR(BS453=FALSE,BS453="na"),"na",VLOOKUP(CV453,'Vlookup tables'!$J$2:$K$5,2,FALSE))</f>
        <v>Unknown</v>
      </c>
      <c r="CC453" t="str">
        <f>IF(OR(BT453=FALSE,BT453="na"),"na",VLOOKUP(CW453,'Vlookup tables'!$J$2:$K$5,2,FALSE))</f>
        <v>Unknown</v>
      </c>
      <c r="CD453" t="str">
        <f>IF(OR(BU453=FALSE,BU453="na"),"na",VLOOKUP(CX453,'Vlookup tables'!$J$2:$K$5,2,FALSE))</f>
        <v>Unknown</v>
      </c>
      <c r="CE453" t="b">
        <f t="shared" si="456"/>
        <v>0</v>
      </c>
      <c r="CF453" t="b">
        <f t="shared" si="457"/>
        <v>0</v>
      </c>
      <c r="CG453" t="b">
        <f t="shared" si="458"/>
        <v>0</v>
      </c>
      <c r="CH453" t="b">
        <f t="shared" si="459"/>
        <v>0</v>
      </c>
      <c r="DI453" t="b">
        <f t="shared" si="460"/>
        <v>0</v>
      </c>
      <c r="EQ453" t="str">
        <f t="shared" si="461"/>
        <v>Unknown</v>
      </c>
      <c r="ER453" t="b">
        <f t="shared" si="462"/>
        <v>0</v>
      </c>
      <c r="ES453" t="b">
        <f t="shared" si="463"/>
        <v>0</v>
      </c>
      <c r="ET453" t="b">
        <f t="shared" si="464"/>
        <v>0</v>
      </c>
      <c r="EU453" t="b">
        <f t="shared" si="465"/>
        <v>0</v>
      </c>
      <c r="EV453" t="b">
        <f t="shared" si="466"/>
        <v>0</v>
      </c>
      <c r="EW453" t="str">
        <f t="shared" ref="EW453:EW516" si="484">IF(ER453=FALSE,"na",IF(ISBLANK(FX453)=TRUE,"Unknown",IF(AND(ISNUMBER(SEARCH("UDOT",FX453)),ISNUMBER(SEARCH("Personal",FX453))),3,IF(ISNUMBER(SEARCH("UDOT",FX453)),2,1))))</f>
        <v>na</v>
      </c>
      <c r="EX453" t="str">
        <f t="shared" ref="EX453:EX516" si="485">IF(ES453=FALSE,"na",IF(ISBLANK(FY453)=TRUE,"Unknown",IF(AND(ISNUMBER(SEARCH("UDOT",FY453)),ISNUMBER(SEARCH("Personal",FY453))),3,IF(ISNUMBER(SEARCH("UDOT",FY453)),2,1))))</f>
        <v>na</v>
      </c>
      <c r="EY453" t="str">
        <f t="shared" ref="EY453:EY516" si="486">IF(ET453=FALSE,"na",IF(ISBLANK(FZ453)=TRUE,"Unknown",IF(AND(ISNUMBER(SEARCH("UDOT",FZ453)),ISNUMBER(SEARCH("Personal",FZ453))),3,IF(ISNUMBER(SEARCH("UDOT",FZ453)),2,1))))</f>
        <v>na</v>
      </c>
      <c r="EZ453" t="str">
        <f t="shared" ref="EZ453:EZ516" si="487">IF(EU453=FALSE,"na",IF(ISBLANK(GA453)=TRUE,"Unknown",IF(AND(ISNUMBER(SEARCH("UDOT",GA453)),ISNUMBER(SEARCH("Personal",GA453))),3,IF(ISNUMBER(SEARCH("UDOT",GA453)),2,1))))</f>
        <v>na</v>
      </c>
      <c r="FA453" t="str">
        <f t="shared" ref="FA453:FA516" si="488">IF(OR(EQ453=FALSE,EQ453="Unknown"),"na",IF(ISBLANK(GF453)=TRUE,"Unknown",ISNUMBER(SEARCH("Winter",GF453))))</f>
        <v>na</v>
      </c>
      <c r="FB453" t="str">
        <f t="shared" ref="FB453:FB516" si="489">IF(OR(EQ453=FALSE,EQ453="Unknown"),"na",IF(ISBLANK(GF453)=TRUE,"Unknown",ISNUMBER(SEARCH("Summer",GF453))))</f>
        <v>na</v>
      </c>
      <c r="FC453" t="str">
        <f t="shared" si="467"/>
        <v>na</v>
      </c>
      <c r="FD453" t="str">
        <f t="shared" ref="FD453:FD516" si="490">IF(OR(EQ453=FALSE,EQ453="Unknown"),"na",IF(ISBLANK(GB453)=TRUE,"Unknown",ISNUMBER(SEARCH("Winter",GB453))))</f>
        <v>na</v>
      </c>
      <c r="FE453" t="str">
        <f t="shared" ref="FE453:FE516" si="491">IF(OR(EQ453=FALSE,EQ453="Unknown"),"na",IF(ISBLANK(GB453)=TRUE,"Unknown",IF(OR(EW453=2,EX453=2,EY453=2,EZ453=2,EW453=3,EX453=3,EY453=3,EZ453=3),ISNUMBER(SEARCH("Public",GB453)),"na")))</f>
        <v>na</v>
      </c>
      <c r="FF453" t="str">
        <f t="shared" ref="FF453:FF516" si="492">IF(OR(EQ453=FALSE,EQ453="Unknown"),"na",IF(ISBLANK(GB453)=TRUE,"Unknown",ISNUMBER(SEARCH("Tracking",GB453))))</f>
        <v>na</v>
      </c>
      <c r="FG453" t="str">
        <f t="shared" ref="FG453:FG516" si="493">IF(OR(EQ453=FALSE,EQ453="Unknown"),"na",IF(ISBLANK(GB453)=TRUE,"Unknown",ISNUMBER(SEARCH("Route",GB453))))</f>
        <v>na</v>
      </c>
      <c r="FH453" t="str">
        <f t="shared" si="468"/>
        <v>na</v>
      </c>
      <c r="FI453" t="str">
        <f>IF(OR(FD453=FALSE,FD453="na"),"na",VLOOKUP(GH453,'Vlookup tables'!$G$2:$H$7,2,FALSE))</f>
        <v>na</v>
      </c>
      <c r="FJ453" t="str">
        <f>IF(OR(FE453=FALSE,FE453="na"),"na",VLOOKUP(GI453,'Vlookup tables'!$G$2:$H$7,2,FALSE))</f>
        <v>na</v>
      </c>
      <c r="FK453" t="str">
        <f>IF(OR(FF453=FALSE,FF453="na"),"na",VLOOKUP(GJ453,'Vlookup tables'!$G$2:$H$7,2,FALSE))</f>
        <v>na</v>
      </c>
      <c r="FL453" t="str">
        <f>IF(OR(FG453=FALSE,FG453="na"),"na",VLOOKUP(GK453,'Vlookup tables'!$G$2:$H$7,2,FALSE))</f>
        <v>na</v>
      </c>
      <c r="FM453" t="str">
        <f>IF(OR(FD453=FALSE,FD453="na"),"na",VLOOKUP(GO453,'Vlookup tables'!$J$2:$K$5,2,FALSE))</f>
        <v>na</v>
      </c>
      <c r="FN453" t="str">
        <f>IF(OR(FE453=FALSE,FE453="na"),"na",VLOOKUP(GP453,'Vlookup tables'!$J$2:$K$5,2,FALSE))</f>
        <v>na</v>
      </c>
      <c r="FO453" t="str">
        <f>IF(OR(FF453=FALSE,FF453="na"),"na",VLOOKUP(GQ453,'Vlookup tables'!$J$2:$K$5,2,FALSE))</f>
        <v>na</v>
      </c>
      <c r="FP453" t="str">
        <f>IF(OR(FG453=FALSE,FG453="na"),"na",VLOOKUP(GR453,'Vlookup tables'!$J$2:$K$5,2,FALSE))</f>
        <v>na</v>
      </c>
      <c r="FQ453" t="str">
        <f t="shared" ref="FQ453:FQ516" si="494">IF(OR(FD453=FALSE,FD453="na"),"na",NOT(ISBLANK(GV453)))</f>
        <v>na</v>
      </c>
      <c r="FR453" t="str">
        <f t="shared" ref="FR453:FR516" si="495">IF(OR(FE453=FALSE,FE453="na"),"na",NOT(ISBLANK(GW453)))</f>
        <v>na</v>
      </c>
      <c r="FS453" t="str">
        <f t="shared" ref="FS453:FS516" si="496">IF(OR(FF453=FALSE,FF453="na"),"na",NOT(ISBLANK(GX453)))</f>
        <v>na</v>
      </c>
      <c r="FT453" t="str">
        <f t="shared" ref="FT453:FT516" si="497">IF(OR(FG453=FALSE,FG453="na"),"na",NOT(ISBLANK(GY453)))</f>
        <v>na</v>
      </c>
      <c r="FU453" t="str">
        <f t="shared" ref="FU453:FU516" si="498">IF(OR(EQ453=FALSE,EQ453="Unknown"),"na",IF(HC453="",FALSE,IF(OR(HC453="no", HC453="No"),FALSE,NOT(ISNUMBER(SEARCH("I do not",HD453))))))</f>
        <v>na</v>
      </c>
      <c r="HX453" t="str">
        <f>IF(IT453="","Unknown",VLOOKUP(IT453,'Vlookup tables'!$B$13:$C$16,2,FALSE))</f>
        <v>Unknown</v>
      </c>
      <c r="HY453" t="str">
        <f>IF(IU453="","Unknown",VLOOKUP(IU453,'Vlookup tables'!$D$13:$E$16,2,FALSE))</f>
        <v>Unknown</v>
      </c>
      <c r="HZ453" t="str">
        <f>IF(IV453="","Unknown",VLOOKUP(IV453,'Vlookup tables'!$F$13:$G$16,2,FALSE))</f>
        <v>Unknown</v>
      </c>
      <c r="IA453" t="str">
        <f>IF(IW453="","Unknown",VLOOKUP(IW453,'Vlookup tables'!$H$13:$I$16,2,FALSE))</f>
        <v>Unknown</v>
      </c>
      <c r="IB453" t="str">
        <f>IF(IX453="","Unknown",VLOOKUP(IX453,'Vlookup tables'!$J$13:$K$16,2,FALSE))</f>
        <v>Unknown</v>
      </c>
      <c r="IC453" t="str">
        <f>IF(IY453="","Unknown",VLOOKUP(IY453,'Vlookup tables'!$L$13:$M$16,2,FALSE))</f>
        <v>Unknown</v>
      </c>
      <c r="ID453" t="str">
        <f>IF(IZ453="","Unknown",VLOOKUP(IZ453,'Vlookup tables'!$N$13:$O$16,2,FALSE))</f>
        <v>Unknown</v>
      </c>
      <c r="IE453" t="str">
        <f>VLOOKUP(JA453,'Vlookup tables'!$P$13:$Q$15,2,FALSE)</f>
        <v>Unknown</v>
      </c>
      <c r="IF453" t="str">
        <f t="shared" si="469"/>
        <v>na</v>
      </c>
      <c r="IG453" t="str">
        <f t="shared" si="470"/>
        <v>na</v>
      </c>
      <c r="IH453" t="str">
        <f t="shared" si="471"/>
        <v>na</v>
      </c>
      <c r="II453" t="str">
        <f t="shared" ref="II453:II516" si="499">IF(OR(IE453=1,IE453="Unknown"),"na",OR(NOT(ISBLANK(JD453)),NOT(ISBLANK(JE453)),NOT(ISBLANK(JC453))))</f>
        <v>na</v>
      </c>
      <c r="IJ453" t="str">
        <f>IF(OR(IF453=FALSE,IF453="na"),"na",VLOOKUP(JF453,'Vlookup tables'!$G$2:$H$7,2,FALSE))</f>
        <v>na</v>
      </c>
      <c r="IK453" t="str">
        <f>IF(OR(IG453=FALSE,IG453="na"),"na",VLOOKUP(JG453,'Vlookup tables'!$G$2:$H$7,2,FALSE))</f>
        <v>na</v>
      </c>
      <c r="IL453" t="str">
        <f>IF(OR(IH453=FALSE,IH453="na"),"na",VLOOKUP(JH453,'Vlookup tables'!$G$2:$H$7,2,FALSE))</f>
        <v>na</v>
      </c>
      <c r="IM453" t="str">
        <f>IF(OR(IF453=FALSE,IF453="na"),"na",VLOOKUP(JL453,'Vlookup tables'!$J$2:$K$5,2,FALSE))</f>
        <v>na</v>
      </c>
      <c r="IN453" t="str">
        <f>IF(OR(IG453=FALSE,IG453="na"),"na",VLOOKUP(JM453,'Vlookup tables'!$J$2:$K$5,2,FALSE))</f>
        <v>na</v>
      </c>
      <c r="IO453" t="str">
        <f>IF(OR(IH453=FALSE,IH453="na"),"na",VLOOKUP(JN453,'Vlookup tables'!$J$2:$K$5,2,FALSE))</f>
        <v>na</v>
      </c>
      <c r="IP453" t="str">
        <f t="shared" si="472"/>
        <v>na</v>
      </c>
      <c r="IQ453" t="str">
        <f t="shared" si="473"/>
        <v>na</v>
      </c>
      <c r="IR453" t="str">
        <f t="shared" si="474"/>
        <v>na</v>
      </c>
      <c r="IS453" t="b">
        <f t="shared" si="475"/>
        <v>0</v>
      </c>
      <c r="KQ453" t="b">
        <f t="shared" si="476"/>
        <v>0</v>
      </c>
      <c r="KR453">
        <f t="shared" ref="KR453:KR516" si="500">COUNTA(A453:KP453)</f>
        <v>107</v>
      </c>
    </row>
    <row r="454" spans="1:304" outlineLevel="1" x14ac:dyDescent="0.3">
      <c r="A454">
        <v>14</v>
      </c>
      <c r="B454">
        <v>1917584</v>
      </c>
      <c r="C454" s="2">
        <v>44904.262800925928</v>
      </c>
      <c r="D454">
        <v>1</v>
      </c>
      <c r="E454" t="s">
        <v>581</v>
      </c>
      <c r="F454" t="s">
        <v>566</v>
      </c>
      <c r="G454">
        <f>VLOOKUP(F454,'Vlookup tables'!$A$2:$B$10,2,FALSE)</f>
        <v>3</v>
      </c>
      <c r="H454" t="s">
        <v>545</v>
      </c>
      <c r="J454" t="str">
        <f t="shared" si="477"/>
        <v>Engineering</v>
      </c>
      <c r="K454" t="s">
        <v>566</v>
      </c>
      <c r="L454">
        <f>VLOOKUP(K454,'Vlookup tables'!$A$2:$B$10,2,FALSE)</f>
        <v>3</v>
      </c>
      <c r="M454" t="s">
        <v>569</v>
      </c>
      <c r="N454" t="b">
        <f t="shared" ref="N454:N517" si="501">IF(M454="","Unknown",ISNUMBER(SEARCH("Still",$M454)))</f>
        <v>1</v>
      </c>
      <c r="O454" t="b">
        <f t="shared" ref="O454:O517" si="502">IF(M454="","Unknown",ISNUMBER(SEARCH("office",$M454)))</f>
        <v>1</v>
      </c>
      <c r="P454" t="b">
        <f t="shared" ref="P454:P517" si="503">IF(M454="","Unknown",ISNUMBER(SEARCH("device",$M454)))</f>
        <v>0</v>
      </c>
      <c r="Q454" t="b">
        <f t="shared" ref="Q454:Q517" si="504">IF(M454="","Unknown",ISNUMBER(SEARCH("camera",$M454)))</f>
        <v>0</v>
      </c>
      <c r="R454" t="b">
        <f t="shared" ref="R454:R517" si="505">IF(M454="","Unknown",ISNUMBER(SEARCH("record",$M454)))</f>
        <v>0</v>
      </c>
      <c r="S454" t="s">
        <v>1188</v>
      </c>
      <c r="T454" t="str">
        <f t="shared" si="478"/>
        <v>na</v>
      </c>
      <c r="U454" t="str">
        <f t="shared" si="479"/>
        <v>na</v>
      </c>
      <c r="V454" t="b">
        <f t="shared" si="480"/>
        <v>1</v>
      </c>
      <c r="W454" t="b">
        <f t="shared" si="481"/>
        <v>1</v>
      </c>
      <c r="X454" t="b">
        <f t="shared" si="482"/>
        <v>1</v>
      </c>
      <c r="Y454" t="s">
        <v>517</v>
      </c>
      <c r="Z454">
        <f>VLOOKUP(Y454,'Vlookup tables'!$D$2:$E$6,2,FALSE)</f>
        <v>1</v>
      </c>
      <c r="AA454" t="b">
        <f t="shared" si="483"/>
        <v>1</v>
      </c>
      <c r="AB454" t="b">
        <f t="shared" ref="AB454:AB517" si="506">IF(OR($Z454=2,$Z454=3),"na",IF($AR454="","Unknown",ISNUMBER(SEARCH("Research",$AR454))))</f>
        <v>0</v>
      </c>
      <c r="AC454" t="b">
        <f t="shared" ref="AC454:AC517" si="507">IF(OR($Z454=2,$Z454=3),"na",IF($AR454="","Unknown",ISNUMBER(SEARCH("Maintanence",$AR454))))</f>
        <v>0</v>
      </c>
      <c r="AD454" t="b">
        <f t="shared" ref="AD454:AD517" si="508">IF(OR($Z454=2,$Z454=3),"na",IF($AR454="","Unknown",ISNUMBER(SEARCH("Work",$AR454))))</f>
        <v>1</v>
      </c>
      <c r="AE454" t="b">
        <f t="shared" ref="AE454:AE517" si="509">IF(OR($Z454=2,$Z454=3),"na",IF($AR454="","Unknown",OR(NOT(ISBLANK(AS454)),NOT(ISBLANK(AT454)),NOT(ISBLANK(AU454)))))</f>
        <v>0</v>
      </c>
      <c r="AF454" t="str">
        <f>IF(OR(AA454=FALSE,AA454="na"),"na",VLOOKUP(AV454,'Vlookup tables'!$G$2:$H$7,2,FALSE))</f>
        <v>Unknown</v>
      </c>
      <c r="AG454" t="str">
        <f>IF(OR(AB454=FALSE,AB454="na"),"na",VLOOKUP(AW454,'Vlookup tables'!$G$2:$H$7,2,FALSE))</f>
        <v>na</v>
      </c>
      <c r="AH454" t="str">
        <f>IF(OR(AC454=FALSE,AC454="na"),"na",VLOOKUP(AX454,'Vlookup tables'!$G$2:$H$7,2,FALSE))</f>
        <v>na</v>
      </c>
      <c r="AI454" t="str">
        <f>IF(OR(AD454=FALSE,AD454="na"),"na",VLOOKUP(AY454,'Vlookup tables'!$G$2:$H$7,2,FALSE))</f>
        <v>Unknown</v>
      </c>
      <c r="AJ454" t="str">
        <f>IF(OR(AA454=FALSE,AA454="na"),"na",VLOOKUP(BC454,'Vlookup tables'!$J$2:$K$5,2,FALSE))</f>
        <v>Unknown</v>
      </c>
      <c r="AK454" t="str">
        <f>IF(OR(AB454=FALSE,AB454="na"),"na",VLOOKUP(BD454,'Vlookup tables'!$J$2:$K$5,2,FALSE))</f>
        <v>na</v>
      </c>
      <c r="AL454" t="str">
        <f>IF(OR(AC454=FALSE,AC454="na"),"na",VLOOKUP(BE454,'Vlookup tables'!$J$2:$K$5,2,FALSE))</f>
        <v>na</v>
      </c>
      <c r="AM454" t="str">
        <f>IF(OR(AD454=FALSE,AD454="na"),"na",VLOOKUP(BF454,'Vlookup tables'!$J$2:$K$5,2,FALSE))</f>
        <v>Unknown</v>
      </c>
      <c r="AN454" t="b">
        <f t="shared" ref="AN454:AN517" si="510">IF(OR(AA454=FALSE,AA454="na"),"na",NOT(ISBLANK(BJ454)))</f>
        <v>0</v>
      </c>
      <c r="AO454" t="str">
        <f t="shared" ref="AO454:AO517" si="511">IF(OR(AB454=FALSE,AB454="na"),"na",NOT(ISBLANK(BK454)))</f>
        <v>na</v>
      </c>
      <c r="AP454" t="str">
        <f t="shared" ref="AP454:AP517" si="512">IF(OR(AC454=FALSE,AC454="na"),"na",NOT(ISBLANK(BL454)))</f>
        <v>na</v>
      </c>
      <c r="AQ454" t="b">
        <f t="shared" ref="AQ454:AQ517" si="513">IF(OR(AD454=FALSE,AD454="na"),"na",NOT(ISBLANK(BM454)))</f>
        <v>0</v>
      </c>
      <c r="AR454" t="s">
        <v>666</v>
      </c>
      <c r="BQ454" t="str">
        <f t="shared" ref="BQ454:BQ517" si="514">IF(OR($Z454=3,$Z454=2),"na",IF(CI454="","Unknown",CI454))</f>
        <v>Unknown</v>
      </c>
      <c r="BR454" t="str">
        <f t="shared" ref="BR454:BR517" si="515">IF(OR($Z454=3, $BQ454="No"),"na", IF($CJ454="", "Unknown",ISNUMBER(SEARCH("traffic",$CJ454))))</f>
        <v>Unknown</v>
      </c>
      <c r="BS454" t="str">
        <f t="shared" ref="BS454:BS517" si="516">IF(OR($Z454=3, $BQ454="No"),"na", IF($CJ454="", "Unknown",ISNUMBER(SEARCH("weather",$CJ454))))</f>
        <v>Unknown</v>
      </c>
      <c r="BT454" t="str">
        <f t="shared" ref="BT454:BT517" si="517">IF(OR($Z454=3, $BQ454="No"),"na", IF($CJ454="", "Unknown",ISNUMBER(SEARCH("Trip",$CJ454))))</f>
        <v>Unknown</v>
      </c>
      <c r="BU454" t="str">
        <f t="shared" ref="BU454:BU517" si="518">IF(OR($Z454=3, $BQ454="No"),"na", IF($CJ454="", "Unknown",ISNUMBER(SEARCH("construction",$CJ454))))</f>
        <v>Unknown</v>
      </c>
      <c r="BV454" t="str">
        <f t="shared" ref="BV454:BV517" si="519">IF(OR($Z454=3, $BQ454="No"),"na",IF($CJ454="","Unknown",OR(NOT(ISBLANK(CK454)),NOT(ISBLANK(CL454)),NOT(ISBLANK(CM454)))))</f>
        <v>Unknown</v>
      </c>
      <c r="BW454" t="str">
        <f>IF(OR(BR454=FALSE,BR454="na"),"na",VLOOKUP(CN454,'Vlookup tables'!$G$2:$H$7,2,FALSE))</f>
        <v>Unknown</v>
      </c>
      <c r="BX454" t="str">
        <f>IF(OR(BS454=FALSE,BS454="na"),"na",VLOOKUP(CO454,'Vlookup tables'!$G$2:$H$7,2,FALSE))</f>
        <v>Unknown</v>
      </c>
      <c r="BY454" t="str">
        <f>IF(OR(BT454=FALSE,BT454="na"),"na",VLOOKUP(CP454,'Vlookup tables'!$G$2:$H$7,2,FALSE))</f>
        <v>Unknown</v>
      </c>
      <c r="BZ454" t="str">
        <f>IF(OR(BU454=FALSE,BU454="na"),"na",VLOOKUP(CQ454,'Vlookup tables'!$G$2:$H$7,2,FALSE))</f>
        <v>Unknown</v>
      </c>
      <c r="CA454" t="str">
        <f>IF(OR(BR454=FALSE,BR454="na"),"na",VLOOKUP(CU454,'Vlookup tables'!$J$2:$K$5,2,FALSE))</f>
        <v>Unknown</v>
      </c>
      <c r="CB454" t="str">
        <f>IF(OR(BS454=FALSE,BS454="na"),"na",VLOOKUP(CV454,'Vlookup tables'!$J$2:$K$5,2,FALSE))</f>
        <v>Unknown</v>
      </c>
      <c r="CC454" t="str">
        <f>IF(OR(BT454=FALSE,BT454="na"),"na",VLOOKUP(CW454,'Vlookup tables'!$J$2:$K$5,2,FALSE))</f>
        <v>Unknown</v>
      </c>
      <c r="CD454" t="str">
        <f>IF(OR(BU454=FALSE,BU454="na"),"na",VLOOKUP(CX454,'Vlookup tables'!$J$2:$K$5,2,FALSE))</f>
        <v>Unknown</v>
      </c>
      <c r="CE454" t="b">
        <f t="shared" ref="CE454:CE517" si="520">IF(OR(BR454=FALSE,BR454="na"),"na",NOT(ISBLANK(DB454)))</f>
        <v>0</v>
      </c>
      <c r="CF454" t="b">
        <f t="shared" ref="CF454:CF517" si="521">IF(OR(BS454=FALSE,BS454="na"),"na",NOT(ISBLANK(DC454)))</f>
        <v>0</v>
      </c>
      <c r="CG454" t="b">
        <f t="shared" ref="CG454:CG517" si="522">IF(OR(BT454=FALSE,BT454="na"),"na",NOT(ISBLANK(DD454)))</f>
        <v>0</v>
      </c>
      <c r="CH454" t="b">
        <f t="shared" ref="CH454:CH517" si="523">IF(OR(BU454=FALSE,BU454="na"),"na",NOT(ISBLANK(DE454)))</f>
        <v>0</v>
      </c>
      <c r="DI454" t="b">
        <f t="shared" ref="DI454:DI517" si="524">IF($Z454=3,"na",IF(DJ454="",FALSE,IF(OR(DJ454="no", DJ454="No"),FALSE,NOT(ISNUMBER(SEARCH("I do not",DK454))))))</f>
        <v>0</v>
      </c>
      <c r="EQ454" t="str">
        <f t="shared" ref="EQ454:EQ517" si="525">IF($FV454="","Unknown",NOT(ISNUMBER(SEARCH("None",$FV454))))</f>
        <v>Unknown</v>
      </c>
      <c r="ER454" t="b">
        <f t="shared" ref="ER454:ER517" si="526">ISNUMBER(SEARCH("Traffic",$FV454))</f>
        <v>0</v>
      </c>
      <c r="ES454" t="b">
        <f t="shared" ref="ES454:ES517" si="527">ISNUMBER(SEARCH("State",$FV454))</f>
        <v>0</v>
      </c>
      <c r="ET454" t="b">
        <f t="shared" ref="ET454:ET517" si="528">ISNUMBER(SEARCH("Meso",$FV454))</f>
        <v>0</v>
      </c>
      <c r="EU454" t="b">
        <f t="shared" ref="EU454:EU517" si="529">ISNUMBER(SEARCH("National",$FV454))</f>
        <v>0</v>
      </c>
      <c r="EV454" t="b">
        <f t="shared" ref="EV454:EV517" si="530">NOT(ISBLANK(FW454))</f>
        <v>0</v>
      </c>
      <c r="EW454" t="str">
        <f t="shared" si="484"/>
        <v>na</v>
      </c>
      <c r="EX454" t="str">
        <f t="shared" si="485"/>
        <v>na</v>
      </c>
      <c r="EY454" t="str">
        <f t="shared" si="486"/>
        <v>na</v>
      </c>
      <c r="EZ454" t="str">
        <f t="shared" si="487"/>
        <v>na</v>
      </c>
      <c r="FA454" t="str">
        <f t="shared" si="488"/>
        <v>na</v>
      </c>
      <c r="FB454" t="str">
        <f t="shared" si="489"/>
        <v>na</v>
      </c>
      <c r="FC454" t="str">
        <f t="shared" ref="FC454:FC517" si="531">IF(OR(EQ454=FALSE,EQ454="Unknown"),"na",IF(ISBLANK(GF454)=TRUE,"Unknown",NOT(ISBLANK(GG454))))</f>
        <v>na</v>
      </c>
      <c r="FD454" t="str">
        <f t="shared" si="490"/>
        <v>na</v>
      </c>
      <c r="FE454" t="str">
        <f t="shared" si="491"/>
        <v>na</v>
      </c>
      <c r="FF454" t="str">
        <f t="shared" si="492"/>
        <v>na</v>
      </c>
      <c r="FG454" t="str">
        <f t="shared" si="493"/>
        <v>na</v>
      </c>
      <c r="FH454" t="str">
        <f t="shared" ref="FH454:FH517" si="532">IF(OR(EQ454=FALSE,EQ454="Unknown"),"na",IF(ISBLANK(GB454)=TRUE,"Unknown",OR(NOT(ISBLANK(GD454)),NOT(ISBLANK(GE454)),NOT(ISBLANK(GC454)))))</f>
        <v>na</v>
      </c>
      <c r="FI454" t="str">
        <f>IF(OR(FD454=FALSE,FD454="na"),"na",VLOOKUP(GH454,'Vlookup tables'!$G$2:$H$7,2,FALSE))</f>
        <v>na</v>
      </c>
      <c r="FJ454" t="str">
        <f>IF(OR(FE454=FALSE,FE454="na"),"na",VLOOKUP(GI454,'Vlookup tables'!$G$2:$H$7,2,FALSE))</f>
        <v>na</v>
      </c>
      <c r="FK454" t="str">
        <f>IF(OR(FF454=FALSE,FF454="na"),"na",VLOOKUP(GJ454,'Vlookup tables'!$G$2:$H$7,2,FALSE))</f>
        <v>na</v>
      </c>
      <c r="FL454" t="str">
        <f>IF(OR(FG454=FALSE,FG454="na"),"na",VLOOKUP(GK454,'Vlookup tables'!$G$2:$H$7,2,FALSE))</f>
        <v>na</v>
      </c>
      <c r="FM454" t="str">
        <f>IF(OR(FD454=FALSE,FD454="na"),"na",VLOOKUP(GO454,'Vlookup tables'!$J$2:$K$5,2,FALSE))</f>
        <v>na</v>
      </c>
      <c r="FN454" t="str">
        <f>IF(OR(FE454=FALSE,FE454="na"),"na",VLOOKUP(GP454,'Vlookup tables'!$J$2:$K$5,2,FALSE))</f>
        <v>na</v>
      </c>
      <c r="FO454" t="str">
        <f>IF(OR(FF454=FALSE,FF454="na"),"na",VLOOKUP(GQ454,'Vlookup tables'!$J$2:$K$5,2,FALSE))</f>
        <v>na</v>
      </c>
      <c r="FP454" t="str">
        <f>IF(OR(FG454=FALSE,FG454="na"),"na",VLOOKUP(GR454,'Vlookup tables'!$J$2:$K$5,2,FALSE))</f>
        <v>na</v>
      </c>
      <c r="FQ454" t="str">
        <f t="shared" si="494"/>
        <v>na</v>
      </c>
      <c r="FR454" t="str">
        <f t="shared" si="495"/>
        <v>na</v>
      </c>
      <c r="FS454" t="str">
        <f t="shared" si="496"/>
        <v>na</v>
      </c>
      <c r="FT454" t="str">
        <f t="shared" si="497"/>
        <v>na</v>
      </c>
      <c r="FU454" t="str">
        <f t="shared" si="498"/>
        <v>na</v>
      </c>
      <c r="HX454" t="str">
        <f>IF(IT454="","Unknown",VLOOKUP(IT454,'Vlookup tables'!$B$13:$C$16,2,FALSE))</f>
        <v>Unknown</v>
      </c>
      <c r="HY454" t="str">
        <f>IF(IU454="","Unknown",VLOOKUP(IU454,'Vlookup tables'!$D$13:$E$16,2,FALSE))</f>
        <v>Unknown</v>
      </c>
      <c r="HZ454" t="str">
        <f>IF(IV454="","Unknown",VLOOKUP(IV454,'Vlookup tables'!$F$13:$G$16,2,FALSE))</f>
        <v>Unknown</v>
      </c>
      <c r="IA454" t="str">
        <f>IF(IW454="","Unknown",VLOOKUP(IW454,'Vlookup tables'!$H$13:$I$16,2,FALSE))</f>
        <v>Unknown</v>
      </c>
      <c r="IB454" t="str">
        <f>IF(IX454="","Unknown",VLOOKUP(IX454,'Vlookup tables'!$J$13:$K$16,2,FALSE))</f>
        <v>Unknown</v>
      </c>
      <c r="IC454" t="str">
        <f>IF(IY454="","Unknown",VLOOKUP(IY454,'Vlookup tables'!$L$13:$M$16,2,FALSE))</f>
        <v>Unknown</v>
      </c>
      <c r="ID454" t="str">
        <f>IF(IZ454="","Unknown",VLOOKUP(IZ454,'Vlookup tables'!$N$13:$O$16,2,FALSE))</f>
        <v>Unknown</v>
      </c>
      <c r="IE454" t="str">
        <f>VLOOKUP(JA454,'Vlookup tables'!$P$13:$Q$15,2,FALSE)</f>
        <v>Unknown</v>
      </c>
      <c r="IF454" t="str">
        <f t="shared" ref="IF454:IF517" si="533">IF(OR($IE454=1,$IE454="Unknown"),"na",IF(ISBLANK($JB454)=TRUE,"Unknown",ISNUMBER(SEARCH("Incident",$JB454))))</f>
        <v>na</v>
      </c>
      <c r="IG454" t="str">
        <f t="shared" ref="IG454:IG517" si="534">IF(OR($IE454=1,$IE454="Unknown"),"na",IF(ISBLANK($JB454)=TRUE,"Unknown",ISNUMBER(SEARCH("Travel",$JB454))))</f>
        <v>na</v>
      </c>
      <c r="IH454" t="str">
        <f t="shared" ref="IH454:IH517" si="535">IF(OR($IE454=1,$IE454="Unknown"),"na",IF(ISBLANK($JB454)=TRUE,"Unknown",ISNUMBER(SEARCH("Research",$JB454))))</f>
        <v>na</v>
      </c>
      <c r="II454" t="str">
        <f t="shared" si="499"/>
        <v>na</v>
      </c>
      <c r="IJ454" t="str">
        <f>IF(OR(IF454=FALSE,IF454="na"),"na",VLOOKUP(JF454,'Vlookup tables'!$G$2:$H$7,2,FALSE))</f>
        <v>na</v>
      </c>
      <c r="IK454" t="str">
        <f>IF(OR(IG454=FALSE,IG454="na"),"na",VLOOKUP(JG454,'Vlookup tables'!$G$2:$H$7,2,FALSE))</f>
        <v>na</v>
      </c>
      <c r="IL454" t="str">
        <f>IF(OR(IH454=FALSE,IH454="na"),"na",VLOOKUP(JH454,'Vlookup tables'!$G$2:$H$7,2,FALSE))</f>
        <v>na</v>
      </c>
      <c r="IM454" t="str">
        <f>IF(OR(IF454=FALSE,IF454="na"),"na",VLOOKUP(JL454,'Vlookup tables'!$J$2:$K$5,2,FALSE))</f>
        <v>na</v>
      </c>
      <c r="IN454" t="str">
        <f>IF(OR(IG454=FALSE,IG454="na"),"na",VLOOKUP(JM454,'Vlookup tables'!$J$2:$K$5,2,FALSE))</f>
        <v>na</v>
      </c>
      <c r="IO454" t="str">
        <f>IF(OR(IH454=FALSE,IH454="na"),"na",VLOOKUP(JN454,'Vlookup tables'!$J$2:$K$5,2,FALSE))</f>
        <v>na</v>
      </c>
      <c r="IP454" t="str">
        <f t="shared" ref="IP454:IP517" si="536">IF(OR(IF454=FALSE,IF454="na"),"na",NOT(ISBLANK(JR454)))</f>
        <v>na</v>
      </c>
      <c r="IQ454" t="str">
        <f t="shared" ref="IQ454:IQ517" si="537">IF(OR(IG454=FALSE,IG454="na"),"na",NOT(ISBLANK(JS454)))</f>
        <v>na</v>
      </c>
      <c r="IR454" t="str">
        <f t="shared" ref="IR454:IR517" si="538">IF(OR(IH454=FALSE,IH454="na"),"na",NOT(ISBLANK(JT454)))</f>
        <v>na</v>
      </c>
      <c r="IS454" t="b">
        <f t="shared" ref="IS454:IS517" si="539">IF(KM454="",FALSE,IF(OR(KM454="no", KM454="No"),FALSE,NOT(ISNUMBER(SEARCH("I do not",KN454)))))</f>
        <v>0</v>
      </c>
      <c r="KQ454" t="b">
        <f t="shared" ref="KQ454:KQ517" si="540">IF(KP454="",FALSE,TRUE)</f>
        <v>0</v>
      </c>
      <c r="KR454">
        <f t="shared" si="500"/>
        <v>115</v>
      </c>
    </row>
    <row r="455" spans="1:304" outlineLevel="1" x14ac:dyDescent="0.3">
      <c r="A455">
        <v>1</v>
      </c>
      <c r="B455">
        <v>1038808</v>
      </c>
      <c r="C455" s="2">
        <v>44904.282534722224</v>
      </c>
      <c r="D455">
        <v>1</v>
      </c>
      <c r="G455" t="str">
        <f>VLOOKUP(F455,'Vlookup tables'!$A$2:$B$10,2,FALSE)</f>
        <v>Unknown</v>
      </c>
      <c r="J455" t="str">
        <f t="shared" ref="J455:J518" si="541">IF(H455= "Other",IF(I455= "","Unknown",I455),IF(H455= "","Unknown",H455))</f>
        <v>Unknown</v>
      </c>
      <c r="L455" t="str">
        <f>VLOOKUP(K455,'Vlookup tables'!$A$2:$B$10,2,FALSE)</f>
        <v>Unknown</v>
      </c>
      <c r="N455" t="str">
        <f t="shared" si="501"/>
        <v>Unknown</v>
      </c>
      <c r="O455" t="str">
        <f t="shared" si="502"/>
        <v>Unknown</v>
      </c>
      <c r="P455" t="str">
        <f t="shared" si="503"/>
        <v>Unknown</v>
      </c>
      <c r="Q455" t="str">
        <f t="shared" si="504"/>
        <v>Unknown</v>
      </c>
      <c r="R455" t="str">
        <f t="shared" si="505"/>
        <v>Unknown</v>
      </c>
      <c r="T455" t="str">
        <f t="shared" si="478"/>
        <v>Unknown</v>
      </c>
      <c r="U455" t="str">
        <f t="shared" si="479"/>
        <v>Unknown</v>
      </c>
      <c r="V455" t="str">
        <f t="shared" si="480"/>
        <v>Unknown</v>
      </c>
      <c r="W455" t="str">
        <f t="shared" si="481"/>
        <v>Unknown</v>
      </c>
      <c r="X455" t="str">
        <f t="shared" si="482"/>
        <v>Unknown</v>
      </c>
      <c r="Z455" t="str">
        <f>VLOOKUP(Y455,'Vlookup tables'!$D$2:$E$6,2,FALSE)</f>
        <v>Unknown</v>
      </c>
      <c r="AA455" t="str">
        <f t="shared" si="483"/>
        <v>Unknown</v>
      </c>
      <c r="AB455" t="str">
        <f t="shared" si="506"/>
        <v>Unknown</v>
      </c>
      <c r="AC455" t="str">
        <f t="shared" si="507"/>
        <v>Unknown</v>
      </c>
      <c r="AD455" t="str">
        <f t="shared" si="508"/>
        <v>Unknown</v>
      </c>
      <c r="AE455" t="str">
        <f t="shared" si="509"/>
        <v>Unknown</v>
      </c>
      <c r="AF455" t="str">
        <f>IF(OR(AA455=FALSE,AA455="na"),"na",VLOOKUP(AV455,'Vlookup tables'!$G$2:$H$7,2,FALSE))</f>
        <v>Unknown</v>
      </c>
      <c r="AG455" t="str">
        <f>IF(OR(AB455=FALSE,AB455="na"),"na",VLOOKUP(AW455,'Vlookup tables'!$G$2:$H$7,2,FALSE))</f>
        <v>Unknown</v>
      </c>
      <c r="AH455" t="str">
        <f>IF(OR(AC455=FALSE,AC455="na"),"na",VLOOKUP(AX455,'Vlookup tables'!$G$2:$H$7,2,FALSE))</f>
        <v>Unknown</v>
      </c>
      <c r="AI455" t="str">
        <f>IF(OR(AD455=FALSE,AD455="na"),"na",VLOOKUP(AY455,'Vlookup tables'!$G$2:$H$7,2,FALSE))</f>
        <v>Unknown</v>
      </c>
      <c r="AJ455" t="str">
        <f>IF(OR(AA455=FALSE,AA455="na"),"na",VLOOKUP(BC455,'Vlookup tables'!$J$2:$K$5,2,FALSE))</f>
        <v>Unknown</v>
      </c>
      <c r="AK455" t="str">
        <f>IF(OR(AB455=FALSE,AB455="na"),"na",VLOOKUP(BD455,'Vlookup tables'!$J$2:$K$5,2,FALSE))</f>
        <v>Unknown</v>
      </c>
      <c r="AL455" t="str">
        <f>IF(OR(AC455=FALSE,AC455="na"),"na",VLOOKUP(BE455,'Vlookup tables'!$J$2:$K$5,2,FALSE))</f>
        <v>Unknown</v>
      </c>
      <c r="AM455" t="str">
        <f>IF(OR(AD455=FALSE,AD455="na"),"na",VLOOKUP(BF455,'Vlookup tables'!$J$2:$K$5,2,FALSE))</f>
        <v>Unknown</v>
      </c>
      <c r="AN455" t="b">
        <f t="shared" si="510"/>
        <v>0</v>
      </c>
      <c r="AO455" t="b">
        <f t="shared" si="511"/>
        <v>0</v>
      </c>
      <c r="AP455" t="b">
        <f t="shared" si="512"/>
        <v>0</v>
      </c>
      <c r="AQ455" t="b">
        <f t="shared" si="513"/>
        <v>0</v>
      </c>
      <c r="BQ455" t="str">
        <f t="shared" si="514"/>
        <v>Unknown</v>
      </c>
      <c r="BR455" t="str">
        <f t="shared" si="515"/>
        <v>Unknown</v>
      </c>
      <c r="BS455" t="str">
        <f t="shared" si="516"/>
        <v>Unknown</v>
      </c>
      <c r="BT455" t="str">
        <f t="shared" si="517"/>
        <v>Unknown</v>
      </c>
      <c r="BU455" t="str">
        <f t="shared" si="518"/>
        <v>Unknown</v>
      </c>
      <c r="BV455" t="str">
        <f t="shared" si="519"/>
        <v>Unknown</v>
      </c>
      <c r="BW455" t="str">
        <f>IF(OR(BR455=FALSE,BR455="na"),"na",VLOOKUP(CN455,'Vlookup tables'!$G$2:$H$7,2,FALSE))</f>
        <v>Unknown</v>
      </c>
      <c r="BX455" t="str">
        <f>IF(OR(BS455=FALSE,BS455="na"),"na",VLOOKUP(CO455,'Vlookup tables'!$G$2:$H$7,2,FALSE))</f>
        <v>Unknown</v>
      </c>
      <c r="BY455" t="str">
        <f>IF(OR(BT455=FALSE,BT455="na"),"na",VLOOKUP(CP455,'Vlookup tables'!$G$2:$H$7,2,FALSE))</f>
        <v>Unknown</v>
      </c>
      <c r="BZ455" t="str">
        <f>IF(OR(BU455=FALSE,BU455="na"),"na",VLOOKUP(CQ455,'Vlookup tables'!$G$2:$H$7,2,FALSE))</f>
        <v>Unknown</v>
      </c>
      <c r="CA455" t="str">
        <f>IF(OR(BR455=FALSE,BR455="na"),"na",VLOOKUP(CU455,'Vlookup tables'!$J$2:$K$5,2,FALSE))</f>
        <v>Unknown</v>
      </c>
      <c r="CB455" t="str">
        <f>IF(OR(BS455=FALSE,BS455="na"),"na",VLOOKUP(CV455,'Vlookup tables'!$J$2:$K$5,2,FALSE))</f>
        <v>Unknown</v>
      </c>
      <c r="CC455" t="str">
        <f>IF(OR(BT455=FALSE,BT455="na"),"na",VLOOKUP(CW455,'Vlookup tables'!$J$2:$K$5,2,FALSE))</f>
        <v>Unknown</v>
      </c>
      <c r="CD455" t="str">
        <f>IF(OR(BU455=FALSE,BU455="na"),"na",VLOOKUP(CX455,'Vlookup tables'!$J$2:$K$5,2,FALSE))</f>
        <v>Unknown</v>
      </c>
      <c r="CE455" t="b">
        <f t="shared" si="520"/>
        <v>0</v>
      </c>
      <c r="CF455" t="b">
        <f t="shared" si="521"/>
        <v>0</v>
      </c>
      <c r="CG455" t="b">
        <f t="shared" si="522"/>
        <v>0</v>
      </c>
      <c r="CH455" t="b">
        <f t="shared" si="523"/>
        <v>0</v>
      </c>
      <c r="DI455" t="b">
        <f t="shared" si="524"/>
        <v>0</v>
      </c>
      <c r="EQ455" t="str">
        <f t="shared" si="525"/>
        <v>Unknown</v>
      </c>
      <c r="ER455" t="b">
        <f t="shared" si="526"/>
        <v>0</v>
      </c>
      <c r="ES455" t="b">
        <f t="shared" si="527"/>
        <v>0</v>
      </c>
      <c r="ET455" t="b">
        <f t="shared" si="528"/>
        <v>0</v>
      </c>
      <c r="EU455" t="b">
        <f t="shared" si="529"/>
        <v>0</v>
      </c>
      <c r="EV455" t="b">
        <f t="shared" si="530"/>
        <v>0</v>
      </c>
      <c r="EW455" t="str">
        <f t="shared" si="484"/>
        <v>na</v>
      </c>
      <c r="EX455" t="str">
        <f t="shared" si="485"/>
        <v>na</v>
      </c>
      <c r="EY455" t="str">
        <f t="shared" si="486"/>
        <v>na</v>
      </c>
      <c r="EZ455" t="str">
        <f t="shared" si="487"/>
        <v>na</v>
      </c>
      <c r="FA455" t="str">
        <f t="shared" si="488"/>
        <v>na</v>
      </c>
      <c r="FB455" t="str">
        <f t="shared" si="489"/>
        <v>na</v>
      </c>
      <c r="FC455" t="str">
        <f t="shared" si="531"/>
        <v>na</v>
      </c>
      <c r="FD455" t="str">
        <f t="shared" si="490"/>
        <v>na</v>
      </c>
      <c r="FE455" t="str">
        <f t="shared" si="491"/>
        <v>na</v>
      </c>
      <c r="FF455" t="str">
        <f t="shared" si="492"/>
        <v>na</v>
      </c>
      <c r="FG455" t="str">
        <f t="shared" si="493"/>
        <v>na</v>
      </c>
      <c r="FH455" t="str">
        <f t="shared" si="532"/>
        <v>na</v>
      </c>
      <c r="FI455" t="str">
        <f>IF(OR(FD455=FALSE,FD455="na"),"na",VLOOKUP(GH455,'Vlookup tables'!$G$2:$H$7,2,FALSE))</f>
        <v>na</v>
      </c>
      <c r="FJ455" t="str">
        <f>IF(OR(FE455=FALSE,FE455="na"),"na",VLOOKUP(GI455,'Vlookup tables'!$G$2:$H$7,2,FALSE))</f>
        <v>na</v>
      </c>
      <c r="FK455" t="str">
        <f>IF(OR(FF455=FALSE,FF455="na"),"na",VLOOKUP(GJ455,'Vlookup tables'!$G$2:$H$7,2,FALSE))</f>
        <v>na</v>
      </c>
      <c r="FL455" t="str">
        <f>IF(OR(FG455=FALSE,FG455="na"),"na",VLOOKUP(GK455,'Vlookup tables'!$G$2:$H$7,2,FALSE))</f>
        <v>na</v>
      </c>
      <c r="FM455" t="str">
        <f>IF(OR(FD455=FALSE,FD455="na"),"na",VLOOKUP(GO455,'Vlookup tables'!$J$2:$K$5,2,FALSE))</f>
        <v>na</v>
      </c>
      <c r="FN455" t="str">
        <f>IF(OR(FE455=FALSE,FE455="na"),"na",VLOOKUP(GP455,'Vlookup tables'!$J$2:$K$5,2,FALSE))</f>
        <v>na</v>
      </c>
      <c r="FO455" t="str">
        <f>IF(OR(FF455=FALSE,FF455="na"),"na",VLOOKUP(GQ455,'Vlookup tables'!$J$2:$K$5,2,FALSE))</f>
        <v>na</v>
      </c>
      <c r="FP455" t="str">
        <f>IF(OR(FG455=FALSE,FG455="na"),"na",VLOOKUP(GR455,'Vlookup tables'!$J$2:$K$5,2,FALSE))</f>
        <v>na</v>
      </c>
      <c r="FQ455" t="str">
        <f t="shared" si="494"/>
        <v>na</v>
      </c>
      <c r="FR455" t="str">
        <f t="shared" si="495"/>
        <v>na</v>
      </c>
      <c r="FS455" t="str">
        <f t="shared" si="496"/>
        <v>na</v>
      </c>
      <c r="FT455" t="str">
        <f t="shared" si="497"/>
        <v>na</v>
      </c>
      <c r="FU455" t="str">
        <f t="shared" si="498"/>
        <v>na</v>
      </c>
      <c r="HX455" t="str">
        <f>IF(IT455="","Unknown",VLOOKUP(IT455,'Vlookup tables'!$B$13:$C$16,2,FALSE))</f>
        <v>Unknown</v>
      </c>
      <c r="HY455" t="str">
        <f>IF(IU455="","Unknown",VLOOKUP(IU455,'Vlookup tables'!$D$13:$E$16,2,FALSE))</f>
        <v>Unknown</v>
      </c>
      <c r="HZ455" t="str">
        <f>IF(IV455="","Unknown",VLOOKUP(IV455,'Vlookup tables'!$F$13:$G$16,2,FALSE))</f>
        <v>Unknown</v>
      </c>
      <c r="IA455" t="str">
        <f>IF(IW455="","Unknown",VLOOKUP(IW455,'Vlookup tables'!$H$13:$I$16,2,FALSE))</f>
        <v>Unknown</v>
      </c>
      <c r="IB455" t="str">
        <f>IF(IX455="","Unknown",VLOOKUP(IX455,'Vlookup tables'!$J$13:$K$16,2,FALSE))</f>
        <v>Unknown</v>
      </c>
      <c r="IC455" t="str">
        <f>IF(IY455="","Unknown",VLOOKUP(IY455,'Vlookup tables'!$L$13:$M$16,2,FALSE))</f>
        <v>Unknown</v>
      </c>
      <c r="ID455" t="str">
        <f>IF(IZ455="","Unknown",VLOOKUP(IZ455,'Vlookup tables'!$N$13:$O$16,2,FALSE))</f>
        <v>Unknown</v>
      </c>
      <c r="IE455" t="str">
        <f>VLOOKUP(JA455,'Vlookup tables'!$P$13:$Q$15,2,FALSE)</f>
        <v>Unknown</v>
      </c>
      <c r="IF455" t="str">
        <f t="shared" si="533"/>
        <v>na</v>
      </c>
      <c r="IG455" t="str">
        <f t="shared" si="534"/>
        <v>na</v>
      </c>
      <c r="IH455" t="str">
        <f t="shared" si="535"/>
        <v>na</v>
      </c>
      <c r="II455" t="str">
        <f t="shared" si="499"/>
        <v>na</v>
      </c>
      <c r="IJ455" t="str">
        <f>IF(OR(IF455=FALSE,IF455="na"),"na",VLOOKUP(JF455,'Vlookup tables'!$G$2:$H$7,2,FALSE))</f>
        <v>na</v>
      </c>
      <c r="IK455" t="str">
        <f>IF(OR(IG455=FALSE,IG455="na"),"na",VLOOKUP(JG455,'Vlookup tables'!$G$2:$H$7,2,FALSE))</f>
        <v>na</v>
      </c>
      <c r="IL455" t="str">
        <f>IF(OR(IH455=FALSE,IH455="na"),"na",VLOOKUP(JH455,'Vlookup tables'!$G$2:$H$7,2,FALSE))</f>
        <v>na</v>
      </c>
      <c r="IM455" t="str">
        <f>IF(OR(IF455=FALSE,IF455="na"),"na",VLOOKUP(JL455,'Vlookup tables'!$J$2:$K$5,2,FALSE))</f>
        <v>na</v>
      </c>
      <c r="IN455" t="str">
        <f>IF(OR(IG455=FALSE,IG455="na"),"na",VLOOKUP(JM455,'Vlookup tables'!$J$2:$K$5,2,FALSE))</f>
        <v>na</v>
      </c>
      <c r="IO455" t="str">
        <f>IF(OR(IH455=FALSE,IH455="na"),"na",VLOOKUP(JN455,'Vlookup tables'!$J$2:$K$5,2,FALSE))</f>
        <v>na</v>
      </c>
      <c r="IP455" t="str">
        <f t="shared" si="536"/>
        <v>na</v>
      </c>
      <c r="IQ455" t="str">
        <f t="shared" si="537"/>
        <v>na</v>
      </c>
      <c r="IR455" t="str">
        <f t="shared" si="538"/>
        <v>na</v>
      </c>
      <c r="IS455" t="b">
        <f t="shared" si="539"/>
        <v>0</v>
      </c>
      <c r="KQ455" t="b">
        <f t="shared" si="540"/>
        <v>0</v>
      </c>
      <c r="KR455">
        <f t="shared" si="500"/>
        <v>107</v>
      </c>
    </row>
    <row r="456" spans="1:304" outlineLevel="1" x14ac:dyDescent="0.3">
      <c r="A456">
        <v>10</v>
      </c>
      <c r="B456">
        <v>1924865</v>
      </c>
      <c r="C456" s="2">
        <v>44904.28733796296</v>
      </c>
      <c r="D456">
        <v>1</v>
      </c>
      <c r="E456" t="s">
        <v>590</v>
      </c>
      <c r="F456" t="s">
        <v>582</v>
      </c>
      <c r="G456">
        <f>VLOOKUP(F456,'Vlookup tables'!$A$2:$B$10,2,FALSE)</f>
        <v>1</v>
      </c>
      <c r="H456" t="s">
        <v>579</v>
      </c>
      <c r="I456" t="s">
        <v>862</v>
      </c>
      <c r="J456" t="str">
        <f t="shared" si="541"/>
        <v>Right of Way</v>
      </c>
      <c r="K456" t="s">
        <v>612</v>
      </c>
      <c r="L456">
        <f>VLOOKUP(K456,'Vlookup tables'!$A$2:$B$10,2,FALSE)</f>
        <v>5</v>
      </c>
      <c r="N456" t="str">
        <f t="shared" si="501"/>
        <v>Unknown</v>
      </c>
      <c r="O456" t="str">
        <f t="shared" si="502"/>
        <v>Unknown</v>
      </c>
      <c r="P456" t="str">
        <f t="shared" si="503"/>
        <v>Unknown</v>
      </c>
      <c r="Q456" t="str">
        <f t="shared" si="504"/>
        <v>Unknown</v>
      </c>
      <c r="R456" t="str">
        <f t="shared" si="505"/>
        <v>Unknown</v>
      </c>
      <c r="T456" t="str">
        <f t="shared" ref="T456:T519" si="542">IF(N456=TRUE,"na",IF($S456="","Unknown",ISNUMBER(SEARCH("Still",$S456))))</f>
        <v>Unknown</v>
      </c>
      <c r="U456" t="str">
        <f t="shared" ref="U456:U519" si="543">IF(O456=TRUE,"na",IF($S456="","Unknown",ISNUMBER(SEARCH("office",$S456))))</f>
        <v>Unknown</v>
      </c>
      <c r="V456" t="str">
        <f t="shared" ref="V456:V519" si="544">IF(P456=TRUE,"na",IF($S456="","Unknown",ISNUMBER(SEARCH("device",$S456))))</f>
        <v>Unknown</v>
      </c>
      <c r="W456" t="str">
        <f t="shared" ref="W456:W519" si="545">IF(Q456=TRUE,"na",IF($S456="","Unknown",ISNUMBER(SEARCH("camera",$S456))))</f>
        <v>Unknown</v>
      </c>
      <c r="X456" t="str">
        <f t="shared" ref="X456:X519" si="546">IF(R456=TRUE,"na",IF($S456="","Unknown",ISNUMBER(SEARCH("record",$S456))))</f>
        <v>Unknown</v>
      </c>
      <c r="Z456" t="str">
        <f>VLOOKUP(Y456,'Vlookup tables'!$D$2:$E$6,2,FALSE)</f>
        <v>Unknown</v>
      </c>
      <c r="AA456" t="str">
        <f t="shared" si="483"/>
        <v>Unknown</v>
      </c>
      <c r="AB456" t="str">
        <f t="shared" si="506"/>
        <v>Unknown</v>
      </c>
      <c r="AC456" t="str">
        <f t="shared" si="507"/>
        <v>Unknown</v>
      </c>
      <c r="AD456" t="str">
        <f t="shared" si="508"/>
        <v>Unknown</v>
      </c>
      <c r="AE456" t="str">
        <f t="shared" si="509"/>
        <v>Unknown</v>
      </c>
      <c r="AF456" t="str">
        <f>IF(OR(AA456=FALSE,AA456="na"),"na",VLOOKUP(AV456,'Vlookup tables'!$G$2:$H$7,2,FALSE))</f>
        <v>Unknown</v>
      </c>
      <c r="AG456" t="str">
        <f>IF(OR(AB456=FALSE,AB456="na"),"na",VLOOKUP(AW456,'Vlookup tables'!$G$2:$H$7,2,FALSE))</f>
        <v>Unknown</v>
      </c>
      <c r="AH456" t="str">
        <f>IF(OR(AC456=FALSE,AC456="na"),"na",VLOOKUP(AX456,'Vlookup tables'!$G$2:$H$7,2,FALSE))</f>
        <v>Unknown</v>
      </c>
      <c r="AI456" t="str">
        <f>IF(OR(AD456=FALSE,AD456="na"),"na",VLOOKUP(AY456,'Vlookup tables'!$G$2:$H$7,2,FALSE))</f>
        <v>Unknown</v>
      </c>
      <c r="AJ456" t="str">
        <f>IF(OR(AA456=FALSE,AA456="na"),"na",VLOOKUP(BC456,'Vlookup tables'!$J$2:$K$5,2,FALSE))</f>
        <v>Unknown</v>
      </c>
      <c r="AK456" t="str">
        <f>IF(OR(AB456=FALSE,AB456="na"),"na",VLOOKUP(BD456,'Vlookup tables'!$J$2:$K$5,2,FALSE))</f>
        <v>Unknown</v>
      </c>
      <c r="AL456" t="str">
        <f>IF(OR(AC456=FALSE,AC456="na"),"na",VLOOKUP(BE456,'Vlookup tables'!$J$2:$K$5,2,FALSE))</f>
        <v>Unknown</v>
      </c>
      <c r="AM456" t="str">
        <f>IF(OR(AD456=FALSE,AD456="na"),"na",VLOOKUP(BF456,'Vlookup tables'!$J$2:$K$5,2,FALSE))</f>
        <v>Unknown</v>
      </c>
      <c r="AN456" t="b">
        <f t="shared" si="510"/>
        <v>0</v>
      </c>
      <c r="AO456" t="b">
        <f t="shared" si="511"/>
        <v>0</v>
      </c>
      <c r="AP456" t="b">
        <f t="shared" si="512"/>
        <v>0</v>
      </c>
      <c r="AQ456" t="b">
        <f t="shared" si="513"/>
        <v>0</v>
      </c>
      <c r="BQ456" t="str">
        <f t="shared" si="514"/>
        <v>Unknown</v>
      </c>
      <c r="BR456" t="str">
        <f t="shared" si="515"/>
        <v>Unknown</v>
      </c>
      <c r="BS456" t="str">
        <f t="shared" si="516"/>
        <v>Unknown</v>
      </c>
      <c r="BT456" t="str">
        <f t="shared" si="517"/>
        <v>Unknown</v>
      </c>
      <c r="BU456" t="str">
        <f t="shared" si="518"/>
        <v>Unknown</v>
      </c>
      <c r="BV456" t="str">
        <f t="shared" si="519"/>
        <v>Unknown</v>
      </c>
      <c r="BW456" t="str">
        <f>IF(OR(BR456=FALSE,BR456="na"),"na",VLOOKUP(CN456,'Vlookup tables'!$G$2:$H$7,2,FALSE))</f>
        <v>Unknown</v>
      </c>
      <c r="BX456" t="str">
        <f>IF(OR(BS456=FALSE,BS456="na"),"na",VLOOKUP(CO456,'Vlookup tables'!$G$2:$H$7,2,FALSE))</f>
        <v>Unknown</v>
      </c>
      <c r="BY456" t="str">
        <f>IF(OR(BT456=FALSE,BT456="na"),"na",VLOOKUP(CP456,'Vlookup tables'!$G$2:$H$7,2,FALSE))</f>
        <v>Unknown</v>
      </c>
      <c r="BZ456" t="str">
        <f>IF(OR(BU456=FALSE,BU456="na"),"na",VLOOKUP(CQ456,'Vlookup tables'!$G$2:$H$7,2,FALSE))</f>
        <v>Unknown</v>
      </c>
      <c r="CA456" t="str">
        <f>IF(OR(BR456=FALSE,BR456="na"),"na",VLOOKUP(CU456,'Vlookup tables'!$J$2:$K$5,2,FALSE))</f>
        <v>Unknown</v>
      </c>
      <c r="CB456" t="str">
        <f>IF(OR(BS456=FALSE,BS456="na"),"na",VLOOKUP(CV456,'Vlookup tables'!$J$2:$K$5,2,FALSE))</f>
        <v>Unknown</v>
      </c>
      <c r="CC456" t="str">
        <f>IF(OR(BT456=FALSE,BT456="na"),"na",VLOOKUP(CW456,'Vlookup tables'!$J$2:$K$5,2,FALSE))</f>
        <v>Unknown</v>
      </c>
      <c r="CD456" t="str">
        <f>IF(OR(BU456=FALSE,BU456="na"),"na",VLOOKUP(CX456,'Vlookup tables'!$J$2:$K$5,2,FALSE))</f>
        <v>Unknown</v>
      </c>
      <c r="CE456" t="b">
        <f t="shared" si="520"/>
        <v>0</v>
      </c>
      <c r="CF456" t="b">
        <f t="shared" si="521"/>
        <v>0</v>
      </c>
      <c r="CG456" t="b">
        <f t="shared" si="522"/>
        <v>0</v>
      </c>
      <c r="CH456" t="b">
        <f t="shared" si="523"/>
        <v>0</v>
      </c>
      <c r="DI456" t="b">
        <f t="shared" si="524"/>
        <v>0</v>
      </c>
      <c r="EQ456" t="str">
        <f t="shared" si="525"/>
        <v>Unknown</v>
      </c>
      <c r="ER456" t="b">
        <f t="shared" si="526"/>
        <v>0</v>
      </c>
      <c r="ES456" t="b">
        <f t="shared" si="527"/>
        <v>0</v>
      </c>
      <c r="ET456" t="b">
        <f t="shared" si="528"/>
        <v>0</v>
      </c>
      <c r="EU456" t="b">
        <f t="shared" si="529"/>
        <v>0</v>
      </c>
      <c r="EV456" t="b">
        <f t="shared" si="530"/>
        <v>0</v>
      </c>
      <c r="EW456" t="str">
        <f t="shared" si="484"/>
        <v>na</v>
      </c>
      <c r="EX456" t="str">
        <f t="shared" si="485"/>
        <v>na</v>
      </c>
      <c r="EY456" t="str">
        <f t="shared" si="486"/>
        <v>na</v>
      </c>
      <c r="EZ456" t="str">
        <f t="shared" si="487"/>
        <v>na</v>
      </c>
      <c r="FA456" t="str">
        <f t="shared" si="488"/>
        <v>na</v>
      </c>
      <c r="FB456" t="str">
        <f t="shared" si="489"/>
        <v>na</v>
      </c>
      <c r="FC456" t="str">
        <f t="shared" si="531"/>
        <v>na</v>
      </c>
      <c r="FD456" t="str">
        <f t="shared" si="490"/>
        <v>na</v>
      </c>
      <c r="FE456" t="str">
        <f t="shared" si="491"/>
        <v>na</v>
      </c>
      <c r="FF456" t="str">
        <f t="shared" si="492"/>
        <v>na</v>
      </c>
      <c r="FG456" t="str">
        <f t="shared" si="493"/>
        <v>na</v>
      </c>
      <c r="FH456" t="str">
        <f t="shared" si="532"/>
        <v>na</v>
      </c>
      <c r="FI456" t="str">
        <f>IF(OR(FD456=FALSE,FD456="na"),"na",VLOOKUP(GH456,'Vlookup tables'!$G$2:$H$7,2,FALSE))</f>
        <v>na</v>
      </c>
      <c r="FJ456" t="str">
        <f>IF(OR(FE456=FALSE,FE456="na"),"na",VLOOKUP(GI456,'Vlookup tables'!$G$2:$H$7,2,FALSE))</f>
        <v>na</v>
      </c>
      <c r="FK456" t="str">
        <f>IF(OR(FF456=FALSE,FF456="na"),"na",VLOOKUP(GJ456,'Vlookup tables'!$G$2:$H$7,2,FALSE))</f>
        <v>na</v>
      </c>
      <c r="FL456" t="str">
        <f>IF(OR(FG456=FALSE,FG456="na"),"na",VLOOKUP(GK456,'Vlookup tables'!$G$2:$H$7,2,FALSE))</f>
        <v>na</v>
      </c>
      <c r="FM456" t="str">
        <f>IF(OR(FD456=FALSE,FD456="na"),"na",VLOOKUP(GO456,'Vlookup tables'!$J$2:$K$5,2,FALSE))</f>
        <v>na</v>
      </c>
      <c r="FN456" t="str">
        <f>IF(OR(FE456=FALSE,FE456="na"),"na",VLOOKUP(GP456,'Vlookup tables'!$J$2:$K$5,2,FALSE))</f>
        <v>na</v>
      </c>
      <c r="FO456" t="str">
        <f>IF(OR(FF456=FALSE,FF456="na"),"na",VLOOKUP(GQ456,'Vlookup tables'!$J$2:$K$5,2,FALSE))</f>
        <v>na</v>
      </c>
      <c r="FP456" t="str">
        <f>IF(OR(FG456=FALSE,FG456="na"),"na",VLOOKUP(GR456,'Vlookup tables'!$J$2:$K$5,2,FALSE))</f>
        <v>na</v>
      </c>
      <c r="FQ456" t="str">
        <f t="shared" si="494"/>
        <v>na</v>
      </c>
      <c r="FR456" t="str">
        <f t="shared" si="495"/>
        <v>na</v>
      </c>
      <c r="FS456" t="str">
        <f t="shared" si="496"/>
        <v>na</v>
      </c>
      <c r="FT456" t="str">
        <f t="shared" si="497"/>
        <v>na</v>
      </c>
      <c r="FU456" t="str">
        <f t="shared" si="498"/>
        <v>na</v>
      </c>
      <c r="HX456" t="str">
        <f>IF(IT456="","Unknown",VLOOKUP(IT456,'Vlookup tables'!$B$13:$C$16,2,FALSE))</f>
        <v>Unknown</v>
      </c>
      <c r="HY456" t="str">
        <f>IF(IU456="","Unknown",VLOOKUP(IU456,'Vlookup tables'!$D$13:$E$16,2,FALSE))</f>
        <v>Unknown</v>
      </c>
      <c r="HZ456" t="str">
        <f>IF(IV456="","Unknown",VLOOKUP(IV456,'Vlookup tables'!$F$13:$G$16,2,FALSE))</f>
        <v>Unknown</v>
      </c>
      <c r="IA456" t="str">
        <f>IF(IW456="","Unknown",VLOOKUP(IW456,'Vlookup tables'!$H$13:$I$16,2,FALSE))</f>
        <v>Unknown</v>
      </c>
      <c r="IB456" t="str">
        <f>IF(IX456="","Unknown",VLOOKUP(IX456,'Vlookup tables'!$J$13:$K$16,2,FALSE))</f>
        <v>Unknown</v>
      </c>
      <c r="IC456" t="str">
        <f>IF(IY456="","Unknown",VLOOKUP(IY456,'Vlookup tables'!$L$13:$M$16,2,FALSE))</f>
        <v>Unknown</v>
      </c>
      <c r="ID456" t="str">
        <f>IF(IZ456="","Unknown",VLOOKUP(IZ456,'Vlookup tables'!$N$13:$O$16,2,FALSE))</f>
        <v>Unknown</v>
      </c>
      <c r="IE456" t="str">
        <f>VLOOKUP(JA456,'Vlookup tables'!$P$13:$Q$15,2,FALSE)</f>
        <v>Unknown</v>
      </c>
      <c r="IF456" t="str">
        <f t="shared" si="533"/>
        <v>na</v>
      </c>
      <c r="IG456" t="str">
        <f t="shared" si="534"/>
        <v>na</v>
      </c>
      <c r="IH456" t="str">
        <f t="shared" si="535"/>
        <v>na</v>
      </c>
      <c r="II456" t="str">
        <f t="shared" si="499"/>
        <v>na</v>
      </c>
      <c r="IJ456" t="str">
        <f>IF(OR(IF456=FALSE,IF456="na"),"na",VLOOKUP(JF456,'Vlookup tables'!$G$2:$H$7,2,FALSE))</f>
        <v>na</v>
      </c>
      <c r="IK456" t="str">
        <f>IF(OR(IG456=FALSE,IG456="na"),"na",VLOOKUP(JG456,'Vlookup tables'!$G$2:$H$7,2,FALSE))</f>
        <v>na</v>
      </c>
      <c r="IL456" t="str">
        <f>IF(OR(IH456=FALSE,IH456="na"),"na",VLOOKUP(JH456,'Vlookup tables'!$G$2:$H$7,2,FALSE))</f>
        <v>na</v>
      </c>
      <c r="IM456" t="str">
        <f>IF(OR(IF456=FALSE,IF456="na"),"na",VLOOKUP(JL456,'Vlookup tables'!$J$2:$K$5,2,FALSE))</f>
        <v>na</v>
      </c>
      <c r="IN456" t="str">
        <f>IF(OR(IG456=FALSE,IG456="na"),"na",VLOOKUP(JM456,'Vlookup tables'!$J$2:$K$5,2,FALSE))</f>
        <v>na</v>
      </c>
      <c r="IO456" t="str">
        <f>IF(OR(IH456=FALSE,IH456="na"),"na",VLOOKUP(JN456,'Vlookup tables'!$J$2:$K$5,2,FALSE))</f>
        <v>na</v>
      </c>
      <c r="IP456" t="str">
        <f t="shared" si="536"/>
        <v>na</v>
      </c>
      <c r="IQ456" t="str">
        <f t="shared" si="537"/>
        <v>na</v>
      </c>
      <c r="IR456" t="str">
        <f t="shared" si="538"/>
        <v>na</v>
      </c>
      <c r="IS456" t="b">
        <f t="shared" si="539"/>
        <v>0</v>
      </c>
      <c r="KQ456" t="b">
        <f t="shared" si="540"/>
        <v>0</v>
      </c>
      <c r="KR456">
        <f t="shared" si="500"/>
        <v>112</v>
      </c>
    </row>
    <row r="457" spans="1:304" outlineLevel="1" x14ac:dyDescent="0.3">
      <c r="A457">
        <v>1</v>
      </c>
      <c r="B457">
        <v>83</v>
      </c>
      <c r="C457" s="2">
        <v>44904.289027777777</v>
      </c>
      <c r="D457">
        <v>1</v>
      </c>
      <c r="G457" t="str">
        <f>VLOOKUP(F457,'Vlookup tables'!$A$2:$B$10,2,FALSE)</f>
        <v>Unknown</v>
      </c>
      <c r="J457" t="str">
        <f t="shared" si="541"/>
        <v>Unknown</v>
      </c>
      <c r="L457" t="str">
        <f>VLOOKUP(K457,'Vlookup tables'!$A$2:$B$10,2,FALSE)</f>
        <v>Unknown</v>
      </c>
      <c r="N457" t="str">
        <f t="shared" si="501"/>
        <v>Unknown</v>
      </c>
      <c r="O457" t="str">
        <f t="shared" si="502"/>
        <v>Unknown</v>
      </c>
      <c r="P457" t="str">
        <f t="shared" si="503"/>
        <v>Unknown</v>
      </c>
      <c r="Q457" t="str">
        <f t="shared" si="504"/>
        <v>Unknown</v>
      </c>
      <c r="R457" t="str">
        <f t="shared" si="505"/>
        <v>Unknown</v>
      </c>
      <c r="T457" t="str">
        <f t="shared" si="542"/>
        <v>Unknown</v>
      </c>
      <c r="U457" t="str">
        <f t="shared" si="543"/>
        <v>Unknown</v>
      </c>
      <c r="V457" t="str">
        <f t="shared" si="544"/>
        <v>Unknown</v>
      </c>
      <c r="W457" t="str">
        <f t="shared" si="545"/>
        <v>Unknown</v>
      </c>
      <c r="X457" t="str">
        <f t="shared" si="546"/>
        <v>Unknown</v>
      </c>
      <c r="Z457" t="str">
        <f>VLOOKUP(Y457,'Vlookup tables'!$D$2:$E$6,2,FALSE)</f>
        <v>Unknown</v>
      </c>
      <c r="AA457" t="str">
        <f t="shared" si="483"/>
        <v>Unknown</v>
      </c>
      <c r="AB457" t="str">
        <f t="shared" si="506"/>
        <v>Unknown</v>
      </c>
      <c r="AC457" t="str">
        <f t="shared" si="507"/>
        <v>Unknown</v>
      </c>
      <c r="AD457" t="str">
        <f t="shared" si="508"/>
        <v>Unknown</v>
      </c>
      <c r="AE457" t="str">
        <f t="shared" si="509"/>
        <v>Unknown</v>
      </c>
      <c r="AF457" t="str">
        <f>IF(OR(AA457=FALSE,AA457="na"),"na",VLOOKUP(AV457,'Vlookup tables'!$G$2:$H$7,2,FALSE))</f>
        <v>Unknown</v>
      </c>
      <c r="AG457" t="str">
        <f>IF(OR(AB457=FALSE,AB457="na"),"na",VLOOKUP(AW457,'Vlookup tables'!$G$2:$H$7,2,FALSE))</f>
        <v>Unknown</v>
      </c>
      <c r="AH457" t="str">
        <f>IF(OR(AC457=FALSE,AC457="na"),"na",VLOOKUP(AX457,'Vlookup tables'!$G$2:$H$7,2,FALSE))</f>
        <v>Unknown</v>
      </c>
      <c r="AI457" t="str">
        <f>IF(OR(AD457=FALSE,AD457="na"),"na",VLOOKUP(AY457,'Vlookup tables'!$G$2:$H$7,2,FALSE))</f>
        <v>Unknown</v>
      </c>
      <c r="AJ457" t="str">
        <f>IF(OR(AA457=FALSE,AA457="na"),"na",VLOOKUP(BC457,'Vlookup tables'!$J$2:$K$5,2,FALSE))</f>
        <v>Unknown</v>
      </c>
      <c r="AK457" t="str">
        <f>IF(OR(AB457=FALSE,AB457="na"),"na",VLOOKUP(BD457,'Vlookup tables'!$J$2:$K$5,2,FALSE))</f>
        <v>Unknown</v>
      </c>
      <c r="AL457" t="str">
        <f>IF(OR(AC457=FALSE,AC457="na"),"na",VLOOKUP(BE457,'Vlookup tables'!$J$2:$K$5,2,FALSE))</f>
        <v>Unknown</v>
      </c>
      <c r="AM457" t="str">
        <f>IF(OR(AD457=FALSE,AD457="na"),"na",VLOOKUP(BF457,'Vlookup tables'!$J$2:$K$5,2,FALSE))</f>
        <v>Unknown</v>
      </c>
      <c r="AN457" t="b">
        <f t="shared" si="510"/>
        <v>0</v>
      </c>
      <c r="AO457" t="b">
        <f t="shared" si="511"/>
        <v>0</v>
      </c>
      <c r="AP457" t="b">
        <f t="shared" si="512"/>
        <v>0</v>
      </c>
      <c r="AQ457" t="b">
        <f t="shared" si="513"/>
        <v>0</v>
      </c>
      <c r="BQ457" t="str">
        <f t="shared" si="514"/>
        <v>Unknown</v>
      </c>
      <c r="BR457" t="str">
        <f t="shared" si="515"/>
        <v>Unknown</v>
      </c>
      <c r="BS457" t="str">
        <f t="shared" si="516"/>
        <v>Unknown</v>
      </c>
      <c r="BT457" t="str">
        <f t="shared" si="517"/>
        <v>Unknown</v>
      </c>
      <c r="BU457" t="str">
        <f t="shared" si="518"/>
        <v>Unknown</v>
      </c>
      <c r="BV457" t="str">
        <f t="shared" si="519"/>
        <v>Unknown</v>
      </c>
      <c r="BW457" t="str">
        <f>IF(OR(BR457=FALSE,BR457="na"),"na",VLOOKUP(CN457,'Vlookup tables'!$G$2:$H$7,2,FALSE))</f>
        <v>Unknown</v>
      </c>
      <c r="BX457" t="str">
        <f>IF(OR(BS457=FALSE,BS457="na"),"na",VLOOKUP(CO457,'Vlookup tables'!$G$2:$H$7,2,FALSE))</f>
        <v>Unknown</v>
      </c>
      <c r="BY457" t="str">
        <f>IF(OR(BT457=FALSE,BT457="na"),"na",VLOOKUP(CP457,'Vlookup tables'!$G$2:$H$7,2,FALSE))</f>
        <v>Unknown</v>
      </c>
      <c r="BZ457" t="str">
        <f>IF(OR(BU457=FALSE,BU457="na"),"na",VLOOKUP(CQ457,'Vlookup tables'!$G$2:$H$7,2,FALSE))</f>
        <v>Unknown</v>
      </c>
      <c r="CA457" t="str">
        <f>IF(OR(BR457=FALSE,BR457="na"),"na",VLOOKUP(CU457,'Vlookup tables'!$J$2:$K$5,2,FALSE))</f>
        <v>Unknown</v>
      </c>
      <c r="CB457" t="str">
        <f>IF(OR(BS457=FALSE,BS457="na"),"na",VLOOKUP(CV457,'Vlookup tables'!$J$2:$K$5,2,FALSE))</f>
        <v>Unknown</v>
      </c>
      <c r="CC457" t="str">
        <f>IF(OR(BT457=FALSE,BT457="na"),"na",VLOOKUP(CW457,'Vlookup tables'!$J$2:$K$5,2,FALSE))</f>
        <v>Unknown</v>
      </c>
      <c r="CD457" t="str">
        <f>IF(OR(BU457=FALSE,BU457="na"),"na",VLOOKUP(CX457,'Vlookup tables'!$J$2:$K$5,2,FALSE))</f>
        <v>Unknown</v>
      </c>
      <c r="CE457" t="b">
        <f t="shared" si="520"/>
        <v>0</v>
      </c>
      <c r="CF457" t="b">
        <f t="shared" si="521"/>
        <v>0</v>
      </c>
      <c r="CG457" t="b">
        <f t="shared" si="522"/>
        <v>0</v>
      </c>
      <c r="CH457" t="b">
        <f t="shared" si="523"/>
        <v>0</v>
      </c>
      <c r="DI457" t="b">
        <f t="shared" si="524"/>
        <v>0</v>
      </c>
      <c r="EQ457" t="str">
        <f t="shared" si="525"/>
        <v>Unknown</v>
      </c>
      <c r="ER457" t="b">
        <f t="shared" si="526"/>
        <v>0</v>
      </c>
      <c r="ES457" t="b">
        <f t="shared" si="527"/>
        <v>0</v>
      </c>
      <c r="ET457" t="b">
        <f t="shared" si="528"/>
        <v>0</v>
      </c>
      <c r="EU457" t="b">
        <f t="shared" si="529"/>
        <v>0</v>
      </c>
      <c r="EV457" t="b">
        <f t="shared" si="530"/>
        <v>0</v>
      </c>
      <c r="EW457" t="str">
        <f t="shared" si="484"/>
        <v>na</v>
      </c>
      <c r="EX457" t="str">
        <f t="shared" si="485"/>
        <v>na</v>
      </c>
      <c r="EY457" t="str">
        <f t="shared" si="486"/>
        <v>na</v>
      </c>
      <c r="EZ457" t="str">
        <f t="shared" si="487"/>
        <v>na</v>
      </c>
      <c r="FA457" t="str">
        <f t="shared" si="488"/>
        <v>na</v>
      </c>
      <c r="FB457" t="str">
        <f t="shared" si="489"/>
        <v>na</v>
      </c>
      <c r="FC457" t="str">
        <f t="shared" si="531"/>
        <v>na</v>
      </c>
      <c r="FD457" t="str">
        <f t="shared" si="490"/>
        <v>na</v>
      </c>
      <c r="FE457" t="str">
        <f t="shared" si="491"/>
        <v>na</v>
      </c>
      <c r="FF457" t="str">
        <f t="shared" si="492"/>
        <v>na</v>
      </c>
      <c r="FG457" t="str">
        <f t="shared" si="493"/>
        <v>na</v>
      </c>
      <c r="FH457" t="str">
        <f t="shared" si="532"/>
        <v>na</v>
      </c>
      <c r="FI457" t="str">
        <f>IF(OR(FD457=FALSE,FD457="na"),"na",VLOOKUP(GH457,'Vlookup tables'!$G$2:$H$7,2,FALSE))</f>
        <v>na</v>
      </c>
      <c r="FJ457" t="str">
        <f>IF(OR(FE457=FALSE,FE457="na"),"na",VLOOKUP(GI457,'Vlookup tables'!$G$2:$H$7,2,FALSE))</f>
        <v>na</v>
      </c>
      <c r="FK457" t="str">
        <f>IF(OR(FF457=FALSE,FF457="na"),"na",VLOOKUP(GJ457,'Vlookup tables'!$G$2:$H$7,2,FALSE))</f>
        <v>na</v>
      </c>
      <c r="FL457" t="str">
        <f>IF(OR(FG457=FALSE,FG457="na"),"na",VLOOKUP(GK457,'Vlookup tables'!$G$2:$H$7,2,FALSE))</f>
        <v>na</v>
      </c>
      <c r="FM457" t="str">
        <f>IF(OR(FD457=FALSE,FD457="na"),"na",VLOOKUP(GO457,'Vlookup tables'!$J$2:$K$5,2,FALSE))</f>
        <v>na</v>
      </c>
      <c r="FN457" t="str">
        <f>IF(OR(FE457=FALSE,FE457="na"),"na",VLOOKUP(GP457,'Vlookup tables'!$J$2:$K$5,2,FALSE))</f>
        <v>na</v>
      </c>
      <c r="FO457" t="str">
        <f>IF(OR(FF457=FALSE,FF457="na"),"na",VLOOKUP(GQ457,'Vlookup tables'!$J$2:$K$5,2,FALSE))</f>
        <v>na</v>
      </c>
      <c r="FP457" t="str">
        <f>IF(OR(FG457=FALSE,FG457="na"),"na",VLOOKUP(GR457,'Vlookup tables'!$J$2:$K$5,2,FALSE))</f>
        <v>na</v>
      </c>
      <c r="FQ457" t="str">
        <f t="shared" si="494"/>
        <v>na</v>
      </c>
      <c r="FR457" t="str">
        <f t="shared" si="495"/>
        <v>na</v>
      </c>
      <c r="FS457" t="str">
        <f t="shared" si="496"/>
        <v>na</v>
      </c>
      <c r="FT457" t="str">
        <f t="shared" si="497"/>
        <v>na</v>
      </c>
      <c r="FU457" t="str">
        <f t="shared" si="498"/>
        <v>na</v>
      </c>
      <c r="HX457" t="str">
        <f>IF(IT457="","Unknown",VLOOKUP(IT457,'Vlookup tables'!$B$13:$C$16,2,FALSE))</f>
        <v>Unknown</v>
      </c>
      <c r="HY457" t="str">
        <f>IF(IU457="","Unknown",VLOOKUP(IU457,'Vlookup tables'!$D$13:$E$16,2,FALSE))</f>
        <v>Unknown</v>
      </c>
      <c r="HZ457" t="str">
        <f>IF(IV457="","Unknown",VLOOKUP(IV457,'Vlookup tables'!$F$13:$G$16,2,FALSE))</f>
        <v>Unknown</v>
      </c>
      <c r="IA457" t="str">
        <f>IF(IW457="","Unknown",VLOOKUP(IW457,'Vlookup tables'!$H$13:$I$16,2,FALSE))</f>
        <v>Unknown</v>
      </c>
      <c r="IB457" t="str">
        <f>IF(IX457="","Unknown",VLOOKUP(IX457,'Vlookup tables'!$J$13:$K$16,2,FALSE))</f>
        <v>Unknown</v>
      </c>
      <c r="IC457" t="str">
        <f>IF(IY457="","Unknown",VLOOKUP(IY457,'Vlookup tables'!$L$13:$M$16,2,FALSE))</f>
        <v>Unknown</v>
      </c>
      <c r="ID457" t="str">
        <f>IF(IZ457="","Unknown",VLOOKUP(IZ457,'Vlookup tables'!$N$13:$O$16,2,FALSE))</f>
        <v>Unknown</v>
      </c>
      <c r="IE457" t="str">
        <f>VLOOKUP(JA457,'Vlookup tables'!$P$13:$Q$15,2,FALSE)</f>
        <v>Unknown</v>
      </c>
      <c r="IF457" t="str">
        <f t="shared" si="533"/>
        <v>na</v>
      </c>
      <c r="IG457" t="str">
        <f t="shared" si="534"/>
        <v>na</v>
      </c>
      <c r="IH457" t="str">
        <f t="shared" si="535"/>
        <v>na</v>
      </c>
      <c r="II457" t="str">
        <f t="shared" si="499"/>
        <v>na</v>
      </c>
      <c r="IJ457" t="str">
        <f>IF(OR(IF457=FALSE,IF457="na"),"na",VLOOKUP(JF457,'Vlookup tables'!$G$2:$H$7,2,FALSE))</f>
        <v>na</v>
      </c>
      <c r="IK457" t="str">
        <f>IF(OR(IG457=FALSE,IG457="na"),"na",VLOOKUP(JG457,'Vlookup tables'!$G$2:$H$7,2,FALSE))</f>
        <v>na</v>
      </c>
      <c r="IL457" t="str">
        <f>IF(OR(IH457=FALSE,IH457="na"),"na",VLOOKUP(JH457,'Vlookup tables'!$G$2:$H$7,2,FALSE))</f>
        <v>na</v>
      </c>
      <c r="IM457" t="str">
        <f>IF(OR(IF457=FALSE,IF457="na"),"na",VLOOKUP(JL457,'Vlookup tables'!$J$2:$K$5,2,FALSE))</f>
        <v>na</v>
      </c>
      <c r="IN457" t="str">
        <f>IF(OR(IG457=FALSE,IG457="na"),"na",VLOOKUP(JM457,'Vlookup tables'!$J$2:$K$5,2,FALSE))</f>
        <v>na</v>
      </c>
      <c r="IO457" t="str">
        <f>IF(OR(IH457=FALSE,IH457="na"),"na",VLOOKUP(JN457,'Vlookup tables'!$J$2:$K$5,2,FALSE))</f>
        <v>na</v>
      </c>
      <c r="IP457" t="str">
        <f t="shared" si="536"/>
        <v>na</v>
      </c>
      <c r="IQ457" t="str">
        <f t="shared" si="537"/>
        <v>na</v>
      </c>
      <c r="IR457" t="str">
        <f t="shared" si="538"/>
        <v>na</v>
      </c>
      <c r="IS457" t="b">
        <f t="shared" si="539"/>
        <v>0</v>
      </c>
      <c r="KQ457" t="b">
        <f t="shared" si="540"/>
        <v>0</v>
      </c>
      <c r="KR457">
        <f t="shared" si="500"/>
        <v>107</v>
      </c>
    </row>
    <row r="458" spans="1:304" outlineLevel="1" x14ac:dyDescent="0.3">
      <c r="A458">
        <v>27</v>
      </c>
      <c r="B458">
        <v>421</v>
      </c>
      <c r="C458" s="2">
        <v>44904.291435185187</v>
      </c>
      <c r="D458">
        <v>1</v>
      </c>
      <c r="E458" t="s">
        <v>544</v>
      </c>
      <c r="F458" t="s">
        <v>612</v>
      </c>
      <c r="G458">
        <f>VLOOKUP(F458,'Vlookup tables'!$A$2:$B$10,2,FALSE)</f>
        <v>5</v>
      </c>
      <c r="H458" t="s">
        <v>631</v>
      </c>
      <c r="J458" t="str">
        <f t="shared" si="541"/>
        <v>Maintenance</v>
      </c>
      <c r="K458" t="s">
        <v>611</v>
      </c>
      <c r="L458">
        <f>VLOOKUP(K458,'Vlookup tables'!$A$2:$B$10,2,FALSE)</f>
        <v>4</v>
      </c>
      <c r="M458" t="s">
        <v>626</v>
      </c>
      <c r="N458" t="b">
        <f t="shared" si="501"/>
        <v>1</v>
      </c>
      <c r="O458" t="b">
        <f t="shared" si="502"/>
        <v>1</v>
      </c>
      <c r="P458" t="b">
        <f t="shared" si="503"/>
        <v>1</v>
      </c>
      <c r="Q458" t="b">
        <f t="shared" si="504"/>
        <v>0</v>
      </c>
      <c r="R458" t="b">
        <f t="shared" si="505"/>
        <v>0</v>
      </c>
      <c r="S458" t="s">
        <v>570</v>
      </c>
      <c r="T458" t="str">
        <f t="shared" si="542"/>
        <v>na</v>
      </c>
      <c r="U458" t="str">
        <f t="shared" si="543"/>
        <v>na</v>
      </c>
      <c r="V458" t="str">
        <f t="shared" si="544"/>
        <v>na</v>
      </c>
      <c r="W458" t="b">
        <f t="shared" si="545"/>
        <v>0</v>
      </c>
      <c r="X458" t="b">
        <f t="shared" si="546"/>
        <v>0</v>
      </c>
      <c r="Y458" t="s">
        <v>517</v>
      </c>
      <c r="Z458">
        <f>VLOOKUP(Y458,'Vlookup tables'!$D$2:$E$6,2,FALSE)</f>
        <v>1</v>
      </c>
      <c r="AA458" t="b">
        <f t="shared" si="483"/>
        <v>0</v>
      </c>
      <c r="AB458" t="b">
        <f t="shared" si="506"/>
        <v>0</v>
      </c>
      <c r="AC458" t="b">
        <f t="shared" si="507"/>
        <v>0</v>
      </c>
      <c r="AD458" t="b">
        <f t="shared" si="508"/>
        <v>0</v>
      </c>
      <c r="AE458" t="b">
        <f t="shared" si="509"/>
        <v>0</v>
      </c>
      <c r="AF458" t="str">
        <f>IF(OR(AA458=FALSE,AA458="na"),"na",VLOOKUP(AV458,'Vlookup tables'!$G$2:$H$7,2,FALSE))</f>
        <v>na</v>
      </c>
      <c r="AG458" t="str">
        <f>IF(OR(AB458=FALSE,AB458="na"),"na",VLOOKUP(AW458,'Vlookup tables'!$G$2:$H$7,2,FALSE))</f>
        <v>na</v>
      </c>
      <c r="AH458" t="str">
        <f>IF(OR(AC458=FALSE,AC458="na"),"na",VLOOKUP(AX458,'Vlookup tables'!$G$2:$H$7,2,FALSE))</f>
        <v>na</v>
      </c>
      <c r="AI458" t="str">
        <f>IF(OR(AD458=FALSE,AD458="na"),"na",VLOOKUP(AY458,'Vlookup tables'!$G$2:$H$7,2,FALSE))</f>
        <v>na</v>
      </c>
      <c r="AJ458" t="str">
        <f>IF(OR(AA458=FALSE,AA458="na"),"na",VLOOKUP(BC458,'Vlookup tables'!$J$2:$K$5,2,FALSE))</f>
        <v>na</v>
      </c>
      <c r="AK458" t="str">
        <f>IF(OR(AB458=FALSE,AB458="na"),"na",VLOOKUP(BD458,'Vlookup tables'!$J$2:$K$5,2,FALSE))</f>
        <v>na</v>
      </c>
      <c r="AL458" t="str">
        <f>IF(OR(AC458=FALSE,AC458="na"),"na",VLOOKUP(BE458,'Vlookup tables'!$J$2:$K$5,2,FALSE))</f>
        <v>na</v>
      </c>
      <c r="AM458" t="str">
        <f>IF(OR(AD458=FALSE,AD458="na"),"na",VLOOKUP(BF458,'Vlookup tables'!$J$2:$K$5,2,FALSE))</f>
        <v>na</v>
      </c>
      <c r="AN458" t="str">
        <f t="shared" si="510"/>
        <v>na</v>
      </c>
      <c r="AO458" t="str">
        <f t="shared" si="511"/>
        <v>na</v>
      </c>
      <c r="AP458" t="str">
        <f t="shared" si="512"/>
        <v>na</v>
      </c>
      <c r="AQ458" t="str">
        <f t="shared" si="513"/>
        <v>na</v>
      </c>
      <c r="AR458" t="s">
        <v>632</v>
      </c>
      <c r="AX458" t="s">
        <v>551</v>
      </c>
      <c r="BE458" t="s">
        <v>532</v>
      </c>
      <c r="BL458" t="s">
        <v>2196</v>
      </c>
      <c r="BQ458" t="str">
        <f t="shared" si="514"/>
        <v>Yes</v>
      </c>
      <c r="BR458" t="b">
        <f t="shared" si="515"/>
        <v>1</v>
      </c>
      <c r="BS458" t="b">
        <f t="shared" si="516"/>
        <v>1</v>
      </c>
      <c r="BT458" t="b">
        <f t="shared" si="517"/>
        <v>1</v>
      </c>
      <c r="BU458" t="b">
        <f t="shared" si="518"/>
        <v>0</v>
      </c>
      <c r="BV458" t="b">
        <f t="shared" si="519"/>
        <v>0</v>
      </c>
      <c r="BW458" t="str">
        <f>IF(OR(BR458=FALSE,BR458="na"),"na",VLOOKUP(CN458,'Vlookup tables'!$G$2:$H$7,2,FALSE))</f>
        <v>Unknown</v>
      </c>
      <c r="BX458" t="str">
        <f>IF(OR(BS458=FALSE,BS458="na"),"na",VLOOKUP(CO458,'Vlookup tables'!$G$2:$H$7,2,FALSE))</f>
        <v>Unknown</v>
      </c>
      <c r="BY458" t="str">
        <f>IF(OR(BT458=FALSE,BT458="na"),"na",VLOOKUP(CP458,'Vlookup tables'!$G$2:$H$7,2,FALSE))</f>
        <v>Unknown</v>
      </c>
      <c r="BZ458" t="str">
        <f>IF(OR(BU458=FALSE,BU458="na"),"na",VLOOKUP(CQ458,'Vlookup tables'!$G$2:$H$7,2,FALSE))</f>
        <v>na</v>
      </c>
      <c r="CA458" t="str">
        <f>IF(OR(BR458=FALSE,BR458="na"),"na",VLOOKUP(CU458,'Vlookup tables'!$J$2:$K$5,2,FALSE))</f>
        <v>Unknown</v>
      </c>
      <c r="CB458" t="str">
        <f>IF(OR(BS458=FALSE,BS458="na"),"na",VLOOKUP(CV458,'Vlookup tables'!$J$2:$K$5,2,FALSE))</f>
        <v>Unknown</v>
      </c>
      <c r="CC458" t="str">
        <f>IF(OR(BT458=FALSE,BT458="na"),"na",VLOOKUP(CW458,'Vlookup tables'!$J$2:$K$5,2,FALSE))</f>
        <v>Unknown</v>
      </c>
      <c r="CD458" t="str">
        <f>IF(OR(BU458=FALSE,BU458="na"),"na",VLOOKUP(CX458,'Vlookup tables'!$J$2:$K$5,2,FALSE))</f>
        <v>na</v>
      </c>
      <c r="CE458" t="b">
        <f t="shared" si="520"/>
        <v>0</v>
      </c>
      <c r="CF458" t="b">
        <f t="shared" si="521"/>
        <v>0</v>
      </c>
      <c r="CG458" t="b">
        <f t="shared" si="522"/>
        <v>0</v>
      </c>
      <c r="CH458" t="str">
        <f t="shared" si="523"/>
        <v>na</v>
      </c>
      <c r="CI458" t="s">
        <v>519</v>
      </c>
      <c r="CJ458" t="s">
        <v>593</v>
      </c>
      <c r="DI458" t="b">
        <f t="shared" si="524"/>
        <v>0</v>
      </c>
      <c r="EQ458" t="str">
        <f t="shared" si="525"/>
        <v>Unknown</v>
      </c>
      <c r="ER458" t="b">
        <f t="shared" si="526"/>
        <v>0</v>
      </c>
      <c r="ES458" t="b">
        <f t="shared" si="527"/>
        <v>0</v>
      </c>
      <c r="ET458" t="b">
        <f t="shared" si="528"/>
        <v>0</v>
      </c>
      <c r="EU458" t="b">
        <f t="shared" si="529"/>
        <v>0</v>
      </c>
      <c r="EV458" t="b">
        <f t="shared" si="530"/>
        <v>0</v>
      </c>
      <c r="EW458" t="str">
        <f t="shared" si="484"/>
        <v>na</v>
      </c>
      <c r="EX458" t="str">
        <f t="shared" si="485"/>
        <v>na</v>
      </c>
      <c r="EY458" t="str">
        <f t="shared" si="486"/>
        <v>na</v>
      </c>
      <c r="EZ458" t="str">
        <f t="shared" si="487"/>
        <v>na</v>
      </c>
      <c r="FA458" t="str">
        <f t="shared" si="488"/>
        <v>na</v>
      </c>
      <c r="FB458" t="str">
        <f t="shared" si="489"/>
        <v>na</v>
      </c>
      <c r="FC458" t="str">
        <f t="shared" si="531"/>
        <v>na</v>
      </c>
      <c r="FD458" t="str">
        <f t="shared" si="490"/>
        <v>na</v>
      </c>
      <c r="FE458" t="str">
        <f t="shared" si="491"/>
        <v>na</v>
      </c>
      <c r="FF458" t="str">
        <f t="shared" si="492"/>
        <v>na</v>
      </c>
      <c r="FG458" t="str">
        <f t="shared" si="493"/>
        <v>na</v>
      </c>
      <c r="FH458" t="str">
        <f t="shared" si="532"/>
        <v>na</v>
      </c>
      <c r="FI458" t="str">
        <f>IF(OR(FD458=FALSE,FD458="na"),"na",VLOOKUP(GH458,'Vlookup tables'!$G$2:$H$7,2,FALSE))</f>
        <v>na</v>
      </c>
      <c r="FJ458" t="str">
        <f>IF(OR(FE458=FALSE,FE458="na"),"na",VLOOKUP(GI458,'Vlookup tables'!$G$2:$H$7,2,FALSE))</f>
        <v>na</v>
      </c>
      <c r="FK458" t="str">
        <f>IF(OR(FF458=FALSE,FF458="na"),"na",VLOOKUP(GJ458,'Vlookup tables'!$G$2:$H$7,2,FALSE))</f>
        <v>na</v>
      </c>
      <c r="FL458" t="str">
        <f>IF(OR(FG458=FALSE,FG458="na"),"na",VLOOKUP(GK458,'Vlookup tables'!$G$2:$H$7,2,FALSE))</f>
        <v>na</v>
      </c>
      <c r="FM458" t="str">
        <f>IF(OR(FD458=FALSE,FD458="na"),"na",VLOOKUP(GO458,'Vlookup tables'!$J$2:$K$5,2,FALSE))</f>
        <v>na</v>
      </c>
      <c r="FN458" t="str">
        <f>IF(OR(FE458=FALSE,FE458="na"),"na",VLOOKUP(GP458,'Vlookup tables'!$J$2:$K$5,2,FALSE))</f>
        <v>na</v>
      </c>
      <c r="FO458" t="str">
        <f>IF(OR(FF458=FALSE,FF458="na"),"na",VLOOKUP(GQ458,'Vlookup tables'!$J$2:$K$5,2,FALSE))</f>
        <v>na</v>
      </c>
      <c r="FP458" t="str">
        <f>IF(OR(FG458=FALSE,FG458="na"),"na",VLOOKUP(GR458,'Vlookup tables'!$J$2:$K$5,2,FALSE))</f>
        <v>na</v>
      </c>
      <c r="FQ458" t="str">
        <f t="shared" si="494"/>
        <v>na</v>
      </c>
      <c r="FR458" t="str">
        <f t="shared" si="495"/>
        <v>na</v>
      </c>
      <c r="FS458" t="str">
        <f t="shared" si="496"/>
        <v>na</v>
      </c>
      <c r="FT458" t="str">
        <f t="shared" si="497"/>
        <v>na</v>
      </c>
      <c r="FU458" t="str">
        <f t="shared" si="498"/>
        <v>na</v>
      </c>
      <c r="HX458" t="str">
        <f>IF(IT458="","Unknown",VLOOKUP(IT458,'Vlookup tables'!$B$13:$C$16,2,FALSE))</f>
        <v>Unknown</v>
      </c>
      <c r="HY458" t="str">
        <f>IF(IU458="","Unknown",VLOOKUP(IU458,'Vlookup tables'!$D$13:$E$16,2,FALSE))</f>
        <v>Unknown</v>
      </c>
      <c r="HZ458" t="str">
        <f>IF(IV458="","Unknown",VLOOKUP(IV458,'Vlookup tables'!$F$13:$G$16,2,FALSE))</f>
        <v>Unknown</v>
      </c>
      <c r="IA458" t="str">
        <f>IF(IW458="","Unknown",VLOOKUP(IW458,'Vlookup tables'!$H$13:$I$16,2,FALSE))</f>
        <v>Unknown</v>
      </c>
      <c r="IB458" t="str">
        <f>IF(IX458="","Unknown",VLOOKUP(IX458,'Vlookup tables'!$J$13:$K$16,2,FALSE))</f>
        <v>Unknown</v>
      </c>
      <c r="IC458" t="str">
        <f>IF(IY458="","Unknown",VLOOKUP(IY458,'Vlookup tables'!$L$13:$M$16,2,FALSE))</f>
        <v>Unknown</v>
      </c>
      <c r="ID458" t="str">
        <f>IF(IZ458="","Unknown",VLOOKUP(IZ458,'Vlookup tables'!$N$13:$O$16,2,FALSE))</f>
        <v>Unknown</v>
      </c>
      <c r="IE458" t="str">
        <f>VLOOKUP(JA458,'Vlookup tables'!$P$13:$Q$15,2,FALSE)</f>
        <v>Unknown</v>
      </c>
      <c r="IF458" t="str">
        <f t="shared" si="533"/>
        <v>na</v>
      </c>
      <c r="IG458" t="str">
        <f t="shared" si="534"/>
        <v>na</v>
      </c>
      <c r="IH458" t="str">
        <f t="shared" si="535"/>
        <v>na</v>
      </c>
      <c r="II458" t="str">
        <f t="shared" si="499"/>
        <v>na</v>
      </c>
      <c r="IJ458" t="str">
        <f>IF(OR(IF458=FALSE,IF458="na"),"na",VLOOKUP(JF458,'Vlookup tables'!$G$2:$H$7,2,FALSE))</f>
        <v>na</v>
      </c>
      <c r="IK458" t="str">
        <f>IF(OR(IG458=FALSE,IG458="na"),"na",VLOOKUP(JG458,'Vlookup tables'!$G$2:$H$7,2,FALSE))</f>
        <v>na</v>
      </c>
      <c r="IL458" t="str">
        <f>IF(OR(IH458=FALSE,IH458="na"),"na",VLOOKUP(JH458,'Vlookup tables'!$G$2:$H$7,2,FALSE))</f>
        <v>na</v>
      </c>
      <c r="IM458" t="str">
        <f>IF(OR(IF458=FALSE,IF458="na"),"na",VLOOKUP(JL458,'Vlookup tables'!$J$2:$K$5,2,FALSE))</f>
        <v>na</v>
      </c>
      <c r="IN458" t="str">
        <f>IF(OR(IG458=FALSE,IG458="na"),"na",VLOOKUP(JM458,'Vlookup tables'!$J$2:$K$5,2,FALSE))</f>
        <v>na</v>
      </c>
      <c r="IO458" t="str">
        <f>IF(OR(IH458=FALSE,IH458="na"),"na",VLOOKUP(JN458,'Vlookup tables'!$J$2:$K$5,2,FALSE))</f>
        <v>na</v>
      </c>
      <c r="IP458" t="str">
        <f t="shared" si="536"/>
        <v>na</v>
      </c>
      <c r="IQ458" t="str">
        <f t="shared" si="537"/>
        <v>na</v>
      </c>
      <c r="IR458" t="str">
        <f t="shared" si="538"/>
        <v>na</v>
      </c>
      <c r="IS458" t="b">
        <f t="shared" si="539"/>
        <v>0</v>
      </c>
      <c r="KQ458" t="b">
        <f t="shared" si="540"/>
        <v>0</v>
      </c>
      <c r="KR458">
        <f t="shared" si="500"/>
        <v>120</v>
      </c>
    </row>
    <row r="459" spans="1:304" outlineLevel="1" x14ac:dyDescent="0.3">
      <c r="A459">
        <v>10</v>
      </c>
      <c r="B459">
        <v>88</v>
      </c>
      <c r="C459" s="2">
        <v>44904.29420138889</v>
      </c>
      <c r="D459">
        <v>1</v>
      </c>
      <c r="E459" t="s">
        <v>544</v>
      </c>
      <c r="F459" t="s">
        <v>680</v>
      </c>
      <c r="G459">
        <f>VLOOKUP(F459,'Vlookup tables'!$A$2:$B$10,2,FALSE)</f>
        <v>2</v>
      </c>
      <c r="H459" t="s">
        <v>692</v>
      </c>
      <c r="J459" t="str">
        <f t="shared" si="541"/>
        <v>Engineering Technician</v>
      </c>
      <c r="K459" t="s">
        <v>611</v>
      </c>
      <c r="L459">
        <f>VLOOKUP(K459,'Vlookup tables'!$A$2:$B$10,2,FALSE)</f>
        <v>4</v>
      </c>
      <c r="N459" t="str">
        <f t="shared" si="501"/>
        <v>Unknown</v>
      </c>
      <c r="O459" t="str">
        <f t="shared" si="502"/>
        <v>Unknown</v>
      </c>
      <c r="P459" t="str">
        <f t="shared" si="503"/>
        <v>Unknown</v>
      </c>
      <c r="Q459" t="str">
        <f t="shared" si="504"/>
        <v>Unknown</v>
      </c>
      <c r="R459" t="str">
        <f t="shared" si="505"/>
        <v>Unknown</v>
      </c>
      <c r="T459" t="str">
        <f t="shared" si="542"/>
        <v>Unknown</v>
      </c>
      <c r="U459" t="str">
        <f t="shared" si="543"/>
        <v>Unknown</v>
      </c>
      <c r="V459" t="str">
        <f t="shared" si="544"/>
        <v>Unknown</v>
      </c>
      <c r="W459" t="str">
        <f t="shared" si="545"/>
        <v>Unknown</v>
      </c>
      <c r="X459" t="str">
        <f t="shared" si="546"/>
        <v>Unknown</v>
      </c>
      <c r="Z459" t="str">
        <f>VLOOKUP(Y459,'Vlookup tables'!$D$2:$E$6,2,FALSE)</f>
        <v>Unknown</v>
      </c>
      <c r="AA459" t="str">
        <f t="shared" si="483"/>
        <v>Unknown</v>
      </c>
      <c r="AB459" t="str">
        <f t="shared" si="506"/>
        <v>Unknown</v>
      </c>
      <c r="AC459" t="str">
        <f t="shared" si="507"/>
        <v>Unknown</v>
      </c>
      <c r="AD459" t="str">
        <f t="shared" si="508"/>
        <v>Unknown</v>
      </c>
      <c r="AE459" t="str">
        <f t="shared" si="509"/>
        <v>Unknown</v>
      </c>
      <c r="AF459" t="str">
        <f>IF(OR(AA459=FALSE,AA459="na"),"na",VLOOKUP(AV459,'Vlookup tables'!$G$2:$H$7,2,FALSE))</f>
        <v>Unknown</v>
      </c>
      <c r="AG459" t="str">
        <f>IF(OR(AB459=FALSE,AB459="na"),"na",VLOOKUP(AW459,'Vlookup tables'!$G$2:$H$7,2,FALSE))</f>
        <v>Unknown</v>
      </c>
      <c r="AH459" t="str">
        <f>IF(OR(AC459=FALSE,AC459="na"),"na",VLOOKUP(AX459,'Vlookup tables'!$G$2:$H$7,2,FALSE))</f>
        <v>Unknown</v>
      </c>
      <c r="AI459" t="str">
        <f>IF(OR(AD459=FALSE,AD459="na"),"na",VLOOKUP(AY459,'Vlookup tables'!$G$2:$H$7,2,FALSE))</f>
        <v>Unknown</v>
      </c>
      <c r="AJ459" t="str">
        <f>IF(OR(AA459=FALSE,AA459="na"),"na",VLOOKUP(BC459,'Vlookup tables'!$J$2:$K$5,2,FALSE))</f>
        <v>Unknown</v>
      </c>
      <c r="AK459" t="str">
        <f>IF(OR(AB459=FALSE,AB459="na"),"na",VLOOKUP(BD459,'Vlookup tables'!$J$2:$K$5,2,FALSE))</f>
        <v>Unknown</v>
      </c>
      <c r="AL459" t="str">
        <f>IF(OR(AC459=FALSE,AC459="na"),"na",VLOOKUP(BE459,'Vlookup tables'!$J$2:$K$5,2,FALSE))</f>
        <v>Unknown</v>
      </c>
      <c r="AM459" t="str">
        <f>IF(OR(AD459=FALSE,AD459="na"),"na",VLOOKUP(BF459,'Vlookup tables'!$J$2:$K$5,2,FALSE))</f>
        <v>Unknown</v>
      </c>
      <c r="AN459" t="b">
        <f t="shared" si="510"/>
        <v>0</v>
      </c>
      <c r="AO459" t="b">
        <f t="shared" si="511"/>
        <v>0</v>
      </c>
      <c r="AP459" t="b">
        <f t="shared" si="512"/>
        <v>0</v>
      </c>
      <c r="AQ459" t="b">
        <f t="shared" si="513"/>
        <v>0</v>
      </c>
      <c r="BQ459" t="str">
        <f t="shared" si="514"/>
        <v>Unknown</v>
      </c>
      <c r="BR459" t="str">
        <f t="shared" si="515"/>
        <v>Unknown</v>
      </c>
      <c r="BS459" t="str">
        <f t="shared" si="516"/>
        <v>Unknown</v>
      </c>
      <c r="BT459" t="str">
        <f t="shared" si="517"/>
        <v>Unknown</v>
      </c>
      <c r="BU459" t="str">
        <f t="shared" si="518"/>
        <v>Unknown</v>
      </c>
      <c r="BV459" t="str">
        <f t="shared" si="519"/>
        <v>Unknown</v>
      </c>
      <c r="BW459" t="str">
        <f>IF(OR(BR459=FALSE,BR459="na"),"na",VLOOKUP(CN459,'Vlookup tables'!$G$2:$H$7,2,FALSE))</f>
        <v>Unknown</v>
      </c>
      <c r="BX459" t="str">
        <f>IF(OR(BS459=FALSE,BS459="na"),"na",VLOOKUP(CO459,'Vlookup tables'!$G$2:$H$7,2,FALSE))</f>
        <v>Unknown</v>
      </c>
      <c r="BY459" t="str">
        <f>IF(OR(BT459=FALSE,BT459="na"),"na",VLOOKUP(CP459,'Vlookup tables'!$G$2:$H$7,2,FALSE))</f>
        <v>Unknown</v>
      </c>
      <c r="BZ459" t="str">
        <f>IF(OR(BU459=FALSE,BU459="na"),"na",VLOOKUP(CQ459,'Vlookup tables'!$G$2:$H$7,2,FALSE))</f>
        <v>Unknown</v>
      </c>
      <c r="CA459" t="str">
        <f>IF(OR(BR459=FALSE,BR459="na"),"na",VLOOKUP(CU459,'Vlookup tables'!$J$2:$K$5,2,FALSE))</f>
        <v>Unknown</v>
      </c>
      <c r="CB459" t="str">
        <f>IF(OR(BS459=FALSE,BS459="na"),"na",VLOOKUP(CV459,'Vlookup tables'!$J$2:$K$5,2,FALSE))</f>
        <v>Unknown</v>
      </c>
      <c r="CC459" t="str">
        <f>IF(OR(BT459=FALSE,BT459="na"),"na",VLOOKUP(CW459,'Vlookup tables'!$J$2:$K$5,2,FALSE))</f>
        <v>Unknown</v>
      </c>
      <c r="CD459" t="str">
        <f>IF(OR(BU459=FALSE,BU459="na"),"na",VLOOKUP(CX459,'Vlookup tables'!$J$2:$K$5,2,FALSE))</f>
        <v>Unknown</v>
      </c>
      <c r="CE459" t="b">
        <f t="shared" si="520"/>
        <v>0</v>
      </c>
      <c r="CF459" t="b">
        <f t="shared" si="521"/>
        <v>0</v>
      </c>
      <c r="CG459" t="b">
        <f t="shared" si="522"/>
        <v>0</v>
      </c>
      <c r="CH459" t="b">
        <f t="shared" si="523"/>
        <v>0</v>
      </c>
      <c r="DI459" t="b">
        <f t="shared" si="524"/>
        <v>0</v>
      </c>
      <c r="EQ459" t="str">
        <f t="shared" si="525"/>
        <v>Unknown</v>
      </c>
      <c r="ER459" t="b">
        <f t="shared" si="526"/>
        <v>0</v>
      </c>
      <c r="ES459" t="b">
        <f t="shared" si="527"/>
        <v>0</v>
      </c>
      <c r="ET459" t="b">
        <f t="shared" si="528"/>
        <v>0</v>
      </c>
      <c r="EU459" t="b">
        <f t="shared" si="529"/>
        <v>0</v>
      </c>
      <c r="EV459" t="b">
        <f t="shared" si="530"/>
        <v>0</v>
      </c>
      <c r="EW459" t="str">
        <f t="shared" si="484"/>
        <v>na</v>
      </c>
      <c r="EX459" t="str">
        <f t="shared" si="485"/>
        <v>na</v>
      </c>
      <c r="EY459" t="str">
        <f t="shared" si="486"/>
        <v>na</v>
      </c>
      <c r="EZ459" t="str">
        <f t="shared" si="487"/>
        <v>na</v>
      </c>
      <c r="FA459" t="str">
        <f t="shared" si="488"/>
        <v>na</v>
      </c>
      <c r="FB459" t="str">
        <f t="shared" si="489"/>
        <v>na</v>
      </c>
      <c r="FC459" t="str">
        <f t="shared" si="531"/>
        <v>na</v>
      </c>
      <c r="FD459" t="str">
        <f t="shared" si="490"/>
        <v>na</v>
      </c>
      <c r="FE459" t="str">
        <f t="shared" si="491"/>
        <v>na</v>
      </c>
      <c r="FF459" t="str">
        <f t="shared" si="492"/>
        <v>na</v>
      </c>
      <c r="FG459" t="str">
        <f t="shared" si="493"/>
        <v>na</v>
      </c>
      <c r="FH459" t="str">
        <f t="shared" si="532"/>
        <v>na</v>
      </c>
      <c r="FI459" t="str">
        <f>IF(OR(FD459=FALSE,FD459="na"),"na",VLOOKUP(GH459,'Vlookup tables'!$G$2:$H$7,2,FALSE))</f>
        <v>na</v>
      </c>
      <c r="FJ459" t="str">
        <f>IF(OR(FE459=FALSE,FE459="na"),"na",VLOOKUP(GI459,'Vlookup tables'!$G$2:$H$7,2,FALSE))</f>
        <v>na</v>
      </c>
      <c r="FK459" t="str">
        <f>IF(OR(FF459=FALSE,FF459="na"),"na",VLOOKUP(GJ459,'Vlookup tables'!$G$2:$H$7,2,FALSE))</f>
        <v>na</v>
      </c>
      <c r="FL459" t="str">
        <f>IF(OR(FG459=FALSE,FG459="na"),"na",VLOOKUP(GK459,'Vlookup tables'!$G$2:$H$7,2,FALSE))</f>
        <v>na</v>
      </c>
      <c r="FM459" t="str">
        <f>IF(OR(FD459=FALSE,FD459="na"),"na",VLOOKUP(GO459,'Vlookup tables'!$J$2:$K$5,2,FALSE))</f>
        <v>na</v>
      </c>
      <c r="FN459" t="str">
        <f>IF(OR(FE459=FALSE,FE459="na"),"na",VLOOKUP(GP459,'Vlookup tables'!$J$2:$K$5,2,FALSE))</f>
        <v>na</v>
      </c>
      <c r="FO459" t="str">
        <f>IF(OR(FF459=FALSE,FF459="na"),"na",VLOOKUP(GQ459,'Vlookup tables'!$J$2:$K$5,2,FALSE))</f>
        <v>na</v>
      </c>
      <c r="FP459" t="str">
        <f>IF(OR(FG459=FALSE,FG459="na"),"na",VLOOKUP(GR459,'Vlookup tables'!$J$2:$K$5,2,FALSE))</f>
        <v>na</v>
      </c>
      <c r="FQ459" t="str">
        <f t="shared" si="494"/>
        <v>na</v>
      </c>
      <c r="FR459" t="str">
        <f t="shared" si="495"/>
        <v>na</v>
      </c>
      <c r="FS459" t="str">
        <f t="shared" si="496"/>
        <v>na</v>
      </c>
      <c r="FT459" t="str">
        <f t="shared" si="497"/>
        <v>na</v>
      </c>
      <c r="FU459" t="str">
        <f t="shared" si="498"/>
        <v>na</v>
      </c>
      <c r="HX459" t="str">
        <f>IF(IT459="","Unknown",VLOOKUP(IT459,'Vlookup tables'!$B$13:$C$16,2,FALSE))</f>
        <v>Unknown</v>
      </c>
      <c r="HY459" t="str">
        <f>IF(IU459="","Unknown",VLOOKUP(IU459,'Vlookup tables'!$D$13:$E$16,2,FALSE))</f>
        <v>Unknown</v>
      </c>
      <c r="HZ459" t="str">
        <f>IF(IV459="","Unknown",VLOOKUP(IV459,'Vlookup tables'!$F$13:$G$16,2,FALSE))</f>
        <v>Unknown</v>
      </c>
      <c r="IA459" t="str">
        <f>IF(IW459="","Unknown",VLOOKUP(IW459,'Vlookup tables'!$H$13:$I$16,2,FALSE))</f>
        <v>Unknown</v>
      </c>
      <c r="IB459" t="str">
        <f>IF(IX459="","Unknown",VLOOKUP(IX459,'Vlookup tables'!$J$13:$K$16,2,FALSE))</f>
        <v>Unknown</v>
      </c>
      <c r="IC459" t="str">
        <f>IF(IY459="","Unknown",VLOOKUP(IY459,'Vlookup tables'!$L$13:$M$16,2,FALSE))</f>
        <v>Unknown</v>
      </c>
      <c r="ID459" t="str">
        <f>IF(IZ459="","Unknown",VLOOKUP(IZ459,'Vlookup tables'!$N$13:$O$16,2,FALSE))</f>
        <v>Unknown</v>
      </c>
      <c r="IE459" t="str">
        <f>VLOOKUP(JA459,'Vlookup tables'!$P$13:$Q$15,2,FALSE)</f>
        <v>Unknown</v>
      </c>
      <c r="IF459" t="str">
        <f t="shared" si="533"/>
        <v>na</v>
      </c>
      <c r="IG459" t="str">
        <f t="shared" si="534"/>
        <v>na</v>
      </c>
      <c r="IH459" t="str">
        <f t="shared" si="535"/>
        <v>na</v>
      </c>
      <c r="II459" t="str">
        <f t="shared" si="499"/>
        <v>na</v>
      </c>
      <c r="IJ459" t="str">
        <f>IF(OR(IF459=FALSE,IF459="na"),"na",VLOOKUP(JF459,'Vlookup tables'!$G$2:$H$7,2,FALSE))</f>
        <v>na</v>
      </c>
      <c r="IK459" t="str">
        <f>IF(OR(IG459=FALSE,IG459="na"),"na",VLOOKUP(JG459,'Vlookup tables'!$G$2:$H$7,2,FALSE))</f>
        <v>na</v>
      </c>
      <c r="IL459" t="str">
        <f>IF(OR(IH459=FALSE,IH459="na"),"na",VLOOKUP(JH459,'Vlookup tables'!$G$2:$H$7,2,FALSE))</f>
        <v>na</v>
      </c>
      <c r="IM459" t="str">
        <f>IF(OR(IF459=FALSE,IF459="na"),"na",VLOOKUP(JL459,'Vlookup tables'!$J$2:$K$5,2,FALSE))</f>
        <v>na</v>
      </c>
      <c r="IN459" t="str">
        <f>IF(OR(IG459=FALSE,IG459="na"),"na",VLOOKUP(JM459,'Vlookup tables'!$J$2:$K$5,2,FALSE))</f>
        <v>na</v>
      </c>
      <c r="IO459" t="str">
        <f>IF(OR(IH459=FALSE,IH459="na"),"na",VLOOKUP(JN459,'Vlookup tables'!$J$2:$K$5,2,FALSE))</f>
        <v>na</v>
      </c>
      <c r="IP459" t="str">
        <f t="shared" si="536"/>
        <v>na</v>
      </c>
      <c r="IQ459" t="str">
        <f t="shared" si="537"/>
        <v>na</v>
      </c>
      <c r="IR459" t="str">
        <f t="shared" si="538"/>
        <v>na</v>
      </c>
      <c r="IS459" t="b">
        <f t="shared" si="539"/>
        <v>0</v>
      </c>
      <c r="KQ459" t="b">
        <f t="shared" si="540"/>
        <v>0</v>
      </c>
      <c r="KR459">
        <f t="shared" si="500"/>
        <v>111</v>
      </c>
    </row>
    <row r="460" spans="1:304" outlineLevel="1" x14ac:dyDescent="0.3">
      <c r="A460">
        <v>1</v>
      </c>
      <c r="B460">
        <v>36</v>
      </c>
      <c r="C460" s="2">
        <v>44904.305925925924</v>
      </c>
      <c r="D460">
        <v>1</v>
      </c>
      <c r="G460" t="str">
        <f>VLOOKUP(F460,'Vlookup tables'!$A$2:$B$10,2,FALSE)</f>
        <v>Unknown</v>
      </c>
      <c r="J460" t="str">
        <f t="shared" si="541"/>
        <v>Unknown</v>
      </c>
      <c r="L460" t="str">
        <f>VLOOKUP(K460,'Vlookup tables'!$A$2:$B$10,2,FALSE)</f>
        <v>Unknown</v>
      </c>
      <c r="N460" t="str">
        <f t="shared" si="501"/>
        <v>Unknown</v>
      </c>
      <c r="O460" t="str">
        <f t="shared" si="502"/>
        <v>Unknown</v>
      </c>
      <c r="P460" t="str">
        <f t="shared" si="503"/>
        <v>Unknown</v>
      </c>
      <c r="Q460" t="str">
        <f t="shared" si="504"/>
        <v>Unknown</v>
      </c>
      <c r="R460" t="str">
        <f t="shared" si="505"/>
        <v>Unknown</v>
      </c>
      <c r="T460" t="str">
        <f t="shared" si="542"/>
        <v>Unknown</v>
      </c>
      <c r="U460" t="str">
        <f t="shared" si="543"/>
        <v>Unknown</v>
      </c>
      <c r="V460" t="str">
        <f t="shared" si="544"/>
        <v>Unknown</v>
      </c>
      <c r="W460" t="str">
        <f t="shared" si="545"/>
        <v>Unknown</v>
      </c>
      <c r="X460" t="str">
        <f t="shared" si="546"/>
        <v>Unknown</v>
      </c>
      <c r="Z460" t="str">
        <f>VLOOKUP(Y460,'Vlookup tables'!$D$2:$E$6,2,FALSE)</f>
        <v>Unknown</v>
      </c>
      <c r="AA460" t="str">
        <f t="shared" si="483"/>
        <v>Unknown</v>
      </c>
      <c r="AB460" t="str">
        <f t="shared" si="506"/>
        <v>Unknown</v>
      </c>
      <c r="AC460" t="str">
        <f t="shared" si="507"/>
        <v>Unknown</v>
      </c>
      <c r="AD460" t="str">
        <f t="shared" si="508"/>
        <v>Unknown</v>
      </c>
      <c r="AE460" t="str">
        <f t="shared" si="509"/>
        <v>Unknown</v>
      </c>
      <c r="AF460" t="str">
        <f>IF(OR(AA460=FALSE,AA460="na"),"na",VLOOKUP(AV460,'Vlookup tables'!$G$2:$H$7,2,FALSE))</f>
        <v>Unknown</v>
      </c>
      <c r="AG460" t="str">
        <f>IF(OR(AB460=FALSE,AB460="na"),"na",VLOOKUP(AW460,'Vlookup tables'!$G$2:$H$7,2,FALSE))</f>
        <v>Unknown</v>
      </c>
      <c r="AH460" t="str">
        <f>IF(OR(AC460=FALSE,AC460="na"),"na",VLOOKUP(AX460,'Vlookup tables'!$G$2:$H$7,2,FALSE))</f>
        <v>Unknown</v>
      </c>
      <c r="AI460" t="str">
        <f>IF(OR(AD460=FALSE,AD460="na"),"na",VLOOKUP(AY460,'Vlookup tables'!$G$2:$H$7,2,FALSE))</f>
        <v>Unknown</v>
      </c>
      <c r="AJ460" t="str">
        <f>IF(OR(AA460=FALSE,AA460="na"),"na",VLOOKUP(BC460,'Vlookup tables'!$J$2:$K$5,2,FALSE))</f>
        <v>Unknown</v>
      </c>
      <c r="AK460" t="str">
        <f>IF(OR(AB460=FALSE,AB460="na"),"na",VLOOKUP(BD460,'Vlookup tables'!$J$2:$K$5,2,FALSE))</f>
        <v>Unknown</v>
      </c>
      <c r="AL460" t="str">
        <f>IF(OR(AC460=FALSE,AC460="na"),"na",VLOOKUP(BE460,'Vlookup tables'!$J$2:$K$5,2,FALSE))</f>
        <v>Unknown</v>
      </c>
      <c r="AM460" t="str">
        <f>IF(OR(AD460=FALSE,AD460="na"),"na",VLOOKUP(BF460,'Vlookup tables'!$J$2:$K$5,2,FALSE))</f>
        <v>Unknown</v>
      </c>
      <c r="AN460" t="b">
        <f t="shared" si="510"/>
        <v>0</v>
      </c>
      <c r="AO460" t="b">
        <f t="shared" si="511"/>
        <v>0</v>
      </c>
      <c r="AP460" t="b">
        <f t="shared" si="512"/>
        <v>0</v>
      </c>
      <c r="AQ460" t="b">
        <f t="shared" si="513"/>
        <v>0</v>
      </c>
      <c r="BQ460" t="str">
        <f t="shared" si="514"/>
        <v>Unknown</v>
      </c>
      <c r="BR460" t="str">
        <f t="shared" si="515"/>
        <v>Unknown</v>
      </c>
      <c r="BS460" t="str">
        <f t="shared" si="516"/>
        <v>Unknown</v>
      </c>
      <c r="BT460" t="str">
        <f t="shared" si="517"/>
        <v>Unknown</v>
      </c>
      <c r="BU460" t="str">
        <f t="shared" si="518"/>
        <v>Unknown</v>
      </c>
      <c r="BV460" t="str">
        <f t="shared" si="519"/>
        <v>Unknown</v>
      </c>
      <c r="BW460" t="str">
        <f>IF(OR(BR460=FALSE,BR460="na"),"na",VLOOKUP(CN460,'Vlookup tables'!$G$2:$H$7,2,FALSE))</f>
        <v>Unknown</v>
      </c>
      <c r="BX460" t="str">
        <f>IF(OR(BS460=FALSE,BS460="na"),"na",VLOOKUP(CO460,'Vlookup tables'!$G$2:$H$7,2,FALSE))</f>
        <v>Unknown</v>
      </c>
      <c r="BY460" t="str">
        <f>IF(OR(BT460=FALSE,BT460="na"),"na",VLOOKUP(CP460,'Vlookup tables'!$G$2:$H$7,2,FALSE))</f>
        <v>Unknown</v>
      </c>
      <c r="BZ460" t="str">
        <f>IF(OR(BU460=FALSE,BU460="na"),"na",VLOOKUP(CQ460,'Vlookup tables'!$G$2:$H$7,2,FALSE))</f>
        <v>Unknown</v>
      </c>
      <c r="CA460" t="str">
        <f>IF(OR(BR460=FALSE,BR460="na"),"na",VLOOKUP(CU460,'Vlookup tables'!$J$2:$K$5,2,FALSE))</f>
        <v>Unknown</v>
      </c>
      <c r="CB460" t="str">
        <f>IF(OR(BS460=FALSE,BS460="na"),"na",VLOOKUP(CV460,'Vlookup tables'!$J$2:$K$5,2,FALSE))</f>
        <v>Unknown</v>
      </c>
      <c r="CC460" t="str">
        <f>IF(OR(BT460=FALSE,BT460="na"),"na",VLOOKUP(CW460,'Vlookup tables'!$J$2:$K$5,2,FALSE))</f>
        <v>Unknown</v>
      </c>
      <c r="CD460" t="str">
        <f>IF(OR(BU460=FALSE,BU460="na"),"na",VLOOKUP(CX460,'Vlookup tables'!$J$2:$K$5,2,FALSE))</f>
        <v>Unknown</v>
      </c>
      <c r="CE460" t="b">
        <f t="shared" si="520"/>
        <v>0</v>
      </c>
      <c r="CF460" t="b">
        <f t="shared" si="521"/>
        <v>0</v>
      </c>
      <c r="CG460" t="b">
        <f t="shared" si="522"/>
        <v>0</v>
      </c>
      <c r="CH460" t="b">
        <f t="shared" si="523"/>
        <v>0</v>
      </c>
      <c r="DI460" t="b">
        <f t="shared" si="524"/>
        <v>0</v>
      </c>
      <c r="EQ460" t="str">
        <f t="shared" si="525"/>
        <v>Unknown</v>
      </c>
      <c r="ER460" t="b">
        <f t="shared" si="526"/>
        <v>0</v>
      </c>
      <c r="ES460" t="b">
        <f t="shared" si="527"/>
        <v>0</v>
      </c>
      <c r="ET460" t="b">
        <f t="shared" si="528"/>
        <v>0</v>
      </c>
      <c r="EU460" t="b">
        <f t="shared" si="529"/>
        <v>0</v>
      </c>
      <c r="EV460" t="b">
        <f t="shared" si="530"/>
        <v>0</v>
      </c>
      <c r="EW460" t="str">
        <f t="shared" si="484"/>
        <v>na</v>
      </c>
      <c r="EX460" t="str">
        <f t="shared" si="485"/>
        <v>na</v>
      </c>
      <c r="EY460" t="str">
        <f t="shared" si="486"/>
        <v>na</v>
      </c>
      <c r="EZ460" t="str">
        <f t="shared" si="487"/>
        <v>na</v>
      </c>
      <c r="FA460" t="str">
        <f t="shared" si="488"/>
        <v>na</v>
      </c>
      <c r="FB460" t="str">
        <f t="shared" si="489"/>
        <v>na</v>
      </c>
      <c r="FC460" t="str">
        <f t="shared" si="531"/>
        <v>na</v>
      </c>
      <c r="FD460" t="str">
        <f t="shared" si="490"/>
        <v>na</v>
      </c>
      <c r="FE460" t="str">
        <f t="shared" si="491"/>
        <v>na</v>
      </c>
      <c r="FF460" t="str">
        <f t="shared" si="492"/>
        <v>na</v>
      </c>
      <c r="FG460" t="str">
        <f t="shared" si="493"/>
        <v>na</v>
      </c>
      <c r="FH460" t="str">
        <f t="shared" si="532"/>
        <v>na</v>
      </c>
      <c r="FI460" t="str">
        <f>IF(OR(FD460=FALSE,FD460="na"),"na",VLOOKUP(GH460,'Vlookup tables'!$G$2:$H$7,2,FALSE))</f>
        <v>na</v>
      </c>
      <c r="FJ460" t="str">
        <f>IF(OR(FE460=FALSE,FE460="na"),"na",VLOOKUP(GI460,'Vlookup tables'!$G$2:$H$7,2,FALSE))</f>
        <v>na</v>
      </c>
      <c r="FK460" t="str">
        <f>IF(OR(FF460=FALSE,FF460="na"),"na",VLOOKUP(GJ460,'Vlookup tables'!$G$2:$H$7,2,FALSE))</f>
        <v>na</v>
      </c>
      <c r="FL460" t="str">
        <f>IF(OR(FG460=FALSE,FG460="na"),"na",VLOOKUP(GK460,'Vlookup tables'!$G$2:$H$7,2,FALSE))</f>
        <v>na</v>
      </c>
      <c r="FM460" t="str">
        <f>IF(OR(FD460=FALSE,FD460="na"),"na",VLOOKUP(GO460,'Vlookup tables'!$J$2:$K$5,2,FALSE))</f>
        <v>na</v>
      </c>
      <c r="FN460" t="str">
        <f>IF(OR(FE460=FALSE,FE460="na"),"na",VLOOKUP(GP460,'Vlookup tables'!$J$2:$K$5,2,FALSE))</f>
        <v>na</v>
      </c>
      <c r="FO460" t="str">
        <f>IF(OR(FF460=FALSE,FF460="na"),"na",VLOOKUP(GQ460,'Vlookup tables'!$J$2:$K$5,2,FALSE))</f>
        <v>na</v>
      </c>
      <c r="FP460" t="str">
        <f>IF(OR(FG460=FALSE,FG460="na"),"na",VLOOKUP(GR460,'Vlookup tables'!$J$2:$K$5,2,FALSE))</f>
        <v>na</v>
      </c>
      <c r="FQ460" t="str">
        <f t="shared" si="494"/>
        <v>na</v>
      </c>
      <c r="FR460" t="str">
        <f t="shared" si="495"/>
        <v>na</v>
      </c>
      <c r="FS460" t="str">
        <f t="shared" si="496"/>
        <v>na</v>
      </c>
      <c r="FT460" t="str">
        <f t="shared" si="497"/>
        <v>na</v>
      </c>
      <c r="FU460" t="str">
        <f t="shared" si="498"/>
        <v>na</v>
      </c>
      <c r="HX460" t="str">
        <f>IF(IT460="","Unknown",VLOOKUP(IT460,'Vlookup tables'!$B$13:$C$16,2,FALSE))</f>
        <v>Unknown</v>
      </c>
      <c r="HY460" t="str">
        <f>IF(IU460="","Unknown",VLOOKUP(IU460,'Vlookup tables'!$D$13:$E$16,2,FALSE))</f>
        <v>Unknown</v>
      </c>
      <c r="HZ460" t="str">
        <f>IF(IV460="","Unknown",VLOOKUP(IV460,'Vlookup tables'!$F$13:$G$16,2,FALSE))</f>
        <v>Unknown</v>
      </c>
      <c r="IA460" t="str">
        <f>IF(IW460="","Unknown",VLOOKUP(IW460,'Vlookup tables'!$H$13:$I$16,2,FALSE))</f>
        <v>Unknown</v>
      </c>
      <c r="IB460" t="str">
        <f>IF(IX460="","Unknown",VLOOKUP(IX460,'Vlookup tables'!$J$13:$K$16,2,FALSE))</f>
        <v>Unknown</v>
      </c>
      <c r="IC460" t="str">
        <f>IF(IY460="","Unknown",VLOOKUP(IY460,'Vlookup tables'!$L$13:$M$16,2,FALSE))</f>
        <v>Unknown</v>
      </c>
      <c r="ID460" t="str">
        <f>IF(IZ460="","Unknown",VLOOKUP(IZ460,'Vlookup tables'!$N$13:$O$16,2,FALSE))</f>
        <v>Unknown</v>
      </c>
      <c r="IE460" t="str">
        <f>VLOOKUP(JA460,'Vlookup tables'!$P$13:$Q$15,2,FALSE)</f>
        <v>Unknown</v>
      </c>
      <c r="IF460" t="str">
        <f t="shared" si="533"/>
        <v>na</v>
      </c>
      <c r="IG460" t="str">
        <f t="shared" si="534"/>
        <v>na</v>
      </c>
      <c r="IH460" t="str">
        <f t="shared" si="535"/>
        <v>na</v>
      </c>
      <c r="II460" t="str">
        <f t="shared" si="499"/>
        <v>na</v>
      </c>
      <c r="IJ460" t="str">
        <f>IF(OR(IF460=FALSE,IF460="na"),"na",VLOOKUP(JF460,'Vlookup tables'!$G$2:$H$7,2,FALSE))</f>
        <v>na</v>
      </c>
      <c r="IK460" t="str">
        <f>IF(OR(IG460=FALSE,IG460="na"),"na",VLOOKUP(JG460,'Vlookup tables'!$G$2:$H$7,2,FALSE))</f>
        <v>na</v>
      </c>
      <c r="IL460" t="str">
        <f>IF(OR(IH460=FALSE,IH460="na"),"na",VLOOKUP(JH460,'Vlookup tables'!$G$2:$H$7,2,FALSE))</f>
        <v>na</v>
      </c>
      <c r="IM460" t="str">
        <f>IF(OR(IF460=FALSE,IF460="na"),"na",VLOOKUP(JL460,'Vlookup tables'!$J$2:$K$5,2,FALSE))</f>
        <v>na</v>
      </c>
      <c r="IN460" t="str">
        <f>IF(OR(IG460=FALSE,IG460="na"),"na",VLOOKUP(JM460,'Vlookup tables'!$J$2:$K$5,2,FALSE))</f>
        <v>na</v>
      </c>
      <c r="IO460" t="str">
        <f>IF(OR(IH460=FALSE,IH460="na"),"na",VLOOKUP(JN460,'Vlookup tables'!$J$2:$K$5,2,FALSE))</f>
        <v>na</v>
      </c>
      <c r="IP460" t="str">
        <f t="shared" si="536"/>
        <v>na</v>
      </c>
      <c r="IQ460" t="str">
        <f t="shared" si="537"/>
        <v>na</v>
      </c>
      <c r="IR460" t="str">
        <f t="shared" si="538"/>
        <v>na</v>
      </c>
      <c r="IS460" t="b">
        <f t="shared" si="539"/>
        <v>0</v>
      </c>
      <c r="KQ460" t="b">
        <f t="shared" si="540"/>
        <v>0</v>
      </c>
      <c r="KR460">
        <f t="shared" si="500"/>
        <v>107</v>
      </c>
    </row>
    <row r="461" spans="1:304" outlineLevel="1" x14ac:dyDescent="0.3">
      <c r="A461">
        <v>1</v>
      </c>
      <c r="B461">
        <v>715600</v>
      </c>
      <c r="C461" s="2">
        <v>44904.310335648152</v>
      </c>
      <c r="D461">
        <v>1</v>
      </c>
      <c r="G461" t="str">
        <f>VLOOKUP(F461,'Vlookup tables'!$A$2:$B$10,2,FALSE)</f>
        <v>Unknown</v>
      </c>
      <c r="J461" t="str">
        <f t="shared" si="541"/>
        <v>Unknown</v>
      </c>
      <c r="L461" t="str">
        <f>VLOOKUP(K461,'Vlookup tables'!$A$2:$B$10,2,FALSE)</f>
        <v>Unknown</v>
      </c>
      <c r="N461" t="str">
        <f t="shared" si="501"/>
        <v>Unknown</v>
      </c>
      <c r="O461" t="str">
        <f t="shared" si="502"/>
        <v>Unknown</v>
      </c>
      <c r="P461" t="str">
        <f t="shared" si="503"/>
        <v>Unknown</v>
      </c>
      <c r="Q461" t="str">
        <f t="shared" si="504"/>
        <v>Unknown</v>
      </c>
      <c r="R461" t="str">
        <f t="shared" si="505"/>
        <v>Unknown</v>
      </c>
      <c r="T461" t="str">
        <f t="shared" si="542"/>
        <v>Unknown</v>
      </c>
      <c r="U461" t="str">
        <f t="shared" si="543"/>
        <v>Unknown</v>
      </c>
      <c r="V461" t="str">
        <f t="shared" si="544"/>
        <v>Unknown</v>
      </c>
      <c r="W461" t="str">
        <f t="shared" si="545"/>
        <v>Unknown</v>
      </c>
      <c r="X461" t="str">
        <f t="shared" si="546"/>
        <v>Unknown</v>
      </c>
      <c r="Z461" t="str">
        <f>VLOOKUP(Y461,'Vlookup tables'!$D$2:$E$6,2,FALSE)</f>
        <v>Unknown</v>
      </c>
      <c r="AA461" t="str">
        <f t="shared" si="483"/>
        <v>Unknown</v>
      </c>
      <c r="AB461" t="str">
        <f t="shared" si="506"/>
        <v>Unknown</v>
      </c>
      <c r="AC461" t="str">
        <f t="shared" si="507"/>
        <v>Unknown</v>
      </c>
      <c r="AD461" t="str">
        <f t="shared" si="508"/>
        <v>Unknown</v>
      </c>
      <c r="AE461" t="str">
        <f t="shared" si="509"/>
        <v>Unknown</v>
      </c>
      <c r="AF461" t="str">
        <f>IF(OR(AA461=FALSE,AA461="na"),"na",VLOOKUP(AV461,'Vlookup tables'!$G$2:$H$7,2,FALSE))</f>
        <v>Unknown</v>
      </c>
      <c r="AG461" t="str">
        <f>IF(OR(AB461=FALSE,AB461="na"),"na",VLOOKUP(AW461,'Vlookup tables'!$G$2:$H$7,2,FALSE))</f>
        <v>Unknown</v>
      </c>
      <c r="AH461" t="str">
        <f>IF(OR(AC461=FALSE,AC461="na"),"na",VLOOKUP(AX461,'Vlookup tables'!$G$2:$H$7,2,FALSE))</f>
        <v>Unknown</v>
      </c>
      <c r="AI461" t="str">
        <f>IF(OR(AD461=FALSE,AD461="na"),"na",VLOOKUP(AY461,'Vlookup tables'!$G$2:$H$7,2,FALSE))</f>
        <v>Unknown</v>
      </c>
      <c r="AJ461" t="str">
        <f>IF(OR(AA461=FALSE,AA461="na"),"na",VLOOKUP(BC461,'Vlookup tables'!$J$2:$K$5,2,FALSE))</f>
        <v>Unknown</v>
      </c>
      <c r="AK461" t="str">
        <f>IF(OR(AB461=FALSE,AB461="na"),"na",VLOOKUP(BD461,'Vlookup tables'!$J$2:$K$5,2,FALSE))</f>
        <v>Unknown</v>
      </c>
      <c r="AL461" t="str">
        <f>IF(OR(AC461=FALSE,AC461="na"),"na",VLOOKUP(BE461,'Vlookup tables'!$J$2:$K$5,2,FALSE))</f>
        <v>Unknown</v>
      </c>
      <c r="AM461" t="str">
        <f>IF(OR(AD461=FALSE,AD461="na"),"na",VLOOKUP(BF461,'Vlookup tables'!$J$2:$K$5,2,FALSE))</f>
        <v>Unknown</v>
      </c>
      <c r="AN461" t="b">
        <f t="shared" si="510"/>
        <v>0</v>
      </c>
      <c r="AO461" t="b">
        <f t="shared" si="511"/>
        <v>0</v>
      </c>
      <c r="AP461" t="b">
        <f t="shared" si="512"/>
        <v>0</v>
      </c>
      <c r="AQ461" t="b">
        <f t="shared" si="513"/>
        <v>0</v>
      </c>
      <c r="BQ461" t="str">
        <f t="shared" si="514"/>
        <v>Unknown</v>
      </c>
      <c r="BR461" t="str">
        <f t="shared" si="515"/>
        <v>Unknown</v>
      </c>
      <c r="BS461" t="str">
        <f t="shared" si="516"/>
        <v>Unknown</v>
      </c>
      <c r="BT461" t="str">
        <f t="shared" si="517"/>
        <v>Unknown</v>
      </c>
      <c r="BU461" t="str">
        <f t="shared" si="518"/>
        <v>Unknown</v>
      </c>
      <c r="BV461" t="str">
        <f t="shared" si="519"/>
        <v>Unknown</v>
      </c>
      <c r="BW461" t="str">
        <f>IF(OR(BR461=FALSE,BR461="na"),"na",VLOOKUP(CN461,'Vlookup tables'!$G$2:$H$7,2,FALSE))</f>
        <v>Unknown</v>
      </c>
      <c r="BX461" t="str">
        <f>IF(OR(BS461=FALSE,BS461="na"),"na",VLOOKUP(CO461,'Vlookup tables'!$G$2:$H$7,2,FALSE))</f>
        <v>Unknown</v>
      </c>
      <c r="BY461" t="str">
        <f>IF(OR(BT461=FALSE,BT461="na"),"na",VLOOKUP(CP461,'Vlookup tables'!$G$2:$H$7,2,FALSE))</f>
        <v>Unknown</v>
      </c>
      <c r="BZ461" t="str">
        <f>IF(OR(BU461=FALSE,BU461="na"),"na",VLOOKUP(CQ461,'Vlookup tables'!$G$2:$H$7,2,FALSE))</f>
        <v>Unknown</v>
      </c>
      <c r="CA461" t="str">
        <f>IF(OR(BR461=FALSE,BR461="na"),"na",VLOOKUP(CU461,'Vlookup tables'!$J$2:$K$5,2,FALSE))</f>
        <v>Unknown</v>
      </c>
      <c r="CB461" t="str">
        <f>IF(OR(BS461=FALSE,BS461="na"),"na",VLOOKUP(CV461,'Vlookup tables'!$J$2:$K$5,2,FALSE))</f>
        <v>Unknown</v>
      </c>
      <c r="CC461" t="str">
        <f>IF(OR(BT461=FALSE,BT461="na"),"na",VLOOKUP(CW461,'Vlookup tables'!$J$2:$K$5,2,FALSE))</f>
        <v>Unknown</v>
      </c>
      <c r="CD461" t="str">
        <f>IF(OR(BU461=FALSE,BU461="na"),"na",VLOOKUP(CX461,'Vlookup tables'!$J$2:$K$5,2,FALSE))</f>
        <v>Unknown</v>
      </c>
      <c r="CE461" t="b">
        <f t="shared" si="520"/>
        <v>0</v>
      </c>
      <c r="CF461" t="b">
        <f t="shared" si="521"/>
        <v>0</v>
      </c>
      <c r="CG461" t="b">
        <f t="shared" si="522"/>
        <v>0</v>
      </c>
      <c r="CH461" t="b">
        <f t="shared" si="523"/>
        <v>0</v>
      </c>
      <c r="DI461" t="b">
        <f t="shared" si="524"/>
        <v>0</v>
      </c>
      <c r="EQ461" t="str">
        <f t="shared" si="525"/>
        <v>Unknown</v>
      </c>
      <c r="ER461" t="b">
        <f t="shared" si="526"/>
        <v>0</v>
      </c>
      <c r="ES461" t="b">
        <f t="shared" si="527"/>
        <v>0</v>
      </c>
      <c r="ET461" t="b">
        <f t="shared" si="528"/>
        <v>0</v>
      </c>
      <c r="EU461" t="b">
        <f t="shared" si="529"/>
        <v>0</v>
      </c>
      <c r="EV461" t="b">
        <f t="shared" si="530"/>
        <v>0</v>
      </c>
      <c r="EW461" t="str">
        <f t="shared" si="484"/>
        <v>na</v>
      </c>
      <c r="EX461" t="str">
        <f t="shared" si="485"/>
        <v>na</v>
      </c>
      <c r="EY461" t="str">
        <f t="shared" si="486"/>
        <v>na</v>
      </c>
      <c r="EZ461" t="str">
        <f t="shared" si="487"/>
        <v>na</v>
      </c>
      <c r="FA461" t="str">
        <f t="shared" si="488"/>
        <v>na</v>
      </c>
      <c r="FB461" t="str">
        <f t="shared" si="489"/>
        <v>na</v>
      </c>
      <c r="FC461" t="str">
        <f t="shared" si="531"/>
        <v>na</v>
      </c>
      <c r="FD461" t="str">
        <f t="shared" si="490"/>
        <v>na</v>
      </c>
      <c r="FE461" t="str">
        <f t="shared" si="491"/>
        <v>na</v>
      </c>
      <c r="FF461" t="str">
        <f t="shared" si="492"/>
        <v>na</v>
      </c>
      <c r="FG461" t="str">
        <f t="shared" si="493"/>
        <v>na</v>
      </c>
      <c r="FH461" t="str">
        <f t="shared" si="532"/>
        <v>na</v>
      </c>
      <c r="FI461" t="str">
        <f>IF(OR(FD461=FALSE,FD461="na"),"na",VLOOKUP(GH461,'Vlookup tables'!$G$2:$H$7,2,FALSE))</f>
        <v>na</v>
      </c>
      <c r="FJ461" t="str">
        <f>IF(OR(FE461=FALSE,FE461="na"),"na",VLOOKUP(GI461,'Vlookup tables'!$G$2:$H$7,2,FALSE))</f>
        <v>na</v>
      </c>
      <c r="FK461" t="str">
        <f>IF(OR(FF461=FALSE,FF461="na"),"na",VLOOKUP(GJ461,'Vlookup tables'!$G$2:$H$7,2,FALSE))</f>
        <v>na</v>
      </c>
      <c r="FL461" t="str">
        <f>IF(OR(FG461=FALSE,FG461="na"),"na",VLOOKUP(GK461,'Vlookup tables'!$G$2:$H$7,2,FALSE))</f>
        <v>na</v>
      </c>
      <c r="FM461" t="str">
        <f>IF(OR(FD461=FALSE,FD461="na"),"na",VLOOKUP(GO461,'Vlookup tables'!$J$2:$K$5,2,FALSE))</f>
        <v>na</v>
      </c>
      <c r="FN461" t="str">
        <f>IF(OR(FE461=FALSE,FE461="na"),"na",VLOOKUP(GP461,'Vlookup tables'!$J$2:$K$5,2,FALSE))</f>
        <v>na</v>
      </c>
      <c r="FO461" t="str">
        <f>IF(OR(FF461=FALSE,FF461="na"),"na",VLOOKUP(GQ461,'Vlookup tables'!$J$2:$K$5,2,FALSE))</f>
        <v>na</v>
      </c>
      <c r="FP461" t="str">
        <f>IF(OR(FG461=FALSE,FG461="na"),"na",VLOOKUP(GR461,'Vlookup tables'!$J$2:$K$5,2,FALSE))</f>
        <v>na</v>
      </c>
      <c r="FQ461" t="str">
        <f t="shared" si="494"/>
        <v>na</v>
      </c>
      <c r="FR461" t="str">
        <f t="shared" si="495"/>
        <v>na</v>
      </c>
      <c r="FS461" t="str">
        <f t="shared" si="496"/>
        <v>na</v>
      </c>
      <c r="FT461" t="str">
        <f t="shared" si="497"/>
        <v>na</v>
      </c>
      <c r="FU461" t="str">
        <f t="shared" si="498"/>
        <v>na</v>
      </c>
      <c r="HX461" t="str">
        <f>IF(IT461="","Unknown",VLOOKUP(IT461,'Vlookup tables'!$B$13:$C$16,2,FALSE))</f>
        <v>Unknown</v>
      </c>
      <c r="HY461" t="str">
        <f>IF(IU461="","Unknown",VLOOKUP(IU461,'Vlookup tables'!$D$13:$E$16,2,FALSE))</f>
        <v>Unknown</v>
      </c>
      <c r="HZ461" t="str">
        <f>IF(IV461="","Unknown",VLOOKUP(IV461,'Vlookup tables'!$F$13:$G$16,2,FALSE))</f>
        <v>Unknown</v>
      </c>
      <c r="IA461" t="str">
        <f>IF(IW461="","Unknown",VLOOKUP(IW461,'Vlookup tables'!$H$13:$I$16,2,FALSE))</f>
        <v>Unknown</v>
      </c>
      <c r="IB461" t="str">
        <f>IF(IX461="","Unknown",VLOOKUP(IX461,'Vlookup tables'!$J$13:$K$16,2,FALSE))</f>
        <v>Unknown</v>
      </c>
      <c r="IC461" t="str">
        <f>IF(IY461="","Unknown",VLOOKUP(IY461,'Vlookup tables'!$L$13:$M$16,2,FALSE))</f>
        <v>Unknown</v>
      </c>
      <c r="ID461" t="str">
        <f>IF(IZ461="","Unknown",VLOOKUP(IZ461,'Vlookup tables'!$N$13:$O$16,2,FALSE))</f>
        <v>Unknown</v>
      </c>
      <c r="IE461" t="str">
        <f>VLOOKUP(JA461,'Vlookup tables'!$P$13:$Q$15,2,FALSE)</f>
        <v>Unknown</v>
      </c>
      <c r="IF461" t="str">
        <f t="shared" si="533"/>
        <v>na</v>
      </c>
      <c r="IG461" t="str">
        <f t="shared" si="534"/>
        <v>na</v>
      </c>
      <c r="IH461" t="str">
        <f t="shared" si="535"/>
        <v>na</v>
      </c>
      <c r="II461" t="str">
        <f t="shared" si="499"/>
        <v>na</v>
      </c>
      <c r="IJ461" t="str">
        <f>IF(OR(IF461=FALSE,IF461="na"),"na",VLOOKUP(JF461,'Vlookup tables'!$G$2:$H$7,2,FALSE))</f>
        <v>na</v>
      </c>
      <c r="IK461" t="str">
        <f>IF(OR(IG461=FALSE,IG461="na"),"na",VLOOKUP(JG461,'Vlookup tables'!$G$2:$H$7,2,FALSE))</f>
        <v>na</v>
      </c>
      <c r="IL461" t="str">
        <f>IF(OR(IH461=FALSE,IH461="na"),"na",VLOOKUP(JH461,'Vlookup tables'!$G$2:$H$7,2,FALSE))</f>
        <v>na</v>
      </c>
      <c r="IM461" t="str">
        <f>IF(OR(IF461=FALSE,IF461="na"),"na",VLOOKUP(JL461,'Vlookup tables'!$J$2:$K$5,2,FALSE))</f>
        <v>na</v>
      </c>
      <c r="IN461" t="str">
        <f>IF(OR(IG461=FALSE,IG461="na"),"na",VLOOKUP(JM461,'Vlookup tables'!$J$2:$K$5,2,FALSE))</f>
        <v>na</v>
      </c>
      <c r="IO461" t="str">
        <f>IF(OR(IH461=FALSE,IH461="na"),"na",VLOOKUP(JN461,'Vlookup tables'!$J$2:$K$5,2,FALSE))</f>
        <v>na</v>
      </c>
      <c r="IP461" t="str">
        <f t="shared" si="536"/>
        <v>na</v>
      </c>
      <c r="IQ461" t="str">
        <f t="shared" si="537"/>
        <v>na</v>
      </c>
      <c r="IR461" t="str">
        <f t="shared" si="538"/>
        <v>na</v>
      </c>
      <c r="IS461" t="b">
        <f t="shared" si="539"/>
        <v>0</v>
      </c>
      <c r="KQ461" t="b">
        <f t="shared" si="540"/>
        <v>0</v>
      </c>
      <c r="KR461">
        <f t="shared" si="500"/>
        <v>107</v>
      </c>
    </row>
    <row r="462" spans="1:304" outlineLevel="1" x14ac:dyDescent="0.3">
      <c r="A462">
        <v>25</v>
      </c>
      <c r="B462">
        <v>242</v>
      </c>
      <c r="C462" s="2">
        <v>44904.310937499999</v>
      </c>
      <c r="D462">
        <v>1</v>
      </c>
      <c r="E462" t="s">
        <v>590</v>
      </c>
      <c r="F462" t="s">
        <v>566</v>
      </c>
      <c r="G462">
        <f>VLOOKUP(F462,'Vlookup tables'!$A$2:$B$10,2,FALSE)</f>
        <v>3</v>
      </c>
      <c r="H462" t="s">
        <v>579</v>
      </c>
      <c r="I462" t="s">
        <v>2197</v>
      </c>
      <c r="J462" t="str">
        <f t="shared" si="541"/>
        <v>Project Utilities</v>
      </c>
      <c r="K462" t="s">
        <v>612</v>
      </c>
      <c r="L462">
        <f>VLOOKUP(K462,'Vlookup tables'!$A$2:$B$10,2,FALSE)</f>
        <v>5</v>
      </c>
      <c r="M462" t="s">
        <v>592</v>
      </c>
      <c r="N462" t="b">
        <f t="shared" si="501"/>
        <v>0</v>
      </c>
      <c r="O462" t="b">
        <f t="shared" si="502"/>
        <v>1</v>
      </c>
      <c r="P462" t="b">
        <f t="shared" si="503"/>
        <v>0</v>
      </c>
      <c r="Q462" t="b">
        <f t="shared" si="504"/>
        <v>0</v>
      </c>
      <c r="R462" t="b">
        <f t="shared" si="505"/>
        <v>0</v>
      </c>
      <c r="S462" t="s">
        <v>754</v>
      </c>
      <c r="T462" t="b">
        <f t="shared" si="542"/>
        <v>0</v>
      </c>
      <c r="U462" t="str">
        <f t="shared" si="543"/>
        <v>na</v>
      </c>
      <c r="V462" t="b">
        <f t="shared" si="544"/>
        <v>1</v>
      </c>
      <c r="W462" t="b">
        <f t="shared" si="545"/>
        <v>1</v>
      </c>
      <c r="X462" t="b">
        <f t="shared" si="546"/>
        <v>0</v>
      </c>
      <c r="Y462" t="s">
        <v>517</v>
      </c>
      <c r="Z462">
        <f>VLOOKUP(Y462,'Vlookup tables'!$D$2:$E$6,2,FALSE)</f>
        <v>1</v>
      </c>
      <c r="AA462" t="b">
        <f t="shared" si="483"/>
        <v>0</v>
      </c>
      <c r="AB462" t="b">
        <f t="shared" si="506"/>
        <v>0</v>
      </c>
      <c r="AC462" t="b">
        <f t="shared" si="507"/>
        <v>0</v>
      </c>
      <c r="AD462" t="b">
        <f t="shared" si="508"/>
        <v>0</v>
      </c>
      <c r="AE462" t="b">
        <f t="shared" si="509"/>
        <v>1</v>
      </c>
      <c r="AF462" t="str">
        <f>IF(OR(AA462=FALSE,AA462="na"),"na",VLOOKUP(AV462,'Vlookup tables'!$G$2:$H$7,2,FALSE))</f>
        <v>na</v>
      </c>
      <c r="AG462" t="str">
        <f>IF(OR(AB462=FALSE,AB462="na"),"na",VLOOKUP(AW462,'Vlookup tables'!$G$2:$H$7,2,FALSE))</f>
        <v>na</v>
      </c>
      <c r="AH462" t="str">
        <f>IF(OR(AC462=FALSE,AC462="na"),"na",VLOOKUP(AX462,'Vlookup tables'!$G$2:$H$7,2,FALSE))</f>
        <v>na</v>
      </c>
      <c r="AI462" t="str">
        <f>IF(OR(AD462=FALSE,AD462="na"),"na",VLOOKUP(AY462,'Vlookup tables'!$G$2:$H$7,2,FALSE))</f>
        <v>na</v>
      </c>
      <c r="AJ462" t="str">
        <f>IF(OR(AA462=FALSE,AA462="na"),"na",VLOOKUP(BC462,'Vlookup tables'!$J$2:$K$5,2,FALSE))</f>
        <v>na</v>
      </c>
      <c r="AK462" t="str">
        <f>IF(OR(AB462=FALSE,AB462="na"),"na",VLOOKUP(BD462,'Vlookup tables'!$J$2:$K$5,2,FALSE))</f>
        <v>na</v>
      </c>
      <c r="AL462" t="str">
        <f>IF(OR(AC462=FALSE,AC462="na"),"na",VLOOKUP(BE462,'Vlookup tables'!$J$2:$K$5,2,FALSE))</f>
        <v>na</v>
      </c>
      <c r="AM462" t="str">
        <f>IF(OR(AD462=FALSE,AD462="na"),"na",VLOOKUP(BF462,'Vlookup tables'!$J$2:$K$5,2,FALSE))</f>
        <v>na</v>
      </c>
      <c r="AN462" t="str">
        <f t="shared" si="510"/>
        <v>na</v>
      </c>
      <c r="AO462" t="str">
        <f t="shared" si="511"/>
        <v>na</v>
      </c>
      <c r="AP462" t="str">
        <f t="shared" si="512"/>
        <v>na</v>
      </c>
      <c r="AQ462" t="str">
        <f t="shared" si="513"/>
        <v>na</v>
      </c>
      <c r="AR462" t="s">
        <v>693</v>
      </c>
      <c r="AS462" t="s">
        <v>2198</v>
      </c>
      <c r="AX462" t="s">
        <v>573</v>
      </c>
      <c r="AZ462" t="s">
        <v>527</v>
      </c>
      <c r="BE462" t="s">
        <v>532</v>
      </c>
      <c r="BG462" t="s">
        <v>532</v>
      </c>
      <c r="BQ462" t="str">
        <f t="shared" si="514"/>
        <v>Unknown</v>
      </c>
      <c r="BR462" t="str">
        <f t="shared" si="515"/>
        <v>Unknown</v>
      </c>
      <c r="BS462" t="str">
        <f t="shared" si="516"/>
        <v>Unknown</v>
      </c>
      <c r="BT462" t="str">
        <f t="shared" si="517"/>
        <v>Unknown</v>
      </c>
      <c r="BU462" t="str">
        <f t="shared" si="518"/>
        <v>Unknown</v>
      </c>
      <c r="BV462" t="str">
        <f t="shared" si="519"/>
        <v>Unknown</v>
      </c>
      <c r="BW462" t="str">
        <f>IF(OR(BR462=FALSE,BR462="na"),"na",VLOOKUP(CN462,'Vlookup tables'!$G$2:$H$7,2,FALSE))</f>
        <v>Unknown</v>
      </c>
      <c r="BX462" t="str">
        <f>IF(OR(BS462=FALSE,BS462="na"),"na",VLOOKUP(CO462,'Vlookup tables'!$G$2:$H$7,2,FALSE))</f>
        <v>Unknown</v>
      </c>
      <c r="BY462" t="str">
        <f>IF(OR(BT462=FALSE,BT462="na"),"na",VLOOKUP(CP462,'Vlookup tables'!$G$2:$H$7,2,FALSE))</f>
        <v>Unknown</v>
      </c>
      <c r="BZ462" t="str">
        <f>IF(OR(BU462=FALSE,BU462="na"),"na",VLOOKUP(CQ462,'Vlookup tables'!$G$2:$H$7,2,FALSE))</f>
        <v>Unknown</v>
      </c>
      <c r="CA462" t="str">
        <f>IF(OR(BR462=FALSE,BR462="na"),"na",VLOOKUP(CU462,'Vlookup tables'!$J$2:$K$5,2,FALSE))</f>
        <v>Unknown</v>
      </c>
      <c r="CB462" t="str">
        <f>IF(OR(BS462=FALSE,BS462="na"),"na",VLOOKUP(CV462,'Vlookup tables'!$J$2:$K$5,2,FALSE))</f>
        <v>Unknown</v>
      </c>
      <c r="CC462" t="str">
        <f>IF(OR(BT462=FALSE,BT462="na"),"na",VLOOKUP(CW462,'Vlookup tables'!$J$2:$K$5,2,FALSE))</f>
        <v>Unknown</v>
      </c>
      <c r="CD462" t="str">
        <f>IF(OR(BU462=FALSE,BU462="na"),"na",VLOOKUP(CX462,'Vlookup tables'!$J$2:$K$5,2,FALSE))</f>
        <v>Unknown</v>
      </c>
      <c r="CE462" t="b">
        <f t="shared" si="520"/>
        <v>0</v>
      </c>
      <c r="CF462" t="b">
        <f t="shared" si="521"/>
        <v>0</v>
      </c>
      <c r="CG462" t="b">
        <f t="shared" si="522"/>
        <v>0</v>
      </c>
      <c r="CH462" t="b">
        <f t="shared" si="523"/>
        <v>0</v>
      </c>
      <c r="DI462" t="b">
        <f t="shared" si="524"/>
        <v>0</v>
      </c>
      <c r="EQ462" t="str">
        <f t="shared" si="525"/>
        <v>Unknown</v>
      </c>
      <c r="ER462" t="b">
        <f t="shared" si="526"/>
        <v>0</v>
      </c>
      <c r="ES462" t="b">
        <f t="shared" si="527"/>
        <v>0</v>
      </c>
      <c r="ET462" t="b">
        <f t="shared" si="528"/>
        <v>0</v>
      </c>
      <c r="EU462" t="b">
        <f t="shared" si="529"/>
        <v>0</v>
      </c>
      <c r="EV462" t="b">
        <f t="shared" si="530"/>
        <v>0</v>
      </c>
      <c r="EW462" t="str">
        <f t="shared" si="484"/>
        <v>na</v>
      </c>
      <c r="EX462" t="str">
        <f t="shared" si="485"/>
        <v>na</v>
      </c>
      <c r="EY462" t="str">
        <f t="shared" si="486"/>
        <v>na</v>
      </c>
      <c r="EZ462" t="str">
        <f t="shared" si="487"/>
        <v>na</v>
      </c>
      <c r="FA462" t="str">
        <f t="shared" si="488"/>
        <v>na</v>
      </c>
      <c r="FB462" t="str">
        <f t="shared" si="489"/>
        <v>na</v>
      </c>
      <c r="FC462" t="str">
        <f t="shared" si="531"/>
        <v>na</v>
      </c>
      <c r="FD462" t="str">
        <f t="shared" si="490"/>
        <v>na</v>
      </c>
      <c r="FE462" t="str">
        <f t="shared" si="491"/>
        <v>na</v>
      </c>
      <c r="FF462" t="str">
        <f t="shared" si="492"/>
        <v>na</v>
      </c>
      <c r="FG462" t="str">
        <f t="shared" si="493"/>
        <v>na</v>
      </c>
      <c r="FH462" t="str">
        <f t="shared" si="532"/>
        <v>na</v>
      </c>
      <c r="FI462" t="str">
        <f>IF(OR(FD462=FALSE,FD462="na"),"na",VLOOKUP(GH462,'Vlookup tables'!$G$2:$H$7,2,FALSE))</f>
        <v>na</v>
      </c>
      <c r="FJ462" t="str">
        <f>IF(OR(FE462=FALSE,FE462="na"),"na",VLOOKUP(GI462,'Vlookup tables'!$G$2:$H$7,2,FALSE))</f>
        <v>na</v>
      </c>
      <c r="FK462" t="str">
        <f>IF(OR(FF462=FALSE,FF462="na"),"na",VLOOKUP(GJ462,'Vlookup tables'!$G$2:$H$7,2,FALSE))</f>
        <v>na</v>
      </c>
      <c r="FL462" t="str">
        <f>IF(OR(FG462=FALSE,FG462="na"),"na",VLOOKUP(GK462,'Vlookup tables'!$G$2:$H$7,2,FALSE))</f>
        <v>na</v>
      </c>
      <c r="FM462" t="str">
        <f>IF(OR(FD462=FALSE,FD462="na"),"na",VLOOKUP(GO462,'Vlookup tables'!$J$2:$K$5,2,FALSE))</f>
        <v>na</v>
      </c>
      <c r="FN462" t="str">
        <f>IF(OR(FE462=FALSE,FE462="na"),"na",VLOOKUP(GP462,'Vlookup tables'!$J$2:$K$5,2,FALSE))</f>
        <v>na</v>
      </c>
      <c r="FO462" t="str">
        <f>IF(OR(FF462=FALSE,FF462="na"),"na",VLOOKUP(GQ462,'Vlookup tables'!$J$2:$K$5,2,FALSE))</f>
        <v>na</v>
      </c>
      <c r="FP462" t="str">
        <f>IF(OR(FG462=FALSE,FG462="na"),"na",VLOOKUP(GR462,'Vlookup tables'!$J$2:$K$5,2,FALSE))</f>
        <v>na</v>
      </c>
      <c r="FQ462" t="str">
        <f t="shared" si="494"/>
        <v>na</v>
      </c>
      <c r="FR462" t="str">
        <f t="shared" si="495"/>
        <v>na</v>
      </c>
      <c r="FS462" t="str">
        <f t="shared" si="496"/>
        <v>na</v>
      </c>
      <c r="FT462" t="str">
        <f t="shared" si="497"/>
        <v>na</v>
      </c>
      <c r="FU462" t="str">
        <f t="shared" si="498"/>
        <v>na</v>
      </c>
      <c r="HX462" t="str">
        <f>IF(IT462="","Unknown",VLOOKUP(IT462,'Vlookup tables'!$B$13:$C$16,2,FALSE))</f>
        <v>Unknown</v>
      </c>
      <c r="HY462" t="str">
        <f>IF(IU462="","Unknown",VLOOKUP(IU462,'Vlookup tables'!$D$13:$E$16,2,FALSE))</f>
        <v>Unknown</v>
      </c>
      <c r="HZ462" t="str">
        <f>IF(IV462="","Unknown",VLOOKUP(IV462,'Vlookup tables'!$F$13:$G$16,2,FALSE))</f>
        <v>Unknown</v>
      </c>
      <c r="IA462" t="str">
        <f>IF(IW462="","Unknown",VLOOKUP(IW462,'Vlookup tables'!$H$13:$I$16,2,FALSE))</f>
        <v>Unknown</v>
      </c>
      <c r="IB462" t="str">
        <f>IF(IX462="","Unknown",VLOOKUP(IX462,'Vlookup tables'!$J$13:$K$16,2,FALSE))</f>
        <v>Unknown</v>
      </c>
      <c r="IC462" t="str">
        <f>IF(IY462="","Unknown",VLOOKUP(IY462,'Vlookup tables'!$L$13:$M$16,2,FALSE))</f>
        <v>Unknown</v>
      </c>
      <c r="ID462" t="str">
        <f>IF(IZ462="","Unknown",VLOOKUP(IZ462,'Vlookup tables'!$N$13:$O$16,2,FALSE))</f>
        <v>Unknown</v>
      </c>
      <c r="IE462" t="str">
        <f>VLOOKUP(JA462,'Vlookup tables'!$P$13:$Q$15,2,FALSE)</f>
        <v>Unknown</v>
      </c>
      <c r="IF462" t="str">
        <f t="shared" si="533"/>
        <v>na</v>
      </c>
      <c r="IG462" t="str">
        <f t="shared" si="534"/>
        <v>na</v>
      </c>
      <c r="IH462" t="str">
        <f t="shared" si="535"/>
        <v>na</v>
      </c>
      <c r="II462" t="str">
        <f t="shared" si="499"/>
        <v>na</v>
      </c>
      <c r="IJ462" t="str">
        <f>IF(OR(IF462=FALSE,IF462="na"),"na",VLOOKUP(JF462,'Vlookup tables'!$G$2:$H$7,2,FALSE))</f>
        <v>na</v>
      </c>
      <c r="IK462" t="str">
        <f>IF(OR(IG462=FALSE,IG462="na"),"na",VLOOKUP(JG462,'Vlookup tables'!$G$2:$H$7,2,FALSE))</f>
        <v>na</v>
      </c>
      <c r="IL462" t="str">
        <f>IF(OR(IH462=FALSE,IH462="na"),"na",VLOOKUP(JH462,'Vlookup tables'!$G$2:$H$7,2,FALSE))</f>
        <v>na</v>
      </c>
      <c r="IM462" t="str">
        <f>IF(OR(IF462=FALSE,IF462="na"),"na",VLOOKUP(JL462,'Vlookup tables'!$J$2:$K$5,2,FALSE))</f>
        <v>na</v>
      </c>
      <c r="IN462" t="str">
        <f>IF(OR(IG462=FALSE,IG462="na"),"na",VLOOKUP(JM462,'Vlookup tables'!$J$2:$K$5,2,FALSE))</f>
        <v>na</v>
      </c>
      <c r="IO462" t="str">
        <f>IF(OR(IH462=FALSE,IH462="na"),"na",VLOOKUP(JN462,'Vlookup tables'!$J$2:$K$5,2,FALSE))</f>
        <v>na</v>
      </c>
      <c r="IP462" t="str">
        <f t="shared" si="536"/>
        <v>na</v>
      </c>
      <c r="IQ462" t="str">
        <f t="shared" si="537"/>
        <v>na</v>
      </c>
      <c r="IR462" t="str">
        <f t="shared" si="538"/>
        <v>na</v>
      </c>
      <c r="IS462" t="b">
        <f t="shared" si="539"/>
        <v>0</v>
      </c>
      <c r="KQ462" t="b">
        <f t="shared" si="540"/>
        <v>0</v>
      </c>
      <c r="KR462">
        <f t="shared" si="500"/>
        <v>121</v>
      </c>
    </row>
    <row r="463" spans="1:304" outlineLevel="1" x14ac:dyDescent="0.3">
      <c r="A463">
        <v>98</v>
      </c>
      <c r="B463">
        <v>5498</v>
      </c>
      <c r="C463" s="2">
        <v>44904.311377314814</v>
      </c>
      <c r="D463">
        <v>1</v>
      </c>
      <c r="E463" t="s">
        <v>590</v>
      </c>
      <c r="F463" t="s">
        <v>568</v>
      </c>
      <c r="G463">
        <f>VLOOKUP(F463,'Vlookup tables'!$A$2:$B$10,2,FALSE)</f>
        <v>6</v>
      </c>
      <c r="H463" t="s">
        <v>545</v>
      </c>
      <c r="J463" t="str">
        <f t="shared" si="541"/>
        <v>Engineering</v>
      </c>
      <c r="K463" t="s">
        <v>568</v>
      </c>
      <c r="L463">
        <f>VLOOKUP(K463,'Vlookup tables'!$A$2:$B$10,2,FALSE)</f>
        <v>6</v>
      </c>
      <c r="M463" t="s">
        <v>592</v>
      </c>
      <c r="N463" t="b">
        <f t="shared" si="501"/>
        <v>0</v>
      </c>
      <c r="O463" t="b">
        <f t="shared" si="502"/>
        <v>1</v>
      </c>
      <c r="P463" t="b">
        <f t="shared" si="503"/>
        <v>0</v>
      </c>
      <c r="Q463" t="b">
        <f t="shared" si="504"/>
        <v>0</v>
      </c>
      <c r="R463" t="b">
        <f t="shared" si="505"/>
        <v>0</v>
      </c>
      <c r="S463" t="s">
        <v>754</v>
      </c>
      <c r="T463" t="b">
        <f t="shared" si="542"/>
        <v>0</v>
      </c>
      <c r="U463" t="str">
        <f t="shared" si="543"/>
        <v>na</v>
      </c>
      <c r="V463" t="b">
        <f t="shared" si="544"/>
        <v>1</v>
      </c>
      <c r="W463" t="b">
        <f t="shared" si="545"/>
        <v>1</v>
      </c>
      <c r="X463" t="b">
        <f t="shared" si="546"/>
        <v>0</v>
      </c>
      <c r="Y463" t="s">
        <v>517</v>
      </c>
      <c r="Z463">
        <f>VLOOKUP(Y463,'Vlookup tables'!$D$2:$E$6,2,FALSE)</f>
        <v>1</v>
      </c>
      <c r="AA463" t="b">
        <f t="shared" si="483"/>
        <v>0</v>
      </c>
      <c r="AB463" t="b">
        <f t="shared" si="506"/>
        <v>0</v>
      </c>
      <c r="AC463" t="b">
        <f t="shared" si="507"/>
        <v>0</v>
      </c>
      <c r="AD463" t="b">
        <f t="shared" si="508"/>
        <v>1</v>
      </c>
      <c r="AE463" t="b">
        <f t="shared" si="509"/>
        <v>0</v>
      </c>
      <c r="AF463" t="str">
        <f>IF(OR(AA463=FALSE,AA463="na"),"na",VLOOKUP(AV463,'Vlookup tables'!$G$2:$H$7,2,FALSE))</f>
        <v>na</v>
      </c>
      <c r="AG463" t="str">
        <f>IF(OR(AB463=FALSE,AB463="na"),"na",VLOOKUP(AW463,'Vlookup tables'!$G$2:$H$7,2,FALSE))</f>
        <v>na</v>
      </c>
      <c r="AH463" t="str">
        <f>IF(OR(AC463=FALSE,AC463="na"),"na",VLOOKUP(AX463,'Vlookup tables'!$G$2:$H$7,2,FALSE))</f>
        <v>na</v>
      </c>
      <c r="AI463">
        <f>IF(OR(AD463=FALSE,AD463="na"),"na",VLOOKUP(AY463,'Vlookup tables'!$G$2:$H$7,2,FALSE))</f>
        <v>4</v>
      </c>
      <c r="AJ463" t="str">
        <f>IF(OR(AA463=FALSE,AA463="na"),"na",VLOOKUP(BC463,'Vlookup tables'!$J$2:$K$5,2,FALSE))</f>
        <v>na</v>
      </c>
      <c r="AK463" t="str">
        <f>IF(OR(AB463=FALSE,AB463="na"),"na",VLOOKUP(BD463,'Vlookup tables'!$J$2:$K$5,2,FALSE))</f>
        <v>na</v>
      </c>
      <c r="AL463" t="str">
        <f>IF(OR(AC463=FALSE,AC463="na"),"na",VLOOKUP(BE463,'Vlookup tables'!$J$2:$K$5,2,FALSE))</f>
        <v>na</v>
      </c>
      <c r="AM463">
        <f>IF(OR(AD463=FALSE,AD463="na"),"na",VLOOKUP(BF463,'Vlookup tables'!$J$2:$K$5,2,FALSE))</f>
        <v>2</v>
      </c>
      <c r="AN463" t="str">
        <f t="shared" si="510"/>
        <v>na</v>
      </c>
      <c r="AO463" t="str">
        <f t="shared" si="511"/>
        <v>na</v>
      </c>
      <c r="AP463" t="str">
        <f t="shared" si="512"/>
        <v>na</v>
      </c>
      <c r="AQ463" t="b">
        <f t="shared" si="513"/>
        <v>1</v>
      </c>
      <c r="AR463" t="s">
        <v>812</v>
      </c>
      <c r="AX463" t="s">
        <v>551</v>
      </c>
      <c r="AY463" t="s">
        <v>573</v>
      </c>
      <c r="BE463" t="s">
        <v>532</v>
      </c>
      <c r="BF463" t="s">
        <v>528</v>
      </c>
      <c r="BL463" t="s">
        <v>2199</v>
      </c>
      <c r="BM463" t="s">
        <v>2200</v>
      </c>
      <c r="BQ463" t="str">
        <f t="shared" si="514"/>
        <v>Yes</v>
      </c>
      <c r="BR463" t="b">
        <f t="shared" si="515"/>
        <v>1</v>
      </c>
      <c r="BS463" t="b">
        <f t="shared" si="516"/>
        <v>1</v>
      </c>
      <c r="BT463" t="b">
        <f t="shared" si="517"/>
        <v>1</v>
      </c>
      <c r="BU463" t="b">
        <f t="shared" si="518"/>
        <v>1</v>
      </c>
      <c r="BV463" t="b">
        <f t="shared" si="519"/>
        <v>0</v>
      </c>
      <c r="BW463">
        <f>IF(OR(BR463=FALSE,BR463="na"),"na",VLOOKUP(CN463,'Vlookup tables'!$G$2:$H$7,2,FALSE))</f>
        <v>5</v>
      </c>
      <c r="BX463">
        <f>IF(OR(BS463=FALSE,BS463="na"),"na",VLOOKUP(CO463,'Vlookup tables'!$G$2:$H$7,2,FALSE))</f>
        <v>4</v>
      </c>
      <c r="BY463">
        <f>IF(OR(BT463=FALSE,BT463="na"),"na",VLOOKUP(CP463,'Vlookup tables'!$G$2:$H$7,2,FALSE))</f>
        <v>4</v>
      </c>
      <c r="BZ463">
        <f>IF(OR(BU463=FALSE,BU463="na"),"na",VLOOKUP(CQ463,'Vlookup tables'!$G$2:$H$7,2,FALSE))</f>
        <v>3</v>
      </c>
      <c r="CA463">
        <f>IF(OR(BR463=FALSE,BR463="na"),"na",VLOOKUP(CU463,'Vlookup tables'!$J$2:$K$5,2,FALSE))</f>
        <v>3</v>
      </c>
      <c r="CB463">
        <f>IF(OR(BS463=FALSE,BS463="na"),"na",VLOOKUP(CV463,'Vlookup tables'!$J$2:$K$5,2,FALSE))</f>
        <v>3</v>
      </c>
      <c r="CC463">
        <f>IF(OR(BT463=FALSE,BT463="na"),"na",VLOOKUP(CW463,'Vlookup tables'!$J$2:$K$5,2,FALSE))</f>
        <v>3</v>
      </c>
      <c r="CD463">
        <f>IF(OR(BU463=FALSE,BU463="na"),"na",VLOOKUP(CX463,'Vlookup tables'!$J$2:$K$5,2,FALSE))</f>
        <v>2</v>
      </c>
      <c r="CE463" t="b">
        <f t="shared" si="520"/>
        <v>1</v>
      </c>
      <c r="CF463" t="b">
        <f t="shared" si="521"/>
        <v>1</v>
      </c>
      <c r="CG463" t="b">
        <f t="shared" si="522"/>
        <v>1</v>
      </c>
      <c r="CH463" t="b">
        <f t="shared" si="523"/>
        <v>0</v>
      </c>
      <c r="CI463" t="s">
        <v>519</v>
      </c>
      <c r="CJ463" t="s">
        <v>550</v>
      </c>
      <c r="CN463" t="s">
        <v>551</v>
      </c>
      <c r="CO463" t="s">
        <v>573</v>
      </c>
      <c r="CP463" t="s">
        <v>573</v>
      </c>
      <c r="CQ463" t="s">
        <v>527</v>
      </c>
      <c r="CU463" t="s">
        <v>532</v>
      </c>
      <c r="CV463" t="s">
        <v>532</v>
      </c>
      <c r="CW463" t="s">
        <v>532</v>
      </c>
      <c r="CX463" t="s">
        <v>528</v>
      </c>
      <c r="DB463" t="s">
        <v>2201</v>
      </c>
      <c r="DC463" t="s">
        <v>2202</v>
      </c>
      <c r="DD463" t="s">
        <v>2203</v>
      </c>
      <c r="DI463" t="b">
        <f t="shared" si="524"/>
        <v>0</v>
      </c>
      <c r="DK463" t="s">
        <v>552</v>
      </c>
      <c r="EQ463" t="b">
        <f t="shared" si="525"/>
        <v>1</v>
      </c>
      <c r="ER463" t="b">
        <f t="shared" si="526"/>
        <v>1</v>
      </c>
      <c r="ES463" t="b">
        <f t="shared" si="527"/>
        <v>0</v>
      </c>
      <c r="ET463" t="b">
        <f t="shared" si="528"/>
        <v>0</v>
      </c>
      <c r="EU463" t="b">
        <f t="shared" si="529"/>
        <v>1</v>
      </c>
      <c r="EV463" t="b">
        <f t="shared" si="530"/>
        <v>0</v>
      </c>
      <c r="EW463">
        <f t="shared" si="484"/>
        <v>3</v>
      </c>
      <c r="EX463" t="str">
        <f t="shared" si="485"/>
        <v>na</v>
      </c>
      <c r="EY463" t="str">
        <f t="shared" si="486"/>
        <v>na</v>
      </c>
      <c r="EZ463">
        <f t="shared" si="487"/>
        <v>3</v>
      </c>
      <c r="FA463" t="b">
        <f t="shared" si="488"/>
        <v>1</v>
      </c>
      <c r="FB463" t="b">
        <f t="shared" si="489"/>
        <v>0</v>
      </c>
      <c r="FC463" t="b">
        <f t="shared" si="531"/>
        <v>0</v>
      </c>
      <c r="FD463" t="b">
        <f t="shared" si="490"/>
        <v>1</v>
      </c>
      <c r="FE463" t="b">
        <f t="shared" si="491"/>
        <v>0</v>
      </c>
      <c r="FF463" t="b">
        <f t="shared" si="492"/>
        <v>1</v>
      </c>
      <c r="FG463" t="b">
        <f t="shared" si="493"/>
        <v>0</v>
      </c>
      <c r="FH463" t="b">
        <f t="shared" si="532"/>
        <v>0</v>
      </c>
      <c r="FI463">
        <f>IF(OR(FD463=FALSE,FD463="na"),"na",VLOOKUP(GH463,'Vlookup tables'!$G$2:$H$7,2,FALSE))</f>
        <v>4</v>
      </c>
      <c r="FJ463" t="str">
        <f>IF(OR(FE463=FALSE,FE463="na"),"na",VLOOKUP(GI463,'Vlookup tables'!$G$2:$H$7,2,FALSE))</f>
        <v>na</v>
      </c>
      <c r="FK463">
        <f>IF(OR(FF463=FALSE,FF463="na"),"na",VLOOKUP(GJ463,'Vlookup tables'!$G$2:$H$7,2,FALSE))</f>
        <v>4</v>
      </c>
      <c r="FL463" t="str">
        <f>IF(OR(FG463=FALSE,FG463="na"),"na",VLOOKUP(GK463,'Vlookup tables'!$G$2:$H$7,2,FALSE))</f>
        <v>na</v>
      </c>
      <c r="FM463">
        <f>IF(OR(FD463=FALSE,FD463="na"),"na",VLOOKUP(GO463,'Vlookup tables'!$J$2:$K$5,2,FALSE))</f>
        <v>3</v>
      </c>
      <c r="FN463" t="str">
        <f>IF(OR(FE463=FALSE,FE463="na"),"na",VLOOKUP(GP463,'Vlookup tables'!$J$2:$K$5,2,FALSE))</f>
        <v>na</v>
      </c>
      <c r="FO463">
        <f>IF(OR(FF463=FALSE,FF463="na"),"na",VLOOKUP(GQ463,'Vlookup tables'!$J$2:$K$5,2,FALSE))</f>
        <v>3</v>
      </c>
      <c r="FP463" t="str">
        <f>IF(OR(FG463=FALSE,FG463="na"),"na",VLOOKUP(GR463,'Vlookup tables'!$J$2:$K$5,2,FALSE))</f>
        <v>na</v>
      </c>
      <c r="FQ463" t="b">
        <f t="shared" si="494"/>
        <v>1</v>
      </c>
      <c r="FR463" t="str">
        <f t="shared" si="495"/>
        <v>na</v>
      </c>
      <c r="FS463" t="b">
        <f t="shared" si="496"/>
        <v>0</v>
      </c>
      <c r="FT463" t="str">
        <f t="shared" si="497"/>
        <v>na</v>
      </c>
      <c r="FU463" t="b">
        <f t="shared" si="498"/>
        <v>0</v>
      </c>
      <c r="FV463" t="s">
        <v>594</v>
      </c>
      <c r="FX463" t="s">
        <v>554</v>
      </c>
      <c r="GA463" t="s">
        <v>554</v>
      </c>
      <c r="GB463" t="s">
        <v>630</v>
      </c>
      <c r="GF463" t="s">
        <v>596</v>
      </c>
      <c r="GH463" t="s">
        <v>573</v>
      </c>
      <c r="GJ463" t="s">
        <v>573</v>
      </c>
      <c r="GO463" t="s">
        <v>532</v>
      </c>
      <c r="GQ463" t="s">
        <v>532</v>
      </c>
      <c r="GV463" t="s">
        <v>2204</v>
      </c>
      <c r="HD463" t="s">
        <v>552</v>
      </c>
      <c r="HX463">
        <f>IF(IT463="","Unknown",VLOOKUP(IT463,'Vlookup tables'!$B$13:$C$16,2,FALSE))</f>
        <v>2</v>
      </c>
      <c r="HY463">
        <f>IF(IU463="","Unknown",VLOOKUP(IU463,'Vlookup tables'!$D$13:$E$16,2,FALSE))</f>
        <v>2</v>
      </c>
      <c r="HZ463">
        <f>IF(IV463="","Unknown",VLOOKUP(IV463,'Vlookup tables'!$F$13:$G$16,2,FALSE))</f>
        <v>2</v>
      </c>
      <c r="IA463">
        <f>IF(IW463="","Unknown",VLOOKUP(IW463,'Vlookup tables'!$H$13:$I$16,2,FALSE))</f>
        <v>2</v>
      </c>
      <c r="IB463">
        <f>IF(IX463="","Unknown",VLOOKUP(IX463,'Vlookup tables'!$J$13:$K$16,2,FALSE))</f>
        <v>3</v>
      </c>
      <c r="IC463">
        <f>IF(IY463="","Unknown",VLOOKUP(IY463,'Vlookup tables'!$L$13:$M$16,2,FALSE))</f>
        <v>2</v>
      </c>
      <c r="ID463">
        <f>IF(IZ463="","Unknown",VLOOKUP(IZ463,'Vlookup tables'!$N$13:$O$16,2,FALSE))</f>
        <v>1</v>
      </c>
      <c r="IE463">
        <f>VLOOKUP(JA463,'Vlookup tables'!$P$13:$Q$15,2,FALSE)</f>
        <v>1</v>
      </c>
      <c r="IF463" t="str">
        <f t="shared" si="533"/>
        <v>na</v>
      </c>
      <c r="IG463" t="str">
        <f t="shared" si="534"/>
        <v>na</v>
      </c>
      <c r="IH463" t="str">
        <f t="shared" si="535"/>
        <v>na</v>
      </c>
      <c r="II463" t="str">
        <f t="shared" si="499"/>
        <v>na</v>
      </c>
      <c r="IJ463" t="str">
        <f>IF(OR(IF463=FALSE,IF463="na"),"na",VLOOKUP(JF463,'Vlookup tables'!$G$2:$H$7,2,FALSE))</f>
        <v>na</v>
      </c>
      <c r="IK463" t="str">
        <f>IF(OR(IG463=FALSE,IG463="na"),"na",VLOOKUP(JG463,'Vlookup tables'!$G$2:$H$7,2,FALSE))</f>
        <v>na</v>
      </c>
      <c r="IL463" t="str">
        <f>IF(OR(IH463=FALSE,IH463="na"),"na",VLOOKUP(JH463,'Vlookup tables'!$G$2:$H$7,2,FALSE))</f>
        <v>na</v>
      </c>
      <c r="IM463" t="str">
        <f>IF(OR(IF463=FALSE,IF463="na"),"na",VLOOKUP(JL463,'Vlookup tables'!$J$2:$K$5,2,FALSE))</f>
        <v>na</v>
      </c>
      <c r="IN463" t="str">
        <f>IF(OR(IG463=FALSE,IG463="na"),"na",VLOOKUP(JM463,'Vlookup tables'!$J$2:$K$5,2,FALSE))</f>
        <v>na</v>
      </c>
      <c r="IO463" t="str">
        <f>IF(OR(IH463=FALSE,IH463="na"),"na",VLOOKUP(JN463,'Vlookup tables'!$J$2:$K$5,2,FALSE))</f>
        <v>na</v>
      </c>
      <c r="IP463" t="str">
        <f t="shared" si="536"/>
        <v>na</v>
      </c>
      <c r="IQ463" t="str">
        <f t="shared" si="537"/>
        <v>na</v>
      </c>
      <c r="IR463" t="str">
        <f t="shared" si="538"/>
        <v>na</v>
      </c>
      <c r="IS463" t="b">
        <f t="shared" si="539"/>
        <v>0</v>
      </c>
      <c r="IT463" t="s">
        <v>559</v>
      </c>
      <c r="IU463" t="s">
        <v>560</v>
      </c>
      <c r="IV463" t="s">
        <v>561</v>
      </c>
      <c r="IW463" t="s">
        <v>562</v>
      </c>
      <c r="IX463" t="s">
        <v>577</v>
      </c>
      <c r="IY463" t="s">
        <v>528</v>
      </c>
      <c r="IZ463" t="s">
        <v>562</v>
      </c>
      <c r="JA463" t="s">
        <v>541</v>
      </c>
      <c r="JX463" t="s">
        <v>565</v>
      </c>
      <c r="KQ463" t="b">
        <f t="shared" si="540"/>
        <v>0</v>
      </c>
      <c r="KR463">
        <f t="shared" si="500"/>
        <v>155</v>
      </c>
    </row>
    <row r="464" spans="1:304" outlineLevel="1" x14ac:dyDescent="0.3">
      <c r="A464">
        <v>10</v>
      </c>
      <c r="B464">
        <v>107</v>
      </c>
      <c r="C464" s="2">
        <v>44904.320567129631</v>
      </c>
      <c r="D464">
        <v>1</v>
      </c>
      <c r="E464" t="s">
        <v>581</v>
      </c>
      <c r="F464" t="s">
        <v>568</v>
      </c>
      <c r="G464">
        <f>VLOOKUP(F464,'Vlookup tables'!$A$2:$B$10,2,FALSE)</f>
        <v>6</v>
      </c>
      <c r="H464" t="s">
        <v>631</v>
      </c>
      <c r="J464" t="str">
        <f t="shared" si="541"/>
        <v>Maintenance</v>
      </c>
      <c r="K464" t="s">
        <v>568</v>
      </c>
      <c r="L464">
        <f>VLOOKUP(K464,'Vlookup tables'!$A$2:$B$10,2,FALSE)</f>
        <v>6</v>
      </c>
      <c r="N464" t="str">
        <f t="shared" si="501"/>
        <v>Unknown</v>
      </c>
      <c r="O464" t="str">
        <f t="shared" si="502"/>
        <v>Unknown</v>
      </c>
      <c r="P464" t="str">
        <f t="shared" si="503"/>
        <v>Unknown</v>
      </c>
      <c r="Q464" t="str">
        <f t="shared" si="504"/>
        <v>Unknown</v>
      </c>
      <c r="R464" t="str">
        <f t="shared" si="505"/>
        <v>Unknown</v>
      </c>
      <c r="T464" t="str">
        <f t="shared" si="542"/>
        <v>Unknown</v>
      </c>
      <c r="U464" t="str">
        <f t="shared" si="543"/>
        <v>Unknown</v>
      </c>
      <c r="V464" t="str">
        <f t="shared" si="544"/>
        <v>Unknown</v>
      </c>
      <c r="W464" t="str">
        <f t="shared" si="545"/>
        <v>Unknown</v>
      </c>
      <c r="X464" t="str">
        <f t="shared" si="546"/>
        <v>Unknown</v>
      </c>
      <c r="Z464" t="str">
        <f>VLOOKUP(Y464,'Vlookup tables'!$D$2:$E$6,2,FALSE)</f>
        <v>Unknown</v>
      </c>
      <c r="AA464" t="str">
        <f t="shared" si="483"/>
        <v>Unknown</v>
      </c>
      <c r="AB464" t="str">
        <f t="shared" si="506"/>
        <v>Unknown</v>
      </c>
      <c r="AC464" t="str">
        <f t="shared" si="507"/>
        <v>Unknown</v>
      </c>
      <c r="AD464" t="str">
        <f t="shared" si="508"/>
        <v>Unknown</v>
      </c>
      <c r="AE464" t="str">
        <f t="shared" si="509"/>
        <v>Unknown</v>
      </c>
      <c r="AF464" t="str">
        <f>IF(OR(AA464=FALSE,AA464="na"),"na",VLOOKUP(AV464,'Vlookup tables'!$G$2:$H$7,2,FALSE))</f>
        <v>Unknown</v>
      </c>
      <c r="AG464" t="str">
        <f>IF(OR(AB464=FALSE,AB464="na"),"na",VLOOKUP(AW464,'Vlookup tables'!$G$2:$H$7,2,FALSE))</f>
        <v>Unknown</v>
      </c>
      <c r="AH464" t="str">
        <f>IF(OR(AC464=FALSE,AC464="na"),"na",VLOOKUP(AX464,'Vlookup tables'!$G$2:$H$7,2,FALSE))</f>
        <v>Unknown</v>
      </c>
      <c r="AI464" t="str">
        <f>IF(OR(AD464=FALSE,AD464="na"),"na",VLOOKUP(AY464,'Vlookup tables'!$G$2:$H$7,2,FALSE))</f>
        <v>Unknown</v>
      </c>
      <c r="AJ464" t="str">
        <f>IF(OR(AA464=FALSE,AA464="na"),"na",VLOOKUP(BC464,'Vlookup tables'!$J$2:$K$5,2,FALSE))</f>
        <v>Unknown</v>
      </c>
      <c r="AK464" t="str">
        <f>IF(OR(AB464=FALSE,AB464="na"),"na",VLOOKUP(BD464,'Vlookup tables'!$J$2:$K$5,2,FALSE))</f>
        <v>Unknown</v>
      </c>
      <c r="AL464" t="str">
        <f>IF(OR(AC464=FALSE,AC464="na"),"na",VLOOKUP(BE464,'Vlookup tables'!$J$2:$K$5,2,FALSE))</f>
        <v>Unknown</v>
      </c>
      <c r="AM464" t="str">
        <f>IF(OR(AD464=FALSE,AD464="na"),"na",VLOOKUP(BF464,'Vlookup tables'!$J$2:$K$5,2,FALSE))</f>
        <v>Unknown</v>
      </c>
      <c r="AN464" t="b">
        <f t="shared" si="510"/>
        <v>0</v>
      </c>
      <c r="AO464" t="b">
        <f t="shared" si="511"/>
        <v>0</v>
      </c>
      <c r="AP464" t="b">
        <f t="shared" si="512"/>
        <v>0</v>
      </c>
      <c r="AQ464" t="b">
        <f t="shared" si="513"/>
        <v>0</v>
      </c>
      <c r="BQ464" t="str">
        <f t="shared" si="514"/>
        <v>Unknown</v>
      </c>
      <c r="BR464" t="str">
        <f t="shared" si="515"/>
        <v>Unknown</v>
      </c>
      <c r="BS464" t="str">
        <f t="shared" si="516"/>
        <v>Unknown</v>
      </c>
      <c r="BT464" t="str">
        <f t="shared" si="517"/>
        <v>Unknown</v>
      </c>
      <c r="BU464" t="str">
        <f t="shared" si="518"/>
        <v>Unknown</v>
      </c>
      <c r="BV464" t="str">
        <f t="shared" si="519"/>
        <v>Unknown</v>
      </c>
      <c r="BW464" t="str">
        <f>IF(OR(BR464=FALSE,BR464="na"),"na",VLOOKUP(CN464,'Vlookup tables'!$G$2:$H$7,2,FALSE))</f>
        <v>Unknown</v>
      </c>
      <c r="BX464" t="str">
        <f>IF(OR(BS464=FALSE,BS464="na"),"na",VLOOKUP(CO464,'Vlookup tables'!$G$2:$H$7,2,FALSE))</f>
        <v>Unknown</v>
      </c>
      <c r="BY464" t="str">
        <f>IF(OR(BT464=FALSE,BT464="na"),"na",VLOOKUP(CP464,'Vlookup tables'!$G$2:$H$7,2,FALSE))</f>
        <v>Unknown</v>
      </c>
      <c r="BZ464" t="str">
        <f>IF(OR(BU464=FALSE,BU464="na"),"na",VLOOKUP(CQ464,'Vlookup tables'!$G$2:$H$7,2,FALSE))</f>
        <v>Unknown</v>
      </c>
      <c r="CA464" t="str">
        <f>IF(OR(BR464=FALSE,BR464="na"),"na",VLOOKUP(CU464,'Vlookup tables'!$J$2:$K$5,2,FALSE))</f>
        <v>Unknown</v>
      </c>
      <c r="CB464" t="str">
        <f>IF(OR(BS464=FALSE,BS464="na"),"na",VLOOKUP(CV464,'Vlookup tables'!$J$2:$K$5,2,FALSE))</f>
        <v>Unknown</v>
      </c>
      <c r="CC464" t="str">
        <f>IF(OR(BT464=FALSE,BT464="na"),"na",VLOOKUP(CW464,'Vlookup tables'!$J$2:$K$5,2,FALSE))</f>
        <v>Unknown</v>
      </c>
      <c r="CD464" t="str">
        <f>IF(OR(BU464=FALSE,BU464="na"),"na",VLOOKUP(CX464,'Vlookup tables'!$J$2:$K$5,2,FALSE))</f>
        <v>Unknown</v>
      </c>
      <c r="CE464" t="b">
        <f t="shared" si="520"/>
        <v>0</v>
      </c>
      <c r="CF464" t="b">
        <f t="shared" si="521"/>
        <v>0</v>
      </c>
      <c r="CG464" t="b">
        <f t="shared" si="522"/>
        <v>0</v>
      </c>
      <c r="CH464" t="b">
        <f t="shared" si="523"/>
        <v>0</v>
      </c>
      <c r="DI464" t="b">
        <f t="shared" si="524"/>
        <v>0</v>
      </c>
      <c r="EQ464" t="str">
        <f t="shared" si="525"/>
        <v>Unknown</v>
      </c>
      <c r="ER464" t="b">
        <f t="shared" si="526"/>
        <v>0</v>
      </c>
      <c r="ES464" t="b">
        <f t="shared" si="527"/>
        <v>0</v>
      </c>
      <c r="ET464" t="b">
        <f t="shared" si="528"/>
        <v>0</v>
      </c>
      <c r="EU464" t="b">
        <f t="shared" si="529"/>
        <v>0</v>
      </c>
      <c r="EV464" t="b">
        <f t="shared" si="530"/>
        <v>0</v>
      </c>
      <c r="EW464" t="str">
        <f t="shared" si="484"/>
        <v>na</v>
      </c>
      <c r="EX464" t="str">
        <f t="shared" si="485"/>
        <v>na</v>
      </c>
      <c r="EY464" t="str">
        <f t="shared" si="486"/>
        <v>na</v>
      </c>
      <c r="EZ464" t="str">
        <f t="shared" si="487"/>
        <v>na</v>
      </c>
      <c r="FA464" t="str">
        <f t="shared" si="488"/>
        <v>na</v>
      </c>
      <c r="FB464" t="str">
        <f t="shared" si="489"/>
        <v>na</v>
      </c>
      <c r="FC464" t="str">
        <f t="shared" si="531"/>
        <v>na</v>
      </c>
      <c r="FD464" t="str">
        <f t="shared" si="490"/>
        <v>na</v>
      </c>
      <c r="FE464" t="str">
        <f t="shared" si="491"/>
        <v>na</v>
      </c>
      <c r="FF464" t="str">
        <f t="shared" si="492"/>
        <v>na</v>
      </c>
      <c r="FG464" t="str">
        <f t="shared" si="493"/>
        <v>na</v>
      </c>
      <c r="FH464" t="str">
        <f t="shared" si="532"/>
        <v>na</v>
      </c>
      <c r="FI464" t="str">
        <f>IF(OR(FD464=FALSE,FD464="na"),"na",VLOOKUP(GH464,'Vlookup tables'!$G$2:$H$7,2,FALSE))</f>
        <v>na</v>
      </c>
      <c r="FJ464" t="str">
        <f>IF(OR(FE464=FALSE,FE464="na"),"na",VLOOKUP(GI464,'Vlookup tables'!$G$2:$H$7,2,FALSE))</f>
        <v>na</v>
      </c>
      <c r="FK464" t="str">
        <f>IF(OR(FF464=FALSE,FF464="na"),"na",VLOOKUP(GJ464,'Vlookup tables'!$G$2:$H$7,2,FALSE))</f>
        <v>na</v>
      </c>
      <c r="FL464" t="str">
        <f>IF(OR(FG464=FALSE,FG464="na"),"na",VLOOKUP(GK464,'Vlookup tables'!$G$2:$H$7,2,FALSE))</f>
        <v>na</v>
      </c>
      <c r="FM464" t="str">
        <f>IF(OR(FD464=FALSE,FD464="na"),"na",VLOOKUP(GO464,'Vlookup tables'!$J$2:$K$5,2,FALSE))</f>
        <v>na</v>
      </c>
      <c r="FN464" t="str">
        <f>IF(OR(FE464=FALSE,FE464="na"),"na",VLOOKUP(GP464,'Vlookup tables'!$J$2:$K$5,2,FALSE))</f>
        <v>na</v>
      </c>
      <c r="FO464" t="str">
        <f>IF(OR(FF464=FALSE,FF464="na"),"na",VLOOKUP(GQ464,'Vlookup tables'!$J$2:$K$5,2,FALSE))</f>
        <v>na</v>
      </c>
      <c r="FP464" t="str">
        <f>IF(OR(FG464=FALSE,FG464="na"),"na",VLOOKUP(GR464,'Vlookup tables'!$J$2:$K$5,2,FALSE))</f>
        <v>na</v>
      </c>
      <c r="FQ464" t="str">
        <f t="shared" si="494"/>
        <v>na</v>
      </c>
      <c r="FR464" t="str">
        <f t="shared" si="495"/>
        <v>na</v>
      </c>
      <c r="FS464" t="str">
        <f t="shared" si="496"/>
        <v>na</v>
      </c>
      <c r="FT464" t="str">
        <f t="shared" si="497"/>
        <v>na</v>
      </c>
      <c r="FU464" t="str">
        <f t="shared" si="498"/>
        <v>na</v>
      </c>
      <c r="HX464" t="str">
        <f>IF(IT464="","Unknown",VLOOKUP(IT464,'Vlookup tables'!$B$13:$C$16,2,FALSE))</f>
        <v>Unknown</v>
      </c>
      <c r="HY464" t="str">
        <f>IF(IU464="","Unknown",VLOOKUP(IU464,'Vlookup tables'!$D$13:$E$16,2,FALSE))</f>
        <v>Unknown</v>
      </c>
      <c r="HZ464" t="str">
        <f>IF(IV464="","Unknown",VLOOKUP(IV464,'Vlookup tables'!$F$13:$G$16,2,FALSE))</f>
        <v>Unknown</v>
      </c>
      <c r="IA464" t="str">
        <f>IF(IW464="","Unknown",VLOOKUP(IW464,'Vlookup tables'!$H$13:$I$16,2,FALSE))</f>
        <v>Unknown</v>
      </c>
      <c r="IB464" t="str">
        <f>IF(IX464="","Unknown",VLOOKUP(IX464,'Vlookup tables'!$J$13:$K$16,2,FALSE))</f>
        <v>Unknown</v>
      </c>
      <c r="IC464" t="str">
        <f>IF(IY464="","Unknown",VLOOKUP(IY464,'Vlookup tables'!$L$13:$M$16,2,FALSE))</f>
        <v>Unknown</v>
      </c>
      <c r="ID464" t="str">
        <f>IF(IZ464="","Unknown",VLOOKUP(IZ464,'Vlookup tables'!$N$13:$O$16,2,FALSE))</f>
        <v>Unknown</v>
      </c>
      <c r="IE464" t="str">
        <f>VLOOKUP(JA464,'Vlookup tables'!$P$13:$Q$15,2,FALSE)</f>
        <v>Unknown</v>
      </c>
      <c r="IF464" t="str">
        <f t="shared" si="533"/>
        <v>na</v>
      </c>
      <c r="IG464" t="str">
        <f t="shared" si="534"/>
        <v>na</v>
      </c>
      <c r="IH464" t="str">
        <f t="shared" si="535"/>
        <v>na</v>
      </c>
      <c r="II464" t="str">
        <f t="shared" si="499"/>
        <v>na</v>
      </c>
      <c r="IJ464" t="str">
        <f>IF(OR(IF464=FALSE,IF464="na"),"na",VLOOKUP(JF464,'Vlookup tables'!$G$2:$H$7,2,FALSE))</f>
        <v>na</v>
      </c>
      <c r="IK464" t="str">
        <f>IF(OR(IG464=FALSE,IG464="na"),"na",VLOOKUP(JG464,'Vlookup tables'!$G$2:$H$7,2,FALSE))</f>
        <v>na</v>
      </c>
      <c r="IL464" t="str">
        <f>IF(OR(IH464=FALSE,IH464="na"),"na",VLOOKUP(JH464,'Vlookup tables'!$G$2:$H$7,2,FALSE))</f>
        <v>na</v>
      </c>
      <c r="IM464" t="str">
        <f>IF(OR(IF464=FALSE,IF464="na"),"na",VLOOKUP(JL464,'Vlookup tables'!$J$2:$K$5,2,FALSE))</f>
        <v>na</v>
      </c>
      <c r="IN464" t="str">
        <f>IF(OR(IG464=FALSE,IG464="na"),"na",VLOOKUP(JM464,'Vlookup tables'!$J$2:$K$5,2,FALSE))</f>
        <v>na</v>
      </c>
      <c r="IO464" t="str">
        <f>IF(OR(IH464=FALSE,IH464="na"),"na",VLOOKUP(JN464,'Vlookup tables'!$J$2:$K$5,2,FALSE))</f>
        <v>na</v>
      </c>
      <c r="IP464" t="str">
        <f t="shared" si="536"/>
        <v>na</v>
      </c>
      <c r="IQ464" t="str">
        <f t="shared" si="537"/>
        <v>na</v>
      </c>
      <c r="IR464" t="str">
        <f t="shared" si="538"/>
        <v>na</v>
      </c>
      <c r="IS464" t="b">
        <f t="shared" si="539"/>
        <v>0</v>
      </c>
      <c r="KQ464" t="b">
        <f t="shared" si="540"/>
        <v>0</v>
      </c>
      <c r="KR464">
        <f t="shared" si="500"/>
        <v>111</v>
      </c>
    </row>
    <row r="465" spans="1:304" outlineLevel="1" x14ac:dyDescent="0.3">
      <c r="A465">
        <v>1</v>
      </c>
      <c r="B465">
        <v>11</v>
      </c>
      <c r="C465" s="2">
        <v>44904.323796296296</v>
      </c>
      <c r="D465">
        <v>1</v>
      </c>
      <c r="G465" t="str">
        <f>VLOOKUP(F465,'Vlookup tables'!$A$2:$B$10,2,FALSE)</f>
        <v>Unknown</v>
      </c>
      <c r="J465" t="str">
        <f t="shared" si="541"/>
        <v>Unknown</v>
      </c>
      <c r="L465" t="str">
        <f>VLOOKUP(K465,'Vlookup tables'!$A$2:$B$10,2,FALSE)</f>
        <v>Unknown</v>
      </c>
      <c r="N465" t="str">
        <f t="shared" si="501"/>
        <v>Unknown</v>
      </c>
      <c r="O465" t="str">
        <f t="shared" si="502"/>
        <v>Unknown</v>
      </c>
      <c r="P465" t="str">
        <f t="shared" si="503"/>
        <v>Unknown</v>
      </c>
      <c r="Q465" t="str">
        <f t="shared" si="504"/>
        <v>Unknown</v>
      </c>
      <c r="R465" t="str">
        <f t="shared" si="505"/>
        <v>Unknown</v>
      </c>
      <c r="T465" t="str">
        <f t="shared" si="542"/>
        <v>Unknown</v>
      </c>
      <c r="U465" t="str">
        <f t="shared" si="543"/>
        <v>Unknown</v>
      </c>
      <c r="V465" t="str">
        <f t="shared" si="544"/>
        <v>Unknown</v>
      </c>
      <c r="W465" t="str">
        <f t="shared" si="545"/>
        <v>Unknown</v>
      </c>
      <c r="X465" t="str">
        <f t="shared" si="546"/>
        <v>Unknown</v>
      </c>
      <c r="Z465" t="str">
        <f>VLOOKUP(Y465,'Vlookup tables'!$D$2:$E$6,2,FALSE)</f>
        <v>Unknown</v>
      </c>
      <c r="AA465" t="str">
        <f t="shared" si="483"/>
        <v>Unknown</v>
      </c>
      <c r="AB465" t="str">
        <f t="shared" si="506"/>
        <v>Unknown</v>
      </c>
      <c r="AC465" t="str">
        <f t="shared" si="507"/>
        <v>Unknown</v>
      </c>
      <c r="AD465" t="str">
        <f t="shared" si="508"/>
        <v>Unknown</v>
      </c>
      <c r="AE465" t="str">
        <f t="shared" si="509"/>
        <v>Unknown</v>
      </c>
      <c r="AF465" t="str">
        <f>IF(OR(AA465=FALSE,AA465="na"),"na",VLOOKUP(AV465,'Vlookup tables'!$G$2:$H$7,2,FALSE))</f>
        <v>Unknown</v>
      </c>
      <c r="AG465" t="str">
        <f>IF(OR(AB465=FALSE,AB465="na"),"na",VLOOKUP(AW465,'Vlookup tables'!$G$2:$H$7,2,FALSE))</f>
        <v>Unknown</v>
      </c>
      <c r="AH465" t="str">
        <f>IF(OR(AC465=FALSE,AC465="na"),"na",VLOOKUP(AX465,'Vlookup tables'!$G$2:$H$7,2,FALSE))</f>
        <v>Unknown</v>
      </c>
      <c r="AI465" t="str">
        <f>IF(OR(AD465=FALSE,AD465="na"),"na",VLOOKUP(AY465,'Vlookup tables'!$G$2:$H$7,2,FALSE))</f>
        <v>Unknown</v>
      </c>
      <c r="AJ465" t="str">
        <f>IF(OR(AA465=FALSE,AA465="na"),"na",VLOOKUP(BC465,'Vlookup tables'!$J$2:$K$5,2,FALSE))</f>
        <v>Unknown</v>
      </c>
      <c r="AK465" t="str">
        <f>IF(OR(AB465=FALSE,AB465="na"),"na",VLOOKUP(BD465,'Vlookup tables'!$J$2:$K$5,2,FALSE))</f>
        <v>Unknown</v>
      </c>
      <c r="AL465" t="str">
        <f>IF(OR(AC465=FALSE,AC465="na"),"na",VLOOKUP(BE465,'Vlookup tables'!$J$2:$K$5,2,FALSE))</f>
        <v>Unknown</v>
      </c>
      <c r="AM465" t="str">
        <f>IF(OR(AD465=FALSE,AD465="na"),"na",VLOOKUP(BF465,'Vlookup tables'!$J$2:$K$5,2,FALSE))</f>
        <v>Unknown</v>
      </c>
      <c r="AN465" t="b">
        <f t="shared" si="510"/>
        <v>0</v>
      </c>
      <c r="AO465" t="b">
        <f t="shared" si="511"/>
        <v>0</v>
      </c>
      <c r="AP465" t="b">
        <f t="shared" si="512"/>
        <v>0</v>
      </c>
      <c r="AQ465" t="b">
        <f t="shared" si="513"/>
        <v>0</v>
      </c>
      <c r="BQ465" t="str">
        <f t="shared" si="514"/>
        <v>Unknown</v>
      </c>
      <c r="BR465" t="str">
        <f t="shared" si="515"/>
        <v>Unknown</v>
      </c>
      <c r="BS465" t="str">
        <f t="shared" si="516"/>
        <v>Unknown</v>
      </c>
      <c r="BT465" t="str">
        <f t="shared" si="517"/>
        <v>Unknown</v>
      </c>
      <c r="BU465" t="str">
        <f t="shared" si="518"/>
        <v>Unknown</v>
      </c>
      <c r="BV465" t="str">
        <f t="shared" si="519"/>
        <v>Unknown</v>
      </c>
      <c r="BW465" t="str">
        <f>IF(OR(BR465=FALSE,BR465="na"),"na",VLOOKUP(CN465,'Vlookup tables'!$G$2:$H$7,2,FALSE))</f>
        <v>Unknown</v>
      </c>
      <c r="BX465" t="str">
        <f>IF(OR(BS465=FALSE,BS465="na"),"na",VLOOKUP(CO465,'Vlookup tables'!$G$2:$H$7,2,FALSE))</f>
        <v>Unknown</v>
      </c>
      <c r="BY465" t="str">
        <f>IF(OR(BT465=FALSE,BT465="na"),"na",VLOOKUP(CP465,'Vlookup tables'!$G$2:$H$7,2,FALSE))</f>
        <v>Unknown</v>
      </c>
      <c r="BZ465" t="str">
        <f>IF(OR(BU465=FALSE,BU465="na"),"na",VLOOKUP(CQ465,'Vlookup tables'!$G$2:$H$7,2,FALSE))</f>
        <v>Unknown</v>
      </c>
      <c r="CA465" t="str">
        <f>IF(OR(BR465=FALSE,BR465="na"),"na",VLOOKUP(CU465,'Vlookup tables'!$J$2:$K$5,2,FALSE))</f>
        <v>Unknown</v>
      </c>
      <c r="CB465" t="str">
        <f>IF(OR(BS465=FALSE,BS465="na"),"na",VLOOKUP(CV465,'Vlookup tables'!$J$2:$K$5,2,FALSE))</f>
        <v>Unknown</v>
      </c>
      <c r="CC465" t="str">
        <f>IF(OR(BT465=FALSE,BT465="na"),"na",VLOOKUP(CW465,'Vlookup tables'!$J$2:$K$5,2,FALSE))</f>
        <v>Unknown</v>
      </c>
      <c r="CD465" t="str">
        <f>IF(OR(BU465=FALSE,BU465="na"),"na",VLOOKUP(CX465,'Vlookup tables'!$J$2:$K$5,2,FALSE))</f>
        <v>Unknown</v>
      </c>
      <c r="CE465" t="b">
        <f t="shared" si="520"/>
        <v>0</v>
      </c>
      <c r="CF465" t="b">
        <f t="shared" si="521"/>
        <v>0</v>
      </c>
      <c r="CG465" t="b">
        <f t="shared" si="522"/>
        <v>0</v>
      </c>
      <c r="CH465" t="b">
        <f t="shared" si="523"/>
        <v>0</v>
      </c>
      <c r="DI465" t="b">
        <f t="shared" si="524"/>
        <v>0</v>
      </c>
      <c r="EQ465" t="str">
        <f t="shared" si="525"/>
        <v>Unknown</v>
      </c>
      <c r="ER465" t="b">
        <f t="shared" si="526"/>
        <v>0</v>
      </c>
      <c r="ES465" t="b">
        <f t="shared" si="527"/>
        <v>0</v>
      </c>
      <c r="ET465" t="b">
        <f t="shared" si="528"/>
        <v>0</v>
      </c>
      <c r="EU465" t="b">
        <f t="shared" si="529"/>
        <v>0</v>
      </c>
      <c r="EV465" t="b">
        <f t="shared" si="530"/>
        <v>0</v>
      </c>
      <c r="EW465" t="str">
        <f t="shared" si="484"/>
        <v>na</v>
      </c>
      <c r="EX465" t="str">
        <f t="shared" si="485"/>
        <v>na</v>
      </c>
      <c r="EY465" t="str">
        <f t="shared" si="486"/>
        <v>na</v>
      </c>
      <c r="EZ465" t="str">
        <f t="shared" si="487"/>
        <v>na</v>
      </c>
      <c r="FA465" t="str">
        <f t="shared" si="488"/>
        <v>na</v>
      </c>
      <c r="FB465" t="str">
        <f t="shared" si="489"/>
        <v>na</v>
      </c>
      <c r="FC465" t="str">
        <f t="shared" si="531"/>
        <v>na</v>
      </c>
      <c r="FD465" t="str">
        <f t="shared" si="490"/>
        <v>na</v>
      </c>
      <c r="FE465" t="str">
        <f t="shared" si="491"/>
        <v>na</v>
      </c>
      <c r="FF465" t="str">
        <f t="shared" si="492"/>
        <v>na</v>
      </c>
      <c r="FG465" t="str">
        <f t="shared" si="493"/>
        <v>na</v>
      </c>
      <c r="FH465" t="str">
        <f t="shared" si="532"/>
        <v>na</v>
      </c>
      <c r="FI465" t="str">
        <f>IF(OR(FD465=FALSE,FD465="na"),"na",VLOOKUP(GH465,'Vlookup tables'!$G$2:$H$7,2,FALSE))</f>
        <v>na</v>
      </c>
      <c r="FJ465" t="str">
        <f>IF(OR(FE465=FALSE,FE465="na"),"na",VLOOKUP(GI465,'Vlookup tables'!$G$2:$H$7,2,FALSE))</f>
        <v>na</v>
      </c>
      <c r="FK465" t="str">
        <f>IF(OR(FF465=FALSE,FF465="na"),"na",VLOOKUP(GJ465,'Vlookup tables'!$G$2:$H$7,2,FALSE))</f>
        <v>na</v>
      </c>
      <c r="FL465" t="str">
        <f>IF(OR(FG465=FALSE,FG465="na"),"na",VLOOKUP(GK465,'Vlookup tables'!$G$2:$H$7,2,FALSE))</f>
        <v>na</v>
      </c>
      <c r="FM465" t="str">
        <f>IF(OR(FD465=FALSE,FD465="na"),"na",VLOOKUP(GO465,'Vlookup tables'!$J$2:$K$5,2,FALSE))</f>
        <v>na</v>
      </c>
      <c r="FN465" t="str">
        <f>IF(OR(FE465=FALSE,FE465="na"),"na",VLOOKUP(GP465,'Vlookup tables'!$J$2:$K$5,2,FALSE))</f>
        <v>na</v>
      </c>
      <c r="FO465" t="str">
        <f>IF(OR(FF465=FALSE,FF465="na"),"na",VLOOKUP(GQ465,'Vlookup tables'!$J$2:$K$5,2,FALSE))</f>
        <v>na</v>
      </c>
      <c r="FP465" t="str">
        <f>IF(OR(FG465=FALSE,FG465="na"),"na",VLOOKUP(GR465,'Vlookup tables'!$J$2:$K$5,2,FALSE))</f>
        <v>na</v>
      </c>
      <c r="FQ465" t="str">
        <f t="shared" si="494"/>
        <v>na</v>
      </c>
      <c r="FR465" t="str">
        <f t="shared" si="495"/>
        <v>na</v>
      </c>
      <c r="FS465" t="str">
        <f t="shared" si="496"/>
        <v>na</v>
      </c>
      <c r="FT465" t="str">
        <f t="shared" si="497"/>
        <v>na</v>
      </c>
      <c r="FU465" t="str">
        <f t="shared" si="498"/>
        <v>na</v>
      </c>
      <c r="HX465" t="str">
        <f>IF(IT465="","Unknown",VLOOKUP(IT465,'Vlookup tables'!$B$13:$C$16,2,FALSE))</f>
        <v>Unknown</v>
      </c>
      <c r="HY465" t="str">
        <f>IF(IU465="","Unknown",VLOOKUP(IU465,'Vlookup tables'!$D$13:$E$16,2,FALSE))</f>
        <v>Unknown</v>
      </c>
      <c r="HZ465" t="str">
        <f>IF(IV465="","Unknown",VLOOKUP(IV465,'Vlookup tables'!$F$13:$G$16,2,FALSE))</f>
        <v>Unknown</v>
      </c>
      <c r="IA465" t="str">
        <f>IF(IW465="","Unknown",VLOOKUP(IW465,'Vlookup tables'!$H$13:$I$16,2,FALSE))</f>
        <v>Unknown</v>
      </c>
      <c r="IB465" t="str">
        <f>IF(IX465="","Unknown",VLOOKUP(IX465,'Vlookup tables'!$J$13:$K$16,2,FALSE))</f>
        <v>Unknown</v>
      </c>
      <c r="IC465" t="str">
        <f>IF(IY465="","Unknown",VLOOKUP(IY465,'Vlookup tables'!$L$13:$M$16,2,FALSE))</f>
        <v>Unknown</v>
      </c>
      <c r="ID465" t="str">
        <f>IF(IZ465="","Unknown",VLOOKUP(IZ465,'Vlookup tables'!$N$13:$O$16,2,FALSE))</f>
        <v>Unknown</v>
      </c>
      <c r="IE465" t="str">
        <f>VLOOKUP(JA465,'Vlookup tables'!$P$13:$Q$15,2,FALSE)</f>
        <v>Unknown</v>
      </c>
      <c r="IF465" t="str">
        <f t="shared" si="533"/>
        <v>na</v>
      </c>
      <c r="IG465" t="str">
        <f t="shared" si="534"/>
        <v>na</v>
      </c>
      <c r="IH465" t="str">
        <f t="shared" si="535"/>
        <v>na</v>
      </c>
      <c r="II465" t="str">
        <f t="shared" si="499"/>
        <v>na</v>
      </c>
      <c r="IJ465" t="str">
        <f>IF(OR(IF465=FALSE,IF465="na"),"na",VLOOKUP(JF465,'Vlookup tables'!$G$2:$H$7,2,FALSE))</f>
        <v>na</v>
      </c>
      <c r="IK465" t="str">
        <f>IF(OR(IG465=FALSE,IG465="na"),"na",VLOOKUP(JG465,'Vlookup tables'!$G$2:$H$7,2,FALSE))</f>
        <v>na</v>
      </c>
      <c r="IL465" t="str">
        <f>IF(OR(IH465=FALSE,IH465="na"),"na",VLOOKUP(JH465,'Vlookup tables'!$G$2:$H$7,2,FALSE))</f>
        <v>na</v>
      </c>
      <c r="IM465" t="str">
        <f>IF(OR(IF465=FALSE,IF465="na"),"na",VLOOKUP(JL465,'Vlookup tables'!$J$2:$K$5,2,FALSE))</f>
        <v>na</v>
      </c>
      <c r="IN465" t="str">
        <f>IF(OR(IG465=FALSE,IG465="na"),"na",VLOOKUP(JM465,'Vlookup tables'!$J$2:$K$5,2,FALSE))</f>
        <v>na</v>
      </c>
      <c r="IO465" t="str">
        <f>IF(OR(IH465=FALSE,IH465="na"),"na",VLOOKUP(JN465,'Vlookup tables'!$J$2:$K$5,2,FALSE))</f>
        <v>na</v>
      </c>
      <c r="IP465" t="str">
        <f t="shared" si="536"/>
        <v>na</v>
      </c>
      <c r="IQ465" t="str">
        <f t="shared" si="537"/>
        <v>na</v>
      </c>
      <c r="IR465" t="str">
        <f t="shared" si="538"/>
        <v>na</v>
      </c>
      <c r="IS465" t="b">
        <f t="shared" si="539"/>
        <v>0</v>
      </c>
      <c r="KQ465" t="b">
        <f t="shared" si="540"/>
        <v>0</v>
      </c>
      <c r="KR465">
        <f t="shared" si="500"/>
        <v>107</v>
      </c>
    </row>
    <row r="466" spans="1:304" outlineLevel="1" x14ac:dyDescent="0.3">
      <c r="A466">
        <v>38</v>
      </c>
      <c r="B466">
        <v>1042452</v>
      </c>
      <c r="C466" s="2">
        <v>44904.334108796298</v>
      </c>
      <c r="D466">
        <v>1</v>
      </c>
      <c r="E466" t="s">
        <v>853</v>
      </c>
      <c r="F466" t="s">
        <v>680</v>
      </c>
      <c r="G466">
        <f>VLOOKUP(F466,'Vlookup tables'!$A$2:$B$10,2,FALSE)</f>
        <v>2</v>
      </c>
      <c r="H466" t="s">
        <v>579</v>
      </c>
      <c r="J466" t="str">
        <f t="shared" si="541"/>
        <v>Unknown</v>
      </c>
      <c r="K466" t="s">
        <v>612</v>
      </c>
      <c r="L466">
        <f>VLOOKUP(K466,'Vlookup tables'!$A$2:$B$10,2,FALSE)</f>
        <v>5</v>
      </c>
      <c r="M466" t="s">
        <v>583</v>
      </c>
      <c r="N466" t="b">
        <f t="shared" si="501"/>
        <v>1</v>
      </c>
      <c r="O466" t="b">
        <f t="shared" si="502"/>
        <v>0</v>
      </c>
      <c r="P466" t="b">
        <f t="shared" si="503"/>
        <v>0</v>
      </c>
      <c r="Q466" t="b">
        <f t="shared" si="504"/>
        <v>0</v>
      </c>
      <c r="R466" t="b">
        <f t="shared" si="505"/>
        <v>0</v>
      </c>
      <c r="T466" t="str">
        <f t="shared" si="542"/>
        <v>na</v>
      </c>
      <c r="U466" t="str">
        <f t="shared" si="543"/>
        <v>Unknown</v>
      </c>
      <c r="V466" t="str">
        <f t="shared" si="544"/>
        <v>Unknown</v>
      </c>
      <c r="W466" t="str">
        <f t="shared" si="545"/>
        <v>Unknown</v>
      </c>
      <c r="X466" t="str">
        <f t="shared" si="546"/>
        <v>Unknown</v>
      </c>
      <c r="Y466" t="s">
        <v>584</v>
      </c>
      <c r="Z466">
        <f>VLOOKUP(Y466,'Vlookup tables'!$D$2:$E$6,2,FALSE)</f>
        <v>2</v>
      </c>
      <c r="AA466" t="str">
        <f t="shared" si="483"/>
        <v>na</v>
      </c>
      <c r="AB466" t="str">
        <f t="shared" si="506"/>
        <v>na</v>
      </c>
      <c r="AC466" t="str">
        <f t="shared" si="507"/>
        <v>na</v>
      </c>
      <c r="AD466" t="str">
        <f t="shared" si="508"/>
        <v>na</v>
      </c>
      <c r="AE466" t="str">
        <f t="shared" si="509"/>
        <v>na</v>
      </c>
      <c r="AF466" t="str">
        <f>IF(OR(AA466=FALSE,AA466="na"),"na",VLOOKUP(AV466,'Vlookup tables'!$G$2:$H$7,2,FALSE))</f>
        <v>na</v>
      </c>
      <c r="AG466" t="str">
        <f>IF(OR(AB466=FALSE,AB466="na"),"na",VLOOKUP(AW466,'Vlookup tables'!$G$2:$H$7,2,FALSE))</f>
        <v>na</v>
      </c>
      <c r="AH466" t="str">
        <f>IF(OR(AC466=FALSE,AC466="na"),"na",VLOOKUP(AX466,'Vlookup tables'!$G$2:$H$7,2,FALSE))</f>
        <v>na</v>
      </c>
      <c r="AI466" t="str">
        <f>IF(OR(AD466=FALSE,AD466="na"),"na",VLOOKUP(AY466,'Vlookup tables'!$G$2:$H$7,2,FALSE))</f>
        <v>na</v>
      </c>
      <c r="AJ466" t="str">
        <f>IF(OR(AA466=FALSE,AA466="na"),"na",VLOOKUP(BC466,'Vlookup tables'!$J$2:$K$5,2,FALSE))</f>
        <v>na</v>
      </c>
      <c r="AK466" t="str">
        <f>IF(OR(AB466=FALSE,AB466="na"),"na",VLOOKUP(BD466,'Vlookup tables'!$J$2:$K$5,2,FALSE))</f>
        <v>na</v>
      </c>
      <c r="AL466" t="str">
        <f>IF(OR(AC466=FALSE,AC466="na"),"na",VLOOKUP(BE466,'Vlookup tables'!$J$2:$K$5,2,FALSE))</f>
        <v>na</v>
      </c>
      <c r="AM466" t="str">
        <f>IF(OR(AD466=FALSE,AD466="na"),"na",VLOOKUP(BF466,'Vlookup tables'!$J$2:$K$5,2,FALSE))</f>
        <v>na</v>
      </c>
      <c r="AN466" t="str">
        <f t="shared" si="510"/>
        <v>na</v>
      </c>
      <c r="AO466" t="str">
        <f t="shared" si="511"/>
        <v>na</v>
      </c>
      <c r="AP466" t="str">
        <f t="shared" si="512"/>
        <v>na</v>
      </c>
      <c r="AQ466" t="str">
        <f t="shared" si="513"/>
        <v>na</v>
      </c>
      <c r="BQ466" t="str">
        <f t="shared" si="514"/>
        <v>na</v>
      </c>
      <c r="BR466" t="b">
        <f t="shared" si="515"/>
        <v>1</v>
      </c>
      <c r="BS466" t="b">
        <f t="shared" si="516"/>
        <v>1</v>
      </c>
      <c r="BT466" t="b">
        <f t="shared" si="517"/>
        <v>1</v>
      </c>
      <c r="BU466" t="b">
        <f t="shared" si="518"/>
        <v>1</v>
      </c>
      <c r="BV466" t="b">
        <f t="shared" si="519"/>
        <v>0</v>
      </c>
      <c r="BW466">
        <f>IF(OR(BR466=FALSE,BR466="na"),"na",VLOOKUP(CN466,'Vlookup tables'!$G$2:$H$7,2,FALSE))</f>
        <v>2</v>
      </c>
      <c r="BX466">
        <f>IF(OR(BS466=FALSE,BS466="na"),"na",VLOOKUP(CO466,'Vlookup tables'!$G$2:$H$7,2,FALSE))</f>
        <v>1</v>
      </c>
      <c r="BY466">
        <f>IF(OR(BT466=FALSE,BT466="na"),"na",VLOOKUP(CP466,'Vlookup tables'!$G$2:$H$7,2,FALSE))</f>
        <v>1</v>
      </c>
      <c r="BZ466">
        <f>IF(OR(BU466=FALSE,BU466="na"),"na",VLOOKUP(CQ466,'Vlookup tables'!$G$2:$H$7,2,FALSE))</f>
        <v>3</v>
      </c>
      <c r="CA466">
        <f>IF(OR(BR466=FALSE,BR466="na"),"na",VLOOKUP(CU466,'Vlookup tables'!$J$2:$K$5,2,FALSE))</f>
        <v>3</v>
      </c>
      <c r="CB466">
        <f>IF(OR(BS466=FALSE,BS466="na"),"na",VLOOKUP(CV466,'Vlookup tables'!$J$2:$K$5,2,FALSE))</f>
        <v>3</v>
      </c>
      <c r="CC466">
        <f>IF(OR(BT466=FALSE,BT466="na"),"na",VLOOKUP(CW466,'Vlookup tables'!$J$2:$K$5,2,FALSE))</f>
        <v>2</v>
      </c>
      <c r="CD466">
        <f>IF(OR(BU466=FALSE,BU466="na"),"na",VLOOKUP(CX466,'Vlookup tables'!$J$2:$K$5,2,FALSE))</f>
        <v>2</v>
      </c>
      <c r="CE466" t="b">
        <f t="shared" si="520"/>
        <v>0</v>
      </c>
      <c r="CF466" t="b">
        <f t="shared" si="521"/>
        <v>0</v>
      </c>
      <c r="CG466" t="b">
        <f t="shared" si="522"/>
        <v>0</v>
      </c>
      <c r="CH466" t="b">
        <f t="shared" si="523"/>
        <v>0</v>
      </c>
      <c r="CJ466" t="s">
        <v>550</v>
      </c>
      <c r="CN466" t="s">
        <v>531</v>
      </c>
      <c r="CO466" t="s">
        <v>530</v>
      </c>
      <c r="CP466" t="s">
        <v>530</v>
      </c>
      <c r="CQ466" t="s">
        <v>527</v>
      </c>
      <c r="CU466" t="s">
        <v>532</v>
      </c>
      <c r="CV466" t="s">
        <v>532</v>
      </c>
      <c r="CW466" t="s">
        <v>528</v>
      </c>
      <c r="CX466" t="s">
        <v>528</v>
      </c>
      <c r="DI466" t="b">
        <f t="shared" si="524"/>
        <v>0</v>
      </c>
      <c r="EQ466" t="str">
        <f t="shared" si="525"/>
        <v>Unknown</v>
      </c>
      <c r="ER466" t="b">
        <f t="shared" si="526"/>
        <v>0</v>
      </c>
      <c r="ES466" t="b">
        <f t="shared" si="527"/>
        <v>0</v>
      </c>
      <c r="ET466" t="b">
        <f t="shared" si="528"/>
        <v>0</v>
      </c>
      <c r="EU466" t="b">
        <f t="shared" si="529"/>
        <v>0</v>
      </c>
      <c r="EV466" t="b">
        <f t="shared" si="530"/>
        <v>0</v>
      </c>
      <c r="EW466" t="str">
        <f t="shared" si="484"/>
        <v>na</v>
      </c>
      <c r="EX466" t="str">
        <f t="shared" si="485"/>
        <v>na</v>
      </c>
      <c r="EY466" t="str">
        <f t="shared" si="486"/>
        <v>na</v>
      </c>
      <c r="EZ466" t="str">
        <f t="shared" si="487"/>
        <v>na</v>
      </c>
      <c r="FA466" t="str">
        <f t="shared" si="488"/>
        <v>na</v>
      </c>
      <c r="FB466" t="str">
        <f t="shared" si="489"/>
        <v>na</v>
      </c>
      <c r="FC466" t="str">
        <f t="shared" si="531"/>
        <v>na</v>
      </c>
      <c r="FD466" t="str">
        <f t="shared" si="490"/>
        <v>na</v>
      </c>
      <c r="FE466" t="str">
        <f t="shared" si="491"/>
        <v>na</v>
      </c>
      <c r="FF466" t="str">
        <f t="shared" si="492"/>
        <v>na</v>
      </c>
      <c r="FG466" t="str">
        <f t="shared" si="493"/>
        <v>na</v>
      </c>
      <c r="FH466" t="str">
        <f t="shared" si="532"/>
        <v>na</v>
      </c>
      <c r="FI466" t="str">
        <f>IF(OR(FD466=FALSE,FD466="na"),"na",VLOOKUP(GH466,'Vlookup tables'!$G$2:$H$7,2,FALSE))</f>
        <v>na</v>
      </c>
      <c r="FJ466" t="str">
        <f>IF(OR(FE466=FALSE,FE466="na"),"na",VLOOKUP(GI466,'Vlookup tables'!$G$2:$H$7,2,FALSE))</f>
        <v>na</v>
      </c>
      <c r="FK466" t="str">
        <f>IF(OR(FF466=FALSE,FF466="na"),"na",VLOOKUP(GJ466,'Vlookup tables'!$G$2:$H$7,2,FALSE))</f>
        <v>na</v>
      </c>
      <c r="FL466" t="str">
        <f>IF(OR(FG466=FALSE,FG466="na"),"na",VLOOKUP(GK466,'Vlookup tables'!$G$2:$H$7,2,FALSE))</f>
        <v>na</v>
      </c>
      <c r="FM466" t="str">
        <f>IF(OR(FD466=FALSE,FD466="na"),"na",VLOOKUP(GO466,'Vlookup tables'!$J$2:$K$5,2,FALSE))</f>
        <v>na</v>
      </c>
      <c r="FN466" t="str">
        <f>IF(OR(FE466=FALSE,FE466="na"),"na",VLOOKUP(GP466,'Vlookup tables'!$J$2:$K$5,2,FALSE))</f>
        <v>na</v>
      </c>
      <c r="FO466" t="str">
        <f>IF(OR(FF466=FALSE,FF466="na"),"na",VLOOKUP(GQ466,'Vlookup tables'!$J$2:$K$5,2,FALSE))</f>
        <v>na</v>
      </c>
      <c r="FP466" t="str">
        <f>IF(OR(FG466=FALSE,FG466="na"),"na",VLOOKUP(GR466,'Vlookup tables'!$J$2:$K$5,2,FALSE))</f>
        <v>na</v>
      </c>
      <c r="FQ466" t="str">
        <f t="shared" si="494"/>
        <v>na</v>
      </c>
      <c r="FR466" t="str">
        <f t="shared" si="495"/>
        <v>na</v>
      </c>
      <c r="FS466" t="str">
        <f t="shared" si="496"/>
        <v>na</v>
      </c>
      <c r="FT466" t="str">
        <f t="shared" si="497"/>
        <v>na</v>
      </c>
      <c r="FU466" t="str">
        <f t="shared" si="498"/>
        <v>na</v>
      </c>
      <c r="HX466" t="str">
        <f>IF(IT466="","Unknown",VLOOKUP(IT466,'Vlookup tables'!$B$13:$C$16,2,FALSE))</f>
        <v>Unknown</v>
      </c>
      <c r="HY466" t="str">
        <f>IF(IU466="","Unknown",VLOOKUP(IU466,'Vlookup tables'!$D$13:$E$16,2,FALSE))</f>
        <v>Unknown</v>
      </c>
      <c r="HZ466" t="str">
        <f>IF(IV466="","Unknown",VLOOKUP(IV466,'Vlookup tables'!$F$13:$G$16,2,FALSE))</f>
        <v>Unknown</v>
      </c>
      <c r="IA466" t="str">
        <f>IF(IW466="","Unknown",VLOOKUP(IW466,'Vlookup tables'!$H$13:$I$16,2,FALSE))</f>
        <v>Unknown</v>
      </c>
      <c r="IB466" t="str">
        <f>IF(IX466="","Unknown",VLOOKUP(IX466,'Vlookup tables'!$J$13:$K$16,2,FALSE))</f>
        <v>Unknown</v>
      </c>
      <c r="IC466" t="str">
        <f>IF(IY466="","Unknown",VLOOKUP(IY466,'Vlookup tables'!$L$13:$M$16,2,FALSE))</f>
        <v>Unknown</v>
      </c>
      <c r="ID466" t="str">
        <f>IF(IZ466="","Unknown",VLOOKUP(IZ466,'Vlookup tables'!$N$13:$O$16,2,FALSE))</f>
        <v>Unknown</v>
      </c>
      <c r="IE466" t="str">
        <f>VLOOKUP(JA466,'Vlookup tables'!$P$13:$Q$15,2,FALSE)</f>
        <v>Unknown</v>
      </c>
      <c r="IF466" t="str">
        <f t="shared" si="533"/>
        <v>na</v>
      </c>
      <c r="IG466" t="str">
        <f t="shared" si="534"/>
        <v>na</v>
      </c>
      <c r="IH466" t="str">
        <f t="shared" si="535"/>
        <v>na</v>
      </c>
      <c r="II466" t="str">
        <f t="shared" si="499"/>
        <v>na</v>
      </c>
      <c r="IJ466" t="str">
        <f>IF(OR(IF466=FALSE,IF466="na"),"na",VLOOKUP(JF466,'Vlookup tables'!$G$2:$H$7,2,FALSE))</f>
        <v>na</v>
      </c>
      <c r="IK466" t="str">
        <f>IF(OR(IG466=FALSE,IG466="na"),"na",VLOOKUP(JG466,'Vlookup tables'!$G$2:$H$7,2,FALSE))</f>
        <v>na</v>
      </c>
      <c r="IL466" t="str">
        <f>IF(OR(IH466=FALSE,IH466="na"),"na",VLOOKUP(JH466,'Vlookup tables'!$G$2:$H$7,2,FALSE))</f>
        <v>na</v>
      </c>
      <c r="IM466" t="str">
        <f>IF(OR(IF466=FALSE,IF466="na"),"na",VLOOKUP(JL466,'Vlookup tables'!$J$2:$K$5,2,FALSE))</f>
        <v>na</v>
      </c>
      <c r="IN466" t="str">
        <f>IF(OR(IG466=FALSE,IG466="na"),"na",VLOOKUP(JM466,'Vlookup tables'!$J$2:$K$5,2,FALSE))</f>
        <v>na</v>
      </c>
      <c r="IO466" t="str">
        <f>IF(OR(IH466=FALSE,IH466="na"),"na",VLOOKUP(JN466,'Vlookup tables'!$J$2:$K$5,2,FALSE))</f>
        <v>na</v>
      </c>
      <c r="IP466" t="str">
        <f t="shared" si="536"/>
        <v>na</v>
      </c>
      <c r="IQ466" t="str">
        <f t="shared" si="537"/>
        <v>na</v>
      </c>
      <c r="IR466" t="str">
        <f t="shared" si="538"/>
        <v>na</v>
      </c>
      <c r="IS466" t="b">
        <f t="shared" si="539"/>
        <v>0</v>
      </c>
      <c r="KQ466" t="b">
        <f t="shared" si="540"/>
        <v>0</v>
      </c>
      <c r="KR466">
        <f t="shared" si="500"/>
        <v>122</v>
      </c>
    </row>
    <row r="467" spans="1:304" outlineLevel="1" x14ac:dyDescent="0.3">
      <c r="A467">
        <v>45</v>
      </c>
      <c r="B467">
        <v>35434</v>
      </c>
      <c r="C467" s="2">
        <v>44904.334733796299</v>
      </c>
      <c r="D467">
        <v>1</v>
      </c>
      <c r="E467" t="s">
        <v>581</v>
      </c>
      <c r="F467" t="s">
        <v>568</v>
      </c>
      <c r="G467">
        <f>VLOOKUP(F467,'Vlookup tables'!$A$2:$B$10,2,FALSE)</f>
        <v>6</v>
      </c>
      <c r="H467" t="s">
        <v>545</v>
      </c>
      <c r="J467" t="str">
        <f t="shared" si="541"/>
        <v>Engineering</v>
      </c>
      <c r="K467" t="s">
        <v>568</v>
      </c>
      <c r="L467">
        <f>VLOOKUP(K467,'Vlookup tables'!$A$2:$B$10,2,FALSE)</f>
        <v>6</v>
      </c>
      <c r="M467" t="s">
        <v>583</v>
      </c>
      <c r="N467" t="b">
        <f t="shared" si="501"/>
        <v>1</v>
      </c>
      <c r="O467" t="b">
        <f t="shared" si="502"/>
        <v>0</v>
      </c>
      <c r="P467" t="b">
        <f t="shared" si="503"/>
        <v>0</v>
      </c>
      <c r="Q467" t="b">
        <f t="shared" si="504"/>
        <v>0</v>
      </c>
      <c r="R467" t="b">
        <f t="shared" si="505"/>
        <v>0</v>
      </c>
      <c r="S467" t="s">
        <v>570</v>
      </c>
      <c r="T467" t="str">
        <f t="shared" si="542"/>
        <v>na</v>
      </c>
      <c r="U467" t="b">
        <f t="shared" si="543"/>
        <v>1</v>
      </c>
      <c r="V467" t="b">
        <f t="shared" si="544"/>
        <v>1</v>
      </c>
      <c r="W467" t="b">
        <f t="shared" si="545"/>
        <v>0</v>
      </c>
      <c r="X467" t="b">
        <f t="shared" si="546"/>
        <v>0</v>
      </c>
      <c r="Y467" t="s">
        <v>517</v>
      </c>
      <c r="Z467">
        <f>VLOOKUP(Y467,'Vlookup tables'!$D$2:$E$6,2,FALSE)</f>
        <v>1</v>
      </c>
      <c r="AA467" t="b">
        <f t="shared" si="483"/>
        <v>1</v>
      </c>
      <c r="AB467" t="b">
        <f t="shared" si="506"/>
        <v>0</v>
      </c>
      <c r="AC467" t="b">
        <f t="shared" si="507"/>
        <v>0</v>
      </c>
      <c r="AD467" t="b">
        <f t="shared" si="508"/>
        <v>0</v>
      </c>
      <c r="AE467" t="b">
        <f t="shared" si="509"/>
        <v>0</v>
      </c>
      <c r="AF467">
        <f>IF(OR(AA467=FALSE,AA467="na"),"na",VLOOKUP(AV467,'Vlookup tables'!$G$2:$H$7,2,FALSE))</f>
        <v>3</v>
      </c>
      <c r="AG467" t="str">
        <f>IF(OR(AB467=FALSE,AB467="na"),"na",VLOOKUP(AW467,'Vlookup tables'!$G$2:$H$7,2,FALSE))</f>
        <v>na</v>
      </c>
      <c r="AH467" t="str">
        <f>IF(OR(AC467=FALSE,AC467="na"),"na",VLOOKUP(AX467,'Vlookup tables'!$G$2:$H$7,2,FALSE))</f>
        <v>na</v>
      </c>
      <c r="AI467" t="str">
        <f>IF(OR(AD467=FALSE,AD467="na"),"na",VLOOKUP(AY467,'Vlookup tables'!$G$2:$H$7,2,FALSE))</f>
        <v>na</v>
      </c>
      <c r="AJ467">
        <f>IF(OR(AA467=FALSE,AA467="na"),"na",VLOOKUP(BC467,'Vlookup tables'!$J$2:$K$5,2,FALSE))</f>
        <v>2</v>
      </c>
      <c r="AK467" t="str">
        <f>IF(OR(AB467=FALSE,AB467="na"),"na",VLOOKUP(BD467,'Vlookup tables'!$J$2:$K$5,2,FALSE))</f>
        <v>na</v>
      </c>
      <c r="AL467" t="str">
        <f>IF(OR(AC467=FALSE,AC467="na"),"na",VLOOKUP(BE467,'Vlookup tables'!$J$2:$K$5,2,FALSE))</f>
        <v>na</v>
      </c>
      <c r="AM467" t="str">
        <f>IF(OR(AD467=FALSE,AD467="na"),"na",VLOOKUP(BF467,'Vlookup tables'!$J$2:$K$5,2,FALSE))</f>
        <v>na</v>
      </c>
      <c r="AN467" t="b">
        <f t="shared" si="510"/>
        <v>1</v>
      </c>
      <c r="AO467" t="str">
        <f t="shared" si="511"/>
        <v>na</v>
      </c>
      <c r="AP467" t="str">
        <f t="shared" si="512"/>
        <v>na</v>
      </c>
      <c r="AQ467" t="str">
        <f t="shared" si="513"/>
        <v>na</v>
      </c>
      <c r="AR467" t="s">
        <v>747</v>
      </c>
      <c r="AV467" t="s">
        <v>527</v>
      </c>
      <c r="AX467" t="s">
        <v>527</v>
      </c>
      <c r="BC467" t="s">
        <v>528</v>
      </c>
      <c r="BE467" t="s">
        <v>528</v>
      </c>
      <c r="BJ467" t="s">
        <v>2205</v>
      </c>
      <c r="BL467" t="s">
        <v>2205</v>
      </c>
      <c r="BQ467" t="str">
        <f t="shared" si="514"/>
        <v>Yes</v>
      </c>
      <c r="BR467" t="b">
        <f t="shared" si="515"/>
        <v>1</v>
      </c>
      <c r="BS467" t="b">
        <f t="shared" si="516"/>
        <v>1</v>
      </c>
      <c r="BT467" t="b">
        <f t="shared" si="517"/>
        <v>1</v>
      </c>
      <c r="BU467" t="b">
        <f t="shared" si="518"/>
        <v>1</v>
      </c>
      <c r="BV467" t="b">
        <f t="shared" si="519"/>
        <v>0</v>
      </c>
      <c r="BW467">
        <f>IF(OR(BR467=FALSE,BR467="na"),"na",VLOOKUP(CN467,'Vlookup tables'!$G$2:$H$7,2,FALSE))</f>
        <v>3</v>
      </c>
      <c r="BX467">
        <f>IF(OR(BS467=FALSE,BS467="na"),"na",VLOOKUP(CO467,'Vlookup tables'!$G$2:$H$7,2,FALSE))</f>
        <v>3</v>
      </c>
      <c r="BY467">
        <f>IF(OR(BT467=FALSE,BT467="na"),"na",VLOOKUP(CP467,'Vlookup tables'!$G$2:$H$7,2,FALSE))</f>
        <v>3</v>
      </c>
      <c r="BZ467">
        <f>IF(OR(BU467=FALSE,BU467="na"),"na",VLOOKUP(CQ467,'Vlookup tables'!$G$2:$H$7,2,FALSE))</f>
        <v>2</v>
      </c>
      <c r="CA467">
        <f>IF(OR(BR467=FALSE,BR467="na"),"na",VLOOKUP(CU467,'Vlookup tables'!$J$2:$K$5,2,FALSE))</f>
        <v>3</v>
      </c>
      <c r="CB467">
        <f>IF(OR(BS467=FALSE,BS467="na"),"na",VLOOKUP(CV467,'Vlookup tables'!$J$2:$K$5,2,FALSE))</f>
        <v>3</v>
      </c>
      <c r="CC467">
        <f>IF(OR(BT467=FALSE,BT467="na"),"na",VLOOKUP(CW467,'Vlookup tables'!$J$2:$K$5,2,FALSE))</f>
        <v>3</v>
      </c>
      <c r="CD467">
        <f>IF(OR(BU467=FALSE,BU467="na"),"na",VLOOKUP(CX467,'Vlookup tables'!$J$2:$K$5,2,FALSE))</f>
        <v>2</v>
      </c>
      <c r="CE467" t="b">
        <f t="shared" si="520"/>
        <v>1</v>
      </c>
      <c r="CF467" t="b">
        <f t="shared" si="521"/>
        <v>1</v>
      </c>
      <c r="CG467" t="b">
        <f t="shared" si="522"/>
        <v>1</v>
      </c>
      <c r="CH467" t="b">
        <f t="shared" si="523"/>
        <v>1</v>
      </c>
      <c r="CI467" t="s">
        <v>519</v>
      </c>
      <c r="CJ467" t="s">
        <v>550</v>
      </c>
      <c r="CN467" t="s">
        <v>527</v>
      </c>
      <c r="CO467" t="s">
        <v>527</v>
      </c>
      <c r="CP467" t="s">
        <v>527</v>
      </c>
      <c r="CQ467" t="s">
        <v>531</v>
      </c>
      <c r="CU467" t="s">
        <v>532</v>
      </c>
      <c r="CV467" t="s">
        <v>532</v>
      </c>
      <c r="CW467" t="s">
        <v>532</v>
      </c>
      <c r="CX467" t="s">
        <v>528</v>
      </c>
      <c r="DB467" t="s">
        <v>2206</v>
      </c>
      <c r="DC467" t="s">
        <v>2207</v>
      </c>
      <c r="DD467" t="s">
        <v>2206</v>
      </c>
      <c r="DE467" t="s">
        <v>2208</v>
      </c>
      <c r="DI467" t="b">
        <f t="shared" si="524"/>
        <v>1</v>
      </c>
      <c r="DJ467" t="s">
        <v>2209</v>
      </c>
      <c r="DK467" t="s">
        <v>543</v>
      </c>
      <c r="EQ467" t="str">
        <f t="shared" si="525"/>
        <v>Unknown</v>
      </c>
      <c r="ER467" t="b">
        <f t="shared" si="526"/>
        <v>0</v>
      </c>
      <c r="ES467" t="b">
        <f t="shared" si="527"/>
        <v>0</v>
      </c>
      <c r="ET467" t="b">
        <f t="shared" si="528"/>
        <v>0</v>
      </c>
      <c r="EU467" t="b">
        <f t="shared" si="529"/>
        <v>0</v>
      </c>
      <c r="EV467" t="b">
        <f t="shared" si="530"/>
        <v>0</v>
      </c>
      <c r="EW467" t="str">
        <f t="shared" si="484"/>
        <v>na</v>
      </c>
      <c r="EX467" t="str">
        <f t="shared" si="485"/>
        <v>na</v>
      </c>
      <c r="EY467" t="str">
        <f t="shared" si="486"/>
        <v>na</v>
      </c>
      <c r="EZ467" t="str">
        <f t="shared" si="487"/>
        <v>na</v>
      </c>
      <c r="FA467" t="str">
        <f t="shared" si="488"/>
        <v>na</v>
      </c>
      <c r="FB467" t="str">
        <f t="shared" si="489"/>
        <v>na</v>
      </c>
      <c r="FC467" t="str">
        <f t="shared" si="531"/>
        <v>na</v>
      </c>
      <c r="FD467" t="str">
        <f t="shared" si="490"/>
        <v>na</v>
      </c>
      <c r="FE467" t="str">
        <f t="shared" si="491"/>
        <v>na</v>
      </c>
      <c r="FF467" t="str">
        <f t="shared" si="492"/>
        <v>na</v>
      </c>
      <c r="FG467" t="str">
        <f t="shared" si="493"/>
        <v>na</v>
      </c>
      <c r="FH467" t="str">
        <f t="shared" si="532"/>
        <v>na</v>
      </c>
      <c r="FI467" t="str">
        <f>IF(OR(FD467=FALSE,FD467="na"),"na",VLOOKUP(GH467,'Vlookup tables'!$G$2:$H$7,2,FALSE))</f>
        <v>na</v>
      </c>
      <c r="FJ467" t="str">
        <f>IF(OR(FE467=FALSE,FE467="na"),"na",VLOOKUP(GI467,'Vlookup tables'!$G$2:$H$7,2,FALSE))</f>
        <v>na</v>
      </c>
      <c r="FK467" t="str">
        <f>IF(OR(FF467=FALSE,FF467="na"),"na",VLOOKUP(GJ467,'Vlookup tables'!$G$2:$H$7,2,FALSE))</f>
        <v>na</v>
      </c>
      <c r="FL467" t="str">
        <f>IF(OR(FG467=FALSE,FG467="na"),"na",VLOOKUP(GK467,'Vlookup tables'!$G$2:$H$7,2,FALSE))</f>
        <v>na</v>
      </c>
      <c r="FM467" t="str">
        <f>IF(OR(FD467=FALSE,FD467="na"),"na",VLOOKUP(GO467,'Vlookup tables'!$J$2:$K$5,2,FALSE))</f>
        <v>na</v>
      </c>
      <c r="FN467" t="str">
        <f>IF(OR(FE467=FALSE,FE467="na"),"na",VLOOKUP(GP467,'Vlookup tables'!$J$2:$K$5,2,FALSE))</f>
        <v>na</v>
      </c>
      <c r="FO467" t="str">
        <f>IF(OR(FF467=FALSE,FF467="na"),"na",VLOOKUP(GQ467,'Vlookup tables'!$J$2:$K$5,2,FALSE))</f>
        <v>na</v>
      </c>
      <c r="FP467" t="str">
        <f>IF(OR(FG467=FALSE,FG467="na"),"na",VLOOKUP(GR467,'Vlookup tables'!$J$2:$K$5,2,FALSE))</f>
        <v>na</v>
      </c>
      <c r="FQ467" t="str">
        <f t="shared" si="494"/>
        <v>na</v>
      </c>
      <c r="FR467" t="str">
        <f t="shared" si="495"/>
        <v>na</v>
      </c>
      <c r="FS467" t="str">
        <f t="shared" si="496"/>
        <v>na</v>
      </c>
      <c r="FT467" t="str">
        <f t="shared" si="497"/>
        <v>na</v>
      </c>
      <c r="FU467" t="str">
        <f t="shared" si="498"/>
        <v>na</v>
      </c>
      <c r="HX467" t="str">
        <f>IF(IT467="","Unknown",VLOOKUP(IT467,'Vlookup tables'!$B$13:$C$16,2,FALSE))</f>
        <v>Unknown</v>
      </c>
      <c r="HY467" t="str">
        <f>IF(IU467="","Unknown",VLOOKUP(IU467,'Vlookup tables'!$D$13:$E$16,2,FALSE))</f>
        <v>Unknown</v>
      </c>
      <c r="HZ467" t="str">
        <f>IF(IV467="","Unknown",VLOOKUP(IV467,'Vlookup tables'!$F$13:$G$16,2,FALSE))</f>
        <v>Unknown</v>
      </c>
      <c r="IA467" t="str">
        <f>IF(IW467="","Unknown",VLOOKUP(IW467,'Vlookup tables'!$H$13:$I$16,2,FALSE))</f>
        <v>Unknown</v>
      </c>
      <c r="IB467" t="str">
        <f>IF(IX467="","Unknown",VLOOKUP(IX467,'Vlookup tables'!$J$13:$K$16,2,FALSE))</f>
        <v>Unknown</v>
      </c>
      <c r="IC467" t="str">
        <f>IF(IY467="","Unknown",VLOOKUP(IY467,'Vlookup tables'!$L$13:$M$16,2,FALSE))</f>
        <v>Unknown</v>
      </c>
      <c r="ID467" t="str">
        <f>IF(IZ467="","Unknown",VLOOKUP(IZ467,'Vlookup tables'!$N$13:$O$16,2,FALSE))</f>
        <v>Unknown</v>
      </c>
      <c r="IE467" t="str">
        <f>VLOOKUP(JA467,'Vlookup tables'!$P$13:$Q$15,2,FALSE)</f>
        <v>Unknown</v>
      </c>
      <c r="IF467" t="str">
        <f t="shared" si="533"/>
        <v>na</v>
      </c>
      <c r="IG467" t="str">
        <f t="shared" si="534"/>
        <v>na</v>
      </c>
      <c r="IH467" t="str">
        <f t="shared" si="535"/>
        <v>na</v>
      </c>
      <c r="II467" t="str">
        <f t="shared" si="499"/>
        <v>na</v>
      </c>
      <c r="IJ467" t="str">
        <f>IF(OR(IF467=FALSE,IF467="na"),"na",VLOOKUP(JF467,'Vlookup tables'!$G$2:$H$7,2,FALSE))</f>
        <v>na</v>
      </c>
      <c r="IK467" t="str">
        <f>IF(OR(IG467=FALSE,IG467="na"),"na",VLOOKUP(JG467,'Vlookup tables'!$G$2:$H$7,2,FALSE))</f>
        <v>na</v>
      </c>
      <c r="IL467" t="str">
        <f>IF(OR(IH467=FALSE,IH467="na"),"na",VLOOKUP(JH467,'Vlookup tables'!$G$2:$H$7,2,FALSE))</f>
        <v>na</v>
      </c>
      <c r="IM467" t="str">
        <f>IF(OR(IF467=FALSE,IF467="na"),"na",VLOOKUP(JL467,'Vlookup tables'!$J$2:$K$5,2,FALSE))</f>
        <v>na</v>
      </c>
      <c r="IN467" t="str">
        <f>IF(OR(IG467=FALSE,IG467="na"),"na",VLOOKUP(JM467,'Vlookup tables'!$J$2:$K$5,2,FALSE))</f>
        <v>na</v>
      </c>
      <c r="IO467" t="str">
        <f>IF(OR(IH467=FALSE,IH467="na"),"na",VLOOKUP(JN467,'Vlookup tables'!$J$2:$K$5,2,FALSE))</f>
        <v>na</v>
      </c>
      <c r="IP467" t="str">
        <f t="shared" si="536"/>
        <v>na</v>
      </c>
      <c r="IQ467" t="str">
        <f t="shared" si="537"/>
        <v>na</v>
      </c>
      <c r="IR467" t="str">
        <f t="shared" si="538"/>
        <v>na</v>
      </c>
      <c r="IS467" t="b">
        <f t="shared" si="539"/>
        <v>0</v>
      </c>
      <c r="KQ467" t="b">
        <f t="shared" si="540"/>
        <v>0</v>
      </c>
      <c r="KR467">
        <f t="shared" si="500"/>
        <v>137</v>
      </c>
    </row>
    <row r="468" spans="1:304" outlineLevel="1" x14ac:dyDescent="0.3">
      <c r="A468">
        <v>38</v>
      </c>
      <c r="B468">
        <v>122</v>
      </c>
      <c r="C468" s="2">
        <v>44904.340324074074</v>
      </c>
      <c r="D468">
        <v>1</v>
      </c>
      <c r="E468" t="s">
        <v>775</v>
      </c>
      <c r="F468" t="s">
        <v>582</v>
      </c>
      <c r="G468">
        <f>VLOOKUP(F468,'Vlookup tables'!$A$2:$B$10,2,FALSE)</f>
        <v>1</v>
      </c>
      <c r="H468" t="s">
        <v>579</v>
      </c>
      <c r="J468" t="str">
        <f t="shared" si="541"/>
        <v>Unknown</v>
      </c>
      <c r="K468" t="s">
        <v>680</v>
      </c>
      <c r="L468">
        <f>VLOOKUP(K468,'Vlookup tables'!$A$2:$B$10,2,FALSE)</f>
        <v>2</v>
      </c>
      <c r="M468" t="s">
        <v>583</v>
      </c>
      <c r="N468" t="b">
        <f t="shared" si="501"/>
        <v>1</v>
      </c>
      <c r="O468" t="b">
        <f t="shared" si="502"/>
        <v>0</v>
      </c>
      <c r="P468" t="b">
        <f t="shared" si="503"/>
        <v>0</v>
      </c>
      <c r="Q468" t="b">
        <f t="shared" si="504"/>
        <v>0</v>
      </c>
      <c r="R468" t="b">
        <f t="shared" si="505"/>
        <v>0</v>
      </c>
      <c r="S468" t="s">
        <v>754</v>
      </c>
      <c r="T468" t="str">
        <f t="shared" si="542"/>
        <v>na</v>
      </c>
      <c r="U468" t="b">
        <f t="shared" si="543"/>
        <v>0</v>
      </c>
      <c r="V468" t="b">
        <f t="shared" si="544"/>
        <v>1</v>
      </c>
      <c r="W468" t="b">
        <f t="shared" si="545"/>
        <v>1</v>
      </c>
      <c r="X468" t="b">
        <f t="shared" si="546"/>
        <v>0</v>
      </c>
      <c r="Y468" t="s">
        <v>584</v>
      </c>
      <c r="Z468">
        <f>VLOOKUP(Y468,'Vlookup tables'!$D$2:$E$6,2,FALSE)</f>
        <v>2</v>
      </c>
      <c r="AA468" t="str">
        <f t="shared" si="483"/>
        <v>na</v>
      </c>
      <c r="AB468" t="str">
        <f t="shared" si="506"/>
        <v>na</v>
      </c>
      <c r="AC468" t="str">
        <f t="shared" si="507"/>
        <v>na</v>
      </c>
      <c r="AD468" t="str">
        <f t="shared" si="508"/>
        <v>na</v>
      </c>
      <c r="AE468" t="str">
        <f t="shared" si="509"/>
        <v>na</v>
      </c>
      <c r="AF468" t="str">
        <f>IF(OR(AA468=FALSE,AA468="na"),"na",VLOOKUP(AV468,'Vlookup tables'!$G$2:$H$7,2,FALSE))</f>
        <v>na</v>
      </c>
      <c r="AG468" t="str">
        <f>IF(OR(AB468=FALSE,AB468="na"),"na",VLOOKUP(AW468,'Vlookup tables'!$G$2:$H$7,2,FALSE))</f>
        <v>na</v>
      </c>
      <c r="AH468" t="str">
        <f>IF(OR(AC468=FALSE,AC468="na"),"na",VLOOKUP(AX468,'Vlookup tables'!$G$2:$H$7,2,FALSE))</f>
        <v>na</v>
      </c>
      <c r="AI468" t="str">
        <f>IF(OR(AD468=FALSE,AD468="na"),"na",VLOOKUP(AY468,'Vlookup tables'!$G$2:$H$7,2,FALSE))</f>
        <v>na</v>
      </c>
      <c r="AJ468" t="str">
        <f>IF(OR(AA468=FALSE,AA468="na"),"na",VLOOKUP(BC468,'Vlookup tables'!$J$2:$K$5,2,FALSE))</f>
        <v>na</v>
      </c>
      <c r="AK468" t="str">
        <f>IF(OR(AB468=FALSE,AB468="na"),"na",VLOOKUP(BD468,'Vlookup tables'!$J$2:$K$5,2,FALSE))</f>
        <v>na</v>
      </c>
      <c r="AL468" t="str">
        <f>IF(OR(AC468=FALSE,AC468="na"),"na",VLOOKUP(BE468,'Vlookup tables'!$J$2:$K$5,2,FALSE))</f>
        <v>na</v>
      </c>
      <c r="AM468" t="str">
        <f>IF(OR(AD468=FALSE,AD468="na"),"na",VLOOKUP(BF468,'Vlookup tables'!$J$2:$K$5,2,FALSE))</f>
        <v>na</v>
      </c>
      <c r="AN468" t="str">
        <f t="shared" si="510"/>
        <v>na</v>
      </c>
      <c r="AO468" t="str">
        <f t="shared" si="511"/>
        <v>na</v>
      </c>
      <c r="AP468" t="str">
        <f t="shared" si="512"/>
        <v>na</v>
      </c>
      <c r="AQ468" t="str">
        <f t="shared" si="513"/>
        <v>na</v>
      </c>
      <c r="BQ468" t="str">
        <f t="shared" si="514"/>
        <v>na</v>
      </c>
      <c r="BR468" t="b">
        <f t="shared" si="515"/>
        <v>1</v>
      </c>
      <c r="BS468" t="b">
        <f t="shared" si="516"/>
        <v>1</v>
      </c>
      <c r="BT468" t="b">
        <f t="shared" si="517"/>
        <v>1</v>
      </c>
      <c r="BU468" t="b">
        <f t="shared" si="518"/>
        <v>1</v>
      </c>
      <c r="BV468" t="b">
        <f t="shared" si="519"/>
        <v>0</v>
      </c>
      <c r="BW468">
        <f>IF(OR(BR468=FALSE,BR468="na"),"na",VLOOKUP(CN468,'Vlookup tables'!$G$2:$H$7,2,FALSE))</f>
        <v>1</v>
      </c>
      <c r="BX468">
        <f>IF(OR(BS468=FALSE,BS468="na"),"na",VLOOKUP(CO468,'Vlookup tables'!$G$2:$H$7,2,FALSE))</f>
        <v>3</v>
      </c>
      <c r="BY468">
        <f>IF(OR(BT468=FALSE,BT468="na"),"na",VLOOKUP(CP468,'Vlookup tables'!$G$2:$H$7,2,FALSE))</f>
        <v>2</v>
      </c>
      <c r="BZ468">
        <f>IF(OR(BU468=FALSE,BU468="na"),"na",VLOOKUP(CQ468,'Vlookup tables'!$G$2:$H$7,2,FALSE))</f>
        <v>1</v>
      </c>
      <c r="CA468">
        <f>IF(OR(BR468=FALSE,BR468="na"),"na",VLOOKUP(CU468,'Vlookup tables'!$J$2:$K$5,2,FALSE))</f>
        <v>2</v>
      </c>
      <c r="CB468">
        <f>IF(OR(BS468=FALSE,BS468="na"),"na",VLOOKUP(CV468,'Vlookup tables'!$J$2:$K$5,2,FALSE))</f>
        <v>3</v>
      </c>
      <c r="CC468">
        <f>IF(OR(BT468=FALSE,BT468="na"),"na",VLOOKUP(CW468,'Vlookup tables'!$J$2:$K$5,2,FALSE))</f>
        <v>1</v>
      </c>
      <c r="CD468">
        <f>IF(OR(BU468=FALSE,BU468="na"),"na",VLOOKUP(CX468,'Vlookup tables'!$J$2:$K$5,2,FALSE))</f>
        <v>1</v>
      </c>
      <c r="CE468" t="b">
        <f t="shared" si="520"/>
        <v>0</v>
      </c>
      <c r="CF468" t="b">
        <f t="shared" si="521"/>
        <v>0</v>
      </c>
      <c r="CG468" t="b">
        <f t="shared" si="522"/>
        <v>0</v>
      </c>
      <c r="CH468" t="b">
        <f t="shared" si="523"/>
        <v>0</v>
      </c>
      <c r="CJ468" t="s">
        <v>550</v>
      </c>
      <c r="CN468" t="s">
        <v>530</v>
      </c>
      <c r="CO468" t="s">
        <v>527</v>
      </c>
      <c r="CP468" t="s">
        <v>531</v>
      </c>
      <c r="CQ468" t="s">
        <v>530</v>
      </c>
      <c r="CU468" t="s">
        <v>528</v>
      </c>
      <c r="CV468" t="s">
        <v>532</v>
      </c>
      <c r="CW468" t="s">
        <v>564</v>
      </c>
      <c r="CX468" t="s">
        <v>564</v>
      </c>
      <c r="DI468" t="b">
        <f t="shared" si="524"/>
        <v>0</v>
      </c>
      <c r="EQ468" t="str">
        <f t="shared" si="525"/>
        <v>Unknown</v>
      </c>
      <c r="ER468" t="b">
        <f t="shared" si="526"/>
        <v>0</v>
      </c>
      <c r="ES468" t="b">
        <f t="shared" si="527"/>
        <v>0</v>
      </c>
      <c r="ET468" t="b">
        <f t="shared" si="528"/>
        <v>0</v>
      </c>
      <c r="EU468" t="b">
        <f t="shared" si="529"/>
        <v>0</v>
      </c>
      <c r="EV468" t="b">
        <f t="shared" si="530"/>
        <v>0</v>
      </c>
      <c r="EW468" t="str">
        <f t="shared" si="484"/>
        <v>na</v>
      </c>
      <c r="EX468" t="str">
        <f t="shared" si="485"/>
        <v>na</v>
      </c>
      <c r="EY468" t="str">
        <f t="shared" si="486"/>
        <v>na</v>
      </c>
      <c r="EZ468" t="str">
        <f t="shared" si="487"/>
        <v>na</v>
      </c>
      <c r="FA468" t="str">
        <f t="shared" si="488"/>
        <v>na</v>
      </c>
      <c r="FB468" t="str">
        <f t="shared" si="489"/>
        <v>na</v>
      </c>
      <c r="FC468" t="str">
        <f t="shared" si="531"/>
        <v>na</v>
      </c>
      <c r="FD468" t="str">
        <f t="shared" si="490"/>
        <v>na</v>
      </c>
      <c r="FE468" t="str">
        <f t="shared" si="491"/>
        <v>na</v>
      </c>
      <c r="FF468" t="str">
        <f t="shared" si="492"/>
        <v>na</v>
      </c>
      <c r="FG468" t="str">
        <f t="shared" si="493"/>
        <v>na</v>
      </c>
      <c r="FH468" t="str">
        <f t="shared" si="532"/>
        <v>na</v>
      </c>
      <c r="FI468" t="str">
        <f>IF(OR(FD468=FALSE,FD468="na"),"na",VLOOKUP(GH468,'Vlookup tables'!$G$2:$H$7,2,FALSE))</f>
        <v>na</v>
      </c>
      <c r="FJ468" t="str">
        <f>IF(OR(FE468=FALSE,FE468="na"),"na",VLOOKUP(GI468,'Vlookup tables'!$G$2:$H$7,2,FALSE))</f>
        <v>na</v>
      </c>
      <c r="FK468" t="str">
        <f>IF(OR(FF468=FALSE,FF468="na"),"na",VLOOKUP(GJ468,'Vlookup tables'!$G$2:$H$7,2,FALSE))</f>
        <v>na</v>
      </c>
      <c r="FL468" t="str">
        <f>IF(OR(FG468=FALSE,FG468="na"),"na",VLOOKUP(GK468,'Vlookup tables'!$G$2:$H$7,2,FALSE))</f>
        <v>na</v>
      </c>
      <c r="FM468" t="str">
        <f>IF(OR(FD468=FALSE,FD468="na"),"na",VLOOKUP(GO468,'Vlookup tables'!$J$2:$K$5,2,FALSE))</f>
        <v>na</v>
      </c>
      <c r="FN468" t="str">
        <f>IF(OR(FE468=FALSE,FE468="na"),"na",VLOOKUP(GP468,'Vlookup tables'!$J$2:$K$5,2,FALSE))</f>
        <v>na</v>
      </c>
      <c r="FO468" t="str">
        <f>IF(OR(FF468=FALSE,FF468="na"),"na",VLOOKUP(GQ468,'Vlookup tables'!$J$2:$K$5,2,FALSE))</f>
        <v>na</v>
      </c>
      <c r="FP468" t="str">
        <f>IF(OR(FG468=FALSE,FG468="na"),"na",VLOOKUP(GR468,'Vlookup tables'!$J$2:$K$5,2,FALSE))</f>
        <v>na</v>
      </c>
      <c r="FQ468" t="str">
        <f t="shared" si="494"/>
        <v>na</v>
      </c>
      <c r="FR468" t="str">
        <f t="shared" si="495"/>
        <v>na</v>
      </c>
      <c r="FS468" t="str">
        <f t="shared" si="496"/>
        <v>na</v>
      </c>
      <c r="FT468" t="str">
        <f t="shared" si="497"/>
        <v>na</v>
      </c>
      <c r="FU468" t="str">
        <f t="shared" si="498"/>
        <v>na</v>
      </c>
      <c r="HX468" t="str">
        <f>IF(IT468="","Unknown",VLOOKUP(IT468,'Vlookup tables'!$B$13:$C$16,2,FALSE))</f>
        <v>Unknown</v>
      </c>
      <c r="HY468" t="str">
        <f>IF(IU468="","Unknown",VLOOKUP(IU468,'Vlookup tables'!$D$13:$E$16,2,FALSE))</f>
        <v>Unknown</v>
      </c>
      <c r="HZ468" t="str">
        <f>IF(IV468="","Unknown",VLOOKUP(IV468,'Vlookup tables'!$F$13:$G$16,2,FALSE))</f>
        <v>Unknown</v>
      </c>
      <c r="IA468" t="str">
        <f>IF(IW468="","Unknown",VLOOKUP(IW468,'Vlookup tables'!$H$13:$I$16,2,FALSE))</f>
        <v>Unknown</v>
      </c>
      <c r="IB468" t="str">
        <f>IF(IX468="","Unknown",VLOOKUP(IX468,'Vlookup tables'!$J$13:$K$16,2,FALSE))</f>
        <v>Unknown</v>
      </c>
      <c r="IC468" t="str">
        <f>IF(IY468="","Unknown",VLOOKUP(IY468,'Vlookup tables'!$L$13:$M$16,2,FALSE))</f>
        <v>Unknown</v>
      </c>
      <c r="ID468" t="str">
        <f>IF(IZ468="","Unknown",VLOOKUP(IZ468,'Vlookup tables'!$N$13:$O$16,2,FALSE))</f>
        <v>Unknown</v>
      </c>
      <c r="IE468" t="str">
        <f>VLOOKUP(JA468,'Vlookup tables'!$P$13:$Q$15,2,FALSE)</f>
        <v>Unknown</v>
      </c>
      <c r="IF468" t="str">
        <f t="shared" si="533"/>
        <v>na</v>
      </c>
      <c r="IG468" t="str">
        <f t="shared" si="534"/>
        <v>na</v>
      </c>
      <c r="IH468" t="str">
        <f t="shared" si="535"/>
        <v>na</v>
      </c>
      <c r="II468" t="str">
        <f t="shared" si="499"/>
        <v>na</v>
      </c>
      <c r="IJ468" t="str">
        <f>IF(OR(IF468=FALSE,IF468="na"),"na",VLOOKUP(JF468,'Vlookup tables'!$G$2:$H$7,2,FALSE))</f>
        <v>na</v>
      </c>
      <c r="IK468" t="str">
        <f>IF(OR(IG468=FALSE,IG468="na"),"na",VLOOKUP(JG468,'Vlookup tables'!$G$2:$H$7,2,FALSE))</f>
        <v>na</v>
      </c>
      <c r="IL468" t="str">
        <f>IF(OR(IH468=FALSE,IH468="na"),"na",VLOOKUP(JH468,'Vlookup tables'!$G$2:$H$7,2,FALSE))</f>
        <v>na</v>
      </c>
      <c r="IM468" t="str">
        <f>IF(OR(IF468=FALSE,IF468="na"),"na",VLOOKUP(JL468,'Vlookup tables'!$J$2:$K$5,2,FALSE))</f>
        <v>na</v>
      </c>
      <c r="IN468" t="str">
        <f>IF(OR(IG468=FALSE,IG468="na"),"na",VLOOKUP(JM468,'Vlookup tables'!$J$2:$K$5,2,FALSE))</f>
        <v>na</v>
      </c>
      <c r="IO468" t="str">
        <f>IF(OR(IH468=FALSE,IH468="na"),"na",VLOOKUP(JN468,'Vlookup tables'!$J$2:$K$5,2,FALSE))</f>
        <v>na</v>
      </c>
      <c r="IP468" t="str">
        <f t="shared" si="536"/>
        <v>na</v>
      </c>
      <c r="IQ468" t="str">
        <f t="shared" si="537"/>
        <v>na</v>
      </c>
      <c r="IR468" t="str">
        <f t="shared" si="538"/>
        <v>na</v>
      </c>
      <c r="IS468" t="b">
        <f t="shared" si="539"/>
        <v>0</v>
      </c>
      <c r="KQ468" t="b">
        <f t="shared" si="540"/>
        <v>0</v>
      </c>
      <c r="KR468">
        <f t="shared" si="500"/>
        <v>123</v>
      </c>
    </row>
    <row r="469" spans="1:304" outlineLevel="1" x14ac:dyDescent="0.3">
      <c r="A469">
        <v>45</v>
      </c>
      <c r="B469">
        <v>645</v>
      </c>
      <c r="C469" s="2">
        <v>44904.340520833335</v>
      </c>
      <c r="D469">
        <v>1</v>
      </c>
      <c r="E469" t="s">
        <v>544</v>
      </c>
      <c r="F469" t="s">
        <v>680</v>
      </c>
      <c r="G469">
        <f>VLOOKUP(F469,'Vlookup tables'!$A$2:$B$10,2,FALSE)</f>
        <v>2</v>
      </c>
      <c r="H469" t="s">
        <v>545</v>
      </c>
      <c r="J469" t="str">
        <f t="shared" si="541"/>
        <v>Engineering</v>
      </c>
      <c r="K469" t="s">
        <v>566</v>
      </c>
      <c r="L469">
        <f>VLOOKUP(K469,'Vlookup tables'!$A$2:$B$10,2,FALSE)</f>
        <v>3</v>
      </c>
      <c r="M469" t="s">
        <v>736</v>
      </c>
      <c r="N469" t="b">
        <f t="shared" si="501"/>
        <v>1</v>
      </c>
      <c r="O469" t="b">
        <f t="shared" si="502"/>
        <v>0</v>
      </c>
      <c r="P469" t="b">
        <f t="shared" si="503"/>
        <v>1</v>
      </c>
      <c r="Q469" t="b">
        <f t="shared" si="504"/>
        <v>0</v>
      </c>
      <c r="R469" t="b">
        <f t="shared" si="505"/>
        <v>0</v>
      </c>
      <c r="S469" t="s">
        <v>949</v>
      </c>
      <c r="T469" t="str">
        <f t="shared" si="542"/>
        <v>na</v>
      </c>
      <c r="U469" t="b">
        <f t="shared" si="543"/>
        <v>0</v>
      </c>
      <c r="V469" t="str">
        <f t="shared" si="544"/>
        <v>na</v>
      </c>
      <c r="W469" t="b">
        <f t="shared" si="545"/>
        <v>0</v>
      </c>
      <c r="X469" t="b">
        <f t="shared" si="546"/>
        <v>1</v>
      </c>
      <c r="Y469" t="s">
        <v>517</v>
      </c>
      <c r="Z469">
        <f>VLOOKUP(Y469,'Vlookup tables'!$D$2:$E$6,2,FALSE)</f>
        <v>1</v>
      </c>
      <c r="AA469" t="b">
        <f t="shared" si="483"/>
        <v>0</v>
      </c>
      <c r="AB469" t="b">
        <f t="shared" si="506"/>
        <v>1</v>
      </c>
      <c r="AC469" t="b">
        <f t="shared" si="507"/>
        <v>0</v>
      </c>
      <c r="AD469" t="b">
        <f t="shared" si="508"/>
        <v>0</v>
      </c>
      <c r="AE469" t="b">
        <f t="shared" si="509"/>
        <v>0</v>
      </c>
      <c r="AF469" t="str">
        <f>IF(OR(AA469=FALSE,AA469="na"),"na",VLOOKUP(AV469,'Vlookup tables'!$G$2:$H$7,2,FALSE))</f>
        <v>na</v>
      </c>
      <c r="AG469">
        <f>IF(OR(AB469=FALSE,AB469="na"),"na",VLOOKUP(AW469,'Vlookup tables'!$G$2:$H$7,2,FALSE))</f>
        <v>4</v>
      </c>
      <c r="AH469" t="str">
        <f>IF(OR(AC469=FALSE,AC469="na"),"na",VLOOKUP(AX469,'Vlookup tables'!$G$2:$H$7,2,FALSE))</f>
        <v>na</v>
      </c>
      <c r="AI469" t="str">
        <f>IF(OR(AD469=FALSE,AD469="na"),"na",VLOOKUP(AY469,'Vlookup tables'!$G$2:$H$7,2,FALSE))</f>
        <v>na</v>
      </c>
      <c r="AJ469" t="str">
        <f>IF(OR(AA469=FALSE,AA469="na"),"na",VLOOKUP(BC469,'Vlookup tables'!$J$2:$K$5,2,FALSE))</f>
        <v>na</v>
      </c>
      <c r="AK469">
        <f>IF(OR(AB469=FALSE,AB469="na"),"na",VLOOKUP(BD469,'Vlookup tables'!$J$2:$K$5,2,FALSE))</f>
        <v>2</v>
      </c>
      <c r="AL469" t="str">
        <f>IF(OR(AC469=FALSE,AC469="na"),"na",VLOOKUP(BE469,'Vlookup tables'!$J$2:$K$5,2,FALSE))</f>
        <v>na</v>
      </c>
      <c r="AM469" t="str">
        <f>IF(OR(AD469=FALSE,AD469="na"),"na",VLOOKUP(BF469,'Vlookup tables'!$J$2:$K$5,2,FALSE))</f>
        <v>na</v>
      </c>
      <c r="AN469" t="str">
        <f t="shared" si="510"/>
        <v>na</v>
      </c>
      <c r="AO469" t="b">
        <f t="shared" si="511"/>
        <v>0</v>
      </c>
      <c r="AP469" t="str">
        <f t="shared" si="512"/>
        <v>na</v>
      </c>
      <c r="AQ469" t="str">
        <f t="shared" si="513"/>
        <v>na</v>
      </c>
      <c r="AR469" t="s">
        <v>1555</v>
      </c>
      <c r="AW469" t="s">
        <v>573</v>
      </c>
      <c r="AX469" t="s">
        <v>531</v>
      </c>
      <c r="BD469" t="s">
        <v>528</v>
      </c>
      <c r="BE469" t="s">
        <v>532</v>
      </c>
      <c r="BQ469" t="str">
        <f t="shared" si="514"/>
        <v>Yes</v>
      </c>
      <c r="BR469" t="b">
        <f t="shared" si="515"/>
        <v>1</v>
      </c>
      <c r="BS469" t="b">
        <f t="shared" si="516"/>
        <v>1</v>
      </c>
      <c r="BT469" t="b">
        <f t="shared" si="517"/>
        <v>0</v>
      </c>
      <c r="BU469" t="b">
        <f t="shared" si="518"/>
        <v>0</v>
      </c>
      <c r="BV469" t="b">
        <f t="shared" si="519"/>
        <v>0</v>
      </c>
      <c r="BW469">
        <f>IF(OR(BR469=FALSE,BR469="na"),"na",VLOOKUP(CN469,'Vlookup tables'!$G$2:$H$7,2,FALSE))</f>
        <v>2</v>
      </c>
      <c r="BX469">
        <f>IF(OR(BS469=FALSE,BS469="na"),"na",VLOOKUP(CO469,'Vlookup tables'!$G$2:$H$7,2,FALSE))</f>
        <v>2</v>
      </c>
      <c r="BY469" t="str">
        <f>IF(OR(BT469=FALSE,BT469="na"),"na",VLOOKUP(CP469,'Vlookup tables'!$G$2:$H$7,2,FALSE))</f>
        <v>na</v>
      </c>
      <c r="BZ469" t="str">
        <f>IF(OR(BU469=FALSE,BU469="na"),"na",VLOOKUP(CQ469,'Vlookup tables'!$G$2:$H$7,2,FALSE))</f>
        <v>na</v>
      </c>
      <c r="CA469">
        <f>IF(OR(BR469=FALSE,BR469="na"),"na",VLOOKUP(CU469,'Vlookup tables'!$J$2:$K$5,2,FALSE))</f>
        <v>3</v>
      </c>
      <c r="CB469">
        <f>IF(OR(BS469=FALSE,BS469="na"),"na",VLOOKUP(CV469,'Vlookup tables'!$J$2:$K$5,2,FALSE))</f>
        <v>3</v>
      </c>
      <c r="CC469" t="str">
        <f>IF(OR(BT469=FALSE,BT469="na"),"na",VLOOKUP(CW469,'Vlookup tables'!$J$2:$K$5,2,FALSE))</f>
        <v>na</v>
      </c>
      <c r="CD469" t="str">
        <f>IF(OR(BU469=FALSE,BU469="na"),"na",VLOOKUP(CX469,'Vlookup tables'!$J$2:$K$5,2,FALSE))</f>
        <v>na</v>
      </c>
      <c r="CE469" t="b">
        <f t="shared" si="520"/>
        <v>0</v>
      </c>
      <c r="CF469" t="b">
        <f t="shared" si="521"/>
        <v>0</v>
      </c>
      <c r="CG469" t="str">
        <f t="shared" si="522"/>
        <v>na</v>
      </c>
      <c r="CH469" t="str">
        <f t="shared" si="523"/>
        <v>na</v>
      </c>
      <c r="CI469" t="s">
        <v>519</v>
      </c>
      <c r="CJ469" t="s">
        <v>529</v>
      </c>
      <c r="CN469" t="s">
        <v>531</v>
      </c>
      <c r="CO469" t="s">
        <v>531</v>
      </c>
      <c r="CU469" t="s">
        <v>532</v>
      </c>
      <c r="CV469" t="s">
        <v>532</v>
      </c>
      <c r="DI469" t="b">
        <f t="shared" si="524"/>
        <v>0</v>
      </c>
      <c r="DK469" t="s">
        <v>552</v>
      </c>
      <c r="EQ469" t="str">
        <f t="shared" si="525"/>
        <v>Unknown</v>
      </c>
      <c r="ER469" t="b">
        <f t="shared" si="526"/>
        <v>0</v>
      </c>
      <c r="ES469" t="b">
        <f t="shared" si="527"/>
        <v>0</v>
      </c>
      <c r="ET469" t="b">
        <f t="shared" si="528"/>
        <v>0</v>
      </c>
      <c r="EU469" t="b">
        <f t="shared" si="529"/>
        <v>0</v>
      </c>
      <c r="EV469" t="b">
        <f t="shared" si="530"/>
        <v>0</v>
      </c>
      <c r="EW469" t="str">
        <f t="shared" si="484"/>
        <v>na</v>
      </c>
      <c r="EX469" t="str">
        <f t="shared" si="485"/>
        <v>na</v>
      </c>
      <c r="EY469" t="str">
        <f t="shared" si="486"/>
        <v>na</v>
      </c>
      <c r="EZ469" t="str">
        <f t="shared" si="487"/>
        <v>na</v>
      </c>
      <c r="FA469" t="str">
        <f t="shared" si="488"/>
        <v>na</v>
      </c>
      <c r="FB469" t="str">
        <f t="shared" si="489"/>
        <v>na</v>
      </c>
      <c r="FC469" t="str">
        <f t="shared" si="531"/>
        <v>na</v>
      </c>
      <c r="FD469" t="str">
        <f t="shared" si="490"/>
        <v>na</v>
      </c>
      <c r="FE469" t="str">
        <f t="shared" si="491"/>
        <v>na</v>
      </c>
      <c r="FF469" t="str">
        <f t="shared" si="492"/>
        <v>na</v>
      </c>
      <c r="FG469" t="str">
        <f t="shared" si="493"/>
        <v>na</v>
      </c>
      <c r="FH469" t="str">
        <f t="shared" si="532"/>
        <v>na</v>
      </c>
      <c r="FI469" t="str">
        <f>IF(OR(FD469=FALSE,FD469="na"),"na",VLOOKUP(GH469,'Vlookup tables'!$G$2:$H$7,2,FALSE))</f>
        <v>na</v>
      </c>
      <c r="FJ469" t="str">
        <f>IF(OR(FE469=FALSE,FE469="na"),"na",VLOOKUP(GI469,'Vlookup tables'!$G$2:$H$7,2,FALSE))</f>
        <v>na</v>
      </c>
      <c r="FK469" t="str">
        <f>IF(OR(FF469=FALSE,FF469="na"),"na",VLOOKUP(GJ469,'Vlookup tables'!$G$2:$H$7,2,FALSE))</f>
        <v>na</v>
      </c>
      <c r="FL469" t="str">
        <f>IF(OR(FG469=FALSE,FG469="na"),"na",VLOOKUP(GK469,'Vlookup tables'!$G$2:$H$7,2,FALSE))</f>
        <v>na</v>
      </c>
      <c r="FM469" t="str">
        <f>IF(OR(FD469=FALSE,FD469="na"),"na",VLOOKUP(GO469,'Vlookup tables'!$J$2:$K$5,2,FALSE))</f>
        <v>na</v>
      </c>
      <c r="FN469" t="str">
        <f>IF(OR(FE469=FALSE,FE469="na"),"na",VLOOKUP(GP469,'Vlookup tables'!$J$2:$K$5,2,FALSE))</f>
        <v>na</v>
      </c>
      <c r="FO469" t="str">
        <f>IF(OR(FF469=FALSE,FF469="na"),"na",VLOOKUP(GQ469,'Vlookup tables'!$J$2:$K$5,2,FALSE))</f>
        <v>na</v>
      </c>
      <c r="FP469" t="str">
        <f>IF(OR(FG469=FALSE,FG469="na"),"na",VLOOKUP(GR469,'Vlookup tables'!$J$2:$K$5,2,FALSE))</f>
        <v>na</v>
      </c>
      <c r="FQ469" t="str">
        <f t="shared" si="494"/>
        <v>na</v>
      </c>
      <c r="FR469" t="str">
        <f t="shared" si="495"/>
        <v>na</v>
      </c>
      <c r="FS469" t="str">
        <f t="shared" si="496"/>
        <v>na</v>
      </c>
      <c r="FT469" t="str">
        <f t="shared" si="497"/>
        <v>na</v>
      </c>
      <c r="FU469" t="str">
        <f t="shared" si="498"/>
        <v>na</v>
      </c>
      <c r="HX469" t="str">
        <f>IF(IT469="","Unknown",VLOOKUP(IT469,'Vlookup tables'!$B$13:$C$16,2,FALSE))</f>
        <v>Unknown</v>
      </c>
      <c r="HY469" t="str">
        <f>IF(IU469="","Unknown",VLOOKUP(IU469,'Vlookup tables'!$D$13:$E$16,2,FALSE))</f>
        <v>Unknown</v>
      </c>
      <c r="HZ469" t="str">
        <f>IF(IV469="","Unknown",VLOOKUP(IV469,'Vlookup tables'!$F$13:$G$16,2,FALSE))</f>
        <v>Unknown</v>
      </c>
      <c r="IA469" t="str">
        <f>IF(IW469="","Unknown",VLOOKUP(IW469,'Vlookup tables'!$H$13:$I$16,2,FALSE))</f>
        <v>Unknown</v>
      </c>
      <c r="IB469" t="str">
        <f>IF(IX469="","Unknown",VLOOKUP(IX469,'Vlookup tables'!$J$13:$K$16,2,FALSE))</f>
        <v>Unknown</v>
      </c>
      <c r="IC469" t="str">
        <f>IF(IY469="","Unknown",VLOOKUP(IY469,'Vlookup tables'!$L$13:$M$16,2,FALSE))</f>
        <v>Unknown</v>
      </c>
      <c r="ID469" t="str">
        <f>IF(IZ469="","Unknown",VLOOKUP(IZ469,'Vlookup tables'!$N$13:$O$16,2,FALSE))</f>
        <v>Unknown</v>
      </c>
      <c r="IE469" t="str">
        <f>VLOOKUP(JA469,'Vlookup tables'!$P$13:$Q$15,2,FALSE)</f>
        <v>Unknown</v>
      </c>
      <c r="IF469" t="str">
        <f t="shared" si="533"/>
        <v>na</v>
      </c>
      <c r="IG469" t="str">
        <f t="shared" si="534"/>
        <v>na</v>
      </c>
      <c r="IH469" t="str">
        <f t="shared" si="535"/>
        <v>na</v>
      </c>
      <c r="II469" t="str">
        <f t="shared" si="499"/>
        <v>na</v>
      </c>
      <c r="IJ469" t="str">
        <f>IF(OR(IF469=FALSE,IF469="na"),"na",VLOOKUP(JF469,'Vlookup tables'!$G$2:$H$7,2,FALSE))</f>
        <v>na</v>
      </c>
      <c r="IK469" t="str">
        <f>IF(OR(IG469=FALSE,IG469="na"),"na",VLOOKUP(JG469,'Vlookup tables'!$G$2:$H$7,2,FALSE))</f>
        <v>na</v>
      </c>
      <c r="IL469" t="str">
        <f>IF(OR(IH469=FALSE,IH469="na"),"na",VLOOKUP(JH469,'Vlookup tables'!$G$2:$H$7,2,FALSE))</f>
        <v>na</v>
      </c>
      <c r="IM469" t="str">
        <f>IF(OR(IF469=FALSE,IF469="na"),"na",VLOOKUP(JL469,'Vlookup tables'!$J$2:$K$5,2,FALSE))</f>
        <v>na</v>
      </c>
      <c r="IN469" t="str">
        <f>IF(OR(IG469=FALSE,IG469="na"),"na",VLOOKUP(JM469,'Vlookup tables'!$J$2:$K$5,2,FALSE))</f>
        <v>na</v>
      </c>
      <c r="IO469" t="str">
        <f>IF(OR(IH469=FALSE,IH469="na"),"na",VLOOKUP(JN469,'Vlookup tables'!$J$2:$K$5,2,FALSE))</f>
        <v>na</v>
      </c>
      <c r="IP469" t="str">
        <f t="shared" si="536"/>
        <v>na</v>
      </c>
      <c r="IQ469" t="str">
        <f t="shared" si="537"/>
        <v>na</v>
      </c>
      <c r="IR469" t="str">
        <f t="shared" si="538"/>
        <v>na</v>
      </c>
      <c r="IS469" t="b">
        <f t="shared" si="539"/>
        <v>0</v>
      </c>
      <c r="KQ469" t="b">
        <f t="shared" si="540"/>
        <v>0</v>
      </c>
      <c r="KR469">
        <f t="shared" si="500"/>
        <v>126</v>
      </c>
    </row>
    <row r="470" spans="1:304" outlineLevel="1" x14ac:dyDescent="0.3">
      <c r="A470">
        <v>1</v>
      </c>
      <c r="B470">
        <v>1924595</v>
      </c>
      <c r="C470" s="2">
        <v>44904.340543981481</v>
      </c>
      <c r="D470">
        <v>1</v>
      </c>
      <c r="G470" t="str">
        <f>VLOOKUP(F470,'Vlookup tables'!$A$2:$B$10,2,FALSE)</f>
        <v>Unknown</v>
      </c>
      <c r="J470" t="str">
        <f t="shared" si="541"/>
        <v>Unknown</v>
      </c>
      <c r="L470" t="str">
        <f>VLOOKUP(K470,'Vlookup tables'!$A$2:$B$10,2,FALSE)</f>
        <v>Unknown</v>
      </c>
      <c r="N470" t="str">
        <f t="shared" si="501"/>
        <v>Unknown</v>
      </c>
      <c r="O470" t="str">
        <f t="shared" si="502"/>
        <v>Unknown</v>
      </c>
      <c r="P470" t="str">
        <f t="shared" si="503"/>
        <v>Unknown</v>
      </c>
      <c r="Q470" t="str">
        <f t="shared" si="504"/>
        <v>Unknown</v>
      </c>
      <c r="R470" t="str">
        <f t="shared" si="505"/>
        <v>Unknown</v>
      </c>
      <c r="T470" t="str">
        <f t="shared" si="542"/>
        <v>Unknown</v>
      </c>
      <c r="U470" t="str">
        <f t="shared" si="543"/>
        <v>Unknown</v>
      </c>
      <c r="V470" t="str">
        <f t="shared" si="544"/>
        <v>Unknown</v>
      </c>
      <c r="W470" t="str">
        <f t="shared" si="545"/>
        <v>Unknown</v>
      </c>
      <c r="X470" t="str">
        <f t="shared" si="546"/>
        <v>Unknown</v>
      </c>
      <c r="Z470" t="str">
        <f>VLOOKUP(Y470,'Vlookup tables'!$D$2:$E$6,2,FALSE)</f>
        <v>Unknown</v>
      </c>
      <c r="AA470" t="str">
        <f t="shared" si="483"/>
        <v>Unknown</v>
      </c>
      <c r="AB470" t="str">
        <f t="shared" si="506"/>
        <v>Unknown</v>
      </c>
      <c r="AC470" t="str">
        <f t="shared" si="507"/>
        <v>Unknown</v>
      </c>
      <c r="AD470" t="str">
        <f t="shared" si="508"/>
        <v>Unknown</v>
      </c>
      <c r="AE470" t="str">
        <f t="shared" si="509"/>
        <v>Unknown</v>
      </c>
      <c r="AF470" t="str">
        <f>IF(OR(AA470=FALSE,AA470="na"),"na",VLOOKUP(AV470,'Vlookup tables'!$G$2:$H$7,2,FALSE))</f>
        <v>Unknown</v>
      </c>
      <c r="AG470" t="str">
        <f>IF(OR(AB470=FALSE,AB470="na"),"na",VLOOKUP(AW470,'Vlookup tables'!$G$2:$H$7,2,FALSE))</f>
        <v>Unknown</v>
      </c>
      <c r="AH470" t="str">
        <f>IF(OR(AC470=FALSE,AC470="na"),"na",VLOOKUP(AX470,'Vlookup tables'!$G$2:$H$7,2,FALSE))</f>
        <v>Unknown</v>
      </c>
      <c r="AI470" t="str">
        <f>IF(OR(AD470=FALSE,AD470="na"),"na",VLOOKUP(AY470,'Vlookup tables'!$G$2:$H$7,2,FALSE))</f>
        <v>Unknown</v>
      </c>
      <c r="AJ470" t="str">
        <f>IF(OR(AA470=FALSE,AA470="na"),"na",VLOOKUP(BC470,'Vlookup tables'!$J$2:$K$5,2,FALSE))</f>
        <v>Unknown</v>
      </c>
      <c r="AK470" t="str">
        <f>IF(OR(AB470=FALSE,AB470="na"),"na",VLOOKUP(BD470,'Vlookup tables'!$J$2:$K$5,2,FALSE))</f>
        <v>Unknown</v>
      </c>
      <c r="AL470" t="str">
        <f>IF(OR(AC470=FALSE,AC470="na"),"na",VLOOKUP(BE470,'Vlookup tables'!$J$2:$K$5,2,FALSE))</f>
        <v>Unknown</v>
      </c>
      <c r="AM470" t="str">
        <f>IF(OR(AD470=FALSE,AD470="na"),"na",VLOOKUP(BF470,'Vlookup tables'!$J$2:$K$5,2,FALSE))</f>
        <v>Unknown</v>
      </c>
      <c r="AN470" t="b">
        <f t="shared" si="510"/>
        <v>0</v>
      </c>
      <c r="AO470" t="b">
        <f t="shared" si="511"/>
        <v>0</v>
      </c>
      <c r="AP470" t="b">
        <f t="shared" si="512"/>
        <v>0</v>
      </c>
      <c r="AQ470" t="b">
        <f t="shared" si="513"/>
        <v>0</v>
      </c>
      <c r="BQ470" t="str">
        <f t="shared" si="514"/>
        <v>Unknown</v>
      </c>
      <c r="BR470" t="str">
        <f t="shared" si="515"/>
        <v>Unknown</v>
      </c>
      <c r="BS470" t="str">
        <f t="shared" si="516"/>
        <v>Unknown</v>
      </c>
      <c r="BT470" t="str">
        <f t="shared" si="517"/>
        <v>Unknown</v>
      </c>
      <c r="BU470" t="str">
        <f t="shared" si="518"/>
        <v>Unknown</v>
      </c>
      <c r="BV470" t="str">
        <f t="shared" si="519"/>
        <v>Unknown</v>
      </c>
      <c r="BW470" t="str">
        <f>IF(OR(BR470=FALSE,BR470="na"),"na",VLOOKUP(CN470,'Vlookup tables'!$G$2:$H$7,2,FALSE))</f>
        <v>Unknown</v>
      </c>
      <c r="BX470" t="str">
        <f>IF(OR(BS470=FALSE,BS470="na"),"na",VLOOKUP(CO470,'Vlookup tables'!$G$2:$H$7,2,FALSE))</f>
        <v>Unknown</v>
      </c>
      <c r="BY470" t="str">
        <f>IF(OR(BT470=FALSE,BT470="na"),"na",VLOOKUP(CP470,'Vlookup tables'!$G$2:$H$7,2,FALSE))</f>
        <v>Unknown</v>
      </c>
      <c r="BZ470" t="str">
        <f>IF(OR(BU470=FALSE,BU470="na"),"na",VLOOKUP(CQ470,'Vlookup tables'!$G$2:$H$7,2,FALSE))</f>
        <v>Unknown</v>
      </c>
      <c r="CA470" t="str">
        <f>IF(OR(BR470=FALSE,BR470="na"),"na",VLOOKUP(CU470,'Vlookup tables'!$J$2:$K$5,2,FALSE))</f>
        <v>Unknown</v>
      </c>
      <c r="CB470" t="str">
        <f>IF(OR(BS470=FALSE,BS470="na"),"na",VLOOKUP(CV470,'Vlookup tables'!$J$2:$K$5,2,FALSE))</f>
        <v>Unknown</v>
      </c>
      <c r="CC470" t="str">
        <f>IF(OR(BT470=FALSE,BT470="na"),"na",VLOOKUP(CW470,'Vlookup tables'!$J$2:$K$5,2,FALSE))</f>
        <v>Unknown</v>
      </c>
      <c r="CD470" t="str">
        <f>IF(OR(BU470=FALSE,BU470="na"),"na",VLOOKUP(CX470,'Vlookup tables'!$J$2:$K$5,2,FALSE))</f>
        <v>Unknown</v>
      </c>
      <c r="CE470" t="b">
        <f t="shared" si="520"/>
        <v>0</v>
      </c>
      <c r="CF470" t="b">
        <f t="shared" si="521"/>
        <v>0</v>
      </c>
      <c r="CG470" t="b">
        <f t="shared" si="522"/>
        <v>0</v>
      </c>
      <c r="CH470" t="b">
        <f t="shared" si="523"/>
        <v>0</v>
      </c>
      <c r="DI470" t="b">
        <f t="shared" si="524"/>
        <v>0</v>
      </c>
      <c r="EQ470" t="str">
        <f t="shared" si="525"/>
        <v>Unknown</v>
      </c>
      <c r="ER470" t="b">
        <f t="shared" si="526"/>
        <v>0</v>
      </c>
      <c r="ES470" t="b">
        <f t="shared" si="527"/>
        <v>0</v>
      </c>
      <c r="ET470" t="b">
        <f t="shared" si="528"/>
        <v>0</v>
      </c>
      <c r="EU470" t="b">
        <f t="shared" si="529"/>
        <v>0</v>
      </c>
      <c r="EV470" t="b">
        <f t="shared" si="530"/>
        <v>0</v>
      </c>
      <c r="EW470" t="str">
        <f t="shared" si="484"/>
        <v>na</v>
      </c>
      <c r="EX470" t="str">
        <f t="shared" si="485"/>
        <v>na</v>
      </c>
      <c r="EY470" t="str">
        <f t="shared" si="486"/>
        <v>na</v>
      </c>
      <c r="EZ470" t="str">
        <f t="shared" si="487"/>
        <v>na</v>
      </c>
      <c r="FA470" t="str">
        <f t="shared" si="488"/>
        <v>na</v>
      </c>
      <c r="FB470" t="str">
        <f t="shared" si="489"/>
        <v>na</v>
      </c>
      <c r="FC470" t="str">
        <f t="shared" si="531"/>
        <v>na</v>
      </c>
      <c r="FD470" t="str">
        <f t="shared" si="490"/>
        <v>na</v>
      </c>
      <c r="FE470" t="str">
        <f t="shared" si="491"/>
        <v>na</v>
      </c>
      <c r="FF470" t="str">
        <f t="shared" si="492"/>
        <v>na</v>
      </c>
      <c r="FG470" t="str">
        <f t="shared" si="493"/>
        <v>na</v>
      </c>
      <c r="FH470" t="str">
        <f t="shared" si="532"/>
        <v>na</v>
      </c>
      <c r="FI470" t="str">
        <f>IF(OR(FD470=FALSE,FD470="na"),"na",VLOOKUP(GH470,'Vlookup tables'!$G$2:$H$7,2,FALSE))</f>
        <v>na</v>
      </c>
      <c r="FJ470" t="str">
        <f>IF(OR(FE470=FALSE,FE470="na"),"na",VLOOKUP(GI470,'Vlookup tables'!$G$2:$H$7,2,FALSE))</f>
        <v>na</v>
      </c>
      <c r="FK470" t="str">
        <f>IF(OR(FF470=FALSE,FF470="na"),"na",VLOOKUP(GJ470,'Vlookup tables'!$G$2:$H$7,2,FALSE))</f>
        <v>na</v>
      </c>
      <c r="FL470" t="str">
        <f>IF(OR(FG470=FALSE,FG470="na"),"na",VLOOKUP(GK470,'Vlookup tables'!$G$2:$H$7,2,FALSE))</f>
        <v>na</v>
      </c>
      <c r="FM470" t="str">
        <f>IF(OR(FD470=FALSE,FD470="na"),"na",VLOOKUP(GO470,'Vlookup tables'!$J$2:$K$5,2,FALSE))</f>
        <v>na</v>
      </c>
      <c r="FN470" t="str">
        <f>IF(OR(FE470=FALSE,FE470="na"),"na",VLOOKUP(GP470,'Vlookup tables'!$J$2:$K$5,2,FALSE))</f>
        <v>na</v>
      </c>
      <c r="FO470" t="str">
        <f>IF(OR(FF470=FALSE,FF470="na"),"na",VLOOKUP(GQ470,'Vlookup tables'!$J$2:$K$5,2,FALSE))</f>
        <v>na</v>
      </c>
      <c r="FP470" t="str">
        <f>IF(OR(FG470=FALSE,FG470="na"),"na",VLOOKUP(GR470,'Vlookup tables'!$J$2:$K$5,2,FALSE))</f>
        <v>na</v>
      </c>
      <c r="FQ470" t="str">
        <f t="shared" si="494"/>
        <v>na</v>
      </c>
      <c r="FR470" t="str">
        <f t="shared" si="495"/>
        <v>na</v>
      </c>
      <c r="FS470" t="str">
        <f t="shared" si="496"/>
        <v>na</v>
      </c>
      <c r="FT470" t="str">
        <f t="shared" si="497"/>
        <v>na</v>
      </c>
      <c r="FU470" t="str">
        <f t="shared" si="498"/>
        <v>na</v>
      </c>
      <c r="HX470" t="str">
        <f>IF(IT470="","Unknown",VLOOKUP(IT470,'Vlookup tables'!$B$13:$C$16,2,FALSE))</f>
        <v>Unknown</v>
      </c>
      <c r="HY470" t="str">
        <f>IF(IU470="","Unknown",VLOOKUP(IU470,'Vlookup tables'!$D$13:$E$16,2,FALSE))</f>
        <v>Unknown</v>
      </c>
      <c r="HZ470" t="str">
        <f>IF(IV470="","Unknown",VLOOKUP(IV470,'Vlookup tables'!$F$13:$G$16,2,FALSE))</f>
        <v>Unknown</v>
      </c>
      <c r="IA470" t="str">
        <f>IF(IW470="","Unknown",VLOOKUP(IW470,'Vlookup tables'!$H$13:$I$16,2,FALSE))</f>
        <v>Unknown</v>
      </c>
      <c r="IB470" t="str">
        <f>IF(IX470="","Unknown",VLOOKUP(IX470,'Vlookup tables'!$J$13:$K$16,2,FALSE))</f>
        <v>Unknown</v>
      </c>
      <c r="IC470" t="str">
        <f>IF(IY470="","Unknown",VLOOKUP(IY470,'Vlookup tables'!$L$13:$M$16,2,FALSE))</f>
        <v>Unknown</v>
      </c>
      <c r="ID470" t="str">
        <f>IF(IZ470="","Unknown",VLOOKUP(IZ470,'Vlookup tables'!$N$13:$O$16,2,FALSE))</f>
        <v>Unknown</v>
      </c>
      <c r="IE470" t="str">
        <f>VLOOKUP(JA470,'Vlookup tables'!$P$13:$Q$15,2,FALSE)</f>
        <v>Unknown</v>
      </c>
      <c r="IF470" t="str">
        <f t="shared" si="533"/>
        <v>na</v>
      </c>
      <c r="IG470" t="str">
        <f t="shared" si="534"/>
        <v>na</v>
      </c>
      <c r="IH470" t="str">
        <f t="shared" si="535"/>
        <v>na</v>
      </c>
      <c r="II470" t="str">
        <f t="shared" si="499"/>
        <v>na</v>
      </c>
      <c r="IJ470" t="str">
        <f>IF(OR(IF470=FALSE,IF470="na"),"na",VLOOKUP(JF470,'Vlookup tables'!$G$2:$H$7,2,FALSE))</f>
        <v>na</v>
      </c>
      <c r="IK470" t="str">
        <f>IF(OR(IG470=FALSE,IG470="na"),"na",VLOOKUP(JG470,'Vlookup tables'!$G$2:$H$7,2,FALSE))</f>
        <v>na</v>
      </c>
      <c r="IL470" t="str">
        <f>IF(OR(IH470=FALSE,IH470="na"),"na",VLOOKUP(JH470,'Vlookup tables'!$G$2:$H$7,2,FALSE))</f>
        <v>na</v>
      </c>
      <c r="IM470" t="str">
        <f>IF(OR(IF470=FALSE,IF470="na"),"na",VLOOKUP(JL470,'Vlookup tables'!$J$2:$K$5,2,FALSE))</f>
        <v>na</v>
      </c>
      <c r="IN470" t="str">
        <f>IF(OR(IG470=FALSE,IG470="na"),"na",VLOOKUP(JM470,'Vlookup tables'!$J$2:$K$5,2,FALSE))</f>
        <v>na</v>
      </c>
      <c r="IO470" t="str">
        <f>IF(OR(IH470=FALSE,IH470="na"),"na",VLOOKUP(JN470,'Vlookup tables'!$J$2:$K$5,2,FALSE))</f>
        <v>na</v>
      </c>
      <c r="IP470" t="str">
        <f t="shared" si="536"/>
        <v>na</v>
      </c>
      <c r="IQ470" t="str">
        <f t="shared" si="537"/>
        <v>na</v>
      </c>
      <c r="IR470" t="str">
        <f t="shared" si="538"/>
        <v>na</v>
      </c>
      <c r="IS470" t="b">
        <f t="shared" si="539"/>
        <v>0</v>
      </c>
      <c r="KQ470" t="b">
        <f t="shared" si="540"/>
        <v>0</v>
      </c>
      <c r="KR470">
        <f t="shared" si="500"/>
        <v>107</v>
      </c>
    </row>
    <row r="471" spans="1:304" outlineLevel="1" x14ac:dyDescent="0.3">
      <c r="A471">
        <v>1</v>
      </c>
      <c r="B471">
        <v>39</v>
      </c>
      <c r="C471" s="2">
        <v>44904.349120370367</v>
      </c>
      <c r="D471">
        <v>1</v>
      </c>
      <c r="G471" t="str">
        <f>VLOOKUP(F471,'Vlookup tables'!$A$2:$B$10,2,FALSE)</f>
        <v>Unknown</v>
      </c>
      <c r="J471" t="str">
        <f t="shared" si="541"/>
        <v>Unknown</v>
      </c>
      <c r="L471" t="str">
        <f>VLOOKUP(K471,'Vlookup tables'!$A$2:$B$10,2,FALSE)</f>
        <v>Unknown</v>
      </c>
      <c r="N471" t="str">
        <f t="shared" si="501"/>
        <v>Unknown</v>
      </c>
      <c r="O471" t="str">
        <f t="shared" si="502"/>
        <v>Unknown</v>
      </c>
      <c r="P471" t="str">
        <f t="shared" si="503"/>
        <v>Unknown</v>
      </c>
      <c r="Q471" t="str">
        <f t="shared" si="504"/>
        <v>Unknown</v>
      </c>
      <c r="R471" t="str">
        <f t="shared" si="505"/>
        <v>Unknown</v>
      </c>
      <c r="T471" t="str">
        <f t="shared" si="542"/>
        <v>Unknown</v>
      </c>
      <c r="U471" t="str">
        <f t="shared" si="543"/>
        <v>Unknown</v>
      </c>
      <c r="V471" t="str">
        <f t="shared" si="544"/>
        <v>Unknown</v>
      </c>
      <c r="W471" t="str">
        <f t="shared" si="545"/>
        <v>Unknown</v>
      </c>
      <c r="X471" t="str">
        <f t="shared" si="546"/>
        <v>Unknown</v>
      </c>
      <c r="Z471" t="str">
        <f>VLOOKUP(Y471,'Vlookup tables'!$D$2:$E$6,2,FALSE)</f>
        <v>Unknown</v>
      </c>
      <c r="AA471" t="str">
        <f t="shared" si="483"/>
        <v>Unknown</v>
      </c>
      <c r="AB471" t="str">
        <f t="shared" si="506"/>
        <v>Unknown</v>
      </c>
      <c r="AC471" t="str">
        <f t="shared" si="507"/>
        <v>Unknown</v>
      </c>
      <c r="AD471" t="str">
        <f t="shared" si="508"/>
        <v>Unknown</v>
      </c>
      <c r="AE471" t="str">
        <f t="shared" si="509"/>
        <v>Unknown</v>
      </c>
      <c r="AF471" t="str">
        <f>IF(OR(AA471=FALSE,AA471="na"),"na",VLOOKUP(AV471,'Vlookup tables'!$G$2:$H$7,2,FALSE))</f>
        <v>Unknown</v>
      </c>
      <c r="AG471" t="str">
        <f>IF(OR(AB471=FALSE,AB471="na"),"na",VLOOKUP(AW471,'Vlookup tables'!$G$2:$H$7,2,FALSE))</f>
        <v>Unknown</v>
      </c>
      <c r="AH471" t="str">
        <f>IF(OR(AC471=FALSE,AC471="na"),"na",VLOOKUP(AX471,'Vlookup tables'!$G$2:$H$7,2,FALSE))</f>
        <v>Unknown</v>
      </c>
      <c r="AI471" t="str">
        <f>IF(OR(AD471=FALSE,AD471="na"),"na",VLOOKUP(AY471,'Vlookup tables'!$G$2:$H$7,2,FALSE))</f>
        <v>Unknown</v>
      </c>
      <c r="AJ471" t="str">
        <f>IF(OR(AA471=FALSE,AA471="na"),"na",VLOOKUP(BC471,'Vlookup tables'!$J$2:$K$5,2,FALSE))</f>
        <v>Unknown</v>
      </c>
      <c r="AK471" t="str">
        <f>IF(OR(AB471=FALSE,AB471="na"),"na",VLOOKUP(BD471,'Vlookup tables'!$J$2:$K$5,2,FALSE))</f>
        <v>Unknown</v>
      </c>
      <c r="AL471" t="str">
        <f>IF(OR(AC471=FALSE,AC471="na"),"na",VLOOKUP(BE471,'Vlookup tables'!$J$2:$K$5,2,FALSE))</f>
        <v>Unknown</v>
      </c>
      <c r="AM471" t="str">
        <f>IF(OR(AD471=FALSE,AD471="na"),"na",VLOOKUP(BF471,'Vlookup tables'!$J$2:$K$5,2,FALSE))</f>
        <v>Unknown</v>
      </c>
      <c r="AN471" t="b">
        <f t="shared" si="510"/>
        <v>0</v>
      </c>
      <c r="AO471" t="b">
        <f t="shared" si="511"/>
        <v>0</v>
      </c>
      <c r="AP471" t="b">
        <f t="shared" si="512"/>
        <v>0</v>
      </c>
      <c r="AQ471" t="b">
        <f t="shared" si="513"/>
        <v>0</v>
      </c>
      <c r="BQ471" t="str">
        <f t="shared" si="514"/>
        <v>Unknown</v>
      </c>
      <c r="BR471" t="str">
        <f t="shared" si="515"/>
        <v>Unknown</v>
      </c>
      <c r="BS471" t="str">
        <f t="shared" si="516"/>
        <v>Unknown</v>
      </c>
      <c r="BT471" t="str">
        <f t="shared" si="517"/>
        <v>Unknown</v>
      </c>
      <c r="BU471" t="str">
        <f t="shared" si="518"/>
        <v>Unknown</v>
      </c>
      <c r="BV471" t="str">
        <f t="shared" si="519"/>
        <v>Unknown</v>
      </c>
      <c r="BW471" t="str">
        <f>IF(OR(BR471=FALSE,BR471="na"),"na",VLOOKUP(CN471,'Vlookup tables'!$G$2:$H$7,2,FALSE))</f>
        <v>Unknown</v>
      </c>
      <c r="BX471" t="str">
        <f>IF(OR(BS471=FALSE,BS471="na"),"na",VLOOKUP(CO471,'Vlookup tables'!$G$2:$H$7,2,FALSE))</f>
        <v>Unknown</v>
      </c>
      <c r="BY471" t="str">
        <f>IF(OR(BT471=FALSE,BT471="na"),"na",VLOOKUP(CP471,'Vlookup tables'!$G$2:$H$7,2,FALSE))</f>
        <v>Unknown</v>
      </c>
      <c r="BZ471" t="str">
        <f>IF(OR(BU471=FALSE,BU471="na"),"na",VLOOKUP(CQ471,'Vlookup tables'!$G$2:$H$7,2,FALSE))</f>
        <v>Unknown</v>
      </c>
      <c r="CA471" t="str">
        <f>IF(OR(BR471=FALSE,BR471="na"),"na",VLOOKUP(CU471,'Vlookup tables'!$J$2:$K$5,2,FALSE))</f>
        <v>Unknown</v>
      </c>
      <c r="CB471" t="str">
        <f>IF(OR(BS471=FALSE,BS471="na"),"na",VLOOKUP(CV471,'Vlookup tables'!$J$2:$K$5,2,FALSE))</f>
        <v>Unknown</v>
      </c>
      <c r="CC471" t="str">
        <f>IF(OR(BT471=FALSE,BT471="na"),"na",VLOOKUP(CW471,'Vlookup tables'!$J$2:$K$5,2,FALSE))</f>
        <v>Unknown</v>
      </c>
      <c r="CD471" t="str">
        <f>IF(OR(BU471=FALSE,BU471="na"),"na",VLOOKUP(CX471,'Vlookup tables'!$J$2:$K$5,2,FALSE))</f>
        <v>Unknown</v>
      </c>
      <c r="CE471" t="b">
        <f t="shared" si="520"/>
        <v>0</v>
      </c>
      <c r="CF471" t="b">
        <f t="shared" si="521"/>
        <v>0</v>
      </c>
      <c r="CG471" t="b">
        <f t="shared" si="522"/>
        <v>0</v>
      </c>
      <c r="CH471" t="b">
        <f t="shared" si="523"/>
        <v>0</v>
      </c>
      <c r="DI471" t="b">
        <f t="shared" si="524"/>
        <v>0</v>
      </c>
      <c r="EQ471" t="str">
        <f t="shared" si="525"/>
        <v>Unknown</v>
      </c>
      <c r="ER471" t="b">
        <f t="shared" si="526"/>
        <v>0</v>
      </c>
      <c r="ES471" t="b">
        <f t="shared" si="527"/>
        <v>0</v>
      </c>
      <c r="ET471" t="b">
        <f t="shared" si="528"/>
        <v>0</v>
      </c>
      <c r="EU471" t="b">
        <f t="shared" si="529"/>
        <v>0</v>
      </c>
      <c r="EV471" t="b">
        <f t="shared" si="530"/>
        <v>0</v>
      </c>
      <c r="EW471" t="str">
        <f t="shared" si="484"/>
        <v>na</v>
      </c>
      <c r="EX471" t="str">
        <f t="shared" si="485"/>
        <v>na</v>
      </c>
      <c r="EY471" t="str">
        <f t="shared" si="486"/>
        <v>na</v>
      </c>
      <c r="EZ471" t="str">
        <f t="shared" si="487"/>
        <v>na</v>
      </c>
      <c r="FA471" t="str">
        <f t="shared" si="488"/>
        <v>na</v>
      </c>
      <c r="FB471" t="str">
        <f t="shared" si="489"/>
        <v>na</v>
      </c>
      <c r="FC471" t="str">
        <f t="shared" si="531"/>
        <v>na</v>
      </c>
      <c r="FD471" t="str">
        <f t="shared" si="490"/>
        <v>na</v>
      </c>
      <c r="FE471" t="str">
        <f t="shared" si="491"/>
        <v>na</v>
      </c>
      <c r="FF471" t="str">
        <f t="shared" si="492"/>
        <v>na</v>
      </c>
      <c r="FG471" t="str">
        <f t="shared" si="493"/>
        <v>na</v>
      </c>
      <c r="FH471" t="str">
        <f t="shared" si="532"/>
        <v>na</v>
      </c>
      <c r="FI471" t="str">
        <f>IF(OR(FD471=FALSE,FD471="na"),"na",VLOOKUP(GH471,'Vlookup tables'!$G$2:$H$7,2,FALSE))</f>
        <v>na</v>
      </c>
      <c r="FJ471" t="str">
        <f>IF(OR(FE471=FALSE,FE471="na"),"na",VLOOKUP(GI471,'Vlookup tables'!$G$2:$H$7,2,FALSE))</f>
        <v>na</v>
      </c>
      <c r="FK471" t="str">
        <f>IF(OR(FF471=FALSE,FF471="na"),"na",VLOOKUP(GJ471,'Vlookup tables'!$G$2:$H$7,2,FALSE))</f>
        <v>na</v>
      </c>
      <c r="FL471" t="str">
        <f>IF(OR(FG471=FALSE,FG471="na"),"na",VLOOKUP(GK471,'Vlookup tables'!$G$2:$H$7,2,FALSE))</f>
        <v>na</v>
      </c>
      <c r="FM471" t="str">
        <f>IF(OR(FD471=FALSE,FD471="na"),"na",VLOOKUP(GO471,'Vlookup tables'!$J$2:$K$5,2,FALSE))</f>
        <v>na</v>
      </c>
      <c r="FN471" t="str">
        <f>IF(OR(FE471=FALSE,FE471="na"),"na",VLOOKUP(GP471,'Vlookup tables'!$J$2:$K$5,2,FALSE))</f>
        <v>na</v>
      </c>
      <c r="FO471" t="str">
        <f>IF(OR(FF471=FALSE,FF471="na"),"na",VLOOKUP(GQ471,'Vlookup tables'!$J$2:$K$5,2,FALSE))</f>
        <v>na</v>
      </c>
      <c r="FP471" t="str">
        <f>IF(OR(FG471=FALSE,FG471="na"),"na",VLOOKUP(GR471,'Vlookup tables'!$J$2:$K$5,2,FALSE))</f>
        <v>na</v>
      </c>
      <c r="FQ471" t="str">
        <f t="shared" si="494"/>
        <v>na</v>
      </c>
      <c r="FR471" t="str">
        <f t="shared" si="495"/>
        <v>na</v>
      </c>
      <c r="FS471" t="str">
        <f t="shared" si="496"/>
        <v>na</v>
      </c>
      <c r="FT471" t="str">
        <f t="shared" si="497"/>
        <v>na</v>
      </c>
      <c r="FU471" t="str">
        <f t="shared" si="498"/>
        <v>na</v>
      </c>
      <c r="HX471" t="str">
        <f>IF(IT471="","Unknown",VLOOKUP(IT471,'Vlookup tables'!$B$13:$C$16,2,FALSE))</f>
        <v>Unknown</v>
      </c>
      <c r="HY471" t="str">
        <f>IF(IU471="","Unknown",VLOOKUP(IU471,'Vlookup tables'!$D$13:$E$16,2,FALSE))</f>
        <v>Unknown</v>
      </c>
      <c r="HZ471" t="str">
        <f>IF(IV471="","Unknown",VLOOKUP(IV471,'Vlookup tables'!$F$13:$G$16,2,FALSE))</f>
        <v>Unknown</v>
      </c>
      <c r="IA471" t="str">
        <f>IF(IW471="","Unknown",VLOOKUP(IW471,'Vlookup tables'!$H$13:$I$16,2,FALSE))</f>
        <v>Unknown</v>
      </c>
      <c r="IB471" t="str">
        <f>IF(IX471="","Unknown",VLOOKUP(IX471,'Vlookup tables'!$J$13:$K$16,2,FALSE))</f>
        <v>Unknown</v>
      </c>
      <c r="IC471" t="str">
        <f>IF(IY471="","Unknown",VLOOKUP(IY471,'Vlookup tables'!$L$13:$M$16,2,FALSE))</f>
        <v>Unknown</v>
      </c>
      <c r="ID471" t="str">
        <f>IF(IZ471="","Unknown",VLOOKUP(IZ471,'Vlookup tables'!$N$13:$O$16,2,FALSE))</f>
        <v>Unknown</v>
      </c>
      <c r="IE471" t="str">
        <f>VLOOKUP(JA471,'Vlookup tables'!$P$13:$Q$15,2,FALSE)</f>
        <v>Unknown</v>
      </c>
      <c r="IF471" t="str">
        <f t="shared" si="533"/>
        <v>na</v>
      </c>
      <c r="IG471" t="str">
        <f t="shared" si="534"/>
        <v>na</v>
      </c>
      <c r="IH471" t="str">
        <f t="shared" si="535"/>
        <v>na</v>
      </c>
      <c r="II471" t="str">
        <f t="shared" si="499"/>
        <v>na</v>
      </c>
      <c r="IJ471" t="str">
        <f>IF(OR(IF471=FALSE,IF471="na"),"na",VLOOKUP(JF471,'Vlookup tables'!$G$2:$H$7,2,FALSE))</f>
        <v>na</v>
      </c>
      <c r="IK471" t="str">
        <f>IF(OR(IG471=FALSE,IG471="na"),"na",VLOOKUP(JG471,'Vlookup tables'!$G$2:$H$7,2,FALSE))</f>
        <v>na</v>
      </c>
      <c r="IL471" t="str">
        <f>IF(OR(IH471=FALSE,IH471="na"),"na",VLOOKUP(JH471,'Vlookup tables'!$G$2:$H$7,2,FALSE))</f>
        <v>na</v>
      </c>
      <c r="IM471" t="str">
        <f>IF(OR(IF471=FALSE,IF471="na"),"na",VLOOKUP(JL471,'Vlookup tables'!$J$2:$K$5,2,FALSE))</f>
        <v>na</v>
      </c>
      <c r="IN471" t="str">
        <f>IF(OR(IG471=FALSE,IG471="na"),"na",VLOOKUP(JM471,'Vlookup tables'!$J$2:$K$5,2,FALSE))</f>
        <v>na</v>
      </c>
      <c r="IO471" t="str">
        <f>IF(OR(IH471=FALSE,IH471="na"),"na",VLOOKUP(JN471,'Vlookup tables'!$J$2:$K$5,2,FALSE))</f>
        <v>na</v>
      </c>
      <c r="IP471" t="str">
        <f t="shared" si="536"/>
        <v>na</v>
      </c>
      <c r="IQ471" t="str">
        <f t="shared" si="537"/>
        <v>na</v>
      </c>
      <c r="IR471" t="str">
        <f t="shared" si="538"/>
        <v>na</v>
      </c>
      <c r="IS471" t="b">
        <f t="shared" si="539"/>
        <v>0</v>
      </c>
      <c r="KQ471" t="b">
        <f t="shared" si="540"/>
        <v>0</v>
      </c>
      <c r="KR471">
        <f t="shared" si="500"/>
        <v>107</v>
      </c>
    </row>
    <row r="472" spans="1:304" outlineLevel="1" x14ac:dyDescent="0.3">
      <c r="A472">
        <v>98</v>
      </c>
      <c r="B472">
        <v>781950</v>
      </c>
      <c r="C472" s="2">
        <v>44904.357106481482</v>
      </c>
      <c r="D472">
        <v>1</v>
      </c>
      <c r="E472" t="s">
        <v>581</v>
      </c>
      <c r="F472" t="s">
        <v>568</v>
      </c>
      <c r="G472">
        <f>VLOOKUP(F472,'Vlookup tables'!$A$2:$B$10,2,FALSE)</f>
        <v>6</v>
      </c>
      <c r="H472" t="s">
        <v>692</v>
      </c>
      <c r="J472" t="str">
        <f t="shared" si="541"/>
        <v>Engineering Technician</v>
      </c>
      <c r="K472" t="s">
        <v>568</v>
      </c>
      <c r="L472">
        <f>VLOOKUP(K472,'Vlookup tables'!$A$2:$B$10,2,FALSE)</f>
        <v>6</v>
      </c>
      <c r="M472" t="s">
        <v>583</v>
      </c>
      <c r="N472" t="b">
        <f t="shared" si="501"/>
        <v>1</v>
      </c>
      <c r="O472" t="b">
        <f t="shared" si="502"/>
        <v>0</v>
      </c>
      <c r="P472" t="b">
        <f t="shared" si="503"/>
        <v>0</v>
      </c>
      <c r="Q472" t="b">
        <f t="shared" si="504"/>
        <v>0</v>
      </c>
      <c r="R472" t="b">
        <f t="shared" si="505"/>
        <v>0</v>
      </c>
      <c r="S472" t="s">
        <v>547</v>
      </c>
      <c r="T472" t="str">
        <f t="shared" si="542"/>
        <v>na</v>
      </c>
      <c r="U472" t="b">
        <f t="shared" si="543"/>
        <v>0</v>
      </c>
      <c r="V472" t="b">
        <f t="shared" si="544"/>
        <v>1</v>
      </c>
      <c r="W472" t="b">
        <f t="shared" si="545"/>
        <v>0</v>
      </c>
      <c r="X472" t="b">
        <f t="shared" si="546"/>
        <v>0</v>
      </c>
      <c r="Y472" t="s">
        <v>517</v>
      </c>
      <c r="Z472">
        <f>VLOOKUP(Y472,'Vlookup tables'!$D$2:$E$6,2,FALSE)</f>
        <v>1</v>
      </c>
      <c r="AA472" t="b">
        <f t="shared" si="483"/>
        <v>0</v>
      </c>
      <c r="AB472" t="b">
        <f t="shared" si="506"/>
        <v>0</v>
      </c>
      <c r="AC472" t="b">
        <f t="shared" si="507"/>
        <v>0</v>
      </c>
      <c r="AD472" t="b">
        <f t="shared" si="508"/>
        <v>1</v>
      </c>
      <c r="AE472" t="b">
        <f t="shared" si="509"/>
        <v>0</v>
      </c>
      <c r="AF472" t="str">
        <f>IF(OR(AA472=FALSE,AA472="na"),"na",VLOOKUP(AV472,'Vlookup tables'!$G$2:$H$7,2,FALSE))</f>
        <v>na</v>
      </c>
      <c r="AG472" t="str">
        <f>IF(OR(AB472=FALSE,AB472="na"),"na",VLOOKUP(AW472,'Vlookup tables'!$G$2:$H$7,2,FALSE))</f>
        <v>na</v>
      </c>
      <c r="AH472" t="str">
        <f>IF(OR(AC472=FALSE,AC472="na"),"na",VLOOKUP(AX472,'Vlookup tables'!$G$2:$H$7,2,FALSE))</f>
        <v>na</v>
      </c>
      <c r="AI472">
        <f>IF(OR(AD472=FALSE,AD472="na"),"na",VLOOKUP(AY472,'Vlookup tables'!$G$2:$H$7,2,FALSE))</f>
        <v>2</v>
      </c>
      <c r="AJ472" t="str">
        <f>IF(OR(AA472=FALSE,AA472="na"),"na",VLOOKUP(BC472,'Vlookup tables'!$J$2:$K$5,2,FALSE))</f>
        <v>na</v>
      </c>
      <c r="AK472" t="str">
        <f>IF(OR(AB472=FALSE,AB472="na"),"na",VLOOKUP(BD472,'Vlookup tables'!$J$2:$K$5,2,FALSE))</f>
        <v>na</v>
      </c>
      <c r="AL472" t="str">
        <f>IF(OR(AC472=FALSE,AC472="na"),"na",VLOOKUP(BE472,'Vlookup tables'!$J$2:$K$5,2,FALSE))</f>
        <v>na</v>
      </c>
      <c r="AM472">
        <f>IF(OR(AD472=FALSE,AD472="na"),"na",VLOOKUP(BF472,'Vlookup tables'!$J$2:$K$5,2,FALSE))</f>
        <v>3</v>
      </c>
      <c r="AN472" t="str">
        <f t="shared" si="510"/>
        <v>na</v>
      </c>
      <c r="AO472" t="str">
        <f t="shared" si="511"/>
        <v>na</v>
      </c>
      <c r="AP472" t="str">
        <f t="shared" si="512"/>
        <v>na</v>
      </c>
      <c r="AQ472" t="b">
        <f t="shared" si="513"/>
        <v>1</v>
      </c>
      <c r="AR472" t="s">
        <v>812</v>
      </c>
      <c r="AX472" t="s">
        <v>551</v>
      </c>
      <c r="AY472" t="s">
        <v>531</v>
      </c>
      <c r="BE472" t="s">
        <v>532</v>
      </c>
      <c r="BF472" t="s">
        <v>532</v>
      </c>
      <c r="BL472" t="s">
        <v>2210</v>
      </c>
      <c r="BM472" t="s">
        <v>2211</v>
      </c>
      <c r="BQ472" t="str">
        <f t="shared" si="514"/>
        <v>Yes</v>
      </c>
      <c r="BR472" t="b">
        <f t="shared" si="515"/>
        <v>1</v>
      </c>
      <c r="BS472" t="b">
        <f t="shared" si="516"/>
        <v>1</v>
      </c>
      <c r="BT472" t="b">
        <f t="shared" si="517"/>
        <v>1</v>
      </c>
      <c r="BU472" t="b">
        <f t="shared" si="518"/>
        <v>0</v>
      </c>
      <c r="BV472" t="b">
        <f t="shared" si="519"/>
        <v>0</v>
      </c>
      <c r="BW472">
        <f>IF(OR(BR472=FALSE,BR472="na"),"na",VLOOKUP(CN472,'Vlookup tables'!$G$2:$H$7,2,FALSE))</f>
        <v>5</v>
      </c>
      <c r="BX472">
        <f>IF(OR(BS472=FALSE,BS472="na"),"na",VLOOKUP(CO472,'Vlookup tables'!$G$2:$H$7,2,FALSE))</f>
        <v>4</v>
      </c>
      <c r="BY472">
        <f>IF(OR(BT472=FALSE,BT472="na"),"na",VLOOKUP(CP472,'Vlookup tables'!$G$2:$H$7,2,FALSE))</f>
        <v>4</v>
      </c>
      <c r="BZ472" t="str">
        <f>IF(OR(BU472=FALSE,BU472="na"),"na",VLOOKUP(CQ472,'Vlookup tables'!$G$2:$H$7,2,FALSE))</f>
        <v>na</v>
      </c>
      <c r="CA472">
        <f>IF(OR(BR472=FALSE,BR472="na"),"na",VLOOKUP(CU472,'Vlookup tables'!$J$2:$K$5,2,FALSE))</f>
        <v>3</v>
      </c>
      <c r="CB472">
        <f>IF(OR(BS472=FALSE,BS472="na"),"na",VLOOKUP(CV472,'Vlookup tables'!$J$2:$K$5,2,FALSE))</f>
        <v>3</v>
      </c>
      <c r="CC472">
        <f>IF(OR(BT472=FALSE,BT472="na"),"na",VLOOKUP(CW472,'Vlookup tables'!$J$2:$K$5,2,FALSE))</f>
        <v>3</v>
      </c>
      <c r="CD472" t="str">
        <f>IF(OR(BU472=FALSE,BU472="na"),"na",VLOOKUP(CX472,'Vlookup tables'!$J$2:$K$5,2,FALSE))</f>
        <v>na</v>
      </c>
      <c r="CE472" t="b">
        <f t="shared" si="520"/>
        <v>1</v>
      </c>
      <c r="CF472" t="b">
        <f t="shared" si="521"/>
        <v>1</v>
      </c>
      <c r="CG472" t="b">
        <f t="shared" si="522"/>
        <v>1</v>
      </c>
      <c r="CH472" t="str">
        <f t="shared" si="523"/>
        <v>na</v>
      </c>
      <c r="CI472" t="s">
        <v>519</v>
      </c>
      <c r="CJ472" t="s">
        <v>593</v>
      </c>
      <c r="CN472" t="s">
        <v>551</v>
      </c>
      <c r="CO472" t="s">
        <v>573</v>
      </c>
      <c r="CP472" t="s">
        <v>573</v>
      </c>
      <c r="CU472" t="s">
        <v>532</v>
      </c>
      <c r="CV472" t="s">
        <v>532</v>
      </c>
      <c r="CW472" t="s">
        <v>532</v>
      </c>
      <c r="DB472" t="s">
        <v>2212</v>
      </c>
      <c r="DC472" t="s">
        <v>2213</v>
      </c>
      <c r="DD472" t="s">
        <v>2214</v>
      </c>
      <c r="DI472" t="b">
        <f t="shared" si="524"/>
        <v>1</v>
      </c>
      <c r="DJ472" t="s">
        <v>2215</v>
      </c>
      <c r="DK472" t="s">
        <v>533</v>
      </c>
      <c r="EQ472" t="b">
        <f t="shared" si="525"/>
        <v>1</v>
      </c>
      <c r="ER472" t="b">
        <f t="shared" si="526"/>
        <v>1</v>
      </c>
      <c r="ES472" t="b">
        <f t="shared" si="527"/>
        <v>1</v>
      </c>
      <c r="ET472" t="b">
        <f t="shared" si="528"/>
        <v>0</v>
      </c>
      <c r="EU472" t="b">
        <f t="shared" si="529"/>
        <v>0</v>
      </c>
      <c r="EV472" t="b">
        <f t="shared" si="530"/>
        <v>0</v>
      </c>
      <c r="EW472">
        <f t="shared" si="484"/>
        <v>3</v>
      </c>
      <c r="EX472">
        <f t="shared" si="485"/>
        <v>3</v>
      </c>
      <c r="EY472" t="str">
        <f t="shared" si="486"/>
        <v>na</v>
      </c>
      <c r="EZ472" t="str">
        <f t="shared" si="487"/>
        <v>na</v>
      </c>
      <c r="FA472" t="b">
        <f t="shared" si="488"/>
        <v>1</v>
      </c>
      <c r="FB472" t="b">
        <f t="shared" si="489"/>
        <v>0</v>
      </c>
      <c r="FC472" t="b">
        <f t="shared" si="531"/>
        <v>0</v>
      </c>
      <c r="FD472" t="b">
        <f t="shared" si="490"/>
        <v>0</v>
      </c>
      <c r="FE472" t="b">
        <f t="shared" si="491"/>
        <v>0</v>
      </c>
      <c r="FF472" t="b">
        <f t="shared" si="492"/>
        <v>1</v>
      </c>
      <c r="FG472" t="b">
        <f t="shared" si="493"/>
        <v>0</v>
      </c>
      <c r="FH472" t="b">
        <f t="shared" si="532"/>
        <v>0</v>
      </c>
      <c r="FI472" t="str">
        <f>IF(OR(FD472=FALSE,FD472="na"),"na",VLOOKUP(GH472,'Vlookup tables'!$G$2:$H$7,2,FALSE))</f>
        <v>na</v>
      </c>
      <c r="FJ472" t="str">
        <f>IF(OR(FE472=FALSE,FE472="na"),"na",VLOOKUP(GI472,'Vlookup tables'!$G$2:$H$7,2,FALSE))</f>
        <v>na</v>
      </c>
      <c r="FK472">
        <f>IF(OR(FF472=FALSE,FF472="na"),"na",VLOOKUP(GJ472,'Vlookup tables'!$G$2:$H$7,2,FALSE))</f>
        <v>4</v>
      </c>
      <c r="FL472" t="str">
        <f>IF(OR(FG472=FALSE,FG472="na"),"na",VLOOKUP(GK472,'Vlookup tables'!$G$2:$H$7,2,FALSE))</f>
        <v>na</v>
      </c>
      <c r="FM472" t="str">
        <f>IF(OR(FD472=FALSE,FD472="na"),"na",VLOOKUP(GO472,'Vlookup tables'!$J$2:$K$5,2,FALSE))</f>
        <v>na</v>
      </c>
      <c r="FN472" t="str">
        <f>IF(OR(FE472=FALSE,FE472="na"),"na",VLOOKUP(GP472,'Vlookup tables'!$J$2:$K$5,2,FALSE))</f>
        <v>na</v>
      </c>
      <c r="FO472">
        <f>IF(OR(FF472=FALSE,FF472="na"),"na",VLOOKUP(GQ472,'Vlookup tables'!$J$2:$K$5,2,FALSE))</f>
        <v>2</v>
      </c>
      <c r="FP472" t="str">
        <f>IF(OR(FG472=FALSE,FG472="na"),"na",VLOOKUP(GR472,'Vlookup tables'!$J$2:$K$5,2,FALSE))</f>
        <v>na</v>
      </c>
      <c r="FQ472" t="str">
        <f t="shared" si="494"/>
        <v>na</v>
      </c>
      <c r="FR472" t="str">
        <f t="shared" si="495"/>
        <v>na</v>
      </c>
      <c r="FS472" t="b">
        <f t="shared" si="496"/>
        <v>0</v>
      </c>
      <c r="FT472" t="str">
        <f t="shared" si="497"/>
        <v>na</v>
      </c>
      <c r="FU472" t="b">
        <f t="shared" si="498"/>
        <v>0</v>
      </c>
      <c r="FV472" t="s">
        <v>634</v>
      </c>
      <c r="FX472" t="s">
        <v>554</v>
      </c>
      <c r="FY472" t="s">
        <v>554</v>
      </c>
      <c r="GB472" t="s">
        <v>741</v>
      </c>
      <c r="GF472" t="s">
        <v>596</v>
      </c>
      <c r="GJ472" t="s">
        <v>573</v>
      </c>
      <c r="GQ472" t="s">
        <v>528</v>
      </c>
      <c r="GY472" t="s">
        <v>2216</v>
      </c>
      <c r="HD472" t="s">
        <v>552</v>
      </c>
      <c r="HX472">
        <f>IF(IT472="","Unknown",VLOOKUP(IT472,'Vlookup tables'!$B$13:$C$16,2,FALSE))</f>
        <v>2</v>
      </c>
      <c r="HY472">
        <f>IF(IU472="","Unknown",VLOOKUP(IU472,'Vlookup tables'!$D$13:$E$16,2,FALSE))</f>
        <v>2</v>
      </c>
      <c r="HZ472">
        <f>IF(IV472="","Unknown",VLOOKUP(IV472,'Vlookup tables'!$F$13:$G$16,2,FALSE))</f>
        <v>2</v>
      </c>
      <c r="IA472">
        <f>IF(IW472="","Unknown",VLOOKUP(IW472,'Vlookup tables'!$H$13:$I$16,2,FALSE))</f>
        <v>1</v>
      </c>
      <c r="IB472">
        <f>IF(IX472="","Unknown",VLOOKUP(IX472,'Vlookup tables'!$J$13:$K$16,2,FALSE))</f>
        <v>2</v>
      </c>
      <c r="IC472">
        <f>IF(IY472="","Unknown",VLOOKUP(IY472,'Vlookup tables'!$L$13:$M$16,2,FALSE))</f>
        <v>2</v>
      </c>
      <c r="ID472">
        <f>IF(IZ472="","Unknown",VLOOKUP(IZ472,'Vlookup tables'!$N$13:$O$16,2,FALSE))</f>
        <v>3</v>
      </c>
      <c r="IE472">
        <f>VLOOKUP(JA472,'Vlookup tables'!$P$13:$Q$15,2,FALSE)</f>
        <v>2</v>
      </c>
      <c r="IF472" t="b">
        <f t="shared" si="533"/>
        <v>1</v>
      </c>
      <c r="IG472" t="b">
        <f t="shared" si="534"/>
        <v>0</v>
      </c>
      <c r="IH472" t="b">
        <f t="shared" si="535"/>
        <v>0</v>
      </c>
      <c r="II472" t="b">
        <f t="shared" si="499"/>
        <v>0</v>
      </c>
      <c r="IJ472">
        <f>IF(OR(IF472=FALSE,IF472="na"),"na",VLOOKUP(JF472,'Vlookup tables'!$G$2:$H$7,2,FALSE))</f>
        <v>1</v>
      </c>
      <c r="IK472" t="str">
        <f>IF(OR(IG472=FALSE,IG472="na"),"na",VLOOKUP(JG472,'Vlookup tables'!$G$2:$H$7,2,FALSE))</f>
        <v>na</v>
      </c>
      <c r="IL472" t="str">
        <f>IF(OR(IH472=FALSE,IH472="na"),"na",VLOOKUP(JH472,'Vlookup tables'!$G$2:$H$7,2,FALSE))</f>
        <v>na</v>
      </c>
      <c r="IM472">
        <f>IF(OR(IF472=FALSE,IF472="na"),"na",VLOOKUP(JL472,'Vlookup tables'!$J$2:$K$5,2,FALSE))</f>
        <v>2</v>
      </c>
      <c r="IN472" t="str">
        <f>IF(OR(IG472=FALSE,IG472="na"),"na",VLOOKUP(JM472,'Vlookup tables'!$J$2:$K$5,2,FALSE))</f>
        <v>na</v>
      </c>
      <c r="IO472" t="str">
        <f>IF(OR(IH472=FALSE,IH472="na"),"na",VLOOKUP(JN472,'Vlookup tables'!$J$2:$K$5,2,FALSE))</f>
        <v>na</v>
      </c>
      <c r="IP472" t="b">
        <f t="shared" si="536"/>
        <v>1</v>
      </c>
      <c r="IQ472" t="str">
        <f t="shared" si="537"/>
        <v>na</v>
      </c>
      <c r="IR472" t="str">
        <f t="shared" si="538"/>
        <v>na</v>
      </c>
      <c r="IS472" t="b">
        <f t="shared" si="539"/>
        <v>0</v>
      </c>
      <c r="IT472" t="s">
        <v>559</v>
      </c>
      <c r="IU472" t="s">
        <v>560</v>
      </c>
      <c r="IV472" t="s">
        <v>561</v>
      </c>
      <c r="IW472" t="s">
        <v>587</v>
      </c>
      <c r="IX472" t="s">
        <v>563</v>
      </c>
      <c r="IY472" t="s">
        <v>528</v>
      </c>
      <c r="IZ472" t="s">
        <v>587</v>
      </c>
      <c r="JA472" t="s">
        <v>578</v>
      </c>
      <c r="JB472" t="s">
        <v>662</v>
      </c>
      <c r="JF472" t="s">
        <v>530</v>
      </c>
      <c r="JL472" t="s">
        <v>528</v>
      </c>
      <c r="JR472" t="s">
        <v>2217</v>
      </c>
      <c r="KN472" t="s">
        <v>552</v>
      </c>
      <c r="KQ472" t="b">
        <f t="shared" si="540"/>
        <v>0</v>
      </c>
      <c r="KR472">
        <f t="shared" si="500"/>
        <v>156</v>
      </c>
    </row>
    <row r="473" spans="1:304" outlineLevel="1" x14ac:dyDescent="0.3">
      <c r="A473">
        <v>38</v>
      </c>
      <c r="B473">
        <v>223</v>
      </c>
      <c r="C473" s="2">
        <v>44904.357708333337</v>
      </c>
      <c r="D473">
        <v>1</v>
      </c>
      <c r="E473" t="s">
        <v>544</v>
      </c>
      <c r="F473" t="s">
        <v>611</v>
      </c>
      <c r="G473">
        <f>VLOOKUP(F473,'Vlookup tables'!$A$2:$B$10,2,FALSE)</f>
        <v>4</v>
      </c>
      <c r="H473" t="s">
        <v>579</v>
      </c>
      <c r="I473" t="s">
        <v>2218</v>
      </c>
      <c r="J473" t="str">
        <f t="shared" si="541"/>
        <v>Advanced Air Mobility Manager</v>
      </c>
      <c r="K473" t="s">
        <v>612</v>
      </c>
      <c r="L473">
        <f>VLOOKUP(K473,'Vlookup tables'!$A$2:$B$10,2,FALSE)</f>
        <v>5</v>
      </c>
      <c r="M473" t="s">
        <v>547</v>
      </c>
      <c r="N473" t="b">
        <f t="shared" si="501"/>
        <v>0</v>
      </c>
      <c r="O473" t="b">
        <f t="shared" si="502"/>
        <v>0</v>
      </c>
      <c r="P473" t="b">
        <f t="shared" si="503"/>
        <v>1</v>
      </c>
      <c r="Q473" t="b">
        <f t="shared" si="504"/>
        <v>0</v>
      </c>
      <c r="R473" t="b">
        <f t="shared" si="505"/>
        <v>0</v>
      </c>
      <c r="S473" t="s">
        <v>547</v>
      </c>
      <c r="T473" t="b">
        <f t="shared" si="542"/>
        <v>0</v>
      </c>
      <c r="U473" t="b">
        <f t="shared" si="543"/>
        <v>0</v>
      </c>
      <c r="V473" t="str">
        <f t="shared" si="544"/>
        <v>na</v>
      </c>
      <c r="W473" t="b">
        <f t="shared" si="545"/>
        <v>0</v>
      </c>
      <c r="X473" t="b">
        <f t="shared" si="546"/>
        <v>0</v>
      </c>
      <c r="Y473" t="s">
        <v>517</v>
      </c>
      <c r="Z473">
        <f>VLOOKUP(Y473,'Vlookup tables'!$D$2:$E$6,2,FALSE)</f>
        <v>1</v>
      </c>
      <c r="AA473" t="b">
        <f t="shared" si="483"/>
        <v>0</v>
      </c>
      <c r="AB473" t="b">
        <f t="shared" si="506"/>
        <v>1</v>
      </c>
      <c r="AC473" t="b">
        <f t="shared" si="507"/>
        <v>0</v>
      </c>
      <c r="AD473" t="b">
        <f t="shared" si="508"/>
        <v>0</v>
      </c>
      <c r="AE473" t="b">
        <f t="shared" si="509"/>
        <v>0</v>
      </c>
      <c r="AF473" t="str">
        <f>IF(OR(AA473=FALSE,AA473="na"),"na",VLOOKUP(AV473,'Vlookup tables'!$G$2:$H$7,2,FALSE))</f>
        <v>na</v>
      </c>
      <c r="AG473">
        <f>IF(OR(AB473=FALSE,AB473="na"),"na",VLOOKUP(AW473,'Vlookup tables'!$G$2:$H$7,2,FALSE))</f>
        <v>1</v>
      </c>
      <c r="AH473" t="str">
        <f>IF(OR(AC473=FALSE,AC473="na"),"na",VLOOKUP(AX473,'Vlookup tables'!$G$2:$H$7,2,FALSE))</f>
        <v>na</v>
      </c>
      <c r="AI473" t="str">
        <f>IF(OR(AD473=FALSE,AD473="na"),"na",VLOOKUP(AY473,'Vlookup tables'!$G$2:$H$7,2,FALSE))</f>
        <v>na</v>
      </c>
      <c r="AJ473" t="str">
        <f>IF(OR(AA473=FALSE,AA473="na"),"na",VLOOKUP(BC473,'Vlookup tables'!$J$2:$K$5,2,FALSE))</f>
        <v>na</v>
      </c>
      <c r="AK473">
        <f>IF(OR(AB473=FALSE,AB473="na"),"na",VLOOKUP(BD473,'Vlookup tables'!$J$2:$K$5,2,FALSE))</f>
        <v>2</v>
      </c>
      <c r="AL473" t="str">
        <f>IF(OR(AC473=FALSE,AC473="na"),"na",VLOOKUP(BE473,'Vlookup tables'!$J$2:$K$5,2,FALSE))</f>
        <v>na</v>
      </c>
      <c r="AM473" t="str">
        <f>IF(OR(AD473=FALSE,AD473="na"),"na",VLOOKUP(BF473,'Vlookup tables'!$J$2:$K$5,2,FALSE))</f>
        <v>na</v>
      </c>
      <c r="AN473" t="str">
        <f t="shared" si="510"/>
        <v>na</v>
      </c>
      <c r="AO473" t="b">
        <f t="shared" si="511"/>
        <v>0</v>
      </c>
      <c r="AP473" t="str">
        <f t="shared" si="512"/>
        <v>na</v>
      </c>
      <c r="AQ473" t="str">
        <f t="shared" si="513"/>
        <v>na</v>
      </c>
      <c r="AR473" t="s">
        <v>627</v>
      </c>
      <c r="AW473" t="s">
        <v>530</v>
      </c>
      <c r="BD473" t="s">
        <v>528</v>
      </c>
      <c r="BQ473" t="str">
        <f t="shared" si="514"/>
        <v>Yes</v>
      </c>
      <c r="BR473" t="b">
        <f t="shared" si="515"/>
        <v>1</v>
      </c>
      <c r="BS473" t="b">
        <f t="shared" si="516"/>
        <v>1</v>
      </c>
      <c r="BT473" t="b">
        <f t="shared" si="517"/>
        <v>0</v>
      </c>
      <c r="BU473" t="b">
        <f t="shared" si="518"/>
        <v>0</v>
      </c>
      <c r="BV473" t="b">
        <f t="shared" si="519"/>
        <v>0</v>
      </c>
      <c r="BW473">
        <f>IF(OR(BR473=FALSE,BR473="na"),"na",VLOOKUP(CN473,'Vlookup tables'!$G$2:$H$7,2,FALSE))</f>
        <v>1</v>
      </c>
      <c r="BX473">
        <f>IF(OR(BS473=FALSE,BS473="na"),"na",VLOOKUP(CO473,'Vlookup tables'!$G$2:$H$7,2,FALSE))</f>
        <v>1</v>
      </c>
      <c r="BY473" t="str">
        <f>IF(OR(BT473=FALSE,BT473="na"),"na",VLOOKUP(CP473,'Vlookup tables'!$G$2:$H$7,2,FALSE))</f>
        <v>na</v>
      </c>
      <c r="BZ473" t="str">
        <f>IF(OR(BU473=FALSE,BU473="na"),"na",VLOOKUP(CQ473,'Vlookup tables'!$G$2:$H$7,2,FALSE))</f>
        <v>na</v>
      </c>
      <c r="CA473">
        <f>IF(OR(BR473=FALSE,BR473="na"),"na",VLOOKUP(CU473,'Vlookup tables'!$J$2:$K$5,2,FALSE))</f>
        <v>2</v>
      </c>
      <c r="CB473">
        <f>IF(OR(BS473=FALSE,BS473="na"),"na",VLOOKUP(CV473,'Vlookup tables'!$J$2:$K$5,2,FALSE))</f>
        <v>2</v>
      </c>
      <c r="CC473" t="str">
        <f>IF(OR(BT473=FALSE,BT473="na"),"na",VLOOKUP(CW473,'Vlookup tables'!$J$2:$K$5,2,FALSE))</f>
        <v>na</v>
      </c>
      <c r="CD473" t="str">
        <f>IF(OR(BU473=FALSE,BU473="na"),"na",VLOOKUP(CX473,'Vlookup tables'!$J$2:$K$5,2,FALSE))</f>
        <v>na</v>
      </c>
      <c r="CE473" t="b">
        <f t="shared" si="520"/>
        <v>0</v>
      </c>
      <c r="CF473" t="b">
        <f t="shared" si="521"/>
        <v>0</v>
      </c>
      <c r="CG473" t="str">
        <f t="shared" si="522"/>
        <v>na</v>
      </c>
      <c r="CH473" t="str">
        <f t="shared" si="523"/>
        <v>na</v>
      </c>
      <c r="CI473" t="s">
        <v>519</v>
      </c>
      <c r="CJ473" t="s">
        <v>529</v>
      </c>
      <c r="CN473" t="s">
        <v>530</v>
      </c>
      <c r="CO473" t="s">
        <v>530</v>
      </c>
      <c r="CU473" t="s">
        <v>528</v>
      </c>
      <c r="CV473" t="s">
        <v>528</v>
      </c>
      <c r="DI473" t="b">
        <f t="shared" si="524"/>
        <v>0</v>
      </c>
      <c r="EQ473" t="str">
        <f t="shared" si="525"/>
        <v>Unknown</v>
      </c>
      <c r="ER473" t="b">
        <f t="shared" si="526"/>
        <v>0</v>
      </c>
      <c r="ES473" t="b">
        <f t="shared" si="527"/>
        <v>0</v>
      </c>
      <c r="ET473" t="b">
        <f t="shared" si="528"/>
        <v>0</v>
      </c>
      <c r="EU473" t="b">
        <f t="shared" si="529"/>
        <v>0</v>
      </c>
      <c r="EV473" t="b">
        <f t="shared" si="530"/>
        <v>0</v>
      </c>
      <c r="EW473" t="str">
        <f t="shared" si="484"/>
        <v>na</v>
      </c>
      <c r="EX473" t="str">
        <f t="shared" si="485"/>
        <v>na</v>
      </c>
      <c r="EY473" t="str">
        <f t="shared" si="486"/>
        <v>na</v>
      </c>
      <c r="EZ473" t="str">
        <f t="shared" si="487"/>
        <v>na</v>
      </c>
      <c r="FA473" t="str">
        <f t="shared" si="488"/>
        <v>na</v>
      </c>
      <c r="FB473" t="str">
        <f t="shared" si="489"/>
        <v>na</v>
      </c>
      <c r="FC473" t="str">
        <f t="shared" si="531"/>
        <v>na</v>
      </c>
      <c r="FD473" t="str">
        <f t="shared" si="490"/>
        <v>na</v>
      </c>
      <c r="FE473" t="str">
        <f t="shared" si="491"/>
        <v>na</v>
      </c>
      <c r="FF473" t="str">
        <f t="shared" si="492"/>
        <v>na</v>
      </c>
      <c r="FG473" t="str">
        <f t="shared" si="493"/>
        <v>na</v>
      </c>
      <c r="FH473" t="str">
        <f t="shared" si="532"/>
        <v>na</v>
      </c>
      <c r="FI473" t="str">
        <f>IF(OR(FD473=FALSE,FD473="na"),"na",VLOOKUP(GH473,'Vlookup tables'!$G$2:$H$7,2,FALSE))</f>
        <v>na</v>
      </c>
      <c r="FJ473" t="str">
        <f>IF(OR(FE473=FALSE,FE473="na"),"na",VLOOKUP(GI473,'Vlookup tables'!$G$2:$H$7,2,FALSE))</f>
        <v>na</v>
      </c>
      <c r="FK473" t="str">
        <f>IF(OR(FF473=FALSE,FF473="na"),"na",VLOOKUP(GJ473,'Vlookup tables'!$G$2:$H$7,2,FALSE))</f>
        <v>na</v>
      </c>
      <c r="FL473" t="str">
        <f>IF(OR(FG473=FALSE,FG473="na"),"na",VLOOKUP(GK473,'Vlookup tables'!$G$2:$H$7,2,FALSE))</f>
        <v>na</v>
      </c>
      <c r="FM473" t="str">
        <f>IF(OR(FD473=FALSE,FD473="na"),"na",VLOOKUP(GO473,'Vlookup tables'!$J$2:$K$5,2,FALSE))</f>
        <v>na</v>
      </c>
      <c r="FN473" t="str">
        <f>IF(OR(FE473=FALSE,FE473="na"),"na",VLOOKUP(GP473,'Vlookup tables'!$J$2:$K$5,2,FALSE))</f>
        <v>na</v>
      </c>
      <c r="FO473" t="str">
        <f>IF(OR(FF473=FALSE,FF473="na"),"na",VLOOKUP(GQ473,'Vlookup tables'!$J$2:$K$5,2,FALSE))</f>
        <v>na</v>
      </c>
      <c r="FP473" t="str">
        <f>IF(OR(FG473=FALSE,FG473="na"),"na",VLOOKUP(GR473,'Vlookup tables'!$J$2:$K$5,2,FALSE))</f>
        <v>na</v>
      </c>
      <c r="FQ473" t="str">
        <f t="shared" si="494"/>
        <v>na</v>
      </c>
      <c r="FR473" t="str">
        <f t="shared" si="495"/>
        <v>na</v>
      </c>
      <c r="FS473" t="str">
        <f t="shared" si="496"/>
        <v>na</v>
      </c>
      <c r="FT473" t="str">
        <f t="shared" si="497"/>
        <v>na</v>
      </c>
      <c r="FU473" t="str">
        <f t="shared" si="498"/>
        <v>na</v>
      </c>
      <c r="HX473" t="str">
        <f>IF(IT473="","Unknown",VLOOKUP(IT473,'Vlookup tables'!$B$13:$C$16,2,FALSE))</f>
        <v>Unknown</v>
      </c>
      <c r="HY473" t="str">
        <f>IF(IU473="","Unknown",VLOOKUP(IU473,'Vlookup tables'!$D$13:$E$16,2,FALSE))</f>
        <v>Unknown</v>
      </c>
      <c r="HZ473" t="str">
        <f>IF(IV473="","Unknown",VLOOKUP(IV473,'Vlookup tables'!$F$13:$G$16,2,FALSE))</f>
        <v>Unknown</v>
      </c>
      <c r="IA473" t="str">
        <f>IF(IW473="","Unknown",VLOOKUP(IW473,'Vlookup tables'!$H$13:$I$16,2,FALSE))</f>
        <v>Unknown</v>
      </c>
      <c r="IB473" t="str">
        <f>IF(IX473="","Unknown",VLOOKUP(IX473,'Vlookup tables'!$J$13:$K$16,2,FALSE))</f>
        <v>Unknown</v>
      </c>
      <c r="IC473" t="str">
        <f>IF(IY473="","Unknown",VLOOKUP(IY473,'Vlookup tables'!$L$13:$M$16,2,FALSE))</f>
        <v>Unknown</v>
      </c>
      <c r="ID473" t="str">
        <f>IF(IZ473="","Unknown",VLOOKUP(IZ473,'Vlookup tables'!$N$13:$O$16,2,FALSE))</f>
        <v>Unknown</v>
      </c>
      <c r="IE473" t="str">
        <f>VLOOKUP(JA473,'Vlookup tables'!$P$13:$Q$15,2,FALSE)</f>
        <v>Unknown</v>
      </c>
      <c r="IF473" t="str">
        <f t="shared" si="533"/>
        <v>na</v>
      </c>
      <c r="IG473" t="str">
        <f t="shared" si="534"/>
        <v>na</v>
      </c>
      <c r="IH473" t="str">
        <f t="shared" si="535"/>
        <v>na</v>
      </c>
      <c r="II473" t="str">
        <f t="shared" si="499"/>
        <v>na</v>
      </c>
      <c r="IJ473" t="str">
        <f>IF(OR(IF473=FALSE,IF473="na"),"na",VLOOKUP(JF473,'Vlookup tables'!$G$2:$H$7,2,FALSE))</f>
        <v>na</v>
      </c>
      <c r="IK473" t="str">
        <f>IF(OR(IG473=FALSE,IG473="na"),"na",VLOOKUP(JG473,'Vlookup tables'!$G$2:$H$7,2,FALSE))</f>
        <v>na</v>
      </c>
      <c r="IL473" t="str">
        <f>IF(OR(IH473=FALSE,IH473="na"),"na",VLOOKUP(JH473,'Vlookup tables'!$G$2:$H$7,2,FALSE))</f>
        <v>na</v>
      </c>
      <c r="IM473" t="str">
        <f>IF(OR(IF473=FALSE,IF473="na"),"na",VLOOKUP(JL473,'Vlookup tables'!$J$2:$K$5,2,FALSE))</f>
        <v>na</v>
      </c>
      <c r="IN473" t="str">
        <f>IF(OR(IG473=FALSE,IG473="na"),"na",VLOOKUP(JM473,'Vlookup tables'!$J$2:$K$5,2,FALSE))</f>
        <v>na</v>
      </c>
      <c r="IO473" t="str">
        <f>IF(OR(IH473=FALSE,IH473="na"),"na",VLOOKUP(JN473,'Vlookup tables'!$J$2:$K$5,2,FALSE))</f>
        <v>na</v>
      </c>
      <c r="IP473" t="str">
        <f t="shared" si="536"/>
        <v>na</v>
      </c>
      <c r="IQ473" t="str">
        <f t="shared" si="537"/>
        <v>na</v>
      </c>
      <c r="IR473" t="str">
        <f t="shared" si="538"/>
        <v>na</v>
      </c>
      <c r="IS473" t="b">
        <f t="shared" si="539"/>
        <v>0</v>
      </c>
      <c r="KQ473" t="b">
        <f t="shared" si="540"/>
        <v>0</v>
      </c>
      <c r="KR473">
        <f t="shared" si="500"/>
        <v>124</v>
      </c>
    </row>
    <row r="474" spans="1:304" outlineLevel="1" x14ac:dyDescent="0.3">
      <c r="A474">
        <v>10</v>
      </c>
      <c r="B474">
        <v>65</v>
      </c>
      <c r="C474" s="2">
        <v>44904.358900462961</v>
      </c>
      <c r="D474">
        <v>1</v>
      </c>
      <c r="E474" t="s">
        <v>590</v>
      </c>
      <c r="F474" t="s">
        <v>611</v>
      </c>
      <c r="G474">
        <f>VLOOKUP(F474,'Vlookup tables'!$A$2:$B$10,2,FALSE)</f>
        <v>4</v>
      </c>
      <c r="H474" t="s">
        <v>579</v>
      </c>
      <c r="J474" t="str">
        <f t="shared" si="541"/>
        <v>Unknown</v>
      </c>
      <c r="K474" t="s">
        <v>568</v>
      </c>
      <c r="L474">
        <f>VLOOKUP(K474,'Vlookup tables'!$A$2:$B$10,2,FALSE)</f>
        <v>6</v>
      </c>
      <c r="N474" t="str">
        <f t="shared" si="501"/>
        <v>Unknown</v>
      </c>
      <c r="O474" t="str">
        <f t="shared" si="502"/>
        <v>Unknown</v>
      </c>
      <c r="P474" t="str">
        <f t="shared" si="503"/>
        <v>Unknown</v>
      </c>
      <c r="Q474" t="str">
        <f t="shared" si="504"/>
        <v>Unknown</v>
      </c>
      <c r="R474" t="str">
        <f t="shared" si="505"/>
        <v>Unknown</v>
      </c>
      <c r="T474" t="str">
        <f t="shared" si="542"/>
        <v>Unknown</v>
      </c>
      <c r="U474" t="str">
        <f t="shared" si="543"/>
        <v>Unknown</v>
      </c>
      <c r="V474" t="str">
        <f t="shared" si="544"/>
        <v>Unknown</v>
      </c>
      <c r="W474" t="str">
        <f t="shared" si="545"/>
        <v>Unknown</v>
      </c>
      <c r="X474" t="str">
        <f t="shared" si="546"/>
        <v>Unknown</v>
      </c>
      <c r="Z474" t="str">
        <f>VLOOKUP(Y474,'Vlookup tables'!$D$2:$E$6,2,FALSE)</f>
        <v>Unknown</v>
      </c>
      <c r="AA474" t="str">
        <f t="shared" si="483"/>
        <v>Unknown</v>
      </c>
      <c r="AB474" t="str">
        <f t="shared" si="506"/>
        <v>Unknown</v>
      </c>
      <c r="AC474" t="str">
        <f t="shared" si="507"/>
        <v>Unknown</v>
      </c>
      <c r="AD474" t="str">
        <f t="shared" si="508"/>
        <v>Unknown</v>
      </c>
      <c r="AE474" t="str">
        <f t="shared" si="509"/>
        <v>Unknown</v>
      </c>
      <c r="AF474" t="str">
        <f>IF(OR(AA474=FALSE,AA474="na"),"na",VLOOKUP(AV474,'Vlookup tables'!$G$2:$H$7,2,FALSE))</f>
        <v>Unknown</v>
      </c>
      <c r="AG474" t="str">
        <f>IF(OR(AB474=FALSE,AB474="na"),"na",VLOOKUP(AW474,'Vlookup tables'!$G$2:$H$7,2,FALSE))</f>
        <v>Unknown</v>
      </c>
      <c r="AH474" t="str">
        <f>IF(OR(AC474=FALSE,AC474="na"),"na",VLOOKUP(AX474,'Vlookup tables'!$G$2:$H$7,2,FALSE))</f>
        <v>Unknown</v>
      </c>
      <c r="AI474" t="str">
        <f>IF(OR(AD474=FALSE,AD474="na"),"na",VLOOKUP(AY474,'Vlookup tables'!$G$2:$H$7,2,FALSE))</f>
        <v>Unknown</v>
      </c>
      <c r="AJ474" t="str">
        <f>IF(OR(AA474=FALSE,AA474="na"),"na",VLOOKUP(BC474,'Vlookup tables'!$J$2:$K$5,2,FALSE))</f>
        <v>Unknown</v>
      </c>
      <c r="AK474" t="str">
        <f>IF(OR(AB474=FALSE,AB474="na"),"na",VLOOKUP(BD474,'Vlookup tables'!$J$2:$K$5,2,FALSE))</f>
        <v>Unknown</v>
      </c>
      <c r="AL474" t="str">
        <f>IF(OR(AC474=FALSE,AC474="na"),"na",VLOOKUP(BE474,'Vlookup tables'!$J$2:$K$5,2,FALSE))</f>
        <v>Unknown</v>
      </c>
      <c r="AM474" t="str">
        <f>IF(OR(AD474=FALSE,AD474="na"),"na",VLOOKUP(BF474,'Vlookup tables'!$J$2:$K$5,2,FALSE))</f>
        <v>Unknown</v>
      </c>
      <c r="AN474" t="b">
        <f t="shared" si="510"/>
        <v>0</v>
      </c>
      <c r="AO474" t="b">
        <f t="shared" si="511"/>
        <v>0</v>
      </c>
      <c r="AP474" t="b">
        <f t="shared" si="512"/>
        <v>0</v>
      </c>
      <c r="AQ474" t="b">
        <f t="shared" si="513"/>
        <v>0</v>
      </c>
      <c r="BQ474" t="str">
        <f t="shared" si="514"/>
        <v>Unknown</v>
      </c>
      <c r="BR474" t="str">
        <f t="shared" si="515"/>
        <v>Unknown</v>
      </c>
      <c r="BS474" t="str">
        <f t="shared" si="516"/>
        <v>Unknown</v>
      </c>
      <c r="BT474" t="str">
        <f t="shared" si="517"/>
        <v>Unknown</v>
      </c>
      <c r="BU474" t="str">
        <f t="shared" si="518"/>
        <v>Unknown</v>
      </c>
      <c r="BV474" t="str">
        <f t="shared" si="519"/>
        <v>Unknown</v>
      </c>
      <c r="BW474" t="str">
        <f>IF(OR(BR474=FALSE,BR474="na"),"na",VLOOKUP(CN474,'Vlookup tables'!$G$2:$H$7,2,FALSE))</f>
        <v>Unknown</v>
      </c>
      <c r="BX474" t="str">
        <f>IF(OR(BS474=FALSE,BS474="na"),"na",VLOOKUP(CO474,'Vlookup tables'!$G$2:$H$7,2,FALSE))</f>
        <v>Unknown</v>
      </c>
      <c r="BY474" t="str">
        <f>IF(OR(BT474=FALSE,BT474="na"),"na",VLOOKUP(CP474,'Vlookup tables'!$G$2:$H$7,2,FALSE))</f>
        <v>Unknown</v>
      </c>
      <c r="BZ474" t="str">
        <f>IF(OR(BU474=FALSE,BU474="na"),"na",VLOOKUP(CQ474,'Vlookup tables'!$G$2:$H$7,2,FALSE))</f>
        <v>Unknown</v>
      </c>
      <c r="CA474" t="str">
        <f>IF(OR(BR474=FALSE,BR474="na"),"na",VLOOKUP(CU474,'Vlookup tables'!$J$2:$K$5,2,FALSE))</f>
        <v>Unknown</v>
      </c>
      <c r="CB474" t="str">
        <f>IF(OR(BS474=FALSE,BS474="na"),"na",VLOOKUP(CV474,'Vlookup tables'!$J$2:$K$5,2,FALSE))</f>
        <v>Unknown</v>
      </c>
      <c r="CC474" t="str">
        <f>IF(OR(BT474=FALSE,BT474="na"),"na",VLOOKUP(CW474,'Vlookup tables'!$J$2:$K$5,2,FALSE))</f>
        <v>Unknown</v>
      </c>
      <c r="CD474" t="str">
        <f>IF(OR(BU474=FALSE,BU474="na"),"na",VLOOKUP(CX474,'Vlookup tables'!$J$2:$K$5,2,FALSE))</f>
        <v>Unknown</v>
      </c>
      <c r="CE474" t="b">
        <f t="shared" si="520"/>
        <v>0</v>
      </c>
      <c r="CF474" t="b">
        <f t="shared" si="521"/>
        <v>0</v>
      </c>
      <c r="CG474" t="b">
        <f t="shared" si="522"/>
        <v>0</v>
      </c>
      <c r="CH474" t="b">
        <f t="shared" si="523"/>
        <v>0</v>
      </c>
      <c r="DI474" t="b">
        <f t="shared" si="524"/>
        <v>0</v>
      </c>
      <c r="EQ474" t="str">
        <f t="shared" si="525"/>
        <v>Unknown</v>
      </c>
      <c r="ER474" t="b">
        <f t="shared" si="526"/>
        <v>0</v>
      </c>
      <c r="ES474" t="b">
        <f t="shared" si="527"/>
        <v>0</v>
      </c>
      <c r="ET474" t="b">
        <f t="shared" si="528"/>
        <v>0</v>
      </c>
      <c r="EU474" t="b">
        <f t="shared" si="529"/>
        <v>0</v>
      </c>
      <c r="EV474" t="b">
        <f t="shared" si="530"/>
        <v>0</v>
      </c>
      <c r="EW474" t="str">
        <f t="shared" si="484"/>
        <v>na</v>
      </c>
      <c r="EX474" t="str">
        <f t="shared" si="485"/>
        <v>na</v>
      </c>
      <c r="EY474" t="str">
        <f t="shared" si="486"/>
        <v>na</v>
      </c>
      <c r="EZ474" t="str">
        <f t="shared" si="487"/>
        <v>na</v>
      </c>
      <c r="FA474" t="str">
        <f t="shared" si="488"/>
        <v>na</v>
      </c>
      <c r="FB474" t="str">
        <f t="shared" si="489"/>
        <v>na</v>
      </c>
      <c r="FC474" t="str">
        <f t="shared" si="531"/>
        <v>na</v>
      </c>
      <c r="FD474" t="str">
        <f t="shared" si="490"/>
        <v>na</v>
      </c>
      <c r="FE474" t="str">
        <f t="shared" si="491"/>
        <v>na</v>
      </c>
      <c r="FF474" t="str">
        <f t="shared" si="492"/>
        <v>na</v>
      </c>
      <c r="FG474" t="str">
        <f t="shared" si="493"/>
        <v>na</v>
      </c>
      <c r="FH474" t="str">
        <f t="shared" si="532"/>
        <v>na</v>
      </c>
      <c r="FI474" t="str">
        <f>IF(OR(FD474=FALSE,FD474="na"),"na",VLOOKUP(GH474,'Vlookup tables'!$G$2:$H$7,2,FALSE))</f>
        <v>na</v>
      </c>
      <c r="FJ474" t="str">
        <f>IF(OR(FE474=FALSE,FE474="na"),"na",VLOOKUP(GI474,'Vlookup tables'!$G$2:$H$7,2,FALSE))</f>
        <v>na</v>
      </c>
      <c r="FK474" t="str">
        <f>IF(OR(FF474=FALSE,FF474="na"),"na",VLOOKUP(GJ474,'Vlookup tables'!$G$2:$H$7,2,FALSE))</f>
        <v>na</v>
      </c>
      <c r="FL474" t="str">
        <f>IF(OR(FG474=FALSE,FG474="na"),"na",VLOOKUP(GK474,'Vlookup tables'!$G$2:$H$7,2,FALSE))</f>
        <v>na</v>
      </c>
      <c r="FM474" t="str">
        <f>IF(OR(FD474=FALSE,FD474="na"),"na",VLOOKUP(GO474,'Vlookup tables'!$J$2:$K$5,2,FALSE))</f>
        <v>na</v>
      </c>
      <c r="FN474" t="str">
        <f>IF(OR(FE474=FALSE,FE474="na"),"na",VLOOKUP(GP474,'Vlookup tables'!$J$2:$K$5,2,FALSE))</f>
        <v>na</v>
      </c>
      <c r="FO474" t="str">
        <f>IF(OR(FF474=FALSE,FF474="na"),"na",VLOOKUP(GQ474,'Vlookup tables'!$J$2:$K$5,2,FALSE))</f>
        <v>na</v>
      </c>
      <c r="FP474" t="str">
        <f>IF(OR(FG474=FALSE,FG474="na"),"na",VLOOKUP(GR474,'Vlookup tables'!$J$2:$K$5,2,FALSE))</f>
        <v>na</v>
      </c>
      <c r="FQ474" t="str">
        <f t="shared" si="494"/>
        <v>na</v>
      </c>
      <c r="FR474" t="str">
        <f t="shared" si="495"/>
        <v>na</v>
      </c>
      <c r="FS474" t="str">
        <f t="shared" si="496"/>
        <v>na</v>
      </c>
      <c r="FT474" t="str">
        <f t="shared" si="497"/>
        <v>na</v>
      </c>
      <c r="FU474" t="str">
        <f t="shared" si="498"/>
        <v>na</v>
      </c>
      <c r="HX474" t="str">
        <f>IF(IT474="","Unknown",VLOOKUP(IT474,'Vlookup tables'!$B$13:$C$16,2,FALSE))</f>
        <v>Unknown</v>
      </c>
      <c r="HY474" t="str">
        <f>IF(IU474="","Unknown",VLOOKUP(IU474,'Vlookup tables'!$D$13:$E$16,2,FALSE))</f>
        <v>Unknown</v>
      </c>
      <c r="HZ474" t="str">
        <f>IF(IV474="","Unknown",VLOOKUP(IV474,'Vlookup tables'!$F$13:$G$16,2,FALSE))</f>
        <v>Unknown</v>
      </c>
      <c r="IA474" t="str">
        <f>IF(IW474="","Unknown",VLOOKUP(IW474,'Vlookup tables'!$H$13:$I$16,2,FALSE))</f>
        <v>Unknown</v>
      </c>
      <c r="IB474" t="str">
        <f>IF(IX474="","Unknown",VLOOKUP(IX474,'Vlookup tables'!$J$13:$K$16,2,FALSE))</f>
        <v>Unknown</v>
      </c>
      <c r="IC474" t="str">
        <f>IF(IY474="","Unknown",VLOOKUP(IY474,'Vlookup tables'!$L$13:$M$16,2,FALSE))</f>
        <v>Unknown</v>
      </c>
      <c r="ID474" t="str">
        <f>IF(IZ474="","Unknown",VLOOKUP(IZ474,'Vlookup tables'!$N$13:$O$16,2,FALSE))</f>
        <v>Unknown</v>
      </c>
      <c r="IE474" t="str">
        <f>VLOOKUP(JA474,'Vlookup tables'!$P$13:$Q$15,2,FALSE)</f>
        <v>Unknown</v>
      </c>
      <c r="IF474" t="str">
        <f t="shared" si="533"/>
        <v>na</v>
      </c>
      <c r="IG474" t="str">
        <f t="shared" si="534"/>
        <v>na</v>
      </c>
      <c r="IH474" t="str">
        <f t="shared" si="535"/>
        <v>na</v>
      </c>
      <c r="II474" t="str">
        <f t="shared" si="499"/>
        <v>na</v>
      </c>
      <c r="IJ474" t="str">
        <f>IF(OR(IF474=FALSE,IF474="na"),"na",VLOOKUP(JF474,'Vlookup tables'!$G$2:$H$7,2,FALSE))</f>
        <v>na</v>
      </c>
      <c r="IK474" t="str">
        <f>IF(OR(IG474=FALSE,IG474="na"),"na",VLOOKUP(JG474,'Vlookup tables'!$G$2:$H$7,2,FALSE))</f>
        <v>na</v>
      </c>
      <c r="IL474" t="str">
        <f>IF(OR(IH474=FALSE,IH474="na"),"na",VLOOKUP(JH474,'Vlookup tables'!$G$2:$H$7,2,FALSE))</f>
        <v>na</v>
      </c>
      <c r="IM474" t="str">
        <f>IF(OR(IF474=FALSE,IF474="na"),"na",VLOOKUP(JL474,'Vlookup tables'!$J$2:$K$5,2,FALSE))</f>
        <v>na</v>
      </c>
      <c r="IN474" t="str">
        <f>IF(OR(IG474=FALSE,IG474="na"),"na",VLOOKUP(JM474,'Vlookup tables'!$J$2:$K$5,2,FALSE))</f>
        <v>na</v>
      </c>
      <c r="IO474" t="str">
        <f>IF(OR(IH474=FALSE,IH474="na"),"na",VLOOKUP(JN474,'Vlookup tables'!$J$2:$K$5,2,FALSE))</f>
        <v>na</v>
      </c>
      <c r="IP474" t="str">
        <f t="shared" si="536"/>
        <v>na</v>
      </c>
      <c r="IQ474" t="str">
        <f t="shared" si="537"/>
        <v>na</v>
      </c>
      <c r="IR474" t="str">
        <f t="shared" si="538"/>
        <v>na</v>
      </c>
      <c r="IS474" t="b">
        <f t="shared" si="539"/>
        <v>0</v>
      </c>
      <c r="KQ474" t="b">
        <f t="shared" si="540"/>
        <v>0</v>
      </c>
      <c r="KR474">
        <f t="shared" si="500"/>
        <v>111</v>
      </c>
    </row>
    <row r="475" spans="1:304" outlineLevel="1" x14ac:dyDescent="0.3">
      <c r="A475">
        <v>16</v>
      </c>
      <c r="B475">
        <v>3189</v>
      </c>
      <c r="C475" s="2">
        <v>44904.362557870372</v>
      </c>
      <c r="D475">
        <v>1</v>
      </c>
      <c r="E475" t="s">
        <v>544</v>
      </c>
      <c r="F475" t="s">
        <v>611</v>
      </c>
      <c r="G475">
        <f>VLOOKUP(F475,'Vlookup tables'!$A$2:$B$10,2,FALSE)</f>
        <v>4</v>
      </c>
      <c r="H475" t="s">
        <v>545</v>
      </c>
      <c r="J475" t="str">
        <f t="shared" si="541"/>
        <v>Engineering</v>
      </c>
      <c r="K475" t="s">
        <v>612</v>
      </c>
      <c r="L475">
        <f>VLOOKUP(K475,'Vlookup tables'!$A$2:$B$10,2,FALSE)</f>
        <v>5</v>
      </c>
      <c r="M475" t="s">
        <v>1177</v>
      </c>
      <c r="N475" t="b">
        <f t="shared" si="501"/>
        <v>0</v>
      </c>
      <c r="O475" t="b">
        <f t="shared" si="502"/>
        <v>1</v>
      </c>
      <c r="P475" t="b">
        <f t="shared" si="503"/>
        <v>0</v>
      </c>
      <c r="Q475" t="b">
        <f t="shared" si="504"/>
        <v>1</v>
      </c>
      <c r="R475" t="b">
        <f t="shared" si="505"/>
        <v>1</v>
      </c>
      <c r="S475" t="s">
        <v>547</v>
      </c>
      <c r="T475" t="b">
        <f t="shared" si="542"/>
        <v>0</v>
      </c>
      <c r="U475" t="str">
        <f t="shared" si="543"/>
        <v>na</v>
      </c>
      <c r="V475" t="b">
        <f t="shared" si="544"/>
        <v>1</v>
      </c>
      <c r="W475" t="str">
        <f t="shared" si="545"/>
        <v>na</v>
      </c>
      <c r="X475" t="str">
        <f t="shared" si="546"/>
        <v>na</v>
      </c>
      <c r="Y475" t="s">
        <v>517</v>
      </c>
      <c r="Z475">
        <f>VLOOKUP(Y475,'Vlookup tables'!$D$2:$E$6,2,FALSE)</f>
        <v>1</v>
      </c>
      <c r="AA475" t="b">
        <f t="shared" si="483"/>
        <v>1</v>
      </c>
      <c r="AB475" t="b">
        <f t="shared" si="506"/>
        <v>1</v>
      </c>
      <c r="AC475" t="b">
        <f t="shared" si="507"/>
        <v>0</v>
      </c>
      <c r="AD475" t="b">
        <f t="shared" si="508"/>
        <v>0</v>
      </c>
      <c r="AE475" t="b">
        <f t="shared" si="509"/>
        <v>1</v>
      </c>
      <c r="AF475">
        <f>IF(OR(AA475=FALSE,AA475="na"),"na",VLOOKUP(AV475,'Vlookup tables'!$G$2:$H$7,2,FALSE))</f>
        <v>1</v>
      </c>
      <c r="AG475">
        <f>IF(OR(AB475=FALSE,AB475="na"),"na",VLOOKUP(AW475,'Vlookup tables'!$G$2:$H$7,2,FALSE))</f>
        <v>1</v>
      </c>
      <c r="AH475" t="str">
        <f>IF(OR(AC475=FALSE,AC475="na"),"na",VLOOKUP(AX475,'Vlookup tables'!$G$2:$H$7,2,FALSE))</f>
        <v>na</v>
      </c>
      <c r="AI475" t="str">
        <f>IF(OR(AD475=FALSE,AD475="na"),"na",VLOOKUP(AY475,'Vlookup tables'!$G$2:$H$7,2,FALSE))</f>
        <v>na</v>
      </c>
      <c r="AJ475">
        <f>IF(OR(AA475=FALSE,AA475="na"),"na",VLOOKUP(BC475,'Vlookup tables'!$J$2:$K$5,2,FALSE))</f>
        <v>3</v>
      </c>
      <c r="AK475">
        <f>IF(OR(AB475=FALSE,AB475="na"),"na",VLOOKUP(BD475,'Vlookup tables'!$J$2:$K$5,2,FALSE))</f>
        <v>3</v>
      </c>
      <c r="AL475" t="str">
        <f>IF(OR(AC475=FALSE,AC475="na"),"na",VLOOKUP(BE475,'Vlookup tables'!$J$2:$K$5,2,FALSE))</f>
        <v>na</v>
      </c>
      <c r="AM475" t="str">
        <f>IF(OR(AD475=FALSE,AD475="na"),"na",VLOOKUP(BF475,'Vlookup tables'!$J$2:$K$5,2,FALSE))</f>
        <v>na</v>
      </c>
      <c r="AN475" t="b">
        <f t="shared" si="510"/>
        <v>0</v>
      </c>
      <c r="AO475" t="b">
        <f t="shared" si="511"/>
        <v>0</v>
      </c>
      <c r="AP475" t="str">
        <f t="shared" si="512"/>
        <v>na</v>
      </c>
      <c r="AQ475" t="str">
        <f t="shared" si="513"/>
        <v>na</v>
      </c>
      <c r="AR475" t="s">
        <v>1054</v>
      </c>
      <c r="AS475" t="s">
        <v>2219</v>
      </c>
      <c r="AV475" t="s">
        <v>530</v>
      </c>
      <c r="AW475" t="s">
        <v>530</v>
      </c>
      <c r="AZ475" t="s">
        <v>530</v>
      </c>
      <c r="BC475" t="s">
        <v>532</v>
      </c>
      <c r="BD475" t="s">
        <v>532</v>
      </c>
      <c r="BG475" t="s">
        <v>532</v>
      </c>
      <c r="BQ475" t="str">
        <f t="shared" si="514"/>
        <v>Unknown</v>
      </c>
      <c r="BR475" t="str">
        <f t="shared" si="515"/>
        <v>Unknown</v>
      </c>
      <c r="BS475" t="str">
        <f t="shared" si="516"/>
        <v>Unknown</v>
      </c>
      <c r="BT475" t="str">
        <f t="shared" si="517"/>
        <v>Unknown</v>
      </c>
      <c r="BU475" t="str">
        <f t="shared" si="518"/>
        <v>Unknown</v>
      </c>
      <c r="BV475" t="str">
        <f t="shared" si="519"/>
        <v>Unknown</v>
      </c>
      <c r="BW475" t="str">
        <f>IF(OR(BR475=FALSE,BR475="na"),"na",VLOOKUP(CN475,'Vlookup tables'!$G$2:$H$7,2,FALSE))</f>
        <v>Unknown</v>
      </c>
      <c r="BX475" t="str">
        <f>IF(OR(BS475=FALSE,BS475="na"),"na",VLOOKUP(CO475,'Vlookup tables'!$G$2:$H$7,2,FALSE))</f>
        <v>Unknown</v>
      </c>
      <c r="BY475" t="str">
        <f>IF(OR(BT475=FALSE,BT475="na"),"na",VLOOKUP(CP475,'Vlookup tables'!$G$2:$H$7,2,FALSE))</f>
        <v>Unknown</v>
      </c>
      <c r="BZ475" t="str">
        <f>IF(OR(BU475=FALSE,BU475="na"),"na",VLOOKUP(CQ475,'Vlookup tables'!$G$2:$H$7,2,FALSE))</f>
        <v>Unknown</v>
      </c>
      <c r="CA475" t="str">
        <f>IF(OR(BR475=FALSE,BR475="na"),"na",VLOOKUP(CU475,'Vlookup tables'!$J$2:$K$5,2,FALSE))</f>
        <v>Unknown</v>
      </c>
      <c r="CB475" t="str">
        <f>IF(OR(BS475=FALSE,BS475="na"),"na",VLOOKUP(CV475,'Vlookup tables'!$J$2:$K$5,2,FALSE))</f>
        <v>Unknown</v>
      </c>
      <c r="CC475" t="str">
        <f>IF(OR(BT475=FALSE,BT475="na"),"na",VLOOKUP(CW475,'Vlookup tables'!$J$2:$K$5,2,FALSE))</f>
        <v>Unknown</v>
      </c>
      <c r="CD475" t="str">
        <f>IF(OR(BU475=FALSE,BU475="na"),"na",VLOOKUP(CX475,'Vlookup tables'!$J$2:$K$5,2,FALSE))</f>
        <v>Unknown</v>
      </c>
      <c r="CE475" t="b">
        <f t="shared" si="520"/>
        <v>0</v>
      </c>
      <c r="CF475" t="b">
        <f t="shared" si="521"/>
        <v>0</v>
      </c>
      <c r="CG475" t="b">
        <f t="shared" si="522"/>
        <v>0</v>
      </c>
      <c r="CH475" t="b">
        <f t="shared" si="523"/>
        <v>0</v>
      </c>
      <c r="DI475" t="b">
        <f t="shared" si="524"/>
        <v>0</v>
      </c>
      <c r="EQ475" t="str">
        <f t="shared" si="525"/>
        <v>Unknown</v>
      </c>
      <c r="ER475" t="b">
        <f t="shared" si="526"/>
        <v>0</v>
      </c>
      <c r="ES475" t="b">
        <f t="shared" si="527"/>
        <v>0</v>
      </c>
      <c r="ET475" t="b">
        <f t="shared" si="528"/>
        <v>0</v>
      </c>
      <c r="EU475" t="b">
        <f t="shared" si="529"/>
        <v>0</v>
      </c>
      <c r="EV475" t="b">
        <f t="shared" si="530"/>
        <v>0</v>
      </c>
      <c r="EW475" t="str">
        <f t="shared" si="484"/>
        <v>na</v>
      </c>
      <c r="EX475" t="str">
        <f t="shared" si="485"/>
        <v>na</v>
      </c>
      <c r="EY475" t="str">
        <f t="shared" si="486"/>
        <v>na</v>
      </c>
      <c r="EZ475" t="str">
        <f t="shared" si="487"/>
        <v>na</v>
      </c>
      <c r="FA475" t="str">
        <f t="shared" si="488"/>
        <v>na</v>
      </c>
      <c r="FB475" t="str">
        <f t="shared" si="489"/>
        <v>na</v>
      </c>
      <c r="FC475" t="str">
        <f t="shared" si="531"/>
        <v>na</v>
      </c>
      <c r="FD475" t="str">
        <f t="shared" si="490"/>
        <v>na</v>
      </c>
      <c r="FE475" t="str">
        <f t="shared" si="491"/>
        <v>na</v>
      </c>
      <c r="FF475" t="str">
        <f t="shared" si="492"/>
        <v>na</v>
      </c>
      <c r="FG475" t="str">
        <f t="shared" si="493"/>
        <v>na</v>
      </c>
      <c r="FH475" t="str">
        <f t="shared" si="532"/>
        <v>na</v>
      </c>
      <c r="FI475" t="str">
        <f>IF(OR(FD475=FALSE,FD475="na"),"na",VLOOKUP(GH475,'Vlookup tables'!$G$2:$H$7,2,FALSE))</f>
        <v>na</v>
      </c>
      <c r="FJ475" t="str">
        <f>IF(OR(FE475=FALSE,FE475="na"),"na",VLOOKUP(GI475,'Vlookup tables'!$G$2:$H$7,2,FALSE))</f>
        <v>na</v>
      </c>
      <c r="FK475" t="str">
        <f>IF(OR(FF475=FALSE,FF475="na"),"na",VLOOKUP(GJ475,'Vlookup tables'!$G$2:$H$7,2,FALSE))</f>
        <v>na</v>
      </c>
      <c r="FL475" t="str">
        <f>IF(OR(FG475=FALSE,FG475="na"),"na",VLOOKUP(GK475,'Vlookup tables'!$G$2:$H$7,2,FALSE))</f>
        <v>na</v>
      </c>
      <c r="FM475" t="str">
        <f>IF(OR(FD475=FALSE,FD475="na"),"na",VLOOKUP(GO475,'Vlookup tables'!$J$2:$K$5,2,FALSE))</f>
        <v>na</v>
      </c>
      <c r="FN475" t="str">
        <f>IF(OR(FE475=FALSE,FE475="na"),"na",VLOOKUP(GP475,'Vlookup tables'!$J$2:$K$5,2,FALSE))</f>
        <v>na</v>
      </c>
      <c r="FO475" t="str">
        <f>IF(OR(FF475=FALSE,FF475="na"),"na",VLOOKUP(GQ475,'Vlookup tables'!$J$2:$K$5,2,FALSE))</f>
        <v>na</v>
      </c>
      <c r="FP475" t="str">
        <f>IF(OR(FG475=FALSE,FG475="na"),"na",VLOOKUP(GR475,'Vlookup tables'!$J$2:$K$5,2,FALSE))</f>
        <v>na</v>
      </c>
      <c r="FQ475" t="str">
        <f t="shared" si="494"/>
        <v>na</v>
      </c>
      <c r="FR475" t="str">
        <f t="shared" si="495"/>
        <v>na</v>
      </c>
      <c r="FS475" t="str">
        <f t="shared" si="496"/>
        <v>na</v>
      </c>
      <c r="FT475" t="str">
        <f t="shared" si="497"/>
        <v>na</v>
      </c>
      <c r="FU475" t="str">
        <f t="shared" si="498"/>
        <v>na</v>
      </c>
      <c r="HX475" t="str">
        <f>IF(IT475="","Unknown",VLOOKUP(IT475,'Vlookup tables'!$B$13:$C$16,2,FALSE))</f>
        <v>Unknown</v>
      </c>
      <c r="HY475" t="str">
        <f>IF(IU475="","Unknown",VLOOKUP(IU475,'Vlookup tables'!$D$13:$E$16,2,FALSE))</f>
        <v>Unknown</v>
      </c>
      <c r="HZ475" t="str">
        <f>IF(IV475="","Unknown",VLOOKUP(IV475,'Vlookup tables'!$F$13:$G$16,2,FALSE))</f>
        <v>Unknown</v>
      </c>
      <c r="IA475" t="str">
        <f>IF(IW475="","Unknown",VLOOKUP(IW475,'Vlookup tables'!$H$13:$I$16,2,FALSE))</f>
        <v>Unknown</v>
      </c>
      <c r="IB475" t="str">
        <f>IF(IX475="","Unknown",VLOOKUP(IX475,'Vlookup tables'!$J$13:$K$16,2,FALSE))</f>
        <v>Unknown</v>
      </c>
      <c r="IC475" t="str">
        <f>IF(IY475="","Unknown",VLOOKUP(IY475,'Vlookup tables'!$L$13:$M$16,2,FALSE))</f>
        <v>Unknown</v>
      </c>
      <c r="ID475" t="str">
        <f>IF(IZ475="","Unknown",VLOOKUP(IZ475,'Vlookup tables'!$N$13:$O$16,2,FALSE))</f>
        <v>Unknown</v>
      </c>
      <c r="IE475" t="str">
        <f>VLOOKUP(JA475,'Vlookup tables'!$P$13:$Q$15,2,FALSE)</f>
        <v>Unknown</v>
      </c>
      <c r="IF475" t="str">
        <f t="shared" si="533"/>
        <v>na</v>
      </c>
      <c r="IG475" t="str">
        <f t="shared" si="534"/>
        <v>na</v>
      </c>
      <c r="IH475" t="str">
        <f t="shared" si="535"/>
        <v>na</v>
      </c>
      <c r="II475" t="str">
        <f t="shared" si="499"/>
        <v>na</v>
      </c>
      <c r="IJ475" t="str">
        <f>IF(OR(IF475=FALSE,IF475="na"),"na",VLOOKUP(JF475,'Vlookup tables'!$G$2:$H$7,2,FALSE))</f>
        <v>na</v>
      </c>
      <c r="IK475" t="str">
        <f>IF(OR(IG475=FALSE,IG475="na"),"na",VLOOKUP(JG475,'Vlookup tables'!$G$2:$H$7,2,FALSE))</f>
        <v>na</v>
      </c>
      <c r="IL475" t="str">
        <f>IF(OR(IH475=FALSE,IH475="na"),"na",VLOOKUP(JH475,'Vlookup tables'!$G$2:$H$7,2,FALSE))</f>
        <v>na</v>
      </c>
      <c r="IM475" t="str">
        <f>IF(OR(IF475=FALSE,IF475="na"),"na",VLOOKUP(JL475,'Vlookup tables'!$J$2:$K$5,2,FALSE))</f>
        <v>na</v>
      </c>
      <c r="IN475" t="str">
        <f>IF(OR(IG475=FALSE,IG475="na"),"na",VLOOKUP(JM475,'Vlookup tables'!$J$2:$K$5,2,FALSE))</f>
        <v>na</v>
      </c>
      <c r="IO475" t="str">
        <f>IF(OR(IH475=FALSE,IH475="na"),"na",VLOOKUP(JN475,'Vlookup tables'!$J$2:$K$5,2,FALSE))</f>
        <v>na</v>
      </c>
      <c r="IP475" t="str">
        <f t="shared" si="536"/>
        <v>na</v>
      </c>
      <c r="IQ475" t="str">
        <f t="shared" si="537"/>
        <v>na</v>
      </c>
      <c r="IR475" t="str">
        <f t="shared" si="538"/>
        <v>na</v>
      </c>
      <c r="IS475" t="b">
        <f t="shared" si="539"/>
        <v>0</v>
      </c>
      <c r="KQ475" t="b">
        <f t="shared" si="540"/>
        <v>0</v>
      </c>
      <c r="KR475">
        <f t="shared" si="500"/>
        <v>122</v>
      </c>
    </row>
    <row r="476" spans="1:304" outlineLevel="1" x14ac:dyDescent="0.3">
      <c r="A476">
        <v>1</v>
      </c>
      <c r="B476">
        <v>109</v>
      </c>
      <c r="C476" s="2">
        <v>44904.388657407406</v>
      </c>
      <c r="D476">
        <v>0.89999997615814198</v>
      </c>
      <c r="G476" t="str">
        <f>VLOOKUP(F476,'Vlookup tables'!$A$2:$B$10,2,FALSE)</f>
        <v>Unknown</v>
      </c>
      <c r="J476" t="str">
        <f t="shared" si="541"/>
        <v>Unknown</v>
      </c>
      <c r="L476" t="str">
        <f>VLOOKUP(K476,'Vlookup tables'!$A$2:$B$10,2,FALSE)</f>
        <v>Unknown</v>
      </c>
      <c r="N476" t="str">
        <f t="shared" si="501"/>
        <v>Unknown</v>
      </c>
      <c r="O476" t="str">
        <f t="shared" si="502"/>
        <v>Unknown</v>
      </c>
      <c r="P476" t="str">
        <f t="shared" si="503"/>
        <v>Unknown</v>
      </c>
      <c r="Q476" t="str">
        <f t="shared" si="504"/>
        <v>Unknown</v>
      </c>
      <c r="R476" t="str">
        <f t="shared" si="505"/>
        <v>Unknown</v>
      </c>
      <c r="T476" t="str">
        <f t="shared" si="542"/>
        <v>Unknown</v>
      </c>
      <c r="U476" t="str">
        <f t="shared" si="543"/>
        <v>Unknown</v>
      </c>
      <c r="V476" t="str">
        <f t="shared" si="544"/>
        <v>Unknown</v>
      </c>
      <c r="W476" t="str">
        <f t="shared" si="545"/>
        <v>Unknown</v>
      </c>
      <c r="X476" t="str">
        <f t="shared" si="546"/>
        <v>Unknown</v>
      </c>
      <c r="Z476" t="str">
        <f>VLOOKUP(Y476,'Vlookup tables'!$D$2:$E$6,2,FALSE)</f>
        <v>Unknown</v>
      </c>
      <c r="AA476" t="str">
        <f t="shared" si="483"/>
        <v>Unknown</v>
      </c>
      <c r="AB476" t="str">
        <f t="shared" si="506"/>
        <v>Unknown</v>
      </c>
      <c r="AC476" t="str">
        <f t="shared" si="507"/>
        <v>Unknown</v>
      </c>
      <c r="AD476" t="str">
        <f t="shared" si="508"/>
        <v>Unknown</v>
      </c>
      <c r="AE476" t="str">
        <f t="shared" si="509"/>
        <v>Unknown</v>
      </c>
      <c r="AF476" t="str">
        <f>IF(OR(AA476=FALSE,AA476="na"),"na",VLOOKUP(AV476,'Vlookup tables'!$G$2:$H$7,2,FALSE))</f>
        <v>Unknown</v>
      </c>
      <c r="AG476" t="str">
        <f>IF(OR(AB476=FALSE,AB476="na"),"na",VLOOKUP(AW476,'Vlookup tables'!$G$2:$H$7,2,FALSE))</f>
        <v>Unknown</v>
      </c>
      <c r="AH476" t="str">
        <f>IF(OR(AC476=FALSE,AC476="na"),"na",VLOOKUP(AX476,'Vlookup tables'!$G$2:$H$7,2,FALSE))</f>
        <v>Unknown</v>
      </c>
      <c r="AI476" t="str">
        <f>IF(OR(AD476=FALSE,AD476="na"),"na",VLOOKUP(AY476,'Vlookup tables'!$G$2:$H$7,2,FALSE))</f>
        <v>Unknown</v>
      </c>
      <c r="AJ476" t="str">
        <f>IF(OR(AA476=FALSE,AA476="na"),"na",VLOOKUP(BC476,'Vlookup tables'!$J$2:$K$5,2,FALSE))</f>
        <v>Unknown</v>
      </c>
      <c r="AK476" t="str">
        <f>IF(OR(AB476=FALSE,AB476="na"),"na",VLOOKUP(BD476,'Vlookup tables'!$J$2:$K$5,2,FALSE))</f>
        <v>Unknown</v>
      </c>
      <c r="AL476" t="str">
        <f>IF(OR(AC476=FALSE,AC476="na"),"na",VLOOKUP(BE476,'Vlookup tables'!$J$2:$K$5,2,FALSE))</f>
        <v>Unknown</v>
      </c>
      <c r="AM476" t="str">
        <f>IF(OR(AD476=FALSE,AD476="na"),"na",VLOOKUP(BF476,'Vlookup tables'!$J$2:$K$5,2,FALSE))</f>
        <v>Unknown</v>
      </c>
      <c r="AN476" t="b">
        <f t="shared" si="510"/>
        <v>0</v>
      </c>
      <c r="AO476" t="b">
        <f t="shared" si="511"/>
        <v>0</v>
      </c>
      <c r="AP476" t="b">
        <f t="shared" si="512"/>
        <v>0</v>
      </c>
      <c r="AQ476" t="b">
        <f t="shared" si="513"/>
        <v>0</v>
      </c>
      <c r="BQ476" t="str">
        <f t="shared" si="514"/>
        <v>Unknown</v>
      </c>
      <c r="BR476" t="str">
        <f t="shared" si="515"/>
        <v>Unknown</v>
      </c>
      <c r="BS476" t="str">
        <f t="shared" si="516"/>
        <v>Unknown</v>
      </c>
      <c r="BT476" t="str">
        <f t="shared" si="517"/>
        <v>Unknown</v>
      </c>
      <c r="BU476" t="str">
        <f t="shared" si="518"/>
        <v>Unknown</v>
      </c>
      <c r="BV476" t="str">
        <f t="shared" si="519"/>
        <v>Unknown</v>
      </c>
      <c r="BW476" t="str">
        <f>IF(OR(BR476=FALSE,BR476="na"),"na",VLOOKUP(CN476,'Vlookup tables'!$G$2:$H$7,2,FALSE))</f>
        <v>Unknown</v>
      </c>
      <c r="BX476" t="str">
        <f>IF(OR(BS476=FALSE,BS476="na"),"na",VLOOKUP(CO476,'Vlookup tables'!$G$2:$H$7,2,FALSE))</f>
        <v>Unknown</v>
      </c>
      <c r="BY476" t="str">
        <f>IF(OR(BT476=FALSE,BT476="na"),"na",VLOOKUP(CP476,'Vlookup tables'!$G$2:$H$7,2,FALSE))</f>
        <v>Unknown</v>
      </c>
      <c r="BZ476" t="str">
        <f>IF(OR(BU476=FALSE,BU476="na"),"na",VLOOKUP(CQ476,'Vlookup tables'!$G$2:$H$7,2,FALSE))</f>
        <v>Unknown</v>
      </c>
      <c r="CA476" t="str">
        <f>IF(OR(BR476=FALSE,BR476="na"),"na",VLOOKUP(CU476,'Vlookup tables'!$J$2:$K$5,2,FALSE))</f>
        <v>Unknown</v>
      </c>
      <c r="CB476" t="str">
        <f>IF(OR(BS476=FALSE,BS476="na"),"na",VLOOKUP(CV476,'Vlookup tables'!$J$2:$K$5,2,FALSE))</f>
        <v>Unknown</v>
      </c>
      <c r="CC476" t="str">
        <f>IF(OR(BT476=FALSE,BT476="na"),"na",VLOOKUP(CW476,'Vlookup tables'!$J$2:$K$5,2,FALSE))</f>
        <v>Unknown</v>
      </c>
      <c r="CD476" t="str">
        <f>IF(OR(BU476=FALSE,BU476="na"),"na",VLOOKUP(CX476,'Vlookup tables'!$J$2:$K$5,2,FALSE))</f>
        <v>Unknown</v>
      </c>
      <c r="CE476" t="b">
        <f t="shared" si="520"/>
        <v>0</v>
      </c>
      <c r="CF476" t="b">
        <f t="shared" si="521"/>
        <v>0</v>
      </c>
      <c r="CG476" t="b">
        <f t="shared" si="522"/>
        <v>0</v>
      </c>
      <c r="CH476" t="b">
        <f t="shared" si="523"/>
        <v>0</v>
      </c>
      <c r="DI476" t="b">
        <f t="shared" si="524"/>
        <v>0</v>
      </c>
      <c r="EQ476" t="str">
        <f t="shared" si="525"/>
        <v>Unknown</v>
      </c>
      <c r="ER476" t="b">
        <f t="shared" si="526"/>
        <v>0</v>
      </c>
      <c r="ES476" t="b">
        <f t="shared" si="527"/>
        <v>0</v>
      </c>
      <c r="ET476" t="b">
        <f t="shared" si="528"/>
        <v>0</v>
      </c>
      <c r="EU476" t="b">
        <f t="shared" si="529"/>
        <v>0</v>
      </c>
      <c r="EV476" t="b">
        <f t="shared" si="530"/>
        <v>0</v>
      </c>
      <c r="EW476" t="str">
        <f t="shared" si="484"/>
        <v>na</v>
      </c>
      <c r="EX476" t="str">
        <f t="shared" si="485"/>
        <v>na</v>
      </c>
      <c r="EY476" t="str">
        <f t="shared" si="486"/>
        <v>na</v>
      </c>
      <c r="EZ476" t="str">
        <f t="shared" si="487"/>
        <v>na</v>
      </c>
      <c r="FA476" t="str">
        <f t="shared" si="488"/>
        <v>na</v>
      </c>
      <c r="FB476" t="str">
        <f t="shared" si="489"/>
        <v>na</v>
      </c>
      <c r="FC476" t="str">
        <f t="shared" si="531"/>
        <v>na</v>
      </c>
      <c r="FD476" t="str">
        <f t="shared" si="490"/>
        <v>na</v>
      </c>
      <c r="FE476" t="str">
        <f t="shared" si="491"/>
        <v>na</v>
      </c>
      <c r="FF476" t="str">
        <f t="shared" si="492"/>
        <v>na</v>
      </c>
      <c r="FG476" t="str">
        <f t="shared" si="493"/>
        <v>na</v>
      </c>
      <c r="FH476" t="str">
        <f t="shared" si="532"/>
        <v>na</v>
      </c>
      <c r="FI476" t="str">
        <f>IF(OR(FD476=FALSE,FD476="na"),"na",VLOOKUP(GH476,'Vlookup tables'!$G$2:$H$7,2,FALSE))</f>
        <v>na</v>
      </c>
      <c r="FJ476" t="str">
        <f>IF(OR(FE476=FALSE,FE476="na"),"na",VLOOKUP(GI476,'Vlookup tables'!$G$2:$H$7,2,FALSE))</f>
        <v>na</v>
      </c>
      <c r="FK476" t="str">
        <f>IF(OR(FF476=FALSE,FF476="na"),"na",VLOOKUP(GJ476,'Vlookup tables'!$G$2:$H$7,2,FALSE))</f>
        <v>na</v>
      </c>
      <c r="FL476" t="str">
        <f>IF(OR(FG476=FALSE,FG476="na"),"na",VLOOKUP(GK476,'Vlookup tables'!$G$2:$H$7,2,FALSE))</f>
        <v>na</v>
      </c>
      <c r="FM476" t="str">
        <f>IF(OR(FD476=FALSE,FD476="na"),"na",VLOOKUP(GO476,'Vlookup tables'!$J$2:$K$5,2,FALSE))</f>
        <v>na</v>
      </c>
      <c r="FN476" t="str">
        <f>IF(OR(FE476=FALSE,FE476="na"),"na",VLOOKUP(GP476,'Vlookup tables'!$J$2:$K$5,2,FALSE))</f>
        <v>na</v>
      </c>
      <c r="FO476" t="str">
        <f>IF(OR(FF476=FALSE,FF476="na"),"na",VLOOKUP(GQ476,'Vlookup tables'!$J$2:$K$5,2,FALSE))</f>
        <v>na</v>
      </c>
      <c r="FP476" t="str">
        <f>IF(OR(FG476=FALSE,FG476="na"),"na",VLOOKUP(GR476,'Vlookup tables'!$J$2:$K$5,2,FALSE))</f>
        <v>na</v>
      </c>
      <c r="FQ476" t="str">
        <f t="shared" si="494"/>
        <v>na</v>
      </c>
      <c r="FR476" t="str">
        <f t="shared" si="495"/>
        <v>na</v>
      </c>
      <c r="FS476" t="str">
        <f t="shared" si="496"/>
        <v>na</v>
      </c>
      <c r="FT476" t="str">
        <f t="shared" si="497"/>
        <v>na</v>
      </c>
      <c r="FU476" t="str">
        <f t="shared" si="498"/>
        <v>na</v>
      </c>
      <c r="HX476" t="str">
        <f>IF(IT476="","Unknown",VLOOKUP(IT476,'Vlookup tables'!$B$13:$C$16,2,FALSE))</f>
        <v>Unknown</v>
      </c>
      <c r="HY476" t="str">
        <f>IF(IU476="","Unknown",VLOOKUP(IU476,'Vlookup tables'!$D$13:$E$16,2,FALSE))</f>
        <v>Unknown</v>
      </c>
      <c r="HZ476" t="str">
        <f>IF(IV476="","Unknown",VLOOKUP(IV476,'Vlookup tables'!$F$13:$G$16,2,FALSE))</f>
        <v>Unknown</v>
      </c>
      <c r="IA476" t="str">
        <f>IF(IW476="","Unknown",VLOOKUP(IW476,'Vlookup tables'!$H$13:$I$16,2,FALSE))</f>
        <v>Unknown</v>
      </c>
      <c r="IB476" t="str">
        <f>IF(IX476="","Unknown",VLOOKUP(IX476,'Vlookup tables'!$J$13:$K$16,2,FALSE))</f>
        <v>Unknown</v>
      </c>
      <c r="IC476" t="str">
        <f>IF(IY476="","Unknown",VLOOKUP(IY476,'Vlookup tables'!$L$13:$M$16,2,FALSE))</f>
        <v>Unknown</v>
      </c>
      <c r="ID476" t="str">
        <f>IF(IZ476="","Unknown",VLOOKUP(IZ476,'Vlookup tables'!$N$13:$O$16,2,FALSE))</f>
        <v>Unknown</v>
      </c>
      <c r="IE476" t="str">
        <f>VLOOKUP(JA476,'Vlookup tables'!$P$13:$Q$15,2,FALSE)</f>
        <v>Unknown</v>
      </c>
      <c r="IF476" t="str">
        <f t="shared" si="533"/>
        <v>na</v>
      </c>
      <c r="IG476" t="str">
        <f t="shared" si="534"/>
        <v>na</v>
      </c>
      <c r="IH476" t="str">
        <f t="shared" si="535"/>
        <v>na</v>
      </c>
      <c r="II476" t="str">
        <f t="shared" si="499"/>
        <v>na</v>
      </c>
      <c r="IJ476" t="str">
        <f>IF(OR(IF476=FALSE,IF476="na"),"na",VLOOKUP(JF476,'Vlookup tables'!$G$2:$H$7,2,FALSE))</f>
        <v>na</v>
      </c>
      <c r="IK476" t="str">
        <f>IF(OR(IG476=FALSE,IG476="na"),"na",VLOOKUP(JG476,'Vlookup tables'!$G$2:$H$7,2,FALSE))</f>
        <v>na</v>
      </c>
      <c r="IL476" t="str">
        <f>IF(OR(IH476=FALSE,IH476="na"),"na",VLOOKUP(JH476,'Vlookup tables'!$G$2:$H$7,2,FALSE))</f>
        <v>na</v>
      </c>
      <c r="IM476" t="str">
        <f>IF(OR(IF476=FALSE,IF476="na"),"na",VLOOKUP(JL476,'Vlookup tables'!$J$2:$K$5,2,FALSE))</f>
        <v>na</v>
      </c>
      <c r="IN476" t="str">
        <f>IF(OR(IG476=FALSE,IG476="na"),"na",VLOOKUP(JM476,'Vlookup tables'!$J$2:$K$5,2,FALSE))</f>
        <v>na</v>
      </c>
      <c r="IO476" t="str">
        <f>IF(OR(IH476=FALSE,IH476="na"),"na",VLOOKUP(JN476,'Vlookup tables'!$J$2:$K$5,2,FALSE))</f>
        <v>na</v>
      </c>
      <c r="IP476" t="str">
        <f t="shared" si="536"/>
        <v>na</v>
      </c>
      <c r="IQ476" t="str">
        <f t="shared" si="537"/>
        <v>na</v>
      </c>
      <c r="IR476" t="str">
        <f t="shared" si="538"/>
        <v>na</v>
      </c>
      <c r="IS476" t="b">
        <f t="shared" si="539"/>
        <v>0</v>
      </c>
      <c r="KQ476" t="b">
        <f t="shared" si="540"/>
        <v>0</v>
      </c>
      <c r="KR476">
        <f t="shared" si="500"/>
        <v>107</v>
      </c>
    </row>
    <row r="477" spans="1:304" outlineLevel="1" x14ac:dyDescent="0.3">
      <c r="A477">
        <v>1</v>
      </c>
      <c r="B477">
        <v>710469</v>
      </c>
      <c r="C477" s="2">
        <v>44904.391122685185</v>
      </c>
      <c r="D477">
        <v>1</v>
      </c>
      <c r="G477" t="str">
        <f>VLOOKUP(F477,'Vlookup tables'!$A$2:$B$10,2,FALSE)</f>
        <v>Unknown</v>
      </c>
      <c r="J477" t="str">
        <f t="shared" si="541"/>
        <v>Unknown</v>
      </c>
      <c r="L477" t="str">
        <f>VLOOKUP(K477,'Vlookup tables'!$A$2:$B$10,2,FALSE)</f>
        <v>Unknown</v>
      </c>
      <c r="N477" t="str">
        <f t="shared" si="501"/>
        <v>Unknown</v>
      </c>
      <c r="O477" t="str">
        <f t="shared" si="502"/>
        <v>Unknown</v>
      </c>
      <c r="P477" t="str">
        <f t="shared" si="503"/>
        <v>Unknown</v>
      </c>
      <c r="Q477" t="str">
        <f t="shared" si="504"/>
        <v>Unknown</v>
      </c>
      <c r="R477" t="str">
        <f t="shared" si="505"/>
        <v>Unknown</v>
      </c>
      <c r="T477" t="str">
        <f t="shared" si="542"/>
        <v>Unknown</v>
      </c>
      <c r="U477" t="str">
        <f t="shared" si="543"/>
        <v>Unknown</v>
      </c>
      <c r="V477" t="str">
        <f t="shared" si="544"/>
        <v>Unknown</v>
      </c>
      <c r="W477" t="str">
        <f t="shared" si="545"/>
        <v>Unknown</v>
      </c>
      <c r="X477" t="str">
        <f t="shared" si="546"/>
        <v>Unknown</v>
      </c>
      <c r="Z477" t="str">
        <f>VLOOKUP(Y477,'Vlookup tables'!$D$2:$E$6,2,FALSE)</f>
        <v>Unknown</v>
      </c>
      <c r="AA477" t="str">
        <f t="shared" si="483"/>
        <v>Unknown</v>
      </c>
      <c r="AB477" t="str">
        <f t="shared" si="506"/>
        <v>Unknown</v>
      </c>
      <c r="AC477" t="str">
        <f t="shared" si="507"/>
        <v>Unknown</v>
      </c>
      <c r="AD477" t="str">
        <f t="shared" si="508"/>
        <v>Unknown</v>
      </c>
      <c r="AE477" t="str">
        <f t="shared" si="509"/>
        <v>Unknown</v>
      </c>
      <c r="AF477" t="str">
        <f>IF(OR(AA477=FALSE,AA477="na"),"na",VLOOKUP(AV477,'Vlookup tables'!$G$2:$H$7,2,FALSE))</f>
        <v>Unknown</v>
      </c>
      <c r="AG477" t="str">
        <f>IF(OR(AB477=FALSE,AB477="na"),"na",VLOOKUP(AW477,'Vlookup tables'!$G$2:$H$7,2,FALSE))</f>
        <v>Unknown</v>
      </c>
      <c r="AH477" t="str">
        <f>IF(OR(AC477=FALSE,AC477="na"),"na",VLOOKUP(AX477,'Vlookup tables'!$G$2:$H$7,2,FALSE))</f>
        <v>Unknown</v>
      </c>
      <c r="AI477" t="str">
        <f>IF(OR(AD477=FALSE,AD477="na"),"na",VLOOKUP(AY477,'Vlookup tables'!$G$2:$H$7,2,FALSE))</f>
        <v>Unknown</v>
      </c>
      <c r="AJ477" t="str">
        <f>IF(OR(AA477=FALSE,AA477="na"),"na",VLOOKUP(BC477,'Vlookup tables'!$J$2:$K$5,2,FALSE))</f>
        <v>Unknown</v>
      </c>
      <c r="AK477" t="str">
        <f>IF(OR(AB477=FALSE,AB477="na"),"na",VLOOKUP(BD477,'Vlookup tables'!$J$2:$K$5,2,FALSE))</f>
        <v>Unknown</v>
      </c>
      <c r="AL477" t="str">
        <f>IF(OR(AC477=FALSE,AC477="na"),"na",VLOOKUP(BE477,'Vlookup tables'!$J$2:$K$5,2,FALSE))</f>
        <v>Unknown</v>
      </c>
      <c r="AM477" t="str">
        <f>IF(OR(AD477=FALSE,AD477="na"),"na",VLOOKUP(BF477,'Vlookup tables'!$J$2:$K$5,2,FALSE))</f>
        <v>Unknown</v>
      </c>
      <c r="AN477" t="b">
        <f t="shared" si="510"/>
        <v>0</v>
      </c>
      <c r="AO477" t="b">
        <f t="shared" si="511"/>
        <v>0</v>
      </c>
      <c r="AP477" t="b">
        <f t="shared" si="512"/>
        <v>0</v>
      </c>
      <c r="AQ477" t="b">
        <f t="shared" si="513"/>
        <v>0</v>
      </c>
      <c r="BQ477" t="str">
        <f t="shared" si="514"/>
        <v>Unknown</v>
      </c>
      <c r="BR477" t="str">
        <f t="shared" si="515"/>
        <v>Unknown</v>
      </c>
      <c r="BS477" t="str">
        <f t="shared" si="516"/>
        <v>Unknown</v>
      </c>
      <c r="BT477" t="str">
        <f t="shared" si="517"/>
        <v>Unknown</v>
      </c>
      <c r="BU477" t="str">
        <f t="shared" si="518"/>
        <v>Unknown</v>
      </c>
      <c r="BV477" t="str">
        <f t="shared" si="519"/>
        <v>Unknown</v>
      </c>
      <c r="BW477" t="str">
        <f>IF(OR(BR477=FALSE,BR477="na"),"na",VLOOKUP(CN477,'Vlookup tables'!$G$2:$H$7,2,FALSE))</f>
        <v>Unknown</v>
      </c>
      <c r="BX477" t="str">
        <f>IF(OR(BS477=FALSE,BS477="na"),"na",VLOOKUP(CO477,'Vlookup tables'!$G$2:$H$7,2,FALSE))</f>
        <v>Unknown</v>
      </c>
      <c r="BY477" t="str">
        <f>IF(OR(BT477=FALSE,BT477="na"),"na",VLOOKUP(CP477,'Vlookup tables'!$G$2:$H$7,2,FALSE))</f>
        <v>Unknown</v>
      </c>
      <c r="BZ477" t="str">
        <f>IF(OR(BU477=FALSE,BU477="na"),"na",VLOOKUP(CQ477,'Vlookup tables'!$G$2:$H$7,2,FALSE))</f>
        <v>Unknown</v>
      </c>
      <c r="CA477" t="str">
        <f>IF(OR(BR477=FALSE,BR477="na"),"na",VLOOKUP(CU477,'Vlookup tables'!$J$2:$K$5,2,FALSE))</f>
        <v>Unknown</v>
      </c>
      <c r="CB477" t="str">
        <f>IF(OR(BS477=FALSE,BS477="na"),"na",VLOOKUP(CV477,'Vlookup tables'!$J$2:$K$5,2,FALSE))</f>
        <v>Unknown</v>
      </c>
      <c r="CC477" t="str">
        <f>IF(OR(BT477=FALSE,BT477="na"),"na",VLOOKUP(CW477,'Vlookup tables'!$J$2:$K$5,2,FALSE))</f>
        <v>Unknown</v>
      </c>
      <c r="CD477" t="str">
        <f>IF(OR(BU477=FALSE,BU477="na"),"na",VLOOKUP(CX477,'Vlookup tables'!$J$2:$K$5,2,FALSE))</f>
        <v>Unknown</v>
      </c>
      <c r="CE477" t="b">
        <f t="shared" si="520"/>
        <v>0</v>
      </c>
      <c r="CF477" t="b">
        <f t="shared" si="521"/>
        <v>0</v>
      </c>
      <c r="CG477" t="b">
        <f t="shared" si="522"/>
        <v>0</v>
      </c>
      <c r="CH477" t="b">
        <f t="shared" si="523"/>
        <v>0</v>
      </c>
      <c r="DI477" t="b">
        <f t="shared" si="524"/>
        <v>0</v>
      </c>
      <c r="EQ477" t="str">
        <f t="shared" si="525"/>
        <v>Unknown</v>
      </c>
      <c r="ER477" t="b">
        <f t="shared" si="526"/>
        <v>0</v>
      </c>
      <c r="ES477" t="b">
        <f t="shared" si="527"/>
        <v>0</v>
      </c>
      <c r="ET477" t="b">
        <f t="shared" si="528"/>
        <v>0</v>
      </c>
      <c r="EU477" t="b">
        <f t="shared" si="529"/>
        <v>0</v>
      </c>
      <c r="EV477" t="b">
        <f t="shared" si="530"/>
        <v>0</v>
      </c>
      <c r="EW477" t="str">
        <f t="shared" si="484"/>
        <v>na</v>
      </c>
      <c r="EX477" t="str">
        <f t="shared" si="485"/>
        <v>na</v>
      </c>
      <c r="EY477" t="str">
        <f t="shared" si="486"/>
        <v>na</v>
      </c>
      <c r="EZ477" t="str">
        <f t="shared" si="487"/>
        <v>na</v>
      </c>
      <c r="FA477" t="str">
        <f t="shared" si="488"/>
        <v>na</v>
      </c>
      <c r="FB477" t="str">
        <f t="shared" si="489"/>
        <v>na</v>
      </c>
      <c r="FC477" t="str">
        <f t="shared" si="531"/>
        <v>na</v>
      </c>
      <c r="FD477" t="str">
        <f t="shared" si="490"/>
        <v>na</v>
      </c>
      <c r="FE477" t="str">
        <f t="shared" si="491"/>
        <v>na</v>
      </c>
      <c r="FF477" t="str">
        <f t="shared" si="492"/>
        <v>na</v>
      </c>
      <c r="FG477" t="str">
        <f t="shared" si="493"/>
        <v>na</v>
      </c>
      <c r="FH477" t="str">
        <f t="shared" si="532"/>
        <v>na</v>
      </c>
      <c r="FI477" t="str">
        <f>IF(OR(FD477=FALSE,FD477="na"),"na",VLOOKUP(GH477,'Vlookup tables'!$G$2:$H$7,2,FALSE))</f>
        <v>na</v>
      </c>
      <c r="FJ477" t="str">
        <f>IF(OR(FE477=FALSE,FE477="na"),"na",VLOOKUP(GI477,'Vlookup tables'!$G$2:$H$7,2,FALSE))</f>
        <v>na</v>
      </c>
      <c r="FK477" t="str">
        <f>IF(OR(FF477=FALSE,FF477="na"),"na",VLOOKUP(GJ477,'Vlookup tables'!$G$2:$H$7,2,FALSE))</f>
        <v>na</v>
      </c>
      <c r="FL477" t="str">
        <f>IF(OR(FG477=FALSE,FG477="na"),"na",VLOOKUP(GK477,'Vlookup tables'!$G$2:$H$7,2,FALSE))</f>
        <v>na</v>
      </c>
      <c r="FM477" t="str">
        <f>IF(OR(FD477=FALSE,FD477="na"),"na",VLOOKUP(GO477,'Vlookup tables'!$J$2:$K$5,2,FALSE))</f>
        <v>na</v>
      </c>
      <c r="FN477" t="str">
        <f>IF(OR(FE477=FALSE,FE477="na"),"na",VLOOKUP(GP477,'Vlookup tables'!$J$2:$K$5,2,FALSE))</f>
        <v>na</v>
      </c>
      <c r="FO477" t="str">
        <f>IF(OR(FF477=FALSE,FF477="na"),"na",VLOOKUP(GQ477,'Vlookup tables'!$J$2:$K$5,2,FALSE))</f>
        <v>na</v>
      </c>
      <c r="FP477" t="str">
        <f>IF(OR(FG477=FALSE,FG477="na"),"na",VLOOKUP(GR477,'Vlookup tables'!$J$2:$K$5,2,FALSE))</f>
        <v>na</v>
      </c>
      <c r="FQ477" t="str">
        <f t="shared" si="494"/>
        <v>na</v>
      </c>
      <c r="FR477" t="str">
        <f t="shared" si="495"/>
        <v>na</v>
      </c>
      <c r="FS477" t="str">
        <f t="shared" si="496"/>
        <v>na</v>
      </c>
      <c r="FT477" t="str">
        <f t="shared" si="497"/>
        <v>na</v>
      </c>
      <c r="FU477" t="str">
        <f t="shared" si="498"/>
        <v>na</v>
      </c>
      <c r="HX477" t="str">
        <f>IF(IT477="","Unknown",VLOOKUP(IT477,'Vlookup tables'!$B$13:$C$16,2,FALSE))</f>
        <v>Unknown</v>
      </c>
      <c r="HY477" t="str">
        <f>IF(IU477="","Unknown",VLOOKUP(IU477,'Vlookup tables'!$D$13:$E$16,2,FALSE))</f>
        <v>Unknown</v>
      </c>
      <c r="HZ477" t="str">
        <f>IF(IV477="","Unknown",VLOOKUP(IV477,'Vlookup tables'!$F$13:$G$16,2,FALSE))</f>
        <v>Unknown</v>
      </c>
      <c r="IA477" t="str">
        <f>IF(IW477="","Unknown",VLOOKUP(IW477,'Vlookup tables'!$H$13:$I$16,2,FALSE))</f>
        <v>Unknown</v>
      </c>
      <c r="IB477" t="str">
        <f>IF(IX477="","Unknown",VLOOKUP(IX477,'Vlookup tables'!$J$13:$K$16,2,FALSE))</f>
        <v>Unknown</v>
      </c>
      <c r="IC477" t="str">
        <f>IF(IY477="","Unknown",VLOOKUP(IY477,'Vlookup tables'!$L$13:$M$16,2,FALSE))</f>
        <v>Unknown</v>
      </c>
      <c r="ID477" t="str">
        <f>IF(IZ477="","Unknown",VLOOKUP(IZ477,'Vlookup tables'!$N$13:$O$16,2,FALSE))</f>
        <v>Unknown</v>
      </c>
      <c r="IE477" t="str">
        <f>VLOOKUP(JA477,'Vlookup tables'!$P$13:$Q$15,2,FALSE)</f>
        <v>Unknown</v>
      </c>
      <c r="IF477" t="str">
        <f t="shared" si="533"/>
        <v>na</v>
      </c>
      <c r="IG477" t="str">
        <f t="shared" si="534"/>
        <v>na</v>
      </c>
      <c r="IH477" t="str">
        <f t="shared" si="535"/>
        <v>na</v>
      </c>
      <c r="II477" t="str">
        <f t="shared" si="499"/>
        <v>na</v>
      </c>
      <c r="IJ477" t="str">
        <f>IF(OR(IF477=FALSE,IF477="na"),"na",VLOOKUP(JF477,'Vlookup tables'!$G$2:$H$7,2,FALSE))</f>
        <v>na</v>
      </c>
      <c r="IK477" t="str">
        <f>IF(OR(IG477=FALSE,IG477="na"),"na",VLOOKUP(JG477,'Vlookup tables'!$G$2:$H$7,2,FALSE))</f>
        <v>na</v>
      </c>
      <c r="IL477" t="str">
        <f>IF(OR(IH477=FALSE,IH477="na"),"na",VLOOKUP(JH477,'Vlookup tables'!$G$2:$H$7,2,FALSE))</f>
        <v>na</v>
      </c>
      <c r="IM477" t="str">
        <f>IF(OR(IF477=FALSE,IF477="na"),"na",VLOOKUP(JL477,'Vlookup tables'!$J$2:$K$5,2,FALSE))</f>
        <v>na</v>
      </c>
      <c r="IN477" t="str">
        <f>IF(OR(IG477=FALSE,IG477="na"),"na",VLOOKUP(JM477,'Vlookup tables'!$J$2:$K$5,2,FALSE))</f>
        <v>na</v>
      </c>
      <c r="IO477" t="str">
        <f>IF(OR(IH477=FALSE,IH477="na"),"na",VLOOKUP(JN477,'Vlookup tables'!$J$2:$K$5,2,FALSE))</f>
        <v>na</v>
      </c>
      <c r="IP477" t="str">
        <f t="shared" si="536"/>
        <v>na</v>
      </c>
      <c r="IQ477" t="str">
        <f t="shared" si="537"/>
        <v>na</v>
      </c>
      <c r="IR477" t="str">
        <f t="shared" si="538"/>
        <v>na</v>
      </c>
      <c r="IS477" t="b">
        <f t="shared" si="539"/>
        <v>0</v>
      </c>
      <c r="KQ477" t="b">
        <f t="shared" si="540"/>
        <v>0</v>
      </c>
      <c r="KR477">
        <f t="shared" si="500"/>
        <v>107</v>
      </c>
    </row>
    <row r="478" spans="1:304" outlineLevel="1" x14ac:dyDescent="0.3">
      <c r="A478">
        <v>98</v>
      </c>
      <c r="B478">
        <v>1012</v>
      </c>
      <c r="C478" s="2">
        <v>44904.393171296295</v>
      </c>
      <c r="D478">
        <v>1</v>
      </c>
      <c r="E478" t="s">
        <v>590</v>
      </c>
      <c r="F478" t="s">
        <v>568</v>
      </c>
      <c r="G478">
        <f>VLOOKUP(F478,'Vlookup tables'!$A$2:$B$10,2,FALSE)</f>
        <v>6</v>
      </c>
      <c r="H478" t="s">
        <v>545</v>
      </c>
      <c r="J478" t="str">
        <f t="shared" si="541"/>
        <v>Engineering</v>
      </c>
      <c r="K478" t="s">
        <v>568</v>
      </c>
      <c r="L478">
        <f>VLOOKUP(K478,'Vlookup tables'!$A$2:$B$10,2,FALSE)</f>
        <v>6</v>
      </c>
      <c r="M478" t="s">
        <v>626</v>
      </c>
      <c r="N478" t="b">
        <f t="shared" si="501"/>
        <v>1</v>
      </c>
      <c r="O478" t="b">
        <f t="shared" si="502"/>
        <v>1</v>
      </c>
      <c r="P478" t="b">
        <f t="shared" si="503"/>
        <v>1</v>
      </c>
      <c r="Q478" t="b">
        <f t="shared" si="504"/>
        <v>0</v>
      </c>
      <c r="R478" t="b">
        <f t="shared" si="505"/>
        <v>0</v>
      </c>
      <c r="S478" t="s">
        <v>614</v>
      </c>
      <c r="T478" t="str">
        <f t="shared" si="542"/>
        <v>na</v>
      </c>
      <c r="U478" t="str">
        <f t="shared" si="543"/>
        <v>na</v>
      </c>
      <c r="V478" t="str">
        <f t="shared" si="544"/>
        <v>na</v>
      </c>
      <c r="W478" t="b">
        <f t="shared" si="545"/>
        <v>1</v>
      </c>
      <c r="X478" t="b">
        <f t="shared" si="546"/>
        <v>0</v>
      </c>
      <c r="Y478" t="s">
        <v>517</v>
      </c>
      <c r="Z478">
        <f>VLOOKUP(Y478,'Vlookup tables'!$D$2:$E$6,2,FALSE)</f>
        <v>1</v>
      </c>
      <c r="AA478" t="b">
        <f t="shared" si="483"/>
        <v>1</v>
      </c>
      <c r="AB478" t="b">
        <f t="shared" si="506"/>
        <v>0</v>
      </c>
      <c r="AC478" t="b">
        <f t="shared" si="507"/>
        <v>0</v>
      </c>
      <c r="AD478" t="b">
        <f t="shared" si="508"/>
        <v>1</v>
      </c>
      <c r="AE478" t="b">
        <f t="shared" si="509"/>
        <v>0</v>
      </c>
      <c r="AF478">
        <f>IF(OR(AA478=FALSE,AA478="na"),"na",VLOOKUP(AV478,'Vlookup tables'!$G$2:$H$7,2,FALSE))</f>
        <v>4</v>
      </c>
      <c r="AG478" t="str">
        <f>IF(OR(AB478=FALSE,AB478="na"),"na",VLOOKUP(AW478,'Vlookup tables'!$G$2:$H$7,2,FALSE))</f>
        <v>na</v>
      </c>
      <c r="AH478" t="str">
        <f>IF(OR(AC478=FALSE,AC478="na"),"na",VLOOKUP(AX478,'Vlookup tables'!$G$2:$H$7,2,FALSE))</f>
        <v>na</v>
      </c>
      <c r="AI478">
        <f>IF(OR(AD478=FALSE,AD478="na"),"na",VLOOKUP(AY478,'Vlookup tables'!$G$2:$H$7,2,FALSE))</f>
        <v>2</v>
      </c>
      <c r="AJ478">
        <f>IF(OR(AA478=FALSE,AA478="na"),"na",VLOOKUP(BC478,'Vlookup tables'!$J$2:$K$5,2,FALSE))</f>
        <v>3</v>
      </c>
      <c r="AK478" t="str">
        <f>IF(OR(AB478=FALSE,AB478="na"),"na",VLOOKUP(BD478,'Vlookup tables'!$J$2:$K$5,2,FALSE))</f>
        <v>na</v>
      </c>
      <c r="AL478" t="str">
        <f>IF(OR(AC478=FALSE,AC478="na"),"na",VLOOKUP(BE478,'Vlookup tables'!$J$2:$K$5,2,FALSE))</f>
        <v>na</v>
      </c>
      <c r="AM478">
        <f>IF(OR(AD478=FALSE,AD478="na"),"na",VLOOKUP(BF478,'Vlookup tables'!$J$2:$K$5,2,FALSE))</f>
        <v>2</v>
      </c>
      <c r="AN478" t="b">
        <f t="shared" si="510"/>
        <v>1</v>
      </c>
      <c r="AO478" t="str">
        <f t="shared" si="511"/>
        <v>na</v>
      </c>
      <c r="AP478" t="str">
        <f t="shared" si="512"/>
        <v>na</v>
      </c>
      <c r="AQ478" t="b">
        <f t="shared" si="513"/>
        <v>0</v>
      </c>
      <c r="AR478" t="s">
        <v>597</v>
      </c>
      <c r="AV478" t="s">
        <v>573</v>
      </c>
      <c r="AY478" t="s">
        <v>531</v>
      </c>
      <c r="BC478" t="s">
        <v>532</v>
      </c>
      <c r="BF478" t="s">
        <v>528</v>
      </c>
      <c r="BJ478" t="s">
        <v>2220</v>
      </c>
      <c r="BQ478" t="str">
        <f t="shared" si="514"/>
        <v>Yes</v>
      </c>
      <c r="BR478" t="b">
        <f t="shared" si="515"/>
        <v>1</v>
      </c>
      <c r="BS478" t="b">
        <f t="shared" si="516"/>
        <v>1</v>
      </c>
      <c r="BT478" t="b">
        <f t="shared" si="517"/>
        <v>1</v>
      </c>
      <c r="BU478" t="b">
        <f t="shared" si="518"/>
        <v>1</v>
      </c>
      <c r="BV478" t="b">
        <f t="shared" si="519"/>
        <v>0</v>
      </c>
      <c r="BW478">
        <f>IF(OR(BR478=FALSE,BR478="na"),"na",VLOOKUP(CN478,'Vlookup tables'!$G$2:$H$7,2,FALSE))</f>
        <v>4</v>
      </c>
      <c r="BX478">
        <f>IF(OR(BS478=FALSE,BS478="na"),"na",VLOOKUP(CO478,'Vlookup tables'!$G$2:$H$7,2,FALSE))</f>
        <v>3</v>
      </c>
      <c r="BY478">
        <f>IF(OR(BT478=FALSE,BT478="na"),"na",VLOOKUP(CP478,'Vlookup tables'!$G$2:$H$7,2,FALSE))</f>
        <v>1</v>
      </c>
      <c r="BZ478">
        <f>IF(OR(BU478=FALSE,BU478="na"),"na",VLOOKUP(CQ478,'Vlookup tables'!$G$2:$H$7,2,FALSE))</f>
        <v>1</v>
      </c>
      <c r="CA478">
        <f>IF(OR(BR478=FALSE,BR478="na"),"na",VLOOKUP(CU478,'Vlookup tables'!$J$2:$K$5,2,FALSE))</f>
        <v>3</v>
      </c>
      <c r="CB478">
        <f>IF(OR(BS478=FALSE,BS478="na"),"na",VLOOKUP(CV478,'Vlookup tables'!$J$2:$K$5,2,FALSE))</f>
        <v>3</v>
      </c>
      <c r="CC478">
        <f>IF(OR(BT478=FALSE,BT478="na"),"na",VLOOKUP(CW478,'Vlookup tables'!$J$2:$K$5,2,FALSE))</f>
        <v>2</v>
      </c>
      <c r="CD478">
        <f>IF(OR(BU478=FALSE,BU478="na"),"na",VLOOKUP(CX478,'Vlookup tables'!$J$2:$K$5,2,FALSE))</f>
        <v>2</v>
      </c>
      <c r="CE478" t="b">
        <f t="shared" si="520"/>
        <v>0</v>
      </c>
      <c r="CF478" t="b">
        <f t="shared" si="521"/>
        <v>0</v>
      </c>
      <c r="CG478" t="b">
        <f t="shared" si="522"/>
        <v>0</v>
      </c>
      <c r="CH478" t="b">
        <f t="shared" si="523"/>
        <v>0</v>
      </c>
      <c r="CI478" t="s">
        <v>519</v>
      </c>
      <c r="CJ478" t="s">
        <v>550</v>
      </c>
      <c r="CN478" t="s">
        <v>573</v>
      </c>
      <c r="CO478" t="s">
        <v>527</v>
      </c>
      <c r="CP478" t="s">
        <v>530</v>
      </c>
      <c r="CQ478" t="s">
        <v>530</v>
      </c>
      <c r="CU478" t="s">
        <v>532</v>
      </c>
      <c r="CV478" t="s">
        <v>532</v>
      </c>
      <c r="CW478" t="s">
        <v>528</v>
      </c>
      <c r="CX478" t="s">
        <v>528</v>
      </c>
      <c r="DI478" t="b">
        <f t="shared" si="524"/>
        <v>0</v>
      </c>
      <c r="DK478" t="s">
        <v>552</v>
      </c>
      <c r="EQ478" t="b">
        <f t="shared" si="525"/>
        <v>0</v>
      </c>
      <c r="ER478" t="b">
        <f t="shared" si="526"/>
        <v>0</v>
      </c>
      <c r="ES478" t="b">
        <f t="shared" si="527"/>
        <v>0</v>
      </c>
      <c r="ET478" t="b">
        <f t="shared" si="528"/>
        <v>0</v>
      </c>
      <c r="EU478" t="b">
        <f t="shared" si="529"/>
        <v>0</v>
      </c>
      <c r="EV478" t="b">
        <f t="shared" si="530"/>
        <v>0</v>
      </c>
      <c r="EW478" t="str">
        <f t="shared" si="484"/>
        <v>na</v>
      </c>
      <c r="EX478" t="str">
        <f t="shared" si="485"/>
        <v>na</v>
      </c>
      <c r="EY478" t="str">
        <f t="shared" si="486"/>
        <v>na</v>
      </c>
      <c r="EZ478" t="str">
        <f t="shared" si="487"/>
        <v>na</v>
      </c>
      <c r="FA478" t="str">
        <f t="shared" si="488"/>
        <v>na</v>
      </c>
      <c r="FB478" t="str">
        <f t="shared" si="489"/>
        <v>na</v>
      </c>
      <c r="FC478" t="str">
        <f t="shared" si="531"/>
        <v>na</v>
      </c>
      <c r="FD478" t="str">
        <f t="shared" si="490"/>
        <v>na</v>
      </c>
      <c r="FE478" t="str">
        <f t="shared" si="491"/>
        <v>na</v>
      </c>
      <c r="FF478" t="str">
        <f t="shared" si="492"/>
        <v>na</v>
      </c>
      <c r="FG478" t="str">
        <f t="shared" si="493"/>
        <v>na</v>
      </c>
      <c r="FH478" t="str">
        <f t="shared" si="532"/>
        <v>na</v>
      </c>
      <c r="FI478" t="str">
        <f>IF(OR(FD478=FALSE,FD478="na"),"na",VLOOKUP(GH478,'Vlookup tables'!$G$2:$H$7,2,FALSE))</f>
        <v>na</v>
      </c>
      <c r="FJ478" t="str">
        <f>IF(OR(FE478=FALSE,FE478="na"),"na",VLOOKUP(GI478,'Vlookup tables'!$G$2:$H$7,2,FALSE))</f>
        <v>na</v>
      </c>
      <c r="FK478" t="str">
        <f>IF(OR(FF478=FALSE,FF478="na"),"na",VLOOKUP(GJ478,'Vlookup tables'!$G$2:$H$7,2,FALSE))</f>
        <v>na</v>
      </c>
      <c r="FL478" t="str">
        <f>IF(OR(FG478=FALSE,FG478="na"),"na",VLOOKUP(GK478,'Vlookup tables'!$G$2:$H$7,2,FALSE))</f>
        <v>na</v>
      </c>
      <c r="FM478" t="str">
        <f>IF(OR(FD478=FALSE,FD478="na"),"na",VLOOKUP(GO478,'Vlookup tables'!$J$2:$K$5,2,FALSE))</f>
        <v>na</v>
      </c>
      <c r="FN478" t="str">
        <f>IF(OR(FE478=FALSE,FE478="na"),"na",VLOOKUP(GP478,'Vlookup tables'!$J$2:$K$5,2,FALSE))</f>
        <v>na</v>
      </c>
      <c r="FO478" t="str">
        <f>IF(OR(FF478=FALSE,FF478="na"),"na",VLOOKUP(GQ478,'Vlookup tables'!$J$2:$K$5,2,FALSE))</f>
        <v>na</v>
      </c>
      <c r="FP478" t="str">
        <f>IF(OR(FG478=FALSE,FG478="na"),"na",VLOOKUP(GR478,'Vlookup tables'!$J$2:$K$5,2,FALSE))</f>
        <v>na</v>
      </c>
      <c r="FQ478" t="str">
        <f t="shared" si="494"/>
        <v>na</v>
      </c>
      <c r="FR478" t="str">
        <f t="shared" si="495"/>
        <v>na</v>
      </c>
      <c r="FS478" t="str">
        <f t="shared" si="496"/>
        <v>na</v>
      </c>
      <c r="FT478" t="str">
        <f t="shared" si="497"/>
        <v>na</v>
      </c>
      <c r="FU478" t="str">
        <f t="shared" si="498"/>
        <v>na</v>
      </c>
      <c r="FV478" t="s">
        <v>574</v>
      </c>
      <c r="HF478" t="s">
        <v>579</v>
      </c>
      <c r="HG478" t="s">
        <v>2221</v>
      </c>
      <c r="HX478">
        <f>IF(IT478="","Unknown",VLOOKUP(IT478,'Vlookup tables'!$B$13:$C$16,2,FALSE))</f>
        <v>3</v>
      </c>
      <c r="HY478">
        <f>IF(IU478="","Unknown",VLOOKUP(IU478,'Vlookup tables'!$D$13:$E$16,2,FALSE))</f>
        <v>1</v>
      </c>
      <c r="HZ478">
        <f>IF(IV478="","Unknown",VLOOKUP(IV478,'Vlookup tables'!$F$13:$G$16,2,FALSE))</f>
        <v>2</v>
      </c>
      <c r="IA478">
        <f>IF(IW478="","Unknown",VLOOKUP(IW478,'Vlookup tables'!$H$13:$I$16,2,FALSE))</f>
        <v>2</v>
      </c>
      <c r="IB478">
        <f>IF(IX478="","Unknown",VLOOKUP(IX478,'Vlookup tables'!$J$13:$K$16,2,FALSE))</f>
        <v>2</v>
      </c>
      <c r="IC478">
        <f>IF(IY478="","Unknown",VLOOKUP(IY478,'Vlookup tables'!$L$13:$M$16,2,FALSE))</f>
        <v>2</v>
      </c>
      <c r="ID478">
        <f>IF(IZ478="","Unknown",VLOOKUP(IZ478,'Vlookup tables'!$N$13:$O$16,2,FALSE))</f>
        <v>3</v>
      </c>
      <c r="IE478">
        <f>VLOOKUP(JA478,'Vlookup tables'!$P$13:$Q$15,2,FALSE)</f>
        <v>1</v>
      </c>
      <c r="IF478" t="str">
        <f t="shared" si="533"/>
        <v>na</v>
      </c>
      <c r="IG478" t="str">
        <f t="shared" si="534"/>
        <v>na</v>
      </c>
      <c r="IH478" t="str">
        <f t="shared" si="535"/>
        <v>na</v>
      </c>
      <c r="II478" t="str">
        <f t="shared" si="499"/>
        <v>na</v>
      </c>
      <c r="IJ478" t="str">
        <f>IF(OR(IF478=FALSE,IF478="na"),"na",VLOOKUP(JF478,'Vlookup tables'!$G$2:$H$7,2,FALSE))</f>
        <v>na</v>
      </c>
      <c r="IK478" t="str">
        <f>IF(OR(IG478=FALSE,IG478="na"),"na",VLOOKUP(JG478,'Vlookup tables'!$G$2:$H$7,2,FALSE))</f>
        <v>na</v>
      </c>
      <c r="IL478" t="str">
        <f>IF(OR(IH478=FALSE,IH478="na"),"na",VLOOKUP(JH478,'Vlookup tables'!$G$2:$H$7,2,FALSE))</f>
        <v>na</v>
      </c>
      <c r="IM478" t="str">
        <f>IF(OR(IF478=FALSE,IF478="na"),"na",VLOOKUP(JL478,'Vlookup tables'!$J$2:$K$5,2,FALSE))</f>
        <v>na</v>
      </c>
      <c r="IN478" t="str">
        <f>IF(OR(IG478=FALSE,IG478="na"),"na",VLOOKUP(JM478,'Vlookup tables'!$J$2:$K$5,2,FALSE))</f>
        <v>na</v>
      </c>
      <c r="IO478" t="str">
        <f>IF(OR(IH478=FALSE,IH478="na"),"na",VLOOKUP(JN478,'Vlookup tables'!$J$2:$K$5,2,FALSE))</f>
        <v>na</v>
      </c>
      <c r="IP478" t="str">
        <f t="shared" si="536"/>
        <v>na</v>
      </c>
      <c r="IQ478" t="str">
        <f t="shared" si="537"/>
        <v>na</v>
      </c>
      <c r="IR478" t="str">
        <f t="shared" si="538"/>
        <v>na</v>
      </c>
      <c r="IS478" t="b">
        <f t="shared" si="539"/>
        <v>0</v>
      </c>
      <c r="IT478" t="s">
        <v>538</v>
      </c>
      <c r="IU478" t="s">
        <v>669</v>
      </c>
      <c r="IV478" t="s">
        <v>561</v>
      </c>
      <c r="IW478" t="s">
        <v>562</v>
      </c>
      <c r="IX478" t="s">
        <v>563</v>
      </c>
      <c r="IY478" t="s">
        <v>528</v>
      </c>
      <c r="IZ478" t="s">
        <v>587</v>
      </c>
      <c r="JA478" t="s">
        <v>541</v>
      </c>
      <c r="JX478" t="s">
        <v>534</v>
      </c>
      <c r="KN478" t="s">
        <v>552</v>
      </c>
      <c r="KQ478" t="b">
        <f t="shared" si="540"/>
        <v>0</v>
      </c>
      <c r="KR478">
        <f t="shared" si="500"/>
        <v>144</v>
      </c>
    </row>
    <row r="479" spans="1:304" outlineLevel="1" x14ac:dyDescent="0.3">
      <c r="A479">
        <v>1</v>
      </c>
      <c r="B479">
        <v>20</v>
      </c>
      <c r="C479" s="2">
        <v>44904.411400462966</v>
      </c>
      <c r="D479">
        <v>1</v>
      </c>
      <c r="G479" t="str">
        <f>VLOOKUP(F479,'Vlookup tables'!$A$2:$B$10,2,FALSE)</f>
        <v>Unknown</v>
      </c>
      <c r="J479" t="str">
        <f t="shared" si="541"/>
        <v>Unknown</v>
      </c>
      <c r="L479" t="str">
        <f>VLOOKUP(K479,'Vlookup tables'!$A$2:$B$10,2,FALSE)</f>
        <v>Unknown</v>
      </c>
      <c r="N479" t="str">
        <f t="shared" si="501"/>
        <v>Unknown</v>
      </c>
      <c r="O479" t="str">
        <f t="shared" si="502"/>
        <v>Unknown</v>
      </c>
      <c r="P479" t="str">
        <f t="shared" si="503"/>
        <v>Unknown</v>
      </c>
      <c r="Q479" t="str">
        <f t="shared" si="504"/>
        <v>Unknown</v>
      </c>
      <c r="R479" t="str">
        <f t="shared" si="505"/>
        <v>Unknown</v>
      </c>
      <c r="T479" t="str">
        <f t="shared" si="542"/>
        <v>Unknown</v>
      </c>
      <c r="U479" t="str">
        <f t="shared" si="543"/>
        <v>Unknown</v>
      </c>
      <c r="V479" t="str">
        <f t="shared" si="544"/>
        <v>Unknown</v>
      </c>
      <c r="W479" t="str">
        <f t="shared" si="545"/>
        <v>Unknown</v>
      </c>
      <c r="X479" t="str">
        <f t="shared" si="546"/>
        <v>Unknown</v>
      </c>
      <c r="Z479" t="str">
        <f>VLOOKUP(Y479,'Vlookup tables'!$D$2:$E$6,2,FALSE)</f>
        <v>Unknown</v>
      </c>
      <c r="AA479" t="str">
        <f t="shared" si="483"/>
        <v>Unknown</v>
      </c>
      <c r="AB479" t="str">
        <f t="shared" si="506"/>
        <v>Unknown</v>
      </c>
      <c r="AC479" t="str">
        <f t="shared" si="507"/>
        <v>Unknown</v>
      </c>
      <c r="AD479" t="str">
        <f t="shared" si="508"/>
        <v>Unknown</v>
      </c>
      <c r="AE479" t="str">
        <f t="shared" si="509"/>
        <v>Unknown</v>
      </c>
      <c r="AF479" t="str">
        <f>IF(OR(AA479=FALSE,AA479="na"),"na",VLOOKUP(AV479,'Vlookup tables'!$G$2:$H$7,2,FALSE))</f>
        <v>Unknown</v>
      </c>
      <c r="AG479" t="str">
        <f>IF(OR(AB479=FALSE,AB479="na"),"na",VLOOKUP(AW479,'Vlookup tables'!$G$2:$H$7,2,FALSE))</f>
        <v>Unknown</v>
      </c>
      <c r="AH479" t="str">
        <f>IF(OR(AC479=FALSE,AC479="na"),"na",VLOOKUP(AX479,'Vlookup tables'!$G$2:$H$7,2,FALSE))</f>
        <v>Unknown</v>
      </c>
      <c r="AI479" t="str">
        <f>IF(OR(AD479=FALSE,AD479="na"),"na",VLOOKUP(AY479,'Vlookup tables'!$G$2:$H$7,2,FALSE))</f>
        <v>Unknown</v>
      </c>
      <c r="AJ479" t="str">
        <f>IF(OR(AA479=FALSE,AA479="na"),"na",VLOOKUP(BC479,'Vlookup tables'!$J$2:$K$5,2,FALSE))</f>
        <v>Unknown</v>
      </c>
      <c r="AK479" t="str">
        <f>IF(OR(AB479=FALSE,AB479="na"),"na",VLOOKUP(BD479,'Vlookup tables'!$J$2:$K$5,2,FALSE))</f>
        <v>Unknown</v>
      </c>
      <c r="AL479" t="str">
        <f>IF(OR(AC479=FALSE,AC479="na"),"na",VLOOKUP(BE479,'Vlookup tables'!$J$2:$K$5,2,FALSE))</f>
        <v>Unknown</v>
      </c>
      <c r="AM479" t="str">
        <f>IF(OR(AD479=FALSE,AD479="na"),"na",VLOOKUP(BF479,'Vlookup tables'!$J$2:$K$5,2,FALSE))</f>
        <v>Unknown</v>
      </c>
      <c r="AN479" t="b">
        <f t="shared" si="510"/>
        <v>0</v>
      </c>
      <c r="AO479" t="b">
        <f t="shared" si="511"/>
        <v>0</v>
      </c>
      <c r="AP479" t="b">
        <f t="shared" si="512"/>
        <v>0</v>
      </c>
      <c r="AQ479" t="b">
        <f t="shared" si="513"/>
        <v>0</v>
      </c>
      <c r="BQ479" t="str">
        <f t="shared" si="514"/>
        <v>Unknown</v>
      </c>
      <c r="BR479" t="str">
        <f t="shared" si="515"/>
        <v>Unknown</v>
      </c>
      <c r="BS479" t="str">
        <f t="shared" si="516"/>
        <v>Unknown</v>
      </c>
      <c r="BT479" t="str">
        <f t="shared" si="517"/>
        <v>Unknown</v>
      </c>
      <c r="BU479" t="str">
        <f t="shared" si="518"/>
        <v>Unknown</v>
      </c>
      <c r="BV479" t="str">
        <f t="shared" si="519"/>
        <v>Unknown</v>
      </c>
      <c r="BW479" t="str">
        <f>IF(OR(BR479=FALSE,BR479="na"),"na",VLOOKUP(CN479,'Vlookup tables'!$G$2:$H$7,2,FALSE))</f>
        <v>Unknown</v>
      </c>
      <c r="BX479" t="str">
        <f>IF(OR(BS479=FALSE,BS479="na"),"na",VLOOKUP(CO479,'Vlookup tables'!$G$2:$H$7,2,FALSE))</f>
        <v>Unknown</v>
      </c>
      <c r="BY479" t="str">
        <f>IF(OR(BT479=FALSE,BT479="na"),"na",VLOOKUP(CP479,'Vlookup tables'!$G$2:$H$7,2,FALSE))</f>
        <v>Unknown</v>
      </c>
      <c r="BZ479" t="str">
        <f>IF(OR(BU479=FALSE,BU479="na"),"na",VLOOKUP(CQ479,'Vlookup tables'!$G$2:$H$7,2,FALSE))</f>
        <v>Unknown</v>
      </c>
      <c r="CA479" t="str">
        <f>IF(OR(BR479=FALSE,BR479="na"),"na",VLOOKUP(CU479,'Vlookup tables'!$J$2:$K$5,2,FALSE))</f>
        <v>Unknown</v>
      </c>
      <c r="CB479" t="str">
        <f>IF(OR(BS479=FALSE,BS479="na"),"na",VLOOKUP(CV479,'Vlookup tables'!$J$2:$K$5,2,FALSE))</f>
        <v>Unknown</v>
      </c>
      <c r="CC479" t="str">
        <f>IF(OR(BT479=FALSE,BT479="na"),"na",VLOOKUP(CW479,'Vlookup tables'!$J$2:$K$5,2,FALSE))</f>
        <v>Unknown</v>
      </c>
      <c r="CD479" t="str">
        <f>IF(OR(BU479=FALSE,BU479="na"),"na",VLOOKUP(CX479,'Vlookup tables'!$J$2:$K$5,2,FALSE))</f>
        <v>Unknown</v>
      </c>
      <c r="CE479" t="b">
        <f t="shared" si="520"/>
        <v>0</v>
      </c>
      <c r="CF479" t="b">
        <f t="shared" si="521"/>
        <v>0</v>
      </c>
      <c r="CG479" t="b">
        <f t="shared" si="522"/>
        <v>0</v>
      </c>
      <c r="CH479" t="b">
        <f t="shared" si="523"/>
        <v>0</v>
      </c>
      <c r="DI479" t="b">
        <f t="shared" si="524"/>
        <v>0</v>
      </c>
      <c r="EQ479" t="str">
        <f t="shared" si="525"/>
        <v>Unknown</v>
      </c>
      <c r="ER479" t="b">
        <f t="shared" si="526"/>
        <v>0</v>
      </c>
      <c r="ES479" t="b">
        <f t="shared" si="527"/>
        <v>0</v>
      </c>
      <c r="ET479" t="b">
        <f t="shared" si="528"/>
        <v>0</v>
      </c>
      <c r="EU479" t="b">
        <f t="shared" si="529"/>
        <v>0</v>
      </c>
      <c r="EV479" t="b">
        <f t="shared" si="530"/>
        <v>0</v>
      </c>
      <c r="EW479" t="str">
        <f t="shared" si="484"/>
        <v>na</v>
      </c>
      <c r="EX479" t="str">
        <f t="shared" si="485"/>
        <v>na</v>
      </c>
      <c r="EY479" t="str">
        <f t="shared" si="486"/>
        <v>na</v>
      </c>
      <c r="EZ479" t="str">
        <f t="shared" si="487"/>
        <v>na</v>
      </c>
      <c r="FA479" t="str">
        <f t="shared" si="488"/>
        <v>na</v>
      </c>
      <c r="FB479" t="str">
        <f t="shared" si="489"/>
        <v>na</v>
      </c>
      <c r="FC479" t="str">
        <f t="shared" si="531"/>
        <v>na</v>
      </c>
      <c r="FD479" t="str">
        <f t="shared" si="490"/>
        <v>na</v>
      </c>
      <c r="FE479" t="str">
        <f t="shared" si="491"/>
        <v>na</v>
      </c>
      <c r="FF479" t="str">
        <f t="shared" si="492"/>
        <v>na</v>
      </c>
      <c r="FG479" t="str">
        <f t="shared" si="493"/>
        <v>na</v>
      </c>
      <c r="FH479" t="str">
        <f t="shared" si="532"/>
        <v>na</v>
      </c>
      <c r="FI479" t="str">
        <f>IF(OR(FD479=FALSE,FD479="na"),"na",VLOOKUP(GH479,'Vlookup tables'!$G$2:$H$7,2,FALSE))</f>
        <v>na</v>
      </c>
      <c r="FJ479" t="str">
        <f>IF(OR(FE479=FALSE,FE479="na"),"na",VLOOKUP(GI479,'Vlookup tables'!$G$2:$H$7,2,FALSE))</f>
        <v>na</v>
      </c>
      <c r="FK479" t="str">
        <f>IF(OR(FF479=FALSE,FF479="na"),"na",VLOOKUP(GJ479,'Vlookup tables'!$G$2:$H$7,2,FALSE))</f>
        <v>na</v>
      </c>
      <c r="FL479" t="str">
        <f>IF(OR(FG479=FALSE,FG479="na"),"na",VLOOKUP(GK479,'Vlookup tables'!$G$2:$H$7,2,FALSE))</f>
        <v>na</v>
      </c>
      <c r="FM479" t="str">
        <f>IF(OR(FD479=FALSE,FD479="na"),"na",VLOOKUP(GO479,'Vlookup tables'!$J$2:$K$5,2,FALSE))</f>
        <v>na</v>
      </c>
      <c r="FN479" t="str">
        <f>IF(OR(FE479=FALSE,FE479="na"),"na",VLOOKUP(GP479,'Vlookup tables'!$J$2:$K$5,2,FALSE))</f>
        <v>na</v>
      </c>
      <c r="FO479" t="str">
        <f>IF(OR(FF479=FALSE,FF479="na"),"na",VLOOKUP(GQ479,'Vlookup tables'!$J$2:$K$5,2,FALSE))</f>
        <v>na</v>
      </c>
      <c r="FP479" t="str">
        <f>IF(OR(FG479=FALSE,FG479="na"),"na",VLOOKUP(GR479,'Vlookup tables'!$J$2:$K$5,2,FALSE))</f>
        <v>na</v>
      </c>
      <c r="FQ479" t="str">
        <f t="shared" si="494"/>
        <v>na</v>
      </c>
      <c r="FR479" t="str">
        <f t="shared" si="495"/>
        <v>na</v>
      </c>
      <c r="FS479" t="str">
        <f t="shared" si="496"/>
        <v>na</v>
      </c>
      <c r="FT479" t="str">
        <f t="shared" si="497"/>
        <v>na</v>
      </c>
      <c r="FU479" t="str">
        <f t="shared" si="498"/>
        <v>na</v>
      </c>
      <c r="HX479" t="str">
        <f>IF(IT479="","Unknown",VLOOKUP(IT479,'Vlookup tables'!$B$13:$C$16,2,FALSE))</f>
        <v>Unknown</v>
      </c>
      <c r="HY479" t="str">
        <f>IF(IU479="","Unknown",VLOOKUP(IU479,'Vlookup tables'!$D$13:$E$16,2,FALSE))</f>
        <v>Unknown</v>
      </c>
      <c r="HZ479" t="str">
        <f>IF(IV479="","Unknown",VLOOKUP(IV479,'Vlookup tables'!$F$13:$G$16,2,FALSE))</f>
        <v>Unknown</v>
      </c>
      <c r="IA479" t="str">
        <f>IF(IW479="","Unknown",VLOOKUP(IW479,'Vlookup tables'!$H$13:$I$16,2,FALSE))</f>
        <v>Unknown</v>
      </c>
      <c r="IB479" t="str">
        <f>IF(IX479="","Unknown",VLOOKUP(IX479,'Vlookup tables'!$J$13:$K$16,2,FALSE))</f>
        <v>Unknown</v>
      </c>
      <c r="IC479" t="str">
        <f>IF(IY479="","Unknown",VLOOKUP(IY479,'Vlookup tables'!$L$13:$M$16,2,FALSE))</f>
        <v>Unknown</v>
      </c>
      <c r="ID479" t="str">
        <f>IF(IZ479="","Unknown",VLOOKUP(IZ479,'Vlookup tables'!$N$13:$O$16,2,FALSE))</f>
        <v>Unknown</v>
      </c>
      <c r="IE479" t="str">
        <f>VLOOKUP(JA479,'Vlookup tables'!$P$13:$Q$15,2,FALSE)</f>
        <v>Unknown</v>
      </c>
      <c r="IF479" t="str">
        <f t="shared" si="533"/>
        <v>na</v>
      </c>
      <c r="IG479" t="str">
        <f t="shared" si="534"/>
        <v>na</v>
      </c>
      <c r="IH479" t="str">
        <f t="shared" si="535"/>
        <v>na</v>
      </c>
      <c r="II479" t="str">
        <f t="shared" si="499"/>
        <v>na</v>
      </c>
      <c r="IJ479" t="str">
        <f>IF(OR(IF479=FALSE,IF479="na"),"na",VLOOKUP(JF479,'Vlookup tables'!$G$2:$H$7,2,FALSE))</f>
        <v>na</v>
      </c>
      <c r="IK479" t="str">
        <f>IF(OR(IG479=FALSE,IG479="na"),"na",VLOOKUP(JG479,'Vlookup tables'!$G$2:$H$7,2,FALSE))</f>
        <v>na</v>
      </c>
      <c r="IL479" t="str">
        <f>IF(OR(IH479=FALSE,IH479="na"),"na",VLOOKUP(JH479,'Vlookup tables'!$G$2:$H$7,2,FALSE))</f>
        <v>na</v>
      </c>
      <c r="IM479" t="str">
        <f>IF(OR(IF479=FALSE,IF479="na"),"na",VLOOKUP(JL479,'Vlookup tables'!$J$2:$K$5,2,FALSE))</f>
        <v>na</v>
      </c>
      <c r="IN479" t="str">
        <f>IF(OR(IG479=FALSE,IG479="na"),"na",VLOOKUP(JM479,'Vlookup tables'!$J$2:$K$5,2,FALSE))</f>
        <v>na</v>
      </c>
      <c r="IO479" t="str">
        <f>IF(OR(IH479=FALSE,IH479="na"),"na",VLOOKUP(JN479,'Vlookup tables'!$J$2:$K$5,2,FALSE))</f>
        <v>na</v>
      </c>
      <c r="IP479" t="str">
        <f t="shared" si="536"/>
        <v>na</v>
      </c>
      <c r="IQ479" t="str">
        <f t="shared" si="537"/>
        <v>na</v>
      </c>
      <c r="IR479" t="str">
        <f t="shared" si="538"/>
        <v>na</v>
      </c>
      <c r="IS479" t="b">
        <f t="shared" si="539"/>
        <v>0</v>
      </c>
      <c r="KQ479" t="b">
        <f t="shared" si="540"/>
        <v>0</v>
      </c>
      <c r="KR479">
        <f t="shared" si="500"/>
        <v>107</v>
      </c>
    </row>
    <row r="480" spans="1:304" outlineLevel="1" x14ac:dyDescent="0.3">
      <c r="A480">
        <v>98</v>
      </c>
      <c r="B480">
        <v>4926</v>
      </c>
      <c r="C480" s="2">
        <v>44904.418043981481</v>
      </c>
      <c r="D480">
        <v>1</v>
      </c>
      <c r="E480" t="s">
        <v>590</v>
      </c>
      <c r="F480" t="s">
        <v>611</v>
      </c>
      <c r="G480">
        <f>VLOOKUP(F480,'Vlookup tables'!$A$2:$B$10,2,FALSE)</f>
        <v>4</v>
      </c>
      <c r="H480" t="s">
        <v>579</v>
      </c>
      <c r="J480" t="str">
        <f t="shared" si="541"/>
        <v>Unknown</v>
      </c>
      <c r="K480" t="s">
        <v>568</v>
      </c>
      <c r="L480">
        <f>VLOOKUP(K480,'Vlookup tables'!$A$2:$B$10,2,FALSE)</f>
        <v>6</v>
      </c>
      <c r="M480" t="s">
        <v>583</v>
      </c>
      <c r="N480" t="b">
        <f t="shared" si="501"/>
        <v>1</v>
      </c>
      <c r="O480" t="b">
        <f t="shared" si="502"/>
        <v>0</v>
      </c>
      <c r="P480" t="b">
        <f t="shared" si="503"/>
        <v>0</v>
      </c>
      <c r="Q480" t="b">
        <f t="shared" si="504"/>
        <v>0</v>
      </c>
      <c r="R480" t="b">
        <f t="shared" si="505"/>
        <v>0</v>
      </c>
      <c r="S480" t="s">
        <v>547</v>
      </c>
      <c r="T480" t="str">
        <f t="shared" si="542"/>
        <v>na</v>
      </c>
      <c r="U480" t="b">
        <f t="shared" si="543"/>
        <v>0</v>
      </c>
      <c r="V480" t="b">
        <f t="shared" si="544"/>
        <v>1</v>
      </c>
      <c r="W480" t="b">
        <f t="shared" si="545"/>
        <v>0</v>
      </c>
      <c r="X480" t="b">
        <f t="shared" si="546"/>
        <v>0</v>
      </c>
      <c r="Y480" t="s">
        <v>584</v>
      </c>
      <c r="Z480">
        <f>VLOOKUP(Y480,'Vlookup tables'!$D$2:$E$6,2,FALSE)</f>
        <v>2</v>
      </c>
      <c r="AA480" t="str">
        <f t="shared" si="483"/>
        <v>na</v>
      </c>
      <c r="AB480" t="str">
        <f t="shared" si="506"/>
        <v>na</v>
      </c>
      <c r="AC480" t="str">
        <f t="shared" si="507"/>
        <v>na</v>
      </c>
      <c r="AD480" t="str">
        <f t="shared" si="508"/>
        <v>na</v>
      </c>
      <c r="AE480" t="str">
        <f t="shared" si="509"/>
        <v>na</v>
      </c>
      <c r="AF480" t="str">
        <f>IF(OR(AA480=FALSE,AA480="na"),"na",VLOOKUP(AV480,'Vlookup tables'!$G$2:$H$7,2,FALSE))</f>
        <v>na</v>
      </c>
      <c r="AG480" t="str">
        <f>IF(OR(AB480=FALSE,AB480="na"),"na",VLOOKUP(AW480,'Vlookup tables'!$G$2:$H$7,2,FALSE))</f>
        <v>na</v>
      </c>
      <c r="AH480" t="str">
        <f>IF(OR(AC480=FALSE,AC480="na"),"na",VLOOKUP(AX480,'Vlookup tables'!$G$2:$H$7,2,FALSE))</f>
        <v>na</v>
      </c>
      <c r="AI480" t="str">
        <f>IF(OR(AD480=FALSE,AD480="na"),"na",VLOOKUP(AY480,'Vlookup tables'!$G$2:$H$7,2,FALSE))</f>
        <v>na</v>
      </c>
      <c r="AJ480" t="str">
        <f>IF(OR(AA480=FALSE,AA480="na"),"na",VLOOKUP(BC480,'Vlookup tables'!$J$2:$K$5,2,FALSE))</f>
        <v>na</v>
      </c>
      <c r="AK480" t="str">
        <f>IF(OR(AB480=FALSE,AB480="na"),"na",VLOOKUP(BD480,'Vlookup tables'!$J$2:$K$5,2,FALSE))</f>
        <v>na</v>
      </c>
      <c r="AL480" t="str">
        <f>IF(OR(AC480=FALSE,AC480="na"),"na",VLOOKUP(BE480,'Vlookup tables'!$J$2:$K$5,2,FALSE))</f>
        <v>na</v>
      </c>
      <c r="AM480" t="str">
        <f>IF(OR(AD480=FALSE,AD480="na"),"na",VLOOKUP(BF480,'Vlookup tables'!$J$2:$K$5,2,FALSE))</f>
        <v>na</v>
      </c>
      <c r="AN480" t="str">
        <f t="shared" si="510"/>
        <v>na</v>
      </c>
      <c r="AO480" t="str">
        <f t="shared" si="511"/>
        <v>na</v>
      </c>
      <c r="AP480" t="str">
        <f t="shared" si="512"/>
        <v>na</v>
      </c>
      <c r="AQ480" t="str">
        <f t="shared" si="513"/>
        <v>na</v>
      </c>
      <c r="BQ480" t="str">
        <f t="shared" si="514"/>
        <v>na</v>
      </c>
      <c r="BR480" t="b">
        <f t="shared" si="515"/>
        <v>1</v>
      </c>
      <c r="BS480" t="b">
        <f t="shared" si="516"/>
        <v>1</v>
      </c>
      <c r="BT480" t="b">
        <f t="shared" si="517"/>
        <v>1</v>
      </c>
      <c r="BU480" t="b">
        <f t="shared" si="518"/>
        <v>1</v>
      </c>
      <c r="BV480" t="b">
        <f t="shared" si="519"/>
        <v>0</v>
      </c>
      <c r="BW480">
        <f>IF(OR(BR480=FALSE,BR480="na"),"na",VLOOKUP(CN480,'Vlookup tables'!$G$2:$H$7,2,FALSE))</f>
        <v>2</v>
      </c>
      <c r="BX480">
        <f>IF(OR(BS480=FALSE,BS480="na"),"na",VLOOKUP(CO480,'Vlookup tables'!$G$2:$H$7,2,FALSE))</f>
        <v>2</v>
      </c>
      <c r="BY480">
        <f>IF(OR(BT480=FALSE,BT480="na"),"na",VLOOKUP(CP480,'Vlookup tables'!$G$2:$H$7,2,FALSE))</f>
        <v>1</v>
      </c>
      <c r="BZ480">
        <f>IF(OR(BU480=FALSE,BU480="na"),"na",VLOOKUP(CQ480,'Vlookup tables'!$G$2:$H$7,2,FALSE))</f>
        <v>2</v>
      </c>
      <c r="CA480">
        <f>IF(OR(BR480=FALSE,BR480="na"),"na",VLOOKUP(CU480,'Vlookup tables'!$J$2:$K$5,2,FALSE))</f>
        <v>3</v>
      </c>
      <c r="CB480">
        <f>IF(OR(BS480=FALSE,BS480="na"),"na",VLOOKUP(CV480,'Vlookup tables'!$J$2:$K$5,2,FALSE))</f>
        <v>3</v>
      </c>
      <c r="CC480">
        <f>IF(OR(BT480=FALSE,BT480="na"),"na",VLOOKUP(CW480,'Vlookup tables'!$J$2:$K$5,2,FALSE))</f>
        <v>3</v>
      </c>
      <c r="CD480">
        <f>IF(OR(BU480=FALSE,BU480="na"),"na",VLOOKUP(CX480,'Vlookup tables'!$J$2:$K$5,2,FALSE))</f>
        <v>2</v>
      </c>
      <c r="CE480" t="b">
        <f t="shared" si="520"/>
        <v>1</v>
      </c>
      <c r="CF480" t="b">
        <f t="shared" si="521"/>
        <v>1</v>
      </c>
      <c r="CG480" t="b">
        <f t="shared" si="522"/>
        <v>1</v>
      </c>
      <c r="CH480" t="b">
        <f t="shared" si="523"/>
        <v>1</v>
      </c>
      <c r="CJ480" t="s">
        <v>550</v>
      </c>
      <c r="CN480" t="s">
        <v>531</v>
      </c>
      <c r="CO480" t="s">
        <v>531</v>
      </c>
      <c r="CP480" t="s">
        <v>530</v>
      </c>
      <c r="CQ480" t="s">
        <v>531</v>
      </c>
      <c r="CU480" t="s">
        <v>532</v>
      </c>
      <c r="CV480" t="s">
        <v>532</v>
      </c>
      <c r="CW480" t="s">
        <v>532</v>
      </c>
      <c r="CX480" t="s">
        <v>528</v>
      </c>
      <c r="DB480" t="s">
        <v>2222</v>
      </c>
      <c r="DC480" t="s">
        <v>2223</v>
      </c>
      <c r="DD480" t="s">
        <v>2224</v>
      </c>
      <c r="DE480" t="s">
        <v>2225</v>
      </c>
      <c r="DI480" t="b">
        <f t="shared" si="524"/>
        <v>1</v>
      </c>
      <c r="DJ480" t="s">
        <v>2226</v>
      </c>
      <c r="DK480" t="s">
        <v>543</v>
      </c>
      <c r="EQ480" t="b">
        <f t="shared" si="525"/>
        <v>0</v>
      </c>
      <c r="ER480" t="b">
        <f t="shared" si="526"/>
        <v>0</v>
      </c>
      <c r="ES480" t="b">
        <f t="shared" si="527"/>
        <v>0</v>
      </c>
      <c r="ET480" t="b">
        <f t="shared" si="528"/>
        <v>0</v>
      </c>
      <c r="EU480" t="b">
        <f t="shared" si="529"/>
        <v>0</v>
      </c>
      <c r="EV480" t="b">
        <f t="shared" si="530"/>
        <v>0</v>
      </c>
      <c r="EW480" t="str">
        <f t="shared" si="484"/>
        <v>na</v>
      </c>
      <c r="EX480" t="str">
        <f t="shared" si="485"/>
        <v>na</v>
      </c>
      <c r="EY480" t="str">
        <f t="shared" si="486"/>
        <v>na</v>
      </c>
      <c r="EZ480" t="str">
        <f t="shared" si="487"/>
        <v>na</v>
      </c>
      <c r="FA480" t="str">
        <f t="shared" si="488"/>
        <v>na</v>
      </c>
      <c r="FB480" t="str">
        <f t="shared" si="489"/>
        <v>na</v>
      </c>
      <c r="FC480" t="str">
        <f t="shared" si="531"/>
        <v>na</v>
      </c>
      <c r="FD480" t="str">
        <f t="shared" si="490"/>
        <v>na</v>
      </c>
      <c r="FE480" t="str">
        <f t="shared" si="491"/>
        <v>na</v>
      </c>
      <c r="FF480" t="str">
        <f t="shared" si="492"/>
        <v>na</v>
      </c>
      <c r="FG480" t="str">
        <f t="shared" si="493"/>
        <v>na</v>
      </c>
      <c r="FH480" t="str">
        <f t="shared" si="532"/>
        <v>na</v>
      </c>
      <c r="FI480" t="str">
        <f>IF(OR(FD480=FALSE,FD480="na"),"na",VLOOKUP(GH480,'Vlookup tables'!$G$2:$H$7,2,FALSE))</f>
        <v>na</v>
      </c>
      <c r="FJ480" t="str">
        <f>IF(OR(FE480=FALSE,FE480="na"),"na",VLOOKUP(GI480,'Vlookup tables'!$G$2:$H$7,2,FALSE))</f>
        <v>na</v>
      </c>
      <c r="FK480" t="str">
        <f>IF(OR(FF480=FALSE,FF480="na"),"na",VLOOKUP(GJ480,'Vlookup tables'!$G$2:$H$7,2,FALSE))</f>
        <v>na</v>
      </c>
      <c r="FL480" t="str">
        <f>IF(OR(FG480=FALSE,FG480="na"),"na",VLOOKUP(GK480,'Vlookup tables'!$G$2:$H$7,2,FALSE))</f>
        <v>na</v>
      </c>
      <c r="FM480" t="str">
        <f>IF(OR(FD480=FALSE,FD480="na"),"na",VLOOKUP(GO480,'Vlookup tables'!$J$2:$K$5,2,FALSE))</f>
        <v>na</v>
      </c>
      <c r="FN480" t="str">
        <f>IF(OR(FE480=FALSE,FE480="na"),"na",VLOOKUP(GP480,'Vlookup tables'!$J$2:$K$5,2,FALSE))</f>
        <v>na</v>
      </c>
      <c r="FO480" t="str">
        <f>IF(OR(FF480=FALSE,FF480="na"),"na",VLOOKUP(GQ480,'Vlookup tables'!$J$2:$K$5,2,FALSE))</f>
        <v>na</v>
      </c>
      <c r="FP480" t="str">
        <f>IF(OR(FG480=FALSE,FG480="na"),"na",VLOOKUP(GR480,'Vlookup tables'!$J$2:$K$5,2,FALSE))</f>
        <v>na</v>
      </c>
      <c r="FQ480" t="str">
        <f t="shared" si="494"/>
        <v>na</v>
      </c>
      <c r="FR480" t="str">
        <f t="shared" si="495"/>
        <v>na</v>
      </c>
      <c r="FS480" t="str">
        <f t="shared" si="496"/>
        <v>na</v>
      </c>
      <c r="FT480" t="str">
        <f t="shared" si="497"/>
        <v>na</v>
      </c>
      <c r="FU480" t="str">
        <f t="shared" si="498"/>
        <v>na</v>
      </c>
      <c r="FV480" t="s">
        <v>574</v>
      </c>
      <c r="HF480" t="s">
        <v>575</v>
      </c>
      <c r="HX480">
        <f>IF(IT480="","Unknown",VLOOKUP(IT480,'Vlookup tables'!$B$13:$C$16,2,FALSE))</f>
        <v>3</v>
      </c>
      <c r="HY480">
        <f>IF(IU480="","Unknown",VLOOKUP(IU480,'Vlookup tables'!$D$13:$E$16,2,FALSE))</f>
        <v>2</v>
      </c>
      <c r="HZ480">
        <f>IF(IV480="","Unknown",VLOOKUP(IV480,'Vlookup tables'!$F$13:$G$16,2,FALSE))</f>
        <v>3</v>
      </c>
      <c r="IA480">
        <f>IF(IW480="","Unknown",VLOOKUP(IW480,'Vlookup tables'!$H$13:$I$16,2,FALSE))</f>
        <v>2</v>
      </c>
      <c r="IB480">
        <f>IF(IX480="","Unknown",VLOOKUP(IX480,'Vlookup tables'!$J$13:$K$16,2,FALSE))</f>
        <v>2</v>
      </c>
      <c r="IC480">
        <f>IF(IY480="","Unknown",VLOOKUP(IY480,'Vlookup tables'!$L$13:$M$16,2,FALSE))</f>
        <v>3</v>
      </c>
      <c r="ID480">
        <f>IF(IZ480="","Unknown",VLOOKUP(IZ480,'Vlookup tables'!$N$13:$O$16,2,FALSE))</f>
        <v>3</v>
      </c>
      <c r="IE480">
        <f>VLOOKUP(JA480,'Vlookup tables'!$P$13:$Q$15,2,FALSE)</f>
        <v>1</v>
      </c>
      <c r="IF480" t="str">
        <f t="shared" si="533"/>
        <v>na</v>
      </c>
      <c r="IG480" t="str">
        <f t="shared" si="534"/>
        <v>na</v>
      </c>
      <c r="IH480" t="str">
        <f t="shared" si="535"/>
        <v>na</v>
      </c>
      <c r="II480" t="str">
        <f t="shared" si="499"/>
        <v>na</v>
      </c>
      <c r="IJ480" t="str">
        <f>IF(OR(IF480=FALSE,IF480="na"),"na",VLOOKUP(JF480,'Vlookup tables'!$G$2:$H$7,2,FALSE))</f>
        <v>na</v>
      </c>
      <c r="IK480" t="str">
        <f>IF(OR(IG480=FALSE,IG480="na"),"na",VLOOKUP(JG480,'Vlookup tables'!$G$2:$H$7,2,FALSE))</f>
        <v>na</v>
      </c>
      <c r="IL480" t="str">
        <f>IF(OR(IH480=FALSE,IH480="na"),"na",VLOOKUP(JH480,'Vlookup tables'!$G$2:$H$7,2,FALSE))</f>
        <v>na</v>
      </c>
      <c r="IM480" t="str">
        <f>IF(OR(IF480=FALSE,IF480="na"),"na",VLOOKUP(JL480,'Vlookup tables'!$J$2:$K$5,2,FALSE))</f>
        <v>na</v>
      </c>
      <c r="IN480" t="str">
        <f>IF(OR(IG480=FALSE,IG480="na"),"na",VLOOKUP(JM480,'Vlookup tables'!$J$2:$K$5,2,FALSE))</f>
        <v>na</v>
      </c>
      <c r="IO480" t="str">
        <f>IF(OR(IH480=FALSE,IH480="na"),"na",VLOOKUP(JN480,'Vlookup tables'!$J$2:$K$5,2,FALSE))</f>
        <v>na</v>
      </c>
      <c r="IP480" t="str">
        <f t="shared" si="536"/>
        <v>na</v>
      </c>
      <c r="IQ480" t="str">
        <f t="shared" si="537"/>
        <v>na</v>
      </c>
      <c r="IR480" t="str">
        <f t="shared" si="538"/>
        <v>na</v>
      </c>
      <c r="IS480" t="b">
        <f t="shared" si="539"/>
        <v>0</v>
      </c>
      <c r="IT480" t="s">
        <v>538</v>
      </c>
      <c r="IU480" t="s">
        <v>560</v>
      </c>
      <c r="IV480" t="s">
        <v>540</v>
      </c>
      <c r="IW480" t="s">
        <v>562</v>
      </c>
      <c r="IX480" t="s">
        <v>563</v>
      </c>
      <c r="IY480" t="s">
        <v>532</v>
      </c>
      <c r="IZ480" t="s">
        <v>587</v>
      </c>
      <c r="JA480" t="s">
        <v>541</v>
      </c>
      <c r="JX480" t="s">
        <v>565</v>
      </c>
      <c r="KQ480" t="b">
        <f t="shared" si="540"/>
        <v>0</v>
      </c>
      <c r="KR480">
        <f t="shared" si="500"/>
        <v>140</v>
      </c>
    </row>
    <row r="481" spans="1:304" outlineLevel="1" x14ac:dyDescent="0.3">
      <c r="A481">
        <v>1</v>
      </c>
      <c r="B481">
        <v>1903529</v>
      </c>
      <c r="C481" s="2">
        <v>44904.441354166665</v>
      </c>
      <c r="D481">
        <v>1</v>
      </c>
      <c r="G481" t="str">
        <f>VLOOKUP(F481,'Vlookup tables'!$A$2:$B$10,2,FALSE)</f>
        <v>Unknown</v>
      </c>
      <c r="J481" t="str">
        <f t="shared" si="541"/>
        <v>Unknown</v>
      </c>
      <c r="L481" t="str">
        <f>VLOOKUP(K481,'Vlookup tables'!$A$2:$B$10,2,FALSE)</f>
        <v>Unknown</v>
      </c>
      <c r="N481" t="str">
        <f t="shared" si="501"/>
        <v>Unknown</v>
      </c>
      <c r="O481" t="str">
        <f t="shared" si="502"/>
        <v>Unknown</v>
      </c>
      <c r="P481" t="str">
        <f t="shared" si="503"/>
        <v>Unknown</v>
      </c>
      <c r="Q481" t="str">
        <f t="shared" si="504"/>
        <v>Unknown</v>
      </c>
      <c r="R481" t="str">
        <f t="shared" si="505"/>
        <v>Unknown</v>
      </c>
      <c r="T481" t="str">
        <f t="shared" si="542"/>
        <v>Unknown</v>
      </c>
      <c r="U481" t="str">
        <f t="shared" si="543"/>
        <v>Unknown</v>
      </c>
      <c r="V481" t="str">
        <f t="shared" si="544"/>
        <v>Unknown</v>
      </c>
      <c r="W481" t="str">
        <f t="shared" si="545"/>
        <v>Unknown</v>
      </c>
      <c r="X481" t="str">
        <f t="shared" si="546"/>
        <v>Unknown</v>
      </c>
      <c r="Z481" t="str">
        <f>VLOOKUP(Y481,'Vlookup tables'!$D$2:$E$6,2,FALSE)</f>
        <v>Unknown</v>
      </c>
      <c r="AA481" t="str">
        <f t="shared" si="483"/>
        <v>Unknown</v>
      </c>
      <c r="AB481" t="str">
        <f t="shared" si="506"/>
        <v>Unknown</v>
      </c>
      <c r="AC481" t="str">
        <f t="shared" si="507"/>
        <v>Unknown</v>
      </c>
      <c r="AD481" t="str">
        <f t="shared" si="508"/>
        <v>Unknown</v>
      </c>
      <c r="AE481" t="str">
        <f t="shared" si="509"/>
        <v>Unknown</v>
      </c>
      <c r="AF481" t="str">
        <f>IF(OR(AA481=FALSE,AA481="na"),"na",VLOOKUP(AV481,'Vlookup tables'!$G$2:$H$7,2,FALSE))</f>
        <v>Unknown</v>
      </c>
      <c r="AG481" t="str">
        <f>IF(OR(AB481=FALSE,AB481="na"),"na",VLOOKUP(AW481,'Vlookup tables'!$G$2:$H$7,2,FALSE))</f>
        <v>Unknown</v>
      </c>
      <c r="AH481" t="str">
        <f>IF(OR(AC481=FALSE,AC481="na"),"na",VLOOKUP(AX481,'Vlookup tables'!$G$2:$H$7,2,FALSE))</f>
        <v>Unknown</v>
      </c>
      <c r="AI481" t="str">
        <f>IF(OR(AD481=FALSE,AD481="na"),"na",VLOOKUP(AY481,'Vlookup tables'!$G$2:$H$7,2,FALSE))</f>
        <v>Unknown</v>
      </c>
      <c r="AJ481" t="str">
        <f>IF(OR(AA481=FALSE,AA481="na"),"na",VLOOKUP(BC481,'Vlookup tables'!$J$2:$K$5,2,FALSE))</f>
        <v>Unknown</v>
      </c>
      <c r="AK481" t="str">
        <f>IF(OR(AB481=FALSE,AB481="na"),"na",VLOOKUP(BD481,'Vlookup tables'!$J$2:$K$5,2,FALSE))</f>
        <v>Unknown</v>
      </c>
      <c r="AL481" t="str">
        <f>IF(OR(AC481=FALSE,AC481="na"),"na",VLOOKUP(BE481,'Vlookup tables'!$J$2:$K$5,2,FALSE))</f>
        <v>Unknown</v>
      </c>
      <c r="AM481" t="str">
        <f>IF(OR(AD481=FALSE,AD481="na"),"na",VLOOKUP(BF481,'Vlookup tables'!$J$2:$K$5,2,FALSE))</f>
        <v>Unknown</v>
      </c>
      <c r="AN481" t="b">
        <f t="shared" si="510"/>
        <v>0</v>
      </c>
      <c r="AO481" t="b">
        <f t="shared" si="511"/>
        <v>0</v>
      </c>
      <c r="AP481" t="b">
        <f t="shared" si="512"/>
        <v>0</v>
      </c>
      <c r="AQ481" t="b">
        <f t="shared" si="513"/>
        <v>0</v>
      </c>
      <c r="BQ481" t="str">
        <f t="shared" si="514"/>
        <v>Unknown</v>
      </c>
      <c r="BR481" t="str">
        <f t="shared" si="515"/>
        <v>Unknown</v>
      </c>
      <c r="BS481" t="str">
        <f t="shared" si="516"/>
        <v>Unknown</v>
      </c>
      <c r="BT481" t="str">
        <f t="shared" si="517"/>
        <v>Unknown</v>
      </c>
      <c r="BU481" t="str">
        <f t="shared" si="518"/>
        <v>Unknown</v>
      </c>
      <c r="BV481" t="str">
        <f t="shared" si="519"/>
        <v>Unknown</v>
      </c>
      <c r="BW481" t="str">
        <f>IF(OR(BR481=FALSE,BR481="na"),"na",VLOOKUP(CN481,'Vlookup tables'!$G$2:$H$7,2,FALSE))</f>
        <v>Unknown</v>
      </c>
      <c r="BX481" t="str">
        <f>IF(OR(BS481=FALSE,BS481="na"),"na",VLOOKUP(CO481,'Vlookup tables'!$G$2:$H$7,2,FALSE))</f>
        <v>Unknown</v>
      </c>
      <c r="BY481" t="str">
        <f>IF(OR(BT481=FALSE,BT481="na"),"na",VLOOKUP(CP481,'Vlookup tables'!$G$2:$H$7,2,FALSE))</f>
        <v>Unknown</v>
      </c>
      <c r="BZ481" t="str">
        <f>IF(OR(BU481=FALSE,BU481="na"),"na",VLOOKUP(CQ481,'Vlookup tables'!$G$2:$H$7,2,FALSE))</f>
        <v>Unknown</v>
      </c>
      <c r="CA481" t="str">
        <f>IF(OR(BR481=FALSE,BR481="na"),"na",VLOOKUP(CU481,'Vlookup tables'!$J$2:$K$5,2,FALSE))</f>
        <v>Unknown</v>
      </c>
      <c r="CB481" t="str">
        <f>IF(OR(BS481=FALSE,BS481="na"),"na",VLOOKUP(CV481,'Vlookup tables'!$J$2:$K$5,2,FALSE))</f>
        <v>Unknown</v>
      </c>
      <c r="CC481" t="str">
        <f>IF(OR(BT481=FALSE,BT481="na"),"na",VLOOKUP(CW481,'Vlookup tables'!$J$2:$K$5,2,FALSE))</f>
        <v>Unknown</v>
      </c>
      <c r="CD481" t="str">
        <f>IF(OR(BU481=FALSE,BU481="na"),"na",VLOOKUP(CX481,'Vlookup tables'!$J$2:$K$5,2,FALSE))</f>
        <v>Unknown</v>
      </c>
      <c r="CE481" t="b">
        <f t="shared" si="520"/>
        <v>0</v>
      </c>
      <c r="CF481" t="b">
        <f t="shared" si="521"/>
        <v>0</v>
      </c>
      <c r="CG481" t="b">
        <f t="shared" si="522"/>
        <v>0</v>
      </c>
      <c r="CH481" t="b">
        <f t="shared" si="523"/>
        <v>0</v>
      </c>
      <c r="DI481" t="b">
        <f t="shared" si="524"/>
        <v>0</v>
      </c>
      <c r="EQ481" t="str">
        <f t="shared" si="525"/>
        <v>Unknown</v>
      </c>
      <c r="ER481" t="b">
        <f t="shared" si="526"/>
        <v>0</v>
      </c>
      <c r="ES481" t="b">
        <f t="shared" si="527"/>
        <v>0</v>
      </c>
      <c r="ET481" t="b">
        <f t="shared" si="528"/>
        <v>0</v>
      </c>
      <c r="EU481" t="b">
        <f t="shared" si="529"/>
        <v>0</v>
      </c>
      <c r="EV481" t="b">
        <f t="shared" si="530"/>
        <v>0</v>
      </c>
      <c r="EW481" t="str">
        <f t="shared" si="484"/>
        <v>na</v>
      </c>
      <c r="EX481" t="str">
        <f t="shared" si="485"/>
        <v>na</v>
      </c>
      <c r="EY481" t="str">
        <f t="shared" si="486"/>
        <v>na</v>
      </c>
      <c r="EZ481" t="str">
        <f t="shared" si="487"/>
        <v>na</v>
      </c>
      <c r="FA481" t="str">
        <f t="shared" si="488"/>
        <v>na</v>
      </c>
      <c r="FB481" t="str">
        <f t="shared" si="489"/>
        <v>na</v>
      </c>
      <c r="FC481" t="str">
        <f t="shared" si="531"/>
        <v>na</v>
      </c>
      <c r="FD481" t="str">
        <f t="shared" si="490"/>
        <v>na</v>
      </c>
      <c r="FE481" t="str">
        <f t="shared" si="491"/>
        <v>na</v>
      </c>
      <c r="FF481" t="str">
        <f t="shared" si="492"/>
        <v>na</v>
      </c>
      <c r="FG481" t="str">
        <f t="shared" si="493"/>
        <v>na</v>
      </c>
      <c r="FH481" t="str">
        <f t="shared" si="532"/>
        <v>na</v>
      </c>
      <c r="FI481" t="str">
        <f>IF(OR(FD481=FALSE,FD481="na"),"na",VLOOKUP(GH481,'Vlookup tables'!$G$2:$H$7,2,FALSE))</f>
        <v>na</v>
      </c>
      <c r="FJ481" t="str">
        <f>IF(OR(FE481=FALSE,FE481="na"),"na",VLOOKUP(GI481,'Vlookup tables'!$G$2:$H$7,2,FALSE))</f>
        <v>na</v>
      </c>
      <c r="FK481" t="str">
        <f>IF(OR(FF481=FALSE,FF481="na"),"na",VLOOKUP(GJ481,'Vlookup tables'!$G$2:$H$7,2,FALSE))</f>
        <v>na</v>
      </c>
      <c r="FL481" t="str">
        <f>IF(OR(FG481=FALSE,FG481="na"),"na",VLOOKUP(GK481,'Vlookup tables'!$G$2:$H$7,2,FALSE))</f>
        <v>na</v>
      </c>
      <c r="FM481" t="str">
        <f>IF(OR(FD481=FALSE,FD481="na"),"na",VLOOKUP(GO481,'Vlookup tables'!$J$2:$K$5,2,FALSE))</f>
        <v>na</v>
      </c>
      <c r="FN481" t="str">
        <f>IF(OR(FE481=FALSE,FE481="na"),"na",VLOOKUP(GP481,'Vlookup tables'!$J$2:$K$5,2,FALSE))</f>
        <v>na</v>
      </c>
      <c r="FO481" t="str">
        <f>IF(OR(FF481=FALSE,FF481="na"),"na",VLOOKUP(GQ481,'Vlookup tables'!$J$2:$K$5,2,FALSE))</f>
        <v>na</v>
      </c>
      <c r="FP481" t="str">
        <f>IF(OR(FG481=FALSE,FG481="na"),"na",VLOOKUP(GR481,'Vlookup tables'!$J$2:$K$5,2,FALSE))</f>
        <v>na</v>
      </c>
      <c r="FQ481" t="str">
        <f t="shared" si="494"/>
        <v>na</v>
      </c>
      <c r="FR481" t="str">
        <f t="shared" si="495"/>
        <v>na</v>
      </c>
      <c r="FS481" t="str">
        <f t="shared" si="496"/>
        <v>na</v>
      </c>
      <c r="FT481" t="str">
        <f t="shared" si="497"/>
        <v>na</v>
      </c>
      <c r="FU481" t="str">
        <f t="shared" si="498"/>
        <v>na</v>
      </c>
      <c r="HX481" t="str">
        <f>IF(IT481="","Unknown",VLOOKUP(IT481,'Vlookup tables'!$B$13:$C$16,2,FALSE))</f>
        <v>Unknown</v>
      </c>
      <c r="HY481" t="str">
        <f>IF(IU481="","Unknown",VLOOKUP(IU481,'Vlookup tables'!$D$13:$E$16,2,FALSE))</f>
        <v>Unknown</v>
      </c>
      <c r="HZ481" t="str">
        <f>IF(IV481="","Unknown",VLOOKUP(IV481,'Vlookup tables'!$F$13:$G$16,2,FALSE))</f>
        <v>Unknown</v>
      </c>
      <c r="IA481" t="str">
        <f>IF(IW481="","Unknown",VLOOKUP(IW481,'Vlookup tables'!$H$13:$I$16,2,FALSE))</f>
        <v>Unknown</v>
      </c>
      <c r="IB481" t="str">
        <f>IF(IX481="","Unknown",VLOOKUP(IX481,'Vlookup tables'!$J$13:$K$16,2,FALSE))</f>
        <v>Unknown</v>
      </c>
      <c r="IC481" t="str">
        <f>IF(IY481="","Unknown",VLOOKUP(IY481,'Vlookup tables'!$L$13:$M$16,2,FALSE))</f>
        <v>Unknown</v>
      </c>
      <c r="ID481" t="str">
        <f>IF(IZ481="","Unknown",VLOOKUP(IZ481,'Vlookup tables'!$N$13:$O$16,2,FALSE))</f>
        <v>Unknown</v>
      </c>
      <c r="IE481" t="str">
        <f>VLOOKUP(JA481,'Vlookup tables'!$P$13:$Q$15,2,FALSE)</f>
        <v>Unknown</v>
      </c>
      <c r="IF481" t="str">
        <f t="shared" si="533"/>
        <v>na</v>
      </c>
      <c r="IG481" t="str">
        <f t="shared" si="534"/>
        <v>na</v>
      </c>
      <c r="IH481" t="str">
        <f t="shared" si="535"/>
        <v>na</v>
      </c>
      <c r="II481" t="str">
        <f t="shared" si="499"/>
        <v>na</v>
      </c>
      <c r="IJ481" t="str">
        <f>IF(OR(IF481=FALSE,IF481="na"),"na",VLOOKUP(JF481,'Vlookup tables'!$G$2:$H$7,2,FALSE))</f>
        <v>na</v>
      </c>
      <c r="IK481" t="str">
        <f>IF(OR(IG481=FALSE,IG481="na"),"na",VLOOKUP(JG481,'Vlookup tables'!$G$2:$H$7,2,FALSE))</f>
        <v>na</v>
      </c>
      <c r="IL481" t="str">
        <f>IF(OR(IH481=FALSE,IH481="na"),"na",VLOOKUP(JH481,'Vlookup tables'!$G$2:$H$7,2,FALSE))</f>
        <v>na</v>
      </c>
      <c r="IM481" t="str">
        <f>IF(OR(IF481=FALSE,IF481="na"),"na",VLOOKUP(JL481,'Vlookup tables'!$J$2:$K$5,2,FALSE))</f>
        <v>na</v>
      </c>
      <c r="IN481" t="str">
        <f>IF(OR(IG481=FALSE,IG481="na"),"na",VLOOKUP(JM481,'Vlookup tables'!$J$2:$K$5,2,FALSE))</f>
        <v>na</v>
      </c>
      <c r="IO481" t="str">
        <f>IF(OR(IH481=FALSE,IH481="na"),"na",VLOOKUP(JN481,'Vlookup tables'!$J$2:$K$5,2,FALSE))</f>
        <v>na</v>
      </c>
      <c r="IP481" t="str">
        <f t="shared" si="536"/>
        <v>na</v>
      </c>
      <c r="IQ481" t="str">
        <f t="shared" si="537"/>
        <v>na</v>
      </c>
      <c r="IR481" t="str">
        <f t="shared" si="538"/>
        <v>na</v>
      </c>
      <c r="IS481" t="b">
        <f t="shared" si="539"/>
        <v>0</v>
      </c>
      <c r="KQ481" t="b">
        <f t="shared" si="540"/>
        <v>0</v>
      </c>
      <c r="KR481">
        <f t="shared" si="500"/>
        <v>107</v>
      </c>
    </row>
    <row r="482" spans="1:304" outlineLevel="1" x14ac:dyDescent="0.3">
      <c r="A482">
        <v>45</v>
      </c>
      <c r="B482">
        <v>1904925</v>
      </c>
      <c r="C482" s="2">
        <v>44904.448310185187</v>
      </c>
      <c r="D482">
        <v>0.89999997615814198</v>
      </c>
      <c r="E482" t="s">
        <v>853</v>
      </c>
      <c r="F482" t="s">
        <v>568</v>
      </c>
      <c r="G482">
        <f>VLOOKUP(F482,'Vlookup tables'!$A$2:$B$10,2,FALSE)</f>
        <v>6</v>
      </c>
      <c r="H482" t="s">
        <v>567</v>
      </c>
      <c r="J482" t="str">
        <f t="shared" si="541"/>
        <v>Administration</v>
      </c>
      <c r="K482" t="s">
        <v>568</v>
      </c>
      <c r="L482">
        <f>VLOOKUP(K482,'Vlookup tables'!$A$2:$B$10,2,FALSE)</f>
        <v>6</v>
      </c>
      <c r="M482" t="s">
        <v>626</v>
      </c>
      <c r="N482" t="b">
        <f t="shared" si="501"/>
        <v>1</v>
      </c>
      <c r="O482" t="b">
        <f t="shared" si="502"/>
        <v>1</v>
      </c>
      <c r="P482" t="b">
        <f t="shared" si="503"/>
        <v>1</v>
      </c>
      <c r="Q482" t="b">
        <f t="shared" si="504"/>
        <v>0</v>
      </c>
      <c r="R482" t="b">
        <f t="shared" si="505"/>
        <v>0</v>
      </c>
      <c r="T482" t="str">
        <f t="shared" si="542"/>
        <v>na</v>
      </c>
      <c r="U482" t="str">
        <f t="shared" si="543"/>
        <v>na</v>
      </c>
      <c r="V482" t="str">
        <f t="shared" si="544"/>
        <v>na</v>
      </c>
      <c r="W482" t="str">
        <f t="shared" si="545"/>
        <v>Unknown</v>
      </c>
      <c r="X482" t="str">
        <f t="shared" si="546"/>
        <v>Unknown</v>
      </c>
      <c r="Y482" t="s">
        <v>621</v>
      </c>
      <c r="Z482">
        <f>VLOOKUP(Y482,'Vlookup tables'!$D$2:$E$6,2,FALSE)</f>
        <v>3</v>
      </c>
      <c r="AA482" t="str">
        <f t="shared" si="483"/>
        <v>na</v>
      </c>
      <c r="AB482" t="str">
        <f t="shared" si="506"/>
        <v>na</v>
      </c>
      <c r="AC482" t="str">
        <f t="shared" si="507"/>
        <v>na</v>
      </c>
      <c r="AD482" t="str">
        <f t="shared" si="508"/>
        <v>na</v>
      </c>
      <c r="AE482" t="str">
        <f t="shared" si="509"/>
        <v>na</v>
      </c>
      <c r="AF482" t="str">
        <f>IF(OR(AA482=FALSE,AA482="na"),"na",VLOOKUP(AV482,'Vlookup tables'!$G$2:$H$7,2,FALSE))</f>
        <v>na</v>
      </c>
      <c r="AG482" t="str">
        <f>IF(OR(AB482=FALSE,AB482="na"),"na",VLOOKUP(AW482,'Vlookup tables'!$G$2:$H$7,2,FALSE))</f>
        <v>na</v>
      </c>
      <c r="AH482" t="str">
        <f>IF(OR(AC482=FALSE,AC482="na"),"na",VLOOKUP(AX482,'Vlookup tables'!$G$2:$H$7,2,FALSE))</f>
        <v>na</v>
      </c>
      <c r="AI482" t="str">
        <f>IF(OR(AD482=FALSE,AD482="na"),"na",VLOOKUP(AY482,'Vlookup tables'!$G$2:$H$7,2,FALSE))</f>
        <v>na</v>
      </c>
      <c r="AJ482" t="str">
        <f>IF(OR(AA482=FALSE,AA482="na"),"na",VLOOKUP(BC482,'Vlookup tables'!$J$2:$K$5,2,FALSE))</f>
        <v>na</v>
      </c>
      <c r="AK482" t="str">
        <f>IF(OR(AB482=FALSE,AB482="na"),"na",VLOOKUP(BD482,'Vlookup tables'!$J$2:$K$5,2,FALSE))</f>
        <v>na</v>
      </c>
      <c r="AL482" t="str">
        <f>IF(OR(AC482=FALSE,AC482="na"),"na",VLOOKUP(BE482,'Vlookup tables'!$J$2:$K$5,2,FALSE))</f>
        <v>na</v>
      </c>
      <c r="AM482" t="str">
        <f>IF(OR(AD482=FALSE,AD482="na"),"na",VLOOKUP(BF482,'Vlookup tables'!$J$2:$K$5,2,FALSE))</f>
        <v>na</v>
      </c>
      <c r="AN482" t="str">
        <f t="shared" si="510"/>
        <v>na</v>
      </c>
      <c r="AO482" t="str">
        <f t="shared" si="511"/>
        <v>na</v>
      </c>
      <c r="AP482" t="str">
        <f t="shared" si="512"/>
        <v>na</v>
      </c>
      <c r="AQ482" t="str">
        <f t="shared" si="513"/>
        <v>na</v>
      </c>
      <c r="BQ482" t="str">
        <f t="shared" si="514"/>
        <v>na</v>
      </c>
      <c r="BR482" t="str">
        <f t="shared" si="515"/>
        <v>na</v>
      </c>
      <c r="BS482" t="str">
        <f t="shared" si="516"/>
        <v>na</v>
      </c>
      <c r="BT482" t="str">
        <f t="shared" si="517"/>
        <v>na</v>
      </c>
      <c r="BU482" t="str">
        <f t="shared" si="518"/>
        <v>na</v>
      </c>
      <c r="BV482" t="str">
        <f t="shared" si="519"/>
        <v>na</v>
      </c>
      <c r="BW482" t="str">
        <f>IF(OR(BR482=FALSE,BR482="na"),"na",VLOOKUP(CN482,'Vlookup tables'!$G$2:$H$7,2,FALSE))</f>
        <v>na</v>
      </c>
      <c r="BX482" t="str">
        <f>IF(OR(BS482=FALSE,BS482="na"),"na",VLOOKUP(CO482,'Vlookup tables'!$G$2:$H$7,2,FALSE))</f>
        <v>na</v>
      </c>
      <c r="BY482" t="str">
        <f>IF(OR(BT482=FALSE,BT482="na"),"na",VLOOKUP(CP482,'Vlookup tables'!$G$2:$H$7,2,FALSE))</f>
        <v>na</v>
      </c>
      <c r="BZ482" t="str">
        <f>IF(OR(BU482=FALSE,BU482="na"),"na",VLOOKUP(CQ482,'Vlookup tables'!$G$2:$H$7,2,FALSE))</f>
        <v>na</v>
      </c>
      <c r="CA482" t="str">
        <f>IF(OR(BR482=FALSE,BR482="na"),"na",VLOOKUP(CU482,'Vlookup tables'!$J$2:$K$5,2,FALSE))</f>
        <v>na</v>
      </c>
      <c r="CB482" t="str">
        <f>IF(OR(BS482=FALSE,BS482="na"),"na",VLOOKUP(CV482,'Vlookup tables'!$J$2:$K$5,2,FALSE))</f>
        <v>na</v>
      </c>
      <c r="CC482" t="str">
        <f>IF(OR(BT482=FALSE,BT482="na"),"na",VLOOKUP(CW482,'Vlookup tables'!$J$2:$K$5,2,FALSE))</f>
        <v>na</v>
      </c>
      <c r="CD482" t="str">
        <f>IF(OR(BU482=FALSE,BU482="na"),"na",VLOOKUP(CX482,'Vlookup tables'!$J$2:$K$5,2,FALSE))</f>
        <v>na</v>
      </c>
      <c r="CE482" t="str">
        <f t="shared" si="520"/>
        <v>na</v>
      </c>
      <c r="CF482" t="str">
        <f t="shared" si="521"/>
        <v>na</v>
      </c>
      <c r="CG482" t="str">
        <f t="shared" si="522"/>
        <v>na</v>
      </c>
      <c r="CH482" t="str">
        <f t="shared" si="523"/>
        <v>na</v>
      </c>
      <c r="DI482" t="str">
        <f t="shared" si="524"/>
        <v>na</v>
      </c>
      <c r="DM482" s="5" t="s">
        <v>703</v>
      </c>
      <c r="EQ482" t="str">
        <f t="shared" si="525"/>
        <v>Unknown</v>
      </c>
      <c r="ER482" t="b">
        <f t="shared" si="526"/>
        <v>0</v>
      </c>
      <c r="ES482" t="b">
        <f t="shared" si="527"/>
        <v>0</v>
      </c>
      <c r="ET482" t="b">
        <f t="shared" si="528"/>
        <v>0</v>
      </c>
      <c r="EU482" t="b">
        <f t="shared" si="529"/>
        <v>0</v>
      </c>
      <c r="EV482" t="b">
        <f t="shared" si="530"/>
        <v>0</v>
      </c>
      <c r="EW482" t="str">
        <f t="shared" si="484"/>
        <v>na</v>
      </c>
      <c r="EX482" t="str">
        <f t="shared" si="485"/>
        <v>na</v>
      </c>
      <c r="EY482" t="str">
        <f t="shared" si="486"/>
        <v>na</v>
      </c>
      <c r="EZ482" t="str">
        <f t="shared" si="487"/>
        <v>na</v>
      </c>
      <c r="FA482" t="str">
        <f t="shared" si="488"/>
        <v>na</v>
      </c>
      <c r="FB482" t="str">
        <f t="shared" si="489"/>
        <v>na</v>
      </c>
      <c r="FC482" t="str">
        <f t="shared" si="531"/>
        <v>na</v>
      </c>
      <c r="FD482" t="str">
        <f t="shared" si="490"/>
        <v>na</v>
      </c>
      <c r="FE482" t="str">
        <f t="shared" si="491"/>
        <v>na</v>
      </c>
      <c r="FF482" t="str">
        <f t="shared" si="492"/>
        <v>na</v>
      </c>
      <c r="FG482" t="str">
        <f t="shared" si="493"/>
        <v>na</v>
      </c>
      <c r="FH482" t="str">
        <f t="shared" si="532"/>
        <v>na</v>
      </c>
      <c r="FI482" t="str">
        <f>IF(OR(FD482=FALSE,FD482="na"),"na",VLOOKUP(GH482,'Vlookup tables'!$G$2:$H$7,2,FALSE))</f>
        <v>na</v>
      </c>
      <c r="FJ482" t="str">
        <f>IF(OR(FE482=FALSE,FE482="na"),"na",VLOOKUP(GI482,'Vlookup tables'!$G$2:$H$7,2,FALSE))</f>
        <v>na</v>
      </c>
      <c r="FK482" t="str">
        <f>IF(OR(FF482=FALSE,FF482="na"),"na",VLOOKUP(GJ482,'Vlookup tables'!$G$2:$H$7,2,FALSE))</f>
        <v>na</v>
      </c>
      <c r="FL482" t="str">
        <f>IF(OR(FG482=FALSE,FG482="na"),"na",VLOOKUP(GK482,'Vlookup tables'!$G$2:$H$7,2,FALSE))</f>
        <v>na</v>
      </c>
      <c r="FM482" t="str">
        <f>IF(OR(FD482=FALSE,FD482="na"),"na",VLOOKUP(GO482,'Vlookup tables'!$J$2:$K$5,2,FALSE))</f>
        <v>na</v>
      </c>
      <c r="FN482" t="str">
        <f>IF(OR(FE482=FALSE,FE482="na"),"na",VLOOKUP(GP482,'Vlookup tables'!$J$2:$K$5,2,FALSE))</f>
        <v>na</v>
      </c>
      <c r="FO482" t="str">
        <f>IF(OR(FF482=FALSE,FF482="na"),"na",VLOOKUP(GQ482,'Vlookup tables'!$J$2:$K$5,2,FALSE))</f>
        <v>na</v>
      </c>
      <c r="FP482" t="str">
        <f>IF(OR(FG482=FALSE,FG482="na"),"na",VLOOKUP(GR482,'Vlookup tables'!$J$2:$K$5,2,FALSE))</f>
        <v>na</v>
      </c>
      <c r="FQ482" t="str">
        <f t="shared" si="494"/>
        <v>na</v>
      </c>
      <c r="FR482" t="str">
        <f t="shared" si="495"/>
        <v>na</v>
      </c>
      <c r="FS482" t="str">
        <f t="shared" si="496"/>
        <v>na</v>
      </c>
      <c r="FT482" t="str">
        <f t="shared" si="497"/>
        <v>na</v>
      </c>
      <c r="FU482" t="str">
        <f t="shared" si="498"/>
        <v>na</v>
      </c>
      <c r="HX482" t="str">
        <f>IF(IT482="","Unknown",VLOOKUP(IT482,'Vlookup tables'!$B$13:$C$16,2,FALSE))</f>
        <v>Unknown</v>
      </c>
      <c r="HY482" t="str">
        <f>IF(IU482="","Unknown",VLOOKUP(IU482,'Vlookup tables'!$D$13:$E$16,2,FALSE))</f>
        <v>Unknown</v>
      </c>
      <c r="HZ482" t="str">
        <f>IF(IV482="","Unknown",VLOOKUP(IV482,'Vlookup tables'!$F$13:$G$16,2,FALSE))</f>
        <v>Unknown</v>
      </c>
      <c r="IA482" t="str">
        <f>IF(IW482="","Unknown",VLOOKUP(IW482,'Vlookup tables'!$H$13:$I$16,2,FALSE))</f>
        <v>Unknown</v>
      </c>
      <c r="IB482" t="str">
        <f>IF(IX482="","Unknown",VLOOKUP(IX482,'Vlookup tables'!$J$13:$K$16,2,FALSE))</f>
        <v>Unknown</v>
      </c>
      <c r="IC482" t="str">
        <f>IF(IY482="","Unknown",VLOOKUP(IY482,'Vlookup tables'!$L$13:$M$16,2,FALSE))</f>
        <v>Unknown</v>
      </c>
      <c r="ID482" t="str">
        <f>IF(IZ482="","Unknown",VLOOKUP(IZ482,'Vlookup tables'!$N$13:$O$16,2,FALSE))</f>
        <v>Unknown</v>
      </c>
      <c r="IE482" t="str">
        <f>VLOOKUP(JA482,'Vlookup tables'!$P$13:$Q$15,2,FALSE)</f>
        <v>Unknown</v>
      </c>
      <c r="IF482" t="str">
        <f t="shared" si="533"/>
        <v>na</v>
      </c>
      <c r="IG482" t="str">
        <f t="shared" si="534"/>
        <v>na</v>
      </c>
      <c r="IH482" t="str">
        <f t="shared" si="535"/>
        <v>na</v>
      </c>
      <c r="II482" t="str">
        <f t="shared" si="499"/>
        <v>na</v>
      </c>
      <c r="IJ482" t="str">
        <f>IF(OR(IF482=FALSE,IF482="na"),"na",VLOOKUP(JF482,'Vlookup tables'!$G$2:$H$7,2,FALSE))</f>
        <v>na</v>
      </c>
      <c r="IK482" t="str">
        <f>IF(OR(IG482=FALSE,IG482="na"),"na",VLOOKUP(JG482,'Vlookup tables'!$G$2:$H$7,2,FALSE))</f>
        <v>na</v>
      </c>
      <c r="IL482" t="str">
        <f>IF(OR(IH482=FALSE,IH482="na"),"na",VLOOKUP(JH482,'Vlookup tables'!$G$2:$H$7,2,FALSE))</f>
        <v>na</v>
      </c>
      <c r="IM482" t="str">
        <f>IF(OR(IF482=FALSE,IF482="na"),"na",VLOOKUP(JL482,'Vlookup tables'!$J$2:$K$5,2,FALSE))</f>
        <v>na</v>
      </c>
      <c r="IN482" t="str">
        <f>IF(OR(IG482=FALSE,IG482="na"),"na",VLOOKUP(JM482,'Vlookup tables'!$J$2:$K$5,2,FALSE))</f>
        <v>na</v>
      </c>
      <c r="IO482" t="str">
        <f>IF(OR(IH482=FALSE,IH482="na"),"na",VLOOKUP(JN482,'Vlookup tables'!$J$2:$K$5,2,FALSE))</f>
        <v>na</v>
      </c>
      <c r="IP482" t="str">
        <f t="shared" si="536"/>
        <v>na</v>
      </c>
      <c r="IQ482" t="str">
        <f t="shared" si="537"/>
        <v>na</v>
      </c>
      <c r="IR482" t="str">
        <f t="shared" si="538"/>
        <v>na</v>
      </c>
      <c r="IS482" t="b">
        <f t="shared" si="539"/>
        <v>0</v>
      </c>
      <c r="KQ482" t="b">
        <f t="shared" si="540"/>
        <v>0</v>
      </c>
      <c r="KR482">
        <f t="shared" si="500"/>
        <v>114</v>
      </c>
    </row>
    <row r="483" spans="1:304" outlineLevel="1" x14ac:dyDescent="0.3">
      <c r="A483">
        <v>38</v>
      </c>
      <c r="B483">
        <v>97</v>
      </c>
      <c r="C483" s="2">
        <v>44904.45034722222</v>
      </c>
      <c r="D483">
        <v>1</v>
      </c>
      <c r="E483" t="s">
        <v>581</v>
      </c>
      <c r="F483" t="s">
        <v>582</v>
      </c>
      <c r="G483">
        <f>VLOOKUP(F483,'Vlookup tables'!$A$2:$B$10,2,FALSE)</f>
        <v>1</v>
      </c>
      <c r="H483" t="s">
        <v>545</v>
      </c>
      <c r="J483" t="str">
        <f t="shared" si="541"/>
        <v>Engineering</v>
      </c>
      <c r="K483" t="s">
        <v>582</v>
      </c>
      <c r="L483">
        <f>VLOOKUP(K483,'Vlookup tables'!$A$2:$B$10,2,FALSE)</f>
        <v>1</v>
      </c>
      <c r="M483" t="s">
        <v>583</v>
      </c>
      <c r="N483" t="b">
        <f t="shared" si="501"/>
        <v>1</v>
      </c>
      <c r="O483" t="b">
        <f t="shared" si="502"/>
        <v>0</v>
      </c>
      <c r="P483" t="b">
        <f t="shared" si="503"/>
        <v>0</v>
      </c>
      <c r="Q483" t="b">
        <f t="shared" si="504"/>
        <v>0</v>
      </c>
      <c r="R483" t="b">
        <f t="shared" si="505"/>
        <v>0</v>
      </c>
      <c r="S483" t="s">
        <v>547</v>
      </c>
      <c r="T483" t="str">
        <f t="shared" si="542"/>
        <v>na</v>
      </c>
      <c r="U483" t="b">
        <f t="shared" si="543"/>
        <v>0</v>
      </c>
      <c r="V483" t="b">
        <f t="shared" si="544"/>
        <v>1</v>
      </c>
      <c r="W483" t="b">
        <f t="shared" si="545"/>
        <v>0</v>
      </c>
      <c r="X483" t="b">
        <f t="shared" si="546"/>
        <v>0</v>
      </c>
      <c r="Y483" t="s">
        <v>584</v>
      </c>
      <c r="Z483">
        <f>VLOOKUP(Y483,'Vlookup tables'!$D$2:$E$6,2,FALSE)</f>
        <v>2</v>
      </c>
      <c r="AA483" t="str">
        <f t="shared" si="483"/>
        <v>na</v>
      </c>
      <c r="AB483" t="str">
        <f t="shared" si="506"/>
        <v>na</v>
      </c>
      <c r="AC483" t="str">
        <f t="shared" si="507"/>
        <v>na</v>
      </c>
      <c r="AD483" t="str">
        <f t="shared" si="508"/>
        <v>na</v>
      </c>
      <c r="AE483" t="str">
        <f t="shared" si="509"/>
        <v>na</v>
      </c>
      <c r="AF483" t="str">
        <f>IF(OR(AA483=FALSE,AA483="na"),"na",VLOOKUP(AV483,'Vlookup tables'!$G$2:$H$7,2,FALSE))</f>
        <v>na</v>
      </c>
      <c r="AG483" t="str">
        <f>IF(OR(AB483=FALSE,AB483="na"),"na",VLOOKUP(AW483,'Vlookup tables'!$G$2:$H$7,2,FALSE))</f>
        <v>na</v>
      </c>
      <c r="AH483" t="str">
        <f>IF(OR(AC483=FALSE,AC483="na"),"na",VLOOKUP(AX483,'Vlookup tables'!$G$2:$H$7,2,FALSE))</f>
        <v>na</v>
      </c>
      <c r="AI483" t="str">
        <f>IF(OR(AD483=FALSE,AD483="na"),"na",VLOOKUP(AY483,'Vlookup tables'!$G$2:$H$7,2,FALSE))</f>
        <v>na</v>
      </c>
      <c r="AJ483" t="str">
        <f>IF(OR(AA483=FALSE,AA483="na"),"na",VLOOKUP(BC483,'Vlookup tables'!$J$2:$K$5,2,FALSE))</f>
        <v>na</v>
      </c>
      <c r="AK483" t="str">
        <f>IF(OR(AB483=FALSE,AB483="na"),"na",VLOOKUP(BD483,'Vlookup tables'!$J$2:$K$5,2,FALSE))</f>
        <v>na</v>
      </c>
      <c r="AL483" t="str">
        <f>IF(OR(AC483=FALSE,AC483="na"),"na",VLOOKUP(BE483,'Vlookup tables'!$J$2:$K$5,2,FALSE))</f>
        <v>na</v>
      </c>
      <c r="AM483" t="str">
        <f>IF(OR(AD483=FALSE,AD483="na"),"na",VLOOKUP(BF483,'Vlookup tables'!$J$2:$K$5,2,FALSE))</f>
        <v>na</v>
      </c>
      <c r="AN483" t="str">
        <f t="shared" si="510"/>
        <v>na</v>
      </c>
      <c r="AO483" t="str">
        <f t="shared" si="511"/>
        <v>na</v>
      </c>
      <c r="AP483" t="str">
        <f t="shared" si="512"/>
        <v>na</v>
      </c>
      <c r="AQ483" t="str">
        <f t="shared" si="513"/>
        <v>na</v>
      </c>
      <c r="BQ483" t="str">
        <f t="shared" si="514"/>
        <v>na</v>
      </c>
      <c r="BR483" t="b">
        <f t="shared" si="515"/>
        <v>1</v>
      </c>
      <c r="BS483" t="b">
        <f t="shared" si="516"/>
        <v>0</v>
      </c>
      <c r="BT483" t="b">
        <f t="shared" si="517"/>
        <v>0</v>
      </c>
      <c r="BU483" t="b">
        <f t="shared" si="518"/>
        <v>0</v>
      </c>
      <c r="BV483" t="b">
        <f t="shared" si="519"/>
        <v>0</v>
      </c>
      <c r="BW483">
        <f>IF(OR(BR483=FALSE,BR483="na"),"na",VLOOKUP(CN483,'Vlookup tables'!$G$2:$H$7,2,FALSE))</f>
        <v>1</v>
      </c>
      <c r="BX483" t="str">
        <f>IF(OR(BS483=FALSE,BS483="na"),"na",VLOOKUP(CO483,'Vlookup tables'!$G$2:$H$7,2,FALSE))</f>
        <v>na</v>
      </c>
      <c r="BY483" t="str">
        <f>IF(OR(BT483=FALSE,BT483="na"),"na",VLOOKUP(CP483,'Vlookup tables'!$G$2:$H$7,2,FALSE))</f>
        <v>na</v>
      </c>
      <c r="BZ483" t="str">
        <f>IF(OR(BU483=FALSE,BU483="na"),"na",VLOOKUP(CQ483,'Vlookup tables'!$G$2:$H$7,2,FALSE))</f>
        <v>na</v>
      </c>
      <c r="CA483">
        <f>IF(OR(BR483=FALSE,BR483="na"),"na",VLOOKUP(CU483,'Vlookup tables'!$J$2:$K$5,2,FALSE))</f>
        <v>2</v>
      </c>
      <c r="CB483" t="str">
        <f>IF(OR(BS483=FALSE,BS483="na"),"na",VLOOKUP(CV483,'Vlookup tables'!$J$2:$K$5,2,FALSE))</f>
        <v>na</v>
      </c>
      <c r="CC483" t="str">
        <f>IF(OR(BT483=FALSE,BT483="na"),"na",VLOOKUP(CW483,'Vlookup tables'!$J$2:$K$5,2,FALSE))</f>
        <v>na</v>
      </c>
      <c r="CD483" t="str">
        <f>IF(OR(BU483=FALSE,BU483="na"),"na",VLOOKUP(CX483,'Vlookup tables'!$J$2:$K$5,2,FALSE))</f>
        <v>na</v>
      </c>
      <c r="CE483" t="b">
        <f t="shared" si="520"/>
        <v>0</v>
      </c>
      <c r="CF483" t="str">
        <f t="shared" si="521"/>
        <v>na</v>
      </c>
      <c r="CG483" t="str">
        <f t="shared" si="522"/>
        <v>na</v>
      </c>
      <c r="CH483" t="str">
        <f t="shared" si="523"/>
        <v>na</v>
      </c>
      <c r="CJ483" t="s">
        <v>753</v>
      </c>
      <c r="CN483" t="s">
        <v>530</v>
      </c>
      <c r="CU483" t="s">
        <v>528</v>
      </c>
      <c r="DI483" t="b">
        <f t="shared" si="524"/>
        <v>0</v>
      </c>
      <c r="EQ483" t="str">
        <f t="shared" si="525"/>
        <v>Unknown</v>
      </c>
      <c r="ER483" t="b">
        <f t="shared" si="526"/>
        <v>0</v>
      </c>
      <c r="ES483" t="b">
        <f t="shared" si="527"/>
        <v>0</v>
      </c>
      <c r="ET483" t="b">
        <f t="shared" si="528"/>
        <v>0</v>
      </c>
      <c r="EU483" t="b">
        <f t="shared" si="529"/>
        <v>0</v>
      </c>
      <c r="EV483" t="b">
        <f t="shared" si="530"/>
        <v>0</v>
      </c>
      <c r="EW483" t="str">
        <f t="shared" si="484"/>
        <v>na</v>
      </c>
      <c r="EX483" t="str">
        <f t="shared" si="485"/>
        <v>na</v>
      </c>
      <c r="EY483" t="str">
        <f t="shared" si="486"/>
        <v>na</v>
      </c>
      <c r="EZ483" t="str">
        <f t="shared" si="487"/>
        <v>na</v>
      </c>
      <c r="FA483" t="str">
        <f t="shared" si="488"/>
        <v>na</v>
      </c>
      <c r="FB483" t="str">
        <f t="shared" si="489"/>
        <v>na</v>
      </c>
      <c r="FC483" t="str">
        <f t="shared" si="531"/>
        <v>na</v>
      </c>
      <c r="FD483" t="str">
        <f t="shared" si="490"/>
        <v>na</v>
      </c>
      <c r="FE483" t="str">
        <f t="shared" si="491"/>
        <v>na</v>
      </c>
      <c r="FF483" t="str">
        <f t="shared" si="492"/>
        <v>na</v>
      </c>
      <c r="FG483" t="str">
        <f t="shared" si="493"/>
        <v>na</v>
      </c>
      <c r="FH483" t="str">
        <f t="shared" si="532"/>
        <v>na</v>
      </c>
      <c r="FI483" t="str">
        <f>IF(OR(FD483=FALSE,FD483="na"),"na",VLOOKUP(GH483,'Vlookup tables'!$G$2:$H$7,2,FALSE))</f>
        <v>na</v>
      </c>
      <c r="FJ483" t="str">
        <f>IF(OR(FE483=FALSE,FE483="na"),"na",VLOOKUP(GI483,'Vlookup tables'!$G$2:$H$7,2,FALSE))</f>
        <v>na</v>
      </c>
      <c r="FK483" t="str">
        <f>IF(OR(FF483=FALSE,FF483="na"),"na",VLOOKUP(GJ483,'Vlookup tables'!$G$2:$H$7,2,FALSE))</f>
        <v>na</v>
      </c>
      <c r="FL483" t="str">
        <f>IF(OR(FG483=FALSE,FG483="na"),"na",VLOOKUP(GK483,'Vlookup tables'!$G$2:$H$7,2,FALSE))</f>
        <v>na</v>
      </c>
      <c r="FM483" t="str">
        <f>IF(OR(FD483=FALSE,FD483="na"),"na",VLOOKUP(GO483,'Vlookup tables'!$J$2:$K$5,2,FALSE))</f>
        <v>na</v>
      </c>
      <c r="FN483" t="str">
        <f>IF(OR(FE483=FALSE,FE483="na"),"na",VLOOKUP(GP483,'Vlookup tables'!$J$2:$K$5,2,FALSE))</f>
        <v>na</v>
      </c>
      <c r="FO483" t="str">
        <f>IF(OR(FF483=FALSE,FF483="na"),"na",VLOOKUP(GQ483,'Vlookup tables'!$J$2:$K$5,2,FALSE))</f>
        <v>na</v>
      </c>
      <c r="FP483" t="str">
        <f>IF(OR(FG483=FALSE,FG483="na"),"na",VLOOKUP(GR483,'Vlookup tables'!$J$2:$K$5,2,FALSE))</f>
        <v>na</v>
      </c>
      <c r="FQ483" t="str">
        <f t="shared" si="494"/>
        <v>na</v>
      </c>
      <c r="FR483" t="str">
        <f t="shared" si="495"/>
        <v>na</v>
      </c>
      <c r="FS483" t="str">
        <f t="shared" si="496"/>
        <v>na</v>
      </c>
      <c r="FT483" t="str">
        <f t="shared" si="497"/>
        <v>na</v>
      </c>
      <c r="FU483" t="str">
        <f t="shared" si="498"/>
        <v>na</v>
      </c>
      <c r="HX483" t="str">
        <f>IF(IT483="","Unknown",VLOOKUP(IT483,'Vlookup tables'!$B$13:$C$16,2,FALSE))</f>
        <v>Unknown</v>
      </c>
      <c r="HY483" t="str">
        <f>IF(IU483="","Unknown",VLOOKUP(IU483,'Vlookup tables'!$D$13:$E$16,2,FALSE))</f>
        <v>Unknown</v>
      </c>
      <c r="HZ483" t="str">
        <f>IF(IV483="","Unknown",VLOOKUP(IV483,'Vlookup tables'!$F$13:$G$16,2,FALSE))</f>
        <v>Unknown</v>
      </c>
      <c r="IA483" t="str">
        <f>IF(IW483="","Unknown",VLOOKUP(IW483,'Vlookup tables'!$H$13:$I$16,2,FALSE))</f>
        <v>Unknown</v>
      </c>
      <c r="IB483" t="str">
        <f>IF(IX483="","Unknown",VLOOKUP(IX483,'Vlookup tables'!$J$13:$K$16,2,FALSE))</f>
        <v>Unknown</v>
      </c>
      <c r="IC483" t="str">
        <f>IF(IY483="","Unknown",VLOOKUP(IY483,'Vlookup tables'!$L$13:$M$16,2,FALSE))</f>
        <v>Unknown</v>
      </c>
      <c r="ID483" t="str">
        <f>IF(IZ483="","Unknown",VLOOKUP(IZ483,'Vlookup tables'!$N$13:$O$16,2,FALSE))</f>
        <v>Unknown</v>
      </c>
      <c r="IE483" t="str">
        <f>VLOOKUP(JA483,'Vlookup tables'!$P$13:$Q$15,2,FALSE)</f>
        <v>Unknown</v>
      </c>
      <c r="IF483" t="str">
        <f t="shared" si="533"/>
        <v>na</v>
      </c>
      <c r="IG483" t="str">
        <f t="shared" si="534"/>
        <v>na</v>
      </c>
      <c r="IH483" t="str">
        <f t="shared" si="535"/>
        <v>na</v>
      </c>
      <c r="II483" t="str">
        <f t="shared" si="499"/>
        <v>na</v>
      </c>
      <c r="IJ483" t="str">
        <f>IF(OR(IF483=FALSE,IF483="na"),"na",VLOOKUP(JF483,'Vlookup tables'!$G$2:$H$7,2,FALSE))</f>
        <v>na</v>
      </c>
      <c r="IK483" t="str">
        <f>IF(OR(IG483=FALSE,IG483="na"),"na",VLOOKUP(JG483,'Vlookup tables'!$G$2:$H$7,2,FALSE))</f>
        <v>na</v>
      </c>
      <c r="IL483" t="str">
        <f>IF(OR(IH483=FALSE,IH483="na"),"na",VLOOKUP(JH483,'Vlookup tables'!$G$2:$H$7,2,FALSE))</f>
        <v>na</v>
      </c>
      <c r="IM483" t="str">
        <f>IF(OR(IF483=FALSE,IF483="na"),"na",VLOOKUP(JL483,'Vlookup tables'!$J$2:$K$5,2,FALSE))</f>
        <v>na</v>
      </c>
      <c r="IN483" t="str">
        <f>IF(OR(IG483=FALSE,IG483="na"),"na",VLOOKUP(JM483,'Vlookup tables'!$J$2:$K$5,2,FALSE))</f>
        <v>na</v>
      </c>
      <c r="IO483" t="str">
        <f>IF(OR(IH483=FALSE,IH483="na"),"na",VLOOKUP(JN483,'Vlookup tables'!$J$2:$K$5,2,FALSE))</f>
        <v>na</v>
      </c>
      <c r="IP483" t="str">
        <f t="shared" si="536"/>
        <v>na</v>
      </c>
      <c r="IQ483" t="str">
        <f t="shared" si="537"/>
        <v>na</v>
      </c>
      <c r="IR483" t="str">
        <f t="shared" si="538"/>
        <v>na</v>
      </c>
      <c r="IS483" t="b">
        <f t="shared" si="539"/>
        <v>0</v>
      </c>
      <c r="KQ483" t="b">
        <f t="shared" si="540"/>
        <v>0</v>
      </c>
      <c r="KR483">
        <f t="shared" si="500"/>
        <v>117</v>
      </c>
    </row>
    <row r="484" spans="1:304" outlineLevel="1" x14ac:dyDescent="0.3">
      <c r="A484">
        <v>10</v>
      </c>
      <c r="B484">
        <v>70</v>
      </c>
      <c r="C484" s="2">
        <v>44904.453541666669</v>
      </c>
      <c r="D484">
        <v>1</v>
      </c>
      <c r="E484" t="s">
        <v>581</v>
      </c>
      <c r="F484" t="s">
        <v>612</v>
      </c>
      <c r="G484">
        <f>VLOOKUP(F484,'Vlookup tables'!$A$2:$B$10,2,FALSE)</f>
        <v>5</v>
      </c>
      <c r="H484" t="s">
        <v>567</v>
      </c>
      <c r="J484" t="str">
        <f t="shared" si="541"/>
        <v>Administration</v>
      </c>
      <c r="K484" t="s">
        <v>568</v>
      </c>
      <c r="L484">
        <f>VLOOKUP(K484,'Vlookup tables'!$A$2:$B$10,2,FALSE)</f>
        <v>6</v>
      </c>
      <c r="N484" t="str">
        <f t="shared" si="501"/>
        <v>Unknown</v>
      </c>
      <c r="O484" t="str">
        <f t="shared" si="502"/>
        <v>Unknown</v>
      </c>
      <c r="P484" t="str">
        <f t="shared" si="503"/>
        <v>Unknown</v>
      </c>
      <c r="Q484" t="str">
        <f t="shared" si="504"/>
        <v>Unknown</v>
      </c>
      <c r="R484" t="str">
        <f t="shared" si="505"/>
        <v>Unknown</v>
      </c>
      <c r="T484" t="str">
        <f t="shared" si="542"/>
        <v>Unknown</v>
      </c>
      <c r="U484" t="str">
        <f t="shared" si="543"/>
        <v>Unknown</v>
      </c>
      <c r="V484" t="str">
        <f t="shared" si="544"/>
        <v>Unknown</v>
      </c>
      <c r="W484" t="str">
        <f t="shared" si="545"/>
        <v>Unknown</v>
      </c>
      <c r="X484" t="str">
        <f t="shared" si="546"/>
        <v>Unknown</v>
      </c>
      <c r="Z484" t="str">
        <f>VLOOKUP(Y484,'Vlookup tables'!$D$2:$E$6,2,FALSE)</f>
        <v>Unknown</v>
      </c>
      <c r="AA484" t="str">
        <f t="shared" si="483"/>
        <v>Unknown</v>
      </c>
      <c r="AB484" t="str">
        <f t="shared" si="506"/>
        <v>Unknown</v>
      </c>
      <c r="AC484" t="str">
        <f t="shared" si="507"/>
        <v>Unknown</v>
      </c>
      <c r="AD484" t="str">
        <f t="shared" si="508"/>
        <v>Unknown</v>
      </c>
      <c r="AE484" t="str">
        <f t="shared" si="509"/>
        <v>Unknown</v>
      </c>
      <c r="AF484" t="str">
        <f>IF(OR(AA484=FALSE,AA484="na"),"na",VLOOKUP(AV484,'Vlookup tables'!$G$2:$H$7,2,FALSE))</f>
        <v>Unknown</v>
      </c>
      <c r="AG484" t="str">
        <f>IF(OR(AB484=FALSE,AB484="na"),"na",VLOOKUP(AW484,'Vlookup tables'!$G$2:$H$7,2,FALSE))</f>
        <v>Unknown</v>
      </c>
      <c r="AH484" t="str">
        <f>IF(OR(AC484=FALSE,AC484="na"),"na",VLOOKUP(AX484,'Vlookup tables'!$G$2:$H$7,2,FALSE))</f>
        <v>Unknown</v>
      </c>
      <c r="AI484" t="str">
        <f>IF(OR(AD484=FALSE,AD484="na"),"na",VLOOKUP(AY484,'Vlookup tables'!$G$2:$H$7,2,FALSE))</f>
        <v>Unknown</v>
      </c>
      <c r="AJ484" t="str">
        <f>IF(OR(AA484=FALSE,AA484="na"),"na",VLOOKUP(BC484,'Vlookup tables'!$J$2:$K$5,2,FALSE))</f>
        <v>Unknown</v>
      </c>
      <c r="AK484" t="str">
        <f>IF(OR(AB484=FALSE,AB484="na"),"na",VLOOKUP(BD484,'Vlookup tables'!$J$2:$K$5,2,FALSE))</f>
        <v>Unknown</v>
      </c>
      <c r="AL484" t="str">
        <f>IF(OR(AC484=FALSE,AC484="na"),"na",VLOOKUP(BE484,'Vlookup tables'!$J$2:$K$5,2,FALSE))</f>
        <v>Unknown</v>
      </c>
      <c r="AM484" t="str">
        <f>IF(OR(AD484=FALSE,AD484="na"),"na",VLOOKUP(BF484,'Vlookup tables'!$J$2:$K$5,2,FALSE))</f>
        <v>Unknown</v>
      </c>
      <c r="AN484" t="b">
        <f t="shared" si="510"/>
        <v>0</v>
      </c>
      <c r="AO484" t="b">
        <f t="shared" si="511"/>
        <v>0</v>
      </c>
      <c r="AP484" t="b">
        <f t="shared" si="512"/>
        <v>0</v>
      </c>
      <c r="AQ484" t="b">
        <f t="shared" si="513"/>
        <v>0</v>
      </c>
      <c r="BQ484" t="str">
        <f t="shared" si="514"/>
        <v>Unknown</v>
      </c>
      <c r="BR484" t="str">
        <f t="shared" si="515"/>
        <v>Unknown</v>
      </c>
      <c r="BS484" t="str">
        <f t="shared" si="516"/>
        <v>Unknown</v>
      </c>
      <c r="BT484" t="str">
        <f t="shared" si="517"/>
        <v>Unknown</v>
      </c>
      <c r="BU484" t="str">
        <f t="shared" si="518"/>
        <v>Unknown</v>
      </c>
      <c r="BV484" t="str">
        <f t="shared" si="519"/>
        <v>Unknown</v>
      </c>
      <c r="BW484" t="str">
        <f>IF(OR(BR484=FALSE,BR484="na"),"na",VLOOKUP(CN484,'Vlookup tables'!$G$2:$H$7,2,FALSE))</f>
        <v>Unknown</v>
      </c>
      <c r="BX484" t="str">
        <f>IF(OR(BS484=FALSE,BS484="na"),"na",VLOOKUP(CO484,'Vlookup tables'!$G$2:$H$7,2,FALSE))</f>
        <v>Unknown</v>
      </c>
      <c r="BY484" t="str">
        <f>IF(OR(BT484=FALSE,BT484="na"),"na",VLOOKUP(CP484,'Vlookup tables'!$G$2:$H$7,2,FALSE))</f>
        <v>Unknown</v>
      </c>
      <c r="BZ484" t="str">
        <f>IF(OR(BU484=FALSE,BU484="na"),"na",VLOOKUP(CQ484,'Vlookup tables'!$G$2:$H$7,2,FALSE))</f>
        <v>Unknown</v>
      </c>
      <c r="CA484" t="str">
        <f>IF(OR(BR484=FALSE,BR484="na"),"na",VLOOKUP(CU484,'Vlookup tables'!$J$2:$K$5,2,FALSE))</f>
        <v>Unknown</v>
      </c>
      <c r="CB484" t="str">
        <f>IF(OR(BS484=FALSE,BS484="na"),"na",VLOOKUP(CV484,'Vlookup tables'!$J$2:$K$5,2,FALSE))</f>
        <v>Unknown</v>
      </c>
      <c r="CC484" t="str">
        <f>IF(OR(BT484=FALSE,BT484="na"),"na",VLOOKUP(CW484,'Vlookup tables'!$J$2:$K$5,2,FALSE))</f>
        <v>Unknown</v>
      </c>
      <c r="CD484" t="str">
        <f>IF(OR(BU484=FALSE,BU484="na"),"na",VLOOKUP(CX484,'Vlookup tables'!$J$2:$K$5,2,FALSE))</f>
        <v>Unknown</v>
      </c>
      <c r="CE484" t="b">
        <f t="shared" si="520"/>
        <v>0</v>
      </c>
      <c r="CF484" t="b">
        <f t="shared" si="521"/>
        <v>0</v>
      </c>
      <c r="CG484" t="b">
        <f t="shared" si="522"/>
        <v>0</v>
      </c>
      <c r="CH484" t="b">
        <f t="shared" si="523"/>
        <v>0</v>
      </c>
      <c r="DI484" t="b">
        <f t="shared" si="524"/>
        <v>0</v>
      </c>
      <c r="EQ484" t="str">
        <f t="shared" si="525"/>
        <v>Unknown</v>
      </c>
      <c r="ER484" t="b">
        <f t="shared" si="526"/>
        <v>0</v>
      </c>
      <c r="ES484" t="b">
        <f t="shared" si="527"/>
        <v>0</v>
      </c>
      <c r="ET484" t="b">
        <f t="shared" si="528"/>
        <v>0</v>
      </c>
      <c r="EU484" t="b">
        <f t="shared" si="529"/>
        <v>0</v>
      </c>
      <c r="EV484" t="b">
        <f t="shared" si="530"/>
        <v>0</v>
      </c>
      <c r="EW484" t="str">
        <f t="shared" si="484"/>
        <v>na</v>
      </c>
      <c r="EX484" t="str">
        <f t="shared" si="485"/>
        <v>na</v>
      </c>
      <c r="EY484" t="str">
        <f t="shared" si="486"/>
        <v>na</v>
      </c>
      <c r="EZ484" t="str">
        <f t="shared" si="487"/>
        <v>na</v>
      </c>
      <c r="FA484" t="str">
        <f t="shared" si="488"/>
        <v>na</v>
      </c>
      <c r="FB484" t="str">
        <f t="shared" si="489"/>
        <v>na</v>
      </c>
      <c r="FC484" t="str">
        <f t="shared" si="531"/>
        <v>na</v>
      </c>
      <c r="FD484" t="str">
        <f t="shared" si="490"/>
        <v>na</v>
      </c>
      <c r="FE484" t="str">
        <f t="shared" si="491"/>
        <v>na</v>
      </c>
      <c r="FF484" t="str">
        <f t="shared" si="492"/>
        <v>na</v>
      </c>
      <c r="FG484" t="str">
        <f t="shared" si="493"/>
        <v>na</v>
      </c>
      <c r="FH484" t="str">
        <f t="shared" si="532"/>
        <v>na</v>
      </c>
      <c r="FI484" t="str">
        <f>IF(OR(FD484=FALSE,FD484="na"),"na",VLOOKUP(GH484,'Vlookup tables'!$G$2:$H$7,2,FALSE))</f>
        <v>na</v>
      </c>
      <c r="FJ484" t="str">
        <f>IF(OR(FE484=FALSE,FE484="na"),"na",VLOOKUP(GI484,'Vlookup tables'!$G$2:$H$7,2,FALSE))</f>
        <v>na</v>
      </c>
      <c r="FK484" t="str">
        <f>IF(OR(FF484=FALSE,FF484="na"),"na",VLOOKUP(GJ484,'Vlookup tables'!$G$2:$H$7,2,FALSE))</f>
        <v>na</v>
      </c>
      <c r="FL484" t="str">
        <f>IF(OR(FG484=FALSE,FG484="na"),"na",VLOOKUP(GK484,'Vlookup tables'!$G$2:$H$7,2,FALSE))</f>
        <v>na</v>
      </c>
      <c r="FM484" t="str">
        <f>IF(OR(FD484=FALSE,FD484="na"),"na",VLOOKUP(GO484,'Vlookup tables'!$J$2:$K$5,2,FALSE))</f>
        <v>na</v>
      </c>
      <c r="FN484" t="str">
        <f>IF(OR(FE484=FALSE,FE484="na"),"na",VLOOKUP(GP484,'Vlookup tables'!$J$2:$K$5,2,FALSE))</f>
        <v>na</v>
      </c>
      <c r="FO484" t="str">
        <f>IF(OR(FF484=FALSE,FF484="na"),"na",VLOOKUP(GQ484,'Vlookup tables'!$J$2:$K$5,2,FALSE))</f>
        <v>na</v>
      </c>
      <c r="FP484" t="str">
        <f>IF(OR(FG484=FALSE,FG484="na"),"na",VLOOKUP(GR484,'Vlookup tables'!$J$2:$K$5,2,FALSE))</f>
        <v>na</v>
      </c>
      <c r="FQ484" t="str">
        <f t="shared" si="494"/>
        <v>na</v>
      </c>
      <c r="FR484" t="str">
        <f t="shared" si="495"/>
        <v>na</v>
      </c>
      <c r="FS484" t="str">
        <f t="shared" si="496"/>
        <v>na</v>
      </c>
      <c r="FT484" t="str">
        <f t="shared" si="497"/>
        <v>na</v>
      </c>
      <c r="FU484" t="str">
        <f t="shared" si="498"/>
        <v>na</v>
      </c>
      <c r="HX484" t="str">
        <f>IF(IT484="","Unknown",VLOOKUP(IT484,'Vlookup tables'!$B$13:$C$16,2,FALSE))</f>
        <v>Unknown</v>
      </c>
      <c r="HY484" t="str">
        <f>IF(IU484="","Unknown",VLOOKUP(IU484,'Vlookup tables'!$D$13:$E$16,2,FALSE))</f>
        <v>Unknown</v>
      </c>
      <c r="HZ484" t="str">
        <f>IF(IV484="","Unknown",VLOOKUP(IV484,'Vlookup tables'!$F$13:$G$16,2,FALSE))</f>
        <v>Unknown</v>
      </c>
      <c r="IA484" t="str">
        <f>IF(IW484="","Unknown",VLOOKUP(IW484,'Vlookup tables'!$H$13:$I$16,2,FALSE))</f>
        <v>Unknown</v>
      </c>
      <c r="IB484" t="str">
        <f>IF(IX484="","Unknown",VLOOKUP(IX484,'Vlookup tables'!$J$13:$K$16,2,FALSE))</f>
        <v>Unknown</v>
      </c>
      <c r="IC484" t="str">
        <f>IF(IY484="","Unknown",VLOOKUP(IY484,'Vlookup tables'!$L$13:$M$16,2,FALSE))</f>
        <v>Unknown</v>
      </c>
      <c r="ID484" t="str">
        <f>IF(IZ484="","Unknown",VLOOKUP(IZ484,'Vlookup tables'!$N$13:$O$16,2,FALSE))</f>
        <v>Unknown</v>
      </c>
      <c r="IE484" t="str">
        <f>VLOOKUP(JA484,'Vlookup tables'!$P$13:$Q$15,2,FALSE)</f>
        <v>Unknown</v>
      </c>
      <c r="IF484" t="str">
        <f t="shared" si="533"/>
        <v>na</v>
      </c>
      <c r="IG484" t="str">
        <f t="shared" si="534"/>
        <v>na</v>
      </c>
      <c r="IH484" t="str">
        <f t="shared" si="535"/>
        <v>na</v>
      </c>
      <c r="II484" t="str">
        <f t="shared" si="499"/>
        <v>na</v>
      </c>
      <c r="IJ484" t="str">
        <f>IF(OR(IF484=FALSE,IF484="na"),"na",VLOOKUP(JF484,'Vlookup tables'!$G$2:$H$7,2,FALSE))</f>
        <v>na</v>
      </c>
      <c r="IK484" t="str">
        <f>IF(OR(IG484=FALSE,IG484="na"),"na",VLOOKUP(JG484,'Vlookup tables'!$G$2:$H$7,2,FALSE))</f>
        <v>na</v>
      </c>
      <c r="IL484" t="str">
        <f>IF(OR(IH484=FALSE,IH484="na"),"na",VLOOKUP(JH484,'Vlookup tables'!$G$2:$H$7,2,FALSE))</f>
        <v>na</v>
      </c>
      <c r="IM484" t="str">
        <f>IF(OR(IF484=FALSE,IF484="na"),"na",VLOOKUP(JL484,'Vlookup tables'!$J$2:$K$5,2,FALSE))</f>
        <v>na</v>
      </c>
      <c r="IN484" t="str">
        <f>IF(OR(IG484=FALSE,IG484="na"),"na",VLOOKUP(JM484,'Vlookup tables'!$J$2:$K$5,2,FALSE))</f>
        <v>na</v>
      </c>
      <c r="IO484" t="str">
        <f>IF(OR(IH484=FALSE,IH484="na"),"na",VLOOKUP(JN484,'Vlookup tables'!$J$2:$K$5,2,FALSE))</f>
        <v>na</v>
      </c>
      <c r="IP484" t="str">
        <f t="shared" si="536"/>
        <v>na</v>
      </c>
      <c r="IQ484" t="str">
        <f t="shared" si="537"/>
        <v>na</v>
      </c>
      <c r="IR484" t="str">
        <f t="shared" si="538"/>
        <v>na</v>
      </c>
      <c r="IS484" t="b">
        <f t="shared" si="539"/>
        <v>0</v>
      </c>
      <c r="KQ484" t="b">
        <f t="shared" si="540"/>
        <v>0</v>
      </c>
      <c r="KR484">
        <f t="shared" si="500"/>
        <v>111</v>
      </c>
    </row>
    <row r="485" spans="1:304" outlineLevel="1" x14ac:dyDescent="0.3">
      <c r="A485">
        <v>14</v>
      </c>
      <c r="B485">
        <v>83</v>
      </c>
      <c r="C485" s="2">
        <v>44904.458668981482</v>
      </c>
      <c r="D485">
        <v>1</v>
      </c>
      <c r="E485" t="s">
        <v>544</v>
      </c>
      <c r="F485" t="s">
        <v>566</v>
      </c>
      <c r="G485">
        <f>VLOOKUP(F485,'Vlookup tables'!$A$2:$B$10,2,FALSE)</f>
        <v>3</v>
      </c>
      <c r="H485" t="s">
        <v>579</v>
      </c>
      <c r="J485" t="str">
        <f t="shared" si="541"/>
        <v>Unknown</v>
      </c>
      <c r="K485" t="s">
        <v>566</v>
      </c>
      <c r="L485">
        <f>VLOOKUP(K485,'Vlookup tables'!$A$2:$B$10,2,FALSE)</f>
        <v>3</v>
      </c>
      <c r="M485" t="s">
        <v>656</v>
      </c>
      <c r="N485" t="b">
        <f t="shared" si="501"/>
        <v>1</v>
      </c>
      <c r="O485" t="b">
        <f t="shared" si="502"/>
        <v>1</v>
      </c>
      <c r="P485" t="b">
        <f t="shared" si="503"/>
        <v>0</v>
      </c>
      <c r="Q485" t="b">
        <f t="shared" si="504"/>
        <v>1</v>
      </c>
      <c r="R485" t="b">
        <f t="shared" si="505"/>
        <v>1</v>
      </c>
      <c r="S485" t="s">
        <v>547</v>
      </c>
      <c r="T485" t="str">
        <f t="shared" si="542"/>
        <v>na</v>
      </c>
      <c r="U485" t="str">
        <f t="shared" si="543"/>
        <v>na</v>
      </c>
      <c r="V485" t="b">
        <f t="shared" si="544"/>
        <v>1</v>
      </c>
      <c r="W485" t="str">
        <f t="shared" si="545"/>
        <v>na</v>
      </c>
      <c r="X485" t="str">
        <f t="shared" si="546"/>
        <v>na</v>
      </c>
      <c r="Y485" t="s">
        <v>517</v>
      </c>
      <c r="Z485">
        <f>VLOOKUP(Y485,'Vlookup tables'!$D$2:$E$6,2,FALSE)</f>
        <v>1</v>
      </c>
      <c r="AA485" t="b">
        <f t="shared" si="483"/>
        <v>1</v>
      </c>
      <c r="AB485" t="b">
        <f t="shared" si="506"/>
        <v>0</v>
      </c>
      <c r="AC485" t="b">
        <f t="shared" si="507"/>
        <v>0</v>
      </c>
      <c r="AD485" t="b">
        <f t="shared" si="508"/>
        <v>0</v>
      </c>
      <c r="AE485" t="b">
        <f t="shared" si="509"/>
        <v>0</v>
      </c>
      <c r="AF485" t="str">
        <f>IF(OR(AA485=FALSE,AA485="na"),"na",VLOOKUP(AV485,'Vlookup tables'!$G$2:$H$7,2,FALSE))</f>
        <v>Unknown</v>
      </c>
      <c r="AG485" t="str">
        <f>IF(OR(AB485=FALSE,AB485="na"),"na",VLOOKUP(AW485,'Vlookup tables'!$G$2:$H$7,2,FALSE))</f>
        <v>na</v>
      </c>
      <c r="AH485" t="str">
        <f>IF(OR(AC485=FALSE,AC485="na"),"na",VLOOKUP(AX485,'Vlookup tables'!$G$2:$H$7,2,FALSE))</f>
        <v>na</v>
      </c>
      <c r="AI485" t="str">
        <f>IF(OR(AD485=FALSE,AD485="na"),"na",VLOOKUP(AY485,'Vlookup tables'!$G$2:$H$7,2,FALSE))</f>
        <v>na</v>
      </c>
      <c r="AJ485" t="str">
        <f>IF(OR(AA485=FALSE,AA485="na"),"na",VLOOKUP(BC485,'Vlookup tables'!$J$2:$K$5,2,FALSE))</f>
        <v>Unknown</v>
      </c>
      <c r="AK485" t="str">
        <f>IF(OR(AB485=FALSE,AB485="na"),"na",VLOOKUP(BD485,'Vlookup tables'!$J$2:$K$5,2,FALSE))</f>
        <v>na</v>
      </c>
      <c r="AL485" t="str">
        <f>IF(OR(AC485=FALSE,AC485="na"),"na",VLOOKUP(BE485,'Vlookup tables'!$J$2:$K$5,2,FALSE))</f>
        <v>na</v>
      </c>
      <c r="AM485" t="str">
        <f>IF(OR(AD485=FALSE,AD485="na"),"na",VLOOKUP(BF485,'Vlookup tables'!$J$2:$K$5,2,FALSE))</f>
        <v>na</v>
      </c>
      <c r="AN485" t="b">
        <f t="shared" si="510"/>
        <v>0</v>
      </c>
      <c r="AO485" t="str">
        <f t="shared" si="511"/>
        <v>na</v>
      </c>
      <c r="AP485" t="str">
        <f t="shared" si="512"/>
        <v>na</v>
      </c>
      <c r="AQ485" t="str">
        <f t="shared" si="513"/>
        <v>na</v>
      </c>
      <c r="AR485" t="s">
        <v>747</v>
      </c>
      <c r="BQ485" t="str">
        <f t="shared" si="514"/>
        <v>Unknown</v>
      </c>
      <c r="BR485" t="str">
        <f t="shared" si="515"/>
        <v>Unknown</v>
      </c>
      <c r="BS485" t="str">
        <f t="shared" si="516"/>
        <v>Unknown</v>
      </c>
      <c r="BT485" t="str">
        <f t="shared" si="517"/>
        <v>Unknown</v>
      </c>
      <c r="BU485" t="str">
        <f t="shared" si="518"/>
        <v>Unknown</v>
      </c>
      <c r="BV485" t="str">
        <f t="shared" si="519"/>
        <v>Unknown</v>
      </c>
      <c r="BW485" t="str">
        <f>IF(OR(BR485=FALSE,BR485="na"),"na",VLOOKUP(CN485,'Vlookup tables'!$G$2:$H$7,2,FALSE))</f>
        <v>Unknown</v>
      </c>
      <c r="BX485" t="str">
        <f>IF(OR(BS485=FALSE,BS485="na"),"na",VLOOKUP(CO485,'Vlookup tables'!$G$2:$H$7,2,FALSE))</f>
        <v>Unknown</v>
      </c>
      <c r="BY485" t="str">
        <f>IF(OR(BT485=FALSE,BT485="na"),"na",VLOOKUP(CP485,'Vlookup tables'!$G$2:$H$7,2,FALSE))</f>
        <v>Unknown</v>
      </c>
      <c r="BZ485" t="str">
        <f>IF(OR(BU485=FALSE,BU485="na"),"na",VLOOKUP(CQ485,'Vlookup tables'!$G$2:$H$7,2,FALSE))</f>
        <v>Unknown</v>
      </c>
      <c r="CA485" t="str">
        <f>IF(OR(BR485=FALSE,BR485="na"),"na",VLOOKUP(CU485,'Vlookup tables'!$J$2:$K$5,2,FALSE))</f>
        <v>Unknown</v>
      </c>
      <c r="CB485" t="str">
        <f>IF(OR(BS485=FALSE,BS485="na"),"na",VLOOKUP(CV485,'Vlookup tables'!$J$2:$K$5,2,FALSE))</f>
        <v>Unknown</v>
      </c>
      <c r="CC485" t="str">
        <f>IF(OR(BT485=FALSE,BT485="na"),"na",VLOOKUP(CW485,'Vlookup tables'!$J$2:$K$5,2,FALSE))</f>
        <v>Unknown</v>
      </c>
      <c r="CD485" t="str">
        <f>IF(OR(BU485=FALSE,BU485="na"),"na",VLOOKUP(CX485,'Vlookup tables'!$J$2:$K$5,2,FALSE))</f>
        <v>Unknown</v>
      </c>
      <c r="CE485" t="b">
        <f t="shared" si="520"/>
        <v>0</v>
      </c>
      <c r="CF485" t="b">
        <f t="shared" si="521"/>
        <v>0</v>
      </c>
      <c r="CG485" t="b">
        <f t="shared" si="522"/>
        <v>0</v>
      </c>
      <c r="CH485" t="b">
        <f t="shared" si="523"/>
        <v>0</v>
      </c>
      <c r="DI485" t="b">
        <f t="shared" si="524"/>
        <v>0</v>
      </c>
      <c r="EQ485" t="str">
        <f t="shared" si="525"/>
        <v>Unknown</v>
      </c>
      <c r="ER485" t="b">
        <f t="shared" si="526"/>
        <v>0</v>
      </c>
      <c r="ES485" t="b">
        <f t="shared" si="527"/>
        <v>0</v>
      </c>
      <c r="ET485" t="b">
        <f t="shared" si="528"/>
        <v>0</v>
      </c>
      <c r="EU485" t="b">
        <f t="shared" si="529"/>
        <v>0</v>
      </c>
      <c r="EV485" t="b">
        <f t="shared" si="530"/>
        <v>0</v>
      </c>
      <c r="EW485" t="str">
        <f t="shared" si="484"/>
        <v>na</v>
      </c>
      <c r="EX485" t="str">
        <f t="shared" si="485"/>
        <v>na</v>
      </c>
      <c r="EY485" t="str">
        <f t="shared" si="486"/>
        <v>na</v>
      </c>
      <c r="EZ485" t="str">
        <f t="shared" si="487"/>
        <v>na</v>
      </c>
      <c r="FA485" t="str">
        <f t="shared" si="488"/>
        <v>na</v>
      </c>
      <c r="FB485" t="str">
        <f t="shared" si="489"/>
        <v>na</v>
      </c>
      <c r="FC485" t="str">
        <f t="shared" si="531"/>
        <v>na</v>
      </c>
      <c r="FD485" t="str">
        <f t="shared" si="490"/>
        <v>na</v>
      </c>
      <c r="FE485" t="str">
        <f t="shared" si="491"/>
        <v>na</v>
      </c>
      <c r="FF485" t="str">
        <f t="shared" si="492"/>
        <v>na</v>
      </c>
      <c r="FG485" t="str">
        <f t="shared" si="493"/>
        <v>na</v>
      </c>
      <c r="FH485" t="str">
        <f t="shared" si="532"/>
        <v>na</v>
      </c>
      <c r="FI485" t="str">
        <f>IF(OR(FD485=FALSE,FD485="na"),"na",VLOOKUP(GH485,'Vlookup tables'!$G$2:$H$7,2,FALSE))</f>
        <v>na</v>
      </c>
      <c r="FJ485" t="str">
        <f>IF(OR(FE485=FALSE,FE485="na"),"na",VLOOKUP(GI485,'Vlookup tables'!$G$2:$H$7,2,FALSE))</f>
        <v>na</v>
      </c>
      <c r="FK485" t="str">
        <f>IF(OR(FF485=FALSE,FF485="na"),"na",VLOOKUP(GJ485,'Vlookup tables'!$G$2:$H$7,2,FALSE))</f>
        <v>na</v>
      </c>
      <c r="FL485" t="str">
        <f>IF(OR(FG485=FALSE,FG485="na"),"na",VLOOKUP(GK485,'Vlookup tables'!$G$2:$H$7,2,FALSE))</f>
        <v>na</v>
      </c>
      <c r="FM485" t="str">
        <f>IF(OR(FD485=FALSE,FD485="na"),"na",VLOOKUP(GO485,'Vlookup tables'!$J$2:$K$5,2,FALSE))</f>
        <v>na</v>
      </c>
      <c r="FN485" t="str">
        <f>IF(OR(FE485=FALSE,FE485="na"),"na",VLOOKUP(GP485,'Vlookup tables'!$J$2:$K$5,2,FALSE))</f>
        <v>na</v>
      </c>
      <c r="FO485" t="str">
        <f>IF(OR(FF485=FALSE,FF485="na"),"na",VLOOKUP(GQ485,'Vlookup tables'!$J$2:$K$5,2,FALSE))</f>
        <v>na</v>
      </c>
      <c r="FP485" t="str">
        <f>IF(OR(FG485=FALSE,FG485="na"),"na",VLOOKUP(GR485,'Vlookup tables'!$J$2:$K$5,2,FALSE))</f>
        <v>na</v>
      </c>
      <c r="FQ485" t="str">
        <f t="shared" si="494"/>
        <v>na</v>
      </c>
      <c r="FR485" t="str">
        <f t="shared" si="495"/>
        <v>na</v>
      </c>
      <c r="FS485" t="str">
        <f t="shared" si="496"/>
        <v>na</v>
      </c>
      <c r="FT485" t="str">
        <f t="shared" si="497"/>
        <v>na</v>
      </c>
      <c r="FU485" t="str">
        <f t="shared" si="498"/>
        <v>na</v>
      </c>
      <c r="HX485" t="str">
        <f>IF(IT485="","Unknown",VLOOKUP(IT485,'Vlookup tables'!$B$13:$C$16,2,FALSE))</f>
        <v>Unknown</v>
      </c>
      <c r="HY485" t="str">
        <f>IF(IU485="","Unknown",VLOOKUP(IU485,'Vlookup tables'!$D$13:$E$16,2,FALSE))</f>
        <v>Unknown</v>
      </c>
      <c r="HZ485" t="str">
        <f>IF(IV485="","Unknown",VLOOKUP(IV485,'Vlookup tables'!$F$13:$G$16,2,FALSE))</f>
        <v>Unknown</v>
      </c>
      <c r="IA485" t="str">
        <f>IF(IW485="","Unknown",VLOOKUP(IW485,'Vlookup tables'!$H$13:$I$16,2,FALSE))</f>
        <v>Unknown</v>
      </c>
      <c r="IB485" t="str">
        <f>IF(IX485="","Unknown",VLOOKUP(IX485,'Vlookup tables'!$J$13:$K$16,2,FALSE))</f>
        <v>Unknown</v>
      </c>
      <c r="IC485" t="str">
        <f>IF(IY485="","Unknown",VLOOKUP(IY485,'Vlookup tables'!$L$13:$M$16,2,FALSE))</f>
        <v>Unknown</v>
      </c>
      <c r="ID485" t="str">
        <f>IF(IZ485="","Unknown",VLOOKUP(IZ485,'Vlookup tables'!$N$13:$O$16,2,FALSE))</f>
        <v>Unknown</v>
      </c>
      <c r="IE485" t="str">
        <f>VLOOKUP(JA485,'Vlookup tables'!$P$13:$Q$15,2,FALSE)</f>
        <v>Unknown</v>
      </c>
      <c r="IF485" t="str">
        <f t="shared" si="533"/>
        <v>na</v>
      </c>
      <c r="IG485" t="str">
        <f t="shared" si="534"/>
        <v>na</v>
      </c>
      <c r="IH485" t="str">
        <f t="shared" si="535"/>
        <v>na</v>
      </c>
      <c r="II485" t="str">
        <f t="shared" si="499"/>
        <v>na</v>
      </c>
      <c r="IJ485" t="str">
        <f>IF(OR(IF485=FALSE,IF485="na"),"na",VLOOKUP(JF485,'Vlookup tables'!$G$2:$H$7,2,FALSE))</f>
        <v>na</v>
      </c>
      <c r="IK485" t="str">
        <f>IF(OR(IG485=FALSE,IG485="na"),"na",VLOOKUP(JG485,'Vlookup tables'!$G$2:$H$7,2,FALSE))</f>
        <v>na</v>
      </c>
      <c r="IL485" t="str">
        <f>IF(OR(IH485=FALSE,IH485="na"),"na",VLOOKUP(JH485,'Vlookup tables'!$G$2:$H$7,2,FALSE))</f>
        <v>na</v>
      </c>
      <c r="IM485" t="str">
        <f>IF(OR(IF485=FALSE,IF485="na"),"na",VLOOKUP(JL485,'Vlookup tables'!$J$2:$K$5,2,FALSE))</f>
        <v>na</v>
      </c>
      <c r="IN485" t="str">
        <f>IF(OR(IG485=FALSE,IG485="na"),"na",VLOOKUP(JM485,'Vlookup tables'!$J$2:$K$5,2,FALSE))</f>
        <v>na</v>
      </c>
      <c r="IO485" t="str">
        <f>IF(OR(IH485=FALSE,IH485="na"),"na",VLOOKUP(JN485,'Vlookup tables'!$J$2:$K$5,2,FALSE))</f>
        <v>na</v>
      </c>
      <c r="IP485" t="str">
        <f t="shared" si="536"/>
        <v>na</v>
      </c>
      <c r="IQ485" t="str">
        <f t="shared" si="537"/>
        <v>na</v>
      </c>
      <c r="IR485" t="str">
        <f t="shared" si="538"/>
        <v>na</v>
      </c>
      <c r="IS485" t="b">
        <f t="shared" si="539"/>
        <v>0</v>
      </c>
      <c r="KQ485" t="b">
        <f t="shared" si="540"/>
        <v>0</v>
      </c>
      <c r="KR485">
        <f t="shared" si="500"/>
        <v>115</v>
      </c>
    </row>
    <row r="486" spans="1:304" outlineLevel="1" x14ac:dyDescent="0.3">
      <c r="A486">
        <v>1</v>
      </c>
      <c r="B486">
        <v>11</v>
      </c>
      <c r="C486" s="2">
        <v>44904.466249999998</v>
      </c>
      <c r="D486">
        <v>1</v>
      </c>
      <c r="G486" t="str">
        <f>VLOOKUP(F486,'Vlookup tables'!$A$2:$B$10,2,FALSE)</f>
        <v>Unknown</v>
      </c>
      <c r="J486" t="str">
        <f t="shared" si="541"/>
        <v>Unknown</v>
      </c>
      <c r="L486" t="str">
        <f>VLOOKUP(K486,'Vlookup tables'!$A$2:$B$10,2,FALSE)</f>
        <v>Unknown</v>
      </c>
      <c r="N486" t="str">
        <f t="shared" si="501"/>
        <v>Unknown</v>
      </c>
      <c r="O486" t="str">
        <f t="shared" si="502"/>
        <v>Unknown</v>
      </c>
      <c r="P486" t="str">
        <f t="shared" si="503"/>
        <v>Unknown</v>
      </c>
      <c r="Q486" t="str">
        <f t="shared" si="504"/>
        <v>Unknown</v>
      </c>
      <c r="R486" t="str">
        <f t="shared" si="505"/>
        <v>Unknown</v>
      </c>
      <c r="T486" t="str">
        <f t="shared" si="542"/>
        <v>Unknown</v>
      </c>
      <c r="U486" t="str">
        <f t="shared" si="543"/>
        <v>Unknown</v>
      </c>
      <c r="V486" t="str">
        <f t="shared" si="544"/>
        <v>Unknown</v>
      </c>
      <c r="W486" t="str">
        <f t="shared" si="545"/>
        <v>Unknown</v>
      </c>
      <c r="X486" t="str">
        <f t="shared" si="546"/>
        <v>Unknown</v>
      </c>
      <c r="Z486" t="str">
        <f>VLOOKUP(Y486,'Vlookup tables'!$D$2:$E$6,2,FALSE)</f>
        <v>Unknown</v>
      </c>
      <c r="AA486" t="str">
        <f t="shared" si="483"/>
        <v>Unknown</v>
      </c>
      <c r="AB486" t="str">
        <f t="shared" si="506"/>
        <v>Unknown</v>
      </c>
      <c r="AC486" t="str">
        <f t="shared" si="507"/>
        <v>Unknown</v>
      </c>
      <c r="AD486" t="str">
        <f t="shared" si="508"/>
        <v>Unknown</v>
      </c>
      <c r="AE486" t="str">
        <f t="shared" si="509"/>
        <v>Unknown</v>
      </c>
      <c r="AF486" t="str">
        <f>IF(OR(AA486=FALSE,AA486="na"),"na",VLOOKUP(AV486,'Vlookup tables'!$G$2:$H$7,2,FALSE))</f>
        <v>Unknown</v>
      </c>
      <c r="AG486" t="str">
        <f>IF(OR(AB486=FALSE,AB486="na"),"na",VLOOKUP(AW486,'Vlookup tables'!$G$2:$H$7,2,FALSE))</f>
        <v>Unknown</v>
      </c>
      <c r="AH486" t="str">
        <f>IF(OR(AC486=FALSE,AC486="na"),"na",VLOOKUP(AX486,'Vlookup tables'!$G$2:$H$7,2,FALSE))</f>
        <v>Unknown</v>
      </c>
      <c r="AI486" t="str">
        <f>IF(OR(AD486=FALSE,AD486="na"),"na",VLOOKUP(AY486,'Vlookup tables'!$G$2:$H$7,2,FALSE))</f>
        <v>Unknown</v>
      </c>
      <c r="AJ486" t="str">
        <f>IF(OR(AA486=FALSE,AA486="na"),"na",VLOOKUP(BC486,'Vlookup tables'!$J$2:$K$5,2,FALSE))</f>
        <v>Unknown</v>
      </c>
      <c r="AK486" t="str">
        <f>IF(OR(AB486=FALSE,AB486="na"),"na",VLOOKUP(BD486,'Vlookup tables'!$J$2:$K$5,2,FALSE))</f>
        <v>Unknown</v>
      </c>
      <c r="AL486" t="str">
        <f>IF(OR(AC486=FALSE,AC486="na"),"na",VLOOKUP(BE486,'Vlookup tables'!$J$2:$K$5,2,FALSE))</f>
        <v>Unknown</v>
      </c>
      <c r="AM486" t="str">
        <f>IF(OR(AD486=FALSE,AD486="na"),"na",VLOOKUP(BF486,'Vlookup tables'!$J$2:$K$5,2,FALSE))</f>
        <v>Unknown</v>
      </c>
      <c r="AN486" t="b">
        <f t="shared" si="510"/>
        <v>0</v>
      </c>
      <c r="AO486" t="b">
        <f t="shared" si="511"/>
        <v>0</v>
      </c>
      <c r="AP486" t="b">
        <f t="shared" si="512"/>
        <v>0</v>
      </c>
      <c r="AQ486" t="b">
        <f t="shared" si="513"/>
        <v>0</v>
      </c>
      <c r="BQ486" t="str">
        <f t="shared" si="514"/>
        <v>Unknown</v>
      </c>
      <c r="BR486" t="str">
        <f t="shared" si="515"/>
        <v>Unknown</v>
      </c>
      <c r="BS486" t="str">
        <f t="shared" si="516"/>
        <v>Unknown</v>
      </c>
      <c r="BT486" t="str">
        <f t="shared" si="517"/>
        <v>Unknown</v>
      </c>
      <c r="BU486" t="str">
        <f t="shared" si="518"/>
        <v>Unknown</v>
      </c>
      <c r="BV486" t="str">
        <f t="shared" si="519"/>
        <v>Unknown</v>
      </c>
      <c r="BW486" t="str">
        <f>IF(OR(BR486=FALSE,BR486="na"),"na",VLOOKUP(CN486,'Vlookup tables'!$G$2:$H$7,2,FALSE))</f>
        <v>Unknown</v>
      </c>
      <c r="BX486" t="str">
        <f>IF(OR(BS486=FALSE,BS486="na"),"na",VLOOKUP(CO486,'Vlookup tables'!$G$2:$H$7,2,FALSE))</f>
        <v>Unknown</v>
      </c>
      <c r="BY486" t="str">
        <f>IF(OR(BT486=FALSE,BT486="na"),"na",VLOOKUP(CP486,'Vlookup tables'!$G$2:$H$7,2,FALSE))</f>
        <v>Unknown</v>
      </c>
      <c r="BZ486" t="str">
        <f>IF(OR(BU486=FALSE,BU486="na"),"na",VLOOKUP(CQ486,'Vlookup tables'!$G$2:$H$7,2,FALSE))</f>
        <v>Unknown</v>
      </c>
      <c r="CA486" t="str">
        <f>IF(OR(BR486=FALSE,BR486="na"),"na",VLOOKUP(CU486,'Vlookup tables'!$J$2:$K$5,2,FALSE))</f>
        <v>Unknown</v>
      </c>
      <c r="CB486" t="str">
        <f>IF(OR(BS486=FALSE,BS486="na"),"na",VLOOKUP(CV486,'Vlookup tables'!$J$2:$K$5,2,FALSE))</f>
        <v>Unknown</v>
      </c>
      <c r="CC486" t="str">
        <f>IF(OR(BT486=FALSE,BT486="na"),"na",VLOOKUP(CW486,'Vlookup tables'!$J$2:$K$5,2,FALSE))</f>
        <v>Unknown</v>
      </c>
      <c r="CD486" t="str">
        <f>IF(OR(BU486=FALSE,BU486="na"),"na",VLOOKUP(CX486,'Vlookup tables'!$J$2:$K$5,2,FALSE))</f>
        <v>Unknown</v>
      </c>
      <c r="CE486" t="b">
        <f t="shared" si="520"/>
        <v>0</v>
      </c>
      <c r="CF486" t="b">
        <f t="shared" si="521"/>
        <v>0</v>
      </c>
      <c r="CG486" t="b">
        <f t="shared" si="522"/>
        <v>0</v>
      </c>
      <c r="CH486" t="b">
        <f t="shared" si="523"/>
        <v>0</v>
      </c>
      <c r="DI486" t="b">
        <f t="shared" si="524"/>
        <v>0</v>
      </c>
      <c r="EQ486" t="str">
        <f t="shared" si="525"/>
        <v>Unknown</v>
      </c>
      <c r="ER486" t="b">
        <f t="shared" si="526"/>
        <v>0</v>
      </c>
      <c r="ES486" t="b">
        <f t="shared" si="527"/>
        <v>0</v>
      </c>
      <c r="ET486" t="b">
        <f t="shared" si="528"/>
        <v>0</v>
      </c>
      <c r="EU486" t="b">
        <f t="shared" si="529"/>
        <v>0</v>
      </c>
      <c r="EV486" t="b">
        <f t="shared" si="530"/>
        <v>0</v>
      </c>
      <c r="EW486" t="str">
        <f t="shared" si="484"/>
        <v>na</v>
      </c>
      <c r="EX486" t="str">
        <f t="shared" si="485"/>
        <v>na</v>
      </c>
      <c r="EY486" t="str">
        <f t="shared" si="486"/>
        <v>na</v>
      </c>
      <c r="EZ486" t="str">
        <f t="shared" si="487"/>
        <v>na</v>
      </c>
      <c r="FA486" t="str">
        <f t="shared" si="488"/>
        <v>na</v>
      </c>
      <c r="FB486" t="str">
        <f t="shared" si="489"/>
        <v>na</v>
      </c>
      <c r="FC486" t="str">
        <f t="shared" si="531"/>
        <v>na</v>
      </c>
      <c r="FD486" t="str">
        <f t="shared" si="490"/>
        <v>na</v>
      </c>
      <c r="FE486" t="str">
        <f t="shared" si="491"/>
        <v>na</v>
      </c>
      <c r="FF486" t="str">
        <f t="shared" si="492"/>
        <v>na</v>
      </c>
      <c r="FG486" t="str">
        <f t="shared" si="493"/>
        <v>na</v>
      </c>
      <c r="FH486" t="str">
        <f t="shared" si="532"/>
        <v>na</v>
      </c>
      <c r="FI486" t="str">
        <f>IF(OR(FD486=FALSE,FD486="na"),"na",VLOOKUP(GH486,'Vlookup tables'!$G$2:$H$7,2,FALSE))</f>
        <v>na</v>
      </c>
      <c r="FJ486" t="str">
        <f>IF(OR(FE486=FALSE,FE486="na"),"na",VLOOKUP(GI486,'Vlookup tables'!$G$2:$H$7,2,FALSE))</f>
        <v>na</v>
      </c>
      <c r="FK486" t="str">
        <f>IF(OR(FF486=FALSE,FF486="na"),"na",VLOOKUP(GJ486,'Vlookup tables'!$G$2:$H$7,2,FALSE))</f>
        <v>na</v>
      </c>
      <c r="FL486" t="str">
        <f>IF(OR(FG486=FALSE,FG486="na"),"na",VLOOKUP(GK486,'Vlookup tables'!$G$2:$H$7,2,FALSE))</f>
        <v>na</v>
      </c>
      <c r="FM486" t="str">
        <f>IF(OR(FD486=FALSE,FD486="na"),"na",VLOOKUP(GO486,'Vlookup tables'!$J$2:$K$5,2,FALSE))</f>
        <v>na</v>
      </c>
      <c r="FN486" t="str">
        <f>IF(OR(FE486=FALSE,FE486="na"),"na",VLOOKUP(GP486,'Vlookup tables'!$J$2:$K$5,2,FALSE))</f>
        <v>na</v>
      </c>
      <c r="FO486" t="str">
        <f>IF(OR(FF486=FALSE,FF486="na"),"na",VLOOKUP(GQ486,'Vlookup tables'!$J$2:$K$5,2,FALSE))</f>
        <v>na</v>
      </c>
      <c r="FP486" t="str">
        <f>IF(OR(FG486=FALSE,FG486="na"),"na",VLOOKUP(GR486,'Vlookup tables'!$J$2:$K$5,2,FALSE))</f>
        <v>na</v>
      </c>
      <c r="FQ486" t="str">
        <f t="shared" si="494"/>
        <v>na</v>
      </c>
      <c r="FR486" t="str">
        <f t="shared" si="495"/>
        <v>na</v>
      </c>
      <c r="FS486" t="str">
        <f t="shared" si="496"/>
        <v>na</v>
      </c>
      <c r="FT486" t="str">
        <f t="shared" si="497"/>
        <v>na</v>
      </c>
      <c r="FU486" t="str">
        <f t="shared" si="498"/>
        <v>na</v>
      </c>
      <c r="HX486" t="str">
        <f>IF(IT486="","Unknown",VLOOKUP(IT486,'Vlookup tables'!$B$13:$C$16,2,FALSE))</f>
        <v>Unknown</v>
      </c>
      <c r="HY486" t="str">
        <f>IF(IU486="","Unknown",VLOOKUP(IU486,'Vlookup tables'!$D$13:$E$16,2,FALSE))</f>
        <v>Unknown</v>
      </c>
      <c r="HZ486" t="str">
        <f>IF(IV486="","Unknown",VLOOKUP(IV486,'Vlookup tables'!$F$13:$G$16,2,FALSE))</f>
        <v>Unknown</v>
      </c>
      <c r="IA486" t="str">
        <f>IF(IW486="","Unknown",VLOOKUP(IW486,'Vlookup tables'!$H$13:$I$16,2,FALSE))</f>
        <v>Unknown</v>
      </c>
      <c r="IB486" t="str">
        <f>IF(IX486="","Unknown",VLOOKUP(IX486,'Vlookup tables'!$J$13:$K$16,2,FALSE))</f>
        <v>Unknown</v>
      </c>
      <c r="IC486" t="str">
        <f>IF(IY486="","Unknown",VLOOKUP(IY486,'Vlookup tables'!$L$13:$M$16,2,FALSE))</f>
        <v>Unknown</v>
      </c>
      <c r="ID486" t="str">
        <f>IF(IZ486="","Unknown",VLOOKUP(IZ486,'Vlookup tables'!$N$13:$O$16,2,FALSE))</f>
        <v>Unknown</v>
      </c>
      <c r="IE486" t="str">
        <f>VLOOKUP(JA486,'Vlookup tables'!$P$13:$Q$15,2,FALSE)</f>
        <v>Unknown</v>
      </c>
      <c r="IF486" t="str">
        <f t="shared" si="533"/>
        <v>na</v>
      </c>
      <c r="IG486" t="str">
        <f t="shared" si="534"/>
        <v>na</v>
      </c>
      <c r="IH486" t="str">
        <f t="shared" si="535"/>
        <v>na</v>
      </c>
      <c r="II486" t="str">
        <f t="shared" si="499"/>
        <v>na</v>
      </c>
      <c r="IJ486" t="str">
        <f>IF(OR(IF486=FALSE,IF486="na"),"na",VLOOKUP(JF486,'Vlookup tables'!$G$2:$H$7,2,FALSE))</f>
        <v>na</v>
      </c>
      <c r="IK486" t="str">
        <f>IF(OR(IG486=FALSE,IG486="na"),"na",VLOOKUP(JG486,'Vlookup tables'!$G$2:$H$7,2,FALSE))</f>
        <v>na</v>
      </c>
      <c r="IL486" t="str">
        <f>IF(OR(IH486=FALSE,IH486="na"),"na",VLOOKUP(JH486,'Vlookup tables'!$G$2:$H$7,2,FALSE))</f>
        <v>na</v>
      </c>
      <c r="IM486" t="str">
        <f>IF(OR(IF486=FALSE,IF486="na"),"na",VLOOKUP(JL486,'Vlookup tables'!$J$2:$K$5,2,FALSE))</f>
        <v>na</v>
      </c>
      <c r="IN486" t="str">
        <f>IF(OR(IG486=FALSE,IG486="na"),"na",VLOOKUP(JM486,'Vlookup tables'!$J$2:$K$5,2,FALSE))</f>
        <v>na</v>
      </c>
      <c r="IO486" t="str">
        <f>IF(OR(IH486=FALSE,IH486="na"),"na",VLOOKUP(JN486,'Vlookup tables'!$J$2:$K$5,2,FALSE))</f>
        <v>na</v>
      </c>
      <c r="IP486" t="str">
        <f t="shared" si="536"/>
        <v>na</v>
      </c>
      <c r="IQ486" t="str">
        <f t="shared" si="537"/>
        <v>na</v>
      </c>
      <c r="IR486" t="str">
        <f t="shared" si="538"/>
        <v>na</v>
      </c>
      <c r="IS486" t="b">
        <f t="shared" si="539"/>
        <v>0</v>
      </c>
      <c r="KQ486" t="b">
        <f t="shared" si="540"/>
        <v>0</v>
      </c>
      <c r="KR486">
        <f t="shared" si="500"/>
        <v>107</v>
      </c>
    </row>
    <row r="487" spans="1:304" outlineLevel="1" x14ac:dyDescent="0.3">
      <c r="A487">
        <v>1</v>
      </c>
      <c r="B487">
        <v>49</v>
      </c>
      <c r="C487" s="2">
        <v>44904.474317129629</v>
      </c>
      <c r="D487">
        <v>1</v>
      </c>
      <c r="G487" t="str">
        <f>VLOOKUP(F487,'Vlookup tables'!$A$2:$B$10,2,FALSE)</f>
        <v>Unknown</v>
      </c>
      <c r="J487" t="str">
        <f t="shared" si="541"/>
        <v>Unknown</v>
      </c>
      <c r="L487" t="str">
        <f>VLOOKUP(K487,'Vlookup tables'!$A$2:$B$10,2,FALSE)</f>
        <v>Unknown</v>
      </c>
      <c r="N487" t="str">
        <f t="shared" si="501"/>
        <v>Unknown</v>
      </c>
      <c r="O487" t="str">
        <f t="shared" si="502"/>
        <v>Unknown</v>
      </c>
      <c r="P487" t="str">
        <f t="shared" si="503"/>
        <v>Unknown</v>
      </c>
      <c r="Q487" t="str">
        <f t="shared" si="504"/>
        <v>Unknown</v>
      </c>
      <c r="R487" t="str">
        <f t="shared" si="505"/>
        <v>Unknown</v>
      </c>
      <c r="T487" t="str">
        <f t="shared" si="542"/>
        <v>Unknown</v>
      </c>
      <c r="U487" t="str">
        <f t="shared" si="543"/>
        <v>Unknown</v>
      </c>
      <c r="V487" t="str">
        <f t="shared" si="544"/>
        <v>Unknown</v>
      </c>
      <c r="W487" t="str">
        <f t="shared" si="545"/>
        <v>Unknown</v>
      </c>
      <c r="X487" t="str">
        <f t="shared" si="546"/>
        <v>Unknown</v>
      </c>
      <c r="Z487" t="str">
        <f>VLOOKUP(Y487,'Vlookup tables'!$D$2:$E$6,2,FALSE)</f>
        <v>Unknown</v>
      </c>
      <c r="AA487" t="str">
        <f t="shared" si="483"/>
        <v>Unknown</v>
      </c>
      <c r="AB487" t="str">
        <f t="shared" si="506"/>
        <v>Unknown</v>
      </c>
      <c r="AC487" t="str">
        <f t="shared" si="507"/>
        <v>Unknown</v>
      </c>
      <c r="AD487" t="str">
        <f t="shared" si="508"/>
        <v>Unknown</v>
      </c>
      <c r="AE487" t="str">
        <f t="shared" si="509"/>
        <v>Unknown</v>
      </c>
      <c r="AF487" t="str">
        <f>IF(OR(AA487=FALSE,AA487="na"),"na",VLOOKUP(AV487,'Vlookup tables'!$G$2:$H$7,2,FALSE))</f>
        <v>Unknown</v>
      </c>
      <c r="AG487" t="str">
        <f>IF(OR(AB487=FALSE,AB487="na"),"na",VLOOKUP(AW487,'Vlookup tables'!$G$2:$H$7,2,FALSE))</f>
        <v>Unknown</v>
      </c>
      <c r="AH487" t="str">
        <f>IF(OR(AC487=FALSE,AC487="na"),"na",VLOOKUP(AX487,'Vlookup tables'!$G$2:$H$7,2,FALSE))</f>
        <v>Unknown</v>
      </c>
      <c r="AI487" t="str">
        <f>IF(OR(AD487=FALSE,AD487="na"),"na",VLOOKUP(AY487,'Vlookup tables'!$G$2:$H$7,2,FALSE))</f>
        <v>Unknown</v>
      </c>
      <c r="AJ487" t="str">
        <f>IF(OR(AA487=FALSE,AA487="na"),"na",VLOOKUP(BC487,'Vlookup tables'!$J$2:$K$5,2,FALSE))</f>
        <v>Unknown</v>
      </c>
      <c r="AK487" t="str">
        <f>IF(OR(AB487=FALSE,AB487="na"),"na",VLOOKUP(BD487,'Vlookup tables'!$J$2:$K$5,2,FALSE))</f>
        <v>Unknown</v>
      </c>
      <c r="AL487" t="str">
        <f>IF(OR(AC487=FALSE,AC487="na"),"na",VLOOKUP(BE487,'Vlookup tables'!$J$2:$K$5,2,FALSE))</f>
        <v>Unknown</v>
      </c>
      <c r="AM487" t="str">
        <f>IF(OR(AD487=FALSE,AD487="na"),"na",VLOOKUP(BF487,'Vlookup tables'!$J$2:$K$5,2,FALSE))</f>
        <v>Unknown</v>
      </c>
      <c r="AN487" t="b">
        <f t="shared" si="510"/>
        <v>0</v>
      </c>
      <c r="AO487" t="b">
        <f t="shared" si="511"/>
        <v>0</v>
      </c>
      <c r="AP487" t="b">
        <f t="shared" si="512"/>
        <v>0</v>
      </c>
      <c r="AQ487" t="b">
        <f t="shared" si="513"/>
        <v>0</v>
      </c>
      <c r="BQ487" t="str">
        <f t="shared" si="514"/>
        <v>Unknown</v>
      </c>
      <c r="BR487" t="str">
        <f t="shared" si="515"/>
        <v>Unknown</v>
      </c>
      <c r="BS487" t="str">
        <f t="shared" si="516"/>
        <v>Unknown</v>
      </c>
      <c r="BT487" t="str">
        <f t="shared" si="517"/>
        <v>Unknown</v>
      </c>
      <c r="BU487" t="str">
        <f t="shared" si="518"/>
        <v>Unknown</v>
      </c>
      <c r="BV487" t="str">
        <f t="shared" si="519"/>
        <v>Unknown</v>
      </c>
      <c r="BW487" t="str">
        <f>IF(OR(BR487=FALSE,BR487="na"),"na",VLOOKUP(CN487,'Vlookup tables'!$G$2:$H$7,2,FALSE))</f>
        <v>Unknown</v>
      </c>
      <c r="BX487" t="str">
        <f>IF(OR(BS487=FALSE,BS487="na"),"na",VLOOKUP(CO487,'Vlookup tables'!$G$2:$H$7,2,FALSE))</f>
        <v>Unknown</v>
      </c>
      <c r="BY487" t="str">
        <f>IF(OR(BT487=FALSE,BT487="na"),"na",VLOOKUP(CP487,'Vlookup tables'!$G$2:$H$7,2,FALSE))</f>
        <v>Unknown</v>
      </c>
      <c r="BZ487" t="str">
        <f>IF(OR(BU487=FALSE,BU487="na"),"na",VLOOKUP(CQ487,'Vlookup tables'!$G$2:$H$7,2,FALSE))</f>
        <v>Unknown</v>
      </c>
      <c r="CA487" t="str">
        <f>IF(OR(BR487=FALSE,BR487="na"),"na",VLOOKUP(CU487,'Vlookup tables'!$J$2:$K$5,2,FALSE))</f>
        <v>Unknown</v>
      </c>
      <c r="CB487" t="str">
        <f>IF(OR(BS487=FALSE,BS487="na"),"na",VLOOKUP(CV487,'Vlookup tables'!$J$2:$K$5,2,FALSE))</f>
        <v>Unknown</v>
      </c>
      <c r="CC487" t="str">
        <f>IF(OR(BT487=FALSE,BT487="na"),"na",VLOOKUP(CW487,'Vlookup tables'!$J$2:$K$5,2,FALSE))</f>
        <v>Unknown</v>
      </c>
      <c r="CD487" t="str">
        <f>IF(OR(BU487=FALSE,BU487="na"),"na",VLOOKUP(CX487,'Vlookup tables'!$J$2:$K$5,2,FALSE))</f>
        <v>Unknown</v>
      </c>
      <c r="CE487" t="b">
        <f t="shared" si="520"/>
        <v>0</v>
      </c>
      <c r="CF487" t="b">
        <f t="shared" si="521"/>
        <v>0</v>
      </c>
      <c r="CG487" t="b">
        <f t="shared" si="522"/>
        <v>0</v>
      </c>
      <c r="CH487" t="b">
        <f t="shared" si="523"/>
        <v>0</v>
      </c>
      <c r="DI487" t="b">
        <f t="shared" si="524"/>
        <v>0</v>
      </c>
      <c r="EQ487" t="str">
        <f t="shared" si="525"/>
        <v>Unknown</v>
      </c>
      <c r="ER487" t="b">
        <f t="shared" si="526"/>
        <v>0</v>
      </c>
      <c r="ES487" t="b">
        <f t="shared" si="527"/>
        <v>0</v>
      </c>
      <c r="ET487" t="b">
        <f t="shared" si="528"/>
        <v>0</v>
      </c>
      <c r="EU487" t="b">
        <f t="shared" si="529"/>
        <v>0</v>
      </c>
      <c r="EV487" t="b">
        <f t="shared" si="530"/>
        <v>0</v>
      </c>
      <c r="EW487" t="str">
        <f t="shared" si="484"/>
        <v>na</v>
      </c>
      <c r="EX487" t="str">
        <f t="shared" si="485"/>
        <v>na</v>
      </c>
      <c r="EY487" t="str">
        <f t="shared" si="486"/>
        <v>na</v>
      </c>
      <c r="EZ487" t="str">
        <f t="shared" si="487"/>
        <v>na</v>
      </c>
      <c r="FA487" t="str">
        <f t="shared" si="488"/>
        <v>na</v>
      </c>
      <c r="FB487" t="str">
        <f t="shared" si="489"/>
        <v>na</v>
      </c>
      <c r="FC487" t="str">
        <f t="shared" si="531"/>
        <v>na</v>
      </c>
      <c r="FD487" t="str">
        <f t="shared" si="490"/>
        <v>na</v>
      </c>
      <c r="FE487" t="str">
        <f t="shared" si="491"/>
        <v>na</v>
      </c>
      <c r="FF487" t="str">
        <f t="shared" si="492"/>
        <v>na</v>
      </c>
      <c r="FG487" t="str">
        <f t="shared" si="493"/>
        <v>na</v>
      </c>
      <c r="FH487" t="str">
        <f t="shared" si="532"/>
        <v>na</v>
      </c>
      <c r="FI487" t="str">
        <f>IF(OR(FD487=FALSE,FD487="na"),"na",VLOOKUP(GH487,'Vlookup tables'!$G$2:$H$7,2,FALSE))</f>
        <v>na</v>
      </c>
      <c r="FJ487" t="str">
        <f>IF(OR(FE487=FALSE,FE487="na"),"na",VLOOKUP(GI487,'Vlookup tables'!$G$2:$H$7,2,FALSE))</f>
        <v>na</v>
      </c>
      <c r="FK487" t="str">
        <f>IF(OR(FF487=FALSE,FF487="na"),"na",VLOOKUP(GJ487,'Vlookup tables'!$G$2:$H$7,2,FALSE))</f>
        <v>na</v>
      </c>
      <c r="FL487" t="str">
        <f>IF(OR(FG487=FALSE,FG487="na"),"na",VLOOKUP(GK487,'Vlookup tables'!$G$2:$H$7,2,FALSE))</f>
        <v>na</v>
      </c>
      <c r="FM487" t="str">
        <f>IF(OR(FD487=FALSE,FD487="na"),"na",VLOOKUP(GO487,'Vlookup tables'!$J$2:$K$5,2,FALSE))</f>
        <v>na</v>
      </c>
      <c r="FN487" t="str">
        <f>IF(OR(FE487=FALSE,FE487="na"),"na",VLOOKUP(GP487,'Vlookup tables'!$J$2:$K$5,2,FALSE))</f>
        <v>na</v>
      </c>
      <c r="FO487" t="str">
        <f>IF(OR(FF487=FALSE,FF487="na"),"na",VLOOKUP(GQ487,'Vlookup tables'!$J$2:$K$5,2,FALSE))</f>
        <v>na</v>
      </c>
      <c r="FP487" t="str">
        <f>IF(OR(FG487=FALSE,FG487="na"),"na",VLOOKUP(GR487,'Vlookup tables'!$J$2:$K$5,2,FALSE))</f>
        <v>na</v>
      </c>
      <c r="FQ487" t="str">
        <f t="shared" si="494"/>
        <v>na</v>
      </c>
      <c r="FR487" t="str">
        <f t="shared" si="495"/>
        <v>na</v>
      </c>
      <c r="FS487" t="str">
        <f t="shared" si="496"/>
        <v>na</v>
      </c>
      <c r="FT487" t="str">
        <f t="shared" si="497"/>
        <v>na</v>
      </c>
      <c r="FU487" t="str">
        <f t="shared" si="498"/>
        <v>na</v>
      </c>
      <c r="HX487" t="str">
        <f>IF(IT487="","Unknown",VLOOKUP(IT487,'Vlookup tables'!$B$13:$C$16,2,FALSE))</f>
        <v>Unknown</v>
      </c>
      <c r="HY487" t="str">
        <f>IF(IU487="","Unknown",VLOOKUP(IU487,'Vlookup tables'!$D$13:$E$16,2,FALSE))</f>
        <v>Unknown</v>
      </c>
      <c r="HZ487" t="str">
        <f>IF(IV487="","Unknown",VLOOKUP(IV487,'Vlookup tables'!$F$13:$G$16,2,FALSE))</f>
        <v>Unknown</v>
      </c>
      <c r="IA487" t="str">
        <f>IF(IW487="","Unknown",VLOOKUP(IW487,'Vlookup tables'!$H$13:$I$16,2,FALSE))</f>
        <v>Unknown</v>
      </c>
      <c r="IB487" t="str">
        <f>IF(IX487="","Unknown",VLOOKUP(IX487,'Vlookup tables'!$J$13:$K$16,2,FALSE))</f>
        <v>Unknown</v>
      </c>
      <c r="IC487" t="str">
        <f>IF(IY487="","Unknown",VLOOKUP(IY487,'Vlookup tables'!$L$13:$M$16,2,FALSE))</f>
        <v>Unknown</v>
      </c>
      <c r="ID487" t="str">
        <f>IF(IZ487="","Unknown",VLOOKUP(IZ487,'Vlookup tables'!$N$13:$O$16,2,FALSE))</f>
        <v>Unknown</v>
      </c>
      <c r="IE487" t="str">
        <f>VLOOKUP(JA487,'Vlookup tables'!$P$13:$Q$15,2,FALSE)</f>
        <v>Unknown</v>
      </c>
      <c r="IF487" t="str">
        <f t="shared" si="533"/>
        <v>na</v>
      </c>
      <c r="IG487" t="str">
        <f t="shared" si="534"/>
        <v>na</v>
      </c>
      <c r="IH487" t="str">
        <f t="shared" si="535"/>
        <v>na</v>
      </c>
      <c r="II487" t="str">
        <f t="shared" si="499"/>
        <v>na</v>
      </c>
      <c r="IJ487" t="str">
        <f>IF(OR(IF487=FALSE,IF487="na"),"na",VLOOKUP(JF487,'Vlookup tables'!$G$2:$H$7,2,FALSE))</f>
        <v>na</v>
      </c>
      <c r="IK487" t="str">
        <f>IF(OR(IG487=FALSE,IG487="na"),"na",VLOOKUP(JG487,'Vlookup tables'!$G$2:$H$7,2,FALSE))</f>
        <v>na</v>
      </c>
      <c r="IL487" t="str">
        <f>IF(OR(IH487=FALSE,IH487="na"),"na",VLOOKUP(JH487,'Vlookup tables'!$G$2:$H$7,2,FALSE))</f>
        <v>na</v>
      </c>
      <c r="IM487" t="str">
        <f>IF(OR(IF487=FALSE,IF487="na"),"na",VLOOKUP(JL487,'Vlookup tables'!$J$2:$K$5,2,FALSE))</f>
        <v>na</v>
      </c>
      <c r="IN487" t="str">
        <f>IF(OR(IG487=FALSE,IG487="na"),"na",VLOOKUP(JM487,'Vlookup tables'!$J$2:$K$5,2,FALSE))</f>
        <v>na</v>
      </c>
      <c r="IO487" t="str">
        <f>IF(OR(IH487=FALSE,IH487="na"),"na",VLOOKUP(JN487,'Vlookup tables'!$J$2:$K$5,2,FALSE))</f>
        <v>na</v>
      </c>
      <c r="IP487" t="str">
        <f t="shared" si="536"/>
        <v>na</v>
      </c>
      <c r="IQ487" t="str">
        <f t="shared" si="537"/>
        <v>na</v>
      </c>
      <c r="IR487" t="str">
        <f t="shared" si="538"/>
        <v>na</v>
      </c>
      <c r="IS487" t="b">
        <f t="shared" si="539"/>
        <v>0</v>
      </c>
      <c r="KQ487" t="b">
        <f t="shared" si="540"/>
        <v>0</v>
      </c>
      <c r="KR487">
        <f t="shared" si="500"/>
        <v>107</v>
      </c>
    </row>
    <row r="488" spans="1:304" outlineLevel="1" x14ac:dyDescent="0.3">
      <c r="A488">
        <v>45</v>
      </c>
      <c r="B488">
        <v>405943</v>
      </c>
      <c r="C488" s="2">
        <v>44904.552152777775</v>
      </c>
      <c r="D488">
        <v>0.89999997615814198</v>
      </c>
      <c r="E488" t="s">
        <v>853</v>
      </c>
      <c r="F488" t="s">
        <v>680</v>
      </c>
      <c r="G488">
        <f>VLOOKUP(F488,'Vlookup tables'!$A$2:$B$10,2,FALSE)</f>
        <v>2</v>
      </c>
      <c r="H488" t="s">
        <v>579</v>
      </c>
      <c r="I488" t="s">
        <v>2227</v>
      </c>
      <c r="J488" t="str">
        <f t="shared" si="541"/>
        <v>FA3</v>
      </c>
      <c r="K488" t="s">
        <v>612</v>
      </c>
      <c r="L488">
        <f>VLOOKUP(K488,'Vlookup tables'!$A$2:$B$10,2,FALSE)</f>
        <v>5</v>
      </c>
      <c r="M488" t="s">
        <v>583</v>
      </c>
      <c r="N488" t="b">
        <f t="shared" si="501"/>
        <v>1</v>
      </c>
      <c r="O488" t="b">
        <f t="shared" si="502"/>
        <v>0</v>
      </c>
      <c r="P488" t="b">
        <f t="shared" si="503"/>
        <v>0</v>
      </c>
      <c r="Q488" t="b">
        <f t="shared" si="504"/>
        <v>0</v>
      </c>
      <c r="R488" t="b">
        <f t="shared" si="505"/>
        <v>0</v>
      </c>
      <c r="T488" t="str">
        <f t="shared" si="542"/>
        <v>na</v>
      </c>
      <c r="U488" t="str">
        <f t="shared" si="543"/>
        <v>Unknown</v>
      </c>
      <c r="V488" t="str">
        <f t="shared" si="544"/>
        <v>Unknown</v>
      </c>
      <c r="W488" t="str">
        <f t="shared" si="545"/>
        <v>Unknown</v>
      </c>
      <c r="X488" t="str">
        <f t="shared" si="546"/>
        <v>Unknown</v>
      </c>
      <c r="Y488" t="s">
        <v>584</v>
      </c>
      <c r="Z488">
        <f>VLOOKUP(Y488,'Vlookup tables'!$D$2:$E$6,2,FALSE)</f>
        <v>2</v>
      </c>
      <c r="AA488" t="str">
        <f t="shared" si="483"/>
        <v>na</v>
      </c>
      <c r="AB488" t="str">
        <f t="shared" si="506"/>
        <v>na</v>
      </c>
      <c r="AC488" t="str">
        <f t="shared" si="507"/>
        <v>na</v>
      </c>
      <c r="AD488" t="str">
        <f t="shared" si="508"/>
        <v>na</v>
      </c>
      <c r="AE488" t="str">
        <f t="shared" si="509"/>
        <v>na</v>
      </c>
      <c r="AF488" t="str">
        <f>IF(OR(AA488=FALSE,AA488="na"),"na",VLOOKUP(AV488,'Vlookup tables'!$G$2:$H$7,2,FALSE))</f>
        <v>na</v>
      </c>
      <c r="AG488" t="str">
        <f>IF(OR(AB488=FALSE,AB488="na"),"na",VLOOKUP(AW488,'Vlookup tables'!$G$2:$H$7,2,FALSE))</f>
        <v>na</v>
      </c>
      <c r="AH488" t="str">
        <f>IF(OR(AC488=FALSE,AC488="na"),"na",VLOOKUP(AX488,'Vlookup tables'!$G$2:$H$7,2,FALSE))</f>
        <v>na</v>
      </c>
      <c r="AI488" t="str">
        <f>IF(OR(AD488=FALSE,AD488="na"),"na",VLOOKUP(AY488,'Vlookup tables'!$G$2:$H$7,2,FALSE))</f>
        <v>na</v>
      </c>
      <c r="AJ488" t="str">
        <f>IF(OR(AA488=FALSE,AA488="na"),"na",VLOOKUP(BC488,'Vlookup tables'!$J$2:$K$5,2,FALSE))</f>
        <v>na</v>
      </c>
      <c r="AK488" t="str">
        <f>IF(OR(AB488=FALSE,AB488="na"),"na",VLOOKUP(BD488,'Vlookup tables'!$J$2:$K$5,2,FALSE))</f>
        <v>na</v>
      </c>
      <c r="AL488" t="str">
        <f>IF(OR(AC488=FALSE,AC488="na"),"na",VLOOKUP(BE488,'Vlookup tables'!$J$2:$K$5,2,FALSE))</f>
        <v>na</v>
      </c>
      <c r="AM488" t="str">
        <f>IF(OR(AD488=FALSE,AD488="na"),"na",VLOOKUP(BF488,'Vlookup tables'!$J$2:$K$5,2,FALSE))</f>
        <v>na</v>
      </c>
      <c r="AN488" t="str">
        <f t="shared" si="510"/>
        <v>na</v>
      </c>
      <c r="AO488" t="str">
        <f t="shared" si="511"/>
        <v>na</v>
      </c>
      <c r="AP488" t="str">
        <f t="shared" si="512"/>
        <v>na</v>
      </c>
      <c r="AQ488" t="str">
        <f t="shared" si="513"/>
        <v>na</v>
      </c>
      <c r="BQ488" t="str">
        <f t="shared" si="514"/>
        <v>na</v>
      </c>
      <c r="BR488" t="b">
        <f t="shared" si="515"/>
        <v>1</v>
      </c>
      <c r="BS488" t="b">
        <f t="shared" si="516"/>
        <v>1</v>
      </c>
      <c r="BT488" t="b">
        <f t="shared" si="517"/>
        <v>1</v>
      </c>
      <c r="BU488" t="b">
        <f t="shared" si="518"/>
        <v>0</v>
      </c>
      <c r="BV488" t="b">
        <f t="shared" si="519"/>
        <v>0</v>
      </c>
      <c r="BW488">
        <f>IF(OR(BR488=FALSE,BR488="na"),"na",VLOOKUP(CN488,'Vlookup tables'!$G$2:$H$7,2,FALSE))</f>
        <v>1</v>
      </c>
      <c r="BX488">
        <f>IF(OR(BS488=FALSE,BS488="na"),"na",VLOOKUP(CO488,'Vlookup tables'!$G$2:$H$7,2,FALSE))</f>
        <v>1</v>
      </c>
      <c r="BY488">
        <f>IF(OR(BT488=FALSE,BT488="na"),"na",VLOOKUP(CP488,'Vlookup tables'!$G$2:$H$7,2,FALSE))</f>
        <v>1</v>
      </c>
      <c r="BZ488" t="str">
        <f>IF(OR(BU488=FALSE,BU488="na"),"na",VLOOKUP(CQ488,'Vlookup tables'!$G$2:$H$7,2,FALSE))</f>
        <v>na</v>
      </c>
      <c r="CA488">
        <f>IF(OR(BR488=FALSE,BR488="na"),"na",VLOOKUP(CU488,'Vlookup tables'!$J$2:$K$5,2,FALSE))</f>
        <v>3</v>
      </c>
      <c r="CB488">
        <f>IF(OR(BS488=FALSE,BS488="na"),"na",VLOOKUP(CV488,'Vlookup tables'!$J$2:$K$5,2,FALSE))</f>
        <v>2</v>
      </c>
      <c r="CC488">
        <f>IF(OR(BT488=FALSE,BT488="na"),"na",VLOOKUP(CW488,'Vlookup tables'!$J$2:$K$5,2,FALSE))</f>
        <v>2</v>
      </c>
      <c r="CD488" t="str">
        <f>IF(OR(BU488=FALSE,BU488="na"),"na",VLOOKUP(CX488,'Vlookup tables'!$J$2:$K$5,2,FALSE))</f>
        <v>na</v>
      </c>
      <c r="CE488" t="b">
        <f t="shared" si="520"/>
        <v>0</v>
      </c>
      <c r="CF488" t="b">
        <f t="shared" si="521"/>
        <v>0</v>
      </c>
      <c r="CG488" t="b">
        <f t="shared" si="522"/>
        <v>0</v>
      </c>
      <c r="CH488" t="str">
        <f t="shared" si="523"/>
        <v>na</v>
      </c>
      <c r="CJ488" t="s">
        <v>593</v>
      </c>
      <c r="CN488" t="s">
        <v>530</v>
      </c>
      <c r="CO488" t="s">
        <v>530</v>
      </c>
      <c r="CP488" t="s">
        <v>530</v>
      </c>
      <c r="CU488" t="s">
        <v>532</v>
      </c>
      <c r="CV488" t="s">
        <v>528</v>
      </c>
      <c r="CW488" t="s">
        <v>528</v>
      </c>
      <c r="DI488" t="b">
        <f t="shared" si="524"/>
        <v>0</v>
      </c>
      <c r="DK488" t="s">
        <v>552</v>
      </c>
      <c r="EQ488" t="str">
        <f t="shared" si="525"/>
        <v>Unknown</v>
      </c>
      <c r="ER488" t="b">
        <f t="shared" si="526"/>
        <v>0</v>
      </c>
      <c r="ES488" t="b">
        <f t="shared" si="527"/>
        <v>0</v>
      </c>
      <c r="ET488" t="b">
        <f t="shared" si="528"/>
        <v>0</v>
      </c>
      <c r="EU488" t="b">
        <f t="shared" si="529"/>
        <v>0</v>
      </c>
      <c r="EV488" t="b">
        <f t="shared" si="530"/>
        <v>0</v>
      </c>
      <c r="EW488" t="str">
        <f t="shared" si="484"/>
        <v>na</v>
      </c>
      <c r="EX488" t="str">
        <f t="shared" si="485"/>
        <v>na</v>
      </c>
      <c r="EY488" t="str">
        <f t="shared" si="486"/>
        <v>na</v>
      </c>
      <c r="EZ488" t="str">
        <f t="shared" si="487"/>
        <v>na</v>
      </c>
      <c r="FA488" t="str">
        <f t="shared" si="488"/>
        <v>na</v>
      </c>
      <c r="FB488" t="str">
        <f t="shared" si="489"/>
        <v>na</v>
      </c>
      <c r="FC488" t="str">
        <f t="shared" si="531"/>
        <v>na</v>
      </c>
      <c r="FD488" t="str">
        <f t="shared" si="490"/>
        <v>na</v>
      </c>
      <c r="FE488" t="str">
        <f t="shared" si="491"/>
        <v>na</v>
      </c>
      <c r="FF488" t="str">
        <f t="shared" si="492"/>
        <v>na</v>
      </c>
      <c r="FG488" t="str">
        <f t="shared" si="493"/>
        <v>na</v>
      </c>
      <c r="FH488" t="str">
        <f t="shared" si="532"/>
        <v>na</v>
      </c>
      <c r="FI488" t="str">
        <f>IF(OR(FD488=FALSE,FD488="na"),"na",VLOOKUP(GH488,'Vlookup tables'!$G$2:$H$7,2,FALSE))</f>
        <v>na</v>
      </c>
      <c r="FJ488" t="str">
        <f>IF(OR(FE488=FALSE,FE488="na"),"na",VLOOKUP(GI488,'Vlookup tables'!$G$2:$H$7,2,FALSE))</f>
        <v>na</v>
      </c>
      <c r="FK488" t="str">
        <f>IF(OR(FF488=FALSE,FF488="na"),"na",VLOOKUP(GJ488,'Vlookup tables'!$G$2:$H$7,2,FALSE))</f>
        <v>na</v>
      </c>
      <c r="FL488" t="str">
        <f>IF(OR(FG488=FALSE,FG488="na"),"na",VLOOKUP(GK488,'Vlookup tables'!$G$2:$H$7,2,FALSE))</f>
        <v>na</v>
      </c>
      <c r="FM488" t="str">
        <f>IF(OR(FD488=FALSE,FD488="na"),"na",VLOOKUP(GO488,'Vlookup tables'!$J$2:$K$5,2,FALSE))</f>
        <v>na</v>
      </c>
      <c r="FN488" t="str">
        <f>IF(OR(FE488=FALSE,FE488="na"),"na",VLOOKUP(GP488,'Vlookup tables'!$J$2:$K$5,2,FALSE))</f>
        <v>na</v>
      </c>
      <c r="FO488" t="str">
        <f>IF(OR(FF488=FALSE,FF488="na"),"na",VLOOKUP(GQ488,'Vlookup tables'!$J$2:$K$5,2,FALSE))</f>
        <v>na</v>
      </c>
      <c r="FP488" t="str">
        <f>IF(OR(FG488=FALSE,FG488="na"),"na",VLOOKUP(GR488,'Vlookup tables'!$J$2:$K$5,2,FALSE))</f>
        <v>na</v>
      </c>
      <c r="FQ488" t="str">
        <f t="shared" si="494"/>
        <v>na</v>
      </c>
      <c r="FR488" t="str">
        <f t="shared" si="495"/>
        <v>na</v>
      </c>
      <c r="FS488" t="str">
        <f t="shared" si="496"/>
        <v>na</v>
      </c>
      <c r="FT488" t="str">
        <f t="shared" si="497"/>
        <v>na</v>
      </c>
      <c r="FU488" t="str">
        <f t="shared" si="498"/>
        <v>na</v>
      </c>
      <c r="HX488" t="str">
        <f>IF(IT488="","Unknown",VLOOKUP(IT488,'Vlookup tables'!$B$13:$C$16,2,FALSE))</f>
        <v>Unknown</v>
      </c>
      <c r="HY488" t="str">
        <f>IF(IU488="","Unknown",VLOOKUP(IU488,'Vlookup tables'!$D$13:$E$16,2,FALSE))</f>
        <v>Unknown</v>
      </c>
      <c r="HZ488" t="str">
        <f>IF(IV488="","Unknown",VLOOKUP(IV488,'Vlookup tables'!$F$13:$G$16,2,FALSE))</f>
        <v>Unknown</v>
      </c>
      <c r="IA488" t="str">
        <f>IF(IW488="","Unknown",VLOOKUP(IW488,'Vlookup tables'!$H$13:$I$16,2,FALSE))</f>
        <v>Unknown</v>
      </c>
      <c r="IB488" t="str">
        <f>IF(IX488="","Unknown",VLOOKUP(IX488,'Vlookup tables'!$J$13:$K$16,2,FALSE))</f>
        <v>Unknown</v>
      </c>
      <c r="IC488" t="str">
        <f>IF(IY488="","Unknown",VLOOKUP(IY488,'Vlookup tables'!$L$13:$M$16,2,FALSE))</f>
        <v>Unknown</v>
      </c>
      <c r="ID488" t="str">
        <f>IF(IZ488="","Unknown",VLOOKUP(IZ488,'Vlookup tables'!$N$13:$O$16,2,FALSE))</f>
        <v>Unknown</v>
      </c>
      <c r="IE488" t="str">
        <f>VLOOKUP(JA488,'Vlookup tables'!$P$13:$Q$15,2,FALSE)</f>
        <v>Unknown</v>
      </c>
      <c r="IF488" t="str">
        <f t="shared" si="533"/>
        <v>na</v>
      </c>
      <c r="IG488" t="str">
        <f t="shared" si="534"/>
        <v>na</v>
      </c>
      <c r="IH488" t="str">
        <f t="shared" si="535"/>
        <v>na</v>
      </c>
      <c r="II488" t="str">
        <f t="shared" si="499"/>
        <v>na</v>
      </c>
      <c r="IJ488" t="str">
        <f>IF(OR(IF488=FALSE,IF488="na"),"na",VLOOKUP(JF488,'Vlookup tables'!$G$2:$H$7,2,FALSE))</f>
        <v>na</v>
      </c>
      <c r="IK488" t="str">
        <f>IF(OR(IG488=FALSE,IG488="na"),"na",VLOOKUP(JG488,'Vlookup tables'!$G$2:$H$7,2,FALSE))</f>
        <v>na</v>
      </c>
      <c r="IL488" t="str">
        <f>IF(OR(IH488=FALSE,IH488="na"),"na",VLOOKUP(JH488,'Vlookup tables'!$G$2:$H$7,2,FALSE))</f>
        <v>na</v>
      </c>
      <c r="IM488" t="str">
        <f>IF(OR(IF488=FALSE,IF488="na"),"na",VLOOKUP(JL488,'Vlookup tables'!$J$2:$K$5,2,FALSE))</f>
        <v>na</v>
      </c>
      <c r="IN488" t="str">
        <f>IF(OR(IG488=FALSE,IG488="na"),"na",VLOOKUP(JM488,'Vlookup tables'!$J$2:$K$5,2,FALSE))</f>
        <v>na</v>
      </c>
      <c r="IO488" t="str">
        <f>IF(OR(IH488=FALSE,IH488="na"),"na",VLOOKUP(JN488,'Vlookup tables'!$J$2:$K$5,2,FALSE))</f>
        <v>na</v>
      </c>
      <c r="IP488" t="str">
        <f t="shared" si="536"/>
        <v>na</v>
      </c>
      <c r="IQ488" t="str">
        <f t="shared" si="537"/>
        <v>na</v>
      </c>
      <c r="IR488" t="str">
        <f t="shared" si="538"/>
        <v>na</v>
      </c>
      <c r="IS488" t="b">
        <f t="shared" si="539"/>
        <v>0</v>
      </c>
      <c r="KQ488" t="b">
        <f t="shared" si="540"/>
        <v>0</v>
      </c>
      <c r="KR488">
        <f t="shared" si="500"/>
        <v>122</v>
      </c>
    </row>
    <row r="489" spans="1:304" outlineLevel="1" x14ac:dyDescent="0.3">
      <c r="A489">
        <v>1</v>
      </c>
      <c r="B489">
        <v>10</v>
      </c>
      <c r="C489" s="2">
        <v>44904.552939814814</v>
      </c>
      <c r="D489">
        <v>1</v>
      </c>
      <c r="G489" t="str">
        <f>VLOOKUP(F489,'Vlookup tables'!$A$2:$B$10,2,FALSE)</f>
        <v>Unknown</v>
      </c>
      <c r="J489" t="str">
        <f t="shared" si="541"/>
        <v>Unknown</v>
      </c>
      <c r="L489" t="str">
        <f>VLOOKUP(K489,'Vlookup tables'!$A$2:$B$10,2,FALSE)</f>
        <v>Unknown</v>
      </c>
      <c r="N489" t="str">
        <f t="shared" si="501"/>
        <v>Unknown</v>
      </c>
      <c r="O489" t="str">
        <f t="shared" si="502"/>
        <v>Unknown</v>
      </c>
      <c r="P489" t="str">
        <f t="shared" si="503"/>
        <v>Unknown</v>
      </c>
      <c r="Q489" t="str">
        <f t="shared" si="504"/>
        <v>Unknown</v>
      </c>
      <c r="R489" t="str">
        <f t="shared" si="505"/>
        <v>Unknown</v>
      </c>
      <c r="T489" t="str">
        <f t="shared" si="542"/>
        <v>Unknown</v>
      </c>
      <c r="U489" t="str">
        <f t="shared" si="543"/>
        <v>Unknown</v>
      </c>
      <c r="V489" t="str">
        <f t="shared" si="544"/>
        <v>Unknown</v>
      </c>
      <c r="W489" t="str">
        <f t="shared" si="545"/>
        <v>Unknown</v>
      </c>
      <c r="X489" t="str">
        <f t="shared" si="546"/>
        <v>Unknown</v>
      </c>
      <c r="Z489" t="str">
        <f>VLOOKUP(Y489,'Vlookup tables'!$D$2:$E$6,2,FALSE)</f>
        <v>Unknown</v>
      </c>
      <c r="AA489" t="str">
        <f t="shared" si="483"/>
        <v>Unknown</v>
      </c>
      <c r="AB489" t="str">
        <f t="shared" si="506"/>
        <v>Unknown</v>
      </c>
      <c r="AC489" t="str">
        <f t="shared" si="507"/>
        <v>Unknown</v>
      </c>
      <c r="AD489" t="str">
        <f t="shared" si="508"/>
        <v>Unknown</v>
      </c>
      <c r="AE489" t="str">
        <f t="shared" si="509"/>
        <v>Unknown</v>
      </c>
      <c r="AF489" t="str">
        <f>IF(OR(AA489=FALSE,AA489="na"),"na",VLOOKUP(AV489,'Vlookup tables'!$G$2:$H$7,2,FALSE))</f>
        <v>Unknown</v>
      </c>
      <c r="AG489" t="str">
        <f>IF(OR(AB489=FALSE,AB489="na"),"na",VLOOKUP(AW489,'Vlookup tables'!$G$2:$H$7,2,FALSE))</f>
        <v>Unknown</v>
      </c>
      <c r="AH489" t="str">
        <f>IF(OR(AC489=FALSE,AC489="na"),"na",VLOOKUP(AX489,'Vlookup tables'!$G$2:$H$7,2,FALSE))</f>
        <v>Unknown</v>
      </c>
      <c r="AI489" t="str">
        <f>IF(OR(AD489=FALSE,AD489="na"),"na",VLOOKUP(AY489,'Vlookup tables'!$G$2:$H$7,2,FALSE))</f>
        <v>Unknown</v>
      </c>
      <c r="AJ489" t="str">
        <f>IF(OR(AA489=FALSE,AA489="na"),"na",VLOOKUP(BC489,'Vlookup tables'!$J$2:$K$5,2,FALSE))</f>
        <v>Unknown</v>
      </c>
      <c r="AK489" t="str">
        <f>IF(OR(AB489=FALSE,AB489="na"),"na",VLOOKUP(BD489,'Vlookup tables'!$J$2:$K$5,2,FALSE))</f>
        <v>Unknown</v>
      </c>
      <c r="AL489" t="str">
        <f>IF(OR(AC489=FALSE,AC489="na"),"na",VLOOKUP(BE489,'Vlookup tables'!$J$2:$K$5,2,FALSE))</f>
        <v>Unknown</v>
      </c>
      <c r="AM489" t="str">
        <f>IF(OR(AD489=FALSE,AD489="na"),"na",VLOOKUP(BF489,'Vlookup tables'!$J$2:$K$5,2,FALSE))</f>
        <v>Unknown</v>
      </c>
      <c r="AN489" t="b">
        <f t="shared" si="510"/>
        <v>0</v>
      </c>
      <c r="AO489" t="b">
        <f t="shared" si="511"/>
        <v>0</v>
      </c>
      <c r="AP489" t="b">
        <f t="shared" si="512"/>
        <v>0</v>
      </c>
      <c r="AQ489" t="b">
        <f t="shared" si="513"/>
        <v>0</v>
      </c>
      <c r="BQ489" t="str">
        <f t="shared" si="514"/>
        <v>Unknown</v>
      </c>
      <c r="BR489" t="str">
        <f t="shared" si="515"/>
        <v>Unknown</v>
      </c>
      <c r="BS489" t="str">
        <f t="shared" si="516"/>
        <v>Unknown</v>
      </c>
      <c r="BT489" t="str">
        <f t="shared" si="517"/>
        <v>Unknown</v>
      </c>
      <c r="BU489" t="str">
        <f t="shared" si="518"/>
        <v>Unknown</v>
      </c>
      <c r="BV489" t="str">
        <f t="shared" si="519"/>
        <v>Unknown</v>
      </c>
      <c r="BW489" t="str">
        <f>IF(OR(BR489=FALSE,BR489="na"),"na",VLOOKUP(CN489,'Vlookup tables'!$G$2:$H$7,2,FALSE))</f>
        <v>Unknown</v>
      </c>
      <c r="BX489" t="str">
        <f>IF(OR(BS489=FALSE,BS489="na"),"na",VLOOKUP(CO489,'Vlookup tables'!$G$2:$H$7,2,FALSE))</f>
        <v>Unknown</v>
      </c>
      <c r="BY489" t="str">
        <f>IF(OR(BT489=FALSE,BT489="na"),"na",VLOOKUP(CP489,'Vlookup tables'!$G$2:$H$7,2,FALSE))</f>
        <v>Unknown</v>
      </c>
      <c r="BZ489" t="str">
        <f>IF(OR(BU489=FALSE,BU489="na"),"na",VLOOKUP(CQ489,'Vlookup tables'!$G$2:$H$7,2,FALSE))</f>
        <v>Unknown</v>
      </c>
      <c r="CA489" t="str">
        <f>IF(OR(BR489=FALSE,BR489="na"),"na",VLOOKUP(CU489,'Vlookup tables'!$J$2:$K$5,2,FALSE))</f>
        <v>Unknown</v>
      </c>
      <c r="CB489" t="str">
        <f>IF(OR(BS489=FALSE,BS489="na"),"na",VLOOKUP(CV489,'Vlookup tables'!$J$2:$K$5,2,FALSE))</f>
        <v>Unknown</v>
      </c>
      <c r="CC489" t="str">
        <f>IF(OR(BT489=FALSE,BT489="na"),"na",VLOOKUP(CW489,'Vlookup tables'!$J$2:$K$5,2,FALSE))</f>
        <v>Unknown</v>
      </c>
      <c r="CD489" t="str">
        <f>IF(OR(BU489=FALSE,BU489="na"),"na",VLOOKUP(CX489,'Vlookup tables'!$J$2:$K$5,2,FALSE))</f>
        <v>Unknown</v>
      </c>
      <c r="CE489" t="b">
        <f t="shared" si="520"/>
        <v>0</v>
      </c>
      <c r="CF489" t="b">
        <f t="shared" si="521"/>
        <v>0</v>
      </c>
      <c r="CG489" t="b">
        <f t="shared" si="522"/>
        <v>0</v>
      </c>
      <c r="CH489" t="b">
        <f t="shared" si="523"/>
        <v>0</v>
      </c>
      <c r="DI489" t="b">
        <f t="shared" si="524"/>
        <v>0</v>
      </c>
      <c r="EQ489" t="str">
        <f t="shared" si="525"/>
        <v>Unknown</v>
      </c>
      <c r="ER489" t="b">
        <f t="shared" si="526"/>
        <v>0</v>
      </c>
      <c r="ES489" t="b">
        <f t="shared" si="527"/>
        <v>0</v>
      </c>
      <c r="ET489" t="b">
        <f t="shared" si="528"/>
        <v>0</v>
      </c>
      <c r="EU489" t="b">
        <f t="shared" si="529"/>
        <v>0</v>
      </c>
      <c r="EV489" t="b">
        <f t="shared" si="530"/>
        <v>0</v>
      </c>
      <c r="EW489" t="str">
        <f t="shared" si="484"/>
        <v>na</v>
      </c>
      <c r="EX489" t="str">
        <f t="shared" si="485"/>
        <v>na</v>
      </c>
      <c r="EY489" t="str">
        <f t="shared" si="486"/>
        <v>na</v>
      </c>
      <c r="EZ489" t="str">
        <f t="shared" si="487"/>
        <v>na</v>
      </c>
      <c r="FA489" t="str">
        <f t="shared" si="488"/>
        <v>na</v>
      </c>
      <c r="FB489" t="str">
        <f t="shared" si="489"/>
        <v>na</v>
      </c>
      <c r="FC489" t="str">
        <f t="shared" si="531"/>
        <v>na</v>
      </c>
      <c r="FD489" t="str">
        <f t="shared" si="490"/>
        <v>na</v>
      </c>
      <c r="FE489" t="str">
        <f t="shared" si="491"/>
        <v>na</v>
      </c>
      <c r="FF489" t="str">
        <f t="shared" si="492"/>
        <v>na</v>
      </c>
      <c r="FG489" t="str">
        <f t="shared" si="493"/>
        <v>na</v>
      </c>
      <c r="FH489" t="str">
        <f t="shared" si="532"/>
        <v>na</v>
      </c>
      <c r="FI489" t="str">
        <f>IF(OR(FD489=FALSE,FD489="na"),"na",VLOOKUP(GH489,'Vlookup tables'!$G$2:$H$7,2,FALSE))</f>
        <v>na</v>
      </c>
      <c r="FJ489" t="str">
        <f>IF(OR(FE489=FALSE,FE489="na"),"na",VLOOKUP(GI489,'Vlookup tables'!$G$2:$H$7,2,FALSE))</f>
        <v>na</v>
      </c>
      <c r="FK489" t="str">
        <f>IF(OR(FF489=FALSE,FF489="na"),"na",VLOOKUP(GJ489,'Vlookup tables'!$G$2:$H$7,2,FALSE))</f>
        <v>na</v>
      </c>
      <c r="FL489" t="str">
        <f>IF(OR(FG489=FALSE,FG489="na"),"na",VLOOKUP(GK489,'Vlookup tables'!$G$2:$H$7,2,FALSE))</f>
        <v>na</v>
      </c>
      <c r="FM489" t="str">
        <f>IF(OR(FD489=FALSE,FD489="na"),"na",VLOOKUP(GO489,'Vlookup tables'!$J$2:$K$5,2,FALSE))</f>
        <v>na</v>
      </c>
      <c r="FN489" t="str">
        <f>IF(OR(FE489=FALSE,FE489="na"),"na",VLOOKUP(GP489,'Vlookup tables'!$J$2:$K$5,2,FALSE))</f>
        <v>na</v>
      </c>
      <c r="FO489" t="str">
        <f>IF(OR(FF489=FALSE,FF489="na"),"na",VLOOKUP(GQ489,'Vlookup tables'!$J$2:$K$5,2,FALSE))</f>
        <v>na</v>
      </c>
      <c r="FP489" t="str">
        <f>IF(OR(FG489=FALSE,FG489="na"),"na",VLOOKUP(GR489,'Vlookup tables'!$J$2:$K$5,2,FALSE))</f>
        <v>na</v>
      </c>
      <c r="FQ489" t="str">
        <f t="shared" si="494"/>
        <v>na</v>
      </c>
      <c r="FR489" t="str">
        <f t="shared" si="495"/>
        <v>na</v>
      </c>
      <c r="FS489" t="str">
        <f t="shared" si="496"/>
        <v>na</v>
      </c>
      <c r="FT489" t="str">
        <f t="shared" si="497"/>
        <v>na</v>
      </c>
      <c r="FU489" t="str">
        <f t="shared" si="498"/>
        <v>na</v>
      </c>
      <c r="HX489" t="str">
        <f>IF(IT489="","Unknown",VLOOKUP(IT489,'Vlookup tables'!$B$13:$C$16,2,FALSE))</f>
        <v>Unknown</v>
      </c>
      <c r="HY489" t="str">
        <f>IF(IU489="","Unknown",VLOOKUP(IU489,'Vlookup tables'!$D$13:$E$16,2,FALSE))</f>
        <v>Unknown</v>
      </c>
      <c r="HZ489" t="str">
        <f>IF(IV489="","Unknown",VLOOKUP(IV489,'Vlookup tables'!$F$13:$G$16,2,FALSE))</f>
        <v>Unknown</v>
      </c>
      <c r="IA489" t="str">
        <f>IF(IW489="","Unknown",VLOOKUP(IW489,'Vlookup tables'!$H$13:$I$16,2,FALSE))</f>
        <v>Unknown</v>
      </c>
      <c r="IB489" t="str">
        <f>IF(IX489="","Unknown",VLOOKUP(IX489,'Vlookup tables'!$J$13:$K$16,2,FALSE))</f>
        <v>Unknown</v>
      </c>
      <c r="IC489" t="str">
        <f>IF(IY489="","Unknown",VLOOKUP(IY489,'Vlookup tables'!$L$13:$M$16,2,FALSE))</f>
        <v>Unknown</v>
      </c>
      <c r="ID489" t="str">
        <f>IF(IZ489="","Unknown",VLOOKUP(IZ489,'Vlookup tables'!$N$13:$O$16,2,FALSE))</f>
        <v>Unknown</v>
      </c>
      <c r="IE489" t="str">
        <f>VLOOKUP(JA489,'Vlookup tables'!$P$13:$Q$15,2,FALSE)</f>
        <v>Unknown</v>
      </c>
      <c r="IF489" t="str">
        <f t="shared" si="533"/>
        <v>na</v>
      </c>
      <c r="IG489" t="str">
        <f t="shared" si="534"/>
        <v>na</v>
      </c>
      <c r="IH489" t="str">
        <f t="shared" si="535"/>
        <v>na</v>
      </c>
      <c r="II489" t="str">
        <f t="shared" si="499"/>
        <v>na</v>
      </c>
      <c r="IJ489" t="str">
        <f>IF(OR(IF489=FALSE,IF489="na"),"na",VLOOKUP(JF489,'Vlookup tables'!$G$2:$H$7,2,FALSE))</f>
        <v>na</v>
      </c>
      <c r="IK489" t="str">
        <f>IF(OR(IG489=FALSE,IG489="na"),"na",VLOOKUP(JG489,'Vlookup tables'!$G$2:$H$7,2,FALSE))</f>
        <v>na</v>
      </c>
      <c r="IL489" t="str">
        <f>IF(OR(IH489=FALSE,IH489="na"),"na",VLOOKUP(JH489,'Vlookup tables'!$G$2:$H$7,2,FALSE))</f>
        <v>na</v>
      </c>
      <c r="IM489" t="str">
        <f>IF(OR(IF489=FALSE,IF489="na"),"na",VLOOKUP(JL489,'Vlookup tables'!$J$2:$K$5,2,FALSE))</f>
        <v>na</v>
      </c>
      <c r="IN489" t="str">
        <f>IF(OR(IG489=FALSE,IG489="na"),"na",VLOOKUP(JM489,'Vlookup tables'!$J$2:$K$5,2,FALSE))</f>
        <v>na</v>
      </c>
      <c r="IO489" t="str">
        <f>IF(OR(IH489=FALSE,IH489="na"),"na",VLOOKUP(JN489,'Vlookup tables'!$J$2:$K$5,2,FALSE))</f>
        <v>na</v>
      </c>
      <c r="IP489" t="str">
        <f t="shared" si="536"/>
        <v>na</v>
      </c>
      <c r="IQ489" t="str">
        <f t="shared" si="537"/>
        <v>na</v>
      </c>
      <c r="IR489" t="str">
        <f t="shared" si="538"/>
        <v>na</v>
      </c>
      <c r="IS489" t="b">
        <f t="shared" si="539"/>
        <v>0</v>
      </c>
      <c r="KQ489" t="b">
        <f t="shared" si="540"/>
        <v>0</v>
      </c>
      <c r="KR489">
        <f t="shared" si="500"/>
        <v>107</v>
      </c>
    </row>
    <row r="490" spans="1:304" outlineLevel="1" x14ac:dyDescent="0.3">
      <c r="A490">
        <v>1</v>
      </c>
      <c r="B490">
        <v>691649</v>
      </c>
      <c r="C490" s="2">
        <v>44904.554074074076</v>
      </c>
      <c r="D490">
        <v>1</v>
      </c>
      <c r="G490" t="str">
        <f>VLOOKUP(F490,'Vlookup tables'!$A$2:$B$10,2,FALSE)</f>
        <v>Unknown</v>
      </c>
      <c r="J490" t="str">
        <f t="shared" si="541"/>
        <v>Unknown</v>
      </c>
      <c r="L490" t="str">
        <f>VLOOKUP(K490,'Vlookup tables'!$A$2:$B$10,2,FALSE)</f>
        <v>Unknown</v>
      </c>
      <c r="N490" t="str">
        <f t="shared" si="501"/>
        <v>Unknown</v>
      </c>
      <c r="O490" t="str">
        <f t="shared" si="502"/>
        <v>Unknown</v>
      </c>
      <c r="P490" t="str">
        <f t="shared" si="503"/>
        <v>Unknown</v>
      </c>
      <c r="Q490" t="str">
        <f t="shared" si="504"/>
        <v>Unknown</v>
      </c>
      <c r="R490" t="str">
        <f t="shared" si="505"/>
        <v>Unknown</v>
      </c>
      <c r="T490" t="str">
        <f t="shared" si="542"/>
        <v>Unknown</v>
      </c>
      <c r="U490" t="str">
        <f t="shared" si="543"/>
        <v>Unknown</v>
      </c>
      <c r="V490" t="str">
        <f t="shared" si="544"/>
        <v>Unknown</v>
      </c>
      <c r="W490" t="str">
        <f t="shared" si="545"/>
        <v>Unknown</v>
      </c>
      <c r="X490" t="str">
        <f t="shared" si="546"/>
        <v>Unknown</v>
      </c>
      <c r="Z490" t="str">
        <f>VLOOKUP(Y490,'Vlookup tables'!$D$2:$E$6,2,FALSE)</f>
        <v>Unknown</v>
      </c>
      <c r="AA490" t="str">
        <f t="shared" si="483"/>
        <v>Unknown</v>
      </c>
      <c r="AB490" t="str">
        <f t="shared" si="506"/>
        <v>Unknown</v>
      </c>
      <c r="AC490" t="str">
        <f t="shared" si="507"/>
        <v>Unknown</v>
      </c>
      <c r="AD490" t="str">
        <f t="shared" si="508"/>
        <v>Unknown</v>
      </c>
      <c r="AE490" t="str">
        <f t="shared" si="509"/>
        <v>Unknown</v>
      </c>
      <c r="AF490" t="str">
        <f>IF(OR(AA490=FALSE,AA490="na"),"na",VLOOKUP(AV490,'Vlookup tables'!$G$2:$H$7,2,FALSE))</f>
        <v>Unknown</v>
      </c>
      <c r="AG490" t="str">
        <f>IF(OR(AB490=FALSE,AB490="na"),"na",VLOOKUP(AW490,'Vlookup tables'!$G$2:$H$7,2,FALSE))</f>
        <v>Unknown</v>
      </c>
      <c r="AH490" t="str">
        <f>IF(OR(AC490=FALSE,AC490="na"),"na",VLOOKUP(AX490,'Vlookup tables'!$G$2:$H$7,2,FALSE))</f>
        <v>Unknown</v>
      </c>
      <c r="AI490" t="str">
        <f>IF(OR(AD490=FALSE,AD490="na"),"na",VLOOKUP(AY490,'Vlookup tables'!$G$2:$H$7,2,FALSE))</f>
        <v>Unknown</v>
      </c>
      <c r="AJ490" t="str">
        <f>IF(OR(AA490=FALSE,AA490="na"),"na",VLOOKUP(BC490,'Vlookup tables'!$J$2:$K$5,2,FALSE))</f>
        <v>Unknown</v>
      </c>
      <c r="AK490" t="str">
        <f>IF(OR(AB490=FALSE,AB490="na"),"na",VLOOKUP(BD490,'Vlookup tables'!$J$2:$K$5,2,FALSE))</f>
        <v>Unknown</v>
      </c>
      <c r="AL490" t="str">
        <f>IF(OR(AC490=FALSE,AC490="na"),"na",VLOOKUP(BE490,'Vlookup tables'!$J$2:$K$5,2,FALSE))</f>
        <v>Unknown</v>
      </c>
      <c r="AM490" t="str">
        <f>IF(OR(AD490=FALSE,AD490="na"),"na",VLOOKUP(BF490,'Vlookup tables'!$J$2:$K$5,2,FALSE))</f>
        <v>Unknown</v>
      </c>
      <c r="AN490" t="b">
        <f t="shared" si="510"/>
        <v>0</v>
      </c>
      <c r="AO490" t="b">
        <f t="shared" si="511"/>
        <v>0</v>
      </c>
      <c r="AP490" t="b">
        <f t="shared" si="512"/>
        <v>0</v>
      </c>
      <c r="AQ490" t="b">
        <f t="shared" si="513"/>
        <v>0</v>
      </c>
      <c r="BQ490" t="str">
        <f t="shared" si="514"/>
        <v>Unknown</v>
      </c>
      <c r="BR490" t="str">
        <f t="shared" si="515"/>
        <v>Unknown</v>
      </c>
      <c r="BS490" t="str">
        <f t="shared" si="516"/>
        <v>Unknown</v>
      </c>
      <c r="BT490" t="str">
        <f t="shared" si="517"/>
        <v>Unknown</v>
      </c>
      <c r="BU490" t="str">
        <f t="shared" si="518"/>
        <v>Unknown</v>
      </c>
      <c r="BV490" t="str">
        <f t="shared" si="519"/>
        <v>Unknown</v>
      </c>
      <c r="BW490" t="str">
        <f>IF(OR(BR490=FALSE,BR490="na"),"na",VLOOKUP(CN490,'Vlookup tables'!$G$2:$H$7,2,FALSE))</f>
        <v>Unknown</v>
      </c>
      <c r="BX490" t="str">
        <f>IF(OR(BS490=FALSE,BS490="na"),"na",VLOOKUP(CO490,'Vlookup tables'!$G$2:$H$7,2,FALSE))</f>
        <v>Unknown</v>
      </c>
      <c r="BY490" t="str">
        <f>IF(OR(BT490=FALSE,BT490="na"),"na",VLOOKUP(CP490,'Vlookup tables'!$G$2:$H$7,2,FALSE))</f>
        <v>Unknown</v>
      </c>
      <c r="BZ490" t="str">
        <f>IF(OR(BU490=FALSE,BU490="na"),"na",VLOOKUP(CQ490,'Vlookup tables'!$G$2:$H$7,2,FALSE))</f>
        <v>Unknown</v>
      </c>
      <c r="CA490" t="str">
        <f>IF(OR(BR490=FALSE,BR490="na"),"na",VLOOKUP(CU490,'Vlookup tables'!$J$2:$K$5,2,FALSE))</f>
        <v>Unknown</v>
      </c>
      <c r="CB490" t="str">
        <f>IF(OR(BS490=FALSE,BS490="na"),"na",VLOOKUP(CV490,'Vlookup tables'!$J$2:$K$5,2,FALSE))</f>
        <v>Unknown</v>
      </c>
      <c r="CC490" t="str">
        <f>IF(OR(BT490=FALSE,BT490="na"),"na",VLOOKUP(CW490,'Vlookup tables'!$J$2:$K$5,2,FALSE))</f>
        <v>Unknown</v>
      </c>
      <c r="CD490" t="str">
        <f>IF(OR(BU490=FALSE,BU490="na"),"na",VLOOKUP(CX490,'Vlookup tables'!$J$2:$K$5,2,FALSE))</f>
        <v>Unknown</v>
      </c>
      <c r="CE490" t="b">
        <f t="shared" si="520"/>
        <v>0</v>
      </c>
      <c r="CF490" t="b">
        <f t="shared" si="521"/>
        <v>0</v>
      </c>
      <c r="CG490" t="b">
        <f t="shared" si="522"/>
        <v>0</v>
      </c>
      <c r="CH490" t="b">
        <f t="shared" si="523"/>
        <v>0</v>
      </c>
      <c r="DI490" t="b">
        <f t="shared" si="524"/>
        <v>0</v>
      </c>
      <c r="EQ490" t="str">
        <f t="shared" si="525"/>
        <v>Unknown</v>
      </c>
      <c r="ER490" t="b">
        <f t="shared" si="526"/>
        <v>0</v>
      </c>
      <c r="ES490" t="b">
        <f t="shared" si="527"/>
        <v>0</v>
      </c>
      <c r="ET490" t="b">
        <f t="shared" si="528"/>
        <v>0</v>
      </c>
      <c r="EU490" t="b">
        <f t="shared" si="529"/>
        <v>0</v>
      </c>
      <c r="EV490" t="b">
        <f t="shared" si="530"/>
        <v>0</v>
      </c>
      <c r="EW490" t="str">
        <f t="shared" si="484"/>
        <v>na</v>
      </c>
      <c r="EX490" t="str">
        <f t="shared" si="485"/>
        <v>na</v>
      </c>
      <c r="EY490" t="str">
        <f t="shared" si="486"/>
        <v>na</v>
      </c>
      <c r="EZ490" t="str">
        <f t="shared" si="487"/>
        <v>na</v>
      </c>
      <c r="FA490" t="str">
        <f t="shared" si="488"/>
        <v>na</v>
      </c>
      <c r="FB490" t="str">
        <f t="shared" si="489"/>
        <v>na</v>
      </c>
      <c r="FC490" t="str">
        <f t="shared" si="531"/>
        <v>na</v>
      </c>
      <c r="FD490" t="str">
        <f t="shared" si="490"/>
        <v>na</v>
      </c>
      <c r="FE490" t="str">
        <f t="shared" si="491"/>
        <v>na</v>
      </c>
      <c r="FF490" t="str">
        <f t="shared" si="492"/>
        <v>na</v>
      </c>
      <c r="FG490" t="str">
        <f t="shared" si="493"/>
        <v>na</v>
      </c>
      <c r="FH490" t="str">
        <f t="shared" si="532"/>
        <v>na</v>
      </c>
      <c r="FI490" t="str">
        <f>IF(OR(FD490=FALSE,FD490="na"),"na",VLOOKUP(GH490,'Vlookup tables'!$G$2:$H$7,2,FALSE))</f>
        <v>na</v>
      </c>
      <c r="FJ490" t="str">
        <f>IF(OR(FE490=FALSE,FE490="na"),"na",VLOOKUP(GI490,'Vlookup tables'!$G$2:$H$7,2,FALSE))</f>
        <v>na</v>
      </c>
      <c r="FK490" t="str">
        <f>IF(OR(FF490=FALSE,FF490="na"),"na",VLOOKUP(GJ490,'Vlookup tables'!$G$2:$H$7,2,FALSE))</f>
        <v>na</v>
      </c>
      <c r="FL490" t="str">
        <f>IF(OR(FG490=FALSE,FG490="na"),"na",VLOOKUP(GK490,'Vlookup tables'!$G$2:$H$7,2,FALSE))</f>
        <v>na</v>
      </c>
      <c r="FM490" t="str">
        <f>IF(OR(FD490=FALSE,FD490="na"),"na",VLOOKUP(GO490,'Vlookup tables'!$J$2:$K$5,2,FALSE))</f>
        <v>na</v>
      </c>
      <c r="FN490" t="str">
        <f>IF(OR(FE490=FALSE,FE490="na"),"na",VLOOKUP(GP490,'Vlookup tables'!$J$2:$K$5,2,FALSE))</f>
        <v>na</v>
      </c>
      <c r="FO490" t="str">
        <f>IF(OR(FF490=FALSE,FF490="na"),"na",VLOOKUP(GQ490,'Vlookup tables'!$J$2:$K$5,2,FALSE))</f>
        <v>na</v>
      </c>
      <c r="FP490" t="str">
        <f>IF(OR(FG490=FALSE,FG490="na"),"na",VLOOKUP(GR490,'Vlookup tables'!$J$2:$K$5,2,FALSE))</f>
        <v>na</v>
      </c>
      <c r="FQ490" t="str">
        <f t="shared" si="494"/>
        <v>na</v>
      </c>
      <c r="FR490" t="str">
        <f t="shared" si="495"/>
        <v>na</v>
      </c>
      <c r="FS490" t="str">
        <f t="shared" si="496"/>
        <v>na</v>
      </c>
      <c r="FT490" t="str">
        <f t="shared" si="497"/>
        <v>na</v>
      </c>
      <c r="FU490" t="str">
        <f t="shared" si="498"/>
        <v>na</v>
      </c>
      <c r="HX490" t="str">
        <f>IF(IT490="","Unknown",VLOOKUP(IT490,'Vlookup tables'!$B$13:$C$16,2,FALSE))</f>
        <v>Unknown</v>
      </c>
      <c r="HY490" t="str">
        <f>IF(IU490="","Unknown",VLOOKUP(IU490,'Vlookup tables'!$D$13:$E$16,2,FALSE))</f>
        <v>Unknown</v>
      </c>
      <c r="HZ490" t="str">
        <f>IF(IV490="","Unknown",VLOOKUP(IV490,'Vlookup tables'!$F$13:$G$16,2,FALSE))</f>
        <v>Unknown</v>
      </c>
      <c r="IA490" t="str">
        <f>IF(IW490="","Unknown",VLOOKUP(IW490,'Vlookup tables'!$H$13:$I$16,2,FALSE))</f>
        <v>Unknown</v>
      </c>
      <c r="IB490" t="str">
        <f>IF(IX490="","Unknown",VLOOKUP(IX490,'Vlookup tables'!$J$13:$K$16,2,FALSE))</f>
        <v>Unknown</v>
      </c>
      <c r="IC490" t="str">
        <f>IF(IY490="","Unknown",VLOOKUP(IY490,'Vlookup tables'!$L$13:$M$16,2,FALSE))</f>
        <v>Unknown</v>
      </c>
      <c r="ID490" t="str">
        <f>IF(IZ490="","Unknown",VLOOKUP(IZ490,'Vlookup tables'!$N$13:$O$16,2,FALSE))</f>
        <v>Unknown</v>
      </c>
      <c r="IE490" t="str">
        <f>VLOOKUP(JA490,'Vlookup tables'!$P$13:$Q$15,2,FALSE)</f>
        <v>Unknown</v>
      </c>
      <c r="IF490" t="str">
        <f t="shared" si="533"/>
        <v>na</v>
      </c>
      <c r="IG490" t="str">
        <f t="shared" si="534"/>
        <v>na</v>
      </c>
      <c r="IH490" t="str">
        <f t="shared" si="535"/>
        <v>na</v>
      </c>
      <c r="II490" t="str">
        <f t="shared" si="499"/>
        <v>na</v>
      </c>
      <c r="IJ490" t="str">
        <f>IF(OR(IF490=FALSE,IF490="na"),"na",VLOOKUP(JF490,'Vlookup tables'!$G$2:$H$7,2,FALSE))</f>
        <v>na</v>
      </c>
      <c r="IK490" t="str">
        <f>IF(OR(IG490=FALSE,IG490="na"),"na",VLOOKUP(JG490,'Vlookup tables'!$G$2:$H$7,2,FALSE))</f>
        <v>na</v>
      </c>
      <c r="IL490" t="str">
        <f>IF(OR(IH490=FALSE,IH490="na"),"na",VLOOKUP(JH490,'Vlookup tables'!$G$2:$H$7,2,FALSE))</f>
        <v>na</v>
      </c>
      <c r="IM490" t="str">
        <f>IF(OR(IF490=FALSE,IF490="na"),"na",VLOOKUP(JL490,'Vlookup tables'!$J$2:$K$5,2,FALSE))</f>
        <v>na</v>
      </c>
      <c r="IN490" t="str">
        <f>IF(OR(IG490=FALSE,IG490="na"),"na",VLOOKUP(JM490,'Vlookup tables'!$J$2:$K$5,2,FALSE))</f>
        <v>na</v>
      </c>
      <c r="IO490" t="str">
        <f>IF(OR(IH490=FALSE,IH490="na"),"na",VLOOKUP(JN490,'Vlookup tables'!$J$2:$K$5,2,FALSE))</f>
        <v>na</v>
      </c>
      <c r="IP490" t="str">
        <f t="shared" si="536"/>
        <v>na</v>
      </c>
      <c r="IQ490" t="str">
        <f t="shared" si="537"/>
        <v>na</v>
      </c>
      <c r="IR490" t="str">
        <f t="shared" si="538"/>
        <v>na</v>
      </c>
      <c r="IS490" t="b">
        <f t="shared" si="539"/>
        <v>0</v>
      </c>
      <c r="KQ490" t="b">
        <f t="shared" si="540"/>
        <v>0</v>
      </c>
      <c r="KR490">
        <f t="shared" si="500"/>
        <v>107</v>
      </c>
    </row>
    <row r="491" spans="1:304" outlineLevel="1" x14ac:dyDescent="0.3">
      <c r="A491">
        <v>1</v>
      </c>
      <c r="B491">
        <v>9</v>
      </c>
      <c r="C491" s="2">
        <v>44904.555659722224</v>
      </c>
      <c r="D491">
        <v>1</v>
      </c>
      <c r="G491" t="str">
        <f>VLOOKUP(F491,'Vlookup tables'!$A$2:$B$10,2,FALSE)</f>
        <v>Unknown</v>
      </c>
      <c r="J491" t="str">
        <f t="shared" si="541"/>
        <v>Unknown</v>
      </c>
      <c r="L491" t="str">
        <f>VLOOKUP(K491,'Vlookup tables'!$A$2:$B$10,2,FALSE)</f>
        <v>Unknown</v>
      </c>
      <c r="N491" t="str">
        <f t="shared" si="501"/>
        <v>Unknown</v>
      </c>
      <c r="O491" t="str">
        <f t="shared" si="502"/>
        <v>Unknown</v>
      </c>
      <c r="P491" t="str">
        <f t="shared" si="503"/>
        <v>Unknown</v>
      </c>
      <c r="Q491" t="str">
        <f t="shared" si="504"/>
        <v>Unknown</v>
      </c>
      <c r="R491" t="str">
        <f t="shared" si="505"/>
        <v>Unknown</v>
      </c>
      <c r="T491" t="str">
        <f t="shared" si="542"/>
        <v>Unknown</v>
      </c>
      <c r="U491" t="str">
        <f t="shared" si="543"/>
        <v>Unknown</v>
      </c>
      <c r="V491" t="str">
        <f t="shared" si="544"/>
        <v>Unknown</v>
      </c>
      <c r="W491" t="str">
        <f t="shared" si="545"/>
        <v>Unknown</v>
      </c>
      <c r="X491" t="str">
        <f t="shared" si="546"/>
        <v>Unknown</v>
      </c>
      <c r="Z491" t="str">
        <f>VLOOKUP(Y491,'Vlookup tables'!$D$2:$E$6,2,FALSE)</f>
        <v>Unknown</v>
      </c>
      <c r="AA491" t="str">
        <f t="shared" si="483"/>
        <v>Unknown</v>
      </c>
      <c r="AB491" t="str">
        <f t="shared" si="506"/>
        <v>Unknown</v>
      </c>
      <c r="AC491" t="str">
        <f t="shared" si="507"/>
        <v>Unknown</v>
      </c>
      <c r="AD491" t="str">
        <f t="shared" si="508"/>
        <v>Unknown</v>
      </c>
      <c r="AE491" t="str">
        <f t="shared" si="509"/>
        <v>Unknown</v>
      </c>
      <c r="AF491" t="str">
        <f>IF(OR(AA491=FALSE,AA491="na"),"na",VLOOKUP(AV491,'Vlookup tables'!$G$2:$H$7,2,FALSE))</f>
        <v>Unknown</v>
      </c>
      <c r="AG491" t="str">
        <f>IF(OR(AB491=FALSE,AB491="na"),"na",VLOOKUP(AW491,'Vlookup tables'!$G$2:$H$7,2,FALSE))</f>
        <v>Unknown</v>
      </c>
      <c r="AH491" t="str">
        <f>IF(OR(AC491=FALSE,AC491="na"),"na",VLOOKUP(AX491,'Vlookup tables'!$G$2:$H$7,2,FALSE))</f>
        <v>Unknown</v>
      </c>
      <c r="AI491" t="str">
        <f>IF(OR(AD491=FALSE,AD491="na"),"na",VLOOKUP(AY491,'Vlookup tables'!$G$2:$H$7,2,FALSE))</f>
        <v>Unknown</v>
      </c>
      <c r="AJ491" t="str">
        <f>IF(OR(AA491=FALSE,AA491="na"),"na",VLOOKUP(BC491,'Vlookup tables'!$J$2:$K$5,2,FALSE))</f>
        <v>Unknown</v>
      </c>
      <c r="AK491" t="str">
        <f>IF(OR(AB491=FALSE,AB491="na"),"na",VLOOKUP(BD491,'Vlookup tables'!$J$2:$K$5,2,FALSE))</f>
        <v>Unknown</v>
      </c>
      <c r="AL491" t="str">
        <f>IF(OR(AC491=FALSE,AC491="na"),"na",VLOOKUP(BE491,'Vlookup tables'!$J$2:$K$5,2,FALSE))</f>
        <v>Unknown</v>
      </c>
      <c r="AM491" t="str">
        <f>IF(OR(AD491=FALSE,AD491="na"),"na",VLOOKUP(BF491,'Vlookup tables'!$J$2:$K$5,2,FALSE))</f>
        <v>Unknown</v>
      </c>
      <c r="AN491" t="b">
        <f t="shared" si="510"/>
        <v>0</v>
      </c>
      <c r="AO491" t="b">
        <f t="shared" si="511"/>
        <v>0</v>
      </c>
      <c r="AP491" t="b">
        <f t="shared" si="512"/>
        <v>0</v>
      </c>
      <c r="AQ491" t="b">
        <f t="shared" si="513"/>
        <v>0</v>
      </c>
      <c r="BQ491" t="str">
        <f t="shared" si="514"/>
        <v>Unknown</v>
      </c>
      <c r="BR491" t="str">
        <f t="shared" si="515"/>
        <v>Unknown</v>
      </c>
      <c r="BS491" t="str">
        <f t="shared" si="516"/>
        <v>Unknown</v>
      </c>
      <c r="BT491" t="str">
        <f t="shared" si="517"/>
        <v>Unknown</v>
      </c>
      <c r="BU491" t="str">
        <f t="shared" si="518"/>
        <v>Unknown</v>
      </c>
      <c r="BV491" t="str">
        <f t="shared" si="519"/>
        <v>Unknown</v>
      </c>
      <c r="BW491" t="str">
        <f>IF(OR(BR491=FALSE,BR491="na"),"na",VLOOKUP(CN491,'Vlookup tables'!$G$2:$H$7,2,FALSE))</f>
        <v>Unknown</v>
      </c>
      <c r="BX491" t="str">
        <f>IF(OR(BS491=FALSE,BS491="na"),"na",VLOOKUP(CO491,'Vlookup tables'!$G$2:$H$7,2,FALSE))</f>
        <v>Unknown</v>
      </c>
      <c r="BY491" t="str">
        <f>IF(OR(BT491=FALSE,BT491="na"),"na",VLOOKUP(CP491,'Vlookup tables'!$G$2:$H$7,2,FALSE))</f>
        <v>Unknown</v>
      </c>
      <c r="BZ491" t="str">
        <f>IF(OR(BU491=FALSE,BU491="na"),"na",VLOOKUP(CQ491,'Vlookup tables'!$G$2:$H$7,2,FALSE))</f>
        <v>Unknown</v>
      </c>
      <c r="CA491" t="str">
        <f>IF(OR(BR491=FALSE,BR491="na"),"na",VLOOKUP(CU491,'Vlookup tables'!$J$2:$K$5,2,FALSE))</f>
        <v>Unknown</v>
      </c>
      <c r="CB491" t="str">
        <f>IF(OR(BS491=FALSE,BS491="na"),"na",VLOOKUP(CV491,'Vlookup tables'!$J$2:$K$5,2,FALSE))</f>
        <v>Unknown</v>
      </c>
      <c r="CC491" t="str">
        <f>IF(OR(BT491=FALSE,BT491="na"),"na",VLOOKUP(CW491,'Vlookup tables'!$J$2:$K$5,2,FALSE))</f>
        <v>Unknown</v>
      </c>
      <c r="CD491" t="str">
        <f>IF(OR(BU491=FALSE,BU491="na"),"na",VLOOKUP(CX491,'Vlookup tables'!$J$2:$K$5,2,FALSE))</f>
        <v>Unknown</v>
      </c>
      <c r="CE491" t="b">
        <f t="shared" si="520"/>
        <v>0</v>
      </c>
      <c r="CF491" t="b">
        <f t="shared" si="521"/>
        <v>0</v>
      </c>
      <c r="CG491" t="b">
        <f t="shared" si="522"/>
        <v>0</v>
      </c>
      <c r="CH491" t="b">
        <f t="shared" si="523"/>
        <v>0</v>
      </c>
      <c r="DI491" t="b">
        <f t="shared" si="524"/>
        <v>0</v>
      </c>
      <c r="EQ491" t="str">
        <f t="shared" si="525"/>
        <v>Unknown</v>
      </c>
      <c r="ER491" t="b">
        <f t="shared" si="526"/>
        <v>0</v>
      </c>
      <c r="ES491" t="b">
        <f t="shared" si="527"/>
        <v>0</v>
      </c>
      <c r="ET491" t="b">
        <f t="shared" si="528"/>
        <v>0</v>
      </c>
      <c r="EU491" t="b">
        <f t="shared" si="529"/>
        <v>0</v>
      </c>
      <c r="EV491" t="b">
        <f t="shared" si="530"/>
        <v>0</v>
      </c>
      <c r="EW491" t="str">
        <f t="shared" si="484"/>
        <v>na</v>
      </c>
      <c r="EX491" t="str">
        <f t="shared" si="485"/>
        <v>na</v>
      </c>
      <c r="EY491" t="str">
        <f t="shared" si="486"/>
        <v>na</v>
      </c>
      <c r="EZ491" t="str">
        <f t="shared" si="487"/>
        <v>na</v>
      </c>
      <c r="FA491" t="str">
        <f t="shared" si="488"/>
        <v>na</v>
      </c>
      <c r="FB491" t="str">
        <f t="shared" si="489"/>
        <v>na</v>
      </c>
      <c r="FC491" t="str">
        <f t="shared" si="531"/>
        <v>na</v>
      </c>
      <c r="FD491" t="str">
        <f t="shared" si="490"/>
        <v>na</v>
      </c>
      <c r="FE491" t="str">
        <f t="shared" si="491"/>
        <v>na</v>
      </c>
      <c r="FF491" t="str">
        <f t="shared" si="492"/>
        <v>na</v>
      </c>
      <c r="FG491" t="str">
        <f t="shared" si="493"/>
        <v>na</v>
      </c>
      <c r="FH491" t="str">
        <f t="shared" si="532"/>
        <v>na</v>
      </c>
      <c r="FI491" t="str">
        <f>IF(OR(FD491=FALSE,FD491="na"),"na",VLOOKUP(GH491,'Vlookup tables'!$G$2:$H$7,2,FALSE))</f>
        <v>na</v>
      </c>
      <c r="FJ491" t="str">
        <f>IF(OR(FE491=FALSE,FE491="na"),"na",VLOOKUP(GI491,'Vlookup tables'!$G$2:$H$7,2,FALSE))</f>
        <v>na</v>
      </c>
      <c r="FK491" t="str">
        <f>IF(OR(FF491=FALSE,FF491="na"),"na",VLOOKUP(GJ491,'Vlookup tables'!$G$2:$H$7,2,FALSE))</f>
        <v>na</v>
      </c>
      <c r="FL491" t="str">
        <f>IF(OR(FG491=FALSE,FG491="na"),"na",VLOOKUP(GK491,'Vlookup tables'!$G$2:$H$7,2,FALSE))</f>
        <v>na</v>
      </c>
      <c r="FM491" t="str">
        <f>IF(OR(FD491=FALSE,FD491="na"),"na",VLOOKUP(GO491,'Vlookup tables'!$J$2:$K$5,2,FALSE))</f>
        <v>na</v>
      </c>
      <c r="FN491" t="str">
        <f>IF(OR(FE491=FALSE,FE491="na"),"na",VLOOKUP(GP491,'Vlookup tables'!$J$2:$K$5,2,FALSE))</f>
        <v>na</v>
      </c>
      <c r="FO491" t="str">
        <f>IF(OR(FF491=FALSE,FF491="na"),"na",VLOOKUP(GQ491,'Vlookup tables'!$J$2:$K$5,2,FALSE))</f>
        <v>na</v>
      </c>
      <c r="FP491" t="str">
        <f>IF(OR(FG491=FALSE,FG491="na"),"na",VLOOKUP(GR491,'Vlookup tables'!$J$2:$K$5,2,FALSE))</f>
        <v>na</v>
      </c>
      <c r="FQ491" t="str">
        <f t="shared" si="494"/>
        <v>na</v>
      </c>
      <c r="FR491" t="str">
        <f t="shared" si="495"/>
        <v>na</v>
      </c>
      <c r="FS491" t="str">
        <f t="shared" si="496"/>
        <v>na</v>
      </c>
      <c r="FT491" t="str">
        <f t="shared" si="497"/>
        <v>na</v>
      </c>
      <c r="FU491" t="str">
        <f t="shared" si="498"/>
        <v>na</v>
      </c>
      <c r="HX491" t="str">
        <f>IF(IT491="","Unknown",VLOOKUP(IT491,'Vlookup tables'!$B$13:$C$16,2,FALSE))</f>
        <v>Unknown</v>
      </c>
      <c r="HY491" t="str">
        <f>IF(IU491="","Unknown",VLOOKUP(IU491,'Vlookup tables'!$D$13:$E$16,2,FALSE))</f>
        <v>Unknown</v>
      </c>
      <c r="HZ491" t="str">
        <f>IF(IV491="","Unknown",VLOOKUP(IV491,'Vlookup tables'!$F$13:$G$16,2,FALSE))</f>
        <v>Unknown</v>
      </c>
      <c r="IA491" t="str">
        <f>IF(IW491="","Unknown",VLOOKUP(IW491,'Vlookup tables'!$H$13:$I$16,2,FALSE))</f>
        <v>Unknown</v>
      </c>
      <c r="IB491" t="str">
        <f>IF(IX491="","Unknown",VLOOKUP(IX491,'Vlookup tables'!$J$13:$K$16,2,FALSE))</f>
        <v>Unknown</v>
      </c>
      <c r="IC491" t="str">
        <f>IF(IY491="","Unknown",VLOOKUP(IY491,'Vlookup tables'!$L$13:$M$16,2,FALSE))</f>
        <v>Unknown</v>
      </c>
      <c r="ID491" t="str">
        <f>IF(IZ491="","Unknown",VLOOKUP(IZ491,'Vlookup tables'!$N$13:$O$16,2,FALSE))</f>
        <v>Unknown</v>
      </c>
      <c r="IE491" t="str">
        <f>VLOOKUP(JA491,'Vlookup tables'!$P$13:$Q$15,2,FALSE)</f>
        <v>Unknown</v>
      </c>
      <c r="IF491" t="str">
        <f t="shared" si="533"/>
        <v>na</v>
      </c>
      <c r="IG491" t="str">
        <f t="shared" si="534"/>
        <v>na</v>
      </c>
      <c r="IH491" t="str">
        <f t="shared" si="535"/>
        <v>na</v>
      </c>
      <c r="II491" t="str">
        <f t="shared" si="499"/>
        <v>na</v>
      </c>
      <c r="IJ491" t="str">
        <f>IF(OR(IF491=FALSE,IF491="na"),"na",VLOOKUP(JF491,'Vlookup tables'!$G$2:$H$7,2,FALSE))</f>
        <v>na</v>
      </c>
      <c r="IK491" t="str">
        <f>IF(OR(IG491=FALSE,IG491="na"),"na",VLOOKUP(JG491,'Vlookup tables'!$G$2:$H$7,2,FALSE))</f>
        <v>na</v>
      </c>
      <c r="IL491" t="str">
        <f>IF(OR(IH491=FALSE,IH491="na"),"na",VLOOKUP(JH491,'Vlookup tables'!$G$2:$H$7,2,FALSE))</f>
        <v>na</v>
      </c>
      <c r="IM491" t="str">
        <f>IF(OR(IF491=FALSE,IF491="na"),"na",VLOOKUP(JL491,'Vlookup tables'!$J$2:$K$5,2,FALSE))</f>
        <v>na</v>
      </c>
      <c r="IN491" t="str">
        <f>IF(OR(IG491=FALSE,IG491="na"),"na",VLOOKUP(JM491,'Vlookup tables'!$J$2:$K$5,2,FALSE))</f>
        <v>na</v>
      </c>
      <c r="IO491" t="str">
        <f>IF(OR(IH491=FALSE,IH491="na"),"na",VLOOKUP(JN491,'Vlookup tables'!$J$2:$K$5,2,FALSE))</f>
        <v>na</v>
      </c>
      <c r="IP491" t="str">
        <f t="shared" si="536"/>
        <v>na</v>
      </c>
      <c r="IQ491" t="str">
        <f t="shared" si="537"/>
        <v>na</v>
      </c>
      <c r="IR491" t="str">
        <f t="shared" si="538"/>
        <v>na</v>
      </c>
      <c r="IS491" t="b">
        <f t="shared" si="539"/>
        <v>0</v>
      </c>
      <c r="KQ491" t="b">
        <f t="shared" si="540"/>
        <v>0</v>
      </c>
      <c r="KR491">
        <f t="shared" si="500"/>
        <v>107</v>
      </c>
    </row>
    <row r="492" spans="1:304" outlineLevel="1" x14ac:dyDescent="0.3">
      <c r="A492">
        <v>1</v>
      </c>
      <c r="B492">
        <v>12</v>
      </c>
      <c r="C492" s="2">
        <v>44904.568240740744</v>
      </c>
      <c r="D492">
        <v>1</v>
      </c>
      <c r="G492" t="str">
        <f>VLOOKUP(F492,'Vlookup tables'!$A$2:$B$10,2,FALSE)</f>
        <v>Unknown</v>
      </c>
      <c r="J492" t="str">
        <f t="shared" si="541"/>
        <v>Unknown</v>
      </c>
      <c r="L492" t="str">
        <f>VLOOKUP(K492,'Vlookup tables'!$A$2:$B$10,2,FALSE)</f>
        <v>Unknown</v>
      </c>
      <c r="N492" t="str">
        <f t="shared" si="501"/>
        <v>Unknown</v>
      </c>
      <c r="O492" t="str">
        <f t="shared" si="502"/>
        <v>Unknown</v>
      </c>
      <c r="P492" t="str">
        <f t="shared" si="503"/>
        <v>Unknown</v>
      </c>
      <c r="Q492" t="str">
        <f t="shared" si="504"/>
        <v>Unknown</v>
      </c>
      <c r="R492" t="str">
        <f t="shared" si="505"/>
        <v>Unknown</v>
      </c>
      <c r="T492" t="str">
        <f t="shared" si="542"/>
        <v>Unknown</v>
      </c>
      <c r="U492" t="str">
        <f t="shared" si="543"/>
        <v>Unknown</v>
      </c>
      <c r="V492" t="str">
        <f t="shared" si="544"/>
        <v>Unknown</v>
      </c>
      <c r="W492" t="str">
        <f t="shared" si="545"/>
        <v>Unknown</v>
      </c>
      <c r="X492" t="str">
        <f t="shared" si="546"/>
        <v>Unknown</v>
      </c>
      <c r="Z492" t="str">
        <f>VLOOKUP(Y492,'Vlookup tables'!$D$2:$E$6,2,FALSE)</f>
        <v>Unknown</v>
      </c>
      <c r="AA492" t="str">
        <f t="shared" si="483"/>
        <v>Unknown</v>
      </c>
      <c r="AB492" t="str">
        <f t="shared" si="506"/>
        <v>Unknown</v>
      </c>
      <c r="AC492" t="str">
        <f t="shared" si="507"/>
        <v>Unknown</v>
      </c>
      <c r="AD492" t="str">
        <f t="shared" si="508"/>
        <v>Unknown</v>
      </c>
      <c r="AE492" t="str">
        <f t="shared" si="509"/>
        <v>Unknown</v>
      </c>
      <c r="AF492" t="str">
        <f>IF(OR(AA492=FALSE,AA492="na"),"na",VLOOKUP(AV492,'Vlookup tables'!$G$2:$H$7,2,FALSE))</f>
        <v>Unknown</v>
      </c>
      <c r="AG492" t="str">
        <f>IF(OR(AB492=FALSE,AB492="na"),"na",VLOOKUP(AW492,'Vlookup tables'!$G$2:$H$7,2,FALSE))</f>
        <v>Unknown</v>
      </c>
      <c r="AH492" t="str">
        <f>IF(OR(AC492=FALSE,AC492="na"),"na",VLOOKUP(AX492,'Vlookup tables'!$G$2:$H$7,2,FALSE))</f>
        <v>Unknown</v>
      </c>
      <c r="AI492" t="str">
        <f>IF(OR(AD492=FALSE,AD492="na"),"na",VLOOKUP(AY492,'Vlookup tables'!$G$2:$H$7,2,FALSE))</f>
        <v>Unknown</v>
      </c>
      <c r="AJ492" t="str">
        <f>IF(OR(AA492=FALSE,AA492="na"),"na",VLOOKUP(BC492,'Vlookup tables'!$J$2:$K$5,2,FALSE))</f>
        <v>Unknown</v>
      </c>
      <c r="AK492" t="str">
        <f>IF(OR(AB492=FALSE,AB492="na"),"na",VLOOKUP(BD492,'Vlookup tables'!$J$2:$K$5,2,FALSE))</f>
        <v>Unknown</v>
      </c>
      <c r="AL492" t="str">
        <f>IF(OR(AC492=FALSE,AC492="na"),"na",VLOOKUP(BE492,'Vlookup tables'!$J$2:$K$5,2,FALSE))</f>
        <v>Unknown</v>
      </c>
      <c r="AM492" t="str">
        <f>IF(OR(AD492=FALSE,AD492="na"),"na",VLOOKUP(BF492,'Vlookup tables'!$J$2:$K$5,2,FALSE))</f>
        <v>Unknown</v>
      </c>
      <c r="AN492" t="b">
        <f t="shared" si="510"/>
        <v>0</v>
      </c>
      <c r="AO492" t="b">
        <f t="shared" si="511"/>
        <v>0</v>
      </c>
      <c r="AP492" t="b">
        <f t="shared" si="512"/>
        <v>0</v>
      </c>
      <c r="AQ492" t="b">
        <f t="shared" si="513"/>
        <v>0</v>
      </c>
      <c r="BQ492" t="str">
        <f t="shared" si="514"/>
        <v>Unknown</v>
      </c>
      <c r="BR492" t="str">
        <f t="shared" si="515"/>
        <v>Unknown</v>
      </c>
      <c r="BS492" t="str">
        <f t="shared" si="516"/>
        <v>Unknown</v>
      </c>
      <c r="BT492" t="str">
        <f t="shared" si="517"/>
        <v>Unknown</v>
      </c>
      <c r="BU492" t="str">
        <f t="shared" si="518"/>
        <v>Unknown</v>
      </c>
      <c r="BV492" t="str">
        <f t="shared" si="519"/>
        <v>Unknown</v>
      </c>
      <c r="BW492" t="str">
        <f>IF(OR(BR492=FALSE,BR492="na"),"na",VLOOKUP(CN492,'Vlookup tables'!$G$2:$H$7,2,FALSE))</f>
        <v>Unknown</v>
      </c>
      <c r="BX492" t="str">
        <f>IF(OR(BS492=FALSE,BS492="na"),"na",VLOOKUP(CO492,'Vlookup tables'!$G$2:$H$7,2,FALSE))</f>
        <v>Unknown</v>
      </c>
      <c r="BY492" t="str">
        <f>IF(OR(BT492=FALSE,BT492="na"),"na",VLOOKUP(CP492,'Vlookup tables'!$G$2:$H$7,2,FALSE))</f>
        <v>Unknown</v>
      </c>
      <c r="BZ492" t="str">
        <f>IF(OR(BU492=FALSE,BU492="na"),"na",VLOOKUP(CQ492,'Vlookup tables'!$G$2:$H$7,2,FALSE))</f>
        <v>Unknown</v>
      </c>
      <c r="CA492" t="str">
        <f>IF(OR(BR492=FALSE,BR492="na"),"na",VLOOKUP(CU492,'Vlookup tables'!$J$2:$K$5,2,FALSE))</f>
        <v>Unknown</v>
      </c>
      <c r="CB492" t="str">
        <f>IF(OR(BS492=FALSE,BS492="na"),"na",VLOOKUP(CV492,'Vlookup tables'!$J$2:$K$5,2,FALSE))</f>
        <v>Unknown</v>
      </c>
      <c r="CC492" t="str">
        <f>IF(OR(BT492=FALSE,BT492="na"),"na",VLOOKUP(CW492,'Vlookup tables'!$J$2:$K$5,2,FALSE))</f>
        <v>Unknown</v>
      </c>
      <c r="CD492" t="str">
        <f>IF(OR(BU492=FALSE,BU492="na"),"na",VLOOKUP(CX492,'Vlookup tables'!$J$2:$K$5,2,FALSE))</f>
        <v>Unknown</v>
      </c>
      <c r="CE492" t="b">
        <f t="shared" si="520"/>
        <v>0</v>
      </c>
      <c r="CF492" t="b">
        <f t="shared" si="521"/>
        <v>0</v>
      </c>
      <c r="CG492" t="b">
        <f t="shared" si="522"/>
        <v>0</v>
      </c>
      <c r="CH492" t="b">
        <f t="shared" si="523"/>
        <v>0</v>
      </c>
      <c r="DI492" t="b">
        <f t="shared" si="524"/>
        <v>0</v>
      </c>
      <c r="EQ492" t="str">
        <f t="shared" si="525"/>
        <v>Unknown</v>
      </c>
      <c r="ER492" t="b">
        <f t="shared" si="526"/>
        <v>0</v>
      </c>
      <c r="ES492" t="b">
        <f t="shared" si="527"/>
        <v>0</v>
      </c>
      <c r="ET492" t="b">
        <f t="shared" si="528"/>
        <v>0</v>
      </c>
      <c r="EU492" t="b">
        <f t="shared" si="529"/>
        <v>0</v>
      </c>
      <c r="EV492" t="b">
        <f t="shared" si="530"/>
        <v>0</v>
      </c>
      <c r="EW492" t="str">
        <f t="shared" si="484"/>
        <v>na</v>
      </c>
      <c r="EX492" t="str">
        <f t="shared" si="485"/>
        <v>na</v>
      </c>
      <c r="EY492" t="str">
        <f t="shared" si="486"/>
        <v>na</v>
      </c>
      <c r="EZ492" t="str">
        <f t="shared" si="487"/>
        <v>na</v>
      </c>
      <c r="FA492" t="str">
        <f t="shared" si="488"/>
        <v>na</v>
      </c>
      <c r="FB492" t="str">
        <f t="shared" si="489"/>
        <v>na</v>
      </c>
      <c r="FC492" t="str">
        <f t="shared" si="531"/>
        <v>na</v>
      </c>
      <c r="FD492" t="str">
        <f t="shared" si="490"/>
        <v>na</v>
      </c>
      <c r="FE492" t="str">
        <f t="shared" si="491"/>
        <v>na</v>
      </c>
      <c r="FF492" t="str">
        <f t="shared" si="492"/>
        <v>na</v>
      </c>
      <c r="FG492" t="str">
        <f t="shared" si="493"/>
        <v>na</v>
      </c>
      <c r="FH492" t="str">
        <f t="shared" si="532"/>
        <v>na</v>
      </c>
      <c r="FI492" t="str">
        <f>IF(OR(FD492=FALSE,FD492="na"),"na",VLOOKUP(GH492,'Vlookup tables'!$G$2:$H$7,2,FALSE))</f>
        <v>na</v>
      </c>
      <c r="FJ492" t="str">
        <f>IF(OR(FE492=FALSE,FE492="na"),"na",VLOOKUP(GI492,'Vlookup tables'!$G$2:$H$7,2,FALSE))</f>
        <v>na</v>
      </c>
      <c r="FK492" t="str">
        <f>IF(OR(FF492=FALSE,FF492="na"),"na",VLOOKUP(GJ492,'Vlookup tables'!$G$2:$H$7,2,FALSE))</f>
        <v>na</v>
      </c>
      <c r="FL492" t="str">
        <f>IF(OR(FG492=FALSE,FG492="na"),"na",VLOOKUP(GK492,'Vlookup tables'!$G$2:$H$7,2,FALSE))</f>
        <v>na</v>
      </c>
      <c r="FM492" t="str">
        <f>IF(OR(FD492=FALSE,FD492="na"),"na",VLOOKUP(GO492,'Vlookup tables'!$J$2:$K$5,2,FALSE))</f>
        <v>na</v>
      </c>
      <c r="FN492" t="str">
        <f>IF(OR(FE492=FALSE,FE492="na"),"na",VLOOKUP(GP492,'Vlookup tables'!$J$2:$K$5,2,FALSE))</f>
        <v>na</v>
      </c>
      <c r="FO492" t="str">
        <f>IF(OR(FF492=FALSE,FF492="na"),"na",VLOOKUP(GQ492,'Vlookup tables'!$J$2:$K$5,2,FALSE))</f>
        <v>na</v>
      </c>
      <c r="FP492" t="str">
        <f>IF(OR(FG492=FALSE,FG492="na"),"na",VLOOKUP(GR492,'Vlookup tables'!$J$2:$K$5,2,FALSE))</f>
        <v>na</v>
      </c>
      <c r="FQ492" t="str">
        <f t="shared" si="494"/>
        <v>na</v>
      </c>
      <c r="FR492" t="str">
        <f t="shared" si="495"/>
        <v>na</v>
      </c>
      <c r="FS492" t="str">
        <f t="shared" si="496"/>
        <v>na</v>
      </c>
      <c r="FT492" t="str">
        <f t="shared" si="497"/>
        <v>na</v>
      </c>
      <c r="FU492" t="str">
        <f t="shared" si="498"/>
        <v>na</v>
      </c>
      <c r="HX492" t="str">
        <f>IF(IT492="","Unknown",VLOOKUP(IT492,'Vlookup tables'!$B$13:$C$16,2,FALSE))</f>
        <v>Unknown</v>
      </c>
      <c r="HY492" t="str">
        <f>IF(IU492="","Unknown",VLOOKUP(IU492,'Vlookup tables'!$D$13:$E$16,2,FALSE))</f>
        <v>Unknown</v>
      </c>
      <c r="HZ492" t="str">
        <f>IF(IV492="","Unknown",VLOOKUP(IV492,'Vlookup tables'!$F$13:$G$16,2,FALSE))</f>
        <v>Unknown</v>
      </c>
      <c r="IA492" t="str">
        <f>IF(IW492="","Unknown",VLOOKUP(IW492,'Vlookup tables'!$H$13:$I$16,2,FALSE))</f>
        <v>Unknown</v>
      </c>
      <c r="IB492" t="str">
        <f>IF(IX492="","Unknown",VLOOKUP(IX492,'Vlookup tables'!$J$13:$K$16,2,FALSE))</f>
        <v>Unknown</v>
      </c>
      <c r="IC492" t="str">
        <f>IF(IY492="","Unknown",VLOOKUP(IY492,'Vlookup tables'!$L$13:$M$16,2,FALSE))</f>
        <v>Unknown</v>
      </c>
      <c r="ID492" t="str">
        <f>IF(IZ492="","Unknown",VLOOKUP(IZ492,'Vlookup tables'!$N$13:$O$16,2,FALSE))</f>
        <v>Unknown</v>
      </c>
      <c r="IE492" t="str">
        <f>VLOOKUP(JA492,'Vlookup tables'!$P$13:$Q$15,2,FALSE)</f>
        <v>Unknown</v>
      </c>
      <c r="IF492" t="str">
        <f t="shared" si="533"/>
        <v>na</v>
      </c>
      <c r="IG492" t="str">
        <f t="shared" si="534"/>
        <v>na</v>
      </c>
      <c r="IH492" t="str">
        <f t="shared" si="535"/>
        <v>na</v>
      </c>
      <c r="II492" t="str">
        <f t="shared" si="499"/>
        <v>na</v>
      </c>
      <c r="IJ492" t="str">
        <f>IF(OR(IF492=FALSE,IF492="na"),"na",VLOOKUP(JF492,'Vlookup tables'!$G$2:$H$7,2,FALSE))</f>
        <v>na</v>
      </c>
      <c r="IK492" t="str">
        <f>IF(OR(IG492=FALSE,IG492="na"),"na",VLOOKUP(JG492,'Vlookup tables'!$G$2:$H$7,2,FALSE))</f>
        <v>na</v>
      </c>
      <c r="IL492" t="str">
        <f>IF(OR(IH492=FALSE,IH492="na"),"na",VLOOKUP(JH492,'Vlookup tables'!$G$2:$H$7,2,FALSE))</f>
        <v>na</v>
      </c>
      <c r="IM492" t="str">
        <f>IF(OR(IF492=FALSE,IF492="na"),"na",VLOOKUP(JL492,'Vlookup tables'!$J$2:$K$5,2,FALSE))</f>
        <v>na</v>
      </c>
      <c r="IN492" t="str">
        <f>IF(OR(IG492=FALSE,IG492="na"),"na",VLOOKUP(JM492,'Vlookup tables'!$J$2:$K$5,2,FALSE))</f>
        <v>na</v>
      </c>
      <c r="IO492" t="str">
        <f>IF(OR(IH492=FALSE,IH492="na"),"na",VLOOKUP(JN492,'Vlookup tables'!$J$2:$K$5,2,FALSE))</f>
        <v>na</v>
      </c>
      <c r="IP492" t="str">
        <f t="shared" si="536"/>
        <v>na</v>
      </c>
      <c r="IQ492" t="str">
        <f t="shared" si="537"/>
        <v>na</v>
      </c>
      <c r="IR492" t="str">
        <f t="shared" si="538"/>
        <v>na</v>
      </c>
      <c r="IS492" t="b">
        <f t="shared" si="539"/>
        <v>0</v>
      </c>
      <c r="KQ492" t="b">
        <f t="shared" si="540"/>
        <v>0</v>
      </c>
      <c r="KR492">
        <f t="shared" si="500"/>
        <v>107</v>
      </c>
    </row>
    <row r="493" spans="1:304" outlineLevel="1" x14ac:dyDescent="0.3">
      <c r="A493">
        <v>1</v>
      </c>
      <c r="B493">
        <v>1890524</v>
      </c>
      <c r="C493" s="2">
        <v>44904.582557870373</v>
      </c>
      <c r="D493">
        <v>0.89999997615814198</v>
      </c>
      <c r="G493" t="str">
        <f>VLOOKUP(F493,'Vlookup tables'!$A$2:$B$10,2,FALSE)</f>
        <v>Unknown</v>
      </c>
      <c r="J493" t="str">
        <f t="shared" si="541"/>
        <v>Unknown</v>
      </c>
      <c r="L493" t="str">
        <f>VLOOKUP(K493,'Vlookup tables'!$A$2:$B$10,2,FALSE)</f>
        <v>Unknown</v>
      </c>
      <c r="N493" t="str">
        <f t="shared" si="501"/>
        <v>Unknown</v>
      </c>
      <c r="O493" t="str">
        <f t="shared" si="502"/>
        <v>Unknown</v>
      </c>
      <c r="P493" t="str">
        <f t="shared" si="503"/>
        <v>Unknown</v>
      </c>
      <c r="Q493" t="str">
        <f t="shared" si="504"/>
        <v>Unknown</v>
      </c>
      <c r="R493" t="str">
        <f t="shared" si="505"/>
        <v>Unknown</v>
      </c>
      <c r="T493" t="str">
        <f t="shared" si="542"/>
        <v>Unknown</v>
      </c>
      <c r="U493" t="str">
        <f t="shared" si="543"/>
        <v>Unknown</v>
      </c>
      <c r="V493" t="str">
        <f t="shared" si="544"/>
        <v>Unknown</v>
      </c>
      <c r="W493" t="str">
        <f t="shared" si="545"/>
        <v>Unknown</v>
      </c>
      <c r="X493" t="str">
        <f t="shared" si="546"/>
        <v>Unknown</v>
      </c>
      <c r="Z493" t="str">
        <f>VLOOKUP(Y493,'Vlookup tables'!$D$2:$E$6,2,FALSE)</f>
        <v>Unknown</v>
      </c>
      <c r="AA493" t="str">
        <f t="shared" si="483"/>
        <v>Unknown</v>
      </c>
      <c r="AB493" t="str">
        <f t="shared" si="506"/>
        <v>Unknown</v>
      </c>
      <c r="AC493" t="str">
        <f t="shared" si="507"/>
        <v>Unknown</v>
      </c>
      <c r="AD493" t="str">
        <f t="shared" si="508"/>
        <v>Unknown</v>
      </c>
      <c r="AE493" t="str">
        <f t="shared" si="509"/>
        <v>Unknown</v>
      </c>
      <c r="AF493" t="str">
        <f>IF(OR(AA493=FALSE,AA493="na"),"na",VLOOKUP(AV493,'Vlookup tables'!$G$2:$H$7,2,FALSE))</f>
        <v>Unknown</v>
      </c>
      <c r="AG493" t="str">
        <f>IF(OR(AB493=FALSE,AB493="na"),"na",VLOOKUP(AW493,'Vlookup tables'!$G$2:$H$7,2,FALSE))</f>
        <v>Unknown</v>
      </c>
      <c r="AH493" t="str">
        <f>IF(OR(AC493=FALSE,AC493="na"),"na",VLOOKUP(AX493,'Vlookup tables'!$G$2:$H$7,2,FALSE))</f>
        <v>Unknown</v>
      </c>
      <c r="AI493" t="str">
        <f>IF(OR(AD493=FALSE,AD493="na"),"na",VLOOKUP(AY493,'Vlookup tables'!$G$2:$H$7,2,FALSE))</f>
        <v>Unknown</v>
      </c>
      <c r="AJ493" t="str">
        <f>IF(OR(AA493=FALSE,AA493="na"),"na",VLOOKUP(BC493,'Vlookup tables'!$J$2:$K$5,2,FALSE))</f>
        <v>Unknown</v>
      </c>
      <c r="AK493" t="str">
        <f>IF(OR(AB493=FALSE,AB493="na"),"na",VLOOKUP(BD493,'Vlookup tables'!$J$2:$K$5,2,FALSE))</f>
        <v>Unknown</v>
      </c>
      <c r="AL493" t="str">
        <f>IF(OR(AC493=FALSE,AC493="na"),"na",VLOOKUP(BE493,'Vlookup tables'!$J$2:$K$5,2,FALSE))</f>
        <v>Unknown</v>
      </c>
      <c r="AM493" t="str">
        <f>IF(OR(AD493=FALSE,AD493="na"),"na",VLOOKUP(BF493,'Vlookup tables'!$J$2:$K$5,2,FALSE))</f>
        <v>Unknown</v>
      </c>
      <c r="AN493" t="b">
        <f t="shared" si="510"/>
        <v>0</v>
      </c>
      <c r="AO493" t="b">
        <f t="shared" si="511"/>
        <v>0</v>
      </c>
      <c r="AP493" t="b">
        <f t="shared" si="512"/>
        <v>0</v>
      </c>
      <c r="AQ493" t="b">
        <f t="shared" si="513"/>
        <v>0</v>
      </c>
      <c r="BQ493" t="str">
        <f t="shared" si="514"/>
        <v>Unknown</v>
      </c>
      <c r="BR493" t="str">
        <f t="shared" si="515"/>
        <v>Unknown</v>
      </c>
      <c r="BS493" t="str">
        <f t="shared" si="516"/>
        <v>Unknown</v>
      </c>
      <c r="BT493" t="str">
        <f t="shared" si="517"/>
        <v>Unknown</v>
      </c>
      <c r="BU493" t="str">
        <f t="shared" si="518"/>
        <v>Unknown</v>
      </c>
      <c r="BV493" t="str">
        <f t="shared" si="519"/>
        <v>Unknown</v>
      </c>
      <c r="BW493" t="str">
        <f>IF(OR(BR493=FALSE,BR493="na"),"na",VLOOKUP(CN493,'Vlookup tables'!$G$2:$H$7,2,FALSE))</f>
        <v>Unknown</v>
      </c>
      <c r="BX493" t="str">
        <f>IF(OR(BS493=FALSE,BS493="na"),"na",VLOOKUP(CO493,'Vlookup tables'!$G$2:$H$7,2,FALSE))</f>
        <v>Unknown</v>
      </c>
      <c r="BY493" t="str">
        <f>IF(OR(BT493=FALSE,BT493="na"),"na",VLOOKUP(CP493,'Vlookup tables'!$G$2:$H$7,2,FALSE))</f>
        <v>Unknown</v>
      </c>
      <c r="BZ493" t="str">
        <f>IF(OR(BU493=FALSE,BU493="na"),"na",VLOOKUP(CQ493,'Vlookup tables'!$G$2:$H$7,2,FALSE))</f>
        <v>Unknown</v>
      </c>
      <c r="CA493" t="str">
        <f>IF(OR(BR493=FALSE,BR493="na"),"na",VLOOKUP(CU493,'Vlookup tables'!$J$2:$K$5,2,FALSE))</f>
        <v>Unknown</v>
      </c>
      <c r="CB493" t="str">
        <f>IF(OR(BS493=FALSE,BS493="na"),"na",VLOOKUP(CV493,'Vlookup tables'!$J$2:$K$5,2,FALSE))</f>
        <v>Unknown</v>
      </c>
      <c r="CC493" t="str">
        <f>IF(OR(BT493=FALSE,BT493="na"),"na",VLOOKUP(CW493,'Vlookup tables'!$J$2:$K$5,2,FALSE))</f>
        <v>Unknown</v>
      </c>
      <c r="CD493" t="str">
        <f>IF(OR(BU493=FALSE,BU493="na"),"na",VLOOKUP(CX493,'Vlookup tables'!$J$2:$K$5,2,FALSE))</f>
        <v>Unknown</v>
      </c>
      <c r="CE493" t="b">
        <f t="shared" si="520"/>
        <v>0</v>
      </c>
      <c r="CF493" t="b">
        <f t="shared" si="521"/>
        <v>0</v>
      </c>
      <c r="CG493" t="b">
        <f t="shared" si="522"/>
        <v>0</v>
      </c>
      <c r="CH493" t="b">
        <f t="shared" si="523"/>
        <v>0</v>
      </c>
      <c r="DI493" t="b">
        <f t="shared" si="524"/>
        <v>0</v>
      </c>
      <c r="EQ493" t="str">
        <f t="shared" si="525"/>
        <v>Unknown</v>
      </c>
      <c r="ER493" t="b">
        <f t="shared" si="526"/>
        <v>0</v>
      </c>
      <c r="ES493" t="b">
        <f t="shared" si="527"/>
        <v>0</v>
      </c>
      <c r="ET493" t="b">
        <f t="shared" si="528"/>
        <v>0</v>
      </c>
      <c r="EU493" t="b">
        <f t="shared" si="529"/>
        <v>0</v>
      </c>
      <c r="EV493" t="b">
        <f t="shared" si="530"/>
        <v>0</v>
      </c>
      <c r="EW493" t="str">
        <f t="shared" si="484"/>
        <v>na</v>
      </c>
      <c r="EX493" t="str">
        <f t="shared" si="485"/>
        <v>na</v>
      </c>
      <c r="EY493" t="str">
        <f t="shared" si="486"/>
        <v>na</v>
      </c>
      <c r="EZ493" t="str">
        <f t="shared" si="487"/>
        <v>na</v>
      </c>
      <c r="FA493" t="str">
        <f t="shared" si="488"/>
        <v>na</v>
      </c>
      <c r="FB493" t="str">
        <f t="shared" si="489"/>
        <v>na</v>
      </c>
      <c r="FC493" t="str">
        <f t="shared" si="531"/>
        <v>na</v>
      </c>
      <c r="FD493" t="str">
        <f t="shared" si="490"/>
        <v>na</v>
      </c>
      <c r="FE493" t="str">
        <f t="shared" si="491"/>
        <v>na</v>
      </c>
      <c r="FF493" t="str">
        <f t="shared" si="492"/>
        <v>na</v>
      </c>
      <c r="FG493" t="str">
        <f t="shared" si="493"/>
        <v>na</v>
      </c>
      <c r="FH493" t="str">
        <f t="shared" si="532"/>
        <v>na</v>
      </c>
      <c r="FI493" t="str">
        <f>IF(OR(FD493=FALSE,FD493="na"),"na",VLOOKUP(GH493,'Vlookup tables'!$G$2:$H$7,2,FALSE))</f>
        <v>na</v>
      </c>
      <c r="FJ493" t="str">
        <f>IF(OR(FE493=FALSE,FE493="na"),"na",VLOOKUP(GI493,'Vlookup tables'!$G$2:$H$7,2,FALSE))</f>
        <v>na</v>
      </c>
      <c r="FK493" t="str">
        <f>IF(OR(FF493=FALSE,FF493="na"),"na",VLOOKUP(GJ493,'Vlookup tables'!$G$2:$H$7,2,FALSE))</f>
        <v>na</v>
      </c>
      <c r="FL493" t="str">
        <f>IF(OR(FG493=FALSE,FG493="na"),"na",VLOOKUP(GK493,'Vlookup tables'!$G$2:$H$7,2,FALSE))</f>
        <v>na</v>
      </c>
      <c r="FM493" t="str">
        <f>IF(OR(FD493=FALSE,FD493="na"),"na",VLOOKUP(GO493,'Vlookup tables'!$J$2:$K$5,2,FALSE))</f>
        <v>na</v>
      </c>
      <c r="FN493" t="str">
        <f>IF(OR(FE493=FALSE,FE493="na"),"na",VLOOKUP(GP493,'Vlookup tables'!$J$2:$K$5,2,FALSE))</f>
        <v>na</v>
      </c>
      <c r="FO493" t="str">
        <f>IF(OR(FF493=FALSE,FF493="na"),"na",VLOOKUP(GQ493,'Vlookup tables'!$J$2:$K$5,2,FALSE))</f>
        <v>na</v>
      </c>
      <c r="FP493" t="str">
        <f>IF(OR(FG493=FALSE,FG493="na"),"na",VLOOKUP(GR493,'Vlookup tables'!$J$2:$K$5,2,FALSE))</f>
        <v>na</v>
      </c>
      <c r="FQ493" t="str">
        <f t="shared" si="494"/>
        <v>na</v>
      </c>
      <c r="FR493" t="str">
        <f t="shared" si="495"/>
        <v>na</v>
      </c>
      <c r="FS493" t="str">
        <f t="shared" si="496"/>
        <v>na</v>
      </c>
      <c r="FT493" t="str">
        <f t="shared" si="497"/>
        <v>na</v>
      </c>
      <c r="FU493" t="str">
        <f t="shared" si="498"/>
        <v>na</v>
      </c>
      <c r="HX493" t="str">
        <f>IF(IT493="","Unknown",VLOOKUP(IT493,'Vlookup tables'!$B$13:$C$16,2,FALSE))</f>
        <v>Unknown</v>
      </c>
      <c r="HY493" t="str">
        <f>IF(IU493="","Unknown",VLOOKUP(IU493,'Vlookup tables'!$D$13:$E$16,2,FALSE))</f>
        <v>Unknown</v>
      </c>
      <c r="HZ493" t="str">
        <f>IF(IV493="","Unknown",VLOOKUP(IV493,'Vlookup tables'!$F$13:$G$16,2,FALSE))</f>
        <v>Unknown</v>
      </c>
      <c r="IA493" t="str">
        <f>IF(IW493="","Unknown",VLOOKUP(IW493,'Vlookup tables'!$H$13:$I$16,2,FALSE))</f>
        <v>Unknown</v>
      </c>
      <c r="IB493" t="str">
        <f>IF(IX493="","Unknown",VLOOKUP(IX493,'Vlookup tables'!$J$13:$K$16,2,FALSE))</f>
        <v>Unknown</v>
      </c>
      <c r="IC493" t="str">
        <f>IF(IY493="","Unknown",VLOOKUP(IY493,'Vlookup tables'!$L$13:$M$16,2,FALSE))</f>
        <v>Unknown</v>
      </c>
      <c r="ID493" t="str">
        <f>IF(IZ493="","Unknown",VLOOKUP(IZ493,'Vlookup tables'!$N$13:$O$16,2,FALSE))</f>
        <v>Unknown</v>
      </c>
      <c r="IE493" t="str">
        <f>VLOOKUP(JA493,'Vlookup tables'!$P$13:$Q$15,2,FALSE)</f>
        <v>Unknown</v>
      </c>
      <c r="IF493" t="str">
        <f t="shared" si="533"/>
        <v>na</v>
      </c>
      <c r="IG493" t="str">
        <f t="shared" si="534"/>
        <v>na</v>
      </c>
      <c r="IH493" t="str">
        <f t="shared" si="535"/>
        <v>na</v>
      </c>
      <c r="II493" t="str">
        <f t="shared" si="499"/>
        <v>na</v>
      </c>
      <c r="IJ493" t="str">
        <f>IF(OR(IF493=FALSE,IF493="na"),"na",VLOOKUP(JF493,'Vlookup tables'!$G$2:$H$7,2,FALSE))</f>
        <v>na</v>
      </c>
      <c r="IK493" t="str">
        <f>IF(OR(IG493=FALSE,IG493="na"),"na",VLOOKUP(JG493,'Vlookup tables'!$G$2:$H$7,2,FALSE))</f>
        <v>na</v>
      </c>
      <c r="IL493" t="str">
        <f>IF(OR(IH493=FALSE,IH493="na"),"na",VLOOKUP(JH493,'Vlookup tables'!$G$2:$H$7,2,FALSE))</f>
        <v>na</v>
      </c>
      <c r="IM493" t="str">
        <f>IF(OR(IF493=FALSE,IF493="na"),"na",VLOOKUP(JL493,'Vlookup tables'!$J$2:$K$5,2,FALSE))</f>
        <v>na</v>
      </c>
      <c r="IN493" t="str">
        <f>IF(OR(IG493=FALSE,IG493="na"),"na",VLOOKUP(JM493,'Vlookup tables'!$J$2:$K$5,2,FALSE))</f>
        <v>na</v>
      </c>
      <c r="IO493" t="str">
        <f>IF(OR(IH493=FALSE,IH493="na"),"na",VLOOKUP(JN493,'Vlookup tables'!$J$2:$K$5,2,FALSE))</f>
        <v>na</v>
      </c>
      <c r="IP493" t="str">
        <f t="shared" si="536"/>
        <v>na</v>
      </c>
      <c r="IQ493" t="str">
        <f t="shared" si="537"/>
        <v>na</v>
      </c>
      <c r="IR493" t="str">
        <f t="shared" si="538"/>
        <v>na</v>
      </c>
      <c r="IS493" t="b">
        <f t="shared" si="539"/>
        <v>0</v>
      </c>
      <c r="KQ493" t="b">
        <f t="shared" si="540"/>
        <v>0</v>
      </c>
      <c r="KR493">
        <f t="shared" si="500"/>
        <v>107</v>
      </c>
    </row>
    <row r="494" spans="1:304" outlineLevel="1" x14ac:dyDescent="0.3">
      <c r="A494">
        <v>10</v>
      </c>
      <c r="B494">
        <v>51</v>
      </c>
      <c r="C494" s="2">
        <v>44904.593217592592</v>
      </c>
      <c r="D494">
        <v>1</v>
      </c>
      <c r="E494" t="s">
        <v>581</v>
      </c>
      <c r="F494" t="s">
        <v>566</v>
      </c>
      <c r="G494">
        <f>VLOOKUP(F494,'Vlookup tables'!$A$2:$B$10,2,FALSE)</f>
        <v>3</v>
      </c>
      <c r="H494" t="s">
        <v>567</v>
      </c>
      <c r="J494" t="str">
        <f t="shared" si="541"/>
        <v>Administration</v>
      </c>
      <c r="K494" t="s">
        <v>566</v>
      </c>
      <c r="L494">
        <f>VLOOKUP(K494,'Vlookup tables'!$A$2:$B$10,2,FALSE)</f>
        <v>3</v>
      </c>
      <c r="N494" t="str">
        <f t="shared" si="501"/>
        <v>Unknown</v>
      </c>
      <c r="O494" t="str">
        <f t="shared" si="502"/>
        <v>Unknown</v>
      </c>
      <c r="P494" t="str">
        <f t="shared" si="503"/>
        <v>Unknown</v>
      </c>
      <c r="Q494" t="str">
        <f t="shared" si="504"/>
        <v>Unknown</v>
      </c>
      <c r="R494" t="str">
        <f t="shared" si="505"/>
        <v>Unknown</v>
      </c>
      <c r="T494" t="str">
        <f t="shared" si="542"/>
        <v>Unknown</v>
      </c>
      <c r="U494" t="str">
        <f t="shared" si="543"/>
        <v>Unknown</v>
      </c>
      <c r="V494" t="str">
        <f t="shared" si="544"/>
        <v>Unknown</v>
      </c>
      <c r="W494" t="str">
        <f t="shared" si="545"/>
        <v>Unknown</v>
      </c>
      <c r="X494" t="str">
        <f t="shared" si="546"/>
        <v>Unknown</v>
      </c>
      <c r="Z494" t="str">
        <f>VLOOKUP(Y494,'Vlookup tables'!$D$2:$E$6,2,FALSE)</f>
        <v>Unknown</v>
      </c>
      <c r="AA494" t="str">
        <f t="shared" si="483"/>
        <v>Unknown</v>
      </c>
      <c r="AB494" t="str">
        <f t="shared" si="506"/>
        <v>Unknown</v>
      </c>
      <c r="AC494" t="str">
        <f t="shared" si="507"/>
        <v>Unknown</v>
      </c>
      <c r="AD494" t="str">
        <f t="shared" si="508"/>
        <v>Unknown</v>
      </c>
      <c r="AE494" t="str">
        <f t="shared" si="509"/>
        <v>Unknown</v>
      </c>
      <c r="AF494" t="str">
        <f>IF(OR(AA494=FALSE,AA494="na"),"na",VLOOKUP(AV494,'Vlookup tables'!$G$2:$H$7,2,FALSE))</f>
        <v>Unknown</v>
      </c>
      <c r="AG494" t="str">
        <f>IF(OR(AB494=FALSE,AB494="na"),"na",VLOOKUP(AW494,'Vlookup tables'!$G$2:$H$7,2,FALSE))</f>
        <v>Unknown</v>
      </c>
      <c r="AH494" t="str">
        <f>IF(OR(AC494=FALSE,AC494="na"),"na",VLOOKUP(AX494,'Vlookup tables'!$G$2:$H$7,2,FALSE))</f>
        <v>Unknown</v>
      </c>
      <c r="AI494" t="str">
        <f>IF(OR(AD494=FALSE,AD494="na"),"na",VLOOKUP(AY494,'Vlookup tables'!$G$2:$H$7,2,FALSE))</f>
        <v>Unknown</v>
      </c>
      <c r="AJ494" t="str">
        <f>IF(OR(AA494=FALSE,AA494="na"),"na",VLOOKUP(BC494,'Vlookup tables'!$J$2:$K$5,2,FALSE))</f>
        <v>Unknown</v>
      </c>
      <c r="AK494" t="str">
        <f>IF(OR(AB494=FALSE,AB494="na"),"na",VLOOKUP(BD494,'Vlookup tables'!$J$2:$K$5,2,FALSE))</f>
        <v>Unknown</v>
      </c>
      <c r="AL494" t="str">
        <f>IF(OR(AC494=FALSE,AC494="na"),"na",VLOOKUP(BE494,'Vlookup tables'!$J$2:$K$5,2,FALSE))</f>
        <v>Unknown</v>
      </c>
      <c r="AM494" t="str">
        <f>IF(OR(AD494=FALSE,AD494="na"),"na",VLOOKUP(BF494,'Vlookup tables'!$J$2:$K$5,2,FALSE))</f>
        <v>Unknown</v>
      </c>
      <c r="AN494" t="b">
        <f t="shared" si="510"/>
        <v>0</v>
      </c>
      <c r="AO494" t="b">
        <f t="shared" si="511"/>
        <v>0</v>
      </c>
      <c r="AP494" t="b">
        <f t="shared" si="512"/>
        <v>0</v>
      </c>
      <c r="AQ494" t="b">
        <f t="shared" si="513"/>
        <v>0</v>
      </c>
      <c r="BQ494" t="str">
        <f t="shared" si="514"/>
        <v>Unknown</v>
      </c>
      <c r="BR494" t="str">
        <f t="shared" si="515"/>
        <v>Unknown</v>
      </c>
      <c r="BS494" t="str">
        <f t="shared" si="516"/>
        <v>Unknown</v>
      </c>
      <c r="BT494" t="str">
        <f t="shared" si="517"/>
        <v>Unknown</v>
      </c>
      <c r="BU494" t="str">
        <f t="shared" si="518"/>
        <v>Unknown</v>
      </c>
      <c r="BV494" t="str">
        <f t="shared" si="519"/>
        <v>Unknown</v>
      </c>
      <c r="BW494" t="str">
        <f>IF(OR(BR494=FALSE,BR494="na"),"na",VLOOKUP(CN494,'Vlookup tables'!$G$2:$H$7,2,FALSE))</f>
        <v>Unknown</v>
      </c>
      <c r="BX494" t="str">
        <f>IF(OR(BS494=FALSE,BS494="na"),"na",VLOOKUP(CO494,'Vlookup tables'!$G$2:$H$7,2,FALSE))</f>
        <v>Unknown</v>
      </c>
      <c r="BY494" t="str">
        <f>IF(OR(BT494=FALSE,BT494="na"),"na",VLOOKUP(CP494,'Vlookup tables'!$G$2:$H$7,2,FALSE))</f>
        <v>Unknown</v>
      </c>
      <c r="BZ494" t="str">
        <f>IF(OR(BU494=FALSE,BU494="na"),"na",VLOOKUP(CQ494,'Vlookup tables'!$G$2:$H$7,2,FALSE))</f>
        <v>Unknown</v>
      </c>
      <c r="CA494" t="str">
        <f>IF(OR(BR494=FALSE,BR494="na"),"na",VLOOKUP(CU494,'Vlookup tables'!$J$2:$K$5,2,FALSE))</f>
        <v>Unknown</v>
      </c>
      <c r="CB494" t="str">
        <f>IF(OR(BS494=FALSE,BS494="na"),"na",VLOOKUP(CV494,'Vlookup tables'!$J$2:$K$5,2,FALSE))</f>
        <v>Unknown</v>
      </c>
      <c r="CC494" t="str">
        <f>IF(OR(BT494=FALSE,BT494="na"),"na",VLOOKUP(CW494,'Vlookup tables'!$J$2:$K$5,2,FALSE))</f>
        <v>Unknown</v>
      </c>
      <c r="CD494" t="str">
        <f>IF(OR(BU494=FALSE,BU494="na"),"na",VLOOKUP(CX494,'Vlookup tables'!$J$2:$K$5,2,FALSE))</f>
        <v>Unknown</v>
      </c>
      <c r="CE494" t="b">
        <f t="shared" si="520"/>
        <v>0</v>
      </c>
      <c r="CF494" t="b">
        <f t="shared" si="521"/>
        <v>0</v>
      </c>
      <c r="CG494" t="b">
        <f t="shared" si="522"/>
        <v>0</v>
      </c>
      <c r="CH494" t="b">
        <f t="shared" si="523"/>
        <v>0</v>
      </c>
      <c r="DI494" t="b">
        <f t="shared" si="524"/>
        <v>0</v>
      </c>
      <c r="EQ494" t="str">
        <f t="shared" si="525"/>
        <v>Unknown</v>
      </c>
      <c r="ER494" t="b">
        <f t="shared" si="526"/>
        <v>0</v>
      </c>
      <c r="ES494" t="b">
        <f t="shared" si="527"/>
        <v>0</v>
      </c>
      <c r="ET494" t="b">
        <f t="shared" si="528"/>
        <v>0</v>
      </c>
      <c r="EU494" t="b">
        <f t="shared" si="529"/>
        <v>0</v>
      </c>
      <c r="EV494" t="b">
        <f t="shared" si="530"/>
        <v>0</v>
      </c>
      <c r="EW494" t="str">
        <f t="shared" si="484"/>
        <v>na</v>
      </c>
      <c r="EX494" t="str">
        <f t="shared" si="485"/>
        <v>na</v>
      </c>
      <c r="EY494" t="str">
        <f t="shared" si="486"/>
        <v>na</v>
      </c>
      <c r="EZ494" t="str">
        <f t="shared" si="487"/>
        <v>na</v>
      </c>
      <c r="FA494" t="str">
        <f t="shared" si="488"/>
        <v>na</v>
      </c>
      <c r="FB494" t="str">
        <f t="shared" si="489"/>
        <v>na</v>
      </c>
      <c r="FC494" t="str">
        <f t="shared" si="531"/>
        <v>na</v>
      </c>
      <c r="FD494" t="str">
        <f t="shared" si="490"/>
        <v>na</v>
      </c>
      <c r="FE494" t="str">
        <f t="shared" si="491"/>
        <v>na</v>
      </c>
      <c r="FF494" t="str">
        <f t="shared" si="492"/>
        <v>na</v>
      </c>
      <c r="FG494" t="str">
        <f t="shared" si="493"/>
        <v>na</v>
      </c>
      <c r="FH494" t="str">
        <f t="shared" si="532"/>
        <v>na</v>
      </c>
      <c r="FI494" t="str">
        <f>IF(OR(FD494=FALSE,FD494="na"),"na",VLOOKUP(GH494,'Vlookup tables'!$G$2:$H$7,2,FALSE))</f>
        <v>na</v>
      </c>
      <c r="FJ494" t="str">
        <f>IF(OR(FE494=FALSE,FE494="na"),"na",VLOOKUP(GI494,'Vlookup tables'!$G$2:$H$7,2,FALSE))</f>
        <v>na</v>
      </c>
      <c r="FK494" t="str">
        <f>IF(OR(FF494=FALSE,FF494="na"),"na",VLOOKUP(GJ494,'Vlookup tables'!$G$2:$H$7,2,FALSE))</f>
        <v>na</v>
      </c>
      <c r="FL494" t="str">
        <f>IF(OR(FG494=FALSE,FG494="na"),"na",VLOOKUP(GK494,'Vlookup tables'!$G$2:$H$7,2,FALSE))</f>
        <v>na</v>
      </c>
      <c r="FM494" t="str">
        <f>IF(OR(FD494=FALSE,FD494="na"),"na",VLOOKUP(GO494,'Vlookup tables'!$J$2:$K$5,2,FALSE))</f>
        <v>na</v>
      </c>
      <c r="FN494" t="str">
        <f>IF(OR(FE494=FALSE,FE494="na"),"na",VLOOKUP(GP494,'Vlookup tables'!$J$2:$K$5,2,FALSE))</f>
        <v>na</v>
      </c>
      <c r="FO494" t="str">
        <f>IF(OR(FF494=FALSE,FF494="na"),"na",VLOOKUP(GQ494,'Vlookup tables'!$J$2:$K$5,2,FALSE))</f>
        <v>na</v>
      </c>
      <c r="FP494" t="str">
        <f>IF(OR(FG494=FALSE,FG494="na"),"na",VLOOKUP(GR494,'Vlookup tables'!$J$2:$K$5,2,FALSE))</f>
        <v>na</v>
      </c>
      <c r="FQ494" t="str">
        <f t="shared" si="494"/>
        <v>na</v>
      </c>
      <c r="FR494" t="str">
        <f t="shared" si="495"/>
        <v>na</v>
      </c>
      <c r="FS494" t="str">
        <f t="shared" si="496"/>
        <v>na</v>
      </c>
      <c r="FT494" t="str">
        <f t="shared" si="497"/>
        <v>na</v>
      </c>
      <c r="FU494" t="str">
        <f t="shared" si="498"/>
        <v>na</v>
      </c>
      <c r="HX494" t="str">
        <f>IF(IT494="","Unknown",VLOOKUP(IT494,'Vlookup tables'!$B$13:$C$16,2,FALSE))</f>
        <v>Unknown</v>
      </c>
      <c r="HY494" t="str">
        <f>IF(IU494="","Unknown",VLOOKUP(IU494,'Vlookup tables'!$D$13:$E$16,2,FALSE))</f>
        <v>Unknown</v>
      </c>
      <c r="HZ494" t="str">
        <f>IF(IV494="","Unknown",VLOOKUP(IV494,'Vlookup tables'!$F$13:$G$16,2,FALSE))</f>
        <v>Unknown</v>
      </c>
      <c r="IA494" t="str">
        <f>IF(IW494="","Unknown",VLOOKUP(IW494,'Vlookup tables'!$H$13:$I$16,2,FALSE))</f>
        <v>Unknown</v>
      </c>
      <c r="IB494" t="str">
        <f>IF(IX494="","Unknown",VLOOKUP(IX494,'Vlookup tables'!$J$13:$K$16,2,FALSE))</f>
        <v>Unknown</v>
      </c>
      <c r="IC494" t="str">
        <f>IF(IY494="","Unknown",VLOOKUP(IY494,'Vlookup tables'!$L$13:$M$16,2,FALSE))</f>
        <v>Unknown</v>
      </c>
      <c r="ID494" t="str">
        <f>IF(IZ494="","Unknown",VLOOKUP(IZ494,'Vlookup tables'!$N$13:$O$16,2,FALSE))</f>
        <v>Unknown</v>
      </c>
      <c r="IE494" t="str">
        <f>VLOOKUP(JA494,'Vlookup tables'!$P$13:$Q$15,2,FALSE)</f>
        <v>Unknown</v>
      </c>
      <c r="IF494" t="str">
        <f t="shared" si="533"/>
        <v>na</v>
      </c>
      <c r="IG494" t="str">
        <f t="shared" si="534"/>
        <v>na</v>
      </c>
      <c r="IH494" t="str">
        <f t="shared" si="535"/>
        <v>na</v>
      </c>
      <c r="II494" t="str">
        <f t="shared" si="499"/>
        <v>na</v>
      </c>
      <c r="IJ494" t="str">
        <f>IF(OR(IF494=FALSE,IF494="na"),"na",VLOOKUP(JF494,'Vlookup tables'!$G$2:$H$7,2,FALSE))</f>
        <v>na</v>
      </c>
      <c r="IK494" t="str">
        <f>IF(OR(IG494=FALSE,IG494="na"),"na",VLOOKUP(JG494,'Vlookup tables'!$G$2:$H$7,2,FALSE))</f>
        <v>na</v>
      </c>
      <c r="IL494" t="str">
        <f>IF(OR(IH494=FALSE,IH494="na"),"na",VLOOKUP(JH494,'Vlookup tables'!$G$2:$H$7,2,FALSE))</f>
        <v>na</v>
      </c>
      <c r="IM494" t="str">
        <f>IF(OR(IF494=FALSE,IF494="na"),"na",VLOOKUP(JL494,'Vlookup tables'!$J$2:$K$5,2,FALSE))</f>
        <v>na</v>
      </c>
      <c r="IN494" t="str">
        <f>IF(OR(IG494=FALSE,IG494="na"),"na",VLOOKUP(JM494,'Vlookup tables'!$J$2:$K$5,2,FALSE))</f>
        <v>na</v>
      </c>
      <c r="IO494" t="str">
        <f>IF(OR(IH494=FALSE,IH494="na"),"na",VLOOKUP(JN494,'Vlookup tables'!$J$2:$K$5,2,FALSE))</f>
        <v>na</v>
      </c>
      <c r="IP494" t="str">
        <f t="shared" si="536"/>
        <v>na</v>
      </c>
      <c r="IQ494" t="str">
        <f t="shared" si="537"/>
        <v>na</v>
      </c>
      <c r="IR494" t="str">
        <f t="shared" si="538"/>
        <v>na</v>
      </c>
      <c r="IS494" t="b">
        <f t="shared" si="539"/>
        <v>0</v>
      </c>
      <c r="KQ494" t="b">
        <f t="shared" si="540"/>
        <v>0</v>
      </c>
      <c r="KR494">
        <f t="shared" si="500"/>
        <v>111</v>
      </c>
    </row>
    <row r="495" spans="1:304" outlineLevel="1" x14ac:dyDescent="0.3">
      <c r="A495">
        <v>10</v>
      </c>
      <c r="B495">
        <v>83</v>
      </c>
      <c r="C495" s="2">
        <v>44904.606446759259</v>
      </c>
      <c r="D495">
        <v>1</v>
      </c>
      <c r="E495" t="s">
        <v>544</v>
      </c>
      <c r="F495" t="s">
        <v>680</v>
      </c>
      <c r="G495">
        <f>VLOOKUP(F495,'Vlookup tables'!$A$2:$B$10,2,FALSE)</f>
        <v>2</v>
      </c>
      <c r="H495" t="s">
        <v>631</v>
      </c>
      <c r="J495" t="str">
        <f t="shared" si="541"/>
        <v>Maintenance</v>
      </c>
      <c r="K495" t="s">
        <v>566</v>
      </c>
      <c r="L495">
        <f>VLOOKUP(K495,'Vlookup tables'!$A$2:$B$10,2,FALSE)</f>
        <v>3</v>
      </c>
      <c r="N495" t="str">
        <f t="shared" si="501"/>
        <v>Unknown</v>
      </c>
      <c r="O495" t="str">
        <f t="shared" si="502"/>
        <v>Unknown</v>
      </c>
      <c r="P495" t="str">
        <f t="shared" si="503"/>
        <v>Unknown</v>
      </c>
      <c r="Q495" t="str">
        <f t="shared" si="504"/>
        <v>Unknown</v>
      </c>
      <c r="R495" t="str">
        <f t="shared" si="505"/>
        <v>Unknown</v>
      </c>
      <c r="T495" t="str">
        <f t="shared" si="542"/>
        <v>Unknown</v>
      </c>
      <c r="U495" t="str">
        <f t="shared" si="543"/>
        <v>Unknown</v>
      </c>
      <c r="V495" t="str">
        <f t="shared" si="544"/>
        <v>Unknown</v>
      </c>
      <c r="W495" t="str">
        <f t="shared" si="545"/>
        <v>Unknown</v>
      </c>
      <c r="X495" t="str">
        <f t="shared" si="546"/>
        <v>Unknown</v>
      </c>
      <c r="Z495" t="str">
        <f>VLOOKUP(Y495,'Vlookup tables'!$D$2:$E$6,2,FALSE)</f>
        <v>Unknown</v>
      </c>
      <c r="AA495" t="str">
        <f t="shared" si="483"/>
        <v>Unknown</v>
      </c>
      <c r="AB495" t="str">
        <f t="shared" si="506"/>
        <v>Unknown</v>
      </c>
      <c r="AC495" t="str">
        <f t="shared" si="507"/>
        <v>Unknown</v>
      </c>
      <c r="AD495" t="str">
        <f t="shared" si="508"/>
        <v>Unknown</v>
      </c>
      <c r="AE495" t="str">
        <f t="shared" si="509"/>
        <v>Unknown</v>
      </c>
      <c r="AF495" t="str">
        <f>IF(OR(AA495=FALSE,AA495="na"),"na",VLOOKUP(AV495,'Vlookup tables'!$G$2:$H$7,2,FALSE))</f>
        <v>Unknown</v>
      </c>
      <c r="AG495" t="str">
        <f>IF(OR(AB495=FALSE,AB495="na"),"na",VLOOKUP(AW495,'Vlookup tables'!$G$2:$H$7,2,FALSE))</f>
        <v>Unknown</v>
      </c>
      <c r="AH495" t="str">
        <f>IF(OR(AC495=FALSE,AC495="na"),"na",VLOOKUP(AX495,'Vlookup tables'!$G$2:$H$7,2,FALSE))</f>
        <v>Unknown</v>
      </c>
      <c r="AI495" t="str">
        <f>IF(OR(AD495=FALSE,AD495="na"),"na",VLOOKUP(AY495,'Vlookup tables'!$G$2:$H$7,2,FALSE))</f>
        <v>Unknown</v>
      </c>
      <c r="AJ495" t="str">
        <f>IF(OR(AA495=FALSE,AA495="na"),"na",VLOOKUP(BC495,'Vlookup tables'!$J$2:$K$5,2,FALSE))</f>
        <v>Unknown</v>
      </c>
      <c r="AK495" t="str">
        <f>IF(OR(AB495=FALSE,AB495="na"),"na",VLOOKUP(BD495,'Vlookup tables'!$J$2:$K$5,2,FALSE))</f>
        <v>Unknown</v>
      </c>
      <c r="AL495" t="str">
        <f>IF(OR(AC495=FALSE,AC495="na"),"na",VLOOKUP(BE495,'Vlookup tables'!$J$2:$K$5,2,FALSE))</f>
        <v>Unknown</v>
      </c>
      <c r="AM495" t="str">
        <f>IF(OR(AD495=FALSE,AD495="na"),"na",VLOOKUP(BF495,'Vlookup tables'!$J$2:$K$5,2,FALSE))</f>
        <v>Unknown</v>
      </c>
      <c r="AN495" t="b">
        <f t="shared" si="510"/>
        <v>0</v>
      </c>
      <c r="AO495" t="b">
        <f t="shared" si="511"/>
        <v>0</v>
      </c>
      <c r="AP495" t="b">
        <f t="shared" si="512"/>
        <v>0</v>
      </c>
      <c r="AQ495" t="b">
        <f t="shared" si="513"/>
        <v>0</v>
      </c>
      <c r="BQ495" t="str">
        <f t="shared" si="514"/>
        <v>Unknown</v>
      </c>
      <c r="BR495" t="str">
        <f t="shared" si="515"/>
        <v>Unknown</v>
      </c>
      <c r="BS495" t="str">
        <f t="shared" si="516"/>
        <v>Unknown</v>
      </c>
      <c r="BT495" t="str">
        <f t="shared" si="517"/>
        <v>Unknown</v>
      </c>
      <c r="BU495" t="str">
        <f t="shared" si="518"/>
        <v>Unknown</v>
      </c>
      <c r="BV495" t="str">
        <f t="shared" si="519"/>
        <v>Unknown</v>
      </c>
      <c r="BW495" t="str">
        <f>IF(OR(BR495=FALSE,BR495="na"),"na",VLOOKUP(CN495,'Vlookup tables'!$G$2:$H$7,2,FALSE))</f>
        <v>Unknown</v>
      </c>
      <c r="BX495" t="str">
        <f>IF(OR(BS495=FALSE,BS495="na"),"na",VLOOKUP(CO495,'Vlookup tables'!$G$2:$H$7,2,FALSE))</f>
        <v>Unknown</v>
      </c>
      <c r="BY495" t="str">
        <f>IF(OR(BT495=FALSE,BT495="na"),"na",VLOOKUP(CP495,'Vlookup tables'!$G$2:$H$7,2,FALSE))</f>
        <v>Unknown</v>
      </c>
      <c r="BZ495" t="str">
        <f>IF(OR(BU495=FALSE,BU495="na"),"na",VLOOKUP(CQ495,'Vlookup tables'!$G$2:$H$7,2,FALSE))</f>
        <v>Unknown</v>
      </c>
      <c r="CA495" t="str">
        <f>IF(OR(BR495=FALSE,BR495="na"),"na",VLOOKUP(CU495,'Vlookup tables'!$J$2:$K$5,2,FALSE))</f>
        <v>Unknown</v>
      </c>
      <c r="CB495" t="str">
        <f>IF(OR(BS495=FALSE,BS495="na"),"na",VLOOKUP(CV495,'Vlookup tables'!$J$2:$K$5,2,FALSE))</f>
        <v>Unknown</v>
      </c>
      <c r="CC495" t="str">
        <f>IF(OR(BT495=FALSE,BT495="na"),"na",VLOOKUP(CW495,'Vlookup tables'!$J$2:$K$5,2,FALSE))</f>
        <v>Unknown</v>
      </c>
      <c r="CD495" t="str">
        <f>IF(OR(BU495=FALSE,BU495="na"),"na",VLOOKUP(CX495,'Vlookup tables'!$J$2:$K$5,2,FALSE))</f>
        <v>Unknown</v>
      </c>
      <c r="CE495" t="b">
        <f t="shared" si="520"/>
        <v>0</v>
      </c>
      <c r="CF495" t="b">
        <f t="shared" si="521"/>
        <v>0</v>
      </c>
      <c r="CG495" t="b">
        <f t="shared" si="522"/>
        <v>0</v>
      </c>
      <c r="CH495" t="b">
        <f t="shared" si="523"/>
        <v>0</v>
      </c>
      <c r="DI495" t="b">
        <f t="shared" si="524"/>
        <v>0</v>
      </c>
      <c r="EQ495" t="str">
        <f t="shared" si="525"/>
        <v>Unknown</v>
      </c>
      <c r="ER495" t="b">
        <f t="shared" si="526"/>
        <v>0</v>
      </c>
      <c r="ES495" t="b">
        <f t="shared" si="527"/>
        <v>0</v>
      </c>
      <c r="ET495" t="b">
        <f t="shared" si="528"/>
        <v>0</v>
      </c>
      <c r="EU495" t="b">
        <f t="shared" si="529"/>
        <v>0</v>
      </c>
      <c r="EV495" t="b">
        <f t="shared" si="530"/>
        <v>0</v>
      </c>
      <c r="EW495" t="str">
        <f t="shared" si="484"/>
        <v>na</v>
      </c>
      <c r="EX495" t="str">
        <f t="shared" si="485"/>
        <v>na</v>
      </c>
      <c r="EY495" t="str">
        <f t="shared" si="486"/>
        <v>na</v>
      </c>
      <c r="EZ495" t="str">
        <f t="shared" si="487"/>
        <v>na</v>
      </c>
      <c r="FA495" t="str">
        <f t="shared" si="488"/>
        <v>na</v>
      </c>
      <c r="FB495" t="str">
        <f t="shared" si="489"/>
        <v>na</v>
      </c>
      <c r="FC495" t="str">
        <f t="shared" si="531"/>
        <v>na</v>
      </c>
      <c r="FD495" t="str">
        <f t="shared" si="490"/>
        <v>na</v>
      </c>
      <c r="FE495" t="str">
        <f t="shared" si="491"/>
        <v>na</v>
      </c>
      <c r="FF495" t="str">
        <f t="shared" si="492"/>
        <v>na</v>
      </c>
      <c r="FG495" t="str">
        <f t="shared" si="493"/>
        <v>na</v>
      </c>
      <c r="FH495" t="str">
        <f t="shared" si="532"/>
        <v>na</v>
      </c>
      <c r="FI495" t="str">
        <f>IF(OR(FD495=FALSE,FD495="na"),"na",VLOOKUP(GH495,'Vlookup tables'!$G$2:$H$7,2,FALSE))</f>
        <v>na</v>
      </c>
      <c r="FJ495" t="str">
        <f>IF(OR(FE495=FALSE,FE495="na"),"na",VLOOKUP(GI495,'Vlookup tables'!$G$2:$H$7,2,FALSE))</f>
        <v>na</v>
      </c>
      <c r="FK495" t="str">
        <f>IF(OR(FF495=FALSE,FF495="na"),"na",VLOOKUP(GJ495,'Vlookup tables'!$G$2:$H$7,2,FALSE))</f>
        <v>na</v>
      </c>
      <c r="FL495" t="str">
        <f>IF(OR(FG495=FALSE,FG495="na"),"na",VLOOKUP(GK495,'Vlookup tables'!$G$2:$H$7,2,FALSE))</f>
        <v>na</v>
      </c>
      <c r="FM495" t="str">
        <f>IF(OR(FD495=FALSE,FD495="na"),"na",VLOOKUP(GO495,'Vlookup tables'!$J$2:$K$5,2,FALSE))</f>
        <v>na</v>
      </c>
      <c r="FN495" t="str">
        <f>IF(OR(FE495=FALSE,FE495="na"),"na",VLOOKUP(GP495,'Vlookup tables'!$J$2:$K$5,2,FALSE))</f>
        <v>na</v>
      </c>
      <c r="FO495" t="str">
        <f>IF(OR(FF495=FALSE,FF495="na"),"na",VLOOKUP(GQ495,'Vlookup tables'!$J$2:$K$5,2,FALSE))</f>
        <v>na</v>
      </c>
      <c r="FP495" t="str">
        <f>IF(OR(FG495=FALSE,FG495="na"),"na",VLOOKUP(GR495,'Vlookup tables'!$J$2:$K$5,2,FALSE))</f>
        <v>na</v>
      </c>
      <c r="FQ495" t="str">
        <f t="shared" si="494"/>
        <v>na</v>
      </c>
      <c r="FR495" t="str">
        <f t="shared" si="495"/>
        <v>na</v>
      </c>
      <c r="FS495" t="str">
        <f t="shared" si="496"/>
        <v>na</v>
      </c>
      <c r="FT495" t="str">
        <f t="shared" si="497"/>
        <v>na</v>
      </c>
      <c r="FU495" t="str">
        <f t="shared" si="498"/>
        <v>na</v>
      </c>
      <c r="HX495" t="str">
        <f>IF(IT495="","Unknown",VLOOKUP(IT495,'Vlookup tables'!$B$13:$C$16,2,FALSE))</f>
        <v>Unknown</v>
      </c>
      <c r="HY495" t="str">
        <f>IF(IU495="","Unknown",VLOOKUP(IU495,'Vlookup tables'!$D$13:$E$16,2,FALSE))</f>
        <v>Unknown</v>
      </c>
      <c r="HZ495" t="str">
        <f>IF(IV495="","Unknown",VLOOKUP(IV495,'Vlookup tables'!$F$13:$G$16,2,FALSE))</f>
        <v>Unknown</v>
      </c>
      <c r="IA495" t="str">
        <f>IF(IW495="","Unknown",VLOOKUP(IW495,'Vlookup tables'!$H$13:$I$16,2,FALSE))</f>
        <v>Unknown</v>
      </c>
      <c r="IB495" t="str">
        <f>IF(IX495="","Unknown",VLOOKUP(IX495,'Vlookup tables'!$J$13:$K$16,2,FALSE))</f>
        <v>Unknown</v>
      </c>
      <c r="IC495" t="str">
        <f>IF(IY495="","Unknown",VLOOKUP(IY495,'Vlookup tables'!$L$13:$M$16,2,FALSE))</f>
        <v>Unknown</v>
      </c>
      <c r="ID495" t="str">
        <f>IF(IZ495="","Unknown",VLOOKUP(IZ495,'Vlookup tables'!$N$13:$O$16,2,FALSE))</f>
        <v>Unknown</v>
      </c>
      <c r="IE495" t="str">
        <f>VLOOKUP(JA495,'Vlookup tables'!$P$13:$Q$15,2,FALSE)</f>
        <v>Unknown</v>
      </c>
      <c r="IF495" t="str">
        <f t="shared" si="533"/>
        <v>na</v>
      </c>
      <c r="IG495" t="str">
        <f t="shared" si="534"/>
        <v>na</v>
      </c>
      <c r="IH495" t="str">
        <f t="shared" si="535"/>
        <v>na</v>
      </c>
      <c r="II495" t="str">
        <f t="shared" si="499"/>
        <v>na</v>
      </c>
      <c r="IJ495" t="str">
        <f>IF(OR(IF495=FALSE,IF495="na"),"na",VLOOKUP(JF495,'Vlookup tables'!$G$2:$H$7,2,FALSE))</f>
        <v>na</v>
      </c>
      <c r="IK495" t="str">
        <f>IF(OR(IG495=FALSE,IG495="na"),"na",VLOOKUP(JG495,'Vlookup tables'!$G$2:$H$7,2,FALSE))</f>
        <v>na</v>
      </c>
      <c r="IL495" t="str">
        <f>IF(OR(IH495=FALSE,IH495="na"),"na",VLOOKUP(JH495,'Vlookup tables'!$G$2:$H$7,2,FALSE))</f>
        <v>na</v>
      </c>
      <c r="IM495" t="str">
        <f>IF(OR(IF495=FALSE,IF495="na"),"na",VLOOKUP(JL495,'Vlookup tables'!$J$2:$K$5,2,FALSE))</f>
        <v>na</v>
      </c>
      <c r="IN495" t="str">
        <f>IF(OR(IG495=FALSE,IG495="na"),"na",VLOOKUP(JM495,'Vlookup tables'!$J$2:$K$5,2,FALSE))</f>
        <v>na</v>
      </c>
      <c r="IO495" t="str">
        <f>IF(OR(IH495=FALSE,IH495="na"),"na",VLOOKUP(JN495,'Vlookup tables'!$J$2:$K$5,2,FALSE))</f>
        <v>na</v>
      </c>
      <c r="IP495" t="str">
        <f t="shared" si="536"/>
        <v>na</v>
      </c>
      <c r="IQ495" t="str">
        <f t="shared" si="537"/>
        <v>na</v>
      </c>
      <c r="IR495" t="str">
        <f t="shared" si="538"/>
        <v>na</v>
      </c>
      <c r="IS495" t="b">
        <f t="shared" si="539"/>
        <v>0</v>
      </c>
      <c r="KQ495" t="b">
        <f t="shared" si="540"/>
        <v>0</v>
      </c>
      <c r="KR495">
        <f t="shared" si="500"/>
        <v>111</v>
      </c>
    </row>
    <row r="496" spans="1:304" outlineLevel="1" x14ac:dyDescent="0.3">
      <c r="A496">
        <v>1</v>
      </c>
      <c r="B496">
        <v>31</v>
      </c>
      <c r="C496" s="2">
        <v>44904.667916666665</v>
      </c>
      <c r="D496">
        <v>1</v>
      </c>
      <c r="G496" t="str">
        <f>VLOOKUP(F496,'Vlookup tables'!$A$2:$B$10,2,FALSE)</f>
        <v>Unknown</v>
      </c>
      <c r="J496" t="str">
        <f t="shared" si="541"/>
        <v>Unknown</v>
      </c>
      <c r="L496" t="str">
        <f>VLOOKUP(K496,'Vlookup tables'!$A$2:$B$10,2,FALSE)</f>
        <v>Unknown</v>
      </c>
      <c r="N496" t="str">
        <f t="shared" si="501"/>
        <v>Unknown</v>
      </c>
      <c r="O496" t="str">
        <f t="shared" si="502"/>
        <v>Unknown</v>
      </c>
      <c r="P496" t="str">
        <f t="shared" si="503"/>
        <v>Unknown</v>
      </c>
      <c r="Q496" t="str">
        <f t="shared" si="504"/>
        <v>Unknown</v>
      </c>
      <c r="R496" t="str">
        <f t="shared" si="505"/>
        <v>Unknown</v>
      </c>
      <c r="T496" t="str">
        <f t="shared" si="542"/>
        <v>Unknown</v>
      </c>
      <c r="U496" t="str">
        <f t="shared" si="543"/>
        <v>Unknown</v>
      </c>
      <c r="V496" t="str">
        <f t="shared" si="544"/>
        <v>Unknown</v>
      </c>
      <c r="W496" t="str">
        <f t="shared" si="545"/>
        <v>Unknown</v>
      </c>
      <c r="X496" t="str">
        <f t="shared" si="546"/>
        <v>Unknown</v>
      </c>
      <c r="Z496" t="str">
        <f>VLOOKUP(Y496,'Vlookup tables'!$D$2:$E$6,2,FALSE)</f>
        <v>Unknown</v>
      </c>
      <c r="AA496" t="str">
        <f t="shared" si="483"/>
        <v>Unknown</v>
      </c>
      <c r="AB496" t="str">
        <f t="shared" si="506"/>
        <v>Unknown</v>
      </c>
      <c r="AC496" t="str">
        <f t="shared" si="507"/>
        <v>Unknown</v>
      </c>
      <c r="AD496" t="str">
        <f t="shared" si="508"/>
        <v>Unknown</v>
      </c>
      <c r="AE496" t="str">
        <f t="shared" si="509"/>
        <v>Unknown</v>
      </c>
      <c r="AF496" t="str">
        <f>IF(OR(AA496=FALSE,AA496="na"),"na",VLOOKUP(AV496,'Vlookup tables'!$G$2:$H$7,2,FALSE))</f>
        <v>Unknown</v>
      </c>
      <c r="AG496" t="str">
        <f>IF(OR(AB496=FALSE,AB496="na"),"na",VLOOKUP(AW496,'Vlookup tables'!$G$2:$H$7,2,FALSE))</f>
        <v>Unknown</v>
      </c>
      <c r="AH496" t="str">
        <f>IF(OR(AC496=FALSE,AC496="na"),"na",VLOOKUP(AX496,'Vlookup tables'!$G$2:$H$7,2,FALSE))</f>
        <v>Unknown</v>
      </c>
      <c r="AI496" t="str">
        <f>IF(OR(AD496=FALSE,AD496="na"),"na",VLOOKUP(AY496,'Vlookup tables'!$G$2:$H$7,2,FALSE))</f>
        <v>Unknown</v>
      </c>
      <c r="AJ496" t="str">
        <f>IF(OR(AA496=FALSE,AA496="na"),"na",VLOOKUP(BC496,'Vlookup tables'!$J$2:$K$5,2,FALSE))</f>
        <v>Unknown</v>
      </c>
      <c r="AK496" t="str">
        <f>IF(OR(AB496=FALSE,AB496="na"),"na",VLOOKUP(BD496,'Vlookup tables'!$J$2:$K$5,2,FALSE))</f>
        <v>Unknown</v>
      </c>
      <c r="AL496" t="str">
        <f>IF(OR(AC496=FALSE,AC496="na"),"na",VLOOKUP(BE496,'Vlookup tables'!$J$2:$K$5,2,FALSE))</f>
        <v>Unknown</v>
      </c>
      <c r="AM496" t="str">
        <f>IF(OR(AD496=FALSE,AD496="na"),"na",VLOOKUP(BF496,'Vlookup tables'!$J$2:$K$5,2,FALSE))</f>
        <v>Unknown</v>
      </c>
      <c r="AN496" t="b">
        <f t="shared" si="510"/>
        <v>0</v>
      </c>
      <c r="AO496" t="b">
        <f t="shared" si="511"/>
        <v>0</v>
      </c>
      <c r="AP496" t="b">
        <f t="shared" si="512"/>
        <v>0</v>
      </c>
      <c r="AQ496" t="b">
        <f t="shared" si="513"/>
        <v>0</v>
      </c>
      <c r="BQ496" t="str">
        <f t="shared" si="514"/>
        <v>Unknown</v>
      </c>
      <c r="BR496" t="str">
        <f t="shared" si="515"/>
        <v>Unknown</v>
      </c>
      <c r="BS496" t="str">
        <f t="shared" si="516"/>
        <v>Unknown</v>
      </c>
      <c r="BT496" t="str">
        <f t="shared" si="517"/>
        <v>Unknown</v>
      </c>
      <c r="BU496" t="str">
        <f t="shared" si="518"/>
        <v>Unknown</v>
      </c>
      <c r="BV496" t="str">
        <f t="shared" si="519"/>
        <v>Unknown</v>
      </c>
      <c r="BW496" t="str">
        <f>IF(OR(BR496=FALSE,BR496="na"),"na",VLOOKUP(CN496,'Vlookup tables'!$G$2:$H$7,2,FALSE))</f>
        <v>Unknown</v>
      </c>
      <c r="BX496" t="str">
        <f>IF(OR(BS496=FALSE,BS496="na"),"na",VLOOKUP(CO496,'Vlookup tables'!$G$2:$H$7,2,FALSE))</f>
        <v>Unknown</v>
      </c>
      <c r="BY496" t="str">
        <f>IF(OR(BT496=FALSE,BT496="na"),"na",VLOOKUP(CP496,'Vlookup tables'!$G$2:$H$7,2,FALSE))</f>
        <v>Unknown</v>
      </c>
      <c r="BZ496" t="str">
        <f>IF(OR(BU496=FALSE,BU496="na"),"na",VLOOKUP(CQ496,'Vlookup tables'!$G$2:$H$7,2,FALSE))</f>
        <v>Unknown</v>
      </c>
      <c r="CA496" t="str">
        <f>IF(OR(BR496=FALSE,BR496="na"),"na",VLOOKUP(CU496,'Vlookup tables'!$J$2:$K$5,2,FALSE))</f>
        <v>Unknown</v>
      </c>
      <c r="CB496" t="str">
        <f>IF(OR(BS496=FALSE,BS496="na"),"na",VLOOKUP(CV496,'Vlookup tables'!$J$2:$K$5,2,FALSE))</f>
        <v>Unknown</v>
      </c>
      <c r="CC496" t="str">
        <f>IF(OR(BT496=FALSE,BT496="na"),"na",VLOOKUP(CW496,'Vlookup tables'!$J$2:$K$5,2,FALSE))</f>
        <v>Unknown</v>
      </c>
      <c r="CD496" t="str">
        <f>IF(OR(BU496=FALSE,BU496="na"),"na",VLOOKUP(CX496,'Vlookup tables'!$J$2:$K$5,2,FALSE))</f>
        <v>Unknown</v>
      </c>
      <c r="CE496" t="b">
        <f t="shared" si="520"/>
        <v>0</v>
      </c>
      <c r="CF496" t="b">
        <f t="shared" si="521"/>
        <v>0</v>
      </c>
      <c r="CG496" t="b">
        <f t="shared" si="522"/>
        <v>0</v>
      </c>
      <c r="CH496" t="b">
        <f t="shared" si="523"/>
        <v>0</v>
      </c>
      <c r="DI496" t="b">
        <f t="shared" si="524"/>
        <v>0</v>
      </c>
      <c r="EQ496" t="str">
        <f t="shared" si="525"/>
        <v>Unknown</v>
      </c>
      <c r="ER496" t="b">
        <f t="shared" si="526"/>
        <v>0</v>
      </c>
      <c r="ES496" t="b">
        <f t="shared" si="527"/>
        <v>0</v>
      </c>
      <c r="ET496" t="b">
        <f t="shared" si="528"/>
        <v>0</v>
      </c>
      <c r="EU496" t="b">
        <f t="shared" si="529"/>
        <v>0</v>
      </c>
      <c r="EV496" t="b">
        <f t="shared" si="530"/>
        <v>0</v>
      </c>
      <c r="EW496" t="str">
        <f t="shared" si="484"/>
        <v>na</v>
      </c>
      <c r="EX496" t="str">
        <f t="shared" si="485"/>
        <v>na</v>
      </c>
      <c r="EY496" t="str">
        <f t="shared" si="486"/>
        <v>na</v>
      </c>
      <c r="EZ496" t="str">
        <f t="shared" si="487"/>
        <v>na</v>
      </c>
      <c r="FA496" t="str">
        <f t="shared" si="488"/>
        <v>na</v>
      </c>
      <c r="FB496" t="str">
        <f t="shared" si="489"/>
        <v>na</v>
      </c>
      <c r="FC496" t="str">
        <f t="shared" si="531"/>
        <v>na</v>
      </c>
      <c r="FD496" t="str">
        <f t="shared" si="490"/>
        <v>na</v>
      </c>
      <c r="FE496" t="str">
        <f t="shared" si="491"/>
        <v>na</v>
      </c>
      <c r="FF496" t="str">
        <f t="shared" si="492"/>
        <v>na</v>
      </c>
      <c r="FG496" t="str">
        <f t="shared" si="493"/>
        <v>na</v>
      </c>
      <c r="FH496" t="str">
        <f t="shared" si="532"/>
        <v>na</v>
      </c>
      <c r="FI496" t="str">
        <f>IF(OR(FD496=FALSE,FD496="na"),"na",VLOOKUP(GH496,'Vlookup tables'!$G$2:$H$7,2,FALSE))</f>
        <v>na</v>
      </c>
      <c r="FJ496" t="str">
        <f>IF(OR(FE496=FALSE,FE496="na"),"na",VLOOKUP(GI496,'Vlookup tables'!$G$2:$H$7,2,FALSE))</f>
        <v>na</v>
      </c>
      <c r="FK496" t="str">
        <f>IF(OR(FF496=FALSE,FF496="na"),"na",VLOOKUP(GJ496,'Vlookup tables'!$G$2:$H$7,2,FALSE))</f>
        <v>na</v>
      </c>
      <c r="FL496" t="str">
        <f>IF(OR(FG496=FALSE,FG496="na"),"na",VLOOKUP(GK496,'Vlookup tables'!$G$2:$H$7,2,FALSE))</f>
        <v>na</v>
      </c>
      <c r="FM496" t="str">
        <f>IF(OR(FD496=FALSE,FD496="na"),"na",VLOOKUP(GO496,'Vlookup tables'!$J$2:$K$5,2,FALSE))</f>
        <v>na</v>
      </c>
      <c r="FN496" t="str">
        <f>IF(OR(FE496=FALSE,FE496="na"),"na",VLOOKUP(GP496,'Vlookup tables'!$J$2:$K$5,2,FALSE))</f>
        <v>na</v>
      </c>
      <c r="FO496" t="str">
        <f>IF(OR(FF496=FALSE,FF496="na"),"na",VLOOKUP(GQ496,'Vlookup tables'!$J$2:$K$5,2,FALSE))</f>
        <v>na</v>
      </c>
      <c r="FP496" t="str">
        <f>IF(OR(FG496=FALSE,FG496="na"),"na",VLOOKUP(GR496,'Vlookup tables'!$J$2:$K$5,2,FALSE))</f>
        <v>na</v>
      </c>
      <c r="FQ496" t="str">
        <f t="shared" si="494"/>
        <v>na</v>
      </c>
      <c r="FR496" t="str">
        <f t="shared" si="495"/>
        <v>na</v>
      </c>
      <c r="FS496" t="str">
        <f t="shared" si="496"/>
        <v>na</v>
      </c>
      <c r="FT496" t="str">
        <f t="shared" si="497"/>
        <v>na</v>
      </c>
      <c r="FU496" t="str">
        <f t="shared" si="498"/>
        <v>na</v>
      </c>
      <c r="HX496" t="str">
        <f>IF(IT496="","Unknown",VLOOKUP(IT496,'Vlookup tables'!$B$13:$C$16,2,FALSE))</f>
        <v>Unknown</v>
      </c>
      <c r="HY496" t="str">
        <f>IF(IU496="","Unknown",VLOOKUP(IU496,'Vlookup tables'!$D$13:$E$16,2,FALSE))</f>
        <v>Unknown</v>
      </c>
      <c r="HZ496" t="str">
        <f>IF(IV496="","Unknown",VLOOKUP(IV496,'Vlookup tables'!$F$13:$G$16,2,FALSE))</f>
        <v>Unknown</v>
      </c>
      <c r="IA496" t="str">
        <f>IF(IW496="","Unknown",VLOOKUP(IW496,'Vlookup tables'!$H$13:$I$16,2,FALSE))</f>
        <v>Unknown</v>
      </c>
      <c r="IB496" t="str">
        <f>IF(IX496="","Unknown",VLOOKUP(IX496,'Vlookup tables'!$J$13:$K$16,2,FALSE))</f>
        <v>Unknown</v>
      </c>
      <c r="IC496" t="str">
        <f>IF(IY496="","Unknown",VLOOKUP(IY496,'Vlookup tables'!$L$13:$M$16,2,FALSE))</f>
        <v>Unknown</v>
      </c>
      <c r="ID496" t="str">
        <f>IF(IZ496="","Unknown",VLOOKUP(IZ496,'Vlookup tables'!$N$13:$O$16,2,FALSE))</f>
        <v>Unknown</v>
      </c>
      <c r="IE496" t="str">
        <f>VLOOKUP(JA496,'Vlookup tables'!$P$13:$Q$15,2,FALSE)</f>
        <v>Unknown</v>
      </c>
      <c r="IF496" t="str">
        <f t="shared" si="533"/>
        <v>na</v>
      </c>
      <c r="IG496" t="str">
        <f t="shared" si="534"/>
        <v>na</v>
      </c>
      <c r="IH496" t="str">
        <f t="shared" si="535"/>
        <v>na</v>
      </c>
      <c r="II496" t="str">
        <f t="shared" si="499"/>
        <v>na</v>
      </c>
      <c r="IJ496" t="str">
        <f>IF(OR(IF496=FALSE,IF496="na"),"na",VLOOKUP(JF496,'Vlookup tables'!$G$2:$H$7,2,FALSE))</f>
        <v>na</v>
      </c>
      <c r="IK496" t="str">
        <f>IF(OR(IG496=FALSE,IG496="na"),"na",VLOOKUP(JG496,'Vlookup tables'!$G$2:$H$7,2,FALSE))</f>
        <v>na</v>
      </c>
      <c r="IL496" t="str">
        <f>IF(OR(IH496=FALSE,IH496="na"),"na",VLOOKUP(JH496,'Vlookup tables'!$G$2:$H$7,2,FALSE))</f>
        <v>na</v>
      </c>
      <c r="IM496" t="str">
        <f>IF(OR(IF496=FALSE,IF496="na"),"na",VLOOKUP(JL496,'Vlookup tables'!$J$2:$K$5,2,FALSE))</f>
        <v>na</v>
      </c>
      <c r="IN496" t="str">
        <f>IF(OR(IG496=FALSE,IG496="na"),"na",VLOOKUP(JM496,'Vlookup tables'!$J$2:$K$5,2,FALSE))</f>
        <v>na</v>
      </c>
      <c r="IO496" t="str">
        <f>IF(OR(IH496=FALSE,IH496="na"),"na",VLOOKUP(JN496,'Vlookup tables'!$J$2:$K$5,2,FALSE))</f>
        <v>na</v>
      </c>
      <c r="IP496" t="str">
        <f t="shared" si="536"/>
        <v>na</v>
      </c>
      <c r="IQ496" t="str">
        <f t="shared" si="537"/>
        <v>na</v>
      </c>
      <c r="IR496" t="str">
        <f t="shared" si="538"/>
        <v>na</v>
      </c>
      <c r="IS496" t="b">
        <f t="shared" si="539"/>
        <v>0</v>
      </c>
      <c r="KQ496" t="b">
        <f t="shared" si="540"/>
        <v>0</v>
      </c>
      <c r="KR496">
        <f t="shared" si="500"/>
        <v>107</v>
      </c>
    </row>
    <row r="497" spans="1:304" outlineLevel="1" x14ac:dyDescent="0.3">
      <c r="A497">
        <v>71</v>
      </c>
      <c r="B497">
        <v>923794</v>
      </c>
      <c r="C497" s="2">
        <v>44904.815023148149</v>
      </c>
      <c r="D497">
        <v>1</v>
      </c>
      <c r="E497" t="s">
        <v>853</v>
      </c>
      <c r="F497" t="s">
        <v>582</v>
      </c>
      <c r="G497">
        <f>VLOOKUP(F497,'Vlookup tables'!$A$2:$B$10,2,FALSE)</f>
        <v>1</v>
      </c>
      <c r="H497" t="s">
        <v>579</v>
      </c>
      <c r="I497" t="s">
        <v>591</v>
      </c>
      <c r="J497" t="str">
        <f t="shared" si="541"/>
        <v>Planning</v>
      </c>
      <c r="K497" t="s">
        <v>568</v>
      </c>
      <c r="L497">
        <f>VLOOKUP(K497,'Vlookup tables'!$A$2:$B$10,2,FALSE)</f>
        <v>6</v>
      </c>
      <c r="M497" t="s">
        <v>592</v>
      </c>
      <c r="N497" t="b">
        <f t="shared" si="501"/>
        <v>0</v>
      </c>
      <c r="O497" t="b">
        <f t="shared" si="502"/>
        <v>1</v>
      </c>
      <c r="P497" t="b">
        <f t="shared" si="503"/>
        <v>0</v>
      </c>
      <c r="Q497" t="b">
        <f t="shared" si="504"/>
        <v>0</v>
      </c>
      <c r="R497" t="b">
        <f t="shared" si="505"/>
        <v>0</v>
      </c>
      <c r="T497" t="str">
        <f t="shared" si="542"/>
        <v>Unknown</v>
      </c>
      <c r="U497" t="str">
        <f t="shared" si="543"/>
        <v>na</v>
      </c>
      <c r="V497" t="str">
        <f t="shared" si="544"/>
        <v>Unknown</v>
      </c>
      <c r="W497" t="str">
        <f t="shared" si="545"/>
        <v>Unknown</v>
      </c>
      <c r="X497" t="str">
        <f t="shared" si="546"/>
        <v>Unknown</v>
      </c>
      <c r="Y497" t="s">
        <v>584</v>
      </c>
      <c r="Z497">
        <f>VLOOKUP(Y497,'Vlookup tables'!$D$2:$E$6,2,FALSE)</f>
        <v>2</v>
      </c>
      <c r="AA497" t="str">
        <f t="shared" si="483"/>
        <v>na</v>
      </c>
      <c r="AB497" t="str">
        <f t="shared" si="506"/>
        <v>na</v>
      </c>
      <c r="AC497" t="str">
        <f t="shared" si="507"/>
        <v>na</v>
      </c>
      <c r="AD497" t="str">
        <f t="shared" si="508"/>
        <v>na</v>
      </c>
      <c r="AE497" t="str">
        <f t="shared" si="509"/>
        <v>na</v>
      </c>
      <c r="AF497" t="str">
        <f>IF(OR(AA497=FALSE,AA497="na"),"na",VLOOKUP(AV497,'Vlookup tables'!$G$2:$H$7,2,FALSE))</f>
        <v>na</v>
      </c>
      <c r="AG497" t="str">
        <f>IF(OR(AB497=FALSE,AB497="na"),"na",VLOOKUP(AW497,'Vlookup tables'!$G$2:$H$7,2,FALSE))</f>
        <v>na</v>
      </c>
      <c r="AH497" t="str">
        <f>IF(OR(AC497=FALSE,AC497="na"),"na",VLOOKUP(AX497,'Vlookup tables'!$G$2:$H$7,2,FALSE))</f>
        <v>na</v>
      </c>
      <c r="AI497" t="str">
        <f>IF(OR(AD497=FALSE,AD497="na"),"na",VLOOKUP(AY497,'Vlookup tables'!$G$2:$H$7,2,FALSE))</f>
        <v>na</v>
      </c>
      <c r="AJ497" t="str">
        <f>IF(OR(AA497=FALSE,AA497="na"),"na",VLOOKUP(BC497,'Vlookup tables'!$J$2:$K$5,2,FALSE))</f>
        <v>na</v>
      </c>
      <c r="AK497" t="str">
        <f>IF(OR(AB497=FALSE,AB497="na"),"na",VLOOKUP(BD497,'Vlookup tables'!$J$2:$K$5,2,FALSE))</f>
        <v>na</v>
      </c>
      <c r="AL497" t="str">
        <f>IF(OR(AC497=FALSE,AC497="na"),"na",VLOOKUP(BE497,'Vlookup tables'!$J$2:$K$5,2,FALSE))</f>
        <v>na</v>
      </c>
      <c r="AM497" t="str">
        <f>IF(OR(AD497=FALSE,AD497="na"),"na",VLOOKUP(BF497,'Vlookup tables'!$J$2:$K$5,2,FALSE))</f>
        <v>na</v>
      </c>
      <c r="AN497" t="str">
        <f t="shared" si="510"/>
        <v>na</v>
      </c>
      <c r="AO497" t="str">
        <f t="shared" si="511"/>
        <v>na</v>
      </c>
      <c r="AP497" t="str">
        <f t="shared" si="512"/>
        <v>na</v>
      </c>
      <c r="AQ497" t="str">
        <f t="shared" si="513"/>
        <v>na</v>
      </c>
      <c r="BQ497" t="str">
        <f t="shared" si="514"/>
        <v>na</v>
      </c>
      <c r="BR497" t="b">
        <f t="shared" si="515"/>
        <v>1</v>
      </c>
      <c r="BS497" t="b">
        <f t="shared" si="516"/>
        <v>1</v>
      </c>
      <c r="BT497" t="b">
        <f t="shared" si="517"/>
        <v>1</v>
      </c>
      <c r="BU497" t="b">
        <f t="shared" si="518"/>
        <v>0</v>
      </c>
      <c r="BV497" t="b">
        <f t="shared" si="519"/>
        <v>0</v>
      </c>
      <c r="BW497">
        <f>IF(OR(BR497=FALSE,BR497="na"),"na",VLOOKUP(CN497,'Vlookup tables'!$G$2:$H$7,2,FALSE))</f>
        <v>1</v>
      </c>
      <c r="BX497">
        <f>IF(OR(BS497=FALSE,BS497="na"),"na",VLOOKUP(CO497,'Vlookup tables'!$G$2:$H$7,2,FALSE))</f>
        <v>2</v>
      </c>
      <c r="BY497">
        <f>IF(OR(BT497=FALSE,BT497="na"),"na",VLOOKUP(CP497,'Vlookup tables'!$G$2:$H$7,2,FALSE))</f>
        <v>2</v>
      </c>
      <c r="BZ497" t="str">
        <f>IF(OR(BU497=FALSE,BU497="na"),"na",VLOOKUP(CQ497,'Vlookup tables'!$G$2:$H$7,2,FALSE))</f>
        <v>na</v>
      </c>
      <c r="CA497">
        <f>IF(OR(BR497=FALSE,BR497="na"),"na",VLOOKUP(CU497,'Vlookup tables'!$J$2:$K$5,2,FALSE))</f>
        <v>3</v>
      </c>
      <c r="CB497">
        <f>IF(OR(BS497=FALSE,BS497="na"),"na",VLOOKUP(CV497,'Vlookup tables'!$J$2:$K$5,2,FALSE))</f>
        <v>3</v>
      </c>
      <c r="CC497">
        <f>IF(OR(BT497=FALSE,BT497="na"),"na",VLOOKUP(CW497,'Vlookup tables'!$J$2:$K$5,2,FALSE))</f>
        <v>3</v>
      </c>
      <c r="CD497" t="str">
        <f>IF(OR(BU497=FALSE,BU497="na"),"na",VLOOKUP(CX497,'Vlookup tables'!$J$2:$K$5,2,FALSE))</f>
        <v>na</v>
      </c>
      <c r="CE497" t="b">
        <f t="shared" si="520"/>
        <v>1</v>
      </c>
      <c r="CF497" t="b">
        <f t="shared" si="521"/>
        <v>1</v>
      </c>
      <c r="CG497" t="b">
        <f t="shared" si="522"/>
        <v>1</v>
      </c>
      <c r="CH497" t="str">
        <f t="shared" si="523"/>
        <v>na</v>
      </c>
      <c r="CJ497" t="s">
        <v>593</v>
      </c>
      <c r="CN497" t="s">
        <v>530</v>
      </c>
      <c r="CO497" t="s">
        <v>531</v>
      </c>
      <c r="CP497" t="s">
        <v>531</v>
      </c>
      <c r="CU497" t="s">
        <v>532</v>
      </c>
      <c r="CV497" t="s">
        <v>532</v>
      </c>
      <c r="CW497" t="s">
        <v>532</v>
      </c>
      <c r="DB497" t="s">
        <v>2228</v>
      </c>
      <c r="DC497" t="s">
        <v>2228</v>
      </c>
      <c r="DD497" t="s">
        <v>2228</v>
      </c>
      <c r="DI497" t="b">
        <f t="shared" si="524"/>
        <v>1</v>
      </c>
      <c r="DJ497" t="s">
        <v>2229</v>
      </c>
      <c r="DK497" t="s">
        <v>543</v>
      </c>
      <c r="EQ497" t="b">
        <f t="shared" si="525"/>
        <v>1</v>
      </c>
      <c r="ER497" t="b">
        <f t="shared" si="526"/>
        <v>1</v>
      </c>
      <c r="ES497" t="b">
        <f t="shared" si="527"/>
        <v>0</v>
      </c>
      <c r="ET497" t="b">
        <f t="shared" si="528"/>
        <v>0</v>
      </c>
      <c r="EU497" t="b">
        <f t="shared" si="529"/>
        <v>1</v>
      </c>
      <c r="EV497" t="b">
        <f t="shared" si="530"/>
        <v>0</v>
      </c>
      <c r="EW497">
        <f t="shared" si="484"/>
        <v>1</v>
      </c>
      <c r="EX497" t="str">
        <f t="shared" si="485"/>
        <v>na</v>
      </c>
      <c r="EY497" t="str">
        <f t="shared" si="486"/>
        <v>na</v>
      </c>
      <c r="EZ497">
        <f t="shared" si="487"/>
        <v>1</v>
      </c>
      <c r="FA497" t="b">
        <f t="shared" si="488"/>
        <v>1</v>
      </c>
      <c r="FB497" t="b">
        <f t="shared" si="489"/>
        <v>0</v>
      </c>
      <c r="FC497" t="b">
        <f t="shared" si="531"/>
        <v>0</v>
      </c>
      <c r="FD497" t="b">
        <f t="shared" si="490"/>
        <v>1</v>
      </c>
      <c r="FE497" t="str">
        <f t="shared" si="491"/>
        <v>na</v>
      </c>
      <c r="FF497" t="b">
        <f t="shared" si="492"/>
        <v>0</v>
      </c>
      <c r="FG497" t="b">
        <f t="shared" si="493"/>
        <v>0</v>
      </c>
      <c r="FH497" t="b">
        <f t="shared" si="532"/>
        <v>0</v>
      </c>
      <c r="FI497">
        <f>IF(OR(FD497=FALSE,FD497="na"),"na",VLOOKUP(GH497,'Vlookup tables'!$G$2:$H$7,2,FALSE))</f>
        <v>2</v>
      </c>
      <c r="FJ497" t="str">
        <f>IF(OR(FE497=FALSE,FE497="na"),"na",VLOOKUP(GI497,'Vlookup tables'!$G$2:$H$7,2,FALSE))</f>
        <v>na</v>
      </c>
      <c r="FK497" t="str">
        <f>IF(OR(FF497=FALSE,FF497="na"),"na",VLOOKUP(GJ497,'Vlookup tables'!$G$2:$H$7,2,FALSE))</f>
        <v>na</v>
      </c>
      <c r="FL497" t="str">
        <f>IF(OR(FG497=FALSE,FG497="na"),"na",VLOOKUP(GK497,'Vlookup tables'!$G$2:$H$7,2,FALSE))</f>
        <v>na</v>
      </c>
      <c r="FM497">
        <f>IF(OR(FD497=FALSE,FD497="na"),"na",VLOOKUP(GO497,'Vlookup tables'!$J$2:$K$5,2,FALSE))</f>
        <v>3</v>
      </c>
      <c r="FN497" t="str">
        <f>IF(OR(FE497=FALSE,FE497="na"),"na",VLOOKUP(GP497,'Vlookup tables'!$J$2:$K$5,2,FALSE))</f>
        <v>na</v>
      </c>
      <c r="FO497" t="str">
        <f>IF(OR(FF497=FALSE,FF497="na"),"na",VLOOKUP(GQ497,'Vlookup tables'!$J$2:$K$5,2,FALSE))</f>
        <v>na</v>
      </c>
      <c r="FP497" t="str">
        <f>IF(OR(FG497=FALSE,FG497="na"),"na",VLOOKUP(GR497,'Vlookup tables'!$J$2:$K$5,2,FALSE))</f>
        <v>na</v>
      </c>
      <c r="FQ497" t="b">
        <f t="shared" si="494"/>
        <v>1</v>
      </c>
      <c r="FR497" t="str">
        <f t="shared" si="495"/>
        <v>na</v>
      </c>
      <c r="FS497" t="str">
        <f t="shared" si="496"/>
        <v>na</v>
      </c>
      <c r="FT497" t="str">
        <f t="shared" si="497"/>
        <v>na</v>
      </c>
      <c r="FU497" t="b">
        <f t="shared" si="498"/>
        <v>0</v>
      </c>
      <c r="FV497" t="s">
        <v>594</v>
      </c>
      <c r="FX497" t="s">
        <v>555</v>
      </c>
      <c r="GA497" t="s">
        <v>555</v>
      </c>
      <c r="GB497" t="s">
        <v>661</v>
      </c>
      <c r="GF497" t="s">
        <v>596</v>
      </c>
      <c r="GH497" t="s">
        <v>531</v>
      </c>
      <c r="GO497" t="s">
        <v>532</v>
      </c>
      <c r="GV497" t="s">
        <v>2228</v>
      </c>
      <c r="HD497" t="s">
        <v>552</v>
      </c>
      <c r="HX497" t="str">
        <f>IF(IT497="","Unknown",VLOOKUP(IT497,'Vlookup tables'!$B$13:$C$16,2,FALSE))</f>
        <v>Unknown</v>
      </c>
      <c r="HY497" t="str">
        <f>IF(IU497="","Unknown",VLOOKUP(IU497,'Vlookup tables'!$D$13:$E$16,2,FALSE))</f>
        <v>Unknown</v>
      </c>
      <c r="HZ497" t="str">
        <f>IF(IV497="","Unknown",VLOOKUP(IV497,'Vlookup tables'!$F$13:$G$16,2,FALSE))</f>
        <v>Unknown</v>
      </c>
      <c r="IA497" t="str">
        <f>IF(IW497="","Unknown",VLOOKUP(IW497,'Vlookup tables'!$H$13:$I$16,2,FALSE))</f>
        <v>Unknown</v>
      </c>
      <c r="IB497" t="str">
        <f>IF(IX497="","Unknown",VLOOKUP(IX497,'Vlookup tables'!$J$13:$K$16,2,FALSE))</f>
        <v>Unknown</v>
      </c>
      <c r="IC497" t="str">
        <f>IF(IY497="","Unknown",VLOOKUP(IY497,'Vlookup tables'!$L$13:$M$16,2,FALSE))</f>
        <v>Unknown</v>
      </c>
      <c r="ID497" t="str">
        <f>IF(IZ497="","Unknown",VLOOKUP(IZ497,'Vlookup tables'!$N$13:$O$16,2,FALSE))</f>
        <v>Unknown</v>
      </c>
      <c r="IE497" t="str">
        <f>VLOOKUP(JA497,'Vlookup tables'!$P$13:$Q$15,2,FALSE)</f>
        <v>Unknown</v>
      </c>
      <c r="IF497" t="str">
        <f t="shared" si="533"/>
        <v>na</v>
      </c>
      <c r="IG497" t="str">
        <f t="shared" si="534"/>
        <v>na</v>
      </c>
      <c r="IH497" t="str">
        <f t="shared" si="535"/>
        <v>na</v>
      </c>
      <c r="II497" t="str">
        <f t="shared" si="499"/>
        <v>na</v>
      </c>
      <c r="IJ497" t="str">
        <f>IF(OR(IF497=FALSE,IF497="na"),"na",VLOOKUP(JF497,'Vlookup tables'!$G$2:$H$7,2,FALSE))</f>
        <v>na</v>
      </c>
      <c r="IK497" t="str">
        <f>IF(OR(IG497=FALSE,IG497="na"),"na",VLOOKUP(JG497,'Vlookup tables'!$G$2:$H$7,2,FALSE))</f>
        <v>na</v>
      </c>
      <c r="IL497" t="str">
        <f>IF(OR(IH497=FALSE,IH497="na"),"na",VLOOKUP(JH497,'Vlookup tables'!$G$2:$H$7,2,FALSE))</f>
        <v>na</v>
      </c>
      <c r="IM497" t="str">
        <f>IF(OR(IF497=FALSE,IF497="na"),"na",VLOOKUP(JL497,'Vlookup tables'!$J$2:$K$5,2,FALSE))</f>
        <v>na</v>
      </c>
      <c r="IN497" t="str">
        <f>IF(OR(IG497=FALSE,IG497="na"),"na",VLOOKUP(JM497,'Vlookup tables'!$J$2:$K$5,2,FALSE))</f>
        <v>na</v>
      </c>
      <c r="IO497" t="str">
        <f>IF(OR(IH497=FALSE,IH497="na"),"na",VLOOKUP(JN497,'Vlookup tables'!$J$2:$K$5,2,FALSE))</f>
        <v>na</v>
      </c>
      <c r="IP497" t="str">
        <f t="shared" si="536"/>
        <v>na</v>
      </c>
      <c r="IQ497" t="str">
        <f t="shared" si="537"/>
        <v>na</v>
      </c>
      <c r="IR497" t="str">
        <f t="shared" si="538"/>
        <v>na</v>
      </c>
      <c r="IS497" t="b">
        <f t="shared" si="539"/>
        <v>0</v>
      </c>
      <c r="KQ497" t="b">
        <f t="shared" si="540"/>
        <v>0</v>
      </c>
      <c r="KR497">
        <f t="shared" si="500"/>
        <v>135</v>
      </c>
    </row>
    <row r="498" spans="1:304" outlineLevel="1" x14ac:dyDescent="0.3">
      <c r="A498">
        <v>1</v>
      </c>
      <c r="B498">
        <v>68</v>
      </c>
      <c r="C498" s="2">
        <v>44904.839409722219</v>
      </c>
      <c r="D498">
        <v>1</v>
      </c>
      <c r="G498" t="str">
        <f>VLOOKUP(F498,'Vlookup tables'!$A$2:$B$10,2,FALSE)</f>
        <v>Unknown</v>
      </c>
      <c r="J498" t="str">
        <f t="shared" si="541"/>
        <v>Unknown</v>
      </c>
      <c r="L498" t="str">
        <f>VLOOKUP(K498,'Vlookup tables'!$A$2:$B$10,2,FALSE)</f>
        <v>Unknown</v>
      </c>
      <c r="N498" t="str">
        <f t="shared" si="501"/>
        <v>Unknown</v>
      </c>
      <c r="O498" t="str">
        <f t="shared" si="502"/>
        <v>Unknown</v>
      </c>
      <c r="P498" t="str">
        <f t="shared" si="503"/>
        <v>Unknown</v>
      </c>
      <c r="Q498" t="str">
        <f t="shared" si="504"/>
        <v>Unknown</v>
      </c>
      <c r="R498" t="str">
        <f t="shared" si="505"/>
        <v>Unknown</v>
      </c>
      <c r="T498" t="str">
        <f t="shared" si="542"/>
        <v>Unknown</v>
      </c>
      <c r="U498" t="str">
        <f t="shared" si="543"/>
        <v>Unknown</v>
      </c>
      <c r="V498" t="str">
        <f t="shared" si="544"/>
        <v>Unknown</v>
      </c>
      <c r="W498" t="str">
        <f t="shared" si="545"/>
        <v>Unknown</v>
      </c>
      <c r="X498" t="str">
        <f t="shared" si="546"/>
        <v>Unknown</v>
      </c>
      <c r="Z498" t="str">
        <f>VLOOKUP(Y498,'Vlookup tables'!$D$2:$E$6,2,FALSE)</f>
        <v>Unknown</v>
      </c>
      <c r="AA498" t="str">
        <f t="shared" si="483"/>
        <v>Unknown</v>
      </c>
      <c r="AB498" t="str">
        <f t="shared" si="506"/>
        <v>Unknown</v>
      </c>
      <c r="AC498" t="str">
        <f t="shared" si="507"/>
        <v>Unknown</v>
      </c>
      <c r="AD498" t="str">
        <f t="shared" si="508"/>
        <v>Unknown</v>
      </c>
      <c r="AE498" t="str">
        <f t="shared" si="509"/>
        <v>Unknown</v>
      </c>
      <c r="AF498" t="str">
        <f>IF(OR(AA498=FALSE,AA498="na"),"na",VLOOKUP(AV498,'Vlookup tables'!$G$2:$H$7,2,FALSE))</f>
        <v>Unknown</v>
      </c>
      <c r="AG498" t="str">
        <f>IF(OR(AB498=FALSE,AB498="na"),"na",VLOOKUP(AW498,'Vlookup tables'!$G$2:$H$7,2,FALSE))</f>
        <v>Unknown</v>
      </c>
      <c r="AH498" t="str">
        <f>IF(OR(AC498=FALSE,AC498="na"),"na",VLOOKUP(AX498,'Vlookup tables'!$G$2:$H$7,2,FALSE))</f>
        <v>Unknown</v>
      </c>
      <c r="AI498" t="str">
        <f>IF(OR(AD498=FALSE,AD498="na"),"na",VLOOKUP(AY498,'Vlookup tables'!$G$2:$H$7,2,FALSE))</f>
        <v>Unknown</v>
      </c>
      <c r="AJ498" t="str">
        <f>IF(OR(AA498=FALSE,AA498="na"),"na",VLOOKUP(BC498,'Vlookup tables'!$J$2:$K$5,2,FALSE))</f>
        <v>Unknown</v>
      </c>
      <c r="AK498" t="str">
        <f>IF(OR(AB498=FALSE,AB498="na"),"na",VLOOKUP(BD498,'Vlookup tables'!$J$2:$K$5,2,FALSE))</f>
        <v>Unknown</v>
      </c>
      <c r="AL498" t="str">
        <f>IF(OR(AC498=FALSE,AC498="na"),"na",VLOOKUP(BE498,'Vlookup tables'!$J$2:$K$5,2,FALSE))</f>
        <v>Unknown</v>
      </c>
      <c r="AM498" t="str">
        <f>IF(OR(AD498=FALSE,AD498="na"),"na",VLOOKUP(BF498,'Vlookup tables'!$J$2:$K$5,2,FALSE))</f>
        <v>Unknown</v>
      </c>
      <c r="AN498" t="b">
        <f t="shared" si="510"/>
        <v>0</v>
      </c>
      <c r="AO498" t="b">
        <f t="shared" si="511"/>
        <v>0</v>
      </c>
      <c r="AP498" t="b">
        <f t="shared" si="512"/>
        <v>0</v>
      </c>
      <c r="AQ498" t="b">
        <f t="shared" si="513"/>
        <v>0</v>
      </c>
      <c r="BQ498" t="str">
        <f t="shared" si="514"/>
        <v>Unknown</v>
      </c>
      <c r="BR498" t="str">
        <f t="shared" si="515"/>
        <v>Unknown</v>
      </c>
      <c r="BS498" t="str">
        <f t="shared" si="516"/>
        <v>Unknown</v>
      </c>
      <c r="BT498" t="str">
        <f t="shared" si="517"/>
        <v>Unknown</v>
      </c>
      <c r="BU498" t="str">
        <f t="shared" si="518"/>
        <v>Unknown</v>
      </c>
      <c r="BV498" t="str">
        <f t="shared" si="519"/>
        <v>Unknown</v>
      </c>
      <c r="BW498" t="str">
        <f>IF(OR(BR498=FALSE,BR498="na"),"na",VLOOKUP(CN498,'Vlookup tables'!$G$2:$H$7,2,FALSE))</f>
        <v>Unknown</v>
      </c>
      <c r="BX498" t="str">
        <f>IF(OR(BS498=FALSE,BS498="na"),"na",VLOOKUP(CO498,'Vlookup tables'!$G$2:$H$7,2,FALSE))</f>
        <v>Unknown</v>
      </c>
      <c r="BY498" t="str">
        <f>IF(OR(BT498=FALSE,BT498="na"),"na",VLOOKUP(CP498,'Vlookup tables'!$G$2:$H$7,2,FALSE))</f>
        <v>Unknown</v>
      </c>
      <c r="BZ498" t="str">
        <f>IF(OR(BU498=FALSE,BU498="na"),"na",VLOOKUP(CQ498,'Vlookup tables'!$G$2:$H$7,2,FALSE))</f>
        <v>Unknown</v>
      </c>
      <c r="CA498" t="str">
        <f>IF(OR(BR498=FALSE,BR498="na"),"na",VLOOKUP(CU498,'Vlookup tables'!$J$2:$K$5,2,FALSE))</f>
        <v>Unknown</v>
      </c>
      <c r="CB498" t="str">
        <f>IF(OR(BS498=FALSE,BS498="na"),"na",VLOOKUP(CV498,'Vlookup tables'!$J$2:$K$5,2,FALSE))</f>
        <v>Unknown</v>
      </c>
      <c r="CC498" t="str">
        <f>IF(OR(BT498=FALSE,BT498="na"),"na",VLOOKUP(CW498,'Vlookup tables'!$J$2:$K$5,2,FALSE))</f>
        <v>Unknown</v>
      </c>
      <c r="CD498" t="str">
        <f>IF(OR(BU498=FALSE,BU498="na"),"na",VLOOKUP(CX498,'Vlookup tables'!$J$2:$K$5,2,FALSE))</f>
        <v>Unknown</v>
      </c>
      <c r="CE498" t="b">
        <f t="shared" si="520"/>
        <v>0</v>
      </c>
      <c r="CF498" t="b">
        <f t="shared" si="521"/>
        <v>0</v>
      </c>
      <c r="CG498" t="b">
        <f t="shared" si="522"/>
        <v>0</v>
      </c>
      <c r="CH498" t="b">
        <f t="shared" si="523"/>
        <v>0</v>
      </c>
      <c r="DI498" t="b">
        <f t="shared" si="524"/>
        <v>0</v>
      </c>
      <c r="EQ498" t="str">
        <f t="shared" si="525"/>
        <v>Unknown</v>
      </c>
      <c r="ER498" t="b">
        <f t="shared" si="526"/>
        <v>0</v>
      </c>
      <c r="ES498" t="b">
        <f t="shared" si="527"/>
        <v>0</v>
      </c>
      <c r="ET498" t="b">
        <f t="shared" si="528"/>
        <v>0</v>
      </c>
      <c r="EU498" t="b">
        <f t="shared" si="529"/>
        <v>0</v>
      </c>
      <c r="EV498" t="b">
        <f t="shared" si="530"/>
        <v>0</v>
      </c>
      <c r="EW498" t="str">
        <f t="shared" si="484"/>
        <v>na</v>
      </c>
      <c r="EX498" t="str">
        <f t="shared" si="485"/>
        <v>na</v>
      </c>
      <c r="EY498" t="str">
        <f t="shared" si="486"/>
        <v>na</v>
      </c>
      <c r="EZ498" t="str">
        <f t="shared" si="487"/>
        <v>na</v>
      </c>
      <c r="FA498" t="str">
        <f t="shared" si="488"/>
        <v>na</v>
      </c>
      <c r="FB498" t="str">
        <f t="shared" si="489"/>
        <v>na</v>
      </c>
      <c r="FC498" t="str">
        <f t="shared" si="531"/>
        <v>na</v>
      </c>
      <c r="FD498" t="str">
        <f t="shared" si="490"/>
        <v>na</v>
      </c>
      <c r="FE498" t="str">
        <f t="shared" si="491"/>
        <v>na</v>
      </c>
      <c r="FF498" t="str">
        <f t="shared" si="492"/>
        <v>na</v>
      </c>
      <c r="FG498" t="str">
        <f t="shared" si="493"/>
        <v>na</v>
      </c>
      <c r="FH498" t="str">
        <f t="shared" si="532"/>
        <v>na</v>
      </c>
      <c r="FI498" t="str">
        <f>IF(OR(FD498=FALSE,FD498="na"),"na",VLOOKUP(GH498,'Vlookup tables'!$G$2:$H$7,2,FALSE))</f>
        <v>na</v>
      </c>
      <c r="FJ498" t="str">
        <f>IF(OR(FE498=FALSE,FE498="na"),"na",VLOOKUP(GI498,'Vlookup tables'!$G$2:$H$7,2,FALSE))</f>
        <v>na</v>
      </c>
      <c r="FK498" t="str">
        <f>IF(OR(FF498=FALSE,FF498="na"),"na",VLOOKUP(GJ498,'Vlookup tables'!$G$2:$H$7,2,FALSE))</f>
        <v>na</v>
      </c>
      <c r="FL498" t="str">
        <f>IF(OR(FG498=FALSE,FG498="na"),"na",VLOOKUP(GK498,'Vlookup tables'!$G$2:$H$7,2,FALSE))</f>
        <v>na</v>
      </c>
      <c r="FM498" t="str">
        <f>IF(OR(FD498=FALSE,FD498="na"),"na",VLOOKUP(GO498,'Vlookup tables'!$J$2:$K$5,2,FALSE))</f>
        <v>na</v>
      </c>
      <c r="FN498" t="str">
        <f>IF(OR(FE498=FALSE,FE498="na"),"na",VLOOKUP(GP498,'Vlookup tables'!$J$2:$K$5,2,FALSE))</f>
        <v>na</v>
      </c>
      <c r="FO498" t="str">
        <f>IF(OR(FF498=FALSE,FF498="na"),"na",VLOOKUP(GQ498,'Vlookup tables'!$J$2:$K$5,2,FALSE))</f>
        <v>na</v>
      </c>
      <c r="FP498" t="str">
        <f>IF(OR(FG498=FALSE,FG498="na"),"na",VLOOKUP(GR498,'Vlookup tables'!$J$2:$K$5,2,FALSE))</f>
        <v>na</v>
      </c>
      <c r="FQ498" t="str">
        <f t="shared" si="494"/>
        <v>na</v>
      </c>
      <c r="FR498" t="str">
        <f t="shared" si="495"/>
        <v>na</v>
      </c>
      <c r="FS498" t="str">
        <f t="shared" si="496"/>
        <v>na</v>
      </c>
      <c r="FT498" t="str">
        <f t="shared" si="497"/>
        <v>na</v>
      </c>
      <c r="FU498" t="str">
        <f t="shared" si="498"/>
        <v>na</v>
      </c>
      <c r="HX498" t="str">
        <f>IF(IT498="","Unknown",VLOOKUP(IT498,'Vlookup tables'!$B$13:$C$16,2,FALSE))</f>
        <v>Unknown</v>
      </c>
      <c r="HY498" t="str">
        <f>IF(IU498="","Unknown",VLOOKUP(IU498,'Vlookup tables'!$D$13:$E$16,2,FALSE))</f>
        <v>Unknown</v>
      </c>
      <c r="HZ498" t="str">
        <f>IF(IV498="","Unknown",VLOOKUP(IV498,'Vlookup tables'!$F$13:$G$16,2,FALSE))</f>
        <v>Unknown</v>
      </c>
      <c r="IA498" t="str">
        <f>IF(IW498="","Unknown",VLOOKUP(IW498,'Vlookup tables'!$H$13:$I$16,2,FALSE))</f>
        <v>Unknown</v>
      </c>
      <c r="IB498" t="str">
        <f>IF(IX498="","Unknown",VLOOKUP(IX498,'Vlookup tables'!$J$13:$K$16,2,FALSE))</f>
        <v>Unknown</v>
      </c>
      <c r="IC498" t="str">
        <f>IF(IY498="","Unknown",VLOOKUP(IY498,'Vlookup tables'!$L$13:$M$16,2,FALSE))</f>
        <v>Unknown</v>
      </c>
      <c r="ID498" t="str">
        <f>IF(IZ498="","Unknown",VLOOKUP(IZ498,'Vlookup tables'!$N$13:$O$16,2,FALSE))</f>
        <v>Unknown</v>
      </c>
      <c r="IE498" t="str">
        <f>VLOOKUP(JA498,'Vlookup tables'!$P$13:$Q$15,2,FALSE)</f>
        <v>Unknown</v>
      </c>
      <c r="IF498" t="str">
        <f t="shared" si="533"/>
        <v>na</v>
      </c>
      <c r="IG498" t="str">
        <f t="shared" si="534"/>
        <v>na</v>
      </c>
      <c r="IH498" t="str">
        <f t="shared" si="535"/>
        <v>na</v>
      </c>
      <c r="II498" t="str">
        <f t="shared" si="499"/>
        <v>na</v>
      </c>
      <c r="IJ498" t="str">
        <f>IF(OR(IF498=FALSE,IF498="na"),"na",VLOOKUP(JF498,'Vlookup tables'!$G$2:$H$7,2,FALSE))</f>
        <v>na</v>
      </c>
      <c r="IK498" t="str">
        <f>IF(OR(IG498=FALSE,IG498="na"),"na",VLOOKUP(JG498,'Vlookup tables'!$G$2:$H$7,2,FALSE))</f>
        <v>na</v>
      </c>
      <c r="IL498" t="str">
        <f>IF(OR(IH498=FALSE,IH498="na"),"na",VLOOKUP(JH498,'Vlookup tables'!$G$2:$H$7,2,FALSE))</f>
        <v>na</v>
      </c>
      <c r="IM498" t="str">
        <f>IF(OR(IF498=FALSE,IF498="na"),"na",VLOOKUP(JL498,'Vlookup tables'!$J$2:$K$5,2,FALSE))</f>
        <v>na</v>
      </c>
      <c r="IN498" t="str">
        <f>IF(OR(IG498=FALSE,IG498="na"),"na",VLOOKUP(JM498,'Vlookup tables'!$J$2:$K$5,2,FALSE))</f>
        <v>na</v>
      </c>
      <c r="IO498" t="str">
        <f>IF(OR(IH498=FALSE,IH498="na"),"na",VLOOKUP(JN498,'Vlookup tables'!$J$2:$K$5,2,FALSE))</f>
        <v>na</v>
      </c>
      <c r="IP498" t="str">
        <f t="shared" si="536"/>
        <v>na</v>
      </c>
      <c r="IQ498" t="str">
        <f t="shared" si="537"/>
        <v>na</v>
      </c>
      <c r="IR498" t="str">
        <f t="shared" si="538"/>
        <v>na</v>
      </c>
      <c r="IS498" t="b">
        <f t="shared" si="539"/>
        <v>0</v>
      </c>
      <c r="KQ498" t="b">
        <f t="shared" si="540"/>
        <v>0</v>
      </c>
      <c r="KR498">
        <f t="shared" si="500"/>
        <v>107</v>
      </c>
    </row>
    <row r="499" spans="1:304" outlineLevel="1" x14ac:dyDescent="0.3">
      <c r="A499">
        <v>81</v>
      </c>
      <c r="B499">
        <v>1081</v>
      </c>
      <c r="C499" s="2">
        <v>44905.364027777781</v>
      </c>
      <c r="D499">
        <v>1</v>
      </c>
      <c r="E499" t="s">
        <v>581</v>
      </c>
      <c r="F499" t="s">
        <v>680</v>
      </c>
      <c r="G499">
        <f>VLOOKUP(F499,'Vlookup tables'!$A$2:$B$10,2,FALSE)</f>
        <v>2</v>
      </c>
      <c r="H499" t="s">
        <v>545</v>
      </c>
      <c r="J499" t="str">
        <f t="shared" si="541"/>
        <v>Engineering</v>
      </c>
      <c r="K499" t="s">
        <v>566</v>
      </c>
      <c r="L499">
        <f>VLOOKUP(K499,'Vlookup tables'!$A$2:$B$10,2,FALSE)</f>
        <v>3</v>
      </c>
      <c r="M499" t="s">
        <v>583</v>
      </c>
      <c r="N499" t="b">
        <f t="shared" si="501"/>
        <v>1</v>
      </c>
      <c r="O499" t="b">
        <f t="shared" si="502"/>
        <v>0</v>
      </c>
      <c r="P499" t="b">
        <f t="shared" si="503"/>
        <v>0</v>
      </c>
      <c r="Q499" t="b">
        <f t="shared" si="504"/>
        <v>0</v>
      </c>
      <c r="R499" t="b">
        <f t="shared" si="505"/>
        <v>0</v>
      </c>
      <c r="S499" t="s">
        <v>614</v>
      </c>
      <c r="T499" t="str">
        <f t="shared" si="542"/>
        <v>na</v>
      </c>
      <c r="U499" t="b">
        <f t="shared" si="543"/>
        <v>1</v>
      </c>
      <c r="V499" t="b">
        <f t="shared" si="544"/>
        <v>1</v>
      </c>
      <c r="W499" t="b">
        <f t="shared" si="545"/>
        <v>1</v>
      </c>
      <c r="X499" t="b">
        <f t="shared" si="546"/>
        <v>0</v>
      </c>
      <c r="Y499" t="s">
        <v>584</v>
      </c>
      <c r="Z499">
        <f>VLOOKUP(Y499,'Vlookup tables'!$D$2:$E$6,2,FALSE)</f>
        <v>2</v>
      </c>
      <c r="AA499" t="str">
        <f t="shared" si="483"/>
        <v>na</v>
      </c>
      <c r="AB499" t="str">
        <f t="shared" si="506"/>
        <v>na</v>
      </c>
      <c r="AC499" t="str">
        <f t="shared" si="507"/>
        <v>na</v>
      </c>
      <c r="AD499" t="str">
        <f t="shared" si="508"/>
        <v>na</v>
      </c>
      <c r="AE499" t="str">
        <f t="shared" si="509"/>
        <v>na</v>
      </c>
      <c r="AF499" t="str">
        <f>IF(OR(AA499=FALSE,AA499="na"),"na",VLOOKUP(AV499,'Vlookup tables'!$G$2:$H$7,2,FALSE))</f>
        <v>na</v>
      </c>
      <c r="AG499" t="str">
        <f>IF(OR(AB499=FALSE,AB499="na"),"na",VLOOKUP(AW499,'Vlookup tables'!$G$2:$H$7,2,FALSE))</f>
        <v>na</v>
      </c>
      <c r="AH499" t="str">
        <f>IF(OR(AC499=FALSE,AC499="na"),"na",VLOOKUP(AX499,'Vlookup tables'!$G$2:$H$7,2,FALSE))</f>
        <v>na</v>
      </c>
      <c r="AI499" t="str">
        <f>IF(OR(AD499=FALSE,AD499="na"),"na",VLOOKUP(AY499,'Vlookup tables'!$G$2:$H$7,2,FALSE))</f>
        <v>na</v>
      </c>
      <c r="AJ499" t="str">
        <f>IF(OR(AA499=FALSE,AA499="na"),"na",VLOOKUP(BC499,'Vlookup tables'!$J$2:$K$5,2,FALSE))</f>
        <v>na</v>
      </c>
      <c r="AK499" t="str">
        <f>IF(OR(AB499=FALSE,AB499="na"),"na",VLOOKUP(BD499,'Vlookup tables'!$J$2:$K$5,2,FALSE))</f>
        <v>na</v>
      </c>
      <c r="AL499" t="str">
        <f>IF(OR(AC499=FALSE,AC499="na"),"na",VLOOKUP(BE499,'Vlookup tables'!$J$2:$K$5,2,FALSE))</f>
        <v>na</v>
      </c>
      <c r="AM499" t="str">
        <f>IF(OR(AD499=FALSE,AD499="na"),"na",VLOOKUP(BF499,'Vlookup tables'!$J$2:$K$5,2,FALSE))</f>
        <v>na</v>
      </c>
      <c r="AN499" t="str">
        <f t="shared" si="510"/>
        <v>na</v>
      </c>
      <c r="AO499" t="str">
        <f t="shared" si="511"/>
        <v>na</v>
      </c>
      <c r="AP499" t="str">
        <f t="shared" si="512"/>
        <v>na</v>
      </c>
      <c r="AQ499" t="str">
        <f t="shared" si="513"/>
        <v>na</v>
      </c>
      <c r="BQ499" t="str">
        <f t="shared" si="514"/>
        <v>na</v>
      </c>
      <c r="BR499" t="b">
        <f t="shared" si="515"/>
        <v>1</v>
      </c>
      <c r="BS499" t="b">
        <f t="shared" si="516"/>
        <v>1</v>
      </c>
      <c r="BT499" t="b">
        <f t="shared" si="517"/>
        <v>1</v>
      </c>
      <c r="BU499" t="b">
        <f t="shared" si="518"/>
        <v>1</v>
      </c>
      <c r="BV499" t="b">
        <f t="shared" si="519"/>
        <v>0</v>
      </c>
      <c r="BW499">
        <f>IF(OR(BR499=FALSE,BR499="na"),"na",VLOOKUP(CN499,'Vlookup tables'!$G$2:$H$7,2,FALSE))</f>
        <v>1</v>
      </c>
      <c r="BX499">
        <f>IF(OR(BS499=FALSE,BS499="na"),"na",VLOOKUP(CO499,'Vlookup tables'!$G$2:$H$7,2,FALSE))</f>
        <v>1</v>
      </c>
      <c r="BY499">
        <f>IF(OR(BT499=FALSE,BT499="na"),"na",VLOOKUP(CP499,'Vlookup tables'!$G$2:$H$7,2,FALSE))</f>
        <v>1</v>
      </c>
      <c r="BZ499">
        <f>IF(OR(BU499=FALSE,BU499="na"),"na",VLOOKUP(CQ499,'Vlookup tables'!$G$2:$H$7,2,FALSE))</f>
        <v>1</v>
      </c>
      <c r="CA499">
        <f>IF(OR(BR499=FALSE,BR499="na"),"na",VLOOKUP(CU499,'Vlookup tables'!$J$2:$K$5,2,FALSE))</f>
        <v>2</v>
      </c>
      <c r="CB499">
        <f>IF(OR(BS499=FALSE,BS499="na"),"na",VLOOKUP(CV499,'Vlookup tables'!$J$2:$K$5,2,FALSE))</f>
        <v>2</v>
      </c>
      <c r="CC499">
        <f>IF(OR(BT499=FALSE,BT499="na"),"na",VLOOKUP(CW499,'Vlookup tables'!$J$2:$K$5,2,FALSE))</f>
        <v>2</v>
      </c>
      <c r="CD499">
        <f>IF(OR(BU499=FALSE,BU499="na"),"na",VLOOKUP(CX499,'Vlookup tables'!$J$2:$K$5,2,FALSE))</f>
        <v>2</v>
      </c>
      <c r="CE499" t="b">
        <f t="shared" si="520"/>
        <v>0</v>
      </c>
      <c r="CF499" t="b">
        <f t="shared" si="521"/>
        <v>0</v>
      </c>
      <c r="CG499" t="b">
        <f t="shared" si="522"/>
        <v>0</v>
      </c>
      <c r="CH499" t="b">
        <f t="shared" si="523"/>
        <v>0</v>
      </c>
      <c r="CJ499" t="s">
        <v>550</v>
      </c>
      <c r="CN499" t="s">
        <v>530</v>
      </c>
      <c r="CO499" t="s">
        <v>530</v>
      </c>
      <c r="CP499" t="s">
        <v>530</v>
      </c>
      <c r="CQ499" t="s">
        <v>530</v>
      </c>
      <c r="CU499" t="s">
        <v>528</v>
      </c>
      <c r="CV499" t="s">
        <v>528</v>
      </c>
      <c r="CW499" t="s">
        <v>528</v>
      </c>
      <c r="CX499" t="s">
        <v>528</v>
      </c>
      <c r="DI499" t="b">
        <f t="shared" si="524"/>
        <v>0</v>
      </c>
      <c r="DK499" t="s">
        <v>552</v>
      </c>
      <c r="EQ499" t="b">
        <f t="shared" si="525"/>
        <v>1</v>
      </c>
      <c r="ER499" t="b">
        <f t="shared" si="526"/>
        <v>1</v>
      </c>
      <c r="ES499" t="b">
        <f t="shared" si="527"/>
        <v>1</v>
      </c>
      <c r="ET499" t="b">
        <f t="shared" si="528"/>
        <v>0</v>
      </c>
      <c r="EU499" t="b">
        <f t="shared" si="529"/>
        <v>0</v>
      </c>
      <c r="EV499" t="b">
        <f t="shared" si="530"/>
        <v>0</v>
      </c>
      <c r="EW499">
        <f t="shared" si="484"/>
        <v>1</v>
      </c>
      <c r="EX499">
        <f t="shared" si="485"/>
        <v>1</v>
      </c>
      <c r="EY499" t="str">
        <f t="shared" si="486"/>
        <v>na</v>
      </c>
      <c r="EZ499" t="str">
        <f t="shared" si="487"/>
        <v>na</v>
      </c>
      <c r="FA499" t="b">
        <f t="shared" si="488"/>
        <v>1</v>
      </c>
      <c r="FB499" t="b">
        <f t="shared" si="489"/>
        <v>0</v>
      </c>
      <c r="FC499" t="b">
        <f t="shared" si="531"/>
        <v>0</v>
      </c>
      <c r="FD499" t="b">
        <f t="shared" si="490"/>
        <v>0</v>
      </c>
      <c r="FE499" t="str">
        <f t="shared" si="491"/>
        <v>na</v>
      </c>
      <c r="FF499" t="b">
        <f t="shared" si="492"/>
        <v>1</v>
      </c>
      <c r="FG499" t="b">
        <f t="shared" si="493"/>
        <v>0</v>
      </c>
      <c r="FH499" t="b">
        <f t="shared" si="532"/>
        <v>0</v>
      </c>
      <c r="FI499" t="str">
        <f>IF(OR(FD499=FALSE,FD499="na"),"na",VLOOKUP(GH499,'Vlookup tables'!$G$2:$H$7,2,FALSE))</f>
        <v>na</v>
      </c>
      <c r="FJ499" t="str">
        <f>IF(OR(FE499=FALSE,FE499="na"),"na",VLOOKUP(GI499,'Vlookup tables'!$G$2:$H$7,2,FALSE))</f>
        <v>na</v>
      </c>
      <c r="FK499">
        <f>IF(OR(FF499=FALSE,FF499="na"),"na",VLOOKUP(GJ499,'Vlookup tables'!$G$2:$H$7,2,FALSE))</f>
        <v>1</v>
      </c>
      <c r="FL499" t="str">
        <f>IF(OR(FG499=FALSE,FG499="na"),"na",VLOOKUP(GK499,'Vlookup tables'!$G$2:$H$7,2,FALSE))</f>
        <v>na</v>
      </c>
      <c r="FM499" t="str">
        <f>IF(OR(FD499=FALSE,FD499="na"),"na",VLOOKUP(GO499,'Vlookup tables'!$J$2:$K$5,2,FALSE))</f>
        <v>na</v>
      </c>
      <c r="FN499" t="str">
        <f>IF(OR(FE499=FALSE,FE499="na"),"na",VLOOKUP(GP499,'Vlookup tables'!$J$2:$K$5,2,FALSE))</f>
        <v>na</v>
      </c>
      <c r="FO499">
        <f>IF(OR(FF499=FALSE,FF499="na"),"na",VLOOKUP(GQ499,'Vlookup tables'!$J$2:$K$5,2,FALSE))</f>
        <v>2</v>
      </c>
      <c r="FP499" t="str">
        <f>IF(OR(FG499=FALSE,FG499="na"),"na",VLOOKUP(GR499,'Vlookup tables'!$J$2:$K$5,2,FALSE))</f>
        <v>na</v>
      </c>
      <c r="FQ499" t="str">
        <f t="shared" si="494"/>
        <v>na</v>
      </c>
      <c r="FR499" t="str">
        <f t="shared" si="495"/>
        <v>na</v>
      </c>
      <c r="FS499" t="b">
        <f t="shared" si="496"/>
        <v>0</v>
      </c>
      <c r="FT499" t="str">
        <f t="shared" si="497"/>
        <v>na</v>
      </c>
      <c r="FU499" t="b">
        <f t="shared" si="498"/>
        <v>0</v>
      </c>
      <c r="FV499" t="s">
        <v>634</v>
      </c>
      <c r="FX499" t="s">
        <v>555</v>
      </c>
      <c r="FY499" t="s">
        <v>555</v>
      </c>
      <c r="GB499" t="s">
        <v>741</v>
      </c>
      <c r="GF499" t="s">
        <v>596</v>
      </c>
      <c r="GJ499" t="s">
        <v>530</v>
      </c>
      <c r="GQ499" t="s">
        <v>528</v>
      </c>
      <c r="HD499" t="s">
        <v>552</v>
      </c>
      <c r="HX499">
        <f>IF(IT499="","Unknown",VLOOKUP(IT499,'Vlookup tables'!$B$13:$C$16,2,FALSE))</f>
        <v>2</v>
      </c>
      <c r="HY499">
        <f>IF(IU499="","Unknown",VLOOKUP(IU499,'Vlookup tables'!$D$13:$E$16,2,FALSE))</f>
        <v>2</v>
      </c>
      <c r="HZ499">
        <f>IF(IV499="","Unknown",VLOOKUP(IV499,'Vlookup tables'!$F$13:$G$16,2,FALSE))</f>
        <v>3</v>
      </c>
      <c r="IA499">
        <f>IF(IW499="","Unknown",VLOOKUP(IW499,'Vlookup tables'!$H$13:$I$16,2,FALSE))</f>
        <v>3</v>
      </c>
      <c r="IB499">
        <f>IF(IX499="","Unknown",VLOOKUP(IX499,'Vlookup tables'!$J$13:$K$16,2,FALSE))</f>
        <v>3</v>
      </c>
      <c r="IC499">
        <f>IF(IY499="","Unknown",VLOOKUP(IY499,'Vlookup tables'!$L$13:$M$16,2,FALSE))</f>
        <v>3</v>
      </c>
      <c r="ID499">
        <f>IF(IZ499="","Unknown",VLOOKUP(IZ499,'Vlookup tables'!$N$13:$O$16,2,FALSE))</f>
        <v>2</v>
      </c>
      <c r="IE499" t="str">
        <f>VLOOKUP(JA499,'Vlookup tables'!$P$13:$Q$15,2,FALSE)</f>
        <v>Unknown</v>
      </c>
      <c r="IF499" t="str">
        <f t="shared" si="533"/>
        <v>na</v>
      </c>
      <c r="IG499" t="str">
        <f t="shared" si="534"/>
        <v>na</v>
      </c>
      <c r="IH499" t="str">
        <f t="shared" si="535"/>
        <v>na</v>
      </c>
      <c r="II499" t="str">
        <f t="shared" si="499"/>
        <v>na</v>
      </c>
      <c r="IJ499" t="str">
        <f>IF(OR(IF499=FALSE,IF499="na"),"na",VLOOKUP(JF499,'Vlookup tables'!$G$2:$H$7,2,FALSE))</f>
        <v>na</v>
      </c>
      <c r="IK499" t="str">
        <f>IF(OR(IG499=FALSE,IG499="na"),"na",VLOOKUP(JG499,'Vlookup tables'!$G$2:$H$7,2,FALSE))</f>
        <v>na</v>
      </c>
      <c r="IL499" t="str">
        <f>IF(OR(IH499=FALSE,IH499="na"),"na",VLOOKUP(JH499,'Vlookup tables'!$G$2:$H$7,2,FALSE))</f>
        <v>na</v>
      </c>
      <c r="IM499" t="str">
        <f>IF(OR(IF499=FALSE,IF499="na"),"na",VLOOKUP(JL499,'Vlookup tables'!$J$2:$K$5,2,FALSE))</f>
        <v>na</v>
      </c>
      <c r="IN499" t="str">
        <f>IF(OR(IG499=FALSE,IG499="na"),"na",VLOOKUP(JM499,'Vlookup tables'!$J$2:$K$5,2,FALSE))</f>
        <v>na</v>
      </c>
      <c r="IO499" t="str">
        <f>IF(OR(IH499=FALSE,IH499="na"),"na",VLOOKUP(JN499,'Vlookup tables'!$J$2:$K$5,2,FALSE))</f>
        <v>na</v>
      </c>
      <c r="IP499" t="str">
        <f t="shared" si="536"/>
        <v>na</v>
      </c>
      <c r="IQ499" t="str">
        <f t="shared" si="537"/>
        <v>na</v>
      </c>
      <c r="IR499" t="str">
        <f t="shared" si="538"/>
        <v>na</v>
      </c>
      <c r="IS499" t="b">
        <f t="shared" si="539"/>
        <v>0</v>
      </c>
      <c r="IT499" t="s">
        <v>559</v>
      </c>
      <c r="IU499" t="s">
        <v>560</v>
      </c>
      <c r="IV499" t="s">
        <v>540</v>
      </c>
      <c r="IW499" t="s">
        <v>576</v>
      </c>
      <c r="IX499" t="s">
        <v>577</v>
      </c>
      <c r="IY499" t="s">
        <v>532</v>
      </c>
      <c r="IZ499" t="s">
        <v>576</v>
      </c>
      <c r="KQ499" t="b">
        <f t="shared" si="540"/>
        <v>0</v>
      </c>
      <c r="KR499">
        <f t="shared" si="500"/>
        <v>139</v>
      </c>
    </row>
    <row r="500" spans="1:304" outlineLevel="1" x14ac:dyDescent="0.3">
      <c r="A500">
        <v>43</v>
      </c>
      <c r="B500">
        <v>242</v>
      </c>
      <c r="C500" s="2">
        <v>44905.395949074074</v>
      </c>
      <c r="D500">
        <v>1</v>
      </c>
      <c r="E500" t="s">
        <v>581</v>
      </c>
      <c r="F500" t="s">
        <v>611</v>
      </c>
      <c r="G500">
        <f>VLOOKUP(F500,'Vlookup tables'!$A$2:$B$10,2,FALSE)</f>
        <v>4</v>
      </c>
      <c r="H500" t="s">
        <v>545</v>
      </c>
      <c r="J500" t="str">
        <f t="shared" si="541"/>
        <v>Engineering</v>
      </c>
      <c r="K500" t="s">
        <v>611</v>
      </c>
      <c r="L500">
        <f>VLOOKUP(K500,'Vlookup tables'!$A$2:$B$10,2,FALSE)</f>
        <v>4</v>
      </c>
      <c r="M500" t="s">
        <v>547</v>
      </c>
      <c r="N500" t="b">
        <f t="shared" si="501"/>
        <v>0</v>
      </c>
      <c r="O500" t="b">
        <f t="shared" si="502"/>
        <v>0</v>
      </c>
      <c r="P500" t="b">
        <f t="shared" si="503"/>
        <v>1</v>
      </c>
      <c r="Q500" t="b">
        <f t="shared" si="504"/>
        <v>0</v>
      </c>
      <c r="R500" t="b">
        <f t="shared" si="505"/>
        <v>0</v>
      </c>
      <c r="S500" t="s">
        <v>547</v>
      </c>
      <c r="T500" t="b">
        <f t="shared" si="542"/>
        <v>0</v>
      </c>
      <c r="U500" t="b">
        <f t="shared" si="543"/>
        <v>0</v>
      </c>
      <c r="V500" t="str">
        <f t="shared" si="544"/>
        <v>na</v>
      </c>
      <c r="W500" t="b">
        <f t="shared" si="545"/>
        <v>0</v>
      </c>
      <c r="X500" t="b">
        <f t="shared" si="546"/>
        <v>0</v>
      </c>
      <c r="Y500" t="s">
        <v>517</v>
      </c>
      <c r="Z500">
        <f>VLOOKUP(Y500,'Vlookup tables'!$D$2:$E$6,2,FALSE)</f>
        <v>1</v>
      </c>
      <c r="AA500" t="b">
        <f t="shared" si="483"/>
        <v>0</v>
      </c>
      <c r="AB500" t="b">
        <f t="shared" si="506"/>
        <v>0</v>
      </c>
      <c r="AC500" t="b">
        <f t="shared" si="507"/>
        <v>0</v>
      </c>
      <c r="AD500" t="b">
        <f t="shared" si="508"/>
        <v>1</v>
      </c>
      <c r="AE500" t="b">
        <f t="shared" si="509"/>
        <v>0</v>
      </c>
      <c r="AF500" t="str">
        <f>IF(OR(AA500=FALSE,AA500="na"),"na",VLOOKUP(AV500,'Vlookup tables'!$G$2:$H$7,2,FALSE))</f>
        <v>na</v>
      </c>
      <c r="AG500" t="str">
        <f>IF(OR(AB500=FALSE,AB500="na"),"na",VLOOKUP(AW500,'Vlookup tables'!$G$2:$H$7,2,FALSE))</f>
        <v>na</v>
      </c>
      <c r="AH500" t="str">
        <f>IF(OR(AC500=FALSE,AC500="na"),"na",VLOOKUP(AX500,'Vlookup tables'!$G$2:$H$7,2,FALSE))</f>
        <v>na</v>
      </c>
      <c r="AI500">
        <f>IF(OR(AD500=FALSE,AD500="na"),"na",VLOOKUP(AY500,'Vlookup tables'!$G$2:$H$7,2,FALSE))</f>
        <v>1</v>
      </c>
      <c r="AJ500" t="str">
        <f>IF(OR(AA500=FALSE,AA500="na"),"na",VLOOKUP(BC500,'Vlookup tables'!$J$2:$K$5,2,FALSE))</f>
        <v>na</v>
      </c>
      <c r="AK500" t="str">
        <f>IF(OR(AB500=FALSE,AB500="na"),"na",VLOOKUP(BD500,'Vlookup tables'!$J$2:$K$5,2,FALSE))</f>
        <v>na</v>
      </c>
      <c r="AL500" t="str">
        <f>IF(OR(AC500=FALSE,AC500="na"),"na",VLOOKUP(BE500,'Vlookup tables'!$J$2:$K$5,2,FALSE))</f>
        <v>na</v>
      </c>
      <c r="AM500">
        <f>IF(OR(AD500=FALSE,AD500="na"),"na",VLOOKUP(BF500,'Vlookup tables'!$J$2:$K$5,2,FALSE))</f>
        <v>2</v>
      </c>
      <c r="AN500" t="str">
        <f t="shared" si="510"/>
        <v>na</v>
      </c>
      <c r="AO500" t="str">
        <f t="shared" si="511"/>
        <v>na</v>
      </c>
      <c r="AP500" t="str">
        <f t="shared" si="512"/>
        <v>na</v>
      </c>
      <c r="AQ500" t="b">
        <f t="shared" si="513"/>
        <v>0</v>
      </c>
      <c r="AR500" t="s">
        <v>812</v>
      </c>
      <c r="AX500" t="s">
        <v>530</v>
      </c>
      <c r="AY500" t="s">
        <v>530</v>
      </c>
      <c r="BE500" t="s">
        <v>528</v>
      </c>
      <c r="BF500" t="s">
        <v>528</v>
      </c>
      <c r="BQ500" t="str">
        <f t="shared" si="514"/>
        <v>Yes</v>
      </c>
      <c r="BR500" t="b">
        <f t="shared" si="515"/>
        <v>1</v>
      </c>
      <c r="BS500" t="b">
        <f t="shared" si="516"/>
        <v>1</v>
      </c>
      <c r="BT500" t="b">
        <f t="shared" si="517"/>
        <v>0</v>
      </c>
      <c r="BU500" t="b">
        <f t="shared" si="518"/>
        <v>0</v>
      </c>
      <c r="BV500" t="b">
        <f t="shared" si="519"/>
        <v>0</v>
      </c>
      <c r="BW500">
        <f>IF(OR(BR500=FALSE,BR500="na"),"na",VLOOKUP(CN500,'Vlookup tables'!$G$2:$H$7,2,FALSE))</f>
        <v>2</v>
      </c>
      <c r="BX500">
        <f>IF(OR(BS500=FALSE,BS500="na"),"na",VLOOKUP(CO500,'Vlookup tables'!$G$2:$H$7,2,FALSE))</f>
        <v>2</v>
      </c>
      <c r="BY500" t="str">
        <f>IF(OR(BT500=FALSE,BT500="na"),"na",VLOOKUP(CP500,'Vlookup tables'!$G$2:$H$7,2,FALSE))</f>
        <v>na</v>
      </c>
      <c r="BZ500" t="str">
        <f>IF(OR(BU500=FALSE,BU500="na"),"na",VLOOKUP(CQ500,'Vlookup tables'!$G$2:$H$7,2,FALSE))</f>
        <v>na</v>
      </c>
      <c r="CA500">
        <f>IF(OR(BR500=FALSE,BR500="na"),"na",VLOOKUP(CU500,'Vlookup tables'!$J$2:$K$5,2,FALSE))</f>
        <v>2</v>
      </c>
      <c r="CB500">
        <f>IF(OR(BS500=FALSE,BS500="na"),"na",VLOOKUP(CV500,'Vlookup tables'!$J$2:$K$5,2,FALSE))</f>
        <v>2</v>
      </c>
      <c r="CC500" t="str">
        <f>IF(OR(BT500=FALSE,BT500="na"),"na",VLOOKUP(CW500,'Vlookup tables'!$J$2:$K$5,2,FALSE))</f>
        <v>na</v>
      </c>
      <c r="CD500" t="str">
        <f>IF(OR(BU500=FALSE,BU500="na"),"na",VLOOKUP(CX500,'Vlookup tables'!$J$2:$K$5,2,FALSE))</f>
        <v>na</v>
      </c>
      <c r="CE500" t="b">
        <f t="shared" si="520"/>
        <v>0</v>
      </c>
      <c r="CF500" t="b">
        <f t="shared" si="521"/>
        <v>0</v>
      </c>
      <c r="CG500" t="str">
        <f t="shared" si="522"/>
        <v>na</v>
      </c>
      <c r="CH500" t="str">
        <f t="shared" si="523"/>
        <v>na</v>
      </c>
      <c r="CI500" t="s">
        <v>519</v>
      </c>
      <c r="CJ500" t="s">
        <v>529</v>
      </c>
      <c r="CN500" t="s">
        <v>531</v>
      </c>
      <c r="CO500" t="s">
        <v>531</v>
      </c>
      <c r="CU500" t="s">
        <v>528</v>
      </c>
      <c r="CV500" t="s">
        <v>528</v>
      </c>
      <c r="DI500" t="b">
        <f t="shared" si="524"/>
        <v>0</v>
      </c>
      <c r="DK500" t="s">
        <v>552</v>
      </c>
      <c r="EQ500" t="str">
        <f t="shared" si="525"/>
        <v>Unknown</v>
      </c>
      <c r="ER500" t="b">
        <f t="shared" si="526"/>
        <v>0</v>
      </c>
      <c r="ES500" t="b">
        <f t="shared" si="527"/>
        <v>0</v>
      </c>
      <c r="ET500" t="b">
        <f t="shared" si="528"/>
        <v>0</v>
      </c>
      <c r="EU500" t="b">
        <f t="shared" si="529"/>
        <v>0</v>
      </c>
      <c r="EV500" t="b">
        <f t="shared" si="530"/>
        <v>0</v>
      </c>
      <c r="EW500" t="str">
        <f t="shared" si="484"/>
        <v>na</v>
      </c>
      <c r="EX500" t="str">
        <f t="shared" si="485"/>
        <v>na</v>
      </c>
      <c r="EY500" t="str">
        <f t="shared" si="486"/>
        <v>na</v>
      </c>
      <c r="EZ500" t="str">
        <f t="shared" si="487"/>
        <v>na</v>
      </c>
      <c r="FA500" t="str">
        <f t="shared" si="488"/>
        <v>na</v>
      </c>
      <c r="FB500" t="str">
        <f t="shared" si="489"/>
        <v>na</v>
      </c>
      <c r="FC500" t="str">
        <f t="shared" si="531"/>
        <v>na</v>
      </c>
      <c r="FD500" t="str">
        <f t="shared" si="490"/>
        <v>na</v>
      </c>
      <c r="FE500" t="str">
        <f t="shared" si="491"/>
        <v>na</v>
      </c>
      <c r="FF500" t="str">
        <f t="shared" si="492"/>
        <v>na</v>
      </c>
      <c r="FG500" t="str">
        <f t="shared" si="493"/>
        <v>na</v>
      </c>
      <c r="FH500" t="str">
        <f t="shared" si="532"/>
        <v>na</v>
      </c>
      <c r="FI500" t="str">
        <f>IF(OR(FD500=FALSE,FD500="na"),"na",VLOOKUP(GH500,'Vlookup tables'!$G$2:$H$7,2,FALSE))</f>
        <v>na</v>
      </c>
      <c r="FJ500" t="str">
        <f>IF(OR(FE500=FALSE,FE500="na"),"na",VLOOKUP(GI500,'Vlookup tables'!$G$2:$H$7,2,FALSE))</f>
        <v>na</v>
      </c>
      <c r="FK500" t="str">
        <f>IF(OR(FF500=FALSE,FF500="na"),"na",VLOOKUP(GJ500,'Vlookup tables'!$G$2:$H$7,2,FALSE))</f>
        <v>na</v>
      </c>
      <c r="FL500" t="str">
        <f>IF(OR(FG500=FALSE,FG500="na"),"na",VLOOKUP(GK500,'Vlookup tables'!$G$2:$H$7,2,FALSE))</f>
        <v>na</v>
      </c>
      <c r="FM500" t="str">
        <f>IF(OR(FD500=FALSE,FD500="na"),"na",VLOOKUP(GO500,'Vlookup tables'!$J$2:$K$5,2,FALSE))</f>
        <v>na</v>
      </c>
      <c r="FN500" t="str">
        <f>IF(OR(FE500=FALSE,FE500="na"),"na",VLOOKUP(GP500,'Vlookup tables'!$J$2:$K$5,2,FALSE))</f>
        <v>na</v>
      </c>
      <c r="FO500" t="str">
        <f>IF(OR(FF500=FALSE,FF500="na"),"na",VLOOKUP(GQ500,'Vlookup tables'!$J$2:$K$5,2,FALSE))</f>
        <v>na</v>
      </c>
      <c r="FP500" t="str">
        <f>IF(OR(FG500=FALSE,FG500="na"),"na",VLOOKUP(GR500,'Vlookup tables'!$J$2:$K$5,2,FALSE))</f>
        <v>na</v>
      </c>
      <c r="FQ500" t="str">
        <f t="shared" si="494"/>
        <v>na</v>
      </c>
      <c r="FR500" t="str">
        <f t="shared" si="495"/>
        <v>na</v>
      </c>
      <c r="FS500" t="str">
        <f t="shared" si="496"/>
        <v>na</v>
      </c>
      <c r="FT500" t="str">
        <f t="shared" si="497"/>
        <v>na</v>
      </c>
      <c r="FU500" t="str">
        <f t="shared" si="498"/>
        <v>na</v>
      </c>
      <c r="HX500" t="str">
        <f>IF(IT500="","Unknown",VLOOKUP(IT500,'Vlookup tables'!$B$13:$C$16,2,FALSE))</f>
        <v>Unknown</v>
      </c>
      <c r="HY500" t="str">
        <f>IF(IU500="","Unknown",VLOOKUP(IU500,'Vlookup tables'!$D$13:$E$16,2,FALSE))</f>
        <v>Unknown</v>
      </c>
      <c r="HZ500" t="str">
        <f>IF(IV500="","Unknown",VLOOKUP(IV500,'Vlookup tables'!$F$13:$G$16,2,FALSE))</f>
        <v>Unknown</v>
      </c>
      <c r="IA500" t="str">
        <f>IF(IW500="","Unknown",VLOOKUP(IW500,'Vlookup tables'!$H$13:$I$16,2,FALSE))</f>
        <v>Unknown</v>
      </c>
      <c r="IB500" t="str">
        <f>IF(IX500="","Unknown",VLOOKUP(IX500,'Vlookup tables'!$J$13:$K$16,2,FALSE))</f>
        <v>Unknown</v>
      </c>
      <c r="IC500" t="str">
        <f>IF(IY500="","Unknown",VLOOKUP(IY500,'Vlookup tables'!$L$13:$M$16,2,FALSE))</f>
        <v>Unknown</v>
      </c>
      <c r="ID500" t="str">
        <f>IF(IZ500="","Unknown",VLOOKUP(IZ500,'Vlookup tables'!$N$13:$O$16,2,FALSE))</f>
        <v>Unknown</v>
      </c>
      <c r="IE500" t="str">
        <f>VLOOKUP(JA500,'Vlookup tables'!$P$13:$Q$15,2,FALSE)</f>
        <v>Unknown</v>
      </c>
      <c r="IF500" t="str">
        <f t="shared" si="533"/>
        <v>na</v>
      </c>
      <c r="IG500" t="str">
        <f t="shared" si="534"/>
        <v>na</v>
      </c>
      <c r="IH500" t="str">
        <f t="shared" si="535"/>
        <v>na</v>
      </c>
      <c r="II500" t="str">
        <f t="shared" si="499"/>
        <v>na</v>
      </c>
      <c r="IJ500" t="str">
        <f>IF(OR(IF500=FALSE,IF500="na"),"na",VLOOKUP(JF500,'Vlookup tables'!$G$2:$H$7,2,FALSE))</f>
        <v>na</v>
      </c>
      <c r="IK500" t="str">
        <f>IF(OR(IG500=FALSE,IG500="na"),"na",VLOOKUP(JG500,'Vlookup tables'!$G$2:$H$7,2,FALSE))</f>
        <v>na</v>
      </c>
      <c r="IL500" t="str">
        <f>IF(OR(IH500=FALSE,IH500="na"),"na",VLOOKUP(JH500,'Vlookup tables'!$G$2:$H$7,2,FALSE))</f>
        <v>na</v>
      </c>
      <c r="IM500" t="str">
        <f>IF(OR(IF500=FALSE,IF500="na"),"na",VLOOKUP(JL500,'Vlookup tables'!$J$2:$K$5,2,FALSE))</f>
        <v>na</v>
      </c>
      <c r="IN500" t="str">
        <f>IF(OR(IG500=FALSE,IG500="na"),"na",VLOOKUP(JM500,'Vlookup tables'!$J$2:$K$5,2,FALSE))</f>
        <v>na</v>
      </c>
      <c r="IO500" t="str">
        <f>IF(OR(IH500=FALSE,IH500="na"),"na",VLOOKUP(JN500,'Vlookup tables'!$J$2:$K$5,2,FALSE))</f>
        <v>na</v>
      </c>
      <c r="IP500" t="str">
        <f t="shared" si="536"/>
        <v>na</v>
      </c>
      <c r="IQ500" t="str">
        <f t="shared" si="537"/>
        <v>na</v>
      </c>
      <c r="IR500" t="str">
        <f t="shared" si="538"/>
        <v>na</v>
      </c>
      <c r="IS500" t="b">
        <f t="shared" si="539"/>
        <v>0</v>
      </c>
      <c r="KQ500" t="b">
        <f t="shared" si="540"/>
        <v>0</v>
      </c>
      <c r="KR500">
        <f t="shared" si="500"/>
        <v>126</v>
      </c>
    </row>
    <row r="501" spans="1:304" outlineLevel="1" x14ac:dyDescent="0.3">
      <c r="A501">
        <v>1</v>
      </c>
      <c r="B501">
        <v>56</v>
      </c>
      <c r="C501" s="2">
        <v>44905.477349537039</v>
      </c>
      <c r="D501">
        <v>1</v>
      </c>
      <c r="G501" t="str">
        <f>VLOOKUP(F501,'Vlookup tables'!$A$2:$B$10,2,FALSE)</f>
        <v>Unknown</v>
      </c>
      <c r="J501" t="str">
        <f t="shared" si="541"/>
        <v>Unknown</v>
      </c>
      <c r="L501" t="str">
        <f>VLOOKUP(K501,'Vlookup tables'!$A$2:$B$10,2,FALSE)</f>
        <v>Unknown</v>
      </c>
      <c r="N501" t="str">
        <f t="shared" si="501"/>
        <v>Unknown</v>
      </c>
      <c r="O501" t="str">
        <f t="shared" si="502"/>
        <v>Unknown</v>
      </c>
      <c r="P501" t="str">
        <f t="shared" si="503"/>
        <v>Unknown</v>
      </c>
      <c r="Q501" t="str">
        <f t="shared" si="504"/>
        <v>Unknown</v>
      </c>
      <c r="R501" t="str">
        <f t="shared" si="505"/>
        <v>Unknown</v>
      </c>
      <c r="T501" t="str">
        <f t="shared" si="542"/>
        <v>Unknown</v>
      </c>
      <c r="U501" t="str">
        <f t="shared" si="543"/>
        <v>Unknown</v>
      </c>
      <c r="V501" t="str">
        <f t="shared" si="544"/>
        <v>Unknown</v>
      </c>
      <c r="W501" t="str">
        <f t="shared" si="545"/>
        <v>Unknown</v>
      </c>
      <c r="X501" t="str">
        <f t="shared" si="546"/>
        <v>Unknown</v>
      </c>
      <c r="Z501" t="str">
        <f>VLOOKUP(Y501,'Vlookup tables'!$D$2:$E$6,2,FALSE)</f>
        <v>Unknown</v>
      </c>
      <c r="AA501" t="str">
        <f t="shared" si="483"/>
        <v>Unknown</v>
      </c>
      <c r="AB501" t="str">
        <f t="shared" si="506"/>
        <v>Unknown</v>
      </c>
      <c r="AC501" t="str">
        <f t="shared" si="507"/>
        <v>Unknown</v>
      </c>
      <c r="AD501" t="str">
        <f t="shared" si="508"/>
        <v>Unknown</v>
      </c>
      <c r="AE501" t="str">
        <f t="shared" si="509"/>
        <v>Unknown</v>
      </c>
      <c r="AF501" t="str">
        <f>IF(OR(AA501=FALSE,AA501="na"),"na",VLOOKUP(AV501,'Vlookup tables'!$G$2:$H$7,2,FALSE))</f>
        <v>Unknown</v>
      </c>
      <c r="AG501" t="str">
        <f>IF(OR(AB501=FALSE,AB501="na"),"na",VLOOKUP(AW501,'Vlookup tables'!$G$2:$H$7,2,FALSE))</f>
        <v>Unknown</v>
      </c>
      <c r="AH501" t="str">
        <f>IF(OR(AC501=FALSE,AC501="na"),"na",VLOOKUP(AX501,'Vlookup tables'!$G$2:$H$7,2,FALSE))</f>
        <v>Unknown</v>
      </c>
      <c r="AI501" t="str">
        <f>IF(OR(AD501=FALSE,AD501="na"),"na",VLOOKUP(AY501,'Vlookup tables'!$G$2:$H$7,2,FALSE))</f>
        <v>Unknown</v>
      </c>
      <c r="AJ501" t="str">
        <f>IF(OR(AA501=FALSE,AA501="na"),"na",VLOOKUP(BC501,'Vlookup tables'!$J$2:$K$5,2,FALSE))</f>
        <v>Unknown</v>
      </c>
      <c r="AK501" t="str">
        <f>IF(OR(AB501=FALSE,AB501="na"),"na",VLOOKUP(BD501,'Vlookup tables'!$J$2:$K$5,2,FALSE))</f>
        <v>Unknown</v>
      </c>
      <c r="AL501" t="str">
        <f>IF(OR(AC501=FALSE,AC501="na"),"na",VLOOKUP(BE501,'Vlookup tables'!$J$2:$K$5,2,FALSE))</f>
        <v>Unknown</v>
      </c>
      <c r="AM501" t="str">
        <f>IF(OR(AD501=FALSE,AD501="na"),"na",VLOOKUP(BF501,'Vlookup tables'!$J$2:$K$5,2,FALSE))</f>
        <v>Unknown</v>
      </c>
      <c r="AN501" t="b">
        <f t="shared" si="510"/>
        <v>0</v>
      </c>
      <c r="AO501" t="b">
        <f t="shared" si="511"/>
        <v>0</v>
      </c>
      <c r="AP501" t="b">
        <f t="shared" si="512"/>
        <v>0</v>
      </c>
      <c r="AQ501" t="b">
        <f t="shared" si="513"/>
        <v>0</v>
      </c>
      <c r="BQ501" t="str">
        <f t="shared" si="514"/>
        <v>Unknown</v>
      </c>
      <c r="BR501" t="str">
        <f t="shared" si="515"/>
        <v>Unknown</v>
      </c>
      <c r="BS501" t="str">
        <f t="shared" si="516"/>
        <v>Unknown</v>
      </c>
      <c r="BT501" t="str">
        <f t="shared" si="517"/>
        <v>Unknown</v>
      </c>
      <c r="BU501" t="str">
        <f t="shared" si="518"/>
        <v>Unknown</v>
      </c>
      <c r="BV501" t="str">
        <f t="shared" si="519"/>
        <v>Unknown</v>
      </c>
      <c r="BW501" t="str">
        <f>IF(OR(BR501=FALSE,BR501="na"),"na",VLOOKUP(CN501,'Vlookup tables'!$G$2:$H$7,2,FALSE))</f>
        <v>Unknown</v>
      </c>
      <c r="BX501" t="str">
        <f>IF(OR(BS501=FALSE,BS501="na"),"na",VLOOKUP(CO501,'Vlookup tables'!$G$2:$H$7,2,FALSE))</f>
        <v>Unknown</v>
      </c>
      <c r="BY501" t="str">
        <f>IF(OR(BT501=FALSE,BT501="na"),"na",VLOOKUP(CP501,'Vlookup tables'!$G$2:$H$7,2,FALSE))</f>
        <v>Unknown</v>
      </c>
      <c r="BZ501" t="str">
        <f>IF(OR(BU501=FALSE,BU501="na"),"na",VLOOKUP(CQ501,'Vlookup tables'!$G$2:$H$7,2,FALSE))</f>
        <v>Unknown</v>
      </c>
      <c r="CA501" t="str">
        <f>IF(OR(BR501=FALSE,BR501="na"),"na",VLOOKUP(CU501,'Vlookup tables'!$J$2:$K$5,2,FALSE))</f>
        <v>Unknown</v>
      </c>
      <c r="CB501" t="str">
        <f>IF(OR(BS501=FALSE,BS501="na"),"na",VLOOKUP(CV501,'Vlookup tables'!$J$2:$K$5,2,FALSE))</f>
        <v>Unknown</v>
      </c>
      <c r="CC501" t="str">
        <f>IF(OR(BT501=FALSE,BT501="na"),"na",VLOOKUP(CW501,'Vlookup tables'!$J$2:$K$5,2,FALSE))</f>
        <v>Unknown</v>
      </c>
      <c r="CD501" t="str">
        <f>IF(OR(BU501=FALSE,BU501="na"),"na",VLOOKUP(CX501,'Vlookup tables'!$J$2:$K$5,2,FALSE))</f>
        <v>Unknown</v>
      </c>
      <c r="CE501" t="b">
        <f t="shared" si="520"/>
        <v>0</v>
      </c>
      <c r="CF501" t="b">
        <f t="shared" si="521"/>
        <v>0</v>
      </c>
      <c r="CG501" t="b">
        <f t="shared" si="522"/>
        <v>0</v>
      </c>
      <c r="CH501" t="b">
        <f t="shared" si="523"/>
        <v>0</v>
      </c>
      <c r="DI501" t="b">
        <f t="shared" si="524"/>
        <v>0</v>
      </c>
      <c r="EQ501" t="str">
        <f t="shared" si="525"/>
        <v>Unknown</v>
      </c>
      <c r="ER501" t="b">
        <f t="shared" si="526"/>
        <v>0</v>
      </c>
      <c r="ES501" t="b">
        <f t="shared" si="527"/>
        <v>0</v>
      </c>
      <c r="ET501" t="b">
        <f t="shared" si="528"/>
        <v>0</v>
      </c>
      <c r="EU501" t="b">
        <f t="shared" si="529"/>
        <v>0</v>
      </c>
      <c r="EV501" t="b">
        <f t="shared" si="530"/>
        <v>0</v>
      </c>
      <c r="EW501" t="str">
        <f t="shared" si="484"/>
        <v>na</v>
      </c>
      <c r="EX501" t="str">
        <f t="shared" si="485"/>
        <v>na</v>
      </c>
      <c r="EY501" t="str">
        <f t="shared" si="486"/>
        <v>na</v>
      </c>
      <c r="EZ501" t="str">
        <f t="shared" si="487"/>
        <v>na</v>
      </c>
      <c r="FA501" t="str">
        <f t="shared" si="488"/>
        <v>na</v>
      </c>
      <c r="FB501" t="str">
        <f t="shared" si="489"/>
        <v>na</v>
      </c>
      <c r="FC501" t="str">
        <f t="shared" si="531"/>
        <v>na</v>
      </c>
      <c r="FD501" t="str">
        <f t="shared" si="490"/>
        <v>na</v>
      </c>
      <c r="FE501" t="str">
        <f t="shared" si="491"/>
        <v>na</v>
      </c>
      <c r="FF501" t="str">
        <f t="shared" si="492"/>
        <v>na</v>
      </c>
      <c r="FG501" t="str">
        <f t="shared" si="493"/>
        <v>na</v>
      </c>
      <c r="FH501" t="str">
        <f t="shared" si="532"/>
        <v>na</v>
      </c>
      <c r="FI501" t="str">
        <f>IF(OR(FD501=FALSE,FD501="na"),"na",VLOOKUP(GH501,'Vlookup tables'!$G$2:$H$7,2,FALSE))</f>
        <v>na</v>
      </c>
      <c r="FJ501" t="str">
        <f>IF(OR(FE501=FALSE,FE501="na"),"na",VLOOKUP(GI501,'Vlookup tables'!$G$2:$H$7,2,FALSE))</f>
        <v>na</v>
      </c>
      <c r="FK501" t="str">
        <f>IF(OR(FF501=FALSE,FF501="na"),"na",VLOOKUP(GJ501,'Vlookup tables'!$G$2:$H$7,2,FALSE))</f>
        <v>na</v>
      </c>
      <c r="FL501" t="str">
        <f>IF(OR(FG501=FALSE,FG501="na"),"na",VLOOKUP(GK501,'Vlookup tables'!$G$2:$H$7,2,FALSE))</f>
        <v>na</v>
      </c>
      <c r="FM501" t="str">
        <f>IF(OR(FD501=FALSE,FD501="na"),"na",VLOOKUP(GO501,'Vlookup tables'!$J$2:$K$5,2,FALSE))</f>
        <v>na</v>
      </c>
      <c r="FN501" t="str">
        <f>IF(OR(FE501=FALSE,FE501="na"),"na",VLOOKUP(GP501,'Vlookup tables'!$J$2:$K$5,2,FALSE))</f>
        <v>na</v>
      </c>
      <c r="FO501" t="str">
        <f>IF(OR(FF501=FALSE,FF501="na"),"na",VLOOKUP(GQ501,'Vlookup tables'!$J$2:$K$5,2,FALSE))</f>
        <v>na</v>
      </c>
      <c r="FP501" t="str">
        <f>IF(OR(FG501=FALSE,FG501="na"),"na",VLOOKUP(GR501,'Vlookup tables'!$J$2:$K$5,2,FALSE))</f>
        <v>na</v>
      </c>
      <c r="FQ501" t="str">
        <f t="shared" si="494"/>
        <v>na</v>
      </c>
      <c r="FR501" t="str">
        <f t="shared" si="495"/>
        <v>na</v>
      </c>
      <c r="FS501" t="str">
        <f t="shared" si="496"/>
        <v>na</v>
      </c>
      <c r="FT501" t="str">
        <f t="shared" si="497"/>
        <v>na</v>
      </c>
      <c r="FU501" t="str">
        <f t="shared" si="498"/>
        <v>na</v>
      </c>
      <c r="HX501" t="str">
        <f>IF(IT501="","Unknown",VLOOKUP(IT501,'Vlookup tables'!$B$13:$C$16,2,FALSE))</f>
        <v>Unknown</v>
      </c>
      <c r="HY501" t="str">
        <f>IF(IU501="","Unknown",VLOOKUP(IU501,'Vlookup tables'!$D$13:$E$16,2,FALSE))</f>
        <v>Unknown</v>
      </c>
      <c r="HZ501" t="str">
        <f>IF(IV501="","Unknown",VLOOKUP(IV501,'Vlookup tables'!$F$13:$G$16,2,FALSE))</f>
        <v>Unknown</v>
      </c>
      <c r="IA501" t="str">
        <f>IF(IW501="","Unknown",VLOOKUP(IW501,'Vlookup tables'!$H$13:$I$16,2,FALSE))</f>
        <v>Unknown</v>
      </c>
      <c r="IB501" t="str">
        <f>IF(IX501="","Unknown",VLOOKUP(IX501,'Vlookup tables'!$J$13:$K$16,2,FALSE))</f>
        <v>Unknown</v>
      </c>
      <c r="IC501" t="str">
        <f>IF(IY501="","Unknown",VLOOKUP(IY501,'Vlookup tables'!$L$13:$M$16,2,FALSE))</f>
        <v>Unknown</v>
      </c>
      <c r="ID501" t="str">
        <f>IF(IZ501="","Unknown",VLOOKUP(IZ501,'Vlookup tables'!$N$13:$O$16,2,FALSE))</f>
        <v>Unknown</v>
      </c>
      <c r="IE501" t="str">
        <f>VLOOKUP(JA501,'Vlookup tables'!$P$13:$Q$15,2,FALSE)</f>
        <v>Unknown</v>
      </c>
      <c r="IF501" t="str">
        <f t="shared" si="533"/>
        <v>na</v>
      </c>
      <c r="IG501" t="str">
        <f t="shared" si="534"/>
        <v>na</v>
      </c>
      <c r="IH501" t="str">
        <f t="shared" si="535"/>
        <v>na</v>
      </c>
      <c r="II501" t="str">
        <f t="shared" si="499"/>
        <v>na</v>
      </c>
      <c r="IJ501" t="str">
        <f>IF(OR(IF501=FALSE,IF501="na"),"na",VLOOKUP(JF501,'Vlookup tables'!$G$2:$H$7,2,FALSE))</f>
        <v>na</v>
      </c>
      <c r="IK501" t="str">
        <f>IF(OR(IG501=FALSE,IG501="na"),"na",VLOOKUP(JG501,'Vlookup tables'!$G$2:$H$7,2,FALSE))</f>
        <v>na</v>
      </c>
      <c r="IL501" t="str">
        <f>IF(OR(IH501=FALSE,IH501="na"),"na",VLOOKUP(JH501,'Vlookup tables'!$G$2:$H$7,2,FALSE))</f>
        <v>na</v>
      </c>
      <c r="IM501" t="str">
        <f>IF(OR(IF501=FALSE,IF501="na"),"na",VLOOKUP(JL501,'Vlookup tables'!$J$2:$K$5,2,FALSE))</f>
        <v>na</v>
      </c>
      <c r="IN501" t="str">
        <f>IF(OR(IG501=FALSE,IG501="na"),"na",VLOOKUP(JM501,'Vlookup tables'!$J$2:$K$5,2,FALSE))</f>
        <v>na</v>
      </c>
      <c r="IO501" t="str">
        <f>IF(OR(IH501=FALSE,IH501="na"),"na",VLOOKUP(JN501,'Vlookup tables'!$J$2:$K$5,2,FALSE))</f>
        <v>na</v>
      </c>
      <c r="IP501" t="str">
        <f t="shared" si="536"/>
        <v>na</v>
      </c>
      <c r="IQ501" t="str">
        <f t="shared" si="537"/>
        <v>na</v>
      </c>
      <c r="IR501" t="str">
        <f t="shared" si="538"/>
        <v>na</v>
      </c>
      <c r="IS501" t="b">
        <f t="shared" si="539"/>
        <v>0</v>
      </c>
      <c r="KQ501" t="b">
        <f t="shared" si="540"/>
        <v>0</v>
      </c>
      <c r="KR501">
        <f t="shared" si="500"/>
        <v>107</v>
      </c>
    </row>
    <row r="502" spans="1:304" ht="14.4" customHeight="1" outlineLevel="1" x14ac:dyDescent="0.3">
      <c r="A502">
        <v>98</v>
      </c>
      <c r="B502">
        <v>536</v>
      </c>
      <c r="C502" s="2">
        <v>44905.565532407411</v>
      </c>
      <c r="D502">
        <v>1</v>
      </c>
      <c r="E502" t="s">
        <v>581</v>
      </c>
      <c r="F502" t="s">
        <v>611</v>
      </c>
      <c r="G502">
        <f>VLOOKUP(F502,'Vlookup tables'!$A$2:$B$10,2,FALSE)</f>
        <v>4</v>
      </c>
      <c r="H502" t="s">
        <v>545</v>
      </c>
      <c r="J502" t="str">
        <f t="shared" si="541"/>
        <v>Engineering</v>
      </c>
      <c r="K502" t="s">
        <v>611</v>
      </c>
      <c r="L502">
        <f>VLOOKUP(K502,'Vlookup tables'!$A$2:$B$10,2,FALSE)</f>
        <v>4</v>
      </c>
      <c r="M502" t="s">
        <v>583</v>
      </c>
      <c r="N502" t="b">
        <f t="shared" si="501"/>
        <v>1</v>
      </c>
      <c r="O502" t="b">
        <f t="shared" si="502"/>
        <v>0</v>
      </c>
      <c r="P502" t="b">
        <f t="shared" si="503"/>
        <v>0</v>
      </c>
      <c r="Q502" t="b">
        <f t="shared" si="504"/>
        <v>0</v>
      </c>
      <c r="R502" t="b">
        <f t="shared" si="505"/>
        <v>0</v>
      </c>
      <c r="S502" t="s">
        <v>547</v>
      </c>
      <c r="T502" t="str">
        <f t="shared" si="542"/>
        <v>na</v>
      </c>
      <c r="U502" t="b">
        <f t="shared" si="543"/>
        <v>0</v>
      </c>
      <c r="V502" t="b">
        <f t="shared" si="544"/>
        <v>1</v>
      </c>
      <c r="W502" t="b">
        <f t="shared" si="545"/>
        <v>0</v>
      </c>
      <c r="X502" t="b">
        <f t="shared" si="546"/>
        <v>0</v>
      </c>
      <c r="Y502" t="s">
        <v>584</v>
      </c>
      <c r="Z502">
        <f>VLOOKUP(Y502,'Vlookup tables'!$D$2:$E$6,2,FALSE)</f>
        <v>2</v>
      </c>
      <c r="AA502" t="str">
        <f t="shared" si="483"/>
        <v>na</v>
      </c>
      <c r="AB502" t="str">
        <f t="shared" si="506"/>
        <v>na</v>
      </c>
      <c r="AC502" t="str">
        <f t="shared" si="507"/>
        <v>na</v>
      </c>
      <c r="AD502" t="str">
        <f t="shared" si="508"/>
        <v>na</v>
      </c>
      <c r="AE502" t="str">
        <f t="shared" si="509"/>
        <v>na</v>
      </c>
      <c r="AF502" t="str">
        <f>IF(OR(AA502=FALSE,AA502="na"),"na",VLOOKUP(AV502,'Vlookup tables'!$G$2:$H$7,2,FALSE))</f>
        <v>na</v>
      </c>
      <c r="AG502" t="str">
        <f>IF(OR(AB502=FALSE,AB502="na"),"na",VLOOKUP(AW502,'Vlookup tables'!$G$2:$H$7,2,FALSE))</f>
        <v>na</v>
      </c>
      <c r="AH502" t="str">
        <f>IF(OR(AC502=FALSE,AC502="na"),"na",VLOOKUP(AX502,'Vlookup tables'!$G$2:$H$7,2,FALSE))</f>
        <v>na</v>
      </c>
      <c r="AI502" t="str">
        <f>IF(OR(AD502=FALSE,AD502="na"),"na",VLOOKUP(AY502,'Vlookup tables'!$G$2:$H$7,2,FALSE))</f>
        <v>na</v>
      </c>
      <c r="AJ502" t="str">
        <f>IF(OR(AA502=FALSE,AA502="na"),"na",VLOOKUP(BC502,'Vlookup tables'!$J$2:$K$5,2,FALSE))</f>
        <v>na</v>
      </c>
      <c r="AK502" t="str">
        <f>IF(OR(AB502=FALSE,AB502="na"),"na",VLOOKUP(BD502,'Vlookup tables'!$J$2:$K$5,2,FALSE))</f>
        <v>na</v>
      </c>
      <c r="AL502" t="str">
        <f>IF(OR(AC502=FALSE,AC502="na"),"na",VLOOKUP(BE502,'Vlookup tables'!$J$2:$K$5,2,FALSE))</f>
        <v>na</v>
      </c>
      <c r="AM502" t="str">
        <f>IF(OR(AD502=FALSE,AD502="na"),"na",VLOOKUP(BF502,'Vlookup tables'!$J$2:$K$5,2,FALSE))</f>
        <v>na</v>
      </c>
      <c r="AN502" t="str">
        <f t="shared" si="510"/>
        <v>na</v>
      </c>
      <c r="AO502" t="str">
        <f t="shared" si="511"/>
        <v>na</v>
      </c>
      <c r="AP502" t="str">
        <f t="shared" si="512"/>
        <v>na</v>
      </c>
      <c r="AQ502" t="str">
        <f t="shared" si="513"/>
        <v>na</v>
      </c>
      <c r="BQ502" t="str">
        <f t="shared" si="514"/>
        <v>na</v>
      </c>
      <c r="BR502" t="b">
        <f t="shared" si="515"/>
        <v>1</v>
      </c>
      <c r="BS502" t="b">
        <f t="shared" si="516"/>
        <v>1</v>
      </c>
      <c r="BT502" t="b">
        <f t="shared" si="517"/>
        <v>1</v>
      </c>
      <c r="BU502" t="b">
        <f t="shared" si="518"/>
        <v>0</v>
      </c>
      <c r="BV502" t="b">
        <f t="shared" si="519"/>
        <v>0</v>
      </c>
      <c r="BW502">
        <f>IF(OR(BR502=FALSE,BR502="na"),"na",VLOOKUP(CN502,'Vlookup tables'!$G$2:$H$7,2,FALSE))</f>
        <v>2</v>
      </c>
      <c r="BX502">
        <f>IF(OR(BS502=FALSE,BS502="na"),"na",VLOOKUP(CO502,'Vlookup tables'!$G$2:$H$7,2,FALSE))</f>
        <v>1</v>
      </c>
      <c r="BY502">
        <f>IF(OR(BT502=FALSE,BT502="na"),"na",VLOOKUP(CP502,'Vlookup tables'!$G$2:$H$7,2,FALSE))</f>
        <v>1</v>
      </c>
      <c r="BZ502" t="str">
        <f>IF(OR(BU502=FALSE,BU502="na"),"na",VLOOKUP(CQ502,'Vlookup tables'!$G$2:$H$7,2,FALSE))</f>
        <v>na</v>
      </c>
      <c r="CA502">
        <f>IF(OR(BR502=FALSE,BR502="na"),"na",VLOOKUP(CU502,'Vlookup tables'!$J$2:$K$5,2,FALSE))</f>
        <v>3</v>
      </c>
      <c r="CB502">
        <f>IF(OR(BS502=FALSE,BS502="na"),"na",VLOOKUP(CV502,'Vlookup tables'!$J$2:$K$5,2,FALSE))</f>
        <v>3</v>
      </c>
      <c r="CC502">
        <f>IF(OR(BT502=FALSE,BT502="na"),"na",VLOOKUP(CW502,'Vlookup tables'!$J$2:$K$5,2,FALSE))</f>
        <v>2</v>
      </c>
      <c r="CD502" t="str">
        <f>IF(OR(BU502=FALSE,BU502="na"),"na",VLOOKUP(CX502,'Vlookup tables'!$J$2:$K$5,2,FALSE))</f>
        <v>na</v>
      </c>
      <c r="CE502" t="b">
        <f t="shared" si="520"/>
        <v>0</v>
      </c>
      <c r="CF502" t="b">
        <f t="shared" si="521"/>
        <v>0</v>
      </c>
      <c r="CG502" t="b">
        <f t="shared" si="522"/>
        <v>0</v>
      </c>
      <c r="CH502" t="str">
        <f t="shared" si="523"/>
        <v>na</v>
      </c>
      <c r="CJ502" t="s">
        <v>593</v>
      </c>
      <c r="CN502" t="s">
        <v>531</v>
      </c>
      <c r="CO502" t="s">
        <v>530</v>
      </c>
      <c r="CP502" t="s">
        <v>530</v>
      </c>
      <c r="CU502" t="s">
        <v>532</v>
      </c>
      <c r="CV502" t="s">
        <v>532</v>
      </c>
      <c r="CW502" t="s">
        <v>528</v>
      </c>
      <c r="DI502" t="b">
        <f t="shared" si="524"/>
        <v>0</v>
      </c>
      <c r="DK502" t="s">
        <v>552</v>
      </c>
      <c r="EQ502" t="b">
        <f t="shared" si="525"/>
        <v>1</v>
      </c>
      <c r="ER502" t="b">
        <f t="shared" si="526"/>
        <v>1</v>
      </c>
      <c r="ES502" t="b">
        <f t="shared" si="527"/>
        <v>0</v>
      </c>
      <c r="ET502" t="b">
        <f t="shared" si="528"/>
        <v>0</v>
      </c>
      <c r="EU502" t="b">
        <f t="shared" si="529"/>
        <v>0</v>
      </c>
      <c r="EV502" t="b">
        <f t="shared" si="530"/>
        <v>0</v>
      </c>
      <c r="EW502">
        <f t="shared" si="484"/>
        <v>1</v>
      </c>
      <c r="EX502" t="str">
        <f t="shared" si="485"/>
        <v>na</v>
      </c>
      <c r="EY502" t="str">
        <f t="shared" si="486"/>
        <v>na</v>
      </c>
      <c r="EZ502" t="str">
        <f t="shared" si="487"/>
        <v>na</v>
      </c>
      <c r="FA502" t="b">
        <f t="shared" si="488"/>
        <v>1</v>
      </c>
      <c r="FB502" t="b">
        <f t="shared" si="489"/>
        <v>0</v>
      </c>
      <c r="FC502" t="b">
        <f t="shared" si="531"/>
        <v>0</v>
      </c>
      <c r="FD502" t="b">
        <f t="shared" si="490"/>
        <v>1</v>
      </c>
      <c r="FE502" t="str">
        <f t="shared" si="491"/>
        <v>na</v>
      </c>
      <c r="FF502" t="b">
        <f t="shared" si="492"/>
        <v>0</v>
      </c>
      <c r="FG502" t="b">
        <f t="shared" si="493"/>
        <v>0</v>
      </c>
      <c r="FH502" t="b">
        <f t="shared" si="532"/>
        <v>0</v>
      </c>
      <c r="FI502">
        <f>IF(OR(FD502=FALSE,FD502="na"),"na",VLOOKUP(GH502,'Vlookup tables'!$G$2:$H$7,2,FALSE))</f>
        <v>1</v>
      </c>
      <c r="FJ502" t="str">
        <f>IF(OR(FE502=FALSE,FE502="na"),"na",VLOOKUP(GI502,'Vlookup tables'!$G$2:$H$7,2,FALSE))</f>
        <v>na</v>
      </c>
      <c r="FK502" t="str">
        <f>IF(OR(FF502=FALSE,FF502="na"),"na",VLOOKUP(GJ502,'Vlookup tables'!$G$2:$H$7,2,FALSE))</f>
        <v>na</v>
      </c>
      <c r="FL502" t="str">
        <f>IF(OR(FG502=FALSE,FG502="na"),"na",VLOOKUP(GK502,'Vlookup tables'!$G$2:$H$7,2,FALSE))</f>
        <v>na</v>
      </c>
      <c r="FM502">
        <f>IF(OR(FD502=FALSE,FD502="na"),"na",VLOOKUP(GO502,'Vlookup tables'!$J$2:$K$5,2,FALSE))</f>
        <v>2</v>
      </c>
      <c r="FN502" t="str">
        <f>IF(OR(FE502=FALSE,FE502="na"),"na",VLOOKUP(GP502,'Vlookup tables'!$J$2:$K$5,2,FALSE))</f>
        <v>na</v>
      </c>
      <c r="FO502" t="str">
        <f>IF(OR(FF502=FALSE,FF502="na"),"na",VLOOKUP(GQ502,'Vlookup tables'!$J$2:$K$5,2,FALSE))</f>
        <v>na</v>
      </c>
      <c r="FP502" t="str">
        <f>IF(OR(FG502=FALSE,FG502="na"),"na",VLOOKUP(GR502,'Vlookup tables'!$J$2:$K$5,2,FALSE))</f>
        <v>na</v>
      </c>
      <c r="FQ502" t="b">
        <f t="shared" si="494"/>
        <v>0</v>
      </c>
      <c r="FR502" t="str">
        <f t="shared" si="495"/>
        <v>na</v>
      </c>
      <c r="FS502" t="str">
        <f t="shared" si="496"/>
        <v>na</v>
      </c>
      <c r="FT502" t="str">
        <f t="shared" si="497"/>
        <v>na</v>
      </c>
      <c r="FU502" t="b">
        <f t="shared" si="498"/>
        <v>0</v>
      </c>
      <c r="FV502" t="s">
        <v>601</v>
      </c>
      <c r="FX502" t="s">
        <v>555</v>
      </c>
      <c r="GB502" t="s">
        <v>661</v>
      </c>
      <c r="GF502" t="s">
        <v>596</v>
      </c>
      <c r="GH502" t="s">
        <v>530</v>
      </c>
      <c r="GO502" t="s">
        <v>528</v>
      </c>
      <c r="HD502" t="s">
        <v>552</v>
      </c>
      <c r="HX502">
        <f>IF(IT502="","Unknown",VLOOKUP(IT502,'Vlookup tables'!$B$13:$C$16,2,FALSE))</f>
        <v>3</v>
      </c>
      <c r="HY502">
        <f>IF(IU502="","Unknown",VLOOKUP(IU502,'Vlookup tables'!$D$13:$E$16,2,FALSE))</f>
        <v>2</v>
      </c>
      <c r="HZ502">
        <f>IF(IV502="","Unknown",VLOOKUP(IV502,'Vlookup tables'!$F$13:$G$16,2,FALSE))</f>
        <v>3</v>
      </c>
      <c r="IA502">
        <f>IF(IW502="","Unknown",VLOOKUP(IW502,'Vlookup tables'!$H$13:$I$16,2,FALSE))</f>
        <v>2</v>
      </c>
      <c r="IB502">
        <f>IF(IX502="","Unknown",VLOOKUP(IX502,'Vlookup tables'!$J$13:$K$16,2,FALSE))</f>
        <v>2</v>
      </c>
      <c r="IC502">
        <f>IF(IY502="","Unknown",VLOOKUP(IY502,'Vlookup tables'!$L$13:$M$16,2,FALSE))</f>
        <v>3</v>
      </c>
      <c r="ID502">
        <f>IF(IZ502="","Unknown",VLOOKUP(IZ502,'Vlookup tables'!$N$13:$O$16,2,FALSE))</f>
        <v>1</v>
      </c>
      <c r="IE502">
        <f>VLOOKUP(JA502,'Vlookup tables'!$P$13:$Q$15,2,FALSE)</f>
        <v>2</v>
      </c>
      <c r="IF502" t="b">
        <f t="shared" si="533"/>
        <v>0</v>
      </c>
      <c r="IG502" t="b">
        <f t="shared" si="534"/>
        <v>0</v>
      </c>
      <c r="IH502" t="b">
        <f t="shared" si="535"/>
        <v>0</v>
      </c>
      <c r="II502" t="b">
        <f t="shared" si="499"/>
        <v>1</v>
      </c>
      <c r="IJ502" t="str">
        <f>IF(OR(IF502=FALSE,IF502="na"),"na",VLOOKUP(JF502,'Vlookup tables'!$G$2:$H$7,2,FALSE))</f>
        <v>na</v>
      </c>
      <c r="IK502" t="str">
        <f>IF(OR(IG502=FALSE,IG502="na"),"na",VLOOKUP(JG502,'Vlookup tables'!$G$2:$H$7,2,FALSE))</f>
        <v>na</v>
      </c>
      <c r="IL502" t="str">
        <f>IF(OR(IH502=FALSE,IH502="na"),"na",VLOOKUP(JH502,'Vlookup tables'!$G$2:$H$7,2,FALSE))</f>
        <v>na</v>
      </c>
      <c r="IM502" t="str">
        <f>IF(OR(IF502=FALSE,IF502="na"),"na",VLOOKUP(JL502,'Vlookup tables'!$J$2:$K$5,2,FALSE))</f>
        <v>na</v>
      </c>
      <c r="IN502" t="str">
        <f>IF(OR(IG502=FALSE,IG502="na"),"na",VLOOKUP(JM502,'Vlookup tables'!$J$2:$K$5,2,FALSE))</f>
        <v>na</v>
      </c>
      <c r="IO502" t="str">
        <f>IF(OR(IH502=FALSE,IH502="na"),"na",VLOOKUP(JN502,'Vlookup tables'!$J$2:$K$5,2,FALSE))</f>
        <v>na</v>
      </c>
      <c r="IP502" t="str">
        <f t="shared" si="536"/>
        <v>na</v>
      </c>
      <c r="IQ502" t="str">
        <f t="shared" si="537"/>
        <v>na</v>
      </c>
      <c r="IR502" t="str">
        <f t="shared" si="538"/>
        <v>na</v>
      </c>
      <c r="IS502" t="b">
        <f t="shared" si="539"/>
        <v>0</v>
      </c>
      <c r="IT502" t="s">
        <v>538</v>
      </c>
      <c r="IU502" t="s">
        <v>560</v>
      </c>
      <c r="IV502" t="s">
        <v>540</v>
      </c>
      <c r="IW502" t="s">
        <v>562</v>
      </c>
      <c r="IX502" t="s">
        <v>563</v>
      </c>
      <c r="IY502" t="s">
        <v>532</v>
      </c>
      <c r="IZ502" t="s">
        <v>562</v>
      </c>
      <c r="JA502" t="s">
        <v>578</v>
      </c>
      <c r="JB502" t="s">
        <v>579</v>
      </c>
      <c r="JC502" t="s">
        <v>2230</v>
      </c>
      <c r="JI502" t="s">
        <v>530</v>
      </c>
      <c r="JO502" t="s">
        <v>532</v>
      </c>
      <c r="KN502" t="s">
        <v>552</v>
      </c>
      <c r="KQ502" t="b">
        <f t="shared" si="540"/>
        <v>0</v>
      </c>
      <c r="KR502">
        <f t="shared" si="500"/>
        <v>142</v>
      </c>
    </row>
    <row r="503" spans="1:304" ht="14.4" customHeight="1" outlineLevel="1" x14ac:dyDescent="0.3">
      <c r="A503">
        <v>45</v>
      </c>
      <c r="B503">
        <v>5182</v>
      </c>
      <c r="C503" s="2">
        <v>44905.576435185183</v>
      </c>
      <c r="D503">
        <v>1</v>
      </c>
      <c r="E503" t="s">
        <v>590</v>
      </c>
      <c r="F503" t="s">
        <v>611</v>
      </c>
      <c r="G503">
        <f>VLOOKUP(F503,'Vlookup tables'!$A$2:$B$10,2,FALSE)</f>
        <v>4</v>
      </c>
      <c r="H503" t="s">
        <v>545</v>
      </c>
      <c r="J503" t="str">
        <f t="shared" si="541"/>
        <v>Engineering</v>
      </c>
      <c r="K503" t="s">
        <v>568</v>
      </c>
      <c r="L503">
        <f>VLOOKUP(K503,'Vlookup tables'!$A$2:$B$10,2,FALSE)</f>
        <v>6</v>
      </c>
      <c r="M503" t="s">
        <v>583</v>
      </c>
      <c r="N503" t="b">
        <f t="shared" si="501"/>
        <v>1</v>
      </c>
      <c r="O503" t="b">
        <f t="shared" si="502"/>
        <v>0</v>
      </c>
      <c r="P503" t="b">
        <f t="shared" si="503"/>
        <v>0</v>
      </c>
      <c r="Q503" t="b">
        <f t="shared" si="504"/>
        <v>0</v>
      </c>
      <c r="R503" t="b">
        <f t="shared" si="505"/>
        <v>0</v>
      </c>
      <c r="S503" t="s">
        <v>547</v>
      </c>
      <c r="T503" t="str">
        <f t="shared" si="542"/>
        <v>na</v>
      </c>
      <c r="U503" t="b">
        <f t="shared" si="543"/>
        <v>0</v>
      </c>
      <c r="V503" t="b">
        <f t="shared" si="544"/>
        <v>1</v>
      </c>
      <c r="W503" t="b">
        <f t="shared" si="545"/>
        <v>0</v>
      </c>
      <c r="X503" t="b">
        <f t="shared" si="546"/>
        <v>0</v>
      </c>
      <c r="Y503" t="s">
        <v>517</v>
      </c>
      <c r="Z503">
        <f>VLOOKUP(Y503,'Vlookup tables'!$D$2:$E$6,2,FALSE)</f>
        <v>1</v>
      </c>
      <c r="AA503" t="b">
        <f t="shared" si="483"/>
        <v>1</v>
      </c>
      <c r="AB503" t="b">
        <f t="shared" si="506"/>
        <v>0</v>
      </c>
      <c r="AC503" t="b">
        <f t="shared" si="507"/>
        <v>0</v>
      </c>
      <c r="AD503" t="b">
        <f t="shared" si="508"/>
        <v>0</v>
      </c>
      <c r="AE503" t="b">
        <f t="shared" si="509"/>
        <v>0</v>
      </c>
      <c r="AF503">
        <f>IF(OR(AA503=FALSE,AA503="na"),"na",VLOOKUP(AV503,'Vlookup tables'!$G$2:$H$7,2,FALSE))</f>
        <v>4</v>
      </c>
      <c r="AG503" t="str">
        <f>IF(OR(AB503=FALSE,AB503="na"),"na",VLOOKUP(AW503,'Vlookup tables'!$G$2:$H$7,2,FALSE))</f>
        <v>na</v>
      </c>
      <c r="AH503" t="str">
        <f>IF(OR(AC503=FALSE,AC503="na"),"na",VLOOKUP(AX503,'Vlookup tables'!$G$2:$H$7,2,FALSE))</f>
        <v>na</v>
      </c>
      <c r="AI503" t="str">
        <f>IF(OR(AD503=FALSE,AD503="na"),"na",VLOOKUP(AY503,'Vlookup tables'!$G$2:$H$7,2,FALSE))</f>
        <v>na</v>
      </c>
      <c r="AJ503">
        <f>IF(OR(AA503=FALSE,AA503="na"),"na",VLOOKUP(BC503,'Vlookup tables'!$J$2:$K$5,2,FALSE))</f>
        <v>3</v>
      </c>
      <c r="AK503" t="str">
        <f>IF(OR(AB503=FALSE,AB503="na"),"na",VLOOKUP(BD503,'Vlookup tables'!$J$2:$K$5,2,FALSE))</f>
        <v>na</v>
      </c>
      <c r="AL503" t="str">
        <f>IF(OR(AC503=FALSE,AC503="na"),"na",VLOOKUP(BE503,'Vlookup tables'!$J$2:$K$5,2,FALSE))</f>
        <v>na</v>
      </c>
      <c r="AM503" t="str">
        <f>IF(OR(AD503=FALSE,AD503="na"),"na",VLOOKUP(BF503,'Vlookup tables'!$J$2:$K$5,2,FALSE))</f>
        <v>na</v>
      </c>
      <c r="AN503" t="b">
        <f t="shared" si="510"/>
        <v>0</v>
      </c>
      <c r="AO503" t="str">
        <f t="shared" si="511"/>
        <v>na</v>
      </c>
      <c r="AP503" t="str">
        <f t="shared" si="512"/>
        <v>na</v>
      </c>
      <c r="AQ503" t="str">
        <f t="shared" si="513"/>
        <v>na</v>
      </c>
      <c r="AR503" t="s">
        <v>747</v>
      </c>
      <c r="AV503" t="s">
        <v>573</v>
      </c>
      <c r="AX503" t="s">
        <v>573</v>
      </c>
      <c r="BC503" t="s">
        <v>532</v>
      </c>
      <c r="BE503" t="s">
        <v>532</v>
      </c>
      <c r="BQ503" t="str">
        <f t="shared" si="514"/>
        <v>Yes</v>
      </c>
      <c r="BR503" t="b">
        <f t="shared" si="515"/>
        <v>1</v>
      </c>
      <c r="BS503" t="b">
        <f t="shared" si="516"/>
        <v>1</v>
      </c>
      <c r="BT503" t="b">
        <f t="shared" si="517"/>
        <v>1</v>
      </c>
      <c r="BU503" t="b">
        <f t="shared" si="518"/>
        <v>1</v>
      </c>
      <c r="BV503" t="b">
        <f t="shared" si="519"/>
        <v>0</v>
      </c>
      <c r="BW503">
        <f>IF(OR(BR503=FALSE,BR503="na"),"na",VLOOKUP(CN503,'Vlookup tables'!$G$2:$H$7,2,FALSE))</f>
        <v>4</v>
      </c>
      <c r="BX503">
        <f>IF(OR(BS503=FALSE,BS503="na"),"na",VLOOKUP(CO503,'Vlookup tables'!$G$2:$H$7,2,FALSE))</f>
        <v>3</v>
      </c>
      <c r="BY503">
        <f>IF(OR(BT503=FALSE,BT503="na"),"na",VLOOKUP(CP503,'Vlookup tables'!$G$2:$H$7,2,FALSE))</f>
        <v>4</v>
      </c>
      <c r="BZ503">
        <f>IF(OR(BU503=FALSE,BU503="na"),"na",VLOOKUP(CQ503,'Vlookup tables'!$G$2:$H$7,2,FALSE))</f>
        <v>3</v>
      </c>
      <c r="CA503">
        <f>IF(OR(BR503=FALSE,BR503="na"),"na",VLOOKUP(CU503,'Vlookup tables'!$J$2:$K$5,2,FALSE))</f>
        <v>3</v>
      </c>
      <c r="CB503">
        <f>IF(OR(BS503=FALSE,BS503="na"),"na",VLOOKUP(CV503,'Vlookup tables'!$J$2:$K$5,2,FALSE))</f>
        <v>3</v>
      </c>
      <c r="CC503">
        <f>IF(OR(BT503=FALSE,BT503="na"),"na",VLOOKUP(CW503,'Vlookup tables'!$J$2:$K$5,2,FALSE))</f>
        <v>3</v>
      </c>
      <c r="CD503">
        <f>IF(OR(BU503=FALSE,BU503="na"),"na",VLOOKUP(CX503,'Vlookup tables'!$J$2:$K$5,2,FALSE))</f>
        <v>2</v>
      </c>
      <c r="CE503" t="b">
        <f t="shared" si="520"/>
        <v>0</v>
      </c>
      <c r="CF503" t="b">
        <f t="shared" si="521"/>
        <v>0</v>
      </c>
      <c r="CG503" t="b">
        <f t="shared" si="522"/>
        <v>0</v>
      </c>
      <c r="CH503" t="b">
        <f t="shared" si="523"/>
        <v>0</v>
      </c>
      <c r="CI503" t="s">
        <v>519</v>
      </c>
      <c r="CJ503" t="s">
        <v>550</v>
      </c>
      <c r="CN503" t="s">
        <v>573</v>
      </c>
      <c r="CO503" t="s">
        <v>527</v>
      </c>
      <c r="CP503" t="s">
        <v>573</v>
      </c>
      <c r="CQ503" t="s">
        <v>527</v>
      </c>
      <c r="CU503" t="s">
        <v>532</v>
      </c>
      <c r="CV503" t="s">
        <v>532</v>
      </c>
      <c r="CW503" t="s">
        <v>532</v>
      </c>
      <c r="CX503" t="s">
        <v>528</v>
      </c>
      <c r="DI503" t="b">
        <f t="shared" si="524"/>
        <v>0</v>
      </c>
      <c r="DK503" t="s">
        <v>552</v>
      </c>
      <c r="EQ503" t="str">
        <f t="shared" si="525"/>
        <v>Unknown</v>
      </c>
      <c r="ER503" t="b">
        <f t="shared" si="526"/>
        <v>0</v>
      </c>
      <c r="ES503" t="b">
        <f t="shared" si="527"/>
        <v>0</v>
      </c>
      <c r="ET503" t="b">
        <f t="shared" si="528"/>
        <v>0</v>
      </c>
      <c r="EU503" t="b">
        <f t="shared" si="529"/>
        <v>0</v>
      </c>
      <c r="EV503" t="b">
        <f t="shared" si="530"/>
        <v>0</v>
      </c>
      <c r="EW503" t="str">
        <f t="shared" si="484"/>
        <v>na</v>
      </c>
      <c r="EX503" t="str">
        <f t="shared" si="485"/>
        <v>na</v>
      </c>
      <c r="EY503" t="str">
        <f t="shared" si="486"/>
        <v>na</v>
      </c>
      <c r="EZ503" t="str">
        <f t="shared" si="487"/>
        <v>na</v>
      </c>
      <c r="FA503" t="str">
        <f t="shared" si="488"/>
        <v>na</v>
      </c>
      <c r="FB503" t="str">
        <f t="shared" si="489"/>
        <v>na</v>
      </c>
      <c r="FC503" t="str">
        <f t="shared" si="531"/>
        <v>na</v>
      </c>
      <c r="FD503" t="str">
        <f t="shared" si="490"/>
        <v>na</v>
      </c>
      <c r="FE503" t="str">
        <f t="shared" si="491"/>
        <v>na</v>
      </c>
      <c r="FF503" t="str">
        <f t="shared" si="492"/>
        <v>na</v>
      </c>
      <c r="FG503" t="str">
        <f t="shared" si="493"/>
        <v>na</v>
      </c>
      <c r="FH503" t="str">
        <f t="shared" si="532"/>
        <v>na</v>
      </c>
      <c r="FI503" t="str">
        <f>IF(OR(FD503=FALSE,FD503="na"),"na",VLOOKUP(GH503,'Vlookup tables'!$G$2:$H$7,2,FALSE))</f>
        <v>na</v>
      </c>
      <c r="FJ503" t="str">
        <f>IF(OR(FE503=FALSE,FE503="na"),"na",VLOOKUP(GI503,'Vlookup tables'!$G$2:$H$7,2,FALSE))</f>
        <v>na</v>
      </c>
      <c r="FK503" t="str">
        <f>IF(OR(FF503=FALSE,FF503="na"),"na",VLOOKUP(GJ503,'Vlookup tables'!$G$2:$H$7,2,FALSE))</f>
        <v>na</v>
      </c>
      <c r="FL503" t="str">
        <f>IF(OR(FG503=FALSE,FG503="na"),"na",VLOOKUP(GK503,'Vlookup tables'!$G$2:$H$7,2,FALSE))</f>
        <v>na</v>
      </c>
      <c r="FM503" t="str">
        <f>IF(OR(FD503=FALSE,FD503="na"),"na",VLOOKUP(GO503,'Vlookup tables'!$J$2:$K$5,2,FALSE))</f>
        <v>na</v>
      </c>
      <c r="FN503" t="str">
        <f>IF(OR(FE503=FALSE,FE503="na"),"na",VLOOKUP(GP503,'Vlookup tables'!$J$2:$K$5,2,FALSE))</f>
        <v>na</v>
      </c>
      <c r="FO503" t="str">
        <f>IF(OR(FF503=FALSE,FF503="na"),"na",VLOOKUP(GQ503,'Vlookup tables'!$J$2:$K$5,2,FALSE))</f>
        <v>na</v>
      </c>
      <c r="FP503" t="str">
        <f>IF(OR(FG503=FALSE,FG503="na"),"na",VLOOKUP(GR503,'Vlookup tables'!$J$2:$K$5,2,FALSE))</f>
        <v>na</v>
      </c>
      <c r="FQ503" t="str">
        <f t="shared" si="494"/>
        <v>na</v>
      </c>
      <c r="FR503" t="str">
        <f t="shared" si="495"/>
        <v>na</v>
      </c>
      <c r="FS503" t="str">
        <f t="shared" si="496"/>
        <v>na</v>
      </c>
      <c r="FT503" t="str">
        <f t="shared" si="497"/>
        <v>na</v>
      </c>
      <c r="FU503" t="str">
        <f t="shared" si="498"/>
        <v>na</v>
      </c>
      <c r="HX503" t="str">
        <f>IF(IT503="","Unknown",VLOOKUP(IT503,'Vlookup tables'!$B$13:$C$16,2,FALSE))</f>
        <v>Unknown</v>
      </c>
      <c r="HY503" t="str">
        <f>IF(IU503="","Unknown",VLOOKUP(IU503,'Vlookup tables'!$D$13:$E$16,2,FALSE))</f>
        <v>Unknown</v>
      </c>
      <c r="HZ503" t="str">
        <f>IF(IV503="","Unknown",VLOOKUP(IV503,'Vlookup tables'!$F$13:$G$16,2,FALSE))</f>
        <v>Unknown</v>
      </c>
      <c r="IA503" t="str">
        <f>IF(IW503="","Unknown",VLOOKUP(IW503,'Vlookup tables'!$H$13:$I$16,2,FALSE))</f>
        <v>Unknown</v>
      </c>
      <c r="IB503" t="str">
        <f>IF(IX503="","Unknown",VLOOKUP(IX503,'Vlookup tables'!$J$13:$K$16,2,FALSE))</f>
        <v>Unknown</v>
      </c>
      <c r="IC503" t="str">
        <f>IF(IY503="","Unknown",VLOOKUP(IY503,'Vlookup tables'!$L$13:$M$16,2,FALSE))</f>
        <v>Unknown</v>
      </c>
      <c r="ID503" t="str">
        <f>IF(IZ503="","Unknown",VLOOKUP(IZ503,'Vlookup tables'!$N$13:$O$16,2,FALSE))</f>
        <v>Unknown</v>
      </c>
      <c r="IE503" t="str">
        <f>VLOOKUP(JA503,'Vlookup tables'!$P$13:$Q$15,2,FALSE)</f>
        <v>Unknown</v>
      </c>
      <c r="IF503" t="str">
        <f t="shared" si="533"/>
        <v>na</v>
      </c>
      <c r="IG503" t="str">
        <f t="shared" si="534"/>
        <v>na</v>
      </c>
      <c r="IH503" t="str">
        <f t="shared" si="535"/>
        <v>na</v>
      </c>
      <c r="II503" t="str">
        <f t="shared" si="499"/>
        <v>na</v>
      </c>
      <c r="IJ503" t="str">
        <f>IF(OR(IF503=FALSE,IF503="na"),"na",VLOOKUP(JF503,'Vlookup tables'!$G$2:$H$7,2,FALSE))</f>
        <v>na</v>
      </c>
      <c r="IK503" t="str">
        <f>IF(OR(IG503=FALSE,IG503="na"),"na",VLOOKUP(JG503,'Vlookup tables'!$G$2:$H$7,2,FALSE))</f>
        <v>na</v>
      </c>
      <c r="IL503" t="str">
        <f>IF(OR(IH503=FALSE,IH503="na"),"na",VLOOKUP(JH503,'Vlookup tables'!$G$2:$H$7,2,FALSE))</f>
        <v>na</v>
      </c>
      <c r="IM503" t="str">
        <f>IF(OR(IF503=FALSE,IF503="na"),"na",VLOOKUP(JL503,'Vlookup tables'!$J$2:$K$5,2,FALSE))</f>
        <v>na</v>
      </c>
      <c r="IN503" t="str">
        <f>IF(OR(IG503=FALSE,IG503="na"),"na",VLOOKUP(JM503,'Vlookup tables'!$J$2:$K$5,2,FALSE))</f>
        <v>na</v>
      </c>
      <c r="IO503" t="str">
        <f>IF(OR(IH503=FALSE,IH503="na"),"na",VLOOKUP(JN503,'Vlookup tables'!$J$2:$K$5,2,FALSE))</f>
        <v>na</v>
      </c>
      <c r="IP503" t="str">
        <f t="shared" si="536"/>
        <v>na</v>
      </c>
      <c r="IQ503" t="str">
        <f t="shared" si="537"/>
        <v>na</v>
      </c>
      <c r="IR503" t="str">
        <f t="shared" si="538"/>
        <v>na</v>
      </c>
      <c r="IS503" t="b">
        <f t="shared" si="539"/>
        <v>0</v>
      </c>
      <c r="KQ503" t="b">
        <f t="shared" si="540"/>
        <v>0</v>
      </c>
      <c r="KR503">
        <f t="shared" si="500"/>
        <v>130</v>
      </c>
    </row>
    <row r="504" spans="1:304" ht="14.4" customHeight="1" outlineLevel="1" x14ac:dyDescent="0.3">
      <c r="A504">
        <v>8</v>
      </c>
      <c r="B504">
        <v>99</v>
      </c>
      <c r="C504" s="2">
        <v>44905.631550925929</v>
      </c>
      <c r="D504">
        <v>1</v>
      </c>
      <c r="E504" t="s">
        <v>581</v>
      </c>
      <c r="F504" t="s">
        <v>582</v>
      </c>
      <c r="G504">
        <f>VLOOKUP(F504,'Vlookup tables'!$A$2:$B$10,2,FALSE)</f>
        <v>1</v>
      </c>
      <c r="H504" t="s">
        <v>545</v>
      </c>
      <c r="J504" t="str">
        <f t="shared" si="541"/>
        <v>Engineering</v>
      </c>
      <c r="K504" t="s">
        <v>568</v>
      </c>
      <c r="L504">
        <f>VLOOKUP(K504,'Vlookup tables'!$A$2:$B$10,2,FALSE)</f>
        <v>6</v>
      </c>
      <c r="N504" t="str">
        <f t="shared" si="501"/>
        <v>Unknown</v>
      </c>
      <c r="O504" t="str">
        <f t="shared" si="502"/>
        <v>Unknown</v>
      </c>
      <c r="P504" t="str">
        <f t="shared" si="503"/>
        <v>Unknown</v>
      </c>
      <c r="Q504" t="str">
        <f t="shared" si="504"/>
        <v>Unknown</v>
      </c>
      <c r="R504" t="str">
        <f t="shared" si="505"/>
        <v>Unknown</v>
      </c>
      <c r="T504" t="str">
        <f t="shared" si="542"/>
        <v>Unknown</v>
      </c>
      <c r="U504" t="str">
        <f t="shared" si="543"/>
        <v>Unknown</v>
      </c>
      <c r="V504" t="str">
        <f t="shared" si="544"/>
        <v>Unknown</v>
      </c>
      <c r="W504" t="str">
        <f t="shared" si="545"/>
        <v>Unknown</v>
      </c>
      <c r="X504" t="str">
        <f t="shared" si="546"/>
        <v>Unknown</v>
      </c>
      <c r="Z504" t="str">
        <f>VLOOKUP(Y504,'Vlookup tables'!$D$2:$E$6,2,FALSE)</f>
        <v>Unknown</v>
      </c>
      <c r="AA504" t="str">
        <f t="shared" si="483"/>
        <v>Unknown</v>
      </c>
      <c r="AB504" t="str">
        <f t="shared" si="506"/>
        <v>Unknown</v>
      </c>
      <c r="AC504" t="str">
        <f t="shared" si="507"/>
        <v>Unknown</v>
      </c>
      <c r="AD504" t="str">
        <f t="shared" si="508"/>
        <v>Unknown</v>
      </c>
      <c r="AE504" t="str">
        <f t="shared" si="509"/>
        <v>Unknown</v>
      </c>
      <c r="AF504" t="str">
        <f>IF(OR(AA504=FALSE,AA504="na"),"na",VLOOKUP(AV504,'Vlookup tables'!$G$2:$H$7,2,FALSE))</f>
        <v>Unknown</v>
      </c>
      <c r="AG504" t="str">
        <f>IF(OR(AB504=FALSE,AB504="na"),"na",VLOOKUP(AW504,'Vlookup tables'!$G$2:$H$7,2,FALSE))</f>
        <v>Unknown</v>
      </c>
      <c r="AH504" t="str">
        <f>IF(OR(AC504=FALSE,AC504="na"),"na",VLOOKUP(AX504,'Vlookup tables'!$G$2:$H$7,2,FALSE))</f>
        <v>Unknown</v>
      </c>
      <c r="AI504" t="str">
        <f>IF(OR(AD504=FALSE,AD504="na"),"na",VLOOKUP(AY504,'Vlookup tables'!$G$2:$H$7,2,FALSE))</f>
        <v>Unknown</v>
      </c>
      <c r="AJ504" t="str">
        <f>IF(OR(AA504=FALSE,AA504="na"),"na",VLOOKUP(BC504,'Vlookup tables'!$J$2:$K$5,2,FALSE))</f>
        <v>Unknown</v>
      </c>
      <c r="AK504" t="str">
        <f>IF(OR(AB504=FALSE,AB504="na"),"na",VLOOKUP(BD504,'Vlookup tables'!$J$2:$K$5,2,FALSE))</f>
        <v>Unknown</v>
      </c>
      <c r="AL504" t="str">
        <f>IF(OR(AC504=FALSE,AC504="na"),"na",VLOOKUP(BE504,'Vlookup tables'!$J$2:$K$5,2,FALSE))</f>
        <v>Unknown</v>
      </c>
      <c r="AM504" t="str">
        <f>IF(OR(AD504=FALSE,AD504="na"),"na",VLOOKUP(BF504,'Vlookup tables'!$J$2:$K$5,2,FALSE))</f>
        <v>Unknown</v>
      </c>
      <c r="AN504" t="b">
        <f t="shared" si="510"/>
        <v>0</v>
      </c>
      <c r="AO504" t="b">
        <f t="shared" si="511"/>
        <v>0</v>
      </c>
      <c r="AP504" t="b">
        <f t="shared" si="512"/>
        <v>0</v>
      </c>
      <c r="AQ504" t="b">
        <f t="shared" si="513"/>
        <v>0</v>
      </c>
      <c r="BQ504" t="str">
        <f t="shared" si="514"/>
        <v>Unknown</v>
      </c>
      <c r="BR504" t="str">
        <f t="shared" si="515"/>
        <v>Unknown</v>
      </c>
      <c r="BS504" t="str">
        <f t="shared" si="516"/>
        <v>Unknown</v>
      </c>
      <c r="BT504" t="str">
        <f t="shared" si="517"/>
        <v>Unknown</v>
      </c>
      <c r="BU504" t="str">
        <f t="shared" si="518"/>
        <v>Unknown</v>
      </c>
      <c r="BV504" t="str">
        <f t="shared" si="519"/>
        <v>Unknown</v>
      </c>
      <c r="BW504" t="str">
        <f>IF(OR(BR504=FALSE,BR504="na"),"na",VLOOKUP(CN504,'Vlookup tables'!$G$2:$H$7,2,FALSE))</f>
        <v>Unknown</v>
      </c>
      <c r="BX504" t="str">
        <f>IF(OR(BS504=FALSE,BS504="na"),"na",VLOOKUP(CO504,'Vlookup tables'!$G$2:$H$7,2,FALSE))</f>
        <v>Unknown</v>
      </c>
      <c r="BY504" t="str">
        <f>IF(OR(BT504=FALSE,BT504="na"),"na",VLOOKUP(CP504,'Vlookup tables'!$G$2:$H$7,2,FALSE))</f>
        <v>Unknown</v>
      </c>
      <c r="BZ504" t="str">
        <f>IF(OR(BU504=FALSE,BU504="na"),"na",VLOOKUP(CQ504,'Vlookup tables'!$G$2:$H$7,2,FALSE))</f>
        <v>Unknown</v>
      </c>
      <c r="CA504" t="str">
        <f>IF(OR(BR504=FALSE,BR504="na"),"na",VLOOKUP(CU504,'Vlookup tables'!$J$2:$K$5,2,FALSE))</f>
        <v>Unknown</v>
      </c>
      <c r="CB504" t="str">
        <f>IF(OR(BS504=FALSE,BS504="na"),"na",VLOOKUP(CV504,'Vlookup tables'!$J$2:$K$5,2,FALSE))</f>
        <v>Unknown</v>
      </c>
      <c r="CC504" t="str">
        <f>IF(OR(BT504=FALSE,BT504="na"),"na",VLOOKUP(CW504,'Vlookup tables'!$J$2:$K$5,2,FALSE))</f>
        <v>Unknown</v>
      </c>
      <c r="CD504" t="str">
        <f>IF(OR(BU504=FALSE,BU504="na"),"na",VLOOKUP(CX504,'Vlookup tables'!$J$2:$K$5,2,FALSE))</f>
        <v>Unknown</v>
      </c>
      <c r="CE504" t="b">
        <f t="shared" si="520"/>
        <v>0</v>
      </c>
      <c r="CF504" t="b">
        <f t="shared" si="521"/>
        <v>0</v>
      </c>
      <c r="CG504" t="b">
        <f t="shared" si="522"/>
        <v>0</v>
      </c>
      <c r="CH504" t="b">
        <f t="shared" si="523"/>
        <v>0</v>
      </c>
      <c r="DI504" t="b">
        <f t="shared" si="524"/>
        <v>0</v>
      </c>
      <c r="EQ504" t="str">
        <f t="shared" si="525"/>
        <v>Unknown</v>
      </c>
      <c r="ER504" t="b">
        <f t="shared" si="526"/>
        <v>0</v>
      </c>
      <c r="ES504" t="b">
        <f t="shared" si="527"/>
        <v>0</v>
      </c>
      <c r="ET504" t="b">
        <f t="shared" si="528"/>
        <v>0</v>
      </c>
      <c r="EU504" t="b">
        <f t="shared" si="529"/>
        <v>0</v>
      </c>
      <c r="EV504" t="b">
        <f t="shared" si="530"/>
        <v>0</v>
      </c>
      <c r="EW504" t="str">
        <f t="shared" si="484"/>
        <v>na</v>
      </c>
      <c r="EX504" t="str">
        <f t="shared" si="485"/>
        <v>na</v>
      </c>
      <c r="EY504" t="str">
        <f t="shared" si="486"/>
        <v>na</v>
      </c>
      <c r="EZ504" t="str">
        <f t="shared" si="487"/>
        <v>na</v>
      </c>
      <c r="FA504" t="str">
        <f t="shared" si="488"/>
        <v>na</v>
      </c>
      <c r="FB504" t="str">
        <f t="shared" si="489"/>
        <v>na</v>
      </c>
      <c r="FC504" t="str">
        <f t="shared" si="531"/>
        <v>na</v>
      </c>
      <c r="FD504" t="str">
        <f t="shared" si="490"/>
        <v>na</v>
      </c>
      <c r="FE504" t="str">
        <f t="shared" si="491"/>
        <v>na</v>
      </c>
      <c r="FF504" t="str">
        <f t="shared" si="492"/>
        <v>na</v>
      </c>
      <c r="FG504" t="str">
        <f t="shared" si="493"/>
        <v>na</v>
      </c>
      <c r="FH504" t="str">
        <f t="shared" si="532"/>
        <v>na</v>
      </c>
      <c r="FI504" t="str">
        <f>IF(OR(FD504=FALSE,FD504="na"),"na",VLOOKUP(GH504,'Vlookup tables'!$G$2:$H$7,2,FALSE))</f>
        <v>na</v>
      </c>
      <c r="FJ504" t="str">
        <f>IF(OR(FE504=FALSE,FE504="na"),"na",VLOOKUP(GI504,'Vlookup tables'!$G$2:$H$7,2,FALSE))</f>
        <v>na</v>
      </c>
      <c r="FK504" t="str">
        <f>IF(OR(FF504=FALSE,FF504="na"),"na",VLOOKUP(GJ504,'Vlookup tables'!$G$2:$H$7,2,FALSE))</f>
        <v>na</v>
      </c>
      <c r="FL504" t="str">
        <f>IF(OR(FG504=FALSE,FG504="na"),"na",VLOOKUP(GK504,'Vlookup tables'!$G$2:$H$7,2,FALSE))</f>
        <v>na</v>
      </c>
      <c r="FM504" t="str">
        <f>IF(OR(FD504=FALSE,FD504="na"),"na",VLOOKUP(GO504,'Vlookup tables'!$J$2:$K$5,2,FALSE))</f>
        <v>na</v>
      </c>
      <c r="FN504" t="str">
        <f>IF(OR(FE504=FALSE,FE504="na"),"na",VLOOKUP(GP504,'Vlookup tables'!$J$2:$K$5,2,FALSE))</f>
        <v>na</v>
      </c>
      <c r="FO504" t="str">
        <f>IF(OR(FF504=FALSE,FF504="na"),"na",VLOOKUP(GQ504,'Vlookup tables'!$J$2:$K$5,2,FALSE))</f>
        <v>na</v>
      </c>
      <c r="FP504" t="str">
        <f>IF(OR(FG504=FALSE,FG504="na"),"na",VLOOKUP(GR504,'Vlookup tables'!$J$2:$K$5,2,FALSE))</f>
        <v>na</v>
      </c>
      <c r="FQ504" t="str">
        <f t="shared" si="494"/>
        <v>na</v>
      </c>
      <c r="FR504" t="str">
        <f t="shared" si="495"/>
        <v>na</v>
      </c>
      <c r="FS504" t="str">
        <f t="shared" si="496"/>
        <v>na</v>
      </c>
      <c r="FT504" t="str">
        <f t="shared" si="497"/>
        <v>na</v>
      </c>
      <c r="FU504" t="str">
        <f t="shared" si="498"/>
        <v>na</v>
      </c>
      <c r="HX504" t="str">
        <f>IF(IT504="","Unknown",VLOOKUP(IT504,'Vlookup tables'!$B$13:$C$16,2,FALSE))</f>
        <v>Unknown</v>
      </c>
      <c r="HY504" t="str">
        <f>IF(IU504="","Unknown",VLOOKUP(IU504,'Vlookup tables'!$D$13:$E$16,2,FALSE))</f>
        <v>Unknown</v>
      </c>
      <c r="HZ504" t="str">
        <f>IF(IV504="","Unknown",VLOOKUP(IV504,'Vlookup tables'!$F$13:$G$16,2,FALSE))</f>
        <v>Unknown</v>
      </c>
      <c r="IA504" t="str">
        <f>IF(IW504="","Unknown",VLOOKUP(IW504,'Vlookup tables'!$H$13:$I$16,2,FALSE))</f>
        <v>Unknown</v>
      </c>
      <c r="IB504" t="str">
        <f>IF(IX504="","Unknown",VLOOKUP(IX504,'Vlookup tables'!$J$13:$K$16,2,FALSE))</f>
        <v>Unknown</v>
      </c>
      <c r="IC504" t="str">
        <f>IF(IY504="","Unknown",VLOOKUP(IY504,'Vlookup tables'!$L$13:$M$16,2,FALSE))</f>
        <v>Unknown</v>
      </c>
      <c r="ID504" t="str">
        <f>IF(IZ504="","Unknown",VLOOKUP(IZ504,'Vlookup tables'!$N$13:$O$16,2,FALSE))</f>
        <v>Unknown</v>
      </c>
      <c r="IE504" t="str">
        <f>VLOOKUP(JA504,'Vlookup tables'!$P$13:$Q$15,2,FALSE)</f>
        <v>Unknown</v>
      </c>
      <c r="IF504" t="str">
        <f t="shared" si="533"/>
        <v>na</v>
      </c>
      <c r="IG504" t="str">
        <f t="shared" si="534"/>
        <v>na</v>
      </c>
      <c r="IH504" t="str">
        <f t="shared" si="535"/>
        <v>na</v>
      </c>
      <c r="II504" t="str">
        <f t="shared" si="499"/>
        <v>na</v>
      </c>
      <c r="IJ504" t="str">
        <f>IF(OR(IF504=FALSE,IF504="na"),"na",VLOOKUP(JF504,'Vlookup tables'!$G$2:$H$7,2,FALSE))</f>
        <v>na</v>
      </c>
      <c r="IK504" t="str">
        <f>IF(OR(IG504=FALSE,IG504="na"),"na",VLOOKUP(JG504,'Vlookup tables'!$G$2:$H$7,2,FALSE))</f>
        <v>na</v>
      </c>
      <c r="IL504" t="str">
        <f>IF(OR(IH504=FALSE,IH504="na"),"na",VLOOKUP(JH504,'Vlookup tables'!$G$2:$H$7,2,FALSE))</f>
        <v>na</v>
      </c>
      <c r="IM504" t="str">
        <f>IF(OR(IF504=FALSE,IF504="na"),"na",VLOOKUP(JL504,'Vlookup tables'!$J$2:$K$5,2,FALSE))</f>
        <v>na</v>
      </c>
      <c r="IN504" t="str">
        <f>IF(OR(IG504=FALSE,IG504="na"),"na",VLOOKUP(JM504,'Vlookup tables'!$J$2:$K$5,2,FALSE))</f>
        <v>na</v>
      </c>
      <c r="IO504" t="str">
        <f>IF(OR(IH504=FALSE,IH504="na"),"na",VLOOKUP(JN504,'Vlookup tables'!$J$2:$K$5,2,FALSE))</f>
        <v>na</v>
      </c>
      <c r="IP504" t="str">
        <f t="shared" si="536"/>
        <v>na</v>
      </c>
      <c r="IQ504" t="str">
        <f t="shared" si="537"/>
        <v>na</v>
      </c>
      <c r="IR504" t="str">
        <f t="shared" si="538"/>
        <v>na</v>
      </c>
      <c r="IS504" t="b">
        <f t="shared" si="539"/>
        <v>0</v>
      </c>
      <c r="KQ504" t="b">
        <f t="shared" si="540"/>
        <v>0</v>
      </c>
      <c r="KR504">
        <f t="shared" si="500"/>
        <v>111</v>
      </c>
    </row>
    <row r="505" spans="1:304" ht="14.4" customHeight="1" outlineLevel="1" x14ac:dyDescent="0.3">
      <c r="A505">
        <v>29</v>
      </c>
      <c r="B505">
        <v>380</v>
      </c>
      <c r="C505" s="2">
        <v>44905.694675925923</v>
      </c>
      <c r="D505">
        <v>1</v>
      </c>
      <c r="E505" t="s">
        <v>544</v>
      </c>
      <c r="F505" t="s">
        <v>680</v>
      </c>
      <c r="G505">
        <f>VLOOKUP(F505,'Vlookup tables'!$A$2:$B$10,2,FALSE)</f>
        <v>2</v>
      </c>
      <c r="H505" t="s">
        <v>631</v>
      </c>
      <c r="J505" t="str">
        <f t="shared" si="541"/>
        <v>Maintenance</v>
      </c>
      <c r="K505" t="s">
        <v>680</v>
      </c>
      <c r="L505">
        <f>VLOOKUP(K505,'Vlookup tables'!$A$2:$B$10,2,FALSE)</f>
        <v>2</v>
      </c>
      <c r="M505" t="s">
        <v>546</v>
      </c>
      <c r="N505" t="b">
        <f t="shared" si="501"/>
        <v>1</v>
      </c>
      <c r="O505" t="b">
        <f t="shared" si="502"/>
        <v>1</v>
      </c>
      <c r="P505" t="b">
        <f t="shared" si="503"/>
        <v>1</v>
      </c>
      <c r="Q505" t="b">
        <f t="shared" si="504"/>
        <v>1</v>
      </c>
      <c r="R505" t="b">
        <f t="shared" si="505"/>
        <v>0</v>
      </c>
      <c r="S505" t="s">
        <v>614</v>
      </c>
      <c r="T505" t="str">
        <f t="shared" si="542"/>
        <v>na</v>
      </c>
      <c r="U505" t="str">
        <f t="shared" si="543"/>
        <v>na</v>
      </c>
      <c r="V505" t="str">
        <f t="shared" si="544"/>
        <v>na</v>
      </c>
      <c r="W505" t="str">
        <f t="shared" si="545"/>
        <v>na</v>
      </c>
      <c r="X505" t="b">
        <f t="shared" si="546"/>
        <v>0</v>
      </c>
      <c r="Y505" t="s">
        <v>517</v>
      </c>
      <c r="Z505">
        <f>VLOOKUP(Y505,'Vlookup tables'!$D$2:$E$6,2,FALSE)</f>
        <v>1</v>
      </c>
      <c r="AA505" t="b">
        <f t="shared" si="483"/>
        <v>1</v>
      </c>
      <c r="AB505" t="b">
        <f t="shared" si="506"/>
        <v>0</v>
      </c>
      <c r="AC505" t="b">
        <f t="shared" si="507"/>
        <v>0</v>
      </c>
      <c r="AD505" t="b">
        <f t="shared" si="508"/>
        <v>1</v>
      </c>
      <c r="AE505" t="b">
        <f t="shared" si="509"/>
        <v>0</v>
      </c>
      <c r="AF505">
        <f>IF(OR(AA505=FALSE,AA505="na"),"na",VLOOKUP(AV505,'Vlookup tables'!$G$2:$H$7,2,FALSE))</f>
        <v>4</v>
      </c>
      <c r="AG505" t="str">
        <f>IF(OR(AB505=FALSE,AB505="na"),"na",VLOOKUP(AW505,'Vlookup tables'!$G$2:$H$7,2,FALSE))</f>
        <v>na</v>
      </c>
      <c r="AH505" t="str">
        <f>IF(OR(AC505=FALSE,AC505="na"),"na",VLOOKUP(AX505,'Vlookup tables'!$G$2:$H$7,2,FALSE))</f>
        <v>na</v>
      </c>
      <c r="AI505">
        <f>IF(OR(AD505=FALSE,AD505="na"),"na",VLOOKUP(AY505,'Vlookup tables'!$G$2:$H$7,2,FALSE))</f>
        <v>2</v>
      </c>
      <c r="AJ505">
        <f>IF(OR(AA505=FALSE,AA505="na"),"na",VLOOKUP(BC505,'Vlookup tables'!$J$2:$K$5,2,FALSE))</f>
        <v>3</v>
      </c>
      <c r="AK505" t="str">
        <f>IF(OR(AB505=FALSE,AB505="na"),"na",VLOOKUP(BD505,'Vlookup tables'!$J$2:$K$5,2,FALSE))</f>
        <v>na</v>
      </c>
      <c r="AL505" t="str">
        <f>IF(OR(AC505=FALSE,AC505="na"),"na",VLOOKUP(BE505,'Vlookup tables'!$J$2:$K$5,2,FALSE))</f>
        <v>na</v>
      </c>
      <c r="AM505">
        <f>IF(OR(AD505=FALSE,AD505="na"),"na",VLOOKUP(BF505,'Vlookup tables'!$J$2:$K$5,2,FALSE))</f>
        <v>3</v>
      </c>
      <c r="AN505" t="b">
        <f t="shared" si="510"/>
        <v>1</v>
      </c>
      <c r="AO505" t="str">
        <f t="shared" si="511"/>
        <v>na</v>
      </c>
      <c r="AP505" t="str">
        <f t="shared" si="512"/>
        <v>na</v>
      </c>
      <c r="AQ505" t="b">
        <f t="shared" si="513"/>
        <v>1</v>
      </c>
      <c r="AR505" t="s">
        <v>666</v>
      </c>
      <c r="AV505" t="s">
        <v>573</v>
      </c>
      <c r="AX505" t="s">
        <v>573</v>
      </c>
      <c r="AY505" t="s">
        <v>531</v>
      </c>
      <c r="BC505" t="s">
        <v>532</v>
      </c>
      <c r="BE505" t="s">
        <v>532</v>
      </c>
      <c r="BF505" t="s">
        <v>532</v>
      </c>
      <c r="BJ505" t="s">
        <v>2231</v>
      </c>
      <c r="BL505" t="s">
        <v>2231</v>
      </c>
      <c r="BM505" t="s">
        <v>2231</v>
      </c>
      <c r="BQ505" t="str">
        <f t="shared" si="514"/>
        <v>Yes</v>
      </c>
      <c r="BR505" t="b">
        <f t="shared" si="515"/>
        <v>1</v>
      </c>
      <c r="BS505" t="b">
        <f t="shared" si="516"/>
        <v>1</v>
      </c>
      <c r="BT505" t="b">
        <f t="shared" si="517"/>
        <v>1</v>
      </c>
      <c r="BU505" t="b">
        <f t="shared" si="518"/>
        <v>0</v>
      </c>
      <c r="BV505" t="b">
        <f t="shared" si="519"/>
        <v>0</v>
      </c>
      <c r="BW505">
        <f>IF(OR(BR505=FALSE,BR505="na"),"na",VLOOKUP(CN505,'Vlookup tables'!$G$2:$H$7,2,FALSE))</f>
        <v>3</v>
      </c>
      <c r="BX505">
        <f>IF(OR(BS505=FALSE,BS505="na"),"na",VLOOKUP(CO505,'Vlookup tables'!$G$2:$H$7,2,FALSE))</f>
        <v>4</v>
      </c>
      <c r="BY505">
        <f>IF(OR(BT505=FALSE,BT505="na"),"na",VLOOKUP(CP505,'Vlookup tables'!$G$2:$H$7,2,FALSE))</f>
        <v>2</v>
      </c>
      <c r="BZ505" t="str">
        <f>IF(OR(BU505=FALSE,BU505="na"),"na",VLOOKUP(CQ505,'Vlookup tables'!$G$2:$H$7,2,FALSE))</f>
        <v>na</v>
      </c>
      <c r="CA505">
        <f>IF(OR(BR505=FALSE,BR505="na"),"na",VLOOKUP(CU505,'Vlookup tables'!$J$2:$K$5,2,FALSE))</f>
        <v>3</v>
      </c>
      <c r="CB505">
        <f>IF(OR(BS505=FALSE,BS505="na"),"na",VLOOKUP(CV505,'Vlookup tables'!$J$2:$K$5,2,FALSE))</f>
        <v>3</v>
      </c>
      <c r="CC505">
        <f>IF(OR(BT505=FALSE,BT505="na"),"na",VLOOKUP(CW505,'Vlookup tables'!$J$2:$K$5,2,FALSE))</f>
        <v>3</v>
      </c>
      <c r="CD505" t="str">
        <f>IF(OR(BU505=FALSE,BU505="na"),"na",VLOOKUP(CX505,'Vlookup tables'!$J$2:$K$5,2,FALSE))</f>
        <v>na</v>
      </c>
      <c r="CE505" t="b">
        <f t="shared" si="520"/>
        <v>0</v>
      </c>
      <c r="CF505" t="b">
        <f t="shared" si="521"/>
        <v>0</v>
      </c>
      <c r="CG505" t="b">
        <f t="shared" si="522"/>
        <v>0</v>
      </c>
      <c r="CH505" t="str">
        <f t="shared" si="523"/>
        <v>na</v>
      </c>
      <c r="CI505" t="s">
        <v>519</v>
      </c>
      <c r="CJ505" t="s">
        <v>593</v>
      </c>
      <c r="CN505" t="s">
        <v>527</v>
      </c>
      <c r="CO505" t="s">
        <v>573</v>
      </c>
      <c r="CP505" t="s">
        <v>531</v>
      </c>
      <c r="CU505" t="s">
        <v>532</v>
      </c>
      <c r="CV505" t="s">
        <v>532</v>
      </c>
      <c r="CW505" t="s">
        <v>532</v>
      </c>
      <c r="DI505" t="b">
        <f t="shared" si="524"/>
        <v>0</v>
      </c>
      <c r="EQ505" t="str">
        <f t="shared" si="525"/>
        <v>Unknown</v>
      </c>
      <c r="ER505" t="b">
        <f t="shared" si="526"/>
        <v>0</v>
      </c>
      <c r="ES505" t="b">
        <f t="shared" si="527"/>
        <v>0</v>
      </c>
      <c r="ET505" t="b">
        <f t="shared" si="528"/>
        <v>0</v>
      </c>
      <c r="EU505" t="b">
        <f t="shared" si="529"/>
        <v>0</v>
      </c>
      <c r="EV505" t="b">
        <f t="shared" si="530"/>
        <v>0</v>
      </c>
      <c r="EW505" t="str">
        <f t="shared" si="484"/>
        <v>na</v>
      </c>
      <c r="EX505" t="str">
        <f t="shared" si="485"/>
        <v>na</v>
      </c>
      <c r="EY505" t="str">
        <f t="shared" si="486"/>
        <v>na</v>
      </c>
      <c r="EZ505" t="str">
        <f t="shared" si="487"/>
        <v>na</v>
      </c>
      <c r="FA505" t="str">
        <f t="shared" si="488"/>
        <v>na</v>
      </c>
      <c r="FB505" t="str">
        <f t="shared" si="489"/>
        <v>na</v>
      </c>
      <c r="FC505" t="str">
        <f t="shared" si="531"/>
        <v>na</v>
      </c>
      <c r="FD505" t="str">
        <f t="shared" si="490"/>
        <v>na</v>
      </c>
      <c r="FE505" t="str">
        <f t="shared" si="491"/>
        <v>na</v>
      </c>
      <c r="FF505" t="str">
        <f t="shared" si="492"/>
        <v>na</v>
      </c>
      <c r="FG505" t="str">
        <f t="shared" si="493"/>
        <v>na</v>
      </c>
      <c r="FH505" t="str">
        <f t="shared" si="532"/>
        <v>na</v>
      </c>
      <c r="FI505" t="str">
        <f>IF(OR(FD505=FALSE,FD505="na"),"na",VLOOKUP(GH505,'Vlookup tables'!$G$2:$H$7,2,FALSE))</f>
        <v>na</v>
      </c>
      <c r="FJ505" t="str">
        <f>IF(OR(FE505=FALSE,FE505="na"),"na",VLOOKUP(GI505,'Vlookup tables'!$G$2:$H$7,2,FALSE))</f>
        <v>na</v>
      </c>
      <c r="FK505" t="str">
        <f>IF(OR(FF505=FALSE,FF505="na"),"na",VLOOKUP(GJ505,'Vlookup tables'!$G$2:$H$7,2,FALSE))</f>
        <v>na</v>
      </c>
      <c r="FL505" t="str">
        <f>IF(OR(FG505=FALSE,FG505="na"),"na",VLOOKUP(GK505,'Vlookup tables'!$G$2:$H$7,2,FALSE))</f>
        <v>na</v>
      </c>
      <c r="FM505" t="str">
        <f>IF(OR(FD505=FALSE,FD505="na"),"na",VLOOKUP(GO505,'Vlookup tables'!$J$2:$K$5,2,FALSE))</f>
        <v>na</v>
      </c>
      <c r="FN505" t="str">
        <f>IF(OR(FE505=FALSE,FE505="na"),"na",VLOOKUP(GP505,'Vlookup tables'!$J$2:$K$5,2,FALSE))</f>
        <v>na</v>
      </c>
      <c r="FO505" t="str">
        <f>IF(OR(FF505=FALSE,FF505="na"),"na",VLOOKUP(GQ505,'Vlookup tables'!$J$2:$K$5,2,FALSE))</f>
        <v>na</v>
      </c>
      <c r="FP505" t="str">
        <f>IF(OR(FG505=FALSE,FG505="na"),"na",VLOOKUP(GR505,'Vlookup tables'!$J$2:$K$5,2,FALSE))</f>
        <v>na</v>
      </c>
      <c r="FQ505" t="str">
        <f t="shared" si="494"/>
        <v>na</v>
      </c>
      <c r="FR505" t="str">
        <f t="shared" si="495"/>
        <v>na</v>
      </c>
      <c r="FS505" t="str">
        <f t="shared" si="496"/>
        <v>na</v>
      </c>
      <c r="FT505" t="str">
        <f t="shared" si="497"/>
        <v>na</v>
      </c>
      <c r="FU505" t="str">
        <f t="shared" si="498"/>
        <v>na</v>
      </c>
      <c r="HX505" t="str">
        <f>IF(IT505="","Unknown",VLOOKUP(IT505,'Vlookup tables'!$B$13:$C$16,2,FALSE))</f>
        <v>Unknown</v>
      </c>
      <c r="HY505" t="str">
        <f>IF(IU505="","Unknown",VLOOKUP(IU505,'Vlookup tables'!$D$13:$E$16,2,FALSE))</f>
        <v>Unknown</v>
      </c>
      <c r="HZ505" t="str">
        <f>IF(IV505="","Unknown",VLOOKUP(IV505,'Vlookup tables'!$F$13:$G$16,2,FALSE))</f>
        <v>Unknown</v>
      </c>
      <c r="IA505" t="str">
        <f>IF(IW505="","Unknown",VLOOKUP(IW505,'Vlookup tables'!$H$13:$I$16,2,FALSE))</f>
        <v>Unknown</v>
      </c>
      <c r="IB505" t="str">
        <f>IF(IX505="","Unknown",VLOOKUP(IX505,'Vlookup tables'!$J$13:$K$16,2,FALSE))</f>
        <v>Unknown</v>
      </c>
      <c r="IC505" t="str">
        <f>IF(IY505="","Unknown",VLOOKUP(IY505,'Vlookup tables'!$L$13:$M$16,2,FALSE))</f>
        <v>Unknown</v>
      </c>
      <c r="ID505" t="str">
        <f>IF(IZ505="","Unknown",VLOOKUP(IZ505,'Vlookup tables'!$N$13:$O$16,2,FALSE))</f>
        <v>Unknown</v>
      </c>
      <c r="IE505" t="str">
        <f>VLOOKUP(JA505,'Vlookup tables'!$P$13:$Q$15,2,FALSE)</f>
        <v>Unknown</v>
      </c>
      <c r="IF505" t="str">
        <f t="shared" si="533"/>
        <v>na</v>
      </c>
      <c r="IG505" t="str">
        <f t="shared" si="534"/>
        <v>na</v>
      </c>
      <c r="IH505" t="str">
        <f t="shared" si="535"/>
        <v>na</v>
      </c>
      <c r="II505" t="str">
        <f t="shared" si="499"/>
        <v>na</v>
      </c>
      <c r="IJ505" t="str">
        <f>IF(OR(IF505=FALSE,IF505="na"),"na",VLOOKUP(JF505,'Vlookup tables'!$G$2:$H$7,2,FALSE))</f>
        <v>na</v>
      </c>
      <c r="IK505" t="str">
        <f>IF(OR(IG505=FALSE,IG505="na"),"na",VLOOKUP(JG505,'Vlookup tables'!$G$2:$H$7,2,FALSE))</f>
        <v>na</v>
      </c>
      <c r="IL505" t="str">
        <f>IF(OR(IH505=FALSE,IH505="na"),"na",VLOOKUP(JH505,'Vlookup tables'!$G$2:$H$7,2,FALSE))</f>
        <v>na</v>
      </c>
      <c r="IM505" t="str">
        <f>IF(OR(IF505=FALSE,IF505="na"),"na",VLOOKUP(JL505,'Vlookup tables'!$J$2:$K$5,2,FALSE))</f>
        <v>na</v>
      </c>
      <c r="IN505" t="str">
        <f>IF(OR(IG505=FALSE,IG505="na"),"na",VLOOKUP(JM505,'Vlookup tables'!$J$2:$K$5,2,FALSE))</f>
        <v>na</v>
      </c>
      <c r="IO505" t="str">
        <f>IF(OR(IH505=FALSE,IH505="na"),"na",VLOOKUP(JN505,'Vlookup tables'!$J$2:$K$5,2,FALSE))</f>
        <v>na</v>
      </c>
      <c r="IP505" t="str">
        <f t="shared" si="536"/>
        <v>na</v>
      </c>
      <c r="IQ505" t="str">
        <f t="shared" si="537"/>
        <v>na</v>
      </c>
      <c r="IR505" t="str">
        <f t="shared" si="538"/>
        <v>na</v>
      </c>
      <c r="IS505" t="b">
        <f t="shared" si="539"/>
        <v>0</v>
      </c>
      <c r="KQ505" t="b">
        <f t="shared" si="540"/>
        <v>0</v>
      </c>
      <c r="KR505">
        <f t="shared" si="500"/>
        <v>132</v>
      </c>
    </row>
    <row r="506" spans="1:304" ht="14.4" customHeight="1" outlineLevel="1" x14ac:dyDescent="0.3">
      <c r="A506">
        <v>45</v>
      </c>
      <c r="B506">
        <v>172</v>
      </c>
      <c r="C506" s="2">
        <v>44905.698101851849</v>
      </c>
      <c r="D506">
        <v>1</v>
      </c>
      <c r="E506" t="s">
        <v>853</v>
      </c>
      <c r="F506" t="s">
        <v>568</v>
      </c>
      <c r="G506">
        <f>VLOOKUP(F506,'Vlookup tables'!$A$2:$B$10,2,FALSE)</f>
        <v>6</v>
      </c>
      <c r="H506" t="s">
        <v>545</v>
      </c>
      <c r="J506" t="str">
        <f t="shared" si="541"/>
        <v>Engineering</v>
      </c>
      <c r="K506" t="s">
        <v>568</v>
      </c>
      <c r="L506">
        <f>VLOOKUP(K506,'Vlookup tables'!$A$2:$B$10,2,FALSE)</f>
        <v>6</v>
      </c>
      <c r="M506" t="s">
        <v>547</v>
      </c>
      <c r="N506" t="b">
        <f t="shared" si="501"/>
        <v>0</v>
      </c>
      <c r="O506" t="b">
        <f t="shared" si="502"/>
        <v>0</v>
      </c>
      <c r="P506" t="b">
        <f t="shared" si="503"/>
        <v>1</v>
      </c>
      <c r="Q506" t="b">
        <f t="shared" si="504"/>
        <v>0</v>
      </c>
      <c r="R506" t="b">
        <f t="shared" si="505"/>
        <v>0</v>
      </c>
      <c r="S506" t="s">
        <v>547</v>
      </c>
      <c r="T506" t="b">
        <f t="shared" si="542"/>
        <v>0</v>
      </c>
      <c r="U506" t="b">
        <f t="shared" si="543"/>
        <v>0</v>
      </c>
      <c r="V506" t="str">
        <f t="shared" si="544"/>
        <v>na</v>
      </c>
      <c r="W506" t="b">
        <f t="shared" si="545"/>
        <v>0</v>
      </c>
      <c r="X506" t="b">
        <f t="shared" si="546"/>
        <v>0</v>
      </c>
      <c r="Y506" t="s">
        <v>517</v>
      </c>
      <c r="Z506">
        <f>VLOOKUP(Y506,'Vlookup tables'!$D$2:$E$6,2,FALSE)</f>
        <v>1</v>
      </c>
      <c r="AA506" t="b">
        <f t="shared" si="483"/>
        <v>0</v>
      </c>
      <c r="AB506" t="b">
        <f t="shared" si="506"/>
        <v>0</v>
      </c>
      <c r="AC506" t="b">
        <f t="shared" si="507"/>
        <v>0</v>
      </c>
      <c r="AD506" t="b">
        <f t="shared" si="508"/>
        <v>0</v>
      </c>
      <c r="AE506" t="b">
        <f t="shared" si="509"/>
        <v>0</v>
      </c>
      <c r="AF506" t="str">
        <f>IF(OR(AA506=FALSE,AA506="na"),"na",VLOOKUP(AV506,'Vlookup tables'!$G$2:$H$7,2,FALSE))</f>
        <v>na</v>
      </c>
      <c r="AG506" t="str">
        <f>IF(OR(AB506=FALSE,AB506="na"),"na",VLOOKUP(AW506,'Vlookup tables'!$G$2:$H$7,2,FALSE))</f>
        <v>na</v>
      </c>
      <c r="AH506" t="str">
        <f>IF(OR(AC506=FALSE,AC506="na"),"na",VLOOKUP(AX506,'Vlookup tables'!$G$2:$H$7,2,FALSE))</f>
        <v>na</v>
      </c>
      <c r="AI506" t="str">
        <f>IF(OR(AD506=FALSE,AD506="na"),"na",VLOOKUP(AY506,'Vlookup tables'!$G$2:$H$7,2,FALSE))</f>
        <v>na</v>
      </c>
      <c r="AJ506" t="str">
        <f>IF(OR(AA506=FALSE,AA506="na"),"na",VLOOKUP(BC506,'Vlookup tables'!$J$2:$K$5,2,FALSE))</f>
        <v>na</v>
      </c>
      <c r="AK506" t="str">
        <f>IF(OR(AB506=FALSE,AB506="na"),"na",VLOOKUP(BD506,'Vlookup tables'!$J$2:$K$5,2,FALSE))</f>
        <v>na</v>
      </c>
      <c r="AL506" t="str">
        <f>IF(OR(AC506=FALSE,AC506="na"),"na",VLOOKUP(BE506,'Vlookup tables'!$J$2:$K$5,2,FALSE))</f>
        <v>na</v>
      </c>
      <c r="AM506" t="str">
        <f>IF(OR(AD506=FALSE,AD506="na"),"na",VLOOKUP(BF506,'Vlookup tables'!$J$2:$K$5,2,FALSE))</f>
        <v>na</v>
      </c>
      <c r="AN506" t="str">
        <f t="shared" si="510"/>
        <v>na</v>
      </c>
      <c r="AO506" t="str">
        <f t="shared" si="511"/>
        <v>na</v>
      </c>
      <c r="AP506" t="str">
        <f t="shared" si="512"/>
        <v>na</v>
      </c>
      <c r="AQ506" t="str">
        <f t="shared" si="513"/>
        <v>na</v>
      </c>
      <c r="AR506" t="s">
        <v>632</v>
      </c>
      <c r="AX506" t="s">
        <v>530</v>
      </c>
      <c r="BE506" t="s">
        <v>528</v>
      </c>
      <c r="BQ506" t="str">
        <f t="shared" si="514"/>
        <v>Yes</v>
      </c>
      <c r="BR506" t="b">
        <f t="shared" si="515"/>
        <v>1</v>
      </c>
      <c r="BS506" t="b">
        <f t="shared" si="516"/>
        <v>1</v>
      </c>
      <c r="BT506" t="b">
        <f t="shared" si="517"/>
        <v>1</v>
      </c>
      <c r="BU506" t="b">
        <f t="shared" si="518"/>
        <v>0</v>
      </c>
      <c r="BV506" t="b">
        <f t="shared" si="519"/>
        <v>0</v>
      </c>
      <c r="BW506">
        <f>IF(OR(BR506=FALSE,BR506="na"),"na",VLOOKUP(CN506,'Vlookup tables'!$G$2:$H$7,2,FALSE))</f>
        <v>2</v>
      </c>
      <c r="BX506">
        <f>IF(OR(BS506=FALSE,BS506="na"),"na",VLOOKUP(CO506,'Vlookup tables'!$G$2:$H$7,2,FALSE))</f>
        <v>2</v>
      </c>
      <c r="BY506">
        <f>IF(OR(BT506=FALSE,BT506="na"),"na",VLOOKUP(CP506,'Vlookup tables'!$G$2:$H$7,2,FALSE))</f>
        <v>2</v>
      </c>
      <c r="BZ506" t="str">
        <f>IF(OR(BU506=FALSE,BU506="na"),"na",VLOOKUP(CQ506,'Vlookup tables'!$G$2:$H$7,2,FALSE))</f>
        <v>na</v>
      </c>
      <c r="CA506">
        <f>IF(OR(BR506=FALSE,BR506="na"),"na",VLOOKUP(CU506,'Vlookup tables'!$J$2:$K$5,2,FALSE))</f>
        <v>3</v>
      </c>
      <c r="CB506">
        <f>IF(OR(BS506=FALSE,BS506="na"),"na",VLOOKUP(CV506,'Vlookup tables'!$J$2:$K$5,2,FALSE))</f>
        <v>3</v>
      </c>
      <c r="CC506">
        <f>IF(OR(BT506=FALSE,BT506="na"),"na",VLOOKUP(CW506,'Vlookup tables'!$J$2:$K$5,2,FALSE))</f>
        <v>3</v>
      </c>
      <c r="CD506" t="str">
        <f>IF(OR(BU506=FALSE,BU506="na"),"na",VLOOKUP(CX506,'Vlookup tables'!$J$2:$K$5,2,FALSE))</f>
        <v>na</v>
      </c>
      <c r="CE506" t="b">
        <f t="shared" si="520"/>
        <v>0</v>
      </c>
      <c r="CF506" t="b">
        <f t="shared" si="521"/>
        <v>0</v>
      </c>
      <c r="CG506" t="b">
        <f t="shared" si="522"/>
        <v>0</v>
      </c>
      <c r="CH506" t="str">
        <f t="shared" si="523"/>
        <v>na</v>
      </c>
      <c r="CI506" t="s">
        <v>519</v>
      </c>
      <c r="CJ506" t="s">
        <v>593</v>
      </c>
      <c r="CN506" t="s">
        <v>531</v>
      </c>
      <c r="CO506" t="s">
        <v>531</v>
      </c>
      <c r="CP506" t="s">
        <v>531</v>
      </c>
      <c r="CU506" t="s">
        <v>532</v>
      </c>
      <c r="CV506" t="s">
        <v>532</v>
      </c>
      <c r="CW506" t="s">
        <v>532</v>
      </c>
      <c r="DI506" t="b">
        <f t="shared" si="524"/>
        <v>0</v>
      </c>
      <c r="DK506" t="s">
        <v>579</v>
      </c>
      <c r="EQ506" t="str">
        <f t="shared" si="525"/>
        <v>Unknown</v>
      </c>
      <c r="ER506" t="b">
        <f t="shared" si="526"/>
        <v>0</v>
      </c>
      <c r="ES506" t="b">
        <f t="shared" si="527"/>
        <v>0</v>
      </c>
      <c r="ET506" t="b">
        <f t="shared" si="528"/>
        <v>0</v>
      </c>
      <c r="EU506" t="b">
        <f t="shared" si="529"/>
        <v>0</v>
      </c>
      <c r="EV506" t="b">
        <f t="shared" si="530"/>
        <v>0</v>
      </c>
      <c r="EW506" t="str">
        <f t="shared" si="484"/>
        <v>na</v>
      </c>
      <c r="EX506" t="str">
        <f t="shared" si="485"/>
        <v>na</v>
      </c>
      <c r="EY506" t="str">
        <f t="shared" si="486"/>
        <v>na</v>
      </c>
      <c r="EZ506" t="str">
        <f t="shared" si="487"/>
        <v>na</v>
      </c>
      <c r="FA506" t="str">
        <f t="shared" si="488"/>
        <v>na</v>
      </c>
      <c r="FB506" t="str">
        <f t="shared" si="489"/>
        <v>na</v>
      </c>
      <c r="FC506" t="str">
        <f t="shared" si="531"/>
        <v>na</v>
      </c>
      <c r="FD506" t="str">
        <f t="shared" si="490"/>
        <v>na</v>
      </c>
      <c r="FE506" t="str">
        <f t="shared" si="491"/>
        <v>na</v>
      </c>
      <c r="FF506" t="str">
        <f t="shared" si="492"/>
        <v>na</v>
      </c>
      <c r="FG506" t="str">
        <f t="shared" si="493"/>
        <v>na</v>
      </c>
      <c r="FH506" t="str">
        <f t="shared" si="532"/>
        <v>na</v>
      </c>
      <c r="FI506" t="str">
        <f>IF(OR(FD506=FALSE,FD506="na"),"na",VLOOKUP(GH506,'Vlookup tables'!$G$2:$H$7,2,FALSE))</f>
        <v>na</v>
      </c>
      <c r="FJ506" t="str">
        <f>IF(OR(FE506=FALSE,FE506="na"),"na",VLOOKUP(GI506,'Vlookup tables'!$G$2:$H$7,2,FALSE))</f>
        <v>na</v>
      </c>
      <c r="FK506" t="str">
        <f>IF(OR(FF506=FALSE,FF506="na"),"na",VLOOKUP(GJ506,'Vlookup tables'!$G$2:$H$7,2,FALSE))</f>
        <v>na</v>
      </c>
      <c r="FL506" t="str">
        <f>IF(OR(FG506=FALSE,FG506="na"),"na",VLOOKUP(GK506,'Vlookup tables'!$G$2:$H$7,2,FALSE))</f>
        <v>na</v>
      </c>
      <c r="FM506" t="str">
        <f>IF(OR(FD506=FALSE,FD506="na"),"na",VLOOKUP(GO506,'Vlookup tables'!$J$2:$K$5,2,FALSE))</f>
        <v>na</v>
      </c>
      <c r="FN506" t="str">
        <f>IF(OR(FE506=FALSE,FE506="na"),"na",VLOOKUP(GP506,'Vlookup tables'!$J$2:$K$5,2,FALSE))</f>
        <v>na</v>
      </c>
      <c r="FO506" t="str">
        <f>IF(OR(FF506=FALSE,FF506="na"),"na",VLOOKUP(GQ506,'Vlookup tables'!$J$2:$K$5,2,FALSE))</f>
        <v>na</v>
      </c>
      <c r="FP506" t="str">
        <f>IF(OR(FG506=FALSE,FG506="na"),"na",VLOOKUP(GR506,'Vlookup tables'!$J$2:$K$5,2,FALSE))</f>
        <v>na</v>
      </c>
      <c r="FQ506" t="str">
        <f t="shared" si="494"/>
        <v>na</v>
      </c>
      <c r="FR506" t="str">
        <f t="shared" si="495"/>
        <v>na</v>
      </c>
      <c r="FS506" t="str">
        <f t="shared" si="496"/>
        <v>na</v>
      </c>
      <c r="FT506" t="str">
        <f t="shared" si="497"/>
        <v>na</v>
      </c>
      <c r="FU506" t="str">
        <f t="shared" si="498"/>
        <v>na</v>
      </c>
      <c r="HX506" t="str">
        <f>IF(IT506="","Unknown",VLOOKUP(IT506,'Vlookup tables'!$B$13:$C$16,2,FALSE))</f>
        <v>Unknown</v>
      </c>
      <c r="HY506" t="str">
        <f>IF(IU506="","Unknown",VLOOKUP(IU506,'Vlookup tables'!$D$13:$E$16,2,FALSE))</f>
        <v>Unknown</v>
      </c>
      <c r="HZ506" t="str">
        <f>IF(IV506="","Unknown",VLOOKUP(IV506,'Vlookup tables'!$F$13:$G$16,2,FALSE))</f>
        <v>Unknown</v>
      </c>
      <c r="IA506" t="str">
        <f>IF(IW506="","Unknown",VLOOKUP(IW506,'Vlookup tables'!$H$13:$I$16,2,FALSE))</f>
        <v>Unknown</v>
      </c>
      <c r="IB506" t="str">
        <f>IF(IX506="","Unknown",VLOOKUP(IX506,'Vlookup tables'!$J$13:$K$16,2,FALSE))</f>
        <v>Unknown</v>
      </c>
      <c r="IC506" t="str">
        <f>IF(IY506="","Unknown",VLOOKUP(IY506,'Vlookup tables'!$L$13:$M$16,2,FALSE))</f>
        <v>Unknown</v>
      </c>
      <c r="ID506" t="str">
        <f>IF(IZ506="","Unknown",VLOOKUP(IZ506,'Vlookup tables'!$N$13:$O$16,2,FALSE))</f>
        <v>Unknown</v>
      </c>
      <c r="IE506" t="str">
        <f>VLOOKUP(JA506,'Vlookup tables'!$P$13:$Q$15,2,FALSE)</f>
        <v>Unknown</v>
      </c>
      <c r="IF506" t="str">
        <f t="shared" si="533"/>
        <v>na</v>
      </c>
      <c r="IG506" t="str">
        <f t="shared" si="534"/>
        <v>na</v>
      </c>
      <c r="IH506" t="str">
        <f t="shared" si="535"/>
        <v>na</v>
      </c>
      <c r="II506" t="str">
        <f t="shared" si="499"/>
        <v>na</v>
      </c>
      <c r="IJ506" t="str">
        <f>IF(OR(IF506=FALSE,IF506="na"),"na",VLOOKUP(JF506,'Vlookup tables'!$G$2:$H$7,2,FALSE))</f>
        <v>na</v>
      </c>
      <c r="IK506" t="str">
        <f>IF(OR(IG506=FALSE,IG506="na"),"na",VLOOKUP(JG506,'Vlookup tables'!$G$2:$H$7,2,FALSE))</f>
        <v>na</v>
      </c>
      <c r="IL506" t="str">
        <f>IF(OR(IH506=FALSE,IH506="na"),"na",VLOOKUP(JH506,'Vlookup tables'!$G$2:$H$7,2,FALSE))</f>
        <v>na</v>
      </c>
      <c r="IM506" t="str">
        <f>IF(OR(IF506=FALSE,IF506="na"),"na",VLOOKUP(JL506,'Vlookup tables'!$J$2:$K$5,2,FALSE))</f>
        <v>na</v>
      </c>
      <c r="IN506" t="str">
        <f>IF(OR(IG506=FALSE,IG506="na"),"na",VLOOKUP(JM506,'Vlookup tables'!$J$2:$K$5,2,FALSE))</f>
        <v>na</v>
      </c>
      <c r="IO506" t="str">
        <f>IF(OR(IH506=FALSE,IH506="na"),"na",VLOOKUP(JN506,'Vlookup tables'!$J$2:$K$5,2,FALSE))</f>
        <v>na</v>
      </c>
      <c r="IP506" t="str">
        <f t="shared" si="536"/>
        <v>na</v>
      </c>
      <c r="IQ506" t="str">
        <f t="shared" si="537"/>
        <v>na</v>
      </c>
      <c r="IR506" t="str">
        <f t="shared" si="538"/>
        <v>na</v>
      </c>
      <c r="IS506" t="b">
        <f t="shared" si="539"/>
        <v>0</v>
      </c>
      <c r="KQ506" t="b">
        <f t="shared" si="540"/>
        <v>0</v>
      </c>
      <c r="KR506">
        <f t="shared" si="500"/>
        <v>126</v>
      </c>
    </row>
    <row r="507" spans="1:304" ht="14.4" customHeight="1" outlineLevel="1" x14ac:dyDescent="0.3">
      <c r="A507">
        <v>68</v>
      </c>
      <c r="B507">
        <v>282</v>
      </c>
      <c r="C507" s="2">
        <v>44906.506168981483</v>
      </c>
      <c r="D507">
        <v>1</v>
      </c>
      <c r="E507" t="s">
        <v>581</v>
      </c>
      <c r="F507" t="s">
        <v>566</v>
      </c>
      <c r="G507">
        <f>VLOOKUP(F507,'Vlookup tables'!$A$2:$B$10,2,FALSE)</f>
        <v>3</v>
      </c>
      <c r="H507" t="s">
        <v>579</v>
      </c>
      <c r="I507" t="s">
        <v>2232</v>
      </c>
      <c r="J507" t="str">
        <f t="shared" si="541"/>
        <v>Blue Stakes</v>
      </c>
      <c r="K507" t="s">
        <v>611</v>
      </c>
      <c r="L507">
        <f>VLOOKUP(K507,'Vlookup tables'!$A$2:$B$10,2,FALSE)</f>
        <v>4</v>
      </c>
      <c r="M507" t="s">
        <v>973</v>
      </c>
      <c r="N507" t="b">
        <f t="shared" si="501"/>
        <v>0</v>
      </c>
      <c r="O507" t="b">
        <f t="shared" si="502"/>
        <v>0</v>
      </c>
      <c r="P507" t="b">
        <f t="shared" si="503"/>
        <v>0</v>
      </c>
      <c r="Q507" t="b">
        <f t="shared" si="504"/>
        <v>1</v>
      </c>
      <c r="R507" t="b">
        <f t="shared" si="505"/>
        <v>0</v>
      </c>
      <c r="S507" t="s">
        <v>904</v>
      </c>
      <c r="T507" t="b">
        <f t="shared" si="542"/>
        <v>0</v>
      </c>
      <c r="U507" t="b">
        <f t="shared" si="543"/>
        <v>0</v>
      </c>
      <c r="V507" t="b">
        <f t="shared" si="544"/>
        <v>0</v>
      </c>
      <c r="W507" t="str">
        <f t="shared" si="545"/>
        <v>na</v>
      </c>
      <c r="X507" t="b">
        <f t="shared" si="546"/>
        <v>0</v>
      </c>
      <c r="Y507" t="s">
        <v>517</v>
      </c>
      <c r="Z507">
        <f>VLOOKUP(Y507,'Vlookup tables'!$D$2:$E$6,2,FALSE)</f>
        <v>1</v>
      </c>
      <c r="AA507" t="b">
        <f t="shared" si="483"/>
        <v>0</v>
      </c>
      <c r="AB507" t="b">
        <f t="shared" si="506"/>
        <v>1</v>
      </c>
      <c r="AC507" t="b">
        <f t="shared" si="507"/>
        <v>0</v>
      </c>
      <c r="AD507" t="b">
        <f t="shared" si="508"/>
        <v>1</v>
      </c>
      <c r="AE507" t="b">
        <f t="shared" si="509"/>
        <v>0</v>
      </c>
      <c r="AF507" t="str">
        <f>IF(OR(AA507=FALSE,AA507="na"),"na",VLOOKUP(AV507,'Vlookup tables'!$G$2:$H$7,2,FALSE))</f>
        <v>na</v>
      </c>
      <c r="AG507">
        <f>IF(OR(AB507=FALSE,AB507="na"),"na",VLOOKUP(AW507,'Vlookup tables'!$G$2:$H$7,2,FALSE))</f>
        <v>3</v>
      </c>
      <c r="AH507" t="str">
        <f>IF(OR(AC507=FALSE,AC507="na"),"na",VLOOKUP(AX507,'Vlookup tables'!$G$2:$H$7,2,FALSE))</f>
        <v>na</v>
      </c>
      <c r="AI507">
        <f>IF(OR(AD507=FALSE,AD507="na"),"na",VLOOKUP(AY507,'Vlookup tables'!$G$2:$H$7,2,FALSE))</f>
        <v>3</v>
      </c>
      <c r="AJ507" t="str">
        <f>IF(OR(AA507=FALSE,AA507="na"),"na",VLOOKUP(BC507,'Vlookup tables'!$J$2:$K$5,2,FALSE))</f>
        <v>na</v>
      </c>
      <c r="AK507">
        <f>IF(OR(AB507=FALSE,AB507="na"),"na",VLOOKUP(BD507,'Vlookup tables'!$J$2:$K$5,2,FALSE))</f>
        <v>3</v>
      </c>
      <c r="AL507" t="str">
        <f>IF(OR(AC507=FALSE,AC507="na"),"na",VLOOKUP(BE507,'Vlookup tables'!$J$2:$K$5,2,FALSE))</f>
        <v>na</v>
      </c>
      <c r="AM507">
        <f>IF(OR(AD507=FALSE,AD507="na"),"na",VLOOKUP(BF507,'Vlookup tables'!$J$2:$K$5,2,FALSE))</f>
        <v>3</v>
      </c>
      <c r="AN507" t="str">
        <f t="shared" si="510"/>
        <v>na</v>
      </c>
      <c r="AO507" t="b">
        <f t="shared" si="511"/>
        <v>0</v>
      </c>
      <c r="AP507" t="str">
        <f t="shared" si="512"/>
        <v>na</v>
      </c>
      <c r="AQ507" t="b">
        <f t="shared" si="513"/>
        <v>0</v>
      </c>
      <c r="AR507" t="s">
        <v>1130</v>
      </c>
      <c r="AW507" t="s">
        <v>527</v>
      </c>
      <c r="AY507" t="s">
        <v>527</v>
      </c>
      <c r="BD507" t="s">
        <v>532</v>
      </c>
      <c r="BF507" t="s">
        <v>532</v>
      </c>
      <c r="BQ507" t="str">
        <f t="shared" si="514"/>
        <v>No</v>
      </c>
      <c r="BR507" t="str">
        <f t="shared" si="515"/>
        <v>na</v>
      </c>
      <c r="BS507" t="str">
        <f t="shared" si="516"/>
        <v>na</v>
      </c>
      <c r="BT507" t="str">
        <f t="shared" si="517"/>
        <v>na</v>
      </c>
      <c r="BU507" t="str">
        <f t="shared" si="518"/>
        <v>na</v>
      </c>
      <c r="BV507" t="str">
        <f t="shared" si="519"/>
        <v>na</v>
      </c>
      <c r="BW507" t="str">
        <f>IF(OR(BR507=FALSE,BR507="na"),"na",VLOOKUP(CN507,'Vlookup tables'!$G$2:$H$7,2,FALSE))</f>
        <v>na</v>
      </c>
      <c r="BX507" t="str">
        <f>IF(OR(BS507=FALSE,BS507="na"),"na",VLOOKUP(CO507,'Vlookup tables'!$G$2:$H$7,2,FALSE))</f>
        <v>na</v>
      </c>
      <c r="BY507" t="str">
        <f>IF(OR(BT507=FALSE,BT507="na"),"na",VLOOKUP(CP507,'Vlookup tables'!$G$2:$H$7,2,FALSE))</f>
        <v>na</v>
      </c>
      <c r="BZ507" t="str">
        <f>IF(OR(BU507=FALSE,BU507="na"),"na",VLOOKUP(CQ507,'Vlookup tables'!$G$2:$H$7,2,FALSE))</f>
        <v>na</v>
      </c>
      <c r="CA507" t="str">
        <f>IF(OR(BR507=FALSE,BR507="na"),"na",VLOOKUP(CU507,'Vlookup tables'!$J$2:$K$5,2,FALSE))</f>
        <v>na</v>
      </c>
      <c r="CB507" t="str">
        <f>IF(OR(BS507=FALSE,BS507="na"),"na",VLOOKUP(CV507,'Vlookup tables'!$J$2:$K$5,2,FALSE))</f>
        <v>na</v>
      </c>
      <c r="CC507" t="str">
        <f>IF(OR(BT507=FALSE,BT507="na"),"na",VLOOKUP(CW507,'Vlookup tables'!$J$2:$K$5,2,FALSE))</f>
        <v>na</v>
      </c>
      <c r="CD507" t="str">
        <f>IF(OR(BU507=FALSE,BU507="na"),"na",VLOOKUP(CX507,'Vlookup tables'!$J$2:$K$5,2,FALSE))</f>
        <v>na</v>
      </c>
      <c r="CE507" t="str">
        <f t="shared" si="520"/>
        <v>na</v>
      </c>
      <c r="CF507" t="str">
        <f t="shared" si="521"/>
        <v>na</v>
      </c>
      <c r="CG507" t="str">
        <f t="shared" si="522"/>
        <v>na</v>
      </c>
      <c r="CH507" t="str">
        <f t="shared" si="523"/>
        <v>na</v>
      </c>
      <c r="CI507" t="s">
        <v>617</v>
      </c>
      <c r="DI507" t="b">
        <f t="shared" si="524"/>
        <v>0</v>
      </c>
      <c r="DK507" t="s">
        <v>552</v>
      </c>
      <c r="EQ507" t="b">
        <f t="shared" si="525"/>
        <v>1</v>
      </c>
      <c r="ER507" t="b">
        <f t="shared" si="526"/>
        <v>1</v>
      </c>
      <c r="ES507" t="b">
        <f t="shared" si="527"/>
        <v>0</v>
      </c>
      <c r="ET507" t="b">
        <f t="shared" si="528"/>
        <v>1</v>
      </c>
      <c r="EU507" t="b">
        <f t="shared" si="529"/>
        <v>1</v>
      </c>
      <c r="EV507" t="b">
        <f t="shared" si="530"/>
        <v>0</v>
      </c>
      <c r="EW507">
        <f t="shared" si="484"/>
        <v>3</v>
      </c>
      <c r="EX507" t="str">
        <f t="shared" si="485"/>
        <v>na</v>
      </c>
      <c r="EY507">
        <f t="shared" si="486"/>
        <v>2</v>
      </c>
      <c r="EZ507">
        <f t="shared" si="487"/>
        <v>2</v>
      </c>
      <c r="FA507" t="b">
        <f t="shared" si="488"/>
        <v>1</v>
      </c>
      <c r="FB507" t="b">
        <f t="shared" si="489"/>
        <v>1</v>
      </c>
      <c r="FC507" t="b">
        <f t="shared" si="531"/>
        <v>0</v>
      </c>
      <c r="FD507" t="b">
        <f t="shared" si="490"/>
        <v>1</v>
      </c>
      <c r="FE507" t="b">
        <f t="shared" si="491"/>
        <v>0</v>
      </c>
      <c r="FF507" t="b">
        <f t="shared" si="492"/>
        <v>1</v>
      </c>
      <c r="FG507" t="b">
        <f t="shared" si="493"/>
        <v>0</v>
      </c>
      <c r="FH507" t="b">
        <f t="shared" si="532"/>
        <v>0</v>
      </c>
      <c r="FI507">
        <f>IF(OR(FD507=FALSE,FD507="na"),"na",VLOOKUP(GH507,'Vlookup tables'!$G$2:$H$7,2,FALSE))</f>
        <v>2</v>
      </c>
      <c r="FJ507" t="str">
        <f>IF(OR(FE507=FALSE,FE507="na"),"na",VLOOKUP(GI507,'Vlookup tables'!$G$2:$H$7,2,FALSE))</f>
        <v>na</v>
      </c>
      <c r="FK507">
        <f>IF(OR(FF507=FALSE,FF507="na"),"na",VLOOKUP(GJ507,'Vlookup tables'!$G$2:$H$7,2,FALSE))</f>
        <v>2</v>
      </c>
      <c r="FL507" t="str">
        <f>IF(OR(FG507=FALSE,FG507="na"),"na",VLOOKUP(GK507,'Vlookup tables'!$G$2:$H$7,2,FALSE))</f>
        <v>na</v>
      </c>
      <c r="FM507">
        <f>IF(OR(FD507=FALSE,FD507="na"),"na",VLOOKUP(GO507,'Vlookup tables'!$J$2:$K$5,2,FALSE))</f>
        <v>2</v>
      </c>
      <c r="FN507" t="str">
        <f>IF(OR(FE507=FALSE,FE507="na"),"na",VLOOKUP(GP507,'Vlookup tables'!$J$2:$K$5,2,FALSE))</f>
        <v>na</v>
      </c>
      <c r="FO507">
        <f>IF(OR(FF507=FALSE,FF507="na"),"na",VLOOKUP(GQ507,'Vlookup tables'!$J$2:$K$5,2,FALSE))</f>
        <v>2</v>
      </c>
      <c r="FP507" t="str">
        <f>IF(OR(FG507=FALSE,FG507="na"),"na",VLOOKUP(GR507,'Vlookup tables'!$J$2:$K$5,2,FALSE))</f>
        <v>na</v>
      </c>
      <c r="FQ507" t="b">
        <f t="shared" si="494"/>
        <v>0</v>
      </c>
      <c r="FR507" t="str">
        <f t="shared" si="495"/>
        <v>na</v>
      </c>
      <c r="FS507" t="b">
        <f t="shared" si="496"/>
        <v>0</v>
      </c>
      <c r="FT507" t="str">
        <f t="shared" si="497"/>
        <v>na</v>
      </c>
      <c r="FU507" t="b">
        <f t="shared" si="498"/>
        <v>0</v>
      </c>
      <c r="FV507" t="s">
        <v>769</v>
      </c>
      <c r="FX507" t="s">
        <v>554</v>
      </c>
      <c r="FZ507" t="s">
        <v>556</v>
      </c>
      <c r="GA507" t="s">
        <v>556</v>
      </c>
      <c r="GB507" t="s">
        <v>630</v>
      </c>
      <c r="GF507" t="s">
        <v>609</v>
      </c>
      <c r="GH507" t="s">
        <v>531</v>
      </c>
      <c r="GJ507" t="s">
        <v>531</v>
      </c>
      <c r="GO507" t="s">
        <v>528</v>
      </c>
      <c r="GQ507" t="s">
        <v>528</v>
      </c>
      <c r="HD507" t="s">
        <v>552</v>
      </c>
      <c r="HX507" t="str">
        <f>IF(IT507="","Unknown",VLOOKUP(IT507,'Vlookup tables'!$B$13:$C$16,2,FALSE))</f>
        <v>Unknown</v>
      </c>
      <c r="HY507" t="str">
        <f>IF(IU507="","Unknown",VLOOKUP(IU507,'Vlookup tables'!$D$13:$E$16,2,FALSE))</f>
        <v>Unknown</v>
      </c>
      <c r="HZ507" t="str">
        <f>IF(IV507="","Unknown",VLOOKUP(IV507,'Vlookup tables'!$F$13:$G$16,2,FALSE))</f>
        <v>Unknown</v>
      </c>
      <c r="IA507" t="str">
        <f>IF(IW507="","Unknown",VLOOKUP(IW507,'Vlookup tables'!$H$13:$I$16,2,FALSE))</f>
        <v>Unknown</v>
      </c>
      <c r="IB507" t="str">
        <f>IF(IX507="","Unknown",VLOOKUP(IX507,'Vlookup tables'!$J$13:$K$16,2,FALSE))</f>
        <v>Unknown</v>
      </c>
      <c r="IC507" t="str">
        <f>IF(IY507="","Unknown",VLOOKUP(IY507,'Vlookup tables'!$L$13:$M$16,2,FALSE))</f>
        <v>Unknown</v>
      </c>
      <c r="ID507" t="str">
        <f>IF(IZ507="","Unknown",VLOOKUP(IZ507,'Vlookup tables'!$N$13:$O$16,2,FALSE))</f>
        <v>Unknown</v>
      </c>
      <c r="IE507" t="str">
        <f>VLOOKUP(JA507,'Vlookup tables'!$P$13:$Q$15,2,FALSE)</f>
        <v>Unknown</v>
      </c>
      <c r="IF507" t="str">
        <f t="shared" si="533"/>
        <v>na</v>
      </c>
      <c r="IG507" t="str">
        <f t="shared" si="534"/>
        <v>na</v>
      </c>
      <c r="IH507" t="str">
        <f t="shared" si="535"/>
        <v>na</v>
      </c>
      <c r="II507" t="str">
        <f t="shared" si="499"/>
        <v>na</v>
      </c>
      <c r="IJ507" t="str">
        <f>IF(OR(IF507=FALSE,IF507="na"),"na",VLOOKUP(JF507,'Vlookup tables'!$G$2:$H$7,2,FALSE))</f>
        <v>na</v>
      </c>
      <c r="IK507" t="str">
        <f>IF(OR(IG507=FALSE,IG507="na"),"na",VLOOKUP(JG507,'Vlookup tables'!$G$2:$H$7,2,FALSE))</f>
        <v>na</v>
      </c>
      <c r="IL507" t="str">
        <f>IF(OR(IH507=FALSE,IH507="na"),"na",VLOOKUP(JH507,'Vlookup tables'!$G$2:$H$7,2,FALSE))</f>
        <v>na</v>
      </c>
      <c r="IM507" t="str">
        <f>IF(OR(IF507=FALSE,IF507="na"),"na",VLOOKUP(JL507,'Vlookup tables'!$J$2:$K$5,2,FALSE))</f>
        <v>na</v>
      </c>
      <c r="IN507" t="str">
        <f>IF(OR(IG507=FALSE,IG507="na"),"na",VLOOKUP(JM507,'Vlookup tables'!$J$2:$K$5,2,FALSE))</f>
        <v>na</v>
      </c>
      <c r="IO507" t="str">
        <f>IF(OR(IH507=FALSE,IH507="na"),"na",VLOOKUP(JN507,'Vlookup tables'!$J$2:$K$5,2,FALSE))</f>
        <v>na</v>
      </c>
      <c r="IP507" t="str">
        <f t="shared" si="536"/>
        <v>na</v>
      </c>
      <c r="IQ507" t="str">
        <f t="shared" si="537"/>
        <v>na</v>
      </c>
      <c r="IR507" t="str">
        <f t="shared" si="538"/>
        <v>na</v>
      </c>
      <c r="IS507" t="b">
        <f t="shared" si="539"/>
        <v>0</v>
      </c>
      <c r="KQ507" t="b">
        <f t="shared" si="540"/>
        <v>0</v>
      </c>
      <c r="KR507">
        <f t="shared" si="500"/>
        <v>133</v>
      </c>
    </row>
    <row r="508" spans="1:304" ht="28.8" customHeight="1" outlineLevel="1" x14ac:dyDescent="0.3">
      <c r="A508">
        <v>100</v>
      </c>
      <c r="B508">
        <v>716</v>
      </c>
      <c r="C508" s="2">
        <v>44907.688796296294</v>
      </c>
      <c r="D508">
        <v>1</v>
      </c>
      <c r="E508" t="s">
        <v>775</v>
      </c>
      <c r="F508" t="s">
        <v>612</v>
      </c>
      <c r="G508">
        <f>VLOOKUP(F508,'Vlookup tables'!$A$2:$B$10,2,FALSE)</f>
        <v>5</v>
      </c>
      <c r="H508" t="s">
        <v>631</v>
      </c>
      <c r="J508" t="str">
        <f t="shared" si="541"/>
        <v>Maintenance</v>
      </c>
      <c r="K508" t="s">
        <v>612</v>
      </c>
      <c r="L508">
        <f>VLOOKUP(K508,'Vlookup tables'!$A$2:$B$10,2,FALSE)</f>
        <v>5</v>
      </c>
      <c r="M508" t="s">
        <v>583</v>
      </c>
      <c r="N508" t="b">
        <f t="shared" si="501"/>
        <v>1</v>
      </c>
      <c r="O508" t="b">
        <f t="shared" si="502"/>
        <v>0</v>
      </c>
      <c r="P508" t="b">
        <f t="shared" si="503"/>
        <v>0</v>
      </c>
      <c r="Q508" t="b">
        <f t="shared" si="504"/>
        <v>0</v>
      </c>
      <c r="R508" t="b">
        <f t="shared" si="505"/>
        <v>0</v>
      </c>
      <c r="S508" t="s">
        <v>570</v>
      </c>
      <c r="T508" t="str">
        <f t="shared" si="542"/>
        <v>na</v>
      </c>
      <c r="U508" t="b">
        <f t="shared" si="543"/>
        <v>1</v>
      </c>
      <c r="V508" t="b">
        <f t="shared" si="544"/>
        <v>1</v>
      </c>
      <c r="W508" t="b">
        <f t="shared" si="545"/>
        <v>0</v>
      </c>
      <c r="X508" t="b">
        <f t="shared" si="546"/>
        <v>0</v>
      </c>
      <c r="Y508" t="s">
        <v>517</v>
      </c>
      <c r="Z508">
        <f>VLOOKUP(Y508,'Vlookup tables'!$D$2:$E$6,2,FALSE)</f>
        <v>1</v>
      </c>
      <c r="AA508" t="b">
        <f t="shared" si="483"/>
        <v>1</v>
      </c>
      <c r="AB508" t="b">
        <f t="shared" si="506"/>
        <v>0</v>
      </c>
      <c r="AC508" t="b">
        <f t="shared" si="507"/>
        <v>0</v>
      </c>
      <c r="AD508" t="b">
        <f t="shared" si="508"/>
        <v>0</v>
      </c>
      <c r="AE508" t="b">
        <f t="shared" si="509"/>
        <v>0</v>
      </c>
      <c r="AF508">
        <f>IF(OR(AA508=FALSE,AA508="na"),"na",VLOOKUP(AV508,'Vlookup tables'!$G$2:$H$7,2,FALSE))</f>
        <v>2</v>
      </c>
      <c r="AG508" t="str">
        <f>IF(OR(AB508=FALSE,AB508="na"),"na",VLOOKUP(AW508,'Vlookup tables'!$G$2:$H$7,2,FALSE))</f>
        <v>na</v>
      </c>
      <c r="AH508" t="str">
        <f>IF(OR(AC508=FALSE,AC508="na"),"na",VLOOKUP(AX508,'Vlookup tables'!$G$2:$H$7,2,FALSE))</f>
        <v>na</v>
      </c>
      <c r="AI508" t="str">
        <f>IF(OR(AD508=FALSE,AD508="na"),"na",VLOOKUP(AY508,'Vlookup tables'!$G$2:$H$7,2,FALSE))</f>
        <v>na</v>
      </c>
      <c r="AJ508">
        <f>IF(OR(AA508=FALSE,AA508="na"),"na",VLOOKUP(BC508,'Vlookup tables'!$J$2:$K$5,2,FALSE))</f>
        <v>2</v>
      </c>
      <c r="AK508" t="str">
        <f>IF(OR(AB508=FALSE,AB508="na"),"na",VLOOKUP(BD508,'Vlookup tables'!$J$2:$K$5,2,FALSE))</f>
        <v>na</v>
      </c>
      <c r="AL508" t="str">
        <f>IF(OR(AC508=FALSE,AC508="na"),"na",VLOOKUP(BE508,'Vlookup tables'!$J$2:$K$5,2,FALSE))</f>
        <v>na</v>
      </c>
      <c r="AM508" t="str">
        <f>IF(OR(AD508=FALSE,AD508="na"),"na",VLOOKUP(BF508,'Vlookup tables'!$J$2:$K$5,2,FALSE))</f>
        <v>na</v>
      </c>
      <c r="AN508" t="b">
        <f t="shared" si="510"/>
        <v>0</v>
      </c>
      <c r="AO508" t="str">
        <f t="shared" si="511"/>
        <v>na</v>
      </c>
      <c r="AP508" t="str">
        <f t="shared" si="512"/>
        <v>na</v>
      </c>
      <c r="AQ508" t="str">
        <f t="shared" si="513"/>
        <v>na</v>
      </c>
      <c r="AR508" t="s">
        <v>747</v>
      </c>
      <c r="AV508" t="s">
        <v>531</v>
      </c>
      <c r="AX508" t="s">
        <v>573</v>
      </c>
      <c r="BC508" t="s">
        <v>528</v>
      </c>
      <c r="BE508" t="s">
        <v>532</v>
      </c>
      <c r="BQ508" t="str">
        <f t="shared" si="514"/>
        <v>Yes</v>
      </c>
      <c r="BR508" t="b">
        <f t="shared" si="515"/>
        <v>0</v>
      </c>
      <c r="BS508" t="b">
        <f t="shared" si="516"/>
        <v>1</v>
      </c>
      <c r="BT508" t="b">
        <f t="shared" si="517"/>
        <v>1</v>
      </c>
      <c r="BU508" t="b">
        <f t="shared" si="518"/>
        <v>0</v>
      </c>
      <c r="BV508" t="b">
        <f t="shared" si="519"/>
        <v>0</v>
      </c>
      <c r="BW508" t="str">
        <f>IF(OR(BR508=FALSE,BR508="na"),"na",VLOOKUP(CN508,'Vlookup tables'!$G$2:$H$7,2,FALSE))</f>
        <v>na</v>
      </c>
      <c r="BX508">
        <f>IF(OR(BS508=FALSE,BS508="na"),"na",VLOOKUP(CO508,'Vlookup tables'!$G$2:$H$7,2,FALSE))</f>
        <v>4</v>
      </c>
      <c r="BY508">
        <f>IF(OR(BT508=FALSE,BT508="na"),"na",VLOOKUP(CP508,'Vlookup tables'!$G$2:$H$7,2,FALSE))</f>
        <v>4</v>
      </c>
      <c r="BZ508" t="str">
        <f>IF(OR(BU508=FALSE,BU508="na"),"na",VLOOKUP(CQ508,'Vlookup tables'!$G$2:$H$7,2,FALSE))</f>
        <v>na</v>
      </c>
      <c r="CA508" t="str">
        <f>IF(OR(BR508=FALSE,BR508="na"),"na",VLOOKUP(CU508,'Vlookup tables'!$J$2:$K$5,2,FALSE))</f>
        <v>na</v>
      </c>
      <c r="CB508">
        <f>IF(OR(BS508=FALSE,BS508="na"),"na",VLOOKUP(CV508,'Vlookup tables'!$J$2:$K$5,2,FALSE))</f>
        <v>3</v>
      </c>
      <c r="CC508">
        <f>IF(OR(BT508=FALSE,BT508="na"),"na",VLOOKUP(CW508,'Vlookup tables'!$J$2:$K$5,2,FALSE))</f>
        <v>3</v>
      </c>
      <c r="CD508" t="str">
        <f>IF(OR(BU508=FALSE,BU508="na"),"na",VLOOKUP(CX508,'Vlookup tables'!$J$2:$K$5,2,FALSE))</f>
        <v>na</v>
      </c>
      <c r="CE508" t="str">
        <f t="shared" si="520"/>
        <v>na</v>
      </c>
      <c r="CF508" t="b">
        <f t="shared" si="521"/>
        <v>0</v>
      </c>
      <c r="CG508" t="b">
        <f t="shared" si="522"/>
        <v>0</v>
      </c>
      <c r="CH508" t="str">
        <f t="shared" si="523"/>
        <v>na</v>
      </c>
      <c r="CI508" t="s">
        <v>519</v>
      </c>
      <c r="CJ508" t="s">
        <v>520</v>
      </c>
      <c r="CO508" t="s">
        <v>573</v>
      </c>
      <c r="CP508" t="s">
        <v>573</v>
      </c>
      <c r="CV508" t="s">
        <v>532</v>
      </c>
      <c r="CW508" t="s">
        <v>532</v>
      </c>
      <c r="DI508" t="b">
        <f t="shared" si="524"/>
        <v>0</v>
      </c>
      <c r="DK508" t="s">
        <v>552</v>
      </c>
      <c r="EQ508" t="b">
        <f t="shared" si="525"/>
        <v>1</v>
      </c>
      <c r="ER508" t="b">
        <f t="shared" si="526"/>
        <v>1</v>
      </c>
      <c r="ES508" t="b">
        <f t="shared" si="527"/>
        <v>1</v>
      </c>
      <c r="ET508" t="b">
        <f t="shared" si="528"/>
        <v>0</v>
      </c>
      <c r="EU508" t="b">
        <f t="shared" si="529"/>
        <v>0</v>
      </c>
      <c r="EV508" t="b">
        <f t="shared" si="530"/>
        <v>0</v>
      </c>
      <c r="EW508">
        <f t="shared" si="484"/>
        <v>3</v>
      </c>
      <c r="EX508">
        <f t="shared" si="485"/>
        <v>3</v>
      </c>
      <c r="EY508" t="str">
        <f t="shared" si="486"/>
        <v>na</v>
      </c>
      <c r="EZ508" t="str">
        <f t="shared" si="487"/>
        <v>na</v>
      </c>
      <c r="FA508" t="b">
        <f t="shared" si="488"/>
        <v>1</v>
      </c>
      <c r="FB508" t="b">
        <f t="shared" si="489"/>
        <v>0</v>
      </c>
      <c r="FC508" t="b">
        <f t="shared" si="531"/>
        <v>0</v>
      </c>
      <c r="FD508" t="b">
        <f t="shared" si="490"/>
        <v>1</v>
      </c>
      <c r="FE508" t="b">
        <f t="shared" si="491"/>
        <v>1</v>
      </c>
      <c r="FF508" t="b">
        <f t="shared" si="492"/>
        <v>0</v>
      </c>
      <c r="FG508" t="b">
        <f t="shared" si="493"/>
        <v>0</v>
      </c>
      <c r="FH508" t="b">
        <f t="shared" si="532"/>
        <v>0</v>
      </c>
      <c r="FI508">
        <f>IF(OR(FD508=FALSE,FD508="na"),"na",VLOOKUP(GH508,'Vlookup tables'!$G$2:$H$7,2,FALSE))</f>
        <v>3</v>
      </c>
      <c r="FJ508">
        <f>IF(OR(FE508=FALSE,FE508="na"),"na",VLOOKUP(GI508,'Vlookup tables'!$G$2:$H$7,2,FALSE))</f>
        <v>4</v>
      </c>
      <c r="FK508" t="str">
        <f>IF(OR(FF508=FALSE,FF508="na"),"na",VLOOKUP(GJ508,'Vlookup tables'!$G$2:$H$7,2,FALSE))</f>
        <v>na</v>
      </c>
      <c r="FL508" t="str">
        <f>IF(OR(FG508=FALSE,FG508="na"),"na",VLOOKUP(GK508,'Vlookup tables'!$G$2:$H$7,2,FALSE))</f>
        <v>na</v>
      </c>
      <c r="FM508">
        <f>IF(OR(FD508=FALSE,FD508="na"),"na",VLOOKUP(GO508,'Vlookup tables'!$J$2:$K$5,2,FALSE))</f>
        <v>2</v>
      </c>
      <c r="FN508">
        <f>IF(OR(FE508=FALSE,FE508="na"),"na",VLOOKUP(GP508,'Vlookup tables'!$J$2:$K$5,2,FALSE))</f>
        <v>3</v>
      </c>
      <c r="FO508" t="str">
        <f>IF(OR(FF508=FALSE,FF508="na"),"na",VLOOKUP(GQ508,'Vlookup tables'!$J$2:$K$5,2,FALSE))</f>
        <v>na</v>
      </c>
      <c r="FP508" t="str">
        <f>IF(OR(FG508=FALSE,FG508="na"),"na",VLOOKUP(GR508,'Vlookup tables'!$J$2:$K$5,2,FALSE))</f>
        <v>na</v>
      </c>
      <c r="FQ508" t="b">
        <f t="shared" si="494"/>
        <v>0</v>
      </c>
      <c r="FR508" t="b">
        <f t="shared" si="495"/>
        <v>0</v>
      </c>
      <c r="FS508" t="str">
        <f t="shared" si="496"/>
        <v>na</v>
      </c>
      <c r="FT508" t="str">
        <f t="shared" si="497"/>
        <v>na</v>
      </c>
      <c r="FU508" t="b">
        <f t="shared" si="498"/>
        <v>0</v>
      </c>
      <c r="FV508" t="s">
        <v>634</v>
      </c>
      <c r="FX508" t="s">
        <v>554</v>
      </c>
      <c r="FY508" t="s">
        <v>554</v>
      </c>
      <c r="GB508" t="s">
        <v>1372</v>
      </c>
      <c r="GF508" t="s">
        <v>596</v>
      </c>
      <c r="GH508" t="s">
        <v>527</v>
      </c>
      <c r="GI508" t="s">
        <v>573</v>
      </c>
      <c r="GO508" t="s">
        <v>528</v>
      </c>
      <c r="GP508" t="s">
        <v>532</v>
      </c>
      <c r="HD508" t="s">
        <v>552</v>
      </c>
      <c r="HX508">
        <f>IF(IT508="","Unknown",VLOOKUP(IT508,'Vlookup tables'!$B$13:$C$16,2,FALSE))</f>
        <v>3</v>
      </c>
      <c r="HY508">
        <f>IF(IU508="","Unknown",VLOOKUP(IU508,'Vlookup tables'!$D$13:$E$16,2,FALSE))</f>
        <v>3</v>
      </c>
      <c r="HZ508">
        <f>IF(IV508="","Unknown",VLOOKUP(IV508,'Vlookup tables'!$F$13:$G$16,2,FALSE))</f>
        <v>3</v>
      </c>
      <c r="IA508">
        <f>IF(IW508="","Unknown",VLOOKUP(IW508,'Vlookup tables'!$H$13:$I$16,2,FALSE))</f>
        <v>2</v>
      </c>
      <c r="IB508">
        <f>IF(IX508="","Unknown",VLOOKUP(IX508,'Vlookup tables'!$J$13:$K$16,2,FALSE))</f>
        <v>3</v>
      </c>
      <c r="IC508">
        <f>IF(IY508="","Unknown",VLOOKUP(IY508,'Vlookup tables'!$L$13:$M$16,2,FALSE))</f>
        <v>3</v>
      </c>
      <c r="ID508">
        <f>IF(IZ508="","Unknown",VLOOKUP(IZ508,'Vlookup tables'!$N$13:$O$16,2,FALSE))</f>
        <v>1</v>
      </c>
      <c r="IE508">
        <f>VLOOKUP(JA508,'Vlookup tables'!$P$13:$Q$15,2,FALSE)</f>
        <v>2</v>
      </c>
      <c r="IF508" t="b">
        <f t="shared" si="533"/>
        <v>1</v>
      </c>
      <c r="IG508" t="b">
        <f t="shared" si="534"/>
        <v>1</v>
      </c>
      <c r="IH508" t="b">
        <f t="shared" si="535"/>
        <v>0</v>
      </c>
      <c r="II508" t="b">
        <f t="shared" si="499"/>
        <v>0</v>
      </c>
      <c r="IJ508">
        <f>IF(OR(IF508=FALSE,IF508="na"),"na",VLOOKUP(JF508,'Vlookup tables'!$G$2:$H$7,2,FALSE))</f>
        <v>1</v>
      </c>
      <c r="IK508">
        <f>IF(OR(IG508=FALSE,IG508="na"),"na",VLOOKUP(JG508,'Vlookup tables'!$G$2:$H$7,2,FALSE))</f>
        <v>2</v>
      </c>
      <c r="IL508" t="str">
        <f>IF(OR(IH508=FALSE,IH508="na"),"na",VLOOKUP(JH508,'Vlookup tables'!$G$2:$H$7,2,FALSE))</f>
        <v>na</v>
      </c>
      <c r="IM508">
        <f>IF(OR(IF508=FALSE,IF508="na"),"na",VLOOKUP(JL508,'Vlookup tables'!$J$2:$K$5,2,FALSE))</f>
        <v>2</v>
      </c>
      <c r="IN508">
        <f>IF(OR(IG508=FALSE,IG508="na"),"na",VLOOKUP(JM508,'Vlookup tables'!$J$2:$K$5,2,FALSE))</f>
        <v>2</v>
      </c>
      <c r="IO508" t="str">
        <f>IF(OR(IH508=FALSE,IH508="na"),"na",VLOOKUP(JN508,'Vlookup tables'!$J$2:$K$5,2,FALSE))</f>
        <v>na</v>
      </c>
      <c r="IP508" t="b">
        <f t="shared" si="536"/>
        <v>0</v>
      </c>
      <c r="IQ508" t="b">
        <f t="shared" si="537"/>
        <v>0</v>
      </c>
      <c r="IR508" t="str">
        <f t="shared" si="538"/>
        <v>na</v>
      </c>
      <c r="IS508" t="b">
        <f t="shared" si="539"/>
        <v>0</v>
      </c>
      <c r="IT508" t="s">
        <v>538</v>
      </c>
      <c r="IU508" t="s">
        <v>539</v>
      </c>
      <c r="IV508" t="s">
        <v>540</v>
      </c>
      <c r="IW508" t="s">
        <v>562</v>
      </c>
      <c r="IX508" t="s">
        <v>577</v>
      </c>
      <c r="IY508" t="s">
        <v>532</v>
      </c>
      <c r="IZ508" t="s">
        <v>562</v>
      </c>
      <c r="JA508" t="s">
        <v>578</v>
      </c>
      <c r="JB508" t="s">
        <v>636</v>
      </c>
      <c r="JF508" t="s">
        <v>530</v>
      </c>
      <c r="JG508" t="s">
        <v>531</v>
      </c>
      <c r="JL508" t="s">
        <v>528</v>
      </c>
      <c r="JM508" t="s">
        <v>528</v>
      </c>
      <c r="KN508" t="s">
        <v>552</v>
      </c>
      <c r="KQ508" t="b">
        <f t="shared" si="540"/>
        <v>0</v>
      </c>
      <c r="KR508">
        <f t="shared" si="500"/>
        <v>150</v>
      </c>
    </row>
    <row r="509" spans="1:304" ht="18" customHeight="1" outlineLevel="1" x14ac:dyDescent="0.3">
      <c r="A509">
        <v>10</v>
      </c>
      <c r="B509">
        <v>98</v>
      </c>
      <c r="C509" s="2">
        <v>44908.220138888886</v>
      </c>
      <c r="D509">
        <v>1</v>
      </c>
      <c r="E509" t="s">
        <v>544</v>
      </c>
      <c r="F509" t="s">
        <v>680</v>
      </c>
      <c r="G509">
        <f>VLOOKUP(F509,'Vlookup tables'!$A$2:$B$10,2,FALSE)</f>
        <v>2</v>
      </c>
      <c r="H509" t="s">
        <v>567</v>
      </c>
      <c r="J509" t="str">
        <f t="shared" si="541"/>
        <v>Administration</v>
      </c>
      <c r="K509" t="s">
        <v>582</v>
      </c>
      <c r="L509">
        <f>VLOOKUP(K509,'Vlookup tables'!$A$2:$B$10,2,FALSE)</f>
        <v>1</v>
      </c>
      <c r="N509" t="str">
        <f t="shared" si="501"/>
        <v>Unknown</v>
      </c>
      <c r="O509" t="str">
        <f t="shared" si="502"/>
        <v>Unknown</v>
      </c>
      <c r="P509" t="str">
        <f t="shared" si="503"/>
        <v>Unknown</v>
      </c>
      <c r="Q509" t="str">
        <f t="shared" si="504"/>
        <v>Unknown</v>
      </c>
      <c r="R509" t="str">
        <f t="shared" si="505"/>
        <v>Unknown</v>
      </c>
      <c r="T509" t="str">
        <f t="shared" si="542"/>
        <v>Unknown</v>
      </c>
      <c r="U509" t="str">
        <f t="shared" si="543"/>
        <v>Unknown</v>
      </c>
      <c r="V509" t="str">
        <f t="shared" si="544"/>
        <v>Unknown</v>
      </c>
      <c r="W509" t="str">
        <f t="shared" si="545"/>
        <v>Unknown</v>
      </c>
      <c r="X509" t="str">
        <f t="shared" si="546"/>
        <v>Unknown</v>
      </c>
      <c r="Z509" t="str">
        <f>VLOOKUP(Y509,'Vlookup tables'!$D$2:$E$6,2,FALSE)</f>
        <v>Unknown</v>
      </c>
      <c r="AA509" t="str">
        <f t="shared" si="483"/>
        <v>Unknown</v>
      </c>
      <c r="AB509" t="str">
        <f t="shared" si="506"/>
        <v>Unknown</v>
      </c>
      <c r="AC509" t="str">
        <f t="shared" si="507"/>
        <v>Unknown</v>
      </c>
      <c r="AD509" t="str">
        <f t="shared" si="508"/>
        <v>Unknown</v>
      </c>
      <c r="AE509" t="str">
        <f t="shared" si="509"/>
        <v>Unknown</v>
      </c>
      <c r="AF509" t="str">
        <f>IF(OR(AA509=FALSE,AA509="na"),"na",VLOOKUP(AV509,'Vlookup tables'!$G$2:$H$7,2,FALSE))</f>
        <v>Unknown</v>
      </c>
      <c r="AG509" t="str">
        <f>IF(OR(AB509=FALSE,AB509="na"),"na",VLOOKUP(AW509,'Vlookup tables'!$G$2:$H$7,2,FALSE))</f>
        <v>Unknown</v>
      </c>
      <c r="AH509" t="str">
        <f>IF(OR(AC509=FALSE,AC509="na"),"na",VLOOKUP(AX509,'Vlookup tables'!$G$2:$H$7,2,FALSE))</f>
        <v>Unknown</v>
      </c>
      <c r="AI509" t="str">
        <f>IF(OR(AD509=FALSE,AD509="na"),"na",VLOOKUP(AY509,'Vlookup tables'!$G$2:$H$7,2,FALSE))</f>
        <v>Unknown</v>
      </c>
      <c r="AJ509" t="str">
        <f>IF(OR(AA509=FALSE,AA509="na"),"na",VLOOKUP(BC509,'Vlookup tables'!$J$2:$K$5,2,FALSE))</f>
        <v>Unknown</v>
      </c>
      <c r="AK509" t="str">
        <f>IF(OR(AB509=FALSE,AB509="na"),"na",VLOOKUP(BD509,'Vlookup tables'!$J$2:$K$5,2,FALSE))</f>
        <v>Unknown</v>
      </c>
      <c r="AL509" t="str">
        <f>IF(OR(AC509=FALSE,AC509="na"),"na",VLOOKUP(BE509,'Vlookup tables'!$J$2:$K$5,2,FALSE))</f>
        <v>Unknown</v>
      </c>
      <c r="AM509" t="str">
        <f>IF(OR(AD509=FALSE,AD509="na"),"na",VLOOKUP(BF509,'Vlookup tables'!$J$2:$K$5,2,FALSE))</f>
        <v>Unknown</v>
      </c>
      <c r="AN509" t="b">
        <f t="shared" si="510"/>
        <v>0</v>
      </c>
      <c r="AO509" t="b">
        <f t="shared" si="511"/>
        <v>0</v>
      </c>
      <c r="AP509" t="b">
        <f t="shared" si="512"/>
        <v>0</v>
      </c>
      <c r="AQ509" t="b">
        <f t="shared" si="513"/>
        <v>0</v>
      </c>
      <c r="BQ509" t="str">
        <f t="shared" si="514"/>
        <v>Unknown</v>
      </c>
      <c r="BR509" t="str">
        <f t="shared" si="515"/>
        <v>Unknown</v>
      </c>
      <c r="BS509" t="str">
        <f t="shared" si="516"/>
        <v>Unknown</v>
      </c>
      <c r="BT509" t="str">
        <f t="shared" si="517"/>
        <v>Unknown</v>
      </c>
      <c r="BU509" t="str">
        <f t="shared" si="518"/>
        <v>Unknown</v>
      </c>
      <c r="BV509" t="str">
        <f t="shared" si="519"/>
        <v>Unknown</v>
      </c>
      <c r="BW509" t="str">
        <f>IF(OR(BR509=FALSE,BR509="na"),"na",VLOOKUP(CN509,'Vlookup tables'!$G$2:$H$7,2,FALSE))</f>
        <v>Unknown</v>
      </c>
      <c r="BX509" t="str">
        <f>IF(OR(BS509=FALSE,BS509="na"),"na",VLOOKUP(CO509,'Vlookup tables'!$G$2:$H$7,2,FALSE))</f>
        <v>Unknown</v>
      </c>
      <c r="BY509" t="str">
        <f>IF(OR(BT509=FALSE,BT509="na"),"na",VLOOKUP(CP509,'Vlookup tables'!$G$2:$H$7,2,FALSE))</f>
        <v>Unknown</v>
      </c>
      <c r="BZ509" t="str">
        <f>IF(OR(BU509=FALSE,BU509="na"),"na",VLOOKUP(CQ509,'Vlookup tables'!$G$2:$H$7,2,FALSE))</f>
        <v>Unknown</v>
      </c>
      <c r="CA509" t="str">
        <f>IF(OR(BR509=FALSE,BR509="na"),"na",VLOOKUP(CU509,'Vlookup tables'!$J$2:$K$5,2,FALSE))</f>
        <v>Unknown</v>
      </c>
      <c r="CB509" t="str">
        <f>IF(OR(BS509=FALSE,BS509="na"),"na",VLOOKUP(CV509,'Vlookup tables'!$J$2:$K$5,2,FALSE))</f>
        <v>Unknown</v>
      </c>
      <c r="CC509" t="str">
        <f>IF(OR(BT509=FALSE,BT509="na"),"na",VLOOKUP(CW509,'Vlookup tables'!$J$2:$K$5,2,FALSE))</f>
        <v>Unknown</v>
      </c>
      <c r="CD509" t="str">
        <f>IF(OR(BU509=FALSE,BU509="na"),"na",VLOOKUP(CX509,'Vlookup tables'!$J$2:$K$5,2,FALSE))</f>
        <v>Unknown</v>
      </c>
      <c r="CE509" t="b">
        <f t="shared" si="520"/>
        <v>0</v>
      </c>
      <c r="CF509" t="b">
        <f t="shared" si="521"/>
        <v>0</v>
      </c>
      <c r="CG509" t="b">
        <f t="shared" si="522"/>
        <v>0</v>
      </c>
      <c r="CH509" t="b">
        <f t="shared" si="523"/>
        <v>0</v>
      </c>
      <c r="DI509" t="b">
        <f t="shared" si="524"/>
        <v>0</v>
      </c>
      <c r="EQ509" t="str">
        <f t="shared" si="525"/>
        <v>Unknown</v>
      </c>
      <c r="ER509" t="b">
        <f t="shared" si="526"/>
        <v>0</v>
      </c>
      <c r="ES509" t="b">
        <f t="shared" si="527"/>
        <v>0</v>
      </c>
      <c r="ET509" t="b">
        <f t="shared" si="528"/>
        <v>0</v>
      </c>
      <c r="EU509" t="b">
        <f t="shared" si="529"/>
        <v>0</v>
      </c>
      <c r="EV509" t="b">
        <f t="shared" si="530"/>
        <v>0</v>
      </c>
      <c r="EW509" t="str">
        <f t="shared" si="484"/>
        <v>na</v>
      </c>
      <c r="EX509" t="str">
        <f t="shared" si="485"/>
        <v>na</v>
      </c>
      <c r="EY509" t="str">
        <f t="shared" si="486"/>
        <v>na</v>
      </c>
      <c r="EZ509" t="str">
        <f t="shared" si="487"/>
        <v>na</v>
      </c>
      <c r="FA509" t="str">
        <f t="shared" si="488"/>
        <v>na</v>
      </c>
      <c r="FB509" t="str">
        <f t="shared" si="489"/>
        <v>na</v>
      </c>
      <c r="FC509" t="str">
        <f t="shared" si="531"/>
        <v>na</v>
      </c>
      <c r="FD509" t="str">
        <f t="shared" si="490"/>
        <v>na</v>
      </c>
      <c r="FE509" t="str">
        <f t="shared" si="491"/>
        <v>na</v>
      </c>
      <c r="FF509" t="str">
        <f t="shared" si="492"/>
        <v>na</v>
      </c>
      <c r="FG509" t="str">
        <f t="shared" si="493"/>
        <v>na</v>
      </c>
      <c r="FH509" t="str">
        <f t="shared" si="532"/>
        <v>na</v>
      </c>
      <c r="FI509" t="str">
        <f>IF(OR(FD509=FALSE,FD509="na"),"na",VLOOKUP(GH509,'Vlookup tables'!$G$2:$H$7,2,FALSE))</f>
        <v>na</v>
      </c>
      <c r="FJ509" t="str">
        <f>IF(OR(FE509=FALSE,FE509="na"),"na",VLOOKUP(GI509,'Vlookup tables'!$G$2:$H$7,2,FALSE))</f>
        <v>na</v>
      </c>
      <c r="FK509" t="str">
        <f>IF(OR(FF509=FALSE,FF509="na"),"na",VLOOKUP(GJ509,'Vlookup tables'!$G$2:$H$7,2,FALSE))</f>
        <v>na</v>
      </c>
      <c r="FL509" t="str">
        <f>IF(OR(FG509=FALSE,FG509="na"),"na",VLOOKUP(GK509,'Vlookup tables'!$G$2:$H$7,2,FALSE))</f>
        <v>na</v>
      </c>
      <c r="FM509" t="str">
        <f>IF(OR(FD509=FALSE,FD509="na"),"na",VLOOKUP(GO509,'Vlookup tables'!$J$2:$K$5,2,FALSE))</f>
        <v>na</v>
      </c>
      <c r="FN509" t="str">
        <f>IF(OR(FE509=FALSE,FE509="na"),"na",VLOOKUP(GP509,'Vlookup tables'!$J$2:$K$5,2,FALSE))</f>
        <v>na</v>
      </c>
      <c r="FO509" t="str">
        <f>IF(OR(FF509=FALSE,FF509="na"),"na",VLOOKUP(GQ509,'Vlookup tables'!$J$2:$K$5,2,FALSE))</f>
        <v>na</v>
      </c>
      <c r="FP509" t="str">
        <f>IF(OR(FG509=FALSE,FG509="na"),"na",VLOOKUP(GR509,'Vlookup tables'!$J$2:$K$5,2,FALSE))</f>
        <v>na</v>
      </c>
      <c r="FQ509" t="str">
        <f t="shared" si="494"/>
        <v>na</v>
      </c>
      <c r="FR509" t="str">
        <f t="shared" si="495"/>
        <v>na</v>
      </c>
      <c r="FS509" t="str">
        <f t="shared" si="496"/>
        <v>na</v>
      </c>
      <c r="FT509" t="str">
        <f t="shared" si="497"/>
        <v>na</v>
      </c>
      <c r="FU509" t="str">
        <f t="shared" si="498"/>
        <v>na</v>
      </c>
      <c r="HX509" t="str">
        <f>IF(IT509="","Unknown",VLOOKUP(IT509,'Vlookup tables'!$B$13:$C$16,2,FALSE))</f>
        <v>Unknown</v>
      </c>
      <c r="HY509" t="str">
        <f>IF(IU509="","Unknown",VLOOKUP(IU509,'Vlookup tables'!$D$13:$E$16,2,FALSE))</f>
        <v>Unknown</v>
      </c>
      <c r="HZ509" t="str">
        <f>IF(IV509="","Unknown",VLOOKUP(IV509,'Vlookup tables'!$F$13:$G$16,2,FALSE))</f>
        <v>Unknown</v>
      </c>
      <c r="IA509" t="str">
        <f>IF(IW509="","Unknown",VLOOKUP(IW509,'Vlookup tables'!$H$13:$I$16,2,FALSE))</f>
        <v>Unknown</v>
      </c>
      <c r="IB509" t="str">
        <f>IF(IX509="","Unknown",VLOOKUP(IX509,'Vlookup tables'!$J$13:$K$16,2,FALSE))</f>
        <v>Unknown</v>
      </c>
      <c r="IC509" t="str">
        <f>IF(IY509="","Unknown",VLOOKUP(IY509,'Vlookup tables'!$L$13:$M$16,2,FALSE))</f>
        <v>Unknown</v>
      </c>
      <c r="ID509" t="str">
        <f>IF(IZ509="","Unknown",VLOOKUP(IZ509,'Vlookup tables'!$N$13:$O$16,2,FALSE))</f>
        <v>Unknown</v>
      </c>
      <c r="IE509" t="str">
        <f>VLOOKUP(JA509,'Vlookup tables'!$P$13:$Q$15,2,FALSE)</f>
        <v>Unknown</v>
      </c>
      <c r="IF509" t="str">
        <f t="shared" si="533"/>
        <v>na</v>
      </c>
      <c r="IG509" t="str">
        <f t="shared" si="534"/>
        <v>na</v>
      </c>
      <c r="IH509" t="str">
        <f t="shared" si="535"/>
        <v>na</v>
      </c>
      <c r="II509" t="str">
        <f t="shared" si="499"/>
        <v>na</v>
      </c>
      <c r="IJ509" t="str">
        <f>IF(OR(IF509=FALSE,IF509="na"),"na",VLOOKUP(JF509,'Vlookup tables'!$G$2:$H$7,2,FALSE))</f>
        <v>na</v>
      </c>
      <c r="IK509" t="str">
        <f>IF(OR(IG509=FALSE,IG509="na"),"na",VLOOKUP(JG509,'Vlookup tables'!$G$2:$H$7,2,FALSE))</f>
        <v>na</v>
      </c>
      <c r="IL509" t="str">
        <f>IF(OR(IH509=FALSE,IH509="na"),"na",VLOOKUP(JH509,'Vlookup tables'!$G$2:$H$7,2,FALSE))</f>
        <v>na</v>
      </c>
      <c r="IM509" t="str">
        <f>IF(OR(IF509=FALSE,IF509="na"),"na",VLOOKUP(JL509,'Vlookup tables'!$J$2:$K$5,2,FALSE))</f>
        <v>na</v>
      </c>
      <c r="IN509" t="str">
        <f>IF(OR(IG509=FALSE,IG509="na"),"na",VLOOKUP(JM509,'Vlookup tables'!$J$2:$K$5,2,FALSE))</f>
        <v>na</v>
      </c>
      <c r="IO509" t="str">
        <f>IF(OR(IH509=FALSE,IH509="na"),"na",VLOOKUP(JN509,'Vlookup tables'!$J$2:$K$5,2,FALSE))</f>
        <v>na</v>
      </c>
      <c r="IP509" t="str">
        <f t="shared" si="536"/>
        <v>na</v>
      </c>
      <c r="IQ509" t="str">
        <f t="shared" si="537"/>
        <v>na</v>
      </c>
      <c r="IR509" t="str">
        <f t="shared" si="538"/>
        <v>na</v>
      </c>
      <c r="IS509" t="b">
        <f t="shared" si="539"/>
        <v>0</v>
      </c>
      <c r="KQ509" t="b">
        <f t="shared" si="540"/>
        <v>0</v>
      </c>
      <c r="KR509">
        <f t="shared" si="500"/>
        <v>111</v>
      </c>
    </row>
    <row r="510" spans="1:304" ht="25.8" customHeight="1" outlineLevel="1" x14ac:dyDescent="0.3">
      <c r="A510">
        <v>1</v>
      </c>
      <c r="B510">
        <v>38</v>
      </c>
      <c r="C510" s="2">
        <v>44908.356388888889</v>
      </c>
      <c r="D510">
        <v>0.89999997615814198</v>
      </c>
      <c r="G510" t="str">
        <f>VLOOKUP(F510,'Vlookup tables'!$A$2:$B$10,2,FALSE)</f>
        <v>Unknown</v>
      </c>
      <c r="J510" t="str">
        <f t="shared" si="541"/>
        <v>Unknown</v>
      </c>
      <c r="L510" t="str">
        <f>VLOOKUP(K510,'Vlookup tables'!$A$2:$B$10,2,FALSE)</f>
        <v>Unknown</v>
      </c>
      <c r="N510" t="str">
        <f t="shared" si="501"/>
        <v>Unknown</v>
      </c>
      <c r="O510" t="str">
        <f t="shared" si="502"/>
        <v>Unknown</v>
      </c>
      <c r="P510" t="str">
        <f t="shared" si="503"/>
        <v>Unknown</v>
      </c>
      <c r="Q510" t="str">
        <f t="shared" si="504"/>
        <v>Unknown</v>
      </c>
      <c r="R510" t="str">
        <f t="shared" si="505"/>
        <v>Unknown</v>
      </c>
      <c r="T510" t="str">
        <f t="shared" si="542"/>
        <v>Unknown</v>
      </c>
      <c r="U510" t="str">
        <f t="shared" si="543"/>
        <v>Unknown</v>
      </c>
      <c r="V510" t="str">
        <f t="shared" si="544"/>
        <v>Unknown</v>
      </c>
      <c r="W510" t="str">
        <f t="shared" si="545"/>
        <v>Unknown</v>
      </c>
      <c r="X510" t="str">
        <f t="shared" si="546"/>
        <v>Unknown</v>
      </c>
      <c r="Z510" t="str">
        <f>VLOOKUP(Y510,'Vlookup tables'!$D$2:$E$6,2,FALSE)</f>
        <v>Unknown</v>
      </c>
      <c r="AA510" t="str">
        <f t="shared" si="483"/>
        <v>Unknown</v>
      </c>
      <c r="AB510" t="str">
        <f t="shared" si="506"/>
        <v>Unknown</v>
      </c>
      <c r="AC510" t="str">
        <f t="shared" si="507"/>
        <v>Unknown</v>
      </c>
      <c r="AD510" t="str">
        <f t="shared" si="508"/>
        <v>Unknown</v>
      </c>
      <c r="AE510" t="str">
        <f t="shared" si="509"/>
        <v>Unknown</v>
      </c>
      <c r="AF510" t="str">
        <f>IF(OR(AA510=FALSE,AA510="na"),"na",VLOOKUP(AV510,'Vlookup tables'!$G$2:$H$7,2,FALSE))</f>
        <v>Unknown</v>
      </c>
      <c r="AG510" t="str">
        <f>IF(OR(AB510=FALSE,AB510="na"),"na",VLOOKUP(AW510,'Vlookup tables'!$G$2:$H$7,2,FALSE))</f>
        <v>Unknown</v>
      </c>
      <c r="AH510" t="str">
        <f>IF(OR(AC510=FALSE,AC510="na"),"na",VLOOKUP(AX510,'Vlookup tables'!$G$2:$H$7,2,FALSE))</f>
        <v>Unknown</v>
      </c>
      <c r="AI510" t="str">
        <f>IF(OR(AD510=FALSE,AD510="na"),"na",VLOOKUP(AY510,'Vlookup tables'!$G$2:$H$7,2,FALSE))</f>
        <v>Unknown</v>
      </c>
      <c r="AJ510" t="str">
        <f>IF(OR(AA510=FALSE,AA510="na"),"na",VLOOKUP(BC510,'Vlookup tables'!$J$2:$K$5,2,FALSE))</f>
        <v>Unknown</v>
      </c>
      <c r="AK510" t="str">
        <f>IF(OR(AB510=FALSE,AB510="na"),"na",VLOOKUP(BD510,'Vlookup tables'!$J$2:$K$5,2,FALSE))</f>
        <v>Unknown</v>
      </c>
      <c r="AL510" t="str">
        <f>IF(OR(AC510=FALSE,AC510="na"),"na",VLOOKUP(BE510,'Vlookup tables'!$J$2:$K$5,2,FALSE))</f>
        <v>Unknown</v>
      </c>
      <c r="AM510" t="str">
        <f>IF(OR(AD510=FALSE,AD510="na"),"na",VLOOKUP(BF510,'Vlookup tables'!$J$2:$K$5,2,FALSE))</f>
        <v>Unknown</v>
      </c>
      <c r="AN510" t="b">
        <f t="shared" si="510"/>
        <v>0</v>
      </c>
      <c r="AO510" t="b">
        <f t="shared" si="511"/>
        <v>0</v>
      </c>
      <c r="AP510" t="b">
        <f t="shared" si="512"/>
        <v>0</v>
      </c>
      <c r="AQ510" t="b">
        <f t="shared" si="513"/>
        <v>0</v>
      </c>
      <c r="BQ510" t="str">
        <f t="shared" si="514"/>
        <v>Unknown</v>
      </c>
      <c r="BR510" t="str">
        <f t="shared" si="515"/>
        <v>Unknown</v>
      </c>
      <c r="BS510" t="str">
        <f t="shared" si="516"/>
        <v>Unknown</v>
      </c>
      <c r="BT510" t="str">
        <f t="shared" si="517"/>
        <v>Unknown</v>
      </c>
      <c r="BU510" t="str">
        <f t="shared" si="518"/>
        <v>Unknown</v>
      </c>
      <c r="BV510" t="str">
        <f t="shared" si="519"/>
        <v>Unknown</v>
      </c>
      <c r="BW510" t="str">
        <f>IF(OR(BR510=FALSE,BR510="na"),"na",VLOOKUP(CN510,'Vlookup tables'!$G$2:$H$7,2,FALSE))</f>
        <v>Unknown</v>
      </c>
      <c r="BX510" t="str">
        <f>IF(OR(BS510=FALSE,BS510="na"),"na",VLOOKUP(CO510,'Vlookup tables'!$G$2:$H$7,2,FALSE))</f>
        <v>Unknown</v>
      </c>
      <c r="BY510" t="str">
        <f>IF(OR(BT510=FALSE,BT510="na"),"na",VLOOKUP(CP510,'Vlookup tables'!$G$2:$H$7,2,FALSE))</f>
        <v>Unknown</v>
      </c>
      <c r="BZ510" t="str">
        <f>IF(OR(BU510=FALSE,BU510="na"),"na",VLOOKUP(CQ510,'Vlookup tables'!$G$2:$H$7,2,FALSE))</f>
        <v>Unknown</v>
      </c>
      <c r="CA510" t="str">
        <f>IF(OR(BR510=FALSE,BR510="na"),"na",VLOOKUP(CU510,'Vlookup tables'!$J$2:$K$5,2,FALSE))</f>
        <v>Unknown</v>
      </c>
      <c r="CB510" t="str">
        <f>IF(OR(BS510=FALSE,BS510="na"),"na",VLOOKUP(CV510,'Vlookup tables'!$J$2:$K$5,2,FALSE))</f>
        <v>Unknown</v>
      </c>
      <c r="CC510" t="str">
        <f>IF(OR(BT510=FALSE,BT510="na"),"na",VLOOKUP(CW510,'Vlookup tables'!$J$2:$K$5,2,FALSE))</f>
        <v>Unknown</v>
      </c>
      <c r="CD510" t="str">
        <f>IF(OR(BU510=FALSE,BU510="na"),"na",VLOOKUP(CX510,'Vlookup tables'!$J$2:$K$5,2,FALSE))</f>
        <v>Unknown</v>
      </c>
      <c r="CE510" t="b">
        <f t="shared" si="520"/>
        <v>0</v>
      </c>
      <c r="CF510" t="b">
        <f t="shared" si="521"/>
        <v>0</v>
      </c>
      <c r="CG510" t="b">
        <f t="shared" si="522"/>
        <v>0</v>
      </c>
      <c r="CH510" t="b">
        <f t="shared" si="523"/>
        <v>0</v>
      </c>
      <c r="DI510" t="b">
        <f t="shared" si="524"/>
        <v>0</v>
      </c>
      <c r="EQ510" t="str">
        <f t="shared" si="525"/>
        <v>Unknown</v>
      </c>
      <c r="ER510" t="b">
        <f t="shared" si="526"/>
        <v>0</v>
      </c>
      <c r="ES510" t="b">
        <f t="shared" si="527"/>
        <v>0</v>
      </c>
      <c r="ET510" t="b">
        <f t="shared" si="528"/>
        <v>0</v>
      </c>
      <c r="EU510" t="b">
        <f t="shared" si="529"/>
        <v>0</v>
      </c>
      <c r="EV510" t="b">
        <f t="shared" si="530"/>
        <v>0</v>
      </c>
      <c r="EW510" t="str">
        <f t="shared" si="484"/>
        <v>na</v>
      </c>
      <c r="EX510" t="str">
        <f t="shared" si="485"/>
        <v>na</v>
      </c>
      <c r="EY510" t="str">
        <f t="shared" si="486"/>
        <v>na</v>
      </c>
      <c r="EZ510" t="str">
        <f t="shared" si="487"/>
        <v>na</v>
      </c>
      <c r="FA510" t="str">
        <f t="shared" si="488"/>
        <v>na</v>
      </c>
      <c r="FB510" t="str">
        <f t="shared" si="489"/>
        <v>na</v>
      </c>
      <c r="FC510" t="str">
        <f t="shared" si="531"/>
        <v>na</v>
      </c>
      <c r="FD510" t="str">
        <f t="shared" si="490"/>
        <v>na</v>
      </c>
      <c r="FE510" t="str">
        <f t="shared" si="491"/>
        <v>na</v>
      </c>
      <c r="FF510" t="str">
        <f t="shared" si="492"/>
        <v>na</v>
      </c>
      <c r="FG510" t="str">
        <f t="shared" si="493"/>
        <v>na</v>
      </c>
      <c r="FH510" t="str">
        <f t="shared" si="532"/>
        <v>na</v>
      </c>
      <c r="FI510" t="str">
        <f>IF(OR(FD510=FALSE,FD510="na"),"na",VLOOKUP(GH510,'Vlookup tables'!$G$2:$H$7,2,FALSE))</f>
        <v>na</v>
      </c>
      <c r="FJ510" t="str">
        <f>IF(OR(FE510=FALSE,FE510="na"),"na",VLOOKUP(GI510,'Vlookup tables'!$G$2:$H$7,2,FALSE))</f>
        <v>na</v>
      </c>
      <c r="FK510" t="str">
        <f>IF(OR(FF510=FALSE,FF510="na"),"na",VLOOKUP(GJ510,'Vlookup tables'!$G$2:$H$7,2,FALSE))</f>
        <v>na</v>
      </c>
      <c r="FL510" t="str">
        <f>IF(OR(FG510=FALSE,FG510="na"),"na",VLOOKUP(GK510,'Vlookup tables'!$G$2:$H$7,2,FALSE))</f>
        <v>na</v>
      </c>
      <c r="FM510" t="str">
        <f>IF(OR(FD510=FALSE,FD510="na"),"na",VLOOKUP(GO510,'Vlookup tables'!$J$2:$K$5,2,FALSE))</f>
        <v>na</v>
      </c>
      <c r="FN510" t="str">
        <f>IF(OR(FE510=FALSE,FE510="na"),"na",VLOOKUP(GP510,'Vlookup tables'!$J$2:$K$5,2,FALSE))</f>
        <v>na</v>
      </c>
      <c r="FO510" t="str">
        <f>IF(OR(FF510=FALSE,FF510="na"),"na",VLOOKUP(GQ510,'Vlookup tables'!$J$2:$K$5,2,FALSE))</f>
        <v>na</v>
      </c>
      <c r="FP510" t="str">
        <f>IF(OR(FG510=FALSE,FG510="na"),"na",VLOOKUP(GR510,'Vlookup tables'!$J$2:$K$5,2,FALSE))</f>
        <v>na</v>
      </c>
      <c r="FQ510" t="str">
        <f t="shared" si="494"/>
        <v>na</v>
      </c>
      <c r="FR510" t="str">
        <f t="shared" si="495"/>
        <v>na</v>
      </c>
      <c r="FS510" t="str">
        <f t="shared" si="496"/>
        <v>na</v>
      </c>
      <c r="FT510" t="str">
        <f t="shared" si="497"/>
        <v>na</v>
      </c>
      <c r="FU510" t="str">
        <f t="shared" si="498"/>
        <v>na</v>
      </c>
      <c r="HX510" t="str">
        <f>IF(IT510="","Unknown",VLOOKUP(IT510,'Vlookup tables'!$B$13:$C$16,2,FALSE))</f>
        <v>Unknown</v>
      </c>
      <c r="HY510" t="str">
        <f>IF(IU510="","Unknown",VLOOKUP(IU510,'Vlookup tables'!$D$13:$E$16,2,FALSE))</f>
        <v>Unknown</v>
      </c>
      <c r="HZ510" t="str">
        <f>IF(IV510="","Unknown",VLOOKUP(IV510,'Vlookup tables'!$F$13:$G$16,2,FALSE))</f>
        <v>Unknown</v>
      </c>
      <c r="IA510" t="str">
        <f>IF(IW510="","Unknown",VLOOKUP(IW510,'Vlookup tables'!$H$13:$I$16,2,FALSE))</f>
        <v>Unknown</v>
      </c>
      <c r="IB510" t="str">
        <f>IF(IX510="","Unknown",VLOOKUP(IX510,'Vlookup tables'!$J$13:$K$16,2,FALSE))</f>
        <v>Unknown</v>
      </c>
      <c r="IC510" t="str">
        <f>IF(IY510="","Unknown",VLOOKUP(IY510,'Vlookup tables'!$L$13:$M$16,2,FALSE))</f>
        <v>Unknown</v>
      </c>
      <c r="ID510" t="str">
        <f>IF(IZ510="","Unknown",VLOOKUP(IZ510,'Vlookup tables'!$N$13:$O$16,2,FALSE))</f>
        <v>Unknown</v>
      </c>
      <c r="IE510" t="str">
        <f>VLOOKUP(JA510,'Vlookup tables'!$P$13:$Q$15,2,FALSE)</f>
        <v>Unknown</v>
      </c>
      <c r="IF510" t="str">
        <f t="shared" si="533"/>
        <v>na</v>
      </c>
      <c r="IG510" t="str">
        <f t="shared" si="534"/>
        <v>na</v>
      </c>
      <c r="IH510" t="str">
        <f t="shared" si="535"/>
        <v>na</v>
      </c>
      <c r="II510" t="str">
        <f t="shared" si="499"/>
        <v>na</v>
      </c>
      <c r="IJ510" t="str">
        <f>IF(OR(IF510=FALSE,IF510="na"),"na",VLOOKUP(JF510,'Vlookup tables'!$G$2:$H$7,2,FALSE))</f>
        <v>na</v>
      </c>
      <c r="IK510" t="str">
        <f>IF(OR(IG510=FALSE,IG510="na"),"na",VLOOKUP(JG510,'Vlookup tables'!$G$2:$H$7,2,FALSE))</f>
        <v>na</v>
      </c>
      <c r="IL510" t="str">
        <f>IF(OR(IH510=FALSE,IH510="na"),"na",VLOOKUP(JH510,'Vlookup tables'!$G$2:$H$7,2,FALSE))</f>
        <v>na</v>
      </c>
      <c r="IM510" t="str">
        <f>IF(OR(IF510=FALSE,IF510="na"),"na",VLOOKUP(JL510,'Vlookup tables'!$J$2:$K$5,2,FALSE))</f>
        <v>na</v>
      </c>
      <c r="IN510" t="str">
        <f>IF(OR(IG510=FALSE,IG510="na"),"na",VLOOKUP(JM510,'Vlookup tables'!$J$2:$K$5,2,FALSE))</f>
        <v>na</v>
      </c>
      <c r="IO510" t="str">
        <f>IF(OR(IH510=FALSE,IH510="na"),"na",VLOOKUP(JN510,'Vlookup tables'!$J$2:$K$5,2,FALSE))</f>
        <v>na</v>
      </c>
      <c r="IP510" t="str">
        <f t="shared" si="536"/>
        <v>na</v>
      </c>
      <c r="IQ510" t="str">
        <f t="shared" si="537"/>
        <v>na</v>
      </c>
      <c r="IR510" t="str">
        <f t="shared" si="538"/>
        <v>na</v>
      </c>
      <c r="IS510" t="b">
        <f t="shared" si="539"/>
        <v>0</v>
      </c>
      <c r="KQ510" t="b">
        <f t="shared" si="540"/>
        <v>0</v>
      </c>
      <c r="KR510">
        <f t="shared" si="500"/>
        <v>107</v>
      </c>
    </row>
    <row r="511" spans="1:304" ht="19.8" customHeight="1" outlineLevel="1" x14ac:dyDescent="0.3">
      <c r="A511">
        <v>43</v>
      </c>
      <c r="B511">
        <v>232</v>
      </c>
      <c r="C511" s="2">
        <v>44909.284548611111</v>
      </c>
      <c r="D511">
        <v>1</v>
      </c>
      <c r="E511" t="s">
        <v>581</v>
      </c>
      <c r="F511" t="s">
        <v>568</v>
      </c>
      <c r="G511">
        <f>VLOOKUP(F511,'Vlookup tables'!$A$2:$B$10,2,FALSE)</f>
        <v>6</v>
      </c>
      <c r="H511" t="s">
        <v>545</v>
      </c>
      <c r="J511" t="str">
        <f t="shared" si="541"/>
        <v>Engineering</v>
      </c>
      <c r="K511" t="s">
        <v>568</v>
      </c>
      <c r="L511">
        <f>VLOOKUP(K511,'Vlookup tables'!$A$2:$B$10,2,FALSE)</f>
        <v>6</v>
      </c>
      <c r="M511" t="s">
        <v>592</v>
      </c>
      <c r="N511" t="b">
        <f t="shared" si="501"/>
        <v>0</v>
      </c>
      <c r="O511" t="b">
        <f t="shared" si="502"/>
        <v>1</v>
      </c>
      <c r="P511" t="b">
        <f t="shared" si="503"/>
        <v>0</v>
      </c>
      <c r="Q511" t="b">
        <f t="shared" si="504"/>
        <v>0</v>
      </c>
      <c r="R511" t="b">
        <f t="shared" si="505"/>
        <v>0</v>
      </c>
      <c r="S511" t="s">
        <v>904</v>
      </c>
      <c r="T511" t="b">
        <f t="shared" si="542"/>
        <v>0</v>
      </c>
      <c r="U511" t="str">
        <f t="shared" si="543"/>
        <v>na</v>
      </c>
      <c r="V511" t="b">
        <f t="shared" si="544"/>
        <v>0</v>
      </c>
      <c r="W511" t="b">
        <f t="shared" si="545"/>
        <v>1</v>
      </c>
      <c r="X511" t="b">
        <f t="shared" si="546"/>
        <v>0</v>
      </c>
      <c r="Y511" t="s">
        <v>517</v>
      </c>
      <c r="Z511">
        <f>VLOOKUP(Y511,'Vlookup tables'!$D$2:$E$6,2,FALSE)</f>
        <v>1</v>
      </c>
      <c r="AA511" t="b">
        <f t="shared" si="483"/>
        <v>0</v>
      </c>
      <c r="AB511" t="b">
        <f t="shared" si="506"/>
        <v>1</v>
      </c>
      <c r="AC511" t="b">
        <f t="shared" si="507"/>
        <v>0</v>
      </c>
      <c r="AD511" t="b">
        <f t="shared" si="508"/>
        <v>0</v>
      </c>
      <c r="AE511" t="b">
        <f t="shared" si="509"/>
        <v>0</v>
      </c>
      <c r="AF511" t="str">
        <f>IF(OR(AA511=FALSE,AA511="na"),"na",VLOOKUP(AV511,'Vlookup tables'!$G$2:$H$7,2,FALSE))</f>
        <v>na</v>
      </c>
      <c r="AG511">
        <f>IF(OR(AB511=FALSE,AB511="na"),"na",VLOOKUP(AW511,'Vlookup tables'!$G$2:$H$7,2,FALSE))</f>
        <v>4</v>
      </c>
      <c r="AH511" t="str">
        <f>IF(OR(AC511=FALSE,AC511="na"),"na",VLOOKUP(AX511,'Vlookup tables'!$G$2:$H$7,2,FALSE))</f>
        <v>na</v>
      </c>
      <c r="AI511" t="str">
        <f>IF(OR(AD511=FALSE,AD511="na"),"na",VLOOKUP(AY511,'Vlookup tables'!$G$2:$H$7,2,FALSE))</f>
        <v>na</v>
      </c>
      <c r="AJ511" t="str">
        <f>IF(OR(AA511=FALSE,AA511="na"),"na",VLOOKUP(BC511,'Vlookup tables'!$J$2:$K$5,2,FALSE))</f>
        <v>na</v>
      </c>
      <c r="AK511">
        <f>IF(OR(AB511=FALSE,AB511="na"),"na",VLOOKUP(BD511,'Vlookup tables'!$J$2:$K$5,2,FALSE))</f>
        <v>2</v>
      </c>
      <c r="AL511" t="str">
        <f>IF(OR(AC511=FALSE,AC511="na"),"na",VLOOKUP(BE511,'Vlookup tables'!$J$2:$K$5,2,FALSE))</f>
        <v>na</v>
      </c>
      <c r="AM511" t="str">
        <f>IF(OR(AD511=FALSE,AD511="na"),"na",VLOOKUP(BF511,'Vlookup tables'!$J$2:$K$5,2,FALSE))</f>
        <v>na</v>
      </c>
      <c r="AN511" t="str">
        <f t="shared" si="510"/>
        <v>na</v>
      </c>
      <c r="AO511" t="b">
        <f t="shared" si="511"/>
        <v>0</v>
      </c>
      <c r="AP511" t="str">
        <f t="shared" si="512"/>
        <v>na</v>
      </c>
      <c r="AQ511" t="str">
        <f t="shared" si="513"/>
        <v>na</v>
      </c>
      <c r="AR511" t="s">
        <v>627</v>
      </c>
      <c r="AW511" t="s">
        <v>573</v>
      </c>
      <c r="BD511" t="s">
        <v>528</v>
      </c>
      <c r="BQ511" t="str">
        <f t="shared" si="514"/>
        <v>Yes</v>
      </c>
      <c r="BR511" t="b">
        <f t="shared" si="515"/>
        <v>1</v>
      </c>
      <c r="BS511" t="b">
        <f t="shared" si="516"/>
        <v>1</v>
      </c>
      <c r="BT511" t="b">
        <f t="shared" si="517"/>
        <v>0</v>
      </c>
      <c r="BU511" t="b">
        <f t="shared" si="518"/>
        <v>1</v>
      </c>
      <c r="BV511" t="b">
        <f t="shared" si="519"/>
        <v>0</v>
      </c>
      <c r="BW511">
        <f>IF(OR(BR511=FALSE,BR511="na"),"na",VLOOKUP(CN511,'Vlookup tables'!$G$2:$H$7,2,FALSE))</f>
        <v>4</v>
      </c>
      <c r="BX511">
        <f>IF(OR(BS511=FALSE,BS511="na"),"na",VLOOKUP(CO511,'Vlookup tables'!$G$2:$H$7,2,FALSE))</f>
        <v>4</v>
      </c>
      <c r="BY511" t="str">
        <f>IF(OR(BT511=FALSE,BT511="na"),"na",VLOOKUP(CP511,'Vlookup tables'!$G$2:$H$7,2,FALSE))</f>
        <v>na</v>
      </c>
      <c r="BZ511">
        <f>IF(OR(BU511=FALSE,BU511="na"),"na",VLOOKUP(CQ511,'Vlookup tables'!$G$2:$H$7,2,FALSE))</f>
        <v>4</v>
      </c>
      <c r="CA511">
        <f>IF(OR(BR511=FALSE,BR511="na"),"na",VLOOKUP(CU511,'Vlookup tables'!$J$2:$K$5,2,FALSE))</f>
        <v>3</v>
      </c>
      <c r="CB511">
        <f>IF(OR(BS511=FALSE,BS511="na"),"na",VLOOKUP(CV511,'Vlookup tables'!$J$2:$K$5,2,FALSE))</f>
        <v>3</v>
      </c>
      <c r="CC511" t="str">
        <f>IF(OR(BT511=FALSE,BT511="na"),"na",VLOOKUP(CW511,'Vlookup tables'!$J$2:$K$5,2,FALSE))</f>
        <v>na</v>
      </c>
      <c r="CD511">
        <f>IF(OR(BU511=FALSE,BU511="na"),"na",VLOOKUP(CX511,'Vlookup tables'!$J$2:$K$5,2,FALSE))</f>
        <v>3</v>
      </c>
      <c r="CE511" t="b">
        <f t="shared" si="520"/>
        <v>0</v>
      </c>
      <c r="CF511" t="b">
        <f t="shared" si="521"/>
        <v>0</v>
      </c>
      <c r="CG511" t="str">
        <f t="shared" si="522"/>
        <v>na</v>
      </c>
      <c r="CH511" t="b">
        <f t="shared" si="523"/>
        <v>0</v>
      </c>
      <c r="CI511" t="s">
        <v>519</v>
      </c>
      <c r="CJ511" t="s">
        <v>667</v>
      </c>
      <c r="CN511" t="s">
        <v>573</v>
      </c>
      <c r="CO511" t="s">
        <v>573</v>
      </c>
      <c r="CQ511" t="s">
        <v>573</v>
      </c>
      <c r="CU511" t="s">
        <v>532</v>
      </c>
      <c r="CV511" t="s">
        <v>532</v>
      </c>
      <c r="CX511" t="s">
        <v>532</v>
      </c>
      <c r="DI511" t="b">
        <f t="shared" si="524"/>
        <v>0</v>
      </c>
      <c r="DK511" t="s">
        <v>552</v>
      </c>
      <c r="EQ511" t="str">
        <f t="shared" si="525"/>
        <v>Unknown</v>
      </c>
      <c r="ER511" t="b">
        <f t="shared" si="526"/>
        <v>0</v>
      </c>
      <c r="ES511" t="b">
        <f t="shared" si="527"/>
        <v>0</v>
      </c>
      <c r="ET511" t="b">
        <f t="shared" si="528"/>
        <v>0</v>
      </c>
      <c r="EU511" t="b">
        <f t="shared" si="529"/>
        <v>0</v>
      </c>
      <c r="EV511" t="b">
        <f t="shared" si="530"/>
        <v>0</v>
      </c>
      <c r="EW511" t="str">
        <f t="shared" si="484"/>
        <v>na</v>
      </c>
      <c r="EX511" t="str">
        <f t="shared" si="485"/>
        <v>na</v>
      </c>
      <c r="EY511" t="str">
        <f t="shared" si="486"/>
        <v>na</v>
      </c>
      <c r="EZ511" t="str">
        <f t="shared" si="487"/>
        <v>na</v>
      </c>
      <c r="FA511" t="str">
        <f t="shared" si="488"/>
        <v>na</v>
      </c>
      <c r="FB511" t="str">
        <f t="shared" si="489"/>
        <v>na</v>
      </c>
      <c r="FC511" t="str">
        <f t="shared" si="531"/>
        <v>na</v>
      </c>
      <c r="FD511" t="str">
        <f t="shared" si="490"/>
        <v>na</v>
      </c>
      <c r="FE511" t="str">
        <f t="shared" si="491"/>
        <v>na</v>
      </c>
      <c r="FF511" t="str">
        <f t="shared" si="492"/>
        <v>na</v>
      </c>
      <c r="FG511" t="str">
        <f t="shared" si="493"/>
        <v>na</v>
      </c>
      <c r="FH511" t="str">
        <f t="shared" si="532"/>
        <v>na</v>
      </c>
      <c r="FI511" t="str">
        <f>IF(OR(FD511=FALSE,FD511="na"),"na",VLOOKUP(GH511,'Vlookup tables'!$G$2:$H$7,2,FALSE))</f>
        <v>na</v>
      </c>
      <c r="FJ511" t="str">
        <f>IF(OR(FE511=FALSE,FE511="na"),"na",VLOOKUP(GI511,'Vlookup tables'!$G$2:$H$7,2,FALSE))</f>
        <v>na</v>
      </c>
      <c r="FK511" t="str">
        <f>IF(OR(FF511=FALSE,FF511="na"),"na",VLOOKUP(GJ511,'Vlookup tables'!$G$2:$H$7,2,FALSE))</f>
        <v>na</v>
      </c>
      <c r="FL511" t="str">
        <f>IF(OR(FG511=FALSE,FG511="na"),"na",VLOOKUP(GK511,'Vlookup tables'!$G$2:$H$7,2,FALSE))</f>
        <v>na</v>
      </c>
      <c r="FM511" t="str">
        <f>IF(OR(FD511=FALSE,FD511="na"),"na",VLOOKUP(GO511,'Vlookup tables'!$J$2:$K$5,2,FALSE))</f>
        <v>na</v>
      </c>
      <c r="FN511" t="str">
        <f>IF(OR(FE511=FALSE,FE511="na"),"na",VLOOKUP(GP511,'Vlookup tables'!$J$2:$K$5,2,FALSE))</f>
        <v>na</v>
      </c>
      <c r="FO511" t="str">
        <f>IF(OR(FF511=FALSE,FF511="na"),"na",VLOOKUP(GQ511,'Vlookup tables'!$J$2:$K$5,2,FALSE))</f>
        <v>na</v>
      </c>
      <c r="FP511" t="str">
        <f>IF(OR(FG511=FALSE,FG511="na"),"na",VLOOKUP(GR511,'Vlookup tables'!$J$2:$K$5,2,FALSE))</f>
        <v>na</v>
      </c>
      <c r="FQ511" t="str">
        <f t="shared" si="494"/>
        <v>na</v>
      </c>
      <c r="FR511" t="str">
        <f t="shared" si="495"/>
        <v>na</v>
      </c>
      <c r="FS511" t="str">
        <f t="shared" si="496"/>
        <v>na</v>
      </c>
      <c r="FT511" t="str">
        <f t="shared" si="497"/>
        <v>na</v>
      </c>
      <c r="FU511" t="str">
        <f t="shared" si="498"/>
        <v>na</v>
      </c>
      <c r="HX511" t="str">
        <f>IF(IT511="","Unknown",VLOOKUP(IT511,'Vlookup tables'!$B$13:$C$16,2,FALSE))</f>
        <v>Unknown</v>
      </c>
      <c r="HY511" t="str">
        <f>IF(IU511="","Unknown",VLOOKUP(IU511,'Vlookup tables'!$D$13:$E$16,2,FALSE))</f>
        <v>Unknown</v>
      </c>
      <c r="HZ511" t="str">
        <f>IF(IV511="","Unknown",VLOOKUP(IV511,'Vlookup tables'!$F$13:$G$16,2,FALSE))</f>
        <v>Unknown</v>
      </c>
      <c r="IA511" t="str">
        <f>IF(IW511="","Unknown",VLOOKUP(IW511,'Vlookup tables'!$H$13:$I$16,2,FALSE))</f>
        <v>Unknown</v>
      </c>
      <c r="IB511" t="str">
        <f>IF(IX511="","Unknown",VLOOKUP(IX511,'Vlookup tables'!$J$13:$K$16,2,FALSE))</f>
        <v>Unknown</v>
      </c>
      <c r="IC511" t="str">
        <f>IF(IY511="","Unknown",VLOOKUP(IY511,'Vlookup tables'!$L$13:$M$16,2,FALSE))</f>
        <v>Unknown</v>
      </c>
      <c r="ID511" t="str">
        <f>IF(IZ511="","Unknown",VLOOKUP(IZ511,'Vlookup tables'!$N$13:$O$16,2,FALSE))</f>
        <v>Unknown</v>
      </c>
      <c r="IE511" t="str">
        <f>VLOOKUP(JA511,'Vlookup tables'!$P$13:$Q$15,2,FALSE)</f>
        <v>Unknown</v>
      </c>
      <c r="IF511" t="str">
        <f t="shared" si="533"/>
        <v>na</v>
      </c>
      <c r="IG511" t="str">
        <f t="shared" si="534"/>
        <v>na</v>
      </c>
      <c r="IH511" t="str">
        <f t="shared" si="535"/>
        <v>na</v>
      </c>
      <c r="II511" t="str">
        <f t="shared" si="499"/>
        <v>na</v>
      </c>
      <c r="IJ511" t="str">
        <f>IF(OR(IF511=FALSE,IF511="na"),"na",VLOOKUP(JF511,'Vlookup tables'!$G$2:$H$7,2,FALSE))</f>
        <v>na</v>
      </c>
      <c r="IK511" t="str">
        <f>IF(OR(IG511=FALSE,IG511="na"),"na",VLOOKUP(JG511,'Vlookup tables'!$G$2:$H$7,2,FALSE))</f>
        <v>na</v>
      </c>
      <c r="IL511" t="str">
        <f>IF(OR(IH511=FALSE,IH511="na"),"na",VLOOKUP(JH511,'Vlookup tables'!$G$2:$H$7,2,FALSE))</f>
        <v>na</v>
      </c>
      <c r="IM511" t="str">
        <f>IF(OR(IF511=FALSE,IF511="na"),"na",VLOOKUP(JL511,'Vlookup tables'!$J$2:$K$5,2,FALSE))</f>
        <v>na</v>
      </c>
      <c r="IN511" t="str">
        <f>IF(OR(IG511=FALSE,IG511="na"),"na",VLOOKUP(JM511,'Vlookup tables'!$J$2:$K$5,2,FALSE))</f>
        <v>na</v>
      </c>
      <c r="IO511" t="str">
        <f>IF(OR(IH511=FALSE,IH511="na"),"na",VLOOKUP(JN511,'Vlookup tables'!$J$2:$K$5,2,FALSE))</f>
        <v>na</v>
      </c>
      <c r="IP511" t="str">
        <f t="shared" si="536"/>
        <v>na</v>
      </c>
      <c r="IQ511" t="str">
        <f t="shared" si="537"/>
        <v>na</v>
      </c>
      <c r="IR511" t="str">
        <f t="shared" si="538"/>
        <v>na</v>
      </c>
      <c r="IS511" t="b">
        <f t="shared" si="539"/>
        <v>0</v>
      </c>
      <c r="KQ511" t="b">
        <f t="shared" si="540"/>
        <v>0</v>
      </c>
      <c r="KR511">
        <f t="shared" si="500"/>
        <v>126</v>
      </c>
    </row>
    <row r="512" spans="1:304" ht="31.8" customHeight="1" outlineLevel="1" x14ac:dyDescent="0.3">
      <c r="A512">
        <v>85</v>
      </c>
      <c r="B512">
        <v>1010</v>
      </c>
      <c r="C512" s="2">
        <v>44909.410567129627</v>
      </c>
      <c r="D512">
        <v>1</v>
      </c>
      <c r="E512" t="s">
        <v>1477</v>
      </c>
      <c r="F512" t="s">
        <v>612</v>
      </c>
      <c r="G512">
        <f>VLOOKUP(F512,'Vlookup tables'!$A$2:$B$10,2,FALSE)</f>
        <v>5</v>
      </c>
      <c r="H512" t="s">
        <v>631</v>
      </c>
      <c r="J512" t="str">
        <f t="shared" si="541"/>
        <v>Maintenance</v>
      </c>
      <c r="K512" t="s">
        <v>568</v>
      </c>
      <c r="L512">
        <f>VLOOKUP(K512,'Vlookup tables'!$A$2:$B$10,2,FALSE)</f>
        <v>6</v>
      </c>
      <c r="M512" t="s">
        <v>613</v>
      </c>
      <c r="N512" t="b">
        <f t="shared" si="501"/>
        <v>0</v>
      </c>
      <c r="O512" t="b">
        <f t="shared" si="502"/>
        <v>1</v>
      </c>
      <c r="P512" t="b">
        <f t="shared" si="503"/>
        <v>0</v>
      </c>
      <c r="Q512" t="b">
        <f t="shared" si="504"/>
        <v>1</v>
      </c>
      <c r="R512" t="b">
        <f t="shared" si="505"/>
        <v>0</v>
      </c>
      <c r="S512" t="s">
        <v>547</v>
      </c>
      <c r="T512" t="b">
        <f t="shared" si="542"/>
        <v>0</v>
      </c>
      <c r="U512" t="str">
        <f t="shared" si="543"/>
        <v>na</v>
      </c>
      <c r="V512" t="b">
        <f t="shared" si="544"/>
        <v>1</v>
      </c>
      <c r="W512" t="str">
        <f t="shared" si="545"/>
        <v>na</v>
      </c>
      <c r="X512" t="b">
        <f t="shared" si="546"/>
        <v>0</v>
      </c>
      <c r="Y512" t="s">
        <v>517</v>
      </c>
      <c r="Z512">
        <f>VLOOKUP(Y512,'Vlookup tables'!$D$2:$E$6,2,FALSE)</f>
        <v>1</v>
      </c>
      <c r="AA512" t="b">
        <f t="shared" si="483"/>
        <v>0</v>
      </c>
      <c r="AB512" t="b">
        <f t="shared" si="506"/>
        <v>0</v>
      </c>
      <c r="AC512" t="b">
        <f t="shared" si="507"/>
        <v>0</v>
      </c>
      <c r="AD512" t="b">
        <f t="shared" si="508"/>
        <v>0</v>
      </c>
      <c r="AE512" t="b">
        <f t="shared" si="509"/>
        <v>0</v>
      </c>
      <c r="AF512" t="str">
        <f>IF(OR(AA512=FALSE,AA512="na"),"na",VLOOKUP(AV512,'Vlookup tables'!$G$2:$H$7,2,FALSE))</f>
        <v>na</v>
      </c>
      <c r="AG512" t="str">
        <f>IF(OR(AB512=FALSE,AB512="na"),"na",VLOOKUP(AW512,'Vlookup tables'!$G$2:$H$7,2,FALSE))</f>
        <v>na</v>
      </c>
      <c r="AH512" t="str">
        <f>IF(OR(AC512=FALSE,AC512="na"),"na",VLOOKUP(AX512,'Vlookup tables'!$G$2:$H$7,2,FALSE))</f>
        <v>na</v>
      </c>
      <c r="AI512" t="str">
        <f>IF(OR(AD512=FALSE,AD512="na"),"na",VLOOKUP(AY512,'Vlookup tables'!$G$2:$H$7,2,FALSE))</f>
        <v>na</v>
      </c>
      <c r="AJ512" t="str">
        <f>IF(OR(AA512=FALSE,AA512="na"),"na",VLOOKUP(BC512,'Vlookup tables'!$J$2:$K$5,2,FALSE))</f>
        <v>na</v>
      </c>
      <c r="AK512" t="str">
        <f>IF(OR(AB512=FALSE,AB512="na"),"na",VLOOKUP(BD512,'Vlookup tables'!$J$2:$K$5,2,FALSE))</f>
        <v>na</v>
      </c>
      <c r="AL512" t="str">
        <f>IF(OR(AC512=FALSE,AC512="na"),"na",VLOOKUP(BE512,'Vlookup tables'!$J$2:$K$5,2,FALSE))</f>
        <v>na</v>
      </c>
      <c r="AM512" t="str">
        <f>IF(OR(AD512=FALSE,AD512="na"),"na",VLOOKUP(BF512,'Vlookup tables'!$J$2:$K$5,2,FALSE))</f>
        <v>na</v>
      </c>
      <c r="AN512" t="str">
        <f t="shared" si="510"/>
        <v>na</v>
      </c>
      <c r="AO512" t="str">
        <f t="shared" si="511"/>
        <v>na</v>
      </c>
      <c r="AP512" t="str">
        <f t="shared" si="512"/>
        <v>na</v>
      </c>
      <c r="AQ512" t="str">
        <f t="shared" si="513"/>
        <v>na</v>
      </c>
      <c r="AR512" t="s">
        <v>632</v>
      </c>
      <c r="AX512" t="s">
        <v>551</v>
      </c>
      <c r="BE512" t="s">
        <v>532</v>
      </c>
      <c r="BQ512" t="str">
        <f t="shared" si="514"/>
        <v>Yes</v>
      </c>
      <c r="BR512" t="b">
        <f t="shared" si="515"/>
        <v>0</v>
      </c>
      <c r="BS512" t="b">
        <f t="shared" si="516"/>
        <v>1</v>
      </c>
      <c r="BT512" t="b">
        <f t="shared" si="517"/>
        <v>0</v>
      </c>
      <c r="BU512" t="b">
        <f t="shared" si="518"/>
        <v>0</v>
      </c>
      <c r="BV512" t="b">
        <f t="shared" si="519"/>
        <v>0</v>
      </c>
      <c r="BW512" t="str">
        <f>IF(OR(BR512=FALSE,BR512="na"),"na",VLOOKUP(CN512,'Vlookup tables'!$G$2:$H$7,2,FALSE))</f>
        <v>na</v>
      </c>
      <c r="BX512">
        <f>IF(OR(BS512=FALSE,BS512="na"),"na",VLOOKUP(CO512,'Vlookup tables'!$G$2:$H$7,2,FALSE))</f>
        <v>1</v>
      </c>
      <c r="BY512" t="str">
        <f>IF(OR(BT512=FALSE,BT512="na"),"na",VLOOKUP(CP512,'Vlookup tables'!$G$2:$H$7,2,FALSE))</f>
        <v>na</v>
      </c>
      <c r="BZ512" t="str">
        <f>IF(OR(BU512=FALSE,BU512="na"),"na",VLOOKUP(CQ512,'Vlookup tables'!$G$2:$H$7,2,FALSE))</f>
        <v>na</v>
      </c>
      <c r="CA512" t="str">
        <f>IF(OR(BR512=FALSE,BR512="na"),"na",VLOOKUP(CU512,'Vlookup tables'!$J$2:$K$5,2,FALSE))</f>
        <v>na</v>
      </c>
      <c r="CB512">
        <f>IF(OR(BS512=FALSE,BS512="na"),"na",VLOOKUP(CV512,'Vlookup tables'!$J$2:$K$5,2,FALSE))</f>
        <v>2</v>
      </c>
      <c r="CC512" t="str">
        <f>IF(OR(BT512=FALSE,BT512="na"),"na",VLOOKUP(CW512,'Vlookup tables'!$J$2:$K$5,2,FALSE))</f>
        <v>na</v>
      </c>
      <c r="CD512" t="str">
        <f>IF(OR(BU512=FALSE,BU512="na"),"na",VLOOKUP(CX512,'Vlookup tables'!$J$2:$K$5,2,FALSE))</f>
        <v>na</v>
      </c>
      <c r="CE512" t="str">
        <f t="shared" si="520"/>
        <v>na</v>
      </c>
      <c r="CF512" t="b">
        <f t="shared" si="521"/>
        <v>0</v>
      </c>
      <c r="CG512" t="str">
        <f t="shared" si="522"/>
        <v>na</v>
      </c>
      <c r="CH512" t="str">
        <f t="shared" si="523"/>
        <v>na</v>
      </c>
      <c r="CI512" t="s">
        <v>519</v>
      </c>
      <c r="CJ512" t="s">
        <v>805</v>
      </c>
      <c r="CO512" t="s">
        <v>530</v>
      </c>
      <c r="CV512" t="s">
        <v>528</v>
      </c>
      <c r="DI512" t="b">
        <f t="shared" si="524"/>
        <v>0</v>
      </c>
      <c r="DK512" t="s">
        <v>552</v>
      </c>
      <c r="EQ512" t="b">
        <f t="shared" si="525"/>
        <v>1</v>
      </c>
      <c r="ER512" t="b">
        <f t="shared" si="526"/>
        <v>1</v>
      </c>
      <c r="ES512" t="b">
        <f t="shared" si="527"/>
        <v>1</v>
      </c>
      <c r="ET512" t="b">
        <f t="shared" si="528"/>
        <v>0</v>
      </c>
      <c r="EU512" t="b">
        <f t="shared" si="529"/>
        <v>0</v>
      </c>
      <c r="EV512" t="b">
        <f t="shared" si="530"/>
        <v>0</v>
      </c>
      <c r="EW512">
        <f t="shared" si="484"/>
        <v>2</v>
      </c>
      <c r="EX512">
        <f t="shared" si="485"/>
        <v>2</v>
      </c>
      <c r="EY512" t="str">
        <f t="shared" si="486"/>
        <v>na</v>
      </c>
      <c r="EZ512" t="str">
        <f t="shared" si="487"/>
        <v>na</v>
      </c>
      <c r="FA512" t="b">
        <f t="shared" si="488"/>
        <v>1</v>
      </c>
      <c r="FB512" t="b">
        <f t="shared" si="489"/>
        <v>0</v>
      </c>
      <c r="FC512" t="b">
        <f t="shared" si="531"/>
        <v>0</v>
      </c>
      <c r="FD512" t="b">
        <f t="shared" si="490"/>
        <v>1</v>
      </c>
      <c r="FE512" t="b">
        <f t="shared" si="491"/>
        <v>0</v>
      </c>
      <c r="FF512" t="b">
        <f t="shared" si="492"/>
        <v>1</v>
      </c>
      <c r="FG512" t="b">
        <f t="shared" si="493"/>
        <v>0</v>
      </c>
      <c r="FH512" t="b">
        <f t="shared" si="532"/>
        <v>0</v>
      </c>
      <c r="FI512">
        <f>IF(OR(FD512=FALSE,FD512="na"),"na",VLOOKUP(GH512,'Vlookup tables'!$G$2:$H$7,2,FALSE))</f>
        <v>5</v>
      </c>
      <c r="FJ512" t="str">
        <f>IF(OR(FE512=FALSE,FE512="na"),"na",VLOOKUP(GI512,'Vlookup tables'!$G$2:$H$7,2,FALSE))</f>
        <v>na</v>
      </c>
      <c r="FK512">
        <f>IF(OR(FF512=FALSE,FF512="na"),"na",VLOOKUP(GJ512,'Vlookup tables'!$G$2:$H$7,2,FALSE))</f>
        <v>5</v>
      </c>
      <c r="FL512" t="str">
        <f>IF(OR(FG512=FALSE,FG512="na"),"na",VLOOKUP(GK512,'Vlookup tables'!$G$2:$H$7,2,FALSE))</f>
        <v>na</v>
      </c>
      <c r="FM512">
        <f>IF(OR(FD512=FALSE,FD512="na"),"na",VLOOKUP(GO512,'Vlookup tables'!$J$2:$K$5,2,FALSE))</f>
        <v>3</v>
      </c>
      <c r="FN512" t="str">
        <f>IF(OR(FE512=FALSE,FE512="na"),"na",VLOOKUP(GP512,'Vlookup tables'!$J$2:$K$5,2,FALSE))</f>
        <v>na</v>
      </c>
      <c r="FO512">
        <f>IF(OR(FF512=FALSE,FF512="na"),"na",VLOOKUP(GQ512,'Vlookup tables'!$J$2:$K$5,2,FALSE))</f>
        <v>3</v>
      </c>
      <c r="FP512" t="str">
        <f>IF(OR(FG512=FALSE,FG512="na"),"na",VLOOKUP(GR512,'Vlookup tables'!$J$2:$K$5,2,FALSE))</f>
        <v>na</v>
      </c>
      <c r="FQ512" t="b">
        <f t="shared" si="494"/>
        <v>0</v>
      </c>
      <c r="FR512" t="str">
        <f t="shared" si="495"/>
        <v>na</v>
      </c>
      <c r="FS512" t="b">
        <f t="shared" si="496"/>
        <v>0</v>
      </c>
      <c r="FT512" t="str">
        <f t="shared" si="497"/>
        <v>na</v>
      </c>
      <c r="FU512" t="b">
        <f t="shared" si="498"/>
        <v>0</v>
      </c>
      <c r="FV512" t="s">
        <v>634</v>
      </c>
      <c r="FX512" t="s">
        <v>556</v>
      </c>
      <c r="FY512" t="s">
        <v>556</v>
      </c>
      <c r="GB512" t="s">
        <v>630</v>
      </c>
      <c r="GF512" t="s">
        <v>596</v>
      </c>
      <c r="GH512" t="s">
        <v>551</v>
      </c>
      <c r="GJ512" t="s">
        <v>551</v>
      </c>
      <c r="GO512" t="s">
        <v>532</v>
      </c>
      <c r="GQ512" t="s">
        <v>532</v>
      </c>
      <c r="HD512" t="s">
        <v>552</v>
      </c>
      <c r="HX512">
        <f>IF(IT512="","Unknown",VLOOKUP(IT512,'Vlookup tables'!$B$13:$C$16,2,FALSE))</f>
        <v>2</v>
      </c>
      <c r="HY512">
        <f>IF(IU512="","Unknown",VLOOKUP(IU512,'Vlookup tables'!$D$13:$E$16,2,FALSE))</f>
        <v>3</v>
      </c>
      <c r="HZ512">
        <f>IF(IV512="","Unknown",VLOOKUP(IV512,'Vlookup tables'!$F$13:$G$16,2,FALSE))</f>
        <v>2</v>
      </c>
      <c r="IA512">
        <f>IF(IW512="","Unknown",VLOOKUP(IW512,'Vlookup tables'!$H$13:$I$16,2,FALSE))</f>
        <v>2</v>
      </c>
      <c r="IB512">
        <f>IF(IX512="","Unknown",VLOOKUP(IX512,'Vlookup tables'!$J$13:$K$16,2,FALSE))</f>
        <v>3</v>
      </c>
      <c r="IC512">
        <f>IF(IY512="","Unknown",VLOOKUP(IY512,'Vlookup tables'!$L$13:$M$16,2,FALSE))</f>
        <v>2</v>
      </c>
      <c r="ID512">
        <f>IF(IZ512="","Unknown",VLOOKUP(IZ512,'Vlookup tables'!$N$13:$O$16,2,FALSE))</f>
        <v>3</v>
      </c>
      <c r="IE512">
        <f>VLOOKUP(JA512,'Vlookup tables'!$P$13:$Q$15,2,FALSE)</f>
        <v>2</v>
      </c>
      <c r="IF512" t="b">
        <f t="shared" si="533"/>
        <v>1</v>
      </c>
      <c r="IG512" t="b">
        <f t="shared" si="534"/>
        <v>0</v>
      </c>
      <c r="IH512" t="b">
        <f t="shared" si="535"/>
        <v>0</v>
      </c>
      <c r="II512" t="b">
        <f t="shared" si="499"/>
        <v>0</v>
      </c>
      <c r="IJ512">
        <f>IF(OR(IF512=FALSE,IF512="na"),"na",VLOOKUP(JF512,'Vlookup tables'!$G$2:$H$7,2,FALSE))</f>
        <v>1</v>
      </c>
      <c r="IK512" t="str">
        <f>IF(OR(IG512=FALSE,IG512="na"),"na",VLOOKUP(JG512,'Vlookup tables'!$G$2:$H$7,2,FALSE))</f>
        <v>na</v>
      </c>
      <c r="IL512" t="str">
        <f>IF(OR(IH512=FALSE,IH512="na"),"na",VLOOKUP(JH512,'Vlookup tables'!$G$2:$H$7,2,FALSE))</f>
        <v>na</v>
      </c>
      <c r="IM512">
        <f>IF(OR(IF512=FALSE,IF512="na"),"na",VLOOKUP(JL512,'Vlookup tables'!$J$2:$K$5,2,FALSE))</f>
        <v>2</v>
      </c>
      <c r="IN512" t="str">
        <f>IF(OR(IG512=FALSE,IG512="na"),"na",VLOOKUP(JM512,'Vlookup tables'!$J$2:$K$5,2,FALSE))</f>
        <v>na</v>
      </c>
      <c r="IO512" t="str">
        <f>IF(OR(IH512=FALSE,IH512="na"),"na",VLOOKUP(JN512,'Vlookup tables'!$J$2:$K$5,2,FALSE))</f>
        <v>na</v>
      </c>
      <c r="IP512" t="b">
        <f t="shared" si="536"/>
        <v>0</v>
      </c>
      <c r="IQ512" t="str">
        <f t="shared" si="537"/>
        <v>na</v>
      </c>
      <c r="IR512" t="str">
        <f t="shared" si="538"/>
        <v>na</v>
      </c>
      <c r="IS512" t="b">
        <f t="shared" si="539"/>
        <v>0</v>
      </c>
      <c r="IT512" t="s">
        <v>559</v>
      </c>
      <c r="IU512" t="s">
        <v>539</v>
      </c>
      <c r="IV512" t="s">
        <v>561</v>
      </c>
      <c r="IW512" t="s">
        <v>562</v>
      </c>
      <c r="IX512" t="s">
        <v>577</v>
      </c>
      <c r="IY512" t="s">
        <v>528</v>
      </c>
      <c r="IZ512" t="s">
        <v>587</v>
      </c>
      <c r="JA512" t="s">
        <v>578</v>
      </c>
      <c r="JB512" t="s">
        <v>662</v>
      </c>
      <c r="JF512" t="s">
        <v>530</v>
      </c>
      <c r="JL512" t="s">
        <v>528</v>
      </c>
      <c r="KQ512" t="b">
        <f t="shared" si="540"/>
        <v>0</v>
      </c>
      <c r="KR512">
        <f t="shared" si="500"/>
        <v>143</v>
      </c>
    </row>
    <row r="513" spans="1:304" ht="18" customHeight="1" outlineLevel="1" x14ac:dyDescent="0.3">
      <c r="A513">
        <v>62</v>
      </c>
      <c r="B513">
        <v>17363</v>
      </c>
      <c r="C513" s="2">
        <v>44909.427129629628</v>
      </c>
      <c r="D513">
        <v>1</v>
      </c>
      <c r="E513" t="s">
        <v>581</v>
      </c>
      <c r="F513" t="s">
        <v>611</v>
      </c>
      <c r="G513">
        <f>VLOOKUP(F513,'Vlookup tables'!$A$2:$B$10,2,FALSE)</f>
        <v>4</v>
      </c>
      <c r="H513" t="s">
        <v>545</v>
      </c>
      <c r="J513" t="str">
        <f t="shared" si="541"/>
        <v>Engineering</v>
      </c>
      <c r="K513" t="s">
        <v>611</v>
      </c>
      <c r="L513">
        <f>VLOOKUP(K513,'Vlookup tables'!$A$2:$B$10,2,FALSE)</f>
        <v>4</v>
      </c>
      <c r="M513" t="s">
        <v>701</v>
      </c>
      <c r="N513" t="b">
        <f t="shared" si="501"/>
        <v>1</v>
      </c>
      <c r="O513" t="b">
        <f t="shared" si="502"/>
        <v>1</v>
      </c>
      <c r="P513" t="b">
        <f t="shared" si="503"/>
        <v>0</v>
      </c>
      <c r="Q513" t="b">
        <f t="shared" si="504"/>
        <v>1</v>
      </c>
      <c r="R513" t="b">
        <f t="shared" si="505"/>
        <v>0</v>
      </c>
      <c r="S513" t="s">
        <v>614</v>
      </c>
      <c r="T513" t="str">
        <f t="shared" si="542"/>
        <v>na</v>
      </c>
      <c r="U513" t="str">
        <f t="shared" si="543"/>
        <v>na</v>
      </c>
      <c r="V513" t="b">
        <f t="shared" si="544"/>
        <v>1</v>
      </c>
      <c r="W513" t="str">
        <f t="shared" si="545"/>
        <v>na</v>
      </c>
      <c r="X513" t="b">
        <f t="shared" si="546"/>
        <v>0</v>
      </c>
      <c r="Y513" t="s">
        <v>517</v>
      </c>
      <c r="Z513">
        <f>VLOOKUP(Y513,'Vlookup tables'!$D$2:$E$6,2,FALSE)</f>
        <v>1</v>
      </c>
      <c r="AA513" t="b">
        <f t="shared" si="483"/>
        <v>1</v>
      </c>
      <c r="AB513" t="b">
        <f t="shared" si="506"/>
        <v>1</v>
      </c>
      <c r="AC513" t="b">
        <f t="shared" si="507"/>
        <v>0</v>
      </c>
      <c r="AD513" t="b">
        <f t="shared" si="508"/>
        <v>1</v>
      </c>
      <c r="AE513" t="b">
        <f t="shared" si="509"/>
        <v>0</v>
      </c>
      <c r="AF513">
        <f>IF(OR(AA513=FALSE,AA513="na"),"na",VLOOKUP(AV513,'Vlookup tables'!$G$2:$H$7,2,FALSE))</f>
        <v>5</v>
      </c>
      <c r="AG513">
        <f>IF(OR(AB513=FALSE,AB513="na"),"na",VLOOKUP(AW513,'Vlookup tables'!$G$2:$H$7,2,FALSE))</f>
        <v>5</v>
      </c>
      <c r="AH513" t="str">
        <f>IF(OR(AC513=FALSE,AC513="na"),"na",VLOOKUP(AX513,'Vlookup tables'!$G$2:$H$7,2,FALSE))</f>
        <v>na</v>
      </c>
      <c r="AI513">
        <f>IF(OR(AD513=FALSE,AD513="na"),"na",VLOOKUP(AY513,'Vlookup tables'!$G$2:$H$7,2,FALSE))</f>
        <v>5</v>
      </c>
      <c r="AJ513">
        <f>IF(OR(AA513=FALSE,AA513="na"),"na",VLOOKUP(BC513,'Vlookup tables'!$J$2:$K$5,2,FALSE))</f>
        <v>3</v>
      </c>
      <c r="AK513">
        <f>IF(OR(AB513=FALSE,AB513="na"),"na",VLOOKUP(BD513,'Vlookup tables'!$J$2:$K$5,2,FALSE))</f>
        <v>3</v>
      </c>
      <c r="AL513" t="str">
        <f>IF(OR(AC513=FALSE,AC513="na"),"na",VLOOKUP(BE513,'Vlookup tables'!$J$2:$K$5,2,FALSE))</f>
        <v>na</v>
      </c>
      <c r="AM513">
        <f>IF(OR(AD513=FALSE,AD513="na"),"na",VLOOKUP(BF513,'Vlookup tables'!$J$2:$K$5,2,FALSE))</f>
        <v>3</v>
      </c>
      <c r="AN513" t="b">
        <f t="shared" si="510"/>
        <v>1</v>
      </c>
      <c r="AO513" t="b">
        <f t="shared" si="511"/>
        <v>1</v>
      </c>
      <c r="AP513" t="str">
        <f t="shared" si="512"/>
        <v>na</v>
      </c>
      <c r="AQ513" t="b">
        <f t="shared" si="513"/>
        <v>1</v>
      </c>
      <c r="AR513" t="s">
        <v>771</v>
      </c>
      <c r="AV513" t="s">
        <v>551</v>
      </c>
      <c r="AW513" t="s">
        <v>551</v>
      </c>
      <c r="AX513" t="s">
        <v>551</v>
      </c>
      <c r="AY513" t="s">
        <v>551</v>
      </c>
      <c r="BC513" t="s">
        <v>532</v>
      </c>
      <c r="BD513" t="s">
        <v>532</v>
      </c>
      <c r="BE513" t="s">
        <v>532</v>
      </c>
      <c r="BF513" t="s">
        <v>532</v>
      </c>
      <c r="BJ513" t="s">
        <v>2233</v>
      </c>
      <c r="BK513" t="s">
        <v>574</v>
      </c>
      <c r="BL513" t="s">
        <v>2234</v>
      </c>
      <c r="BM513" t="s">
        <v>2234</v>
      </c>
      <c r="BQ513" t="str">
        <f t="shared" si="514"/>
        <v>No</v>
      </c>
      <c r="BR513" t="str">
        <f t="shared" si="515"/>
        <v>na</v>
      </c>
      <c r="BS513" t="str">
        <f t="shared" si="516"/>
        <v>na</v>
      </c>
      <c r="BT513" t="str">
        <f t="shared" si="517"/>
        <v>na</v>
      </c>
      <c r="BU513" t="str">
        <f t="shared" si="518"/>
        <v>na</v>
      </c>
      <c r="BV513" t="str">
        <f t="shared" si="519"/>
        <v>na</v>
      </c>
      <c r="BW513" t="str">
        <f>IF(OR(BR513=FALSE,BR513="na"),"na",VLOOKUP(CN513,'Vlookup tables'!$G$2:$H$7,2,FALSE))</f>
        <v>na</v>
      </c>
      <c r="BX513" t="str">
        <f>IF(OR(BS513=FALSE,BS513="na"),"na",VLOOKUP(CO513,'Vlookup tables'!$G$2:$H$7,2,FALSE))</f>
        <v>na</v>
      </c>
      <c r="BY513" t="str">
        <f>IF(OR(BT513=FALSE,BT513="na"),"na",VLOOKUP(CP513,'Vlookup tables'!$G$2:$H$7,2,FALSE))</f>
        <v>na</v>
      </c>
      <c r="BZ513" t="str">
        <f>IF(OR(BU513=FALSE,BU513="na"),"na",VLOOKUP(CQ513,'Vlookup tables'!$G$2:$H$7,2,FALSE))</f>
        <v>na</v>
      </c>
      <c r="CA513" t="str">
        <f>IF(OR(BR513=FALSE,BR513="na"),"na",VLOOKUP(CU513,'Vlookup tables'!$J$2:$K$5,2,FALSE))</f>
        <v>na</v>
      </c>
      <c r="CB513" t="str">
        <f>IF(OR(BS513=FALSE,BS513="na"),"na",VLOOKUP(CV513,'Vlookup tables'!$J$2:$K$5,2,FALSE))</f>
        <v>na</v>
      </c>
      <c r="CC513" t="str">
        <f>IF(OR(BT513=FALSE,BT513="na"),"na",VLOOKUP(CW513,'Vlookup tables'!$J$2:$K$5,2,FALSE))</f>
        <v>na</v>
      </c>
      <c r="CD513" t="str">
        <f>IF(OR(BU513=FALSE,BU513="na"),"na",VLOOKUP(CX513,'Vlookup tables'!$J$2:$K$5,2,FALSE))</f>
        <v>na</v>
      </c>
      <c r="CE513" t="str">
        <f t="shared" si="520"/>
        <v>na</v>
      </c>
      <c r="CF513" t="str">
        <f t="shared" si="521"/>
        <v>na</v>
      </c>
      <c r="CG513" t="str">
        <f t="shared" si="522"/>
        <v>na</v>
      </c>
      <c r="CH513" t="str">
        <f t="shared" si="523"/>
        <v>na</v>
      </c>
      <c r="CI513" t="s">
        <v>617</v>
      </c>
      <c r="DI513" t="b">
        <f t="shared" si="524"/>
        <v>1</v>
      </c>
      <c r="DJ513" t="s">
        <v>2235</v>
      </c>
      <c r="DK513" t="s">
        <v>533</v>
      </c>
      <c r="EQ513" t="b">
        <f t="shared" si="525"/>
        <v>1</v>
      </c>
      <c r="ER513" t="b">
        <f t="shared" si="526"/>
        <v>1</v>
      </c>
      <c r="ES513" t="b">
        <f t="shared" si="527"/>
        <v>0</v>
      </c>
      <c r="ET513" t="b">
        <f t="shared" si="528"/>
        <v>0</v>
      </c>
      <c r="EU513" t="b">
        <f t="shared" si="529"/>
        <v>0</v>
      </c>
      <c r="EV513" t="b">
        <f t="shared" si="530"/>
        <v>0</v>
      </c>
      <c r="EW513">
        <f t="shared" si="484"/>
        <v>3</v>
      </c>
      <c r="EX513" t="str">
        <f t="shared" si="485"/>
        <v>na</v>
      </c>
      <c r="EY513" t="str">
        <f t="shared" si="486"/>
        <v>na</v>
      </c>
      <c r="EZ513" t="str">
        <f t="shared" si="487"/>
        <v>na</v>
      </c>
      <c r="FA513" t="str">
        <f t="shared" si="488"/>
        <v>Unknown</v>
      </c>
      <c r="FB513" t="str">
        <f t="shared" si="489"/>
        <v>Unknown</v>
      </c>
      <c r="FC513" t="str">
        <f t="shared" si="531"/>
        <v>Unknown</v>
      </c>
      <c r="FD513" t="b">
        <f t="shared" si="490"/>
        <v>1</v>
      </c>
      <c r="FE513" t="b">
        <f t="shared" si="491"/>
        <v>0</v>
      </c>
      <c r="FF513" t="b">
        <f t="shared" si="492"/>
        <v>1</v>
      </c>
      <c r="FG513" t="b">
        <f t="shared" si="493"/>
        <v>1</v>
      </c>
      <c r="FH513" t="b">
        <f t="shared" si="532"/>
        <v>0</v>
      </c>
      <c r="FI513">
        <f>IF(OR(FD513=FALSE,FD513="na"),"na",VLOOKUP(GH513,'Vlookup tables'!$G$2:$H$7,2,FALSE))</f>
        <v>5</v>
      </c>
      <c r="FJ513" t="str">
        <f>IF(OR(FE513=FALSE,FE513="na"),"na",VLOOKUP(GI513,'Vlookup tables'!$G$2:$H$7,2,FALSE))</f>
        <v>na</v>
      </c>
      <c r="FK513">
        <f>IF(OR(FF513=FALSE,FF513="na"),"na",VLOOKUP(GJ513,'Vlookup tables'!$G$2:$H$7,2,FALSE))</f>
        <v>5</v>
      </c>
      <c r="FL513">
        <f>IF(OR(FG513=FALSE,FG513="na"),"na",VLOOKUP(GK513,'Vlookup tables'!$G$2:$H$7,2,FALSE))</f>
        <v>5</v>
      </c>
      <c r="FM513">
        <f>IF(OR(FD513=FALSE,FD513="na"),"na",VLOOKUP(GO513,'Vlookup tables'!$J$2:$K$5,2,FALSE))</f>
        <v>3</v>
      </c>
      <c r="FN513" t="str">
        <f>IF(OR(FE513=FALSE,FE513="na"),"na",VLOOKUP(GP513,'Vlookup tables'!$J$2:$K$5,2,FALSE))</f>
        <v>na</v>
      </c>
      <c r="FO513">
        <f>IF(OR(FF513=FALSE,FF513="na"),"na",VLOOKUP(GQ513,'Vlookup tables'!$J$2:$K$5,2,FALSE))</f>
        <v>3</v>
      </c>
      <c r="FP513">
        <f>IF(OR(FG513=FALSE,FG513="na"),"na",VLOOKUP(GR513,'Vlookup tables'!$J$2:$K$5,2,FALSE))</f>
        <v>3</v>
      </c>
      <c r="FQ513" t="b">
        <f t="shared" si="494"/>
        <v>0</v>
      </c>
      <c r="FR513" t="str">
        <f t="shared" si="495"/>
        <v>na</v>
      </c>
      <c r="FS513" t="b">
        <f t="shared" si="496"/>
        <v>0</v>
      </c>
      <c r="FT513" t="b">
        <f t="shared" si="497"/>
        <v>0</v>
      </c>
      <c r="FU513" t="b">
        <f t="shared" si="498"/>
        <v>0</v>
      </c>
      <c r="FV513" t="s">
        <v>601</v>
      </c>
      <c r="FX513" t="s">
        <v>554</v>
      </c>
      <c r="GB513" t="s">
        <v>618</v>
      </c>
      <c r="GH513" t="s">
        <v>551</v>
      </c>
      <c r="GJ513" t="s">
        <v>551</v>
      </c>
      <c r="GK513" t="s">
        <v>551</v>
      </c>
      <c r="GO513" t="s">
        <v>532</v>
      </c>
      <c r="GQ513" t="s">
        <v>532</v>
      </c>
      <c r="GR513" t="s">
        <v>532</v>
      </c>
      <c r="HX513" t="str">
        <f>IF(IT513="","Unknown",VLOOKUP(IT513,'Vlookup tables'!$B$13:$C$16,2,FALSE))</f>
        <v>Unknown</v>
      </c>
      <c r="HY513" t="str">
        <f>IF(IU513="","Unknown",VLOOKUP(IU513,'Vlookup tables'!$D$13:$E$16,2,FALSE))</f>
        <v>Unknown</v>
      </c>
      <c r="HZ513" t="str">
        <f>IF(IV513="","Unknown",VLOOKUP(IV513,'Vlookup tables'!$F$13:$G$16,2,FALSE))</f>
        <v>Unknown</v>
      </c>
      <c r="IA513" t="str">
        <f>IF(IW513="","Unknown",VLOOKUP(IW513,'Vlookup tables'!$H$13:$I$16,2,FALSE))</f>
        <v>Unknown</v>
      </c>
      <c r="IB513" t="str">
        <f>IF(IX513="","Unknown",VLOOKUP(IX513,'Vlookup tables'!$J$13:$K$16,2,FALSE))</f>
        <v>Unknown</v>
      </c>
      <c r="IC513" t="str">
        <f>IF(IY513="","Unknown",VLOOKUP(IY513,'Vlookup tables'!$L$13:$M$16,2,FALSE))</f>
        <v>Unknown</v>
      </c>
      <c r="ID513" t="str">
        <f>IF(IZ513="","Unknown",VLOOKUP(IZ513,'Vlookup tables'!$N$13:$O$16,2,FALSE))</f>
        <v>Unknown</v>
      </c>
      <c r="IE513" t="str">
        <f>VLOOKUP(JA513,'Vlookup tables'!$P$13:$Q$15,2,FALSE)</f>
        <v>Unknown</v>
      </c>
      <c r="IF513" t="str">
        <f t="shared" si="533"/>
        <v>na</v>
      </c>
      <c r="IG513" t="str">
        <f t="shared" si="534"/>
        <v>na</v>
      </c>
      <c r="IH513" t="str">
        <f t="shared" si="535"/>
        <v>na</v>
      </c>
      <c r="II513" t="str">
        <f t="shared" si="499"/>
        <v>na</v>
      </c>
      <c r="IJ513" t="str">
        <f>IF(OR(IF513=FALSE,IF513="na"),"na",VLOOKUP(JF513,'Vlookup tables'!$G$2:$H$7,2,FALSE))</f>
        <v>na</v>
      </c>
      <c r="IK513" t="str">
        <f>IF(OR(IG513=FALSE,IG513="na"),"na",VLOOKUP(JG513,'Vlookup tables'!$G$2:$H$7,2,FALSE))</f>
        <v>na</v>
      </c>
      <c r="IL513" t="str">
        <f>IF(OR(IH513=FALSE,IH513="na"),"na",VLOOKUP(JH513,'Vlookup tables'!$G$2:$H$7,2,FALSE))</f>
        <v>na</v>
      </c>
      <c r="IM513" t="str">
        <f>IF(OR(IF513=FALSE,IF513="na"),"na",VLOOKUP(JL513,'Vlookup tables'!$J$2:$K$5,2,FALSE))</f>
        <v>na</v>
      </c>
      <c r="IN513" t="str">
        <f>IF(OR(IG513=FALSE,IG513="na"),"na",VLOOKUP(JM513,'Vlookup tables'!$J$2:$K$5,2,FALSE))</f>
        <v>na</v>
      </c>
      <c r="IO513" t="str">
        <f>IF(OR(IH513=FALSE,IH513="na"),"na",VLOOKUP(JN513,'Vlookup tables'!$J$2:$K$5,2,FALSE))</f>
        <v>na</v>
      </c>
      <c r="IP513" t="str">
        <f t="shared" si="536"/>
        <v>na</v>
      </c>
      <c r="IQ513" t="str">
        <f t="shared" si="537"/>
        <v>na</v>
      </c>
      <c r="IR513" t="str">
        <f t="shared" si="538"/>
        <v>na</v>
      </c>
      <c r="IS513" t="b">
        <f t="shared" si="539"/>
        <v>0</v>
      </c>
      <c r="KQ513" t="b">
        <f t="shared" si="540"/>
        <v>0</v>
      </c>
      <c r="KR513">
        <f t="shared" si="500"/>
        <v>139</v>
      </c>
    </row>
    <row r="514" spans="1:304" ht="19.8" customHeight="1" outlineLevel="1" x14ac:dyDescent="0.3">
      <c r="A514">
        <v>98</v>
      </c>
      <c r="B514">
        <v>1444</v>
      </c>
      <c r="C514" s="2">
        <v>44909.467523148145</v>
      </c>
      <c r="D514">
        <v>0.89999997615814198</v>
      </c>
      <c r="E514" t="s">
        <v>581</v>
      </c>
      <c r="F514" t="s">
        <v>524</v>
      </c>
      <c r="G514">
        <f>VLOOKUP(F514,'Vlookup tables'!$A$2:$B$10,2,FALSE)</f>
        <v>0</v>
      </c>
      <c r="H514" t="s">
        <v>579</v>
      </c>
      <c r="I514" t="s">
        <v>2236</v>
      </c>
      <c r="J514" t="str">
        <f t="shared" si="541"/>
        <v>Specialist 1</v>
      </c>
      <c r="K514" t="s">
        <v>568</v>
      </c>
      <c r="L514">
        <f>VLOOKUP(K514,'Vlookup tables'!$A$2:$B$10,2,FALSE)</f>
        <v>6</v>
      </c>
      <c r="M514" t="s">
        <v>583</v>
      </c>
      <c r="N514" t="b">
        <f t="shared" si="501"/>
        <v>1</v>
      </c>
      <c r="O514" t="b">
        <f t="shared" si="502"/>
        <v>0</v>
      </c>
      <c r="P514" t="b">
        <f t="shared" si="503"/>
        <v>0</v>
      </c>
      <c r="Q514" t="b">
        <f t="shared" si="504"/>
        <v>0</v>
      </c>
      <c r="R514" t="b">
        <f t="shared" si="505"/>
        <v>0</v>
      </c>
      <c r="S514" t="s">
        <v>570</v>
      </c>
      <c r="T514" t="str">
        <f t="shared" si="542"/>
        <v>na</v>
      </c>
      <c r="U514" t="b">
        <f t="shared" si="543"/>
        <v>1</v>
      </c>
      <c r="V514" t="b">
        <f t="shared" si="544"/>
        <v>1</v>
      </c>
      <c r="W514" t="b">
        <f t="shared" si="545"/>
        <v>0</v>
      </c>
      <c r="X514" t="b">
        <f t="shared" si="546"/>
        <v>0</v>
      </c>
      <c r="Y514" t="s">
        <v>584</v>
      </c>
      <c r="Z514">
        <f>VLOOKUP(Y514,'Vlookup tables'!$D$2:$E$6,2,FALSE)</f>
        <v>2</v>
      </c>
      <c r="AA514" t="str">
        <f t="shared" si="483"/>
        <v>na</v>
      </c>
      <c r="AB514" t="str">
        <f t="shared" si="506"/>
        <v>na</v>
      </c>
      <c r="AC514" t="str">
        <f t="shared" si="507"/>
        <v>na</v>
      </c>
      <c r="AD514" t="str">
        <f t="shared" si="508"/>
        <v>na</v>
      </c>
      <c r="AE514" t="str">
        <f t="shared" si="509"/>
        <v>na</v>
      </c>
      <c r="AF514" t="str">
        <f>IF(OR(AA514=FALSE,AA514="na"),"na",VLOOKUP(AV514,'Vlookup tables'!$G$2:$H$7,2,FALSE))</f>
        <v>na</v>
      </c>
      <c r="AG514" t="str">
        <f>IF(OR(AB514=FALSE,AB514="na"),"na",VLOOKUP(AW514,'Vlookup tables'!$G$2:$H$7,2,FALSE))</f>
        <v>na</v>
      </c>
      <c r="AH514" t="str">
        <f>IF(OR(AC514=FALSE,AC514="na"),"na",VLOOKUP(AX514,'Vlookup tables'!$G$2:$H$7,2,FALSE))</f>
        <v>na</v>
      </c>
      <c r="AI514" t="str">
        <f>IF(OR(AD514=FALSE,AD514="na"),"na",VLOOKUP(AY514,'Vlookup tables'!$G$2:$H$7,2,FALSE))</f>
        <v>na</v>
      </c>
      <c r="AJ514" t="str">
        <f>IF(OR(AA514=FALSE,AA514="na"),"na",VLOOKUP(BC514,'Vlookup tables'!$J$2:$K$5,2,FALSE))</f>
        <v>na</v>
      </c>
      <c r="AK514" t="str">
        <f>IF(OR(AB514=FALSE,AB514="na"),"na",VLOOKUP(BD514,'Vlookup tables'!$J$2:$K$5,2,FALSE))</f>
        <v>na</v>
      </c>
      <c r="AL514" t="str">
        <f>IF(OR(AC514=FALSE,AC514="na"),"na",VLOOKUP(BE514,'Vlookup tables'!$J$2:$K$5,2,FALSE))</f>
        <v>na</v>
      </c>
      <c r="AM514" t="str">
        <f>IF(OR(AD514=FALSE,AD514="na"),"na",VLOOKUP(BF514,'Vlookup tables'!$J$2:$K$5,2,FALSE))</f>
        <v>na</v>
      </c>
      <c r="AN514" t="str">
        <f t="shared" si="510"/>
        <v>na</v>
      </c>
      <c r="AO514" t="str">
        <f t="shared" si="511"/>
        <v>na</v>
      </c>
      <c r="AP514" t="str">
        <f t="shared" si="512"/>
        <v>na</v>
      </c>
      <c r="AQ514" t="str">
        <f t="shared" si="513"/>
        <v>na</v>
      </c>
      <c r="BQ514" t="str">
        <f t="shared" si="514"/>
        <v>na</v>
      </c>
      <c r="BR514" t="b">
        <f t="shared" si="515"/>
        <v>1</v>
      </c>
      <c r="BS514" t="b">
        <f t="shared" si="516"/>
        <v>0</v>
      </c>
      <c r="BT514" t="b">
        <f t="shared" si="517"/>
        <v>1</v>
      </c>
      <c r="BU514" t="b">
        <f t="shared" si="518"/>
        <v>0</v>
      </c>
      <c r="BV514" t="b">
        <f t="shared" si="519"/>
        <v>1</v>
      </c>
      <c r="BW514">
        <f>IF(OR(BR514=FALSE,BR514="na"),"na",VLOOKUP(CN514,'Vlookup tables'!$G$2:$H$7,2,FALSE))</f>
        <v>1</v>
      </c>
      <c r="BX514" t="str">
        <f>IF(OR(BS514=FALSE,BS514="na"),"na",VLOOKUP(CO514,'Vlookup tables'!$G$2:$H$7,2,FALSE))</f>
        <v>na</v>
      </c>
      <c r="BY514">
        <f>IF(OR(BT514=FALSE,BT514="na"),"na",VLOOKUP(CP514,'Vlookup tables'!$G$2:$H$7,2,FALSE))</f>
        <v>2</v>
      </c>
      <c r="BZ514" t="str">
        <f>IF(OR(BU514=FALSE,BU514="na"),"na",VLOOKUP(CQ514,'Vlookup tables'!$G$2:$H$7,2,FALSE))</f>
        <v>na</v>
      </c>
      <c r="CA514">
        <f>IF(OR(BR514=FALSE,BR514="na"),"na",VLOOKUP(CU514,'Vlookup tables'!$J$2:$K$5,2,FALSE))</f>
        <v>2</v>
      </c>
      <c r="CB514" t="str">
        <f>IF(OR(BS514=FALSE,BS514="na"),"na",VLOOKUP(CV514,'Vlookup tables'!$J$2:$K$5,2,FALSE))</f>
        <v>na</v>
      </c>
      <c r="CC514">
        <f>IF(OR(BT514=FALSE,BT514="na"),"na",VLOOKUP(CW514,'Vlookup tables'!$J$2:$K$5,2,FALSE))</f>
        <v>2</v>
      </c>
      <c r="CD514" t="str">
        <f>IF(OR(BU514=FALSE,BU514="na"),"na",VLOOKUP(CX514,'Vlookup tables'!$J$2:$K$5,2,FALSE))</f>
        <v>na</v>
      </c>
      <c r="CE514" t="b">
        <f t="shared" si="520"/>
        <v>0</v>
      </c>
      <c r="CF514" t="str">
        <f t="shared" si="521"/>
        <v>na</v>
      </c>
      <c r="CG514" t="b">
        <f t="shared" si="522"/>
        <v>0</v>
      </c>
      <c r="CH514" t="str">
        <f t="shared" si="523"/>
        <v>na</v>
      </c>
      <c r="CJ514" t="s">
        <v>2237</v>
      </c>
      <c r="CK514" t="s">
        <v>2238</v>
      </c>
      <c r="CN514" t="s">
        <v>530</v>
      </c>
      <c r="CP514" t="s">
        <v>531</v>
      </c>
      <c r="CU514" t="s">
        <v>528</v>
      </c>
      <c r="CW514" t="s">
        <v>528</v>
      </c>
      <c r="DI514" t="b">
        <f t="shared" si="524"/>
        <v>0</v>
      </c>
      <c r="DK514" t="s">
        <v>552</v>
      </c>
      <c r="EQ514" t="b">
        <f t="shared" si="525"/>
        <v>1</v>
      </c>
      <c r="ER514" t="b">
        <f t="shared" si="526"/>
        <v>1</v>
      </c>
      <c r="ES514" t="b">
        <f t="shared" si="527"/>
        <v>0</v>
      </c>
      <c r="ET514" t="b">
        <f t="shared" si="528"/>
        <v>0</v>
      </c>
      <c r="EU514" t="b">
        <f t="shared" si="529"/>
        <v>0</v>
      </c>
      <c r="EV514" t="b">
        <f t="shared" si="530"/>
        <v>0</v>
      </c>
      <c r="EW514">
        <f t="shared" si="484"/>
        <v>1</v>
      </c>
      <c r="EX514" t="str">
        <f t="shared" si="485"/>
        <v>na</v>
      </c>
      <c r="EY514" t="str">
        <f t="shared" si="486"/>
        <v>na</v>
      </c>
      <c r="EZ514" t="str">
        <f t="shared" si="487"/>
        <v>na</v>
      </c>
      <c r="FA514" t="b">
        <f t="shared" si="488"/>
        <v>1</v>
      </c>
      <c r="FB514" t="b">
        <f t="shared" si="489"/>
        <v>0</v>
      </c>
      <c r="FC514" t="b">
        <f t="shared" si="531"/>
        <v>0</v>
      </c>
      <c r="FD514" t="b">
        <f t="shared" si="490"/>
        <v>0</v>
      </c>
      <c r="FE514" t="str">
        <f t="shared" si="491"/>
        <v>na</v>
      </c>
      <c r="FF514" t="b">
        <f t="shared" si="492"/>
        <v>0</v>
      </c>
      <c r="FG514" t="b">
        <f t="shared" si="493"/>
        <v>0</v>
      </c>
      <c r="FH514" t="b">
        <f t="shared" si="532"/>
        <v>1</v>
      </c>
      <c r="FI514" t="str">
        <f>IF(OR(FD514=FALSE,FD514="na"),"na",VLOOKUP(GH514,'Vlookup tables'!$G$2:$H$7,2,FALSE))</f>
        <v>na</v>
      </c>
      <c r="FJ514" t="str">
        <f>IF(OR(FE514=FALSE,FE514="na"),"na",VLOOKUP(GI514,'Vlookup tables'!$G$2:$H$7,2,FALSE))</f>
        <v>na</v>
      </c>
      <c r="FK514" t="str">
        <f>IF(OR(FF514=FALSE,FF514="na"),"na",VLOOKUP(GJ514,'Vlookup tables'!$G$2:$H$7,2,FALSE))</f>
        <v>na</v>
      </c>
      <c r="FL514" t="str">
        <f>IF(OR(FG514=FALSE,FG514="na"),"na",VLOOKUP(GK514,'Vlookup tables'!$G$2:$H$7,2,FALSE))</f>
        <v>na</v>
      </c>
      <c r="FM514" t="str">
        <f>IF(OR(FD514=FALSE,FD514="na"),"na",VLOOKUP(GO514,'Vlookup tables'!$J$2:$K$5,2,FALSE))</f>
        <v>na</v>
      </c>
      <c r="FN514" t="str">
        <f>IF(OR(FE514=FALSE,FE514="na"),"na",VLOOKUP(GP514,'Vlookup tables'!$J$2:$K$5,2,FALSE))</f>
        <v>na</v>
      </c>
      <c r="FO514" t="str">
        <f>IF(OR(FF514=FALSE,FF514="na"),"na",VLOOKUP(GQ514,'Vlookup tables'!$J$2:$K$5,2,FALSE))</f>
        <v>na</v>
      </c>
      <c r="FP514" t="str">
        <f>IF(OR(FG514=FALSE,FG514="na"),"na",VLOOKUP(GR514,'Vlookup tables'!$J$2:$K$5,2,FALSE))</f>
        <v>na</v>
      </c>
      <c r="FQ514" t="str">
        <f t="shared" si="494"/>
        <v>na</v>
      </c>
      <c r="FR514" t="str">
        <f t="shared" si="495"/>
        <v>na</v>
      </c>
      <c r="FS514" t="str">
        <f t="shared" si="496"/>
        <v>na</v>
      </c>
      <c r="FT514" t="str">
        <f t="shared" si="497"/>
        <v>na</v>
      </c>
      <c r="FU514" t="b">
        <f t="shared" si="498"/>
        <v>1</v>
      </c>
      <c r="FV514" t="s">
        <v>601</v>
      </c>
      <c r="FX514" t="s">
        <v>555</v>
      </c>
      <c r="GB514" t="s">
        <v>850</v>
      </c>
      <c r="GC514" t="s">
        <v>2239</v>
      </c>
      <c r="GD514" t="s">
        <v>2240</v>
      </c>
      <c r="GF514" t="s">
        <v>596</v>
      </c>
      <c r="GL514" t="s">
        <v>531</v>
      </c>
      <c r="GM514" t="s">
        <v>531</v>
      </c>
      <c r="GS514" t="s">
        <v>532</v>
      </c>
      <c r="GT514" t="s">
        <v>532</v>
      </c>
      <c r="HC514" t="s">
        <v>2241</v>
      </c>
      <c r="HD514" t="s">
        <v>579</v>
      </c>
      <c r="HE514" t="s">
        <v>2242</v>
      </c>
      <c r="HX514">
        <f>IF(IT514="","Unknown",VLOOKUP(IT514,'Vlookup tables'!$B$13:$C$16,2,FALSE))</f>
        <v>3</v>
      </c>
      <c r="HY514">
        <f>IF(IU514="","Unknown",VLOOKUP(IU514,'Vlookup tables'!$D$13:$E$16,2,FALSE))</f>
        <v>3</v>
      </c>
      <c r="HZ514">
        <f>IF(IV514="","Unknown",VLOOKUP(IV514,'Vlookup tables'!$F$13:$G$16,2,FALSE))</f>
        <v>3</v>
      </c>
      <c r="IA514">
        <f>IF(IW514="","Unknown",VLOOKUP(IW514,'Vlookup tables'!$H$13:$I$16,2,FALSE))</f>
        <v>2</v>
      </c>
      <c r="IB514">
        <f>IF(IX514="","Unknown",VLOOKUP(IX514,'Vlookup tables'!$J$13:$K$16,2,FALSE))</f>
        <v>3</v>
      </c>
      <c r="IC514">
        <f>IF(IY514="","Unknown",VLOOKUP(IY514,'Vlookup tables'!$L$13:$M$16,2,FALSE))</f>
        <v>3</v>
      </c>
      <c r="ID514">
        <f>IF(IZ514="","Unknown",VLOOKUP(IZ514,'Vlookup tables'!$N$13:$O$16,2,FALSE))</f>
        <v>3</v>
      </c>
      <c r="IE514">
        <f>VLOOKUP(JA514,'Vlookup tables'!$P$13:$Q$15,2,FALSE)</f>
        <v>2</v>
      </c>
      <c r="IF514" t="b">
        <f t="shared" si="533"/>
        <v>0</v>
      </c>
      <c r="IG514" t="b">
        <f t="shared" si="534"/>
        <v>1</v>
      </c>
      <c r="IH514" t="b">
        <f t="shared" si="535"/>
        <v>0</v>
      </c>
      <c r="II514" t="b">
        <f t="shared" si="499"/>
        <v>1</v>
      </c>
      <c r="IJ514" t="str">
        <f>IF(OR(IF514=FALSE,IF514="na"),"na",VLOOKUP(JF514,'Vlookup tables'!$G$2:$H$7,2,FALSE))</f>
        <v>na</v>
      </c>
      <c r="IK514">
        <f>IF(OR(IG514=FALSE,IG514="na"),"na",VLOOKUP(JG514,'Vlookup tables'!$G$2:$H$7,2,FALSE))</f>
        <v>2</v>
      </c>
      <c r="IL514" t="str">
        <f>IF(OR(IH514=FALSE,IH514="na"),"na",VLOOKUP(JH514,'Vlookup tables'!$G$2:$H$7,2,FALSE))</f>
        <v>na</v>
      </c>
      <c r="IM514" t="str">
        <f>IF(OR(IF514=FALSE,IF514="na"),"na",VLOOKUP(JL514,'Vlookup tables'!$J$2:$K$5,2,FALSE))</f>
        <v>na</v>
      </c>
      <c r="IN514">
        <f>IF(OR(IG514=FALSE,IG514="na"),"na",VLOOKUP(JM514,'Vlookup tables'!$J$2:$K$5,2,FALSE))</f>
        <v>2</v>
      </c>
      <c r="IO514" t="str">
        <f>IF(OR(IH514=FALSE,IH514="na"),"na",VLOOKUP(JN514,'Vlookup tables'!$J$2:$K$5,2,FALSE))</f>
        <v>na</v>
      </c>
      <c r="IP514" t="str">
        <f t="shared" si="536"/>
        <v>na</v>
      </c>
      <c r="IQ514" t="b">
        <f t="shared" si="537"/>
        <v>0</v>
      </c>
      <c r="IR514" t="str">
        <f t="shared" si="538"/>
        <v>na</v>
      </c>
      <c r="IS514" t="b">
        <f t="shared" si="539"/>
        <v>1</v>
      </c>
      <c r="IT514" t="s">
        <v>538</v>
      </c>
      <c r="IU514" t="s">
        <v>539</v>
      </c>
      <c r="IV514" t="s">
        <v>540</v>
      </c>
      <c r="IW514" t="s">
        <v>562</v>
      </c>
      <c r="IX514" t="s">
        <v>577</v>
      </c>
      <c r="IY514" t="s">
        <v>532</v>
      </c>
      <c r="IZ514" t="s">
        <v>587</v>
      </c>
      <c r="JA514" t="s">
        <v>578</v>
      </c>
      <c r="JB514" t="s">
        <v>977</v>
      </c>
      <c r="JC514" t="s">
        <v>2243</v>
      </c>
      <c r="JD514" t="s">
        <v>2244</v>
      </c>
      <c r="JG514" t="s">
        <v>531</v>
      </c>
      <c r="JI514" t="s">
        <v>531</v>
      </c>
      <c r="JJ514" t="s">
        <v>531</v>
      </c>
      <c r="JM514" t="s">
        <v>528</v>
      </c>
      <c r="JO514" t="s">
        <v>528</v>
      </c>
      <c r="JP514" t="s">
        <v>528</v>
      </c>
      <c r="JU514" t="s">
        <v>2245</v>
      </c>
      <c r="JV514" t="s">
        <v>2246</v>
      </c>
      <c r="KM514" t="s">
        <v>2247</v>
      </c>
      <c r="KN514" t="s">
        <v>543</v>
      </c>
      <c r="KQ514" t="b">
        <f t="shared" si="540"/>
        <v>0</v>
      </c>
      <c r="KR514">
        <f t="shared" si="500"/>
        <v>156</v>
      </c>
    </row>
    <row r="515" spans="1:304" ht="21.6" customHeight="1" outlineLevel="1" x14ac:dyDescent="0.3">
      <c r="A515">
        <v>1</v>
      </c>
      <c r="B515">
        <v>16</v>
      </c>
      <c r="C515" s="2">
        <v>44909.717789351853</v>
      </c>
      <c r="D515">
        <v>1</v>
      </c>
      <c r="G515" t="str">
        <f>VLOOKUP(F515,'Vlookup tables'!$A$2:$B$10,2,FALSE)</f>
        <v>Unknown</v>
      </c>
      <c r="J515" t="str">
        <f t="shared" si="541"/>
        <v>Unknown</v>
      </c>
      <c r="L515" t="str">
        <f>VLOOKUP(K515,'Vlookup tables'!$A$2:$B$10,2,FALSE)</f>
        <v>Unknown</v>
      </c>
      <c r="N515" t="str">
        <f t="shared" si="501"/>
        <v>Unknown</v>
      </c>
      <c r="O515" t="str">
        <f t="shared" si="502"/>
        <v>Unknown</v>
      </c>
      <c r="P515" t="str">
        <f t="shared" si="503"/>
        <v>Unknown</v>
      </c>
      <c r="Q515" t="str">
        <f t="shared" si="504"/>
        <v>Unknown</v>
      </c>
      <c r="R515" t="str">
        <f t="shared" si="505"/>
        <v>Unknown</v>
      </c>
      <c r="T515" t="str">
        <f t="shared" si="542"/>
        <v>Unknown</v>
      </c>
      <c r="U515" t="str">
        <f t="shared" si="543"/>
        <v>Unknown</v>
      </c>
      <c r="V515" t="str">
        <f t="shared" si="544"/>
        <v>Unknown</v>
      </c>
      <c r="W515" t="str">
        <f t="shared" si="545"/>
        <v>Unknown</v>
      </c>
      <c r="X515" t="str">
        <f t="shared" si="546"/>
        <v>Unknown</v>
      </c>
      <c r="Z515" t="str">
        <f>VLOOKUP(Y515,'Vlookup tables'!$D$2:$E$6,2,FALSE)</f>
        <v>Unknown</v>
      </c>
      <c r="AA515" t="str">
        <f t="shared" si="483"/>
        <v>Unknown</v>
      </c>
      <c r="AB515" t="str">
        <f t="shared" si="506"/>
        <v>Unknown</v>
      </c>
      <c r="AC515" t="str">
        <f t="shared" si="507"/>
        <v>Unknown</v>
      </c>
      <c r="AD515" t="str">
        <f t="shared" si="508"/>
        <v>Unknown</v>
      </c>
      <c r="AE515" t="str">
        <f t="shared" si="509"/>
        <v>Unknown</v>
      </c>
      <c r="AF515" t="str">
        <f>IF(OR(AA515=FALSE,AA515="na"),"na",VLOOKUP(AV515,'Vlookup tables'!$G$2:$H$7,2,FALSE))</f>
        <v>Unknown</v>
      </c>
      <c r="AG515" t="str">
        <f>IF(OR(AB515=FALSE,AB515="na"),"na",VLOOKUP(AW515,'Vlookup tables'!$G$2:$H$7,2,FALSE))</f>
        <v>Unknown</v>
      </c>
      <c r="AH515" t="str">
        <f>IF(OR(AC515=FALSE,AC515="na"),"na",VLOOKUP(AX515,'Vlookup tables'!$G$2:$H$7,2,FALSE))</f>
        <v>Unknown</v>
      </c>
      <c r="AI515" t="str">
        <f>IF(OR(AD515=FALSE,AD515="na"),"na",VLOOKUP(AY515,'Vlookup tables'!$G$2:$H$7,2,FALSE))</f>
        <v>Unknown</v>
      </c>
      <c r="AJ515" t="str">
        <f>IF(OR(AA515=FALSE,AA515="na"),"na",VLOOKUP(BC515,'Vlookup tables'!$J$2:$K$5,2,FALSE))</f>
        <v>Unknown</v>
      </c>
      <c r="AK515" t="str">
        <f>IF(OR(AB515=FALSE,AB515="na"),"na",VLOOKUP(BD515,'Vlookup tables'!$J$2:$K$5,2,FALSE))</f>
        <v>Unknown</v>
      </c>
      <c r="AL515" t="str">
        <f>IF(OR(AC515=FALSE,AC515="na"),"na",VLOOKUP(BE515,'Vlookup tables'!$J$2:$K$5,2,FALSE))</f>
        <v>Unknown</v>
      </c>
      <c r="AM515" t="str">
        <f>IF(OR(AD515=FALSE,AD515="na"),"na",VLOOKUP(BF515,'Vlookup tables'!$J$2:$K$5,2,FALSE))</f>
        <v>Unknown</v>
      </c>
      <c r="AN515" t="b">
        <f t="shared" si="510"/>
        <v>0</v>
      </c>
      <c r="AO515" t="b">
        <f t="shared" si="511"/>
        <v>0</v>
      </c>
      <c r="AP515" t="b">
        <f t="shared" si="512"/>
        <v>0</v>
      </c>
      <c r="AQ515" t="b">
        <f t="shared" si="513"/>
        <v>0</v>
      </c>
      <c r="BQ515" t="str">
        <f t="shared" si="514"/>
        <v>Unknown</v>
      </c>
      <c r="BR515" t="str">
        <f t="shared" si="515"/>
        <v>Unknown</v>
      </c>
      <c r="BS515" t="str">
        <f t="shared" si="516"/>
        <v>Unknown</v>
      </c>
      <c r="BT515" t="str">
        <f t="shared" si="517"/>
        <v>Unknown</v>
      </c>
      <c r="BU515" t="str">
        <f t="shared" si="518"/>
        <v>Unknown</v>
      </c>
      <c r="BV515" t="str">
        <f t="shared" si="519"/>
        <v>Unknown</v>
      </c>
      <c r="BW515" t="str">
        <f>IF(OR(BR515=FALSE,BR515="na"),"na",VLOOKUP(CN515,'Vlookup tables'!$G$2:$H$7,2,FALSE))</f>
        <v>Unknown</v>
      </c>
      <c r="BX515" t="str">
        <f>IF(OR(BS515=FALSE,BS515="na"),"na",VLOOKUP(CO515,'Vlookup tables'!$G$2:$H$7,2,FALSE))</f>
        <v>Unknown</v>
      </c>
      <c r="BY515" t="str">
        <f>IF(OR(BT515=FALSE,BT515="na"),"na",VLOOKUP(CP515,'Vlookup tables'!$G$2:$H$7,2,FALSE))</f>
        <v>Unknown</v>
      </c>
      <c r="BZ515" t="str">
        <f>IF(OR(BU515=FALSE,BU515="na"),"na",VLOOKUP(CQ515,'Vlookup tables'!$G$2:$H$7,2,FALSE))</f>
        <v>Unknown</v>
      </c>
      <c r="CA515" t="str">
        <f>IF(OR(BR515=FALSE,BR515="na"),"na",VLOOKUP(CU515,'Vlookup tables'!$J$2:$K$5,2,FALSE))</f>
        <v>Unknown</v>
      </c>
      <c r="CB515" t="str">
        <f>IF(OR(BS515=FALSE,BS515="na"),"na",VLOOKUP(CV515,'Vlookup tables'!$J$2:$K$5,2,FALSE))</f>
        <v>Unknown</v>
      </c>
      <c r="CC515" t="str">
        <f>IF(OR(BT515=FALSE,BT515="na"),"na",VLOOKUP(CW515,'Vlookup tables'!$J$2:$K$5,2,FALSE))</f>
        <v>Unknown</v>
      </c>
      <c r="CD515" t="str">
        <f>IF(OR(BU515=FALSE,BU515="na"),"na",VLOOKUP(CX515,'Vlookup tables'!$J$2:$K$5,2,FALSE))</f>
        <v>Unknown</v>
      </c>
      <c r="CE515" t="b">
        <f t="shared" si="520"/>
        <v>0</v>
      </c>
      <c r="CF515" t="b">
        <f t="shared" si="521"/>
        <v>0</v>
      </c>
      <c r="CG515" t="b">
        <f t="shared" si="522"/>
        <v>0</v>
      </c>
      <c r="CH515" t="b">
        <f t="shared" si="523"/>
        <v>0</v>
      </c>
      <c r="DI515" t="b">
        <f t="shared" si="524"/>
        <v>0</v>
      </c>
      <c r="EQ515" t="str">
        <f t="shared" si="525"/>
        <v>Unknown</v>
      </c>
      <c r="ER515" t="b">
        <f t="shared" si="526"/>
        <v>0</v>
      </c>
      <c r="ES515" t="b">
        <f t="shared" si="527"/>
        <v>0</v>
      </c>
      <c r="ET515" t="b">
        <f t="shared" si="528"/>
        <v>0</v>
      </c>
      <c r="EU515" t="b">
        <f t="shared" si="529"/>
        <v>0</v>
      </c>
      <c r="EV515" t="b">
        <f t="shared" si="530"/>
        <v>0</v>
      </c>
      <c r="EW515" t="str">
        <f t="shared" si="484"/>
        <v>na</v>
      </c>
      <c r="EX515" t="str">
        <f t="shared" si="485"/>
        <v>na</v>
      </c>
      <c r="EY515" t="str">
        <f t="shared" si="486"/>
        <v>na</v>
      </c>
      <c r="EZ515" t="str">
        <f t="shared" si="487"/>
        <v>na</v>
      </c>
      <c r="FA515" t="str">
        <f t="shared" si="488"/>
        <v>na</v>
      </c>
      <c r="FB515" t="str">
        <f t="shared" si="489"/>
        <v>na</v>
      </c>
      <c r="FC515" t="str">
        <f t="shared" si="531"/>
        <v>na</v>
      </c>
      <c r="FD515" t="str">
        <f t="shared" si="490"/>
        <v>na</v>
      </c>
      <c r="FE515" t="str">
        <f t="shared" si="491"/>
        <v>na</v>
      </c>
      <c r="FF515" t="str">
        <f t="shared" si="492"/>
        <v>na</v>
      </c>
      <c r="FG515" t="str">
        <f t="shared" si="493"/>
        <v>na</v>
      </c>
      <c r="FH515" t="str">
        <f t="shared" si="532"/>
        <v>na</v>
      </c>
      <c r="FI515" t="str">
        <f>IF(OR(FD515=FALSE,FD515="na"),"na",VLOOKUP(GH515,'Vlookup tables'!$G$2:$H$7,2,FALSE))</f>
        <v>na</v>
      </c>
      <c r="FJ515" t="str">
        <f>IF(OR(FE515=FALSE,FE515="na"),"na",VLOOKUP(GI515,'Vlookup tables'!$G$2:$H$7,2,FALSE))</f>
        <v>na</v>
      </c>
      <c r="FK515" t="str">
        <f>IF(OR(FF515=FALSE,FF515="na"),"na",VLOOKUP(GJ515,'Vlookup tables'!$G$2:$H$7,2,FALSE))</f>
        <v>na</v>
      </c>
      <c r="FL515" t="str">
        <f>IF(OR(FG515=FALSE,FG515="na"),"na",VLOOKUP(GK515,'Vlookup tables'!$G$2:$H$7,2,FALSE))</f>
        <v>na</v>
      </c>
      <c r="FM515" t="str">
        <f>IF(OR(FD515=FALSE,FD515="na"),"na",VLOOKUP(GO515,'Vlookup tables'!$J$2:$K$5,2,FALSE))</f>
        <v>na</v>
      </c>
      <c r="FN515" t="str">
        <f>IF(OR(FE515=FALSE,FE515="na"),"na",VLOOKUP(GP515,'Vlookup tables'!$J$2:$K$5,2,FALSE))</f>
        <v>na</v>
      </c>
      <c r="FO515" t="str">
        <f>IF(OR(FF515=FALSE,FF515="na"),"na",VLOOKUP(GQ515,'Vlookup tables'!$J$2:$K$5,2,FALSE))</f>
        <v>na</v>
      </c>
      <c r="FP515" t="str">
        <f>IF(OR(FG515=FALSE,FG515="na"),"na",VLOOKUP(GR515,'Vlookup tables'!$J$2:$K$5,2,FALSE))</f>
        <v>na</v>
      </c>
      <c r="FQ515" t="str">
        <f t="shared" si="494"/>
        <v>na</v>
      </c>
      <c r="FR515" t="str">
        <f t="shared" si="495"/>
        <v>na</v>
      </c>
      <c r="FS515" t="str">
        <f t="shared" si="496"/>
        <v>na</v>
      </c>
      <c r="FT515" t="str">
        <f t="shared" si="497"/>
        <v>na</v>
      </c>
      <c r="FU515" t="str">
        <f t="shared" si="498"/>
        <v>na</v>
      </c>
      <c r="HX515" t="str">
        <f>IF(IT515="","Unknown",VLOOKUP(IT515,'Vlookup tables'!$B$13:$C$16,2,FALSE))</f>
        <v>Unknown</v>
      </c>
      <c r="HY515" t="str">
        <f>IF(IU515="","Unknown",VLOOKUP(IU515,'Vlookup tables'!$D$13:$E$16,2,FALSE))</f>
        <v>Unknown</v>
      </c>
      <c r="HZ515" t="str">
        <f>IF(IV515="","Unknown",VLOOKUP(IV515,'Vlookup tables'!$F$13:$G$16,2,FALSE))</f>
        <v>Unknown</v>
      </c>
      <c r="IA515" t="str">
        <f>IF(IW515="","Unknown",VLOOKUP(IW515,'Vlookup tables'!$H$13:$I$16,2,FALSE))</f>
        <v>Unknown</v>
      </c>
      <c r="IB515" t="str">
        <f>IF(IX515="","Unknown",VLOOKUP(IX515,'Vlookup tables'!$J$13:$K$16,2,FALSE))</f>
        <v>Unknown</v>
      </c>
      <c r="IC515" t="str">
        <f>IF(IY515="","Unknown",VLOOKUP(IY515,'Vlookup tables'!$L$13:$M$16,2,FALSE))</f>
        <v>Unknown</v>
      </c>
      <c r="ID515" t="str">
        <f>IF(IZ515="","Unknown",VLOOKUP(IZ515,'Vlookup tables'!$N$13:$O$16,2,FALSE))</f>
        <v>Unknown</v>
      </c>
      <c r="IE515" t="str">
        <f>VLOOKUP(JA515,'Vlookup tables'!$P$13:$Q$15,2,FALSE)</f>
        <v>Unknown</v>
      </c>
      <c r="IF515" t="str">
        <f t="shared" si="533"/>
        <v>na</v>
      </c>
      <c r="IG515" t="str">
        <f t="shared" si="534"/>
        <v>na</v>
      </c>
      <c r="IH515" t="str">
        <f t="shared" si="535"/>
        <v>na</v>
      </c>
      <c r="II515" t="str">
        <f t="shared" si="499"/>
        <v>na</v>
      </c>
      <c r="IJ515" t="str">
        <f>IF(OR(IF515=FALSE,IF515="na"),"na",VLOOKUP(JF515,'Vlookup tables'!$G$2:$H$7,2,FALSE))</f>
        <v>na</v>
      </c>
      <c r="IK515" t="str">
        <f>IF(OR(IG515=FALSE,IG515="na"),"na",VLOOKUP(JG515,'Vlookup tables'!$G$2:$H$7,2,FALSE))</f>
        <v>na</v>
      </c>
      <c r="IL515" t="str">
        <f>IF(OR(IH515=FALSE,IH515="na"),"na",VLOOKUP(JH515,'Vlookup tables'!$G$2:$H$7,2,FALSE))</f>
        <v>na</v>
      </c>
      <c r="IM515" t="str">
        <f>IF(OR(IF515=FALSE,IF515="na"),"na",VLOOKUP(JL515,'Vlookup tables'!$J$2:$K$5,2,FALSE))</f>
        <v>na</v>
      </c>
      <c r="IN515" t="str">
        <f>IF(OR(IG515=FALSE,IG515="na"),"na",VLOOKUP(JM515,'Vlookup tables'!$J$2:$K$5,2,FALSE))</f>
        <v>na</v>
      </c>
      <c r="IO515" t="str">
        <f>IF(OR(IH515=FALSE,IH515="na"),"na",VLOOKUP(JN515,'Vlookup tables'!$J$2:$K$5,2,FALSE))</f>
        <v>na</v>
      </c>
      <c r="IP515" t="str">
        <f t="shared" si="536"/>
        <v>na</v>
      </c>
      <c r="IQ515" t="str">
        <f t="shared" si="537"/>
        <v>na</v>
      </c>
      <c r="IR515" t="str">
        <f t="shared" si="538"/>
        <v>na</v>
      </c>
      <c r="IS515" t="b">
        <f t="shared" si="539"/>
        <v>0</v>
      </c>
      <c r="KQ515" t="b">
        <f t="shared" si="540"/>
        <v>0</v>
      </c>
      <c r="KR515">
        <f t="shared" si="500"/>
        <v>107</v>
      </c>
    </row>
    <row r="516" spans="1:304" ht="39" customHeight="1" outlineLevel="1" x14ac:dyDescent="0.3">
      <c r="A516">
        <v>10</v>
      </c>
      <c r="B516">
        <v>1874</v>
      </c>
      <c r="C516" s="2">
        <v>44910.355763888889</v>
      </c>
      <c r="D516">
        <v>0.89999997615814198</v>
      </c>
      <c r="E516" t="s">
        <v>590</v>
      </c>
      <c r="F516" t="s">
        <v>568</v>
      </c>
      <c r="G516">
        <f>VLOOKUP(F516,'Vlookup tables'!$A$2:$B$10,2,FALSE)</f>
        <v>6</v>
      </c>
      <c r="H516" t="s">
        <v>545</v>
      </c>
      <c r="J516" t="str">
        <f t="shared" si="541"/>
        <v>Engineering</v>
      </c>
      <c r="K516" t="s">
        <v>568</v>
      </c>
      <c r="L516">
        <f>VLOOKUP(K516,'Vlookup tables'!$A$2:$B$10,2,FALSE)</f>
        <v>6</v>
      </c>
      <c r="N516" t="str">
        <f t="shared" si="501"/>
        <v>Unknown</v>
      </c>
      <c r="O516" t="str">
        <f t="shared" si="502"/>
        <v>Unknown</v>
      </c>
      <c r="P516" t="str">
        <f t="shared" si="503"/>
        <v>Unknown</v>
      </c>
      <c r="Q516" t="str">
        <f t="shared" si="504"/>
        <v>Unknown</v>
      </c>
      <c r="R516" t="str">
        <f t="shared" si="505"/>
        <v>Unknown</v>
      </c>
      <c r="T516" t="str">
        <f t="shared" si="542"/>
        <v>Unknown</v>
      </c>
      <c r="U516" t="str">
        <f t="shared" si="543"/>
        <v>Unknown</v>
      </c>
      <c r="V516" t="str">
        <f t="shared" si="544"/>
        <v>Unknown</v>
      </c>
      <c r="W516" t="str">
        <f t="shared" si="545"/>
        <v>Unknown</v>
      </c>
      <c r="X516" t="str">
        <f t="shared" si="546"/>
        <v>Unknown</v>
      </c>
      <c r="Z516" t="str">
        <f>VLOOKUP(Y516,'Vlookup tables'!$D$2:$E$6,2,FALSE)</f>
        <v>Unknown</v>
      </c>
      <c r="AA516" t="str">
        <f t="shared" si="483"/>
        <v>Unknown</v>
      </c>
      <c r="AB516" t="str">
        <f t="shared" si="506"/>
        <v>Unknown</v>
      </c>
      <c r="AC516" t="str">
        <f t="shared" si="507"/>
        <v>Unknown</v>
      </c>
      <c r="AD516" t="str">
        <f t="shared" si="508"/>
        <v>Unknown</v>
      </c>
      <c r="AE516" t="str">
        <f t="shared" si="509"/>
        <v>Unknown</v>
      </c>
      <c r="AF516" t="str">
        <f>IF(OR(AA516=FALSE,AA516="na"),"na",VLOOKUP(AV516,'Vlookup tables'!$G$2:$H$7,2,FALSE))</f>
        <v>Unknown</v>
      </c>
      <c r="AG516" t="str">
        <f>IF(OR(AB516=FALSE,AB516="na"),"na",VLOOKUP(AW516,'Vlookup tables'!$G$2:$H$7,2,FALSE))</f>
        <v>Unknown</v>
      </c>
      <c r="AH516" t="str">
        <f>IF(OR(AC516=FALSE,AC516="na"),"na",VLOOKUP(AX516,'Vlookup tables'!$G$2:$H$7,2,FALSE))</f>
        <v>Unknown</v>
      </c>
      <c r="AI516" t="str">
        <f>IF(OR(AD516=FALSE,AD516="na"),"na",VLOOKUP(AY516,'Vlookup tables'!$G$2:$H$7,2,FALSE))</f>
        <v>Unknown</v>
      </c>
      <c r="AJ516" t="str">
        <f>IF(OR(AA516=FALSE,AA516="na"),"na",VLOOKUP(BC516,'Vlookup tables'!$J$2:$K$5,2,FALSE))</f>
        <v>Unknown</v>
      </c>
      <c r="AK516" t="str">
        <f>IF(OR(AB516=FALSE,AB516="na"),"na",VLOOKUP(BD516,'Vlookup tables'!$J$2:$K$5,2,FALSE))</f>
        <v>Unknown</v>
      </c>
      <c r="AL516" t="str">
        <f>IF(OR(AC516=FALSE,AC516="na"),"na",VLOOKUP(BE516,'Vlookup tables'!$J$2:$K$5,2,FALSE))</f>
        <v>Unknown</v>
      </c>
      <c r="AM516" t="str">
        <f>IF(OR(AD516=FALSE,AD516="na"),"na",VLOOKUP(BF516,'Vlookup tables'!$J$2:$K$5,2,FALSE))</f>
        <v>Unknown</v>
      </c>
      <c r="AN516" t="b">
        <f t="shared" si="510"/>
        <v>0</v>
      </c>
      <c r="AO516" t="b">
        <f t="shared" si="511"/>
        <v>0</v>
      </c>
      <c r="AP516" t="b">
        <f t="shared" si="512"/>
        <v>0</v>
      </c>
      <c r="AQ516" t="b">
        <f t="shared" si="513"/>
        <v>0</v>
      </c>
      <c r="BQ516" t="str">
        <f t="shared" si="514"/>
        <v>Unknown</v>
      </c>
      <c r="BR516" t="str">
        <f t="shared" si="515"/>
        <v>Unknown</v>
      </c>
      <c r="BS516" t="str">
        <f t="shared" si="516"/>
        <v>Unknown</v>
      </c>
      <c r="BT516" t="str">
        <f t="shared" si="517"/>
        <v>Unknown</v>
      </c>
      <c r="BU516" t="str">
        <f t="shared" si="518"/>
        <v>Unknown</v>
      </c>
      <c r="BV516" t="str">
        <f t="shared" si="519"/>
        <v>Unknown</v>
      </c>
      <c r="BW516" t="str">
        <f>IF(OR(BR516=FALSE,BR516="na"),"na",VLOOKUP(CN516,'Vlookup tables'!$G$2:$H$7,2,FALSE))</f>
        <v>Unknown</v>
      </c>
      <c r="BX516" t="str">
        <f>IF(OR(BS516=FALSE,BS516="na"),"na",VLOOKUP(CO516,'Vlookup tables'!$G$2:$H$7,2,FALSE))</f>
        <v>Unknown</v>
      </c>
      <c r="BY516" t="str">
        <f>IF(OR(BT516=FALSE,BT516="na"),"na",VLOOKUP(CP516,'Vlookup tables'!$G$2:$H$7,2,FALSE))</f>
        <v>Unknown</v>
      </c>
      <c r="BZ516" t="str">
        <f>IF(OR(BU516=FALSE,BU516="na"),"na",VLOOKUP(CQ516,'Vlookup tables'!$G$2:$H$7,2,FALSE))</f>
        <v>Unknown</v>
      </c>
      <c r="CA516" t="str">
        <f>IF(OR(BR516=FALSE,BR516="na"),"na",VLOOKUP(CU516,'Vlookup tables'!$J$2:$K$5,2,FALSE))</f>
        <v>Unknown</v>
      </c>
      <c r="CB516" t="str">
        <f>IF(OR(BS516=FALSE,BS516="na"),"na",VLOOKUP(CV516,'Vlookup tables'!$J$2:$K$5,2,FALSE))</f>
        <v>Unknown</v>
      </c>
      <c r="CC516" t="str">
        <f>IF(OR(BT516=FALSE,BT516="na"),"na",VLOOKUP(CW516,'Vlookup tables'!$J$2:$K$5,2,FALSE))</f>
        <v>Unknown</v>
      </c>
      <c r="CD516" t="str">
        <f>IF(OR(BU516=FALSE,BU516="na"),"na",VLOOKUP(CX516,'Vlookup tables'!$J$2:$K$5,2,FALSE))</f>
        <v>Unknown</v>
      </c>
      <c r="CE516" t="b">
        <f t="shared" si="520"/>
        <v>0</v>
      </c>
      <c r="CF516" t="b">
        <f t="shared" si="521"/>
        <v>0</v>
      </c>
      <c r="CG516" t="b">
        <f t="shared" si="522"/>
        <v>0</v>
      </c>
      <c r="CH516" t="b">
        <f t="shared" si="523"/>
        <v>0</v>
      </c>
      <c r="DI516" t="b">
        <f t="shared" si="524"/>
        <v>0</v>
      </c>
      <c r="EQ516" t="str">
        <f t="shared" si="525"/>
        <v>Unknown</v>
      </c>
      <c r="ER516" t="b">
        <f t="shared" si="526"/>
        <v>0</v>
      </c>
      <c r="ES516" t="b">
        <f t="shared" si="527"/>
        <v>0</v>
      </c>
      <c r="ET516" t="b">
        <f t="shared" si="528"/>
        <v>0</v>
      </c>
      <c r="EU516" t="b">
        <f t="shared" si="529"/>
        <v>0</v>
      </c>
      <c r="EV516" t="b">
        <f t="shared" si="530"/>
        <v>0</v>
      </c>
      <c r="EW516" t="str">
        <f t="shared" si="484"/>
        <v>na</v>
      </c>
      <c r="EX516" t="str">
        <f t="shared" si="485"/>
        <v>na</v>
      </c>
      <c r="EY516" t="str">
        <f t="shared" si="486"/>
        <v>na</v>
      </c>
      <c r="EZ516" t="str">
        <f t="shared" si="487"/>
        <v>na</v>
      </c>
      <c r="FA516" t="str">
        <f t="shared" si="488"/>
        <v>na</v>
      </c>
      <c r="FB516" t="str">
        <f t="shared" si="489"/>
        <v>na</v>
      </c>
      <c r="FC516" t="str">
        <f t="shared" si="531"/>
        <v>na</v>
      </c>
      <c r="FD516" t="str">
        <f t="shared" si="490"/>
        <v>na</v>
      </c>
      <c r="FE516" t="str">
        <f t="shared" si="491"/>
        <v>na</v>
      </c>
      <c r="FF516" t="str">
        <f t="shared" si="492"/>
        <v>na</v>
      </c>
      <c r="FG516" t="str">
        <f t="shared" si="493"/>
        <v>na</v>
      </c>
      <c r="FH516" t="str">
        <f t="shared" si="532"/>
        <v>na</v>
      </c>
      <c r="FI516" t="str">
        <f>IF(OR(FD516=FALSE,FD516="na"),"na",VLOOKUP(GH516,'Vlookup tables'!$G$2:$H$7,2,FALSE))</f>
        <v>na</v>
      </c>
      <c r="FJ516" t="str">
        <f>IF(OR(FE516=FALSE,FE516="na"),"na",VLOOKUP(GI516,'Vlookup tables'!$G$2:$H$7,2,FALSE))</f>
        <v>na</v>
      </c>
      <c r="FK516" t="str">
        <f>IF(OR(FF516=FALSE,FF516="na"),"na",VLOOKUP(GJ516,'Vlookup tables'!$G$2:$H$7,2,FALSE))</f>
        <v>na</v>
      </c>
      <c r="FL516" t="str">
        <f>IF(OR(FG516=FALSE,FG516="na"),"na",VLOOKUP(GK516,'Vlookup tables'!$G$2:$H$7,2,FALSE))</f>
        <v>na</v>
      </c>
      <c r="FM516" t="str">
        <f>IF(OR(FD516=FALSE,FD516="na"),"na",VLOOKUP(GO516,'Vlookup tables'!$J$2:$K$5,2,FALSE))</f>
        <v>na</v>
      </c>
      <c r="FN516" t="str">
        <f>IF(OR(FE516=FALSE,FE516="na"),"na",VLOOKUP(GP516,'Vlookup tables'!$J$2:$K$5,2,FALSE))</f>
        <v>na</v>
      </c>
      <c r="FO516" t="str">
        <f>IF(OR(FF516=FALSE,FF516="na"),"na",VLOOKUP(GQ516,'Vlookup tables'!$J$2:$K$5,2,FALSE))</f>
        <v>na</v>
      </c>
      <c r="FP516" t="str">
        <f>IF(OR(FG516=FALSE,FG516="na"),"na",VLOOKUP(GR516,'Vlookup tables'!$J$2:$K$5,2,FALSE))</f>
        <v>na</v>
      </c>
      <c r="FQ516" t="str">
        <f t="shared" si="494"/>
        <v>na</v>
      </c>
      <c r="FR516" t="str">
        <f t="shared" si="495"/>
        <v>na</v>
      </c>
      <c r="FS516" t="str">
        <f t="shared" si="496"/>
        <v>na</v>
      </c>
      <c r="FT516" t="str">
        <f t="shared" si="497"/>
        <v>na</v>
      </c>
      <c r="FU516" t="str">
        <f t="shared" si="498"/>
        <v>na</v>
      </c>
      <c r="HX516" t="str">
        <f>IF(IT516="","Unknown",VLOOKUP(IT516,'Vlookup tables'!$B$13:$C$16,2,FALSE))</f>
        <v>Unknown</v>
      </c>
      <c r="HY516" t="str">
        <f>IF(IU516="","Unknown",VLOOKUP(IU516,'Vlookup tables'!$D$13:$E$16,2,FALSE))</f>
        <v>Unknown</v>
      </c>
      <c r="HZ516" t="str">
        <f>IF(IV516="","Unknown",VLOOKUP(IV516,'Vlookup tables'!$F$13:$G$16,2,FALSE))</f>
        <v>Unknown</v>
      </c>
      <c r="IA516" t="str">
        <f>IF(IW516="","Unknown",VLOOKUP(IW516,'Vlookup tables'!$H$13:$I$16,2,FALSE))</f>
        <v>Unknown</v>
      </c>
      <c r="IB516" t="str">
        <f>IF(IX516="","Unknown",VLOOKUP(IX516,'Vlookup tables'!$J$13:$K$16,2,FALSE))</f>
        <v>Unknown</v>
      </c>
      <c r="IC516" t="str">
        <f>IF(IY516="","Unknown",VLOOKUP(IY516,'Vlookup tables'!$L$13:$M$16,2,FALSE))</f>
        <v>Unknown</v>
      </c>
      <c r="ID516" t="str">
        <f>IF(IZ516="","Unknown",VLOOKUP(IZ516,'Vlookup tables'!$N$13:$O$16,2,FALSE))</f>
        <v>Unknown</v>
      </c>
      <c r="IE516" t="str">
        <f>VLOOKUP(JA516,'Vlookup tables'!$P$13:$Q$15,2,FALSE)</f>
        <v>Unknown</v>
      </c>
      <c r="IF516" t="str">
        <f t="shared" si="533"/>
        <v>na</v>
      </c>
      <c r="IG516" t="str">
        <f t="shared" si="534"/>
        <v>na</v>
      </c>
      <c r="IH516" t="str">
        <f t="shared" si="535"/>
        <v>na</v>
      </c>
      <c r="II516" t="str">
        <f t="shared" si="499"/>
        <v>na</v>
      </c>
      <c r="IJ516" t="str">
        <f>IF(OR(IF516=FALSE,IF516="na"),"na",VLOOKUP(JF516,'Vlookup tables'!$G$2:$H$7,2,FALSE))</f>
        <v>na</v>
      </c>
      <c r="IK516" t="str">
        <f>IF(OR(IG516=FALSE,IG516="na"),"na",VLOOKUP(JG516,'Vlookup tables'!$G$2:$H$7,2,FALSE))</f>
        <v>na</v>
      </c>
      <c r="IL516" t="str">
        <f>IF(OR(IH516=FALSE,IH516="na"),"na",VLOOKUP(JH516,'Vlookup tables'!$G$2:$H$7,2,FALSE))</f>
        <v>na</v>
      </c>
      <c r="IM516" t="str">
        <f>IF(OR(IF516=FALSE,IF516="na"),"na",VLOOKUP(JL516,'Vlookup tables'!$J$2:$K$5,2,FALSE))</f>
        <v>na</v>
      </c>
      <c r="IN516" t="str">
        <f>IF(OR(IG516=FALSE,IG516="na"),"na",VLOOKUP(JM516,'Vlookup tables'!$J$2:$K$5,2,FALSE))</f>
        <v>na</v>
      </c>
      <c r="IO516" t="str">
        <f>IF(OR(IH516=FALSE,IH516="na"),"na",VLOOKUP(JN516,'Vlookup tables'!$J$2:$K$5,2,FALSE))</f>
        <v>na</v>
      </c>
      <c r="IP516" t="str">
        <f t="shared" si="536"/>
        <v>na</v>
      </c>
      <c r="IQ516" t="str">
        <f t="shared" si="537"/>
        <v>na</v>
      </c>
      <c r="IR516" t="str">
        <f t="shared" si="538"/>
        <v>na</v>
      </c>
      <c r="IS516" t="b">
        <f t="shared" si="539"/>
        <v>0</v>
      </c>
      <c r="KQ516" t="b">
        <f t="shared" si="540"/>
        <v>0</v>
      </c>
      <c r="KR516">
        <f t="shared" si="500"/>
        <v>111</v>
      </c>
    </row>
    <row r="517" spans="1:304" ht="20.399999999999999" customHeight="1" outlineLevel="1" x14ac:dyDescent="0.3">
      <c r="A517">
        <v>45</v>
      </c>
      <c r="B517">
        <v>2342</v>
      </c>
      <c r="C517" s="2">
        <v>44910.638784722221</v>
      </c>
      <c r="D517">
        <v>1</v>
      </c>
      <c r="E517" t="s">
        <v>581</v>
      </c>
      <c r="F517" t="s">
        <v>568</v>
      </c>
      <c r="G517">
        <f>VLOOKUP(F517,'Vlookup tables'!$A$2:$B$10,2,FALSE)</f>
        <v>6</v>
      </c>
      <c r="H517" t="s">
        <v>545</v>
      </c>
      <c r="J517" t="str">
        <f t="shared" si="541"/>
        <v>Engineering</v>
      </c>
      <c r="K517" t="s">
        <v>568</v>
      </c>
      <c r="L517">
        <f>VLOOKUP(K517,'Vlookup tables'!$A$2:$B$10,2,FALSE)</f>
        <v>6</v>
      </c>
      <c r="M517" t="s">
        <v>583</v>
      </c>
      <c r="N517" t="b">
        <f t="shared" si="501"/>
        <v>1</v>
      </c>
      <c r="O517" t="b">
        <f t="shared" si="502"/>
        <v>0</v>
      </c>
      <c r="P517" t="b">
        <f t="shared" si="503"/>
        <v>0</v>
      </c>
      <c r="Q517" t="b">
        <f t="shared" si="504"/>
        <v>0</v>
      </c>
      <c r="R517" t="b">
        <f t="shared" si="505"/>
        <v>0</v>
      </c>
      <c r="S517" t="s">
        <v>547</v>
      </c>
      <c r="T517" t="str">
        <f t="shared" si="542"/>
        <v>na</v>
      </c>
      <c r="U517" t="b">
        <f t="shared" si="543"/>
        <v>0</v>
      </c>
      <c r="V517" t="b">
        <f t="shared" si="544"/>
        <v>1</v>
      </c>
      <c r="W517" t="b">
        <f t="shared" si="545"/>
        <v>0</v>
      </c>
      <c r="X517" t="b">
        <f t="shared" si="546"/>
        <v>0</v>
      </c>
      <c r="Y517" t="s">
        <v>517</v>
      </c>
      <c r="Z517">
        <f>VLOOKUP(Y517,'Vlookup tables'!$D$2:$E$6,2,FALSE)</f>
        <v>1</v>
      </c>
      <c r="AA517" t="b">
        <f t="shared" ref="AA517:AA580" si="547">IF(OR($Z517=2,$Z517=3),"na",IF($AR517="","Unknown",ISNUMBER(SEARCH("Live",$AR517))))</f>
        <v>1</v>
      </c>
      <c r="AB517" t="b">
        <f t="shared" si="506"/>
        <v>0</v>
      </c>
      <c r="AC517" t="b">
        <f t="shared" si="507"/>
        <v>0</v>
      </c>
      <c r="AD517" t="b">
        <f t="shared" si="508"/>
        <v>1</v>
      </c>
      <c r="AE517" t="b">
        <f t="shared" si="509"/>
        <v>0</v>
      </c>
      <c r="AF517">
        <f>IF(OR(AA517=FALSE,AA517="na"),"na",VLOOKUP(AV517,'Vlookup tables'!$G$2:$H$7,2,FALSE))</f>
        <v>2</v>
      </c>
      <c r="AG517" t="str">
        <f>IF(OR(AB517=FALSE,AB517="na"),"na",VLOOKUP(AW517,'Vlookup tables'!$G$2:$H$7,2,FALSE))</f>
        <v>na</v>
      </c>
      <c r="AH517" t="str">
        <f>IF(OR(AC517=FALSE,AC517="na"),"na",VLOOKUP(AX517,'Vlookup tables'!$G$2:$H$7,2,FALSE))</f>
        <v>na</v>
      </c>
      <c r="AI517">
        <f>IF(OR(AD517=FALSE,AD517="na"),"na",VLOOKUP(AY517,'Vlookup tables'!$G$2:$H$7,2,FALSE))</f>
        <v>2</v>
      </c>
      <c r="AJ517">
        <f>IF(OR(AA517=FALSE,AA517="na"),"na",VLOOKUP(BC517,'Vlookup tables'!$J$2:$K$5,2,FALSE))</f>
        <v>3</v>
      </c>
      <c r="AK517" t="str">
        <f>IF(OR(AB517=FALSE,AB517="na"),"na",VLOOKUP(BD517,'Vlookup tables'!$J$2:$K$5,2,FALSE))</f>
        <v>na</v>
      </c>
      <c r="AL517" t="str">
        <f>IF(OR(AC517=FALSE,AC517="na"),"na",VLOOKUP(BE517,'Vlookup tables'!$J$2:$K$5,2,FALSE))</f>
        <v>na</v>
      </c>
      <c r="AM517">
        <f>IF(OR(AD517=FALSE,AD517="na"),"na",VLOOKUP(BF517,'Vlookup tables'!$J$2:$K$5,2,FALSE))</f>
        <v>3</v>
      </c>
      <c r="AN517" t="b">
        <f t="shared" si="510"/>
        <v>0</v>
      </c>
      <c r="AO517" t="str">
        <f t="shared" si="511"/>
        <v>na</v>
      </c>
      <c r="AP517" t="str">
        <f t="shared" si="512"/>
        <v>na</v>
      </c>
      <c r="AQ517" t="b">
        <f t="shared" si="513"/>
        <v>0</v>
      </c>
      <c r="AR517" t="s">
        <v>666</v>
      </c>
      <c r="AV517" t="s">
        <v>531</v>
      </c>
      <c r="AX517" t="s">
        <v>531</v>
      </c>
      <c r="AY517" t="s">
        <v>531</v>
      </c>
      <c r="BC517" t="s">
        <v>532</v>
      </c>
      <c r="BE517" t="s">
        <v>532</v>
      </c>
      <c r="BF517" t="s">
        <v>532</v>
      </c>
      <c r="BQ517" t="str">
        <f t="shared" si="514"/>
        <v>Yes</v>
      </c>
      <c r="BR517" t="b">
        <f t="shared" si="515"/>
        <v>1</v>
      </c>
      <c r="BS517" t="b">
        <f t="shared" si="516"/>
        <v>1</v>
      </c>
      <c r="BT517" t="b">
        <f t="shared" si="517"/>
        <v>0</v>
      </c>
      <c r="BU517" t="b">
        <f t="shared" si="518"/>
        <v>1</v>
      </c>
      <c r="BV517" t="b">
        <f t="shared" si="519"/>
        <v>0</v>
      </c>
      <c r="BW517">
        <f>IF(OR(BR517=FALSE,BR517="na"),"na",VLOOKUP(CN517,'Vlookup tables'!$G$2:$H$7,2,FALSE))</f>
        <v>2</v>
      </c>
      <c r="BX517">
        <f>IF(OR(BS517=FALSE,BS517="na"),"na",VLOOKUP(CO517,'Vlookup tables'!$G$2:$H$7,2,FALSE))</f>
        <v>2</v>
      </c>
      <c r="BY517" t="str">
        <f>IF(OR(BT517=FALSE,BT517="na"),"na",VLOOKUP(CP517,'Vlookup tables'!$G$2:$H$7,2,FALSE))</f>
        <v>na</v>
      </c>
      <c r="BZ517">
        <f>IF(OR(BU517=FALSE,BU517="na"),"na",VLOOKUP(CQ517,'Vlookup tables'!$G$2:$H$7,2,FALSE))</f>
        <v>1</v>
      </c>
      <c r="CA517">
        <f>IF(OR(BR517=FALSE,BR517="na"),"na",VLOOKUP(CU517,'Vlookup tables'!$J$2:$K$5,2,FALSE))</f>
        <v>3</v>
      </c>
      <c r="CB517">
        <f>IF(OR(BS517=FALSE,BS517="na"),"na",VLOOKUP(CV517,'Vlookup tables'!$J$2:$K$5,2,FALSE))</f>
        <v>3</v>
      </c>
      <c r="CC517" t="str">
        <f>IF(OR(BT517=FALSE,BT517="na"),"na",VLOOKUP(CW517,'Vlookup tables'!$J$2:$K$5,2,FALSE))</f>
        <v>na</v>
      </c>
      <c r="CD517">
        <f>IF(OR(BU517=FALSE,BU517="na"),"na",VLOOKUP(CX517,'Vlookup tables'!$J$2:$K$5,2,FALSE))</f>
        <v>3</v>
      </c>
      <c r="CE517" t="b">
        <f t="shared" si="520"/>
        <v>0</v>
      </c>
      <c r="CF517" t="b">
        <f t="shared" si="521"/>
        <v>0</v>
      </c>
      <c r="CG517" t="str">
        <f t="shared" si="522"/>
        <v>na</v>
      </c>
      <c r="CH517" t="b">
        <f t="shared" si="523"/>
        <v>0</v>
      </c>
      <c r="CI517" t="s">
        <v>519</v>
      </c>
      <c r="CJ517" t="s">
        <v>667</v>
      </c>
      <c r="CN517" t="s">
        <v>531</v>
      </c>
      <c r="CO517" t="s">
        <v>531</v>
      </c>
      <c r="CQ517" t="s">
        <v>530</v>
      </c>
      <c r="CU517" t="s">
        <v>532</v>
      </c>
      <c r="CV517" t="s">
        <v>532</v>
      </c>
      <c r="CX517" t="s">
        <v>532</v>
      </c>
      <c r="DI517" t="b">
        <f t="shared" si="524"/>
        <v>0</v>
      </c>
      <c r="DK517" t="s">
        <v>552</v>
      </c>
      <c r="EQ517" t="str">
        <f t="shared" si="525"/>
        <v>Unknown</v>
      </c>
      <c r="ER517" t="b">
        <f t="shared" si="526"/>
        <v>0</v>
      </c>
      <c r="ES517" t="b">
        <f t="shared" si="527"/>
        <v>0</v>
      </c>
      <c r="ET517" t="b">
        <f t="shared" si="528"/>
        <v>0</v>
      </c>
      <c r="EU517" t="b">
        <f t="shared" si="529"/>
        <v>0</v>
      </c>
      <c r="EV517" t="b">
        <f t="shared" si="530"/>
        <v>0</v>
      </c>
      <c r="EW517" t="str">
        <f t="shared" ref="EW517:EW580" si="548">IF(ER517=FALSE,"na",IF(ISBLANK(FX517)=TRUE,"Unknown",IF(AND(ISNUMBER(SEARCH("UDOT",FX517)),ISNUMBER(SEARCH("Personal",FX517))),3,IF(ISNUMBER(SEARCH("UDOT",FX517)),2,1))))</f>
        <v>na</v>
      </c>
      <c r="EX517" t="str">
        <f t="shared" ref="EX517:EX580" si="549">IF(ES517=FALSE,"na",IF(ISBLANK(FY517)=TRUE,"Unknown",IF(AND(ISNUMBER(SEARCH("UDOT",FY517)),ISNUMBER(SEARCH("Personal",FY517))),3,IF(ISNUMBER(SEARCH("UDOT",FY517)),2,1))))</f>
        <v>na</v>
      </c>
      <c r="EY517" t="str">
        <f t="shared" ref="EY517:EY580" si="550">IF(ET517=FALSE,"na",IF(ISBLANK(FZ517)=TRUE,"Unknown",IF(AND(ISNUMBER(SEARCH("UDOT",FZ517)),ISNUMBER(SEARCH("Personal",FZ517))),3,IF(ISNUMBER(SEARCH("UDOT",FZ517)),2,1))))</f>
        <v>na</v>
      </c>
      <c r="EZ517" t="str">
        <f t="shared" ref="EZ517:EZ580" si="551">IF(EU517=FALSE,"na",IF(ISBLANK(GA517)=TRUE,"Unknown",IF(AND(ISNUMBER(SEARCH("UDOT",GA517)),ISNUMBER(SEARCH("Personal",GA517))),3,IF(ISNUMBER(SEARCH("UDOT",GA517)),2,1))))</f>
        <v>na</v>
      </c>
      <c r="FA517" t="str">
        <f t="shared" ref="FA517:FA580" si="552">IF(OR(EQ517=FALSE,EQ517="Unknown"),"na",IF(ISBLANK(GF517)=TRUE,"Unknown",ISNUMBER(SEARCH("Winter",GF517))))</f>
        <v>na</v>
      </c>
      <c r="FB517" t="str">
        <f t="shared" ref="FB517:FB580" si="553">IF(OR(EQ517=FALSE,EQ517="Unknown"),"na",IF(ISBLANK(GF517)=TRUE,"Unknown",ISNUMBER(SEARCH("Summer",GF517))))</f>
        <v>na</v>
      </c>
      <c r="FC517" t="str">
        <f t="shared" si="531"/>
        <v>na</v>
      </c>
      <c r="FD517" t="str">
        <f t="shared" ref="FD517:FD580" si="554">IF(OR(EQ517=FALSE,EQ517="Unknown"),"na",IF(ISBLANK(GB517)=TRUE,"Unknown",ISNUMBER(SEARCH("Winter",GB517))))</f>
        <v>na</v>
      </c>
      <c r="FE517" t="str">
        <f t="shared" ref="FE517:FE580" si="555">IF(OR(EQ517=FALSE,EQ517="Unknown"),"na",IF(ISBLANK(GB517)=TRUE,"Unknown",IF(OR(EW517=2,EX517=2,EY517=2,EZ517=2,EW517=3,EX517=3,EY517=3,EZ517=3),ISNUMBER(SEARCH("Public",GB517)),"na")))</f>
        <v>na</v>
      </c>
      <c r="FF517" t="str">
        <f t="shared" ref="FF517:FF580" si="556">IF(OR(EQ517=FALSE,EQ517="Unknown"),"na",IF(ISBLANK(GB517)=TRUE,"Unknown",ISNUMBER(SEARCH("Tracking",GB517))))</f>
        <v>na</v>
      </c>
      <c r="FG517" t="str">
        <f t="shared" ref="FG517:FG580" si="557">IF(OR(EQ517=FALSE,EQ517="Unknown"),"na",IF(ISBLANK(GB517)=TRUE,"Unknown",ISNUMBER(SEARCH("Route",GB517))))</f>
        <v>na</v>
      </c>
      <c r="FH517" t="str">
        <f t="shared" si="532"/>
        <v>na</v>
      </c>
      <c r="FI517" t="str">
        <f>IF(OR(FD517=FALSE,FD517="na"),"na",VLOOKUP(GH517,'Vlookup tables'!$G$2:$H$7,2,FALSE))</f>
        <v>na</v>
      </c>
      <c r="FJ517" t="str">
        <f>IF(OR(FE517=FALSE,FE517="na"),"na",VLOOKUP(GI517,'Vlookup tables'!$G$2:$H$7,2,FALSE))</f>
        <v>na</v>
      </c>
      <c r="FK517" t="str">
        <f>IF(OR(FF517=FALSE,FF517="na"),"na",VLOOKUP(GJ517,'Vlookup tables'!$G$2:$H$7,2,FALSE))</f>
        <v>na</v>
      </c>
      <c r="FL517" t="str">
        <f>IF(OR(FG517=FALSE,FG517="na"),"na",VLOOKUP(GK517,'Vlookup tables'!$G$2:$H$7,2,FALSE))</f>
        <v>na</v>
      </c>
      <c r="FM517" t="str">
        <f>IF(OR(FD517=FALSE,FD517="na"),"na",VLOOKUP(GO517,'Vlookup tables'!$J$2:$K$5,2,FALSE))</f>
        <v>na</v>
      </c>
      <c r="FN517" t="str">
        <f>IF(OR(FE517=FALSE,FE517="na"),"na",VLOOKUP(GP517,'Vlookup tables'!$J$2:$K$5,2,FALSE))</f>
        <v>na</v>
      </c>
      <c r="FO517" t="str">
        <f>IF(OR(FF517=FALSE,FF517="na"),"na",VLOOKUP(GQ517,'Vlookup tables'!$J$2:$K$5,2,FALSE))</f>
        <v>na</v>
      </c>
      <c r="FP517" t="str">
        <f>IF(OR(FG517=FALSE,FG517="na"),"na",VLOOKUP(GR517,'Vlookup tables'!$J$2:$K$5,2,FALSE))</f>
        <v>na</v>
      </c>
      <c r="FQ517" t="str">
        <f t="shared" ref="FQ517:FQ580" si="558">IF(OR(FD517=FALSE,FD517="na"),"na",NOT(ISBLANK(GV517)))</f>
        <v>na</v>
      </c>
      <c r="FR517" t="str">
        <f t="shared" ref="FR517:FR580" si="559">IF(OR(FE517=FALSE,FE517="na"),"na",NOT(ISBLANK(GW517)))</f>
        <v>na</v>
      </c>
      <c r="FS517" t="str">
        <f t="shared" ref="FS517:FS580" si="560">IF(OR(FF517=FALSE,FF517="na"),"na",NOT(ISBLANK(GX517)))</f>
        <v>na</v>
      </c>
      <c r="FT517" t="str">
        <f t="shared" ref="FT517:FT580" si="561">IF(OR(FG517=FALSE,FG517="na"),"na",NOT(ISBLANK(GY517)))</f>
        <v>na</v>
      </c>
      <c r="FU517" t="str">
        <f t="shared" ref="FU517:FU580" si="562">IF(OR(EQ517=FALSE,EQ517="Unknown"),"na",IF(HC517="",FALSE,IF(OR(HC517="no", HC517="No"),FALSE,NOT(ISNUMBER(SEARCH("I do not",HD517))))))</f>
        <v>na</v>
      </c>
      <c r="HX517" t="str">
        <f>IF(IT517="","Unknown",VLOOKUP(IT517,'Vlookup tables'!$B$13:$C$16,2,FALSE))</f>
        <v>Unknown</v>
      </c>
      <c r="HY517" t="str">
        <f>IF(IU517="","Unknown",VLOOKUP(IU517,'Vlookup tables'!$D$13:$E$16,2,FALSE))</f>
        <v>Unknown</v>
      </c>
      <c r="HZ517" t="str">
        <f>IF(IV517="","Unknown",VLOOKUP(IV517,'Vlookup tables'!$F$13:$G$16,2,FALSE))</f>
        <v>Unknown</v>
      </c>
      <c r="IA517" t="str">
        <f>IF(IW517="","Unknown",VLOOKUP(IW517,'Vlookup tables'!$H$13:$I$16,2,FALSE))</f>
        <v>Unknown</v>
      </c>
      <c r="IB517" t="str">
        <f>IF(IX517="","Unknown",VLOOKUP(IX517,'Vlookup tables'!$J$13:$K$16,2,FALSE))</f>
        <v>Unknown</v>
      </c>
      <c r="IC517" t="str">
        <f>IF(IY517="","Unknown",VLOOKUP(IY517,'Vlookup tables'!$L$13:$M$16,2,FALSE))</f>
        <v>Unknown</v>
      </c>
      <c r="ID517" t="str">
        <f>IF(IZ517="","Unknown",VLOOKUP(IZ517,'Vlookup tables'!$N$13:$O$16,2,FALSE))</f>
        <v>Unknown</v>
      </c>
      <c r="IE517" t="str">
        <f>VLOOKUP(JA517,'Vlookup tables'!$P$13:$Q$15,2,FALSE)</f>
        <v>Unknown</v>
      </c>
      <c r="IF517" t="str">
        <f t="shared" si="533"/>
        <v>na</v>
      </c>
      <c r="IG517" t="str">
        <f t="shared" si="534"/>
        <v>na</v>
      </c>
      <c r="IH517" t="str">
        <f t="shared" si="535"/>
        <v>na</v>
      </c>
      <c r="II517" t="str">
        <f t="shared" ref="II517:II580" si="563">IF(OR(IE517=1,IE517="Unknown"),"na",OR(NOT(ISBLANK(JD517)),NOT(ISBLANK(JE517)),NOT(ISBLANK(JC517))))</f>
        <v>na</v>
      </c>
      <c r="IJ517" t="str">
        <f>IF(OR(IF517=FALSE,IF517="na"),"na",VLOOKUP(JF517,'Vlookup tables'!$G$2:$H$7,2,FALSE))</f>
        <v>na</v>
      </c>
      <c r="IK517" t="str">
        <f>IF(OR(IG517=FALSE,IG517="na"),"na",VLOOKUP(JG517,'Vlookup tables'!$G$2:$H$7,2,FALSE))</f>
        <v>na</v>
      </c>
      <c r="IL517" t="str">
        <f>IF(OR(IH517=FALSE,IH517="na"),"na",VLOOKUP(JH517,'Vlookup tables'!$G$2:$H$7,2,FALSE))</f>
        <v>na</v>
      </c>
      <c r="IM517" t="str">
        <f>IF(OR(IF517=FALSE,IF517="na"),"na",VLOOKUP(JL517,'Vlookup tables'!$J$2:$K$5,2,FALSE))</f>
        <v>na</v>
      </c>
      <c r="IN517" t="str">
        <f>IF(OR(IG517=FALSE,IG517="na"),"na",VLOOKUP(JM517,'Vlookup tables'!$J$2:$K$5,2,FALSE))</f>
        <v>na</v>
      </c>
      <c r="IO517" t="str">
        <f>IF(OR(IH517=FALSE,IH517="na"),"na",VLOOKUP(JN517,'Vlookup tables'!$J$2:$K$5,2,FALSE))</f>
        <v>na</v>
      </c>
      <c r="IP517" t="str">
        <f t="shared" si="536"/>
        <v>na</v>
      </c>
      <c r="IQ517" t="str">
        <f t="shared" si="537"/>
        <v>na</v>
      </c>
      <c r="IR517" t="str">
        <f t="shared" si="538"/>
        <v>na</v>
      </c>
      <c r="IS517" t="b">
        <f t="shared" si="539"/>
        <v>0</v>
      </c>
      <c r="KQ517" t="b">
        <f t="shared" si="540"/>
        <v>0</v>
      </c>
      <c r="KR517">
        <f t="shared" ref="KR517:KR580" si="564">COUNTA(A517:KP517)</f>
        <v>130</v>
      </c>
    </row>
    <row r="518" spans="1:304" ht="23.4" customHeight="1" outlineLevel="1" x14ac:dyDescent="0.3">
      <c r="A518">
        <v>45</v>
      </c>
      <c r="B518">
        <v>419</v>
      </c>
      <c r="C518" s="2">
        <v>44910.649039351854</v>
      </c>
      <c r="D518">
        <v>1</v>
      </c>
      <c r="E518" t="s">
        <v>581</v>
      </c>
      <c r="F518" t="s">
        <v>568</v>
      </c>
      <c r="G518">
        <f>VLOOKUP(F518,'Vlookup tables'!$A$2:$B$10,2,FALSE)</f>
        <v>6</v>
      </c>
      <c r="H518" t="s">
        <v>692</v>
      </c>
      <c r="J518" t="str">
        <f t="shared" si="541"/>
        <v>Engineering Technician</v>
      </c>
      <c r="K518" t="s">
        <v>568</v>
      </c>
      <c r="L518">
        <f>VLOOKUP(K518,'Vlookup tables'!$A$2:$B$10,2,FALSE)</f>
        <v>6</v>
      </c>
      <c r="M518" t="s">
        <v>583</v>
      </c>
      <c r="N518" t="b">
        <f t="shared" ref="N518:N581" si="565">IF(M518="","Unknown",ISNUMBER(SEARCH("Still",$M518)))</f>
        <v>1</v>
      </c>
      <c r="O518" t="b">
        <f t="shared" ref="O518:O581" si="566">IF(M518="","Unknown",ISNUMBER(SEARCH("office",$M518)))</f>
        <v>0</v>
      </c>
      <c r="P518" t="b">
        <f t="shared" ref="P518:P581" si="567">IF(M518="","Unknown",ISNUMBER(SEARCH("device",$M518)))</f>
        <v>0</v>
      </c>
      <c r="Q518" t="b">
        <f t="shared" ref="Q518:Q581" si="568">IF(M518="","Unknown",ISNUMBER(SEARCH("camera",$M518)))</f>
        <v>0</v>
      </c>
      <c r="R518" t="b">
        <f t="shared" ref="R518:R581" si="569">IF(M518="","Unknown",ISNUMBER(SEARCH("record",$M518)))</f>
        <v>0</v>
      </c>
      <c r="S518" t="s">
        <v>614</v>
      </c>
      <c r="T518" t="str">
        <f t="shared" si="542"/>
        <v>na</v>
      </c>
      <c r="U518" t="b">
        <f t="shared" si="543"/>
        <v>1</v>
      </c>
      <c r="V518" t="b">
        <f t="shared" si="544"/>
        <v>1</v>
      </c>
      <c r="W518" t="b">
        <f t="shared" si="545"/>
        <v>1</v>
      </c>
      <c r="X518" t="b">
        <f t="shared" si="546"/>
        <v>0</v>
      </c>
      <c r="Y518" t="s">
        <v>517</v>
      </c>
      <c r="Z518">
        <f>VLOOKUP(Y518,'Vlookup tables'!$D$2:$E$6,2,FALSE)</f>
        <v>1</v>
      </c>
      <c r="AA518" t="b">
        <f t="shared" si="547"/>
        <v>1</v>
      </c>
      <c r="AB518" t="b">
        <f t="shared" ref="AB518:AB581" si="570">IF(OR($Z518=2,$Z518=3),"na",IF($AR518="","Unknown",ISNUMBER(SEARCH("Research",$AR518))))</f>
        <v>0</v>
      </c>
      <c r="AC518" t="b">
        <f t="shared" ref="AC518:AC581" si="571">IF(OR($Z518=2,$Z518=3),"na",IF($AR518="","Unknown",ISNUMBER(SEARCH("Maintanence",$AR518))))</f>
        <v>0</v>
      </c>
      <c r="AD518" t="b">
        <f t="shared" ref="AD518:AD581" si="572">IF(OR($Z518=2,$Z518=3),"na",IF($AR518="","Unknown",ISNUMBER(SEARCH("Work",$AR518))))</f>
        <v>1</v>
      </c>
      <c r="AE518" t="b">
        <f t="shared" ref="AE518:AE581" si="573">IF(OR($Z518=2,$Z518=3),"na",IF($AR518="","Unknown",OR(NOT(ISBLANK(AS518)),NOT(ISBLANK(AT518)),NOT(ISBLANK(AU518)))))</f>
        <v>0</v>
      </c>
      <c r="AF518">
        <f>IF(OR(AA518=FALSE,AA518="na"),"na",VLOOKUP(AV518,'Vlookup tables'!$G$2:$H$7,2,FALSE))</f>
        <v>3</v>
      </c>
      <c r="AG518" t="str">
        <f>IF(OR(AB518=FALSE,AB518="na"),"na",VLOOKUP(AW518,'Vlookup tables'!$G$2:$H$7,2,FALSE))</f>
        <v>na</v>
      </c>
      <c r="AH518" t="str">
        <f>IF(OR(AC518=FALSE,AC518="na"),"na",VLOOKUP(AX518,'Vlookup tables'!$G$2:$H$7,2,FALSE))</f>
        <v>na</v>
      </c>
      <c r="AI518">
        <f>IF(OR(AD518=FALSE,AD518="na"),"na",VLOOKUP(AY518,'Vlookup tables'!$G$2:$H$7,2,FALSE))</f>
        <v>3</v>
      </c>
      <c r="AJ518">
        <f>IF(OR(AA518=FALSE,AA518="na"),"na",VLOOKUP(BC518,'Vlookup tables'!$J$2:$K$5,2,FALSE))</f>
        <v>2</v>
      </c>
      <c r="AK518" t="str">
        <f>IF(OR(AB518=FALSE,AB518="na"),"na",VLOOKUP(BD518,'Vlookup tables'!$J$2:$K$5,2,FALSE))</f>
        <v>na</v>
      </c>
      <c r="AL518" t="str">
        <f>IF(OR(AC518=FALSE,AC518="na"),"na",VLOOKUP(BE518,'Vlookup tables'!$J$2:$K$5,2,FALSE))</f>
        <v>na</v>
      </c>
      <c r="AM518">
        <f>IF(OR(AD518=FALSE,AD518="na"),"na",VLOOKUP(BF518,'Vlookup tables'!$J$2:$K$5,2,FALSE))</f>
        <v>2</v>
      </c>
      <c r="AN518" t="b">
        <f t="shared" ref="AN518:AN581" si="574">IF(OR(AA518=FALSE,AA518="na"),"na",NOT(ISBLANK(BJ518)))</f>
        <v>0</v>
      </c>
      <c r="AO518" t="str">
        <f t="shared" ref="AO518:AO581" si="575">IF(OR(AB518=FALSE,AB518="na"),"na",NOT(ISBLANK(BK518)))</f>
        <v>na</v>
      </c>
      <c r="AP518" t="str">
        <f t="shared" ref="AP518:AP581" si="576">IF(OR(AC518=FALSE,AC518="na"),"na",NOT(ISBLANK(BL518)))</f>
        <v>na</v>
      </c>
      <c r="AQ518" t="b">
        <f t="shared" ref="AQ518:AQ581" si="577">IF(OR(AD518=FALSE,AD518="na"),"na",NOT(ISBLANK(BM518)))</f>
        <v>0</v>
      </c>
      <c r="AR518" t="s">
        <v>597</v>
      </c>
      <c r="AV518" t="s">
        <v>527</v>
      </c>
      <c r="AY518" t="s">
        <v>527</v>
      </c>
      <c r="BC518" t="s">
        <v>528</v>
      </c>
      <c r="BF518" t="s">
        <v>528</v>
      </c>
      <c r="BQ518" t="str">
        <f t="shared" ref="BQ518:BQ581" si="578">IF(OR($Z518=3,$Z518=2),"na",IF(CI518="","Unknown",CI518))</f>
        <v>Yes</v>
      </c>
      <c r="BR518" t="b">
        <f t="shared" ref="BR518:BR581" si="579">IF(OR($Z518=3, $BQ518="No"),"na", IF($CJ518="", "Unknown",ISNUMBER(SEARCH("traffic",$CJ518))))</f>
        <v>1</v>
      </c>
      <c r="BS518" t="b">
        <f t="shared" ref="BS518:BS581" si="580">IF(OR($Z518=3, $BQ518="No"),"na", IF($CJ518="", "Unknown",ISNUMBER(SEARCH("weather",$CJ518))))</f>
        <v>1</v>
      </c>
      <c r="BT518" t="b">
        <f t="shared" ref="BT518:BT581" si="581">IF(OR($Z518=3, $BQ518="No"),"na", IF($CJ518="", "Unknown",ISNUMBER(SEARCH("Trip",$CJ518))))</f>
        <v>0</v>
      </c>
      <c r="BU518" t="b">
        <f t="shared" ref="BU518:BU581" si="582">IF(OR($Z518=3, $BQ518="No"),"na", IF($CJ518="", "Unknown",ISNUMBER(SEARCH("construction",$CJ518))))</f>
        <v>1</v>
      </c>
      <c r="BV518" t="b">
        <f t="shared" ref="BV518:BV581" si="583">IF(OR($Z518=3, $BQ518="No"),"na",IF($CJ518="","Unknown",OR(NOT(ISBLANK(CK518)),NOT(ISBLANK(CL518)),NOT(ISBLANK(CM518)))))</f>
        <v>0</v>
      </c>
      <c r="BW518">
        <f>IF(OR(BR518=FALSE,BR518="na"),"na",VLOOKUP(CN518,'Vlookup tables'!$G$2:$H$7,2,FALSE))</f>
        <v>2</v>
      </c>
      <c r="BX518">
        <f>IF(OR(BS518=FALSE,BS518="na"),"na",VLOOKUP(CO518,'Vlookup tables'!$G$2:$H$7,2,FALSE))</f>
        <v>2</v>
      </c>
      <c r="BY518" t="str">
        <f>IF(OR(BT518=FALSE,BT518="na"),"na",VLOOKUP(CP518,'Vlookup tables'!$G$2:$H$7,2,FALSE))</f>
        <v>na</v>
      </c>
      <c r="BZ518">
        <f>IF(OR(BU518=FALSE,BU518="na"),"na",VLOOKUP(CQ518,'Vlookup tables'!$G$2:$H$7,2,FALSE))</f>
        <v>2</v>
      </c>
      <c r="CA518">
        <f>IF(OR(BR518=FALSE,BR518="na"),"na",VLOOKUP(CU518,'Vlookup tables'!$J$2:$K$5,2,FALSE))</f>
        <v>2</v>
      </c>
      <c r="CB518">
        <f>IF(OR(BS518=FALSE,BS518="na"),"na",VLOOKUP(CV518,'Vlookup tables'!$J$2:$K$5,2,FALSE))</f>
        <v>2</v>
      </c>
      <c r="CC518" t="str">
        <f>IF(OR(BT518=FALSE,BT518="na"),"na",VLOOKUP(CW518,'Vlookup tables'!$J$2:$K$5,2,FALSE))</f>
        <v>na</v>
      </c>
      <c r="CD518">
        <f>IF(OR(BU518=FALSE,BU518="na"),"na",VLOOKUP(CX518,'Vlookup tables'!$J$2:$K$5,2,FALSE))</f>
        <v>2</v>
      </c>
      <c r="CE518" t="b">
        <f t="shared" ref="CE518:CE581" si="584">IF(OR(BR518=FALSE,BR518="na"),"na",NOT(ISBLANK(DB518)))</f>
        <v>0</v>
      </c>
      <c r="CF518" t="b">
        <f t="shared" ref="CF518:CF581" si="585">IF(OR(BS518=FALSE,BS518="na"),"na",NOT(ISBLANK(DC518)))</f>
        <v>0</v>
      </c>
      <c r="CG518" t="str">
        <f t="shared" ref="CG518:CG581" si="586">IF(OR(BT518=FALSE,BT518="na"),"na",NOT(ISBLANK(DD518)))</f>
        <v>na</v>
      </c>
      <c r="CH518" t="b">
        <f t="shared" ref="CH518:CH581" si="587">IF(OR(BU518=FALSE,BU518="na"),"na",NOT(ISBLANK(DE518)))</f>
        <v>0</v>
      </c>
      <c r="CI518" t="s">
        <v>519</v>
      </c>
      <c r="CJ518" t="s">
        <v>667</v>
      </c>
      <c r="CN518" t="s">
        <v>531</v>
      </c>
      <c r="CO518" t="s">
        <v>531</v>
      </c>
      <c r="CQ518" t="s">
        <v>531</v>
      </c>
      <c r="CU518" t="s">
        <v>528</v>
      </c>
      <c r="CV518" t="s">
        <v>528</v>
      </c>
      <c r="CX518" t="s">
        <v>528</v>
      </c>
      <c r="DI518" t="b">
        <f t="shared" ref="DI518:DI581" si="588">IF($Z518=3,"na",IF(DJ518="",FALSE,IF(OR(DJ518="no", DJ518="No"),FALSE,NOT(ISNUMBER(SEARCH("I do not",DK518))))))</f>
        <v>0</v>
      </c>
      <c r="DK518" t="s">
        <v>552</v>
      </c>
      <c r="EQ518" t="str">
        <f t="shared" ref="EQ518:EQ581" si="589">IF($FV518="","Unknown",NOT(ISNUMBER(SEARCH("None",$FV518))))</f>
        <v>Unknown</v>
      </c>
      <c r="ER518" t="b">
        <f t="shared" ref="ER518:ER581" si="590">ISNUMBER(SEARCH("Traffic",$FV518))</f>
        <v>0</v>
      </c>
      <c r="ES518" t="b">
        <f t="shared" ref="ES518:ES581" si="591">ISNUMBER(SEARCH("State",$FV518))</f>
        <v>0</v>
      </c>
      <c r="ET518" t="b">
        <f t="shared" ref="ET518:ET581" si="592">ISNUMBER(SEARCH("Meso",$FV518))</f>
        <v>0</v>
      </c>
      <c r="EU518" t="b">
        <f t="shared" ref="EU518:EU581" si="593">ISNUMBER(SEARCH("National",$FV518))</f>
        <v>0</v>
      </c>
      <c r="EV518" t="b">
        <f t="shared" ref="EV518:EV581" si="594">NOT(ISBLANK(FW518))</f>
        <v>0</v>
      </c>
      <c r="EW518" t="str">
        <f t="shared" si="548"/>
        <v>na</v>
      </c>
      <c r="EX518" t="str">
        <f t="shared" si="549"/>
        <v>na</v>
      </c>
      <c r="EY518" t="str">
        <f t="shared" si="550"/>
        <v>na</v>
      </c>
      <c r="EZ518" t="str">
        <f t="shared" si="551"/>
        <v>na</v>
      </c>
      <c r="FA518" t="str">
        <f t="shared" si="552"/>
        <v>na</v>
      </c>
      <c r="FB518" t="str">
        <f t="shared" si="553"/>
        <v>na</v>
      </c>
      <c r="FC518" t="str">
        <f t="shared" ref="FC518:FC581" si="595">IF(OR(EQ518=FALSE,EQ518="Unknown"),"na",IF(ISBLANK(GF518)=TRUE,"Unknown",NOT(ISBLANK(GG518))))</f>
        <v>na</v>
      </c>
      <c r="FD518" t="str">
        <f t="shared" si="554"/>
        <v>na</v>
      </c>
      <c r="FE518" t="str">
        <f t="shared" si="555"/>
        <v>na</v>
      </c>
      <c r="FF518" t="str">
        <f t="shared" si="556"/>
        <v>na</v>
      </c>
      <c r="FG518" t="str">
        <f t="shared" si="557"/>
        <v>na</v>
      </c>
      <c r="FH518" t="str">
        <f t="shared" ref="FH518:FH581" si="596">IF(OR(EQ518=FALSE,EQ518="Unknown"),"na",IF(ISBLANK(GB518)=TRUE,"Unknown",OR(NOT(ISBLANK(GD518)),NOT(ISBLANK(GE518)),NOT(ISBLANK(GC518)))))</f>
        <v>na</v>
      </c>
      <c r="FI518" t="str">
        <f>IF(OR(FD518=FALSE,FD518="na"),"na",VLOOKUP(GH518,'Vlookup tables'!$G$2:$H$7,2,FALSE))</f>
        <v>na</v>
      </c>
      <c r="FJ518" t="str">
        <f>IF(OR(FE518=FALSE,FE518="na"),"na",VLOOKUP(GI518,'Vlookup tables'!$G$2:$H$7,2,FALSE))</f>
        <v>na</v>
      </c>
      <c r="FK518" t="str">
        <f>IF(OR(FF518=FALSE,FF518="na"),"na",VLOOKUP(GJ518,'Vlookup tables'!$G$2:$H$7,2,FALSE))</f>
        <v>na</v>
      </c>
      <c r="FL518" t="str">
        <f>IF(OR(FG518=FALSE,FG518="na"),"na",VLOOKUP(GK518,'Vlookup tables'!$G$2:$H$7,2,FALSE))</f>
        <v>na</v>
      </c>
      <c r="FM518" t="str">
        <f>IF(OR(FD518=FALSE,FD518="na"),"na",VLOOKUP(GO518,'Vlookup tables'!$J$2:$K$5,2,FALSE))</f>
        <v>na</v>
      </c>
      <c r="FN518" t="str">
        <f>IF(OR(FE518=FALSE,FE518="na"),"na",VLOOKUP(GP518,'Vlookup tables'!$J$2:$K$5,2,FALSE))</f>
        <v>na</v>
      </c>
      <c r="FO518" t="str">
        <f>IF(OR(FF518=FALSE,FF518="na"),"na",VLOOKUP(GQ518,'Vlookup tables'!$J$2:$K$5,2,FALSE))</f>
        <v>na</v>
      </c>
      <c r="FP518" t="str">
        <f>IF(OR(FG518=FALSE,FG518="na"),"na",VLOOKUP(GR518,'Vlookup tables'!$J$2:$K$5,2,FALSE))</f>
        <v>na</v>
      </c>
      <c r="FQ518" t="str">
        <f t="shared" si="558"/>
        <v>na</v>
      </c>
      <c r="FR518" t="str">
        <f t="shared" si="559"/>
        <v>na</v>
      </c>
      <c r="FS518" t="str">
        <f t="shared" si="560"/>
        <v>na</v>
      </c>
      <c r="FT518" t="str">
        <f t="shared" si="561"/>
        <v>na</v>
      </c>
      <c r="FU518" t="str">
        <f t="shared" si="562"/>
        <v>na</v>
      </c>
      <c r="HX518" t="str">
        <f>IF(IT518="","Unknown",VLOOKUP(IT518,'Vlookup tables'!$B$13:$C$16,2,FALSE))</f>
        <v>Unknown</v>
      </c>
      <c r="HY518" t="str">
        <f>IF(IU518="","Unknown",VLOOKUP(IU518,'Vlookup tables'!$D$13:$E$16,2,FALSE))</f>
        <v>Unknown</v>
      </c>
      <c r="HZ518" t="str">
        <f>IF(IV518="","Unknown",VLOOKUP(IV518,'Vlookup tables'!$F$13:$G$16,2,FALSE))</f>
        <v>Unknown</v>
      </c>
      <c r="IA518" t="str">
        <f>IF(IW518="","Unknown",VLOOKUP(IW518,'Vlookup tables'!$H$13:$I$16,2,FALSE))</f>
        <v>Unknown</v>
      </c>
      <c r="IB518" t="str">
        <f>IF(IX518="","Unknown",VLOOKUP(IX518,'Vlookup tables'!$J$13:$K$16,2,FALSE))</f>
        <v>Unknown</v>
      </c>
      <c r="IC518" t="str">
        <f>IF(IY518="","Unknown",VLOOKUP(IY518,'Vlookup tables'!$L$13:$M$16,2,FALSE))</f>
        <v>Unknown</v>
      </c>
      <c r="ID518" t="str">
        <f>IF(IZ518="","Unknown",VLOOKUP(IZ518,'Vlookup tables'!$N$13:$O$16,2,FALSE))</f>
        <v>Unknown</v>
      </c>
      <c r="IE518" t="str">
        <f>VLOOKUP(JA518,'Vlookup tables'!$P$13:$Q$15,2,FALSE)</f>
        <v>Unknown</v>
      </c>
      <c r="IF518" t="str">
        <f t="shared" ref="IF518:IF581" si="597">IF(OR($IE518=1,$IE518="Unknown"),"na",IF(ISBLANK($JB518)=TRUE,"Unknown",ISNUMBER(SEARCH("Incident",$JB518))))</f>
        <v>na</v>
      </c>
      <c r="IG518" t="str">
        <f t="shared" ref="IG518:IG581" si="598">IF(OR($IE518=1,$IE518="Unknown"),"na",IF(ISBLANK($JB518)=TRUE,"Unknown",ISNUMBER(SEARCH("Travel",$JB518))))</f>
        <v>na</v>
      </c>
      <c r="IH518" t="str">
        <f t="shared" ref="IH518:IH581" si="599">IF(OR($IE518=1,$IE518="Unknown"),"na",IF(ISBLANK($JB518)=TRUE,"Unknown",ISNUMBER(SEARCH("Research",$JB518))))</f>
        <v>na</v>
      </c>
      <c r="II518" t="str">
        <f t="shared" si="563"/>
        <v>na</v>
      </c>
      <c r="IJ518" t="str">
        <f>IF(OR(IF518=FALSE,IF518="na"),"na",VLOOKUP(JF518,'Vlookup tables'!$G$2:$H$7,2,FALSE))</f>
        <v>na</v>
      </c>
      <c r="IK518" t="str">
        <f>IF(OR(IG518=FALSE,IG518="na"),"na",VLOOKUP(JG518,'Vlookup tables'!$G$2:$H$7,2,FALSE))</f>
        <v>na</v>
      </c>
      <c r="IL518" t="str">
        <f>IF(OR(IH518=FALSE,IH518="na"),"na",VLOOKUP(JH518,'Vlookup tables'!$G$2:$H$7,2,FALSE))</f>
        <v>na</v>
      </c>
      <c r="IM518" t="str">
        <f>IF(OR(IF518=FALSE,IF518="na"),"na",VLOOKUP(JL518,'Vlookup tables'!$J$2:$K$5,2,FALSE))</f>
        <v>na</v>
      </c>
      <c r="IN518" t="str">
        <f>IF(OR(IG518=FALSE,IG518="na"),"na",VLOOKUP(JM518,'Vlookup tables'!$J$2:$K$5,2,FALSE))</f>
        <v>na</v>
      </c>
      <c r="IO518" t="str">
        <f>IF(OR(IH518=FALSE,IH518="na"),"na",VLOOKUP(JN518,'Vlookup tables'!$J$2:$K$5,2,FALSE))</f>
        <v>na</v>
      </c>
      <c r="IP518" t="str">
        <f t="shared" ref="IP518:IP581" si="600">IF(OR(IF518=FALSE,IF518="na"),"na",NOT(ISBLANK(JR518)))</f>
        <v>na</v>
      </c>
      <c r="IQ518" t="str">
        <f t="shared" ref="IQ518:IQ581" si="601">IF(OR(IG518=FALSE,IG518="na"),"na",NOT(ISBLANK(JS518)))</f>
        <v>na</v>
      </c>
      <c r="IR518" t="str">
        <f t="shared" ref="IR518:IR581" si="602">IF(OR(IH518=FALSE,IH518="na"),"na",NOT(ISBLANK(JT518)))</f>
        <v>na</v>
      </c>
      <c r="IS518" t="b">
        <f t="shared" ref="IS518:IS581" si="603">IF(KM518="",FALSE,IF(OR(KM518="no", KM518="No"),FALSE,NOT(ISNUMBER(SEARCH("I do not",KN518)))))</f>
        <v>0</v>
      </c>
      <c r="KQ518" t="b">
        <f t="shared" ref="KQ518:KQ581" si="604">IF(KP518="",FALSE,TRUE)</f>
        <v>0</v>
      </c>
      <c r="KR518">
        <f t="shared" si="564"/>
        <v>128</v>
      </c>
    </row>
    <row r="519" spans="1:304" ht="20.399999999999999" customHeight="1" outlineLevel="1" x14ac:dyDescent="0.3">
      <c r="A519">
        <v>6</v>
      </c>
      <c r="B519">
        <v>51</v>
      </c>
      <c r="C519" s="2">
        <v>44910.666365740741</v>
      </c>
      <c r="D519">
        <v>1</v>
      </c>
      <c r="E519" t="s">
        <v>853</v>
      </c>
      <c r="F519" t="s">
        <v>611</v>
      </c>
      <c r="G519">
        <f>VLOOKUP(F519,'Vlookup tables'!$A$2:$B$10,2,FALSE)</f>
        <v>4</v>
      </c>
      <c r="H519" t="s">
        <v>567</v>
      </c>
      <c r="J519" t="str">
        <f t="shared" ref="J519:J582" si="605">IF(H519= "Other",IF(I519= "","Unknown",I519),IF(H519= "","Unknown",H519))</f>
        <v>Administration</v>
      </c>
      <c r="K519" t="s">
        <v>568</v>
      </c>
      <c r="L519">
        <f>VLOOKUP(K519,'Vlookup tables'!$A$2:$B$10,2,FALSE)</f>
        <v>6</v>
      </c>
      <c r="N519" t="str">
        <f t="shared" si="565"/>
        <v>Unknown</v>
      </c>
      <c r="O519" t="str">
        <f t="shared" si="566"/>
        <v>Unknown</v>
      </c>
      <c r="P519" t="str">
        <f t="shared" si="567"/>
        <v>Unknown</v>
      </c>
      <c r="Q519" t="str">
        <f t="shared" si="568"/>
        <v>Unknown</v>
      </c>
      <c r="R519" t="str">
        <f t="shared" si="569"/>
        <v>Unknown</v>
      </c>
      <c r="T519" t="str">
        <f t="shared" si="542"/>
        <v>Unknown</v>
      </c>
      <c r="U519" t="str">
        <f t="shared" si="543"/>
        <v>Unknown</v>
      </c>
      <c r="V519" t="str">
        <f t="shared" si="544"/>
        <v>Unknown</v>
      </c>
      <c r="W519" t="str">
        <f t="shared" si="545"/>
        <v>Unknown</v>
      </c>
      <c r="X519" t="str">
        <f t="shared" si="546"/>
        <v>Unknown</v>
      </c>
      <c r="Z519" t="str">
        <f>VLOOKUP(Y519,'Vlookup tables'!$D$2:$E$6,2,FALSE)</f>
        <v>Unknown</v>
      </c>
      <c r="AA519" t="str">
        <f t="shared" si="547"/>
        <v>Unknown</v>
      </c>
      <c r="AB519" t="str">
        <f t="shared" si="570"/>
        <v>Unknown</v>
      </c>
      <c r="AC519" t="str">
        <f t="shared" si="571"/>
        <v>Unknown</v>
      </c>
      <c r="AD519" t="str">
        <f t="shared" si="572"/>
        <v>Unknown</v>
      </c>
      <c r="AE519" t="str">
        <f t="shared" si="573"/>
        <v>Unknown</v>
      </c>
      <c r="AF519" t="str">
        <f>IF(OR(AA519=FALSE,AA519="na"),"na",VLOOKUP(AV519,'Vlookup tables'!$G$2:$H$7,2,FALSE))</f>
        <v>Unknown</v>
      </c>
      <c r="AG519" t="str">
        <f>IF(OR(AB519=FALSE,AB519="na"),"na",VLOOKUP(AW519,'Vlookup tables'!$G$2:$H$7,2,FALSE))</f>
        <v>Unknown</v>
      </c>
      <c r="AH519" t="str">
        <f>IF(OR(AC519=FALSE,AC519="na"),"na",VLOOKUP(AX519,'Vlookup tables'!$G$2:$H$7,2,FALSE))</f>
        <v>Unknown</v>
      </c>
      <c r="AI519" t="str">
        <f>IF(OR(AD519=FALSE,AD519="na"),"na",VLOOKUP(AY519,'Vlookup tables'!$G$2:$H$7,2,FALSE))</f>
        <v>Unknown</v>
      </c>
      <c r="AJ519" t="str">
        <f>IF(OR(AA519=FALSE,AA519="na"),"na",VLOOKUP(BC519,'Vlookup tables'!$J$2:$K$5,2,FALSE))</f>
        <v>Unknown</v>
      </c>
      <c r="AK519" t="str">
        <f>IF(OR(AB519=FALSE,AB519="na"),"na",VLOOKUP(BD519,'Vlookup tables'!$J$2:$K$5,2,FALSE))</f>
        <v>Unknown</v>
      </c>
      <c r="AL519" t="str">
        <f>IF(OR(AC519=FALSE,AC519="na"),"na",VLOOKUP(BE519,'Vlookup tables'!$J$2:$K$5,2,FALSE))</f>
        <v>Unknown</v>
      </c>
      <c r="AM519" t="str">
        <f>IF(OR(AD519=FALSE,AD519="na"),"na",VLOOKUP(BF519,'Vlookup tables'!$J$2:$K$5,2,FALSE))</f>
        <v>Unknown</v>
      </c>
      <c r="AN519" t="b">
        <f t="shared" si="574"/>
        <v>0</v>
      </c>
      <c r="AO519" t="b">
        <f t="shared" si="575"/>
        <v>0</v>
      </c>
      <c r="AP519" t="b">
        <f t="shared" si="576"/>
        <v>0</v>
      </c>
      <c r="AQ519" t="b">
        <f t="shared" si="577"/>
        <v>0</v>
      </c>
      <c r="BQ519" t="str">
        <f t="shared" si="578"/>
        <v>Unknown</v>
      </c>
      <c r="BR519" t="str">
        <f t="shared" si="579"/>
        <v>Unknown</v>
      </c>
      <c r="BS519" t="str">
        <f t="shared" si="580"/>
        <v>Unknown</v>
      </c>
      <c r="BT519" t="str">
        <f t="shared" si="581"/>
        <v>Unknown</v>
      </c>
      <c r="BU519" t="str">
        <f t="shared" si="582"/>
        <v>Unknown</v>
      </c>
      <c r="BV519" t="str">
        <f t="shared" si="583"/>
        <v>Unknown</v>
      </c>
      <c r="BW519" t="str">
        <f>IF(OR(BR519=FALSE,BR519="na"),"na",VLOOKUP(CN519,'Vlookup tables'!$G$2:$H$7,2,FALSE))</f>
        <v>Unknown</v>
      </c>
      <c r="BX519" t="str">
        <f>IF(OR(BS519=FALSE,BS519="na"),"na",VLOOKUP(CO519,'Vlookup tables'!$G$2:$H$7,2,FALSE))</f>
        <v>Unknown</v>
      </c>
      <c r="BY519" t="str">
        <f>IF(OR(BT519=FALSE,BT519="na"),"na",VLOOKUP(CP519,'Vlookup tables'!$G$2:$H$7,2,FALSE))</f>
        <v>Unknown</v>
      </c>
      <c r="BZ519" t="str">
        <f>IF(OR(BU519=FALSE,BU519="na"),"na",VLOOKUP(CQ519,'Vlookup tables'!$G$2:$H$7,2,FALSE))</f>
        <v>Unknown</v>
      </c>
      <c r="CA519" t="str">
        <f>IF(OR(BR519=FALSE,BR519="na"),"na",VLOOKUP(CU519,'Vlookup tables'!$J$2:$K$5,2,FALSE))</f>
        <v>Unknown</v>
      </c>
      <c r="CB519" t="str">
        <f>IF(OR(BS519=FALSE,BS519="na"),"na",VLOOKUP(CV519,'Vlookup tables'!$J$2:$K$5,2,FALSE))</f>
        <v>Unknown</v>
      </c>
      <c r="CC519" t="str">
        <f>IF(OR(BT519=FALSE,BT519="na"),"na",VLOOKUP(CW519,'Vlookup tables'!$J$2:$K$5,2,FALSE))</f>
        <v>Unknown</v>
      </c>
      <c r="CD519" t="str">
        <f>IF(OR(BU519=FALSE,BU519="na"),"na",VLOOKUP(CX519,'Vlookup tables'!$J$2:$K$5,2,FALSE))</f>
        <v>Unknown</v>
      </c>
      <c r="CE519" t="b">
        <f t="shared" si="584"/>
        <v>0</v>
      </c>
      <c r="CF519" t="b">
        <f t="shared" si="585"/>
        <v>0</v>
      </c>
      <c r="CG519" t="b">
        <f t="shared" si="586"/>
        <v>0</v>
      </c>
      <c r="CH519" t="b">
        <f t="shared" si="587"/>
        <v>0</v>
      </c>
      <c r="DI519" t="b">
        <f t="shared" si="588"/>
        <v>0</v>
      </c>
      <c r="EQ519" t="str">
        <f t="shared" si="589"/>
        <v>Unknown</v>
      </c>
      <c r="ER519" t="b">
        <f t="shared" si="590"/>
        <v>0</v>
      </c>
      <c r="ES519" t="b">
        <f t="shared" si="591"/>
        <v>0</v>
      </c>
      <c r="ET519" t="b">
        <f t="shared" si="592"/>
        <v>0</v>
      </c>
      <c r="EU519" t="b">
        <f t="shared" si="593"/>
        <v>0</v>
      </c>
      <c r="EV519" t="b">
        <f t="shared" si="594"/>
        <v>0</v>
      </c>
      <c r="EW519" t="str">
        <f t="shared" si="548"/>
        <v>na</v>
      </c>
      <c r="EX519" t="str">
        <f t="shared" si="549"/>
        <v>na</v>
      </c>
      <c r="EY519" t="str">
        <f t="shared" si="550"/>
        <v>na</v>
      </c>
      <c r="EZ519" t="str">
        <f t="shared" si="551"/>
        <v>na</v>
      </c>
      <c r="FA519" t="str">
        <f t="shared" si="552"/>
        <v>na</v>
      </c>
      <c r="FB519" t="str">
        <f t="shared" si="553"/>
        <v>na</v>
      </c>
      <c r="FC519" t="str">
        <f t="shared" si="595"/>
        <v>na</v>
      </c>
      <c r="FD519" t="str">
        <f t="shared" si="554"/>
        <v>na</v>
      </c>
      <c r="FE519" t="str">
        <f t="shared" si="555"/>
        <v>na</v>
      </c>
      <c r="FF519" t="str">
        <f t="shared" si="556"/>
        <v>na</v>
      </c>
      <c r="FG519" t="str">
        <f t="shared" si="557"/>
        <v>na</v>
      </c>
      <c r="FH519" t="str">
        <f t="shared" si="596"/>
        <v>na</v>
      </c>
      <c r="FI519" t="str">
        <f>IF(OR(FD519=FALSE,FD519="na"),"na",VLOOKUP(GH519,'Vlookup tables'!$G$2:$H$7,2,FALSE))</f>
        <v>na</v>
      </c>
      <c r="FJ519" t="str">
        <f>IF(OR(FE519=FALSE,FE519="na"),"na",VLOOKUP(GI519,'Vlookup tables'!$G$2:$H$7,2,FALSE))</f>
        <v>na</v>
      </c>
      <c r="FK519" t="str">
        <f>IF(OR(FF519=FALSE,FF519="na"),"na",VLOOKUP(GJ519,'Vlookup tables'!$G$2:$H$7,2,FALSE))</f>
        <v>na</v>
      </c>
      <c r="FL519" t="str">
        <f>IF(OR(FG519=FALSE,FG519="na"),"na",VLOOKUP(GK519,'Vlookup tables'!$G$2:$H$7,2,FALSE))</f>
        <v>na</v>
      </c>
      <c r="FM519" t="str">
        <f>IF(OR(FD519=FALSE,FD519="na"),"na",VLOOKUP(GO519,'Vlookup tables'!$J$2:$K$5,2,FALSE))</f>
        <v>na</v>
      </c>
      <c r="FN519" t="str">
        <f>IF(OR(FE519=FALSE,FE519="na"),"na",VLOOKUP(GP519,'Vlookup tables'!$J$2:$K$5,2,FALSE))</f>
        <v>na</v>
      </c>
      <c r="FO519" t="str">
        <f>IF(OR(FF519=FALSE,FF519="na"),"na",VLOOKUP(GQ519,'Vlookup tables'!$J$2:$K$5,2,FALSE))</f>
        <v>na</v>
      </c>
      <c r="FP519" t="str">
        <f>IF(OR(FG519=FALSE,FG519="na"),"na",VLOOKUP(GR519,'Vlookup tables'!$J$2:$K$5,2,FALSE))</f>
        <v>na</v>
      </c>
      <c r="FQ519" t="str">
        <f t="shared" si="558"/>
        <v>na</v>
      </c>
      <c r="FR519" t="str">
        <f t="shared" si="559"/>
        <v>na</v>
      </c>
      <c r="FS519" t="str">
        <f t="shared" si="560"/>
        <v>na</v>
      </c>
      <c r="FT519" t="str">
        <f t="shared" si="561"/>
        <v>na</v>
      </c>
      <c r="FU519" t="str">
        <f t="shared" si="562"/>
        <v>na</v>
      </c>
      <c r="HX519" t="str">
        <f>IF(IT519="","Unknown",VLOOKUP(IT519,'Vlookup tables'!$B$13:$C$16,2,FALSE))</f>
        <v>Unknown</v>
      </c>
      <c r="HY519" t="str">
        <f>IF(IU519="","Unknown",VLOOKUP(IU519,'Vlookup tables'!$D$13:$E$16,2,FALSE))</f>
        <v>Unknown</v>
      </c>
      <c r="HZ519" t="str">
        <f>IF(IV519="","Unknown",VLOOKUP(IV519,'Vlookup tables'!$F$13:$G$16,2,FALSE))</f>
        <v>Unknown</v>
      </c>
      <c r="IA519" t="str">
        <f>IF(IW519="","Unknown",VLOOKUP(IW519,'Vlookup tables'!$H$13:$I$16,2,FALSE))</f>
        <v>Unknown</v>
      </c>
      <c r="IB519" t="str">
        <f>IF(IX519="","Unknown",VLOOKUP(IX519,'Vlookup tables'!$J$13:$K$16,2,FALSE))</f>
        <v>Unknown</v>
      </c>
      <c r="IC519" t="str">
        <f>IF(IY519="","Unknown",VLOOKUP(IY519,'Vlookup tables'!$L$13:$M$16,2,FALSE))</f>
        <v>Unknown</v>
      </c>
      <c r="ID519" t="str">
        <f>IF(IZ519="","Unknown",VLOOKUP(IZ519,'Vlookup tables'!$N$13:$O$16,2,FALSE))</f>
        <v>Unknown</v>
      </c>
      <c r="IE519" t="str">
        <f>VLOOKUP(JA519,'Vlookup tables'!$P$13:$Q$15,2,FALSE)</f>
        <v>Unknown</v>
      </c>
      <c r="IF519" t="str">
        <f t="shared" si="597"/>
        <v>na</v>
      </c>
      <c r="IG519" t="str">
        <f t="shared" si="598"/>
        <v>na</v>
      </c>
      <c r="IH519" t="str">
        <f t="shared" si="599"/>
        <v>na</v>
      </c>
      <c r="II519" t="str">
        <f t="shared" si="563"/>
        <v>na</v>
      </c>
      <c r="IJ519" t="str">
        <f>IF(OR(IF519=FALSE,IF519="na"),"na",VLOOKUP(JF519,'Vlookup tables'!$G$2:$H$7,2,FALSE))</f>
        <v>na</v>
      </c>
      <c r="IK519" t="str">
        <f>IF(OR(IG519=FALSE,IG519="na"),"na",VLOOKUP(JG519,'Vlookup tables'!$G$2:$H$7,2,FALSE))</f>
        <v>na</v>
      </c>
      <c r="IL519" t="str">
        <f>IF(OR(IH519=FALSE,IH519="na"),"na",VLOOKUP(JH519,'Vlookup tables'!$G$2:$H$7,2,FALSE))</f>
        <v>na</v>
      </c>
      <c r="IM519" t="str">
        <f>IF(OR(IF519=FALSE,IF519="na"),"na",VLOOKUP(JL519,'Vlookup tables'!$J$2:$K$5,2,FALSE))</f>
        <v>na</v>
      </c>
      <c r="IN519" t="str">
        <f>IF(OR(IG519=FALSE,IG519="na"),"na",VLOOKUP(JM519,'Vlookup tables'!$J$2:$K$5,2,FALSE))</f>
        <v>na</v>
      </c>
      <c r="IO519" t="str">
        <f>IF(OR(IH519=FALSE,IH519="na"),"na",VLOOKUP(JN519,'Vlookup tables'!$J$2:$K$5,2,FALSE))</f>
        <v>na</v>
      </c>
      <c r="IP519" t="str">
        <f t="shared" si="600"/>
        <v>na</v>
      </c>
      <c r="IQ519" t="str">
        <f t="shared" si="601"/>
        <v>na</v>
      </c>
      <c r="IR519" t="str">
        <f t="shared" si="602"/>
        <v>na</v>
      </c>
      <c r="IS519" t="b">
        <f t="shared" si="603"/>
        <v>0</v>
      </c>
      <c r="KQ519" t="b">
        <f t="shared" si="604"/>
        <v>0</v>
      </c>
      <c r="KR519">
        <f t="shared" si="564"/>
        <v>111</v>
      </c>
    </row>
    <row r="520" spans="1:304" ht="27.6" customHeight="1" outlineLevel="1" x14ac:dyDescent="0.3">
      <c r="A520">
        <v>1</v>
      </c>
      <c r="B520">
        <v>88</v>
      </c>
      <c r="C520" s="2">
        <v>44912.291412037041</v>
      </c>
      <c r="D520">
        <v>1</v>
      </c>
      <c r="G520" t="str">
        <f>VLOOKUP(F520,'Vlookup tables'!$A$2:$B$10,2,FALSE)</f>
        <v>Unknown</v>
      </c>
      <c r="J520" t="str">
        <f t="shared" si="605"/>
        <v>Unknown</v>
      </c>
      <c r="L520" t="str">
        <f>VLOOKUP(K520,'Vlookup tables'!$A$2:$B$10,2,FALSE)</f>
        <v>Unknown</v>
      </c>
      <c r="N520" t="str">
        <f t="shared" si="565"/>
        <v>Unknown</v>
      </c>
      <c r="O520" t="str">
        <f t="shared" si="566"/>
        <v>Unknown</v>
      </c>
      <c r="P520" t="str">
        <f t="shared" si="567"/>
        <v>Unknown</v>
      </c>
      <c r="Q520" t="str">
        <f t="shared" si="568"/>
        <v>Unknown</v>
      </c>
      <c r="R520" t="str">
        <f t="shared" si="569"/>
        <v>Unknown</v>
      </c>
      <c r="T520" t="str">
        <f t="shared" ref="T520:T583" si="606">IF(N520=TRUE,"na",IF($S520="","Unknown",ISNUMBER(SEARCH("Still",$S520))))</f>
        <v>Unknown</v>
      </c>
      <c r="U520" t="str">
        <f t="shared" ref="U520:U583" si="607">IF(O520=TRUE,"na",IF($S520="","Unknown",ISNUMBER(SEARCH("office",$S520))))</f>
        <v>Unknown</v>
      </c>
      <c r="V520" t="str">
        <f t="shared" ref="V520:V583" si="608">IF(P520=TRUE,"na",IF($S520="","Unknown",ISNUMBER(SEARCH("device",$S520))))</f>
        <v>Unknown</v>
      </c>
      <c r="W520" t="str">
        <f t="shared" ref="W520:W583" si="609">IF(Q520=TRUE,"na",IF($S520="","Unknown",ISNUMBER(SEARCH("camera",$S520))))</f>
        <v>Unknown</v>
      </c>
      <c r="X520" t="str">
        <f t="shared" ref="X520:X583" si="610">IF(R520=TRUE,"na",IF($S520="","Unknown",ISNUMBER(SEARCH("record",$S520))))</f>
        <v>Unknown</v>
      </c>
      <c r="Z520" t="str">
        <f>VLOOKUP(Y520,'Vlookup tables'!$D$2:$E$6,2,FALSE)</f>
        <v>Unknown</v>
      </c>
      <c r="AA520" t="str">
        <f t="shared" si="547"/>
        <v>Unknown</v>
      </c>
      <c r="AB520" t="str">
        <f t="shared" si="570"/>
        <v>Unknown</v>
      </c>
      <c r="AC520" t="str">
        <f t="shared" si="571"/>
        <v>Unknown</v>
      </c>
      <c r="AD520" t="str">
        <f t="shared" si="572"/>
        <v>Unknown</v>
      </c>
      <c r="AE520" t="str">
        <f t="shared" si="573"/>
        <v>Unknown</v>
      </c>
      <c r="AF520" t="str">
        <f>IF(OR(AA520=FALSE,AA520="na"),"na",VLOOKUP(AV520,'Vlookup tables'!$G$2:$H$7,2,FALSE))</f>
        <v>Unknown</v>
      </c>
      <c r="AG520" t="str">
        <f>IF(OR(AB520=FALSE,AB520="na"),"na",VLOOKUP(AW520,'Vlookup tables'!$G$2:$H$7,2,FALSE))</f>
        <v>Unknown</v>
      </c>
      <c r="AH520" t="str">
        <f>IF(OR(AC520=FALSE,AC520="na"),"na",VLOOKUP(AX520,'Vlookup tables'!$G$2:$H$7,2,FALSE))</f>
        <v>Unknown</v>
      </c>
      <c r="AI520" t="str">
        <f>IF(OR(AD520=FALSE,AD520="na"),"na",VLOOKUP(AY520,'Vlookup tables'!$G$2:$H$7,2,FALSE))</f>
        <v>Unknown</v>
      </c>
      <c r="AJ520" t="str">
        <f>IF(OR(AA520=FALSE,AA520="na"),"na",VLOOKUP(BC520,'Vlookup tables'!$J$2:$K$5,2,FALSE))</f>
        <v>Unknown</v>
      </c>
      <c r="AK520" t="str">
        <f>IF(OR(AB520=FALSE,AB520="na"),"na",VLOOKUP(BD520,'Vlookup tables'!$J$2:$K$5,2,FALSE))</f>
        <v>Unknown</v>
      </c>
      <c r="AL520" t="str">
        <f>IF(OR(AC520=FALSE,AC520="na"),"na",VLOOKUP(BE520,'Vlookup tables'!$J$2:$K$5,2,FALSE))</f>
        <v>Unknown</v>
      </c>
      <c r="AM520" t="str">
        <f>IF(OR(AD520=FALSE,AD520="na"),"na",VLOOKUP(BF520,'Vlookup tables'!$J$2:$K$5,2,FALSE))</f>
        <v>Unknown</v>
      </c>
      <c r="AN520" t="b">
        <f t="shared" si="574"/>
        <v>0</v>
      </c>
      <c r="AO520" t="b">
        <f t="shared" si="575"/>
        <v>0</v>
      </c>
      <c r="AP520" t="b">
        <f t="shared" si="576"/>
        <v>0</v>
      </c>
      <c r="AQ520" t="b">
        <f t="shared" si="577"/>
        <v>0</v>
      </c>
      <c r="BQ520" t="str">
        <f t="shared" si="578"/>
        <v>Unknown</v>
      </c>
      <c r="BR520" t="str">
        <f t="shared" si="579"/>
        <v>Unknown</v>
      </c>
      <c r="BS520" t="str">
        <f t="shared" si="580"/>
        <v>Unknown</v>
      </c>
      <c r="BT520" t="str">
        <f t="shared" si="581"/>
        <v>Unknown</v>
      </c>
      <c r="BU520" t="str">
        <f t="shared" si="582"/>
        <v>Unknown</v>
      </c>
      <c r="BV520" t="str">
        <f t="shared" si="583"/>
        <v>Unknown</v>
      </c>
      <c r="BW520" t="str">
        <f>IF(OR(BR520=FALSE,BR520="na"),"na",VLOOKUP(CN520,'Vlookup tables'!$G$2:$H$7,2,FALSE))</f>
        <v>Unknown</v>
      </c>
      <c r="BX520" t="str">
        <f>IF(OR(BS520=FALSE,BS520="na"),"na",VLOOKUP(CO520,'Vlookup tables'!$G$2:$H$7,2,FALSE))</f>
        <v>Unknown</v>
      </c>
      <c r="BY520" t="str">
        <f>IF(OR(BT520=FALSE,BT520="na"),"na",VLOOKUP(CP520,'Vlookup tables'!$G$2:$H$7,2,FALSE))</f>
        <v>Unknown</v>
      </c>
      <c r="BZ520" t="str">
        <f>IF(OR(BU520=FALSE,BU520="na"),"na",VLOOKUP(CQ520,'Vlookup tables'!$G$2:$H$7,2,FALSE))</f>
        <v>Unknown</v>
      </c>
      <c r="CA520" t="str">
        <f>IF(OR(BR520=FALSE,BR520="na"),"na",VLOOKUP(CU520,'Vlookup tables'!$J$2:$K$5,2,FALSE))</f>
        <v>Unknown</v>
      </c>
      <c r="CB520" t="str">
        <f>IF(OR(BS520=FALSE,BS520="na"),"na",VLOOKUP(CV520,'Vlookup tables'!$J$2:$K$5,2,FALSE))</f>
        <v>Unknown</v>
      </c>
      <c r="CC520" t="str">
        <f>IF(OR(BT520=FALSE,BT520="na"),"na",VLOOKUP(CW520,'Vlookup tables'!$J$2:$K$5,2,FALSE))</f>
        <v>Unknown</v>
      </c>
      <c r="CD520" t="str">
        <f>IF(OR(BU520=FALSE,BU520="na"),"na",VLOOKUP(CX520,'Vlookup tables'!$J$2:$K$5,2,FALSE))</f>
        <v>Unknown</v>
      </c>
      <c r="CE520" t="b">
        <f t="shared" si="584"/>
        <v>0</v>
      </c>
      <c r="CF520" t="b">
        <f t="shared" si="585"/>
        <v>0</v>
      </c>
      <c r="CG520" t="b">
        <f t="shared" si="586"/>
        <v>0</v>
      </c>
      <c r="CH520" t="b">
        <f t="shared" si="587"/>
        <v>0</v>
      </c>
      <c r="DI520" t="b">
        <f t="shared" si="588"/>
        <v>0</v>
      </c>
      <c r="EQ520" t="str">
        <f t="shared" si="589"/>
        <v>Unknown</v>
      </c>
      <c r="ER520" t="b">
        <f t="shared" si="590"/>
        <v>0</v>
      </c>
      <c r="ES520" t="b">
        <f t="shared" si="591"/>
        <v>0</v>
      </c>
      <c r="ET520" t="b">
        <f t="shared" si="592"/>
        <v>0</v>
      </c>
      <c r="EU520" t="b">
        <f t="shared" si="593"/>
        <v>0</v>
      </c>
      <c r="EV520" t="b">
        <f t="shared" si="594"/>
        <v>0</v>
      </c>
      <c r="EW520" t="str">
        <f t="shared" si="548"/>
        <v>na</v>
      </c>
      <c r="EX520" t="str">
        <f t="shared" si="549"/>
        <v>na</v>
      </c>
      <c r="EY520" t="str">
        <f t="shared" si="550"/>
        <v>na</v>
      </c>
      <c r="EZ520" t="str">
        <f t="shared" si="551"/>
        <v>na</v>
      </c>
      <c r="FA520" t="str">
        <f t="shared" si="552"/>
        <v>na</v>
      </c>
      <c r="FB520" t="str">
        <f t="shared" si="553"/>
        <v>na</v>
      </c>
      <c r="FC520" t="str">
        <f t="shared" si="595"/>
        <v>na</v>
      </c>
      <c r="FD520" t="str">
        <f t="shared" si="554"/>
        <v>na</v>
      </c>
      <c r="FE520" t="str">
        <f t="shared" si="555"/>
        <v>na</v>
      </c>
      <c r="FF520" t="str">
        <f t="shared" si="556"/>
        <v>na</v>
      </c>
      <c r="FG520" t="str">
        <f t="shared" si="557"/>
        <v>na</v>
      </c>
      <c r="FH520" t="str">
        <f t="shared" si="596"/>
        <v>na</v>
      </c>
      <c r="FI520" t="str">
        <f>IF(OR(FD520=FALSE,FD520="na"),"na",VLOOKUP(GH520,'Vlookup tables'!$G$2:$H$7,2,FALSE))</f>
        <v>na</v>
      </c>
      <c r="FJ520" t="str">
        <f>IF(OR(FE520=FALSE,FE520="na"),"na",VLOOKUP(GI520,'Vlookup tables'!$G$2:$H$7,2,FALSE))</f>
        <v>na</v>
      </c>
      <c r="FK520" t="str">
        <f>IF(OR(FF520=FALSE,FF520="na"),"na",VLOOKUP(GJ520,'Vlookup tables'!$G$2:$H$7,2,FALSE))</f>
        <v>na</v>
      </c>
      <c r="FL520" t="str">
        <f>IF(OR(FG520=FALSE,FG520="na"),"na",VLOOKUP(GK520,'Vlookup tables'!$G$2:$H$7,2,FALSE))</f>
        <v>na</v>
      </c>
      <c r="FM520" t="str">
        <f>IF(OR(FD520=FALSE,FD520="na"),"na",VLOOKUP(GO520,'Vlookup tables'!$J$2:$K$5,2,FALSE))</f>
        <v>na</v>
      </c>
      <c r="FN520" t="str">
        <f>IF(OR(FE520=FALSE,FE520="na"),"na",VLOOKUP(GP520,'Vlookup tables'!$J$2:$K$5,2,FALSE))</f>
        <v>na</v>
      </c>
      <c r="FO520" t="str">
        <f>IF(OR(FF520=FALSE,FF520="na"),"na",VLOOKUP(GQ520,'Vlookup tables'!$J$2:$K$5,2,FALSE))</f>
        <v>na</v>
      </c>
      <c r="FP520" t="str">
        <f>IF(OR(FG520=FALSE,FG520="na"),"na",VLOOKUP(GR520,'Vlookup tables'!$J$2:$K$5,2,FALSE))</f>
        <v>na</v>
      </c>
      <c r="FQ520" t="str">
        <f t="shared" si="558"/>
        <v>na</v>
      </c>
      <c r="FR520" t="str">
        <f t="shared" si="559"/>
        <v>na</v>
      </c>
      <c r="FS520" t="str">
        <f t="shared" si="560"/>
        <v>na</v>
      </c>
      <c r="FT520" t="str">
        <f t="shared" si="561"/>
        <v>na</v>
      </c>
      <c r="FU520" t="str">
        <f t="shared" si="562"/>
        <v>na</v>
      </c>
      <c r="HX520" t="str">
        <f>IF(IT520="","Unknown",VLOOKUP(IT520,'Vlookup tables'!$B$13:$C$16,2,FALSE))</f>
        <v>Unknown</v>
      </c>
      <c r="HY520" t="str">
        <f>IF(IU520="","Unknown",VLOOKUP(IU520,'Vlookup tables'!$D$13:$E$16,2,FALSE))</f>
        <v>Unknown</v>
      </c>
      <c r="HZ520" t="str">
        <f>IF(IV520="","Unknown",VLOOKUP(IV520,'Vlookup tables'!$F$13:$G$16,2,FALSE))</f>
        <v>Unknown</v>
      </c>
      <c r="IA520" t="str">
        <f>IF(IW520="","Unknown",VLOOKUP(IW520,'Vlookup tables'!$H$13:$I$16,2,FALSE))</f>
        <v>Unknown</v>
      </c>
      <c r="IB520" t="str">
        <f>IF(IX520="","Unknown",VLOOKUP(IX520,'Vlookup tables'!$J$13:$K$16,2,FALSE))</f>
        <v>Unknown</v>
      </c>
      <c r="IC520" t="str">
        <f>IF(IY520="","Unknown",VLOOKUP(IY520,'Vlookup tables'!$L$13:$M$16,2,FALSE))</f>
        <v>Unknown</v>
      </c>
      <c r="ID520" t="str">
        <f>IF(IZ520="","Unknown",VLOOKUP(IZ520,'Vlookup tables'!$N$13:$O$16,2,FALSE))</f>
        <v>Unknown</v>
      </c>
      <c r="IE520" t="str">
        <f>VLOOKUP(JA520,'Vlookup tables'!$P$13:$Q$15,2,FALSE)</f>
        <v>Unknown</v>
      </c>
      <c r="IF520" t="str">
        <f t="shared" si="597"/>
        <v>na</v>
      </c>
      <c r="IG520" t="str">
        <f t="shared" si="598"/>
        <v>na</v>
      </c>
      <c r="IH520" t="str">
        <f t="shared" si="599"/>
        <v>na</v>
      </c>
      <c r="II520" t="str">
        <f t="shared" si="563"/>
        <v>na</v>
      </c>
      <c r="IJ520" t="str">
        <f>IF(OR(IF520=FALSE,IF520="na"),"na",VLOOKUP(JF520,'Vlookup tables'!$G$2:$H$7,2,FALSE))</f>
        <v>na</v>
      </c>
      <c r="IK520" t="str">
        <f>IF(OR(IG520=FALSE,IG520="na"),"na",VLOOKUP(JG520,'Vlookup tables'!$G$2:$H$7,2,FALSE))</f>
        <v>na</v>
      </c>
      <c r="IL520" t="str">
        <f>IF(OR(IH520=FALSE,IH520="na"),"na",VLOOKUP(JH520,'Vlookup tables'!$G$2:$H$7,2,FALSE))</f>
        <v>na</v>
      </c>
      <c r="IM520" t="str">
        <f>IF(OR(IF520=FALSE,IF520="na"),"na",VLOOKUP(JL520,'Vlookup tables'!$J$2:$K$5,2,FALSE))</f>
        <v>na</v>
      </c>
      <c r="IN520" t="str">
        <f>IF(OR(IG520=FALSE,IG520="na"),"na",VLOOKUP(JM520,'Vlookup tables'!$J$2:$K$5,2,FALSE))</f>
        <v>na</v>
      </c>
      <c r="IO520" t="str">
        <f>IF(OR(IH520=FALSE,IH520="na"),"na",VLOOKUP(JN520,'Vlookup tables'!$J$2:$K$5,2,FALSE))</f>
        <v>na</v>
      </c>
      <c r="IP520" t="str">
        <f t="shared" si="600"/>
        <v>na</v>
      </c>
      <c r="IQ520" t="str">
        <f t="shared" si="601"/>
        <v>na</v>
      </c>
      <c r="IR520" t="str">
        <f t="shared" si="602"/>
        <v>na</v>
      </c>
      <c r="IS520" t="b">
        <f t="shared" si="603"/>
        <v>0</v>
      </c>
      <c r="KQ520" t="b">
        <f t="shared" si="604"/>
        <v>0</v>
      </c>
      <c r="KR520">
        <f t="shared" si="564"/>
        <v>107</v>
      </c>
    </row>
    <row r="521" spans="1:304" ht="20.399999999999999" customHeight="1" outlineLevel="1" x14ac:dyDescent="0.3">
      <c r="A521">
        <v>1</v>
      </c>
      <c r="B521">
        <v>1213712</v>
      </c>
      <c r="C521" s="2">
        <v>44912.532812500001</v>
      </c>
      <c r="D521">
        <v>1</v>
      </c>
      <c r="G521" t="str">
        <f>VLOOKUP(F521,'Vlookup tables'!$A$2:$B$10,2,FALSE)</f>
        <v>Unknown</v>
      </c>
      <c r="J521" t="str">
        <f t="shared" si="605"/>
        <v>Unknown</v>
      </c>
      <c r="L521" t="str">
        <f>VLOOKUP(K521,'Vlookup tables'!$A$2:$B$10,2,FALSE)</f>
        <v>Unknown</v>
      </c>
      <c r="N521" t="str">
        <f t="shared" si="565"/>
        <v>Unknown</v>
      </c>
      <c r="O521" t="str">
        <f t="shared" si="566"/>
        <v>Unknown</v>
      </c>
      <c r="P521" t="str">
        <f t="shared" si="567"/>
        <v>Unknown</v>
      </c>
      <c r="Q521" t="str">
        <f t="shared" si="568"/>
        <v>Unknown</v>
      </c>
      <c r="R521" t="str">
        <f t="shared" si="569"/>
        <v>Unknown</v>
      </c>
      <c r="T521" t="str">
        <f t="shared" si="606"/>
        <v>Unknown</v>
      </c>
      <c r="U521" t="str">
        <f t="shared" si="607"/>
        <v>Unknown</v>
      </c>
      <c r="V521" t="str">
        <f t="shared" si="608"/>
        <v>Unknown</v>
      </c>
      <c r="W521" t="str">
        <f t="shared" si="609"/>
        <v>Unknown</v>
      </c>
      <c r="X521" t="str">
        <f t="shared" si="610"/>
        <v>Unknown</v>
      </c>
      <c r="Z521" t="str">
        <f>VLOOKUP(Y521,'Vlookup tables'!$D$2:$E$6,2,FALSE)</f>
        <v>Unknown</v>
      </c>
      <c r="AA521" t="str">
        <f t="shared" si="547"/>
        <v>Unknown</v>
      </c>
      <c r="AB521" t="str">
        <f t="shared" si="570"/>
        <v>Unknown</v>
      </c>
      <c r="AC521" t="str">
        <f t="shared" si="571"/>
        <v>Unknown</v>
      </c>
      <c r="AD521" t="str">
        <f t="shared" si="572"/>
        <v>Unknown</v>
      </c>
      <c r="AE521" t="str">
        <f t="shared" si="573"/>
        <v>Unknown</v>
      </c>
      <c r="AF521" t="str">
        <f>IF(OR(AA521=FALSE,AA521="na"),"na",VLOOKUP(AV521,'Vlookup tables'!$G$2:$H$7,2,FALSE))</f>
        <v>Unknown</v>
      </c>
      <c r="AG521" t="str">
        <f>IF(OR(AB521=FALSE,AB521="na"),"na",VLOOKUP(AW521,'Vlookup tables'!$G$2:$H$7,2,FALSE))</f>
        <v>Unknown</v>
      </c>
      <c r="AH521" t="str">
        <f>IF(OR(AC521=FALSE,AC521="na"),"na",VLOOKUP(AX521,'Vlookup tables'!$G$2:$H$7,2,FALSE))</f>
        <v>Unknown</v>
      </c>
      <c r="AI521" t="str">
        <f>IF(OR(AD521=FALSE,AD521="na"),"na",VLOOKUP(AY521,'Vlookup tables'!$G$2:$H$7,2,FALSE))</f>
        <v>Unknown</v>
      </c>
      <c r="AJ521" t="str">
        <f>IF(OR(AA521=FALSE,AA521="na"),"na",VLOOKUP(BC521,'Vlookup tables'!$J$2:$K$5,2,FALSE))</f>
        <v>Unknown</v>
      </c>
      <c r="AK521" t="str">
        <f>IF(OR(AB521=FALSE,AB521="na"),"na",VLOOKUP(BD521,'Vlookup tables'!$J$2:$K$5,2,FALSE))</f>
        <v>Unknown</v>
      </c>
      <c r="AL521" t="str">
        <f>IF(OR(AC521=FALSE,AC521="na"),"na",VLOOKUP(BE521,'Vlookup tables'!$J$2:$K$5,2,FALSE))</f>
        <v>Unknown</v>
      </c>
      <c r="AM521" t="str">
        <f>IF(OR(AD521=FALSE,AD521="na"),"na",VLOOKUP(BF521,'Vlookup tables'!$J$2:$K$5,2,FALSE))</f>
        <v>Unknown</v>
      </c>
      <c r="AN521" t="b">
        <f t="shared" si="574"/>
        <v>0</v>
      </c>
      <c r="AO521" t="b">
        <f t="shared" si="575"/>
        <v>0</v>
      </c>
      <c r="AP521" t="b">
        <f t="shared" si="576"/>
        <v>0</v>
      </c>
      <c r="AQ521" t="b">
        <f t="shared" si="577"/>
        <v>0</v>
      </c>
      <c r="BQ521" t="str">
        <f t="shared" si="578"/>
        <v>Unknown</v>
      </c>
      <c r="BR521" t="str">
        <f t="shared" si="579"/>
        <v>Unknown</v>
      </c>
      <c r="BS521" t="str">
        <f t="shared" si="580"/>
        <v>Unknown</v>
      </c>
      <c r="BT521" t="str">
        <f t="shared" si="581"/>
        <v>Unknown</v>
      </c>
      <c r="BU521" t="str">
        <f t="shared" si="582"/>
        <v>Unknown</v>
      </c>
      <c r="BV521" t="str">
        <f t="shared" si="583"/>
        <v>Unknown</v>
      </c>
      <c r="BW521" t="str">
        <f>IF(OR(BR521=FALSE,BR521="na"),"na",VLOOKUP(CN521,'Vlookup tables'!$G$2:$H$7,2,FALSE))</f>
        <v>Unknown</v>
      </c>
      <c r="BX521" t="str">
        <f>IF(OR(BS521=FALSE,BS521="na"),"na",VLOOKUP(CO521,'Vlookup tables'!$G$2:$H$7,2,FALSE))</f>
        <v>Unknown</v>
      </c>
      <c r="BY521" t="str">
        <f>IF(OR(BT521=FALSE,BT521="na"),"na",VLOOKUP(CP521,'Vlookup tables'!$G$2:$H$7,2,FALSE))</f>
        <v>Unknown</v>
      </c>
      <c r="BZ521" t="str">
        <f>IF(OR(BU521=FALSE,BU521="na"),"na",VLOOKUP(CQ521,'Vlookup tables'!$G$2:$H$7,2,FALSE))</f>
        <v>Unknown</v>
      </c>
      <c r="CA521" t="str">
        <f>IF(OR(BR521=FALSE,BR521="na"),"na",VLOOKUP(CU521,'Vlookup tables'!$J$2:$K$5,2,FALSE))</f>
        <v>Unknown</v>
      </c>
      <c r="CB521" t="str">
        <f>IF(OR(BS521=FALSE,BS521="na"),"na",VLOOKUP(CV521,'Vlookup tables'!$J$2:$K$5,2,FALSE))</f>
        <v>Unknown</v>
      </c>
      <c r="CC521" t="str">
        <f>IF(OR(BT521=FALSE,BT521="na"),"na",VLOOKUP(CW521,'Vlookup tables'!$J$2:$K$5,2,FALSE))</f>
        <v>Unknown</v>
      </c>
      <c r="CD521" t="str">
        <f>IF(OR(BU521=FALSE,BU521="na"),"na",VLOOKUP(CX521,'Vlookup tables'!$J$2:$K$5,2,FALSE))</f>
        <v>Unknown</v>
      </c>
      <c r="CE521" t="b">
        <f t="shared" si="584"/>
        <v>0</v>
      </c>
      <c r="CF521" t="b">
        <f t="shared" si="585"/>
        <v>0</v>
      </c>
      <c r="CG521" t="b">
        <f t="shared" si="586"/>
        <v>0</v>
      </c>
      <c r="CH521" t="b">
        <f t="shared" si="587"/>
        <v>0</v>
      </c>
      <c r="DI521" t="b">
        <f t="shared" si="588"/>
        <v>0</v>
      </c>
      <c r="EQ521" t="str">
        <f t="shared" si="589"/>
        <v>Unknown</v>
      </c>
      <c r="ER521" t="b">
        <f t="shared" si="590"/>
        <v>0</v>
      </c>
      <c r="ES521" t="b">
        <f t="shared" si="591"/>
        <v>0</v>
      </c>
      <c r="ET521" t="b">
        <f t="shared" si="592"/>
        <v>0</v>
      </c>
      <c r="EU521" t="b">
        <f t="shared" si="593"/>
        <v>0</v>
      </c>
      <c r="EV521" t="b">
        <f t="shared" si="594"/>
        <v>0</v>
      </c>
      <c r="EW521" t="str">
        <f t="shared" si="548"/>
        <v>na</v>
      </c>
      <c r="EX521" t="str">
        <f t="shared" si="549"/>
        <v>na</v>
      </c>
      <c r="EY521" t="str">
        <f t="shared" si="550"/>
        <v>na</v>
      </c>
      <c r="EZ521" t="str">
        <f t="shared" si="551"/>
        <v>na</v>
      </c>
      <c r="FA521" t="str">
        <f t="shared" si="552"/>
        <v>na</v>
      </c>
      <c r="FB521" t="str">
        <f t="shared" si="553"/>
        <v>na</v>
      </c>
      <c r="FC521" t="str">
        <f t="shared" si="595"/>
        <v>na</v>
      </c>
      <c r="FD521" t="str">
        <f t="shared" si="554"/>
        <v>na</v>
      </c>
      <c r="FE521" t="str">
        <f t="shared" si="555"/>
        <v>na</v>
      </c>
      <c r="FF521" t="str">
        <f t="shared" si="556"/>
        <v>na</v>
      </c>
      <c r="FG521" t="str">
        <f t="shared" si="557"/>
        <v>na</v>
      </c>
      <c r="FH521" t="str">
        <f t="shared" si="596"/>
        <v>na</v>
      </c>
      <c r="FI521" t="str">
        <f>IF(OR(FD521=FALSE,FD521="na"),"na",VLOOKUP(GH521,'Vlookup tables'!$G$2:$H$7,2,FALSE))</f>
        <v>na</v>
      </c>
      <c r="FJ521" t="str">
        <f>IF(OR(FE521=FALSE,FE521="na"),"na",VLOOKUP(GI521,'Vlookup tables'!$G$2:$H$7,2,FALSE))</f>
        <v>na</v>
      </c>
      <c r="FK521" t="str">
        <f>IF(OR(FF521=FALSE,FF521="na"),"na",VLOOKUP(GJ521,'Vlookup tables'!$G$2:$H$7,2,FALSE))</f>
        <v>na</v>
      </c>
      <c r="FL521" t="str">
        <f>IF(OR(FG521=FALSE,FG521="na"),"na",VLOOKUP(GK521,'Vlookup tables'!$G$2:$H$7,2,FALSE))</f>
        <v>na</v>
      </c>
      <c r="FM521" t="str">
        <f>IF(OR(FD521=FALSE,FD521="na"),"na",VLOOKUP(GO521,'Vlookup tables'!$J$2:$K$5,2,FALSE))</f>
        <v>na</v>
      </c>
      <c r="FN521" t="str">
        <f>IF(OR(FE521=FALSE,FE521="na"),"na",VLOOKUP(GP521,'Vlookup tables'!$J$2:$K$5,2,FALSE))</f>
        <v>na</v>
      </c>
      <c r="FO521" t="str">
        <f>IF(OR(FF521=FALSE,FF521="na"),"na",VLOOKUP(GQ521,'Vlookup tables'!$J$2:$K$5,2,FALSE))</f>
        <v>na</v>
      </c>
      <c r="FP521" t="str">
        <f>IF(OR(FG521=FALSE,FG521="na"),"na",VLOOKUP(GR521,'Vlookup tables'!$J$2:$K$5,2,FALSE))</f>
        <v>na</v>
      </c>
      <c r="FQ521" t="str">
        <f t="shared" si="558"/>
        <v>na</v>
      </c>
      <c r="FR521" t="str">
        <f t="shared" si="559"/>
        <v>na</v>
      </c>
      <c r="FS521" t="str">
        <f t="shared" si="560"/>
        <v>na</v>
      </c>
      <c r="FT521" t="str">
        <f t="shared" si="561"/>
        <v>na</v>
      </c>
      <c r="FU521" t="str">
        <f t="shared" si="562"/>
        <v>na</v>
      </c>
      <c r="HX521" t="str">
        <f>IF(IT521="","Unknown",VLOOKUP(IT521,'Vlookup tables'!$B$13:$C$16,2,FALSE))</f>
        <v>Unknown</v>
      </c>
      <c r="HY521" t="str">
        <f>IF(IU521="","Unknown",VLOOKUP(IU521,'Vlookup tables'!$D$13:$E$16,2,FALSE))</f>
        <v>Unknown</v>
      </c>
      <c r="HZ521" t="str">
        <f>IF(IV521="","Unknown",VLOOKUP(IV521,'Vlookup tables'!$F$13:$G$16,2,FALSE))</f>
        <v>Unknown</v>
      </c>
      <c r="IA521" t="str">
        <f>IF(IW521="","Unknown",VLOOKUP(IW521,'Vlookup tables'!$H$13:$I$16,2,FALSE))</f>
        <v>Unknown</v>
      </c>
      <c r="IB521" t="str">
        <f>IF(IX521="","Unknown",VLOOKUP(IX521,'Vlookup tables'!$J$13:$K$16,2,FALSE))</f>
        <v>Unknown</v>
      </c>
      <c r="IC521" t="str">
        <f>IF(IY521="","Unknown",VLOOKUP(IY521,'Vlookup tables'!$L$13:$M$16,2,FALSE))</f>
        <v>Unknown</v>
      </c>
      <c r="ID521" t="str">
        <f>IF(IZ521="","Unknown",VLOOKUP(IZ521,'Vlookup tables'!$N$13:$O$16,2,FALSE))</f>
        <v>Unknown</v>
      </c>
      <c r="IE521" t="str">
        <f>VLOOKUP(JA521,'Vlookup tables'!$P$13:$Q$15,2,FALSE)</f>
        <v>Unknown</v>
      </c>
      <c r="IF521" t="str">
        <f t="shared" si="597"/>
        <v>na</v>
      </c>
      <c r="IG521" t="str">
        <f t="shared" si="598"/>
        <v>na</v>
      </c>
      <c r="IH521" t="str">
        <f t="shared" si="599"/>
        <v>na</v>
      </c>
      <c r="II521" t="str">
        <f t="shared" si="563"/>
        <v>na</v>
      </c>
      <c r="IJ521" t="str">
        <f>IF(OR(IF521=FALSE,IF521="na"),"na",VLOOKUP(JF521,'Vlookup tables'!$G$2:$H$7,2,FALSE))</f>
        <v>na</v>
      </c>
      <c r="IK521" t="str">
        <f>IF(OR(IG521=FALSE,IG521="na"),"na",VLOOKUP(JG521,'Vlookup tables'!$G$2:$H$7,2,FALSE))</f>
        <v>na</v>
      </c>
      <c r="IL521" t="str">
        <f>IF(OR(IH521=FALSE,IH521="na"),"na",VLOOKUP(JH521,'Vlookup tables'!$G$2:$H$7,2,FALSE))</f>
        <v>na</v>
      </c>
      <c r="IM521" t="str">
        <f>IF(OR(IF521=FALSE,IF521="na"),"na",VLOOKUP(JL521,'Vlookup tables'!$J$2:$K$5,2,FALSE))</f>
        <v>na</v>
      </c>
      <c r="IN521" t="str">
        <f>IF(OR(IG521=FALSE,IG521="na"),"na",VLOOKUP(JM521,'Vlookup tables'!$J$2:$K$5,2,FALSE))</f>
        <v>na</v>
      </c>
      <c r="IO521" t="str">
        <f>IF(OR(IH521=FALSE,IH521="na"),"na",VLOOKUP(JN521,'Vlookup tables'!$J$2:$K$5,2,FALSE))</f>
        <v>na</v>
      </c>
      <c r="IP521" t="str">
        <f t="shared" si="600"/>
        <v>na</v>
      </c>
      <c r="IQ521" t="str">
        <f t="shared" si="601"/>
        <v>na</v>
      </c>
      <c r="IR521" t="str">
        <f t="shared" si="602"/>
        <v>na</v>
      </c>
      <c r="IS521" t="b">
        <f t="shared" si="603"/>
        <v>0</v>
      </c>
      <c r="KQ521" t="b">
        <f t="shared" si="604"/>
        <v>0</v>
      </c>
      <c r="KR521">
        <f t="shared" si="564"/>
        <v>107</v>
      </c>
    </row>
    <row r="522" spans="1:304" ht="25.8" customHeight="1" outlineLevel="1" x14ac:dyDescent="0.3">
      <c r="A522">
        <v>10</v>
      </c>
      <c r="B522">
        <v>97</v>
      </c>
      <c r="C522" s="2">
        <v>44912.55914351852</v>
      </c>
      <c r="D522">
        <v>1</v>
      </c>
      <c r="E522" t="s">
        <v>1477</v>
      </c>
      <c r="F522" t="s">
        <v>566</v>
      </c>
      <c r="G522">
        <f>VLOOKUP(F522,'Vlookup tables'!$A$2:$B$10,2,FALSE)</f>
        <v>3</v>
      </c>
      <c r="H522" t="s">
        <v>567</v>
      </c>
      <c r="J522" t="str">
        <f t="shared" si="605"/>
        <v>Administration</v>
      </c>
      <c r="K522" t="s">
        <v>568</v>
      </c>
      <c r="L522">
        <f>VLOOKUP(K522,'Vlookup tables'!$A$2:$B$10,2,FALSE)</f>
        <v>6</v>
      </c>
      <c r="N522" t="str">
        <f t="shared" si="565"/>
        <v>Unknown</v>
      </c>
      <c r="O522" t="str">
        <f t="shared" si="566"/>
        <v>Unknown</v>
      </c>
      <c r="P522" t="str">
        <f t="shared" si="567"/>
        <v>Unknown</v>
      </c>
      <c r="Q522" t="str">
        <f t="shared" si="568"/>
        <v>Unknown</v>
      </c>
      <c r="R522" t="str">
        <f t="shared" si="569"/>
        <v>Unknown</v>
      </c>
      <c r="T522" t="str">
        <f t="shared" si="606"/>
        <v>Unknown</v>
      </c>
      <c r="U522" t="str">
        <f t="shared" si="607"/>
        <v>Unknown</v>
      </c>
      <c r="V522" t="str">
        <f t="shared" si="608"/>
        <v>Unknown</v>
      </c>
      <c r="W522" t="str">
        <f t="shared" si="609"/>
        <v>Unknown</v>
      </c>
      <c r="X522" t="str">
        <f t="shared" si="610"/>
        <v>Unknown</v>
      </c>
      <c r="Z522" t="str">
        <f>VLOOKUP(Y522,'Vlookup tables'!$D$2:$E$6,2,FALSE)</f>
        <v>Unknown</v>
      </c>
      <c r="AA522" t="str">
        <f t="shared" si="547"/>
        <v>Unknown</v>
      </c>
      <c r="AB522" t="str">
        <f t="shared" si="570"/>
        <v>Unknown</v>
      </c>
      <c r="AC522" t="str">
        <f t="shared" si="571"/>
        <v>Unknown</v>
      </c>
      <c r="AD522" t="str">
        <f t="shared" si="572"/>
        <v>Unknown</v>
      </c>
      <c r="AE522" t="str">
        <f t="shared" si="573"/>
        <v>Unknown</v>
      </c>
      <c r="AF522" t="str">
        <f>IF(OR(AA522=FALSE,AA522="na"),"na",VLOOKUP(AV522,'Vlookup tables'!$G$2:$H$7,2,FALSE))</f>
        <v>Unknown</v>
      </c>
      <c r="AG522" t="str">
        <f>IF(OR(AB522=FALSE,AB522="na"),"na",VLOOKUP(AW522,'Vlookup tables'!$G$2:$H$7,2,FALSE))</f>
        <v>Unknown</v>
      </c>
      <c r="AH522" t="str">
        <f>IF(OR(AC522=FALSE,AC522="na"),"na",VLOOKUP(AX522,'Vlookup tables'!$G$2:$H$7,2,FALSE))</f>
        <v>Unknown</v>
      </c>
      <c r="AI522" t="str">
        <f>IF(OR(AD522=FALSE,AD522="na"),"na",VLOOKUP(AY522,'Vlookup tables'!$G$2:$H$7,2,FALSE))</f>
        <v>Unknown</v>
      </c>
      <c r="AJ522" t="str">
        <f>IF(OR(AA522=FALSE,AA522="na"),"na",VLOOKUP(BC522,'Vlookup tables'!$J$2:$K$5,2,FALSE))</f>
        <v>Unknown</v>
      </c>
      <c r="AK522" t="str">
        <f>IF(OR(AB522=FALSE,AB522="na"),"na",VLOOKUP(BD522,'Vlookup tables'!$J$2:$K$5,2,FALSE))</f>
        <v>Unknown</v>
      </c>
      <c r="AL522" t="str">
        <f>IF(OR(AC522=FALSE,AC522="na"),"na",VLOOKUP(BE522,'Vlookup tables'!$J$2:$K$5,2,FALSE))</f>
        <v>Unknown</v>
      </c>
      <c r="AM522" t="str">
        <f>IF(OR(AD522=FALSE,AD522="na"),"na",VLOOKUP(BF522,'Vlookup tables'!$J$2:$K$5,2,FALSE))</f>
        <v>Unknown</v>
      </c>
      <c r="AN522" t="b">
        <f t="shared" si="574"/>
        <v>0</v>
      </c>
      <c r="AO522" t="b">
        <f t="shared" si="575"/>
        <v>0</v>
      </c>
      <c r="AP522" t="b">
        <f t="shared" si="576"/>
        <v>0</v>
      </c>
      <c r="AQ522" t="b">
        <f t="shared" si="577"/>
        <v>0</v>
      </c>
      <c r="BQ522" t="str">
        <f t="shared" si="578"/>
        <v>Unknown</v>
      </c>
      <c r="BR522" t="str">
        <f t="shared" si="579"/>
        <v>Unknown</v>
      </c>
      <c r="BS522" t="str">
        <f t="shared" si="580"/>
        <v>Unknown</v>
      </c>
      <c r="BT522" t="str">
        <f t="shared" si="581"/>
        <v>Unknown</v>
      </c>
      <c r="BU522" t="str">
        <f t="shared" si="582"/>
        <v>Unknown</v>
      </c>
      <c r="BV522" t="str">
        <f t="shared" si="583"/>
        <v>Unknown</v>
      </c>
      <c r="BW522" t="str">
        <f>IF(OR(BR522=FALSE,BR522="na"),"na",VLOOKUP(CN522,'Vlookup tables'!$G$2:$H$7,2,FALSE))</f>
        <v>Unknown</v>
      </c>
      <c r="BX522" t="str">
        <f>IF(OR(BS522=FALSE,BS522="na"),"na",VLOOKUP(CO522,'Vlookup tables'!$G$2:$H$7,2,FALSE))</f>
        <v>Unknown</v>
      </c>
      <c r="BY522" t="str">
        <f>IF(OR(BT522=FALSE,BT522="na"),"na",VLOOKUP(CP522,'Vlookup tables'!$G$2:$H$7,2,FALSE))</f>
        <v>Unknown</v>
      </c>
      <c r="BZ522" t="str">
        <f>IF(OR(BU522=FALSE,BU522="na"),"na",VLOOKUP(CQ522,'Vlookup tables'!$G$2:$H$7,2,FALSE))</f>
        <v>Unknown</v>
      </c>
      <c r="CA522" t="str">
        <f>IF(OR(BR522=FALSE,BR522="na"),"na",VLOOKUP(CU522,'Vlookup tables'!$J$2:$K$5,2,FALSE))</f>
        <v>Unknown</v>
      </c>
      <c r="CB522" t="str">
        <f>IF(OR(BS522=FALSE,BS522="na"),"na",VLOOKUP(CV522,'Vlookup tables'!$J$2:$K$5,2,FALSE))</f>
        <v>Unknown</v>
      </c>
      <c r="CC522" t="str">
        <f>IF(OR(BT522=FALSE,BT522="na"),"na",VLOOKUP(CW522,'Vlookup tables'!$J$2:$K$5,2,FALSE))</f>
        <v>Unknown</v>
      </c>
      <c r="CD522" t="str">
        <f>IF(OR(BU522=FALSE,BU522="na"),"na",VLOOKUP(CX522,'Vlookup tables'!$J$2:$K$5,2,FALSE))</f>
        <v>Unknown</v>
      </c>
      <c r="CE522" t="b">
        <f t="shared" si="584"/>
        <v>0</v>
      </c>
      <c r="CF522" t="b">
        <f t="shared" si="585"/>
        <v>0</v>
      </c>
      <c r="CG522" t="b">
        <f t="shared" si="586"/>
        <v>0</v>
      </c>
      <c r="CH522" t="b">
        <f t="shared" si="587"/>
        <v>0</v>
      </c>
      <c r="DI522" t="b">
        <f t="shared" si="588"/>
        <v>0</v>
      </c>
      <c r="EQ522" t="str">
        <f t="shared" si="589"/>
        <v>Unknown</v>
      </c>
      <c r="ER522" t="b">
        <f t="shared" si="590"/>
        <v>0</v>
      </c>
      <c r="ES522" t="b">
        <f t="shared" si="591"/>
        <v>0</v>
      </c>
      <c r="ET522" t="b">
        <f t="shared" si="592"/>
        <v>0</v>
      </c>
      <c r="EU522" t="b">
        <f t="shared" si="593"/>
        <v>0</v>
      </c>
      <c r="EV522" t="b">
        <f t="shared" si="594"/>
        <v>0</v>
      </c>
      <c r="EW522" t="str">
        <f t="shared" si="548"/>
        <v>na</v>
      </c>
      <c r="EX522" t="str">
        <f t="shared" si="549"/>
        <v>na</v>
      </c>
      <c r="EY522" t="str">
        <f t="shared" si="550"/>
        <v>na</v>
      </c>
      <c r="EZ522" t="str">
        <f t="shared" si="551"/>
        <v>na</v>
      </c>
      <c r="FA522" t="str">
        <f t="shared" si="552"/>
        <v>na</v>
      </c>
      <c r="FB522" t="str">
        <f t="shared" si="553"/>
        <v>na</v>
      </c>
      <c r="FC522" t="str">
        <f t="shared" si="595"/>
        <v>na</v>
      </c>
      <c r="FD522" t="str">
        <f t="shared" si="554"/>
        <v>na</v>
      </c>
      <c r="FE522" t="str">
        <f t="shared" si="555"/>
        <v>na</v>
      </c>
      <c r="FF522" t="str">
        <f t="shared" si="556"/>
        <v>na</v>
      </c>
      <c r="FG522" t="str">
        <f t="shared" si="557"/>
        <v>na</v>
      </c>
      <c r="FH522" t="str">
        <f t="shared" si="596"/>
        <v>na</v>
      </c>
      <c r="FI522" t="str">
        <f>IF(OR(FD522=FALSE,FD522="na"),"na",VLOOKUP(GH522,'Vlookup tables'!$G$2:$H$7,2,FALSE))</f>
        <v>na</v>
      </c>
      <c r="FJ522" t="str">
        <f>IF(OR(FE522=FALSE,FE522="na"),"na",VLOOKUP(GI522,'Vlookup tables'!$G$2:$H$7,2,FALSE))</f>
        <v>na</v>
      </c>
      <c r="FK522" t="str">
        <f>IF(OR(FF522=FALSE,FF522="na"),"na",VLOOKUP(GJ522,'Vlookup tables'!$G$2:$H$7,2,FALSE))</f>
        <v>na</v>
      </c>
      <c r="FL522" t="str">
        <f>IF(OR(FG522=FALSE,FG522="na"),"na",VLOOKUP(GK522,'Vlookup tables'!$G$2:$H$7,2,FALSE))</f>
        <v>na</v>
      </c>
      <c r="FM522" t="str">
        <f>IF(OR(FD522=FALSE,FD522="na"),"na",VLOOKUP(GO522,'Vlookup tables'!$J$2:$K$5,2,FALSE))</f>
        <v>na</v>
      </c>
      <c r="FN522" t="str">
        <f>IF(OR(FE522=FALSE,FE522="na"),"na",VLOOKUP(GP522,'Vlookup tables'!$J$2:$K$5,2,FALSE))</f>
        <v>na</v>
      </c>
      <c r="FO522" t="str">
        <f>IF(OR(FF522=FALSE,FF522="na"),"na",VLOOKUP(GQ522,'Vlookup tables'!$J$2:$K$5,2,FALSE))</f>
        <v>na</v>
      </c>
      <c r="FP522" t="str">
        <f>IF(OR(FG522=FALSE,FG522="na"),"na",VLOOKUP(GR522,'Vlookup tables'!$J$2:$K$5,2,FALSE))</f>
        <v>na</v>
      </c>
      <c r="FQ522" t="str">
        <f t="shared" si="558"/>
        <v>na</v>
      </c>
      <c r="FR522" t="str">
        <f t="shared" si="559"/>
        <v>na</v>
      </c>
      <c r="FS522" t="str">
        <f t="shared" si="560"/>
        <v>na</v>
      </c>
      <c r="FT522" t="str">
        <f t="shared" si="561"/>
        <v>na</v>
      </c>
      <c r="FU522" t="str">
        <f t="shared" si="562"/>
        <v>na</v>
      </c>
      <c r="HX522" t="str">
        <f>IF(IT522="","Unknown",VLOOKUP(IT522,'Vlookup tables'!$B$13:$C$16,2,FALSE))</f>
        <v>Unknown</v>
      </c>
      <c r="HY522" t="str">
        <f>IF(IU522="","Unknown",VLOOKUP(IU522,'Vlookup tables'!$D$13:$E$16,2,FALSE))</f>
        <v>Unknown</v>
      </c>
      <c r="HZ522" t="str">
        <f>IF(IV522="","Unknown",VLOOKUP(IV522,'Vlookup tables'!$F$13:$G$16,2,FALSE))</f>
        <v>Unknown</v>
      </c>
      <c r="IA522" t="str">
        <f>IF(IW522="","Unknown",VLOOKUP(IW522,'Vlookup tables'!$H$13:$I$16,2,FALSE))</f>
        <v>Unknown</v>
      </c>
      <c r="IB522" t="str">
        <f>IF(IX522="","Unknown",VLOOKUP(IX522,'Vlookup tables'!$J$13:$K$16,2,FALSE))</f>
        <v>Unknown</v>
      </c>
      <c r="IC522" t="str">
        <f>IF(IY522="","Unknown",VLOOKUP(IY522,'Vlookup tables'!$L$13:$M$16,2,FALSE))</f>
        <v>Unknown</v>
      </c>
      <c r="ID522" t="str">
        <f>IF(IZ522="","Unknown",VLOOKUP(IZ522,'Vlookup tables'!$N$13:$O$16,2,FALSE))</f>
        <v>Unknown</v>
      </c>
      <c r="IE522" t="str">
        <f>VLOOKUP(JA522,'Vlookup tables'!$P$13:$Q$15,2,FALSE)</f>
        <v>Unknown</v>
      </c>
      <c r="IF522" t="str">
        <f t="shared" si="597"/>
        <v>na</v>
      </c>
      <c r="IG522" t="str">
        <f t="shared" si="598"/>
        <v>na</v>
      </c>
      <c r="IH522" t="str">
        <f t="shared" si="599"/>
        <v>na</v>
      </c>
      <c r="II522" t="str">
        <f t="shared" si="563"/>
        <v>na</v>
      </c>
      <c r="IJ522" t="str">
        <f>IF(OR(IF522=FALSE,IF522="na"),"na",VLOOKUP(JF522,'Vlookup tables'!$G$2:$H$7,2,FALSE))</f>
        <v>na</v>
      </c>
      <c r="IK522" t="str">
        <f>IF(OR(IG522=FALSE,IG522="na"),"na",VLOOKUP(JG522,'Vlookup tables'!$G$2:$H$7,2,FALSE))</f>
        <v>na</v>
      </c>
      <c r="IL522" t="str">
        <f>IF(OR(IH522=FALSE,IH522="na"),"na",VLOOKUP(JH522,'Vlookup tables'!$G$2:$H$7,2,FALSE))</f>
        <v>na</v>
      </c>
      <c r="IM522" t="str">
        <f>IF(OR(IF522=FALSE,IF522="na"),"na",VLOOKUP(JL522,'Vlookup tables'!$J$2:$K$5,2,FALSE))</f>
        <v>na</v>
      </c>
      <c r="IN522" t="str">
        <f>IF(OR(IG522=FALSE,IG522="na"),"na",VLOOKUP(JM522,'Vlookup tables'!$J$2:$K$5,2,FALSE))</f>
        <v>na</v>
      </c>
      <c r="IO522" t="str">
        <f>IF(OR(IH522=FALSE,IH522="na"),"na",VLOOKUP(JN522,'Vlookup tables'!$J$2:$K$5,2,FALSE))</f>
        <v>na</v>
      </c>
      <c r="IP522" t="str">
        <f t="shared" si="600"/>
        <v>na</v>
      </c>
      <c r="IQ522" t="str">
        <f t="shared" si="601"/>
        <v>na</v>
      </c>
      <c r="IR522" t="str">
        <f t="shared" si="602"/>
        <v>na</v>
      </c>
      <c r="IS522" t="b">
        <f t="shared" si="603"/>
        <v>0</v>
      </c>
      <c r="KQ522" t="b">
        <f t="shared" si="604"/>
        <v>0</v>
      </c>
      <c r="KR522">
        <f t="shared" si="564"/>
        <v>111</v>
      </c>
    </row>
    <row r="523" spans="1:304" ht="23.4" customHeight="1" outlineLevel="1" x14ac:dyDescent="0.3">
      <c r="A523">
        <v>10</v>
      </c>
      <c r="B523">
        <v>63</v>
      </c>
      <c r="C523" s="2">
        <v>44912.559490740743</v>
      </c>
      <c r="D523">
        <v>1</v>
      </c>
      <c r="E523" t="s">
        <v>1181</v>
      </c>
      <c r="F523" t="s">
        <v>568</v>
      </c>
      <c r="G523">
        <f>VLOOKUP(F523,'Vlookup tables'!$A$2:$B$10,2,FALSE)</f>
        <v>6</v>
      </c>
      <c r="H523" t="s">
        <v>567</v>
      </c>
      <c r="J523" t="str">
        <f t="shared" si="605"/>
        <v>Administration</v>
      </c>
      <c r="K523" t="s">
        <v>568</v>
      </c>
      <c r="L523">
        <f>VLOOKUP(K523,'Vlookup tables'!$A$2:$B$10,2,FALSE)</f>
        <v>6</v>
      </c>
      <c r="N523" t="str">
        <f t="shared" si="565"/>
        <v>Unknown</v>
      </c>
      <c r="O523" t="str">
        <f t="shared" si="566"/>
        <v>Unknown</v>
      </c>
      <c r="P523" t="str">
        <f t="shared" si="567"/>
        <v>Unknown</v>
      </c>
      <c r="Q523" t="str">
        <f t="shared" si="568"/>
        <v>Unknown</v>
      </c>
      <c r="R523" t="str">
        <f t="shared" si="569"/>
        <v>Unknown</v>
      </c>
      <c r="T523" t="str">
        <f t="shared" si="606"/>
        <v>Unknown</v>
      </c>
      <c r="U523" t="str">
        <f t="shared" si="607"/>
        <v>Unknown</v>
      </c>
      <c r="V523" t="str">
        <f t="shared" si="608"/>
        <v>Unknown</v>
      </c>
      <c r="W523" t="str">
        <f t="shared" si="609"/>
        <v>Unknown</v>
      </c>
      <c r="X523" t="str">
        <f t="shared" si="610"/>
        <v>Unknown</v>
      </c>
      <c r="Z523" t="str">
        <f>VLOOKUP(Y523,'Vlookup tables'!$D$2:$E$6,2,FALSE)</f>
        <v>Unknown</v>
      </c>
      <c r="AA523" t="str">
        <f t="shared" si="547"/>
        <v>Unknown</v>
      </c>
      <c r="AB523" t="str">
        <f t="shared" si="570"/>
        <v>Unknown</v>
      </c>
      <c r="AC523" t="str">
        <f t="shared" si="571"/>
        <v>Unknown</v>
      </c>
      <c r="AD523" t="str">
        <f t="shared" si="572"/>
        <v>Unknown</v>
      </c>
      <c r="AE523" t="str">
        <f t="shared" si="573"/>
        <v>Unknown</v>
      </c>
      <c r="AF523" t="str">
        <f>IF(OR(AA523=FALSE,AA523="na"),"na",VLOOKUP(AV523,'Vlookup tables'!$G$2:$H$7,2,FALSE))</f>
        <v>Unknown</v>
      </c>
      <c r="AG523" t="str">
        <f>IF(OR(AB523=FALSE,AB523="na"),"na",VLOOKUP(AW523,'Vlookup tables'!$G$2:$H$7,2,FALSE))</f>
        <v>Unknown</v>
      </c>
      <c r="AH523" t="str">
        <f>IF(OR(AC523=FALSE,AC523="na"),"na",VLOOKUP(AX523,'Vlookup tables'!$G$2:$H$7,2,FALSE))</f>
        <v>Unknown</v>
      </c>
      <c r="AI523" t="str">
        <f>IF(OR(AD523=FALSE,AD523="na"),"na",VLOOKUP(AY523,'Vlookup tables'!$G$2:$H$7,2,FALSE))</f>
        <v>Unknown</v>
      </c>
      <c r="AJ523" t="str">
        <f>IF(OR(AA523=FALSE,AA523="na"),"na",VLOOKUP(BC523,'Vlookup tables'!$J$2:$K$5,2,FALSE))</f>
        <v>Unknown</v>
      </c>
      <c r="AK523" t="str">
        <f>IF(OR(AB523=FALSE,AB523="na"),"na",VLOOKUP(BD523,'Vlookup tables'!$J$2:$K$5,2,FALSE))</f>
        <v>Unknown</v>
      </c>
      <c r="AL523" t="str">
        <f>IF(OR(AC523=FALSE,AC523="na"),"na",VLOOKUP(BE523,'Vlookup tables'!$J$2:$K$5,2,FALSE))</f>
        <v>Unknown</v>
      </c>
      <c r="AM523" t="str">
        <f>IF(OR(AD523=FALSE,AD523="na"),"na",VLOOKUP(BF523,'Vlookup tables'!$J$2:$K$5,2,FALSE))</f>
        <v>Unknown</v>
      </c>
      <c r="AN523" t="b">
        <f t="shared" si="574"/>
        <v>0</v>
      </c>
      <c r="AO523" t="b">
        <f t="shared" si="575"/>
        <v>0</v>
      </c>
      <c r="AP523" t="b">
        <f t="shared" si="576"/>
        <v>0</v>
      </c>
      <c r="AQ523" t="b">
        <f t="shared" si="577"/>
        <v>0</v>
      </c>
      <c r="BQ523" t="str">
        <f t="shared" si="578"/>
        <v>Unknown</v>
      </c>
      <c r="BR523" t="str">
        <f t="shared" si="579"/>
        <v>Unknown</v>
      </c>
      <c r="BS523" t="str">
        <f t="shared" si="580"/>
        <v>Unknown</v>
      </c>
      <c r="BT523" t="str">
        <f t="shared" si="581"/>
        <v>Unknown</v>
      </c>
      <c r="BU523" t="str">
        <f t="shared" si="582"/>
        <v>Unknown</v>
      </c>
      <c r="BV523" t="str">
        <f t="shared" si="583"/>
        <v>Unknown</v>
      </c>
      <c r="BW523" t="str">
        <f>IF(OR(BR523=FALSE,BR523="na"),"na",VLOOKUP(CN523,'Vlookup tables'!$G$2:$H$7,2,FALSE))</f>
        <v>Unknown</v>
      </c>
      <c r="BX523" t="str">
        <f>IF(OR(BS523=FALSE,BS523="na"),"na",VLOOKUP(CO523,'Vlookup tables'!$G$2:$H$7,2,FALSE))</f>
        <v>Unknown</v>
      </c>
      <c r="BY523" t="str">
        <f>IF(OR(BT523=FALSE,BT523="na"),"na",VLOOKUP(CP523,'Vlookup tables'!$G$2:$H$7,2,FALSE))</f>
        <v>Unknown</v>
      </c>
      <c r="BZ523" t="str">
        <f>IF(OR(BU523=FALSE,BU523="na"),"na",VLOOKUP(CQ523,'Vlookup tables'!$G$2:$H$7,2,FALSE))</f>
        <v>Unknown</v>
      </c>
      <c r="CA523" t="str">
        <f>IF(OR(BR523=FALSE,BR523="na"),"na",VLOOKUP(CU523,'Vlookup tables'!$J$2:$K$5,2,FALSE))</f>
        <v>Unknown</v>
      </c>
      <c r="CB523" t="str">
        <f>IF(OR(BS523=FALSE,BS523="na"),"na",VLOOKUP(CV523,'Vlookup tables'!$J$2:$K$5,2,FALSE))</f>
        <v>Unknown</v>
      </c>
      <c r="CC523" t="str">
        <f>IF(OR(BT523=FALSE,BT523="na"),"na",VLOOKUP(CW523,'Vlookup tables'!$J$2:$K$5,2,FALSE))</f>
        <v>Unknown</v>
      </c>
      <c r="CD523" t="str">
        <f>IF(OR(BU523=FALSE,BU523="na"),"na",VLOOKUP(CX523,'Vlookup tables'!$J$2:$K$5,2,FALSE))</f>
        <v>Unknown</v>
      </c>
      <c r="CE523" t="b">
        <f t="shared" si="584"/>
        <v>0</v>
      </c>
      <c r="CF523" t="b">
        <f t="shared" si="585"/>
        <v>0</v>
      </c>
      <c r="CG523" t="b">
        <f t="shared" si="586"/>
        <v>0</v>
      </c>
      <c r="CH523" t="b">
        <f t="shared" si="587"/>
        <v>0</v>
      </c>
      <c r="DI523" t="b">
        <f t="shared" si="588"/>
        <v>0</v>
      </c>
      <c r="EQ523" t="str">
        <f t="shared" si="589"/>
        <v>Unknown</v>
      </c>
      <c r="ER523" t="b">
        <f t="shared" si="590"/>
        <v>0</v>
      </c>
      <c r="ES523" t="b">
        <f t="shared" si="591"/>
        <v>0</v>
      </c>
      <c r="ET523" t="b">
        <f t="shared" si="592"/>
        <v>0</v>
      </c>
      <c r="EU523" t="b">
        <f t="shared" si="593"/>
        <v>0</v>
      </c>
      <c r="EV523" t="b">
        <f t="shared" si="594"/>
        <v>0</v>
      </c>
      <c r="EW523" t="str">
        <f t="shared" si="548"/>
        <v>na</v>
      </c>
      <c r="EX523" t="str">
        <f t="shared" si="549"/>
        <v>na</v>
      </c>
      <c r="EY523" t="str">
        <f t="shared" si="550"/>
        <v>na</v>
      </c>
      <c r="EZ523" t="str">
        <f t="shared" si="551"/>
        <v>na</v>
      </c>
      <c r="FA523" t="str">
        <f t="shared" si="552"/>
        <v>na</v>
      </c>
      <c r="FB523" t="str">
        <f t="shared" si="553"/>
        <v>na</v>
      </c>
      <c r="FC523" t="str">
        <f t="shared" si="595"/>
        <v>na</v>
      </c>
      <c r="FD523" t="str">
        <f t="shared" si="554"/>
        <v>na</v>
      </c>
      <c r="FE523" t="str">
        <f t="shared" si="555"/>
        <v>na</v>
      </c>
      <c r="FF523" t="str">
        <f t="shared" si="556"/>
        <v>na</v>
      </c>
      <c r="FG523" t="str">
        <f t="shared" si="557"/>
        <v>na</v>
      </c>
      <c r="FH523" t="str">
        <f t="shared" si="596"/>
        <v>na</v>
      </c>
      <c r="FI523" t="str">
        <f>IF(OR(FD523=FALSE,FD523="na"),"na",VLOOKUP(GH523,'Vlookup tables'!$G$2:$H$7,2,FALSE))</f>
        <v>na</v>
      </c>
      <c r="FJ523" t="str">
        <f>IF(OR(FE523=FALSE,FE523="na"),"na",VLOOKUP(GI523,'Vlookup tables'!$G$2:$H$7,2,FALSE))</f>
        <v>na</v>
      </c>
      <c r="FK523" t="str">
        <f>IF(OR(FF523=FALSE,FF523="na"),"na",VLOOKUP(GJ523,'Vlookup tables'!$G$2:$H$7,2,FALSE))</f>
        <v>na</v>
      </c>
      <c r="FL523" t="str">
        <f>IF(OR(FG523=FALSE,FG523="na"),"na",VLOOKUP(GK523,'Vlookup tables'!$G$2:$H$7,2,FALSE))</f>
        <v>na</v>
      </c>
      <c r="FM523" t="str">
        <f>IF(OR(FD523=FALSE,FD523="na"),"na",VLOOKUP(GO523,'Vlookup tables'!$J$2:$K$5,2,FALSE))</f>
        <v>na</v>
      </c>
      <c r="FN523" t="str">
        <f>IF(OR(FE523=FALSE,FE523="na"),"na",VLOOKUP(GP523,'Vlookup tables'!$J$2:$K$5,2,FALSE))</f>
        <v>na</v>
      </c>
      <c r="FO523" t="str">
        <f>IF(OR(FF523=FALSE,FF523="na"),"na",VLOOKUP(GQ523,'Vlookup tables'!$J$2:$K$5,2,FALSE))</f>
        <v>na</v>
      </c>
      <c r="FP523" t="str">
        <f>IF(OR(FG523=FALSE,FG523="na"),"na",VLOOKUP(GR523,'Vlookup tables'!$J$2:$K$5,2,FALSE))</f>
        <v>na</v>
      </c>
      <c r="FQ523" t="str">
        <f t="shared" si="558"/>
        <v>na</v>
      </c>
      <c r="FR523" t="str">
        <f t="shared" si="559"/>
        <v>na</v>
      </c>
      <c r="FS523" t="str">
        <f t="shared" si="560"/>
        <v>na</v>
      </c>
      <c r="FT523" t="str">
        <f t="shared" si="561"/>
        <v>na</v>
      </c>
      <c r="FU523" t="str">
        <f t="shared" si="562"/>
        <v>na</v>
      </c>
      <c r="HX523" t="str">
        <f>IF(IT523="","Unknown",VLOOKUP(IT523,'Vlookup tables'!$B$13:$C$16,2,FALSE))</f>
        <v>Unknown</v>
      </c>
      <c r="HY523" t="str">
        <f>IF(IU523="","Unknown",VLOOKUP(IU523,'Vlookup tables'!$D$13:$E$16,2,FALSE))</f>
        <v>Unknown</v>
      </c>
      <c r="HZ523" t="str">
        <f>IF(IV523="","Unknown",VLOOKUP(IV523,'Vlookup tables'!$F$13:$G$16,2,FALSE))</f>
        <v>Unknown</v>
      </c>
      <c r="IA523" t="str">
        <f>IF(IW523="","Unknown",VLOOKUP(IW523,'Vlookup tables'!$H$13:$I$16,2,FALSE))</f>
        <v>Unknown</v>
      </c>
      <c r="IB523" t="str">
        <f>IF(IX523="","Unknown",VLOOKUP(IX523,'Vlookup tables'!$J$13:$K$16,2,FALSE))</f>
        <v>Unknown</v>
      </c>
      <c r="IC523" t="str">
        <f>IF(IY523="","Unknown",VLOOKUP(IY523,'Vlookup tables'!$L$13:$M$16,2,FALSE))</f>
        <v>Unknown</v>
      </c>
      <c r="ID523" t="str">
        <f>IF(IZ523="","Unknown",VLOOKUP(IZ523,'Vlookup tables'!$N$13:$O$16,2,FALSE))</f>
        <v>Unknown</v>
      </c>
      <c r="IE523" t="str">
        <f>VLOOKUP(JA523,'Vlookup tables'!$P$13:$Q$15,2,FALSE)</f>
        <v>Unknown</v>
      </c>
      <c r="IF523" t="str">
        <f t="shared" si="597"/>
        <v>na</v>
      </c>
      <c r="IG523" t="str">
        <f t="shared" si="598"/>
        <v>na</v>
      </c>
      <c r="IH523" t="str">
        <f t="shared" si="599"/>
        <v>na</v>
      </c>
      <c r="II523" t="str">
        <f t="shared" si="563"/>
        <v>na</v>
      </c>
      <c r="IJ523" t="str">
        <f>IF(OR(IF523=FALSE,IF523="na"),"na",VLOOKUP(JF523,'Vlookup tables'!$G$2:$H$7,2,FALSE))</f>
        <v>na</v>
      </c>
      <c r="IK523" t="str">
        <f>IF(OR(IG523=FALSE,IG523="na"),"na",VLOOKUP(JG523,'Vlookup tables'!$G$2:$H$7,2,FALSE))</f>
        <v>na</v>
      </c>
      <c r="IL523" t="str">
        <f>IF(OR(IH523=FALSE,IH523="na"),"na",VLOOKUP(JH523,'Vlookup tables'!$G$2:$H$7,2,FALSE))</f>
        <v>na</v>
      </c>
      <c r="IM523" t="str">
        <f>IF(OR(IF523=FALSE,IF523="na"),"na",VLOOKUP(JL523,'Vlookup tables'!$J$2:$K$5,2,FALSE))</f>
        <v>na</v>
      </c>
      <c r="IN523" t="str">
        <f>IF(OR(IG523=FALSE,IG523="na"),"na",VLOOKUP(JM523,'Vlookup tables'!$J$2:$K$5,2,FALSE))</f>
        <v>na</v>
      </c>
      <c r="IO523" t="str">
        <f>IF(OR(IH523=FALSE,IH523="na"),"na",VLOOKUP(JN523,'Vlookup tables'!$J$2:$K$5,2,FALSE))</f>
        <v>na</v>
      </c>
      <c r="IP523" t="str">
        <f t="shared" si="600"/>
        <v>na</v>
      </c>
      <c r="IQ523" t="str">
        <f t="shared" si="601"/>
        <v>na</v>
      </c>
      <c r="IR523" t="str">
        <f t="shared" si="602"/>
        <v>na</v>
      </c>
      <c r="IS523" t="b">
        <f t="shared" si="603"/>
        <v>0</v>
      </c>
      <c r="KQ523" t="b">
        <f t="shared" si="604"/>
        <v>0</v>
      </c>
      <c r="KR523">
        <f t="shared" si="564"/>
        <v>111</v>
      </c>
    </row>
    <row r="524" spans="1:304" ht="19.8" customHeight="1" outlineLevel="1" x14ac:dyDescent="0.3">
      <c r="A524">
        <v>1</v>
      </c>
      <c r="B524">
        <v>7</v>
      </c>
      <c r="C524" s="2">
        <v>44912.559814814813</v>
      </c>
      <c r="D524">
        <v>0.89999997615814198</v>
      </c>
      <c r="G524" t="str">
        <f>VLOOKUP(F524,'Vlookup tables'!$A$2:$B$10,2,FALSE)</f>
        <v>Unknown</v>
      </c>
      <c r="J524" t="str">
        <f t="shared" si="605"/>
        <v>Unknown</v>
      </c>
      <c r="L524" t="str">
        <f>VLOOKUP(K524,'Vlookup tables'!$A$2:$B$10,2,FALSE)</f>
        <v>Unknown</v>
      </c>
      <c r="N524" t="str">
        <f t="shared" si="565"/>
        <v>Unknown</v>
      </c>
      <c r="O524" t="str">
        <f t="shared" si="566"/>
        <v>Unknown</v>
      </c>
      <c r="P524" t="str">
        <f t="shared" si="567"/>
        <v>Unknown</v>
      </c>
      <c r="Q524" t="str">
        <f t="shared" si="568"/>
        <v>Unknown</v>
      </c>
      <c r="R524" t="str">
        <f t="shared" si="569"/>
        <v>Unknown</v>
      </c>
      <c r="T524" t="str">
        <f t="shared" si="606"/>
        <v>Unknown</v>
      </c>
      <c r="U524" t="str">
        <f t="shared" si="607"/>
        <v>Unknown</v>
      </c>
      <c r="V524" t="str">
        <f t="shared" si="608"/>
        <v>Unknown</v>
      </c>
      <c r="W524" t="str">
        <f t="shared" si="609"/>
        <v>Unknown</v>
      </c>
      <c r="X524" t="str">
        <f t="shared" si="610"/>
        <v>Unknown</v>
      </c>
      <c r="Z524" t="str">
        <f>VLOOKUP(Y524,'Vlookup tables'!$D$2:$E$6,2,FALSE)</f>
        <v>Unknown</v>
      </c>
      <c r="AA524" t="str">
        <f t="shared" si="547"/>
        <v>Unknown</v>
      </c>
      <c r="AB524" t="str">
        <f t="shared" si="570"/>
        <v>Unknown</v>
      </c>
      <c r="AC524" t="str">
        <f t="shared" si="571"/>
        <v>Unknown</v>
      </c>
      <c r="AD524" t="str">
        <f t="shared" si="572"/>
        <v>Unknown</v>
      </c>
      <c r="AE524" t="str">
        <f t="shared" si="573"/>
        <v>Unknown</v>
      </c>
      <c r="AF524" t="str">
        <f>IF(OR(AA524=FALSE,AA524="na"),"na",VLOOKUP(AV524,'Vlookup tables'!$G$2:$H$7,2,FALSE))</f>
        <v>Unknown</v>
      </c>
      <c r="AG524" t="str">
        <f>IF(OR(AB524=FALSE,AB524="na"),"na",VLOOKUP(AW524,'Vlookup tables'!$G$2:$H$7,2,FALSE))</f>
        <v>Unknown</v>
      </c>
      <c r="AH524" t="str">
        <f>IF(OR(AC524=FALSE,AC524="na"),"na",VLOOKUP(AX524,'Vlookup tables'!$G$2:$H$7,2,FALSE))</f>
        <v>Unknown</v>
      </c>
      <c r="AI524" t="str">
        <f>IF(OR(AD524=FALSE,AD524="na"),"na",VLOOKUP(AY524,'Vlookup tables'!$G$2:$H$7,2,FALSE))</f>
        <v>Unknown</v>
      </c>
      <c r="AJ524" t="str">
        <f>IF(OR(AA524=FALSE,AA524="na"),"na",VLOOKUP(BC524,'Vlookup tables'!$J$2:$K$5,2,FALSE))</f>
        <v>Unknown</v>
      </c>
      <c r="AK524" t="str">
        <f>IF(OR(AB524=FALSE,AB524="na"),"na",VLOOKUP(BD524,'Vlookup tables'!$J$2:$K$5,2,FALSE))</f>
        <v>Unknown</v>
      </c>
      <c r="AL524" t="str">
        <f>IF(OR(AC524=FALSE,AC524="na"),"na",VLOOKUP(BE524,'Vlookup tables'!$J$2:$K$5,2,FALSE))</f>
        <v>Unknown</v>
      </c>
      <c r="AM524" t="str">
        <f>IF(OR(AD524=FALSE,AD524="na"),"na",VLOOKUP(BF524,'Vlookup tables'!$J$2:$K$5,2,FALSE))</f>
        <v>Unknown</v>
      </c>
      <c r="AN524" t="b">
        <f t="shared" si="574"/>
        <v>0</v>
      </c>
      <c r="AO524" t="b">
        <f t="shared" si="575"/>
        <v>0</v>
      </c>
      <c r="AP524" t="b">
        <f t="shared" si="576"/>
        <v>0</v>
      </c>
      <c r="AQ524" t="b">
        <f t="shared" si="577"/>
        <v>0</v>
      </c>
      <c r="BQ524" t="str">
        <f t="shared" si="578"/>
        <v>Unknown</v>
      </c>
      <c r="BR524" t="str">
        <f t="shared" si="579"/>
        <v>Unknown</v>
      </c>
      <c r="BS524" t="str">
        <f t="shared" si="580"/>
        <v>Unknown</v>
      </c>
      <c r="BT524" t="str">
        <f t="shared" si="581"/>
        <v>Unknown</v>
      </c>
      <c r="BU524" t="str">
        <f t="shared" si="582"/>
        <v>Unknown</v>
      </c>
      <c r="BV524" t="str">
        <f t="shared" si="583"/>
        <v>Unknown</v>
      </c>
      <c r="BW524" t="str">
        <f>IF(OR(BR524=FALSE,BR524="na"),"na",VLOOKUP(CN524,'Vlookup tables'!$G$2:$H$7,2,FALSE))</f>
        <v>Unknown</v>
      </c>
      <c r="BX524" t="str">
        <f>IF(OR(BS524=FALSE,BS524="na"),"na",VLOOKUP(CO524,'Vlookup tables'!$G$2:$H$7,2,FALSE))</f>
        <v>Unknown</v>
      </c>
      <c r="BY524" t="str">
        <f>IF(OR(BT524=FALSE,BT524="na"),"na",VLOOKUP(CP524,'Vlookup tables'!$G$2:$H$7,2,FALSE))</f>
        <v>Unknown</v>
      </c>
      <c r="BZ524" t="str">
        <f>IF(OR(BU524=FALSE,BU524="na"),"na",VLOOKUP(CQ524,'Vlookup tables'!$G$2:$H$7,2,FALSE))</f>
        <v>Unknown</v>
      </c>
      <c r="CA524" t="str">
        <f>IF(OR(BR524=FALSE,BR524="na"),"na",VLOOKUP(CU524,'Vlookup tables'!$J$2:$K$5,2,FALSE))</f>
        <v>Unknown</v>
      </c>
      <c r="CB524" t="str">
        <f>IF(OR(BS524=FALSE,BS524="na"),"na",VLOOKUP(CV524,'Vlookup tables'!$J$2:$K$5,2,FALSE))</f>
        <v>Unknown</v>
      </c>
      <c r="CC524" t="str">
        <f>IF(OR(BT524=FALSE,BT524="na"),"na",VLOOKUP(CW524,'Vlookup tables'!$J$2:$K$5,2,FALSE))</f>
        <v>Unknown</v>
      </c>
      <c r="CD524" t="str">
        <f>IF(OR(BU524=FALSE,BU524="na"),"na",VLOOKUP(CX524,'Vlookup tables'!$J$2:$K$5,2,FALSE))</f>
        <v>Unknown</v>
      </c>
      <c r="CE524" t="b">
        <f t="shared" si="584"/>
        <v>0</v>
      </c>
      <c r="CF524" t="b">
        <f t="shared" si="585"/>
        <v>0</v>
      </c>
      <c r="CG524" t="b">
        <f t="shared" si="586"/>
        <v>0</v>
      </c>
      <c r="CH524" t="b">
        <f t="shared" si="587"/>
        <v>0</v>
      </c>
      <c r="DI524" t="b">
        <f t="shared" si="588"/>
        <v>0</v>
      </c>
      <c r="EQ524" t="str">
        <f t="shared" si="589"/>
        <v>Unknown</v>
      </c>
      <c r="ER524" t="b">
        <f t="shared" si="590"/>
        <v>0</v>
      </c>
      <c r="ES524" t="b">
        <f t="shared" si="591"/>
        <v>0</v>
      </c>
      <c r="ET524" t="b">
        <f t="shared" si="592"/>
        <v>0</v>
      </c>
      <c r="EU524" t="b">
        <f t="shared" si="593"/>
        <v>0</v>
      </c>
      <c r="EV524" t="b">
        <f t="shared" si="594"/>
        <v>0</v>
      </c>
      <c r="EW524" t="str">
        <f t="shared" si="548"/>
        <v>na</v>
      </c>
      <c r="EX524" t="str">
        <f t="shared" si="549"/>
        <v>na</v>
      </c>
      <c r="EY524" t="str">
        <f t="shared" si="550"/>
        <v>na</v>
      </c>
      <c r="EZ524" t="str">
        <f t="shared" si="551"/>
        <v>na</v>
      </c>
      <c r="FA524" t="str">
        <f t="shared" si="552"/>
        <v>na</v>
      </c>
      <c r="FB524" t="str">
        <f t="shared" si="553"/>
        <v>na</v>
      </c>
      <c r="FC524" t="str">
        <f t="shared" si="595"/>
        <v>na</v>
      </c>
      <c r="FD524" t="str">
        <f t="shared" si="554"/>
        <v>na</v>
      </c>
      <c r="FE524" t="str">
        <f t="shared" si="555"/>
        <v>na</v>
      </c>
      <c r="FF524" t="str">
        <f t="shared" si="556"/>
        <v>na</v>
      </c>
      <c r="FG524" t="str">
        <f t="shared" si="557"/>
        <v>na</v>
      </c>
      <c r="FH524" t="str">
        <f t="shared" si="596"/>
        <v>na</v>
      </c>
      <c r="FI524" t="str">
        <f>IF(OR(FD524=FALSE,FD524="na"),"na",VLOOKUP(GH524,'Vlookup tables'!$G$2:$H$7,2,FALSE))</f>
        <v>na</v>
      </c>
      <c r="FJ524" t="str">
        <f>IF(OR(FE524=FALSE,FE524="na"),"na",VLOOKUP(GI524,'Vlookup tables'!$G$2:$H$7,2,FALSE))</f>
        <v>na</v>
      </c>
      <c r="FK524" t="str">
        <f>IF(OR(FF524=FALSE,FF524="na"),"na",VLOOKUP(GJ524,'Vlookup tables'!$G$2:$H$7,2,FALSE))</f>
        <v>na</v>
      </c>
      <c r="FL524" t="str">
        <f>IF(OR(FG524=FALSE,FG524="na"),"na",VLOOKUP(GK524,'Vlookup tables'!$G$2:$H$7,2,FALSE))</f>
        <v>na</v>
      </c>
      <c r="FM524" t="str">
        <f>IF(OR(FD524=FALSE,FD524="na"),"na",VLOOKUP(GO524,'Vlookup tables'!$J$2:$K$5,2,FALSE))</f>
        <v>na</v>
      </c>
      <c r="FN524" t="str">
        <f>IF(OR(FE524=FALSE,FE524="na"),"na",VLOOKUP(GP524,'Vlookup tables'!$J$2:$K$5,2,FALSE))</f>
        <v>na</v>
      </c>
      <c r="FO524" t="str">
        <f>IF(OR(FF524=FALSE,FF524="na"),"na",VLOOKUP(GQ524,'Vlookup tables'!$J$2:$K$5,2,FALSE))</f>
        <v>na</v>
      </c>
      <c r="FP524" t="str">
        <f>IF(OR(FG524=FALSE,FG524="na"),"na",VLOOKUP(GR524,'Vlookup tables'!$J$2:$K$5,2,FALSE))</f>
        <v>na</v>
      </c>
      <c r="FQ524" t="str">
        <f t="shared" si="558"/>
        <v>na</v>
      </c>
      <c r="FR524" t="str">
        <f t="shared" si="559"/>
        <v>na</v>
      </c>
      <c r="FS524" t="str">
        <f t="shared" si="560"/>
        <v>na</v>
      </c>
      <c r="FT524" t="str">
        <f t="shared" si="561"/>
        <v>na</v>
      </c>
      <c r="FU524" t="str">
        <f t="shared" si="562"/>
        <v>na</v>
      </c>
      <c r="HX524" t="str">
        <f>IF(IT524="","Unknown",VLOOKUP(IT524,'Vlookup tables'!$B$13:$C$16,2,FALSE))</f>
        <v>Unknown</v>
      </c>
      <c r="HY524" t="str">
        <f>IF(IU524="","Unknown",VLOOKUP(IU524,'Vlookup tables'!$D$13:$E$16,2,FALSE))</f>
        <v>Unknown</v>
      </c>
      <c r="HZ524" t="str">
        <f>IF(IV524="","Unknown",VLOOKUP(IV524,'Vlookup tables'!$F$13:$G$16,2,FALSE))</f>
        <v>Unknown</v>
      </c>
      <c r="IA524" t="str">
        <f>IF(IW524="","Unknown",VLOOKUP(IW524,'Vlookup tables'!$H$13:$I$16,2,FALSE))</f>
        <v>Unknown</v>
      </c>
      <c r="IB524" t="str">
        <f>IF(IX524="","Unknown",VLOOKUP(IX524,'Vlookup tables'!$J$13:$K$16,2,FALSE))</f>
        <v>Unknown</v>
      </c>
      <c r="IC524" t="str">
        <f>IF(IY524="","Unknown",VLOOKUP(IY524,'Vlookup tables'!$L$13:$M$16,2,FALSE))</f>
        <v>Unknown</v>
      </c>
      <c r="ID524" t="str">
        <f>IF(IZ524="","Unknown",VLOOKUP(IZ524,'Vlookup tables'!$N$13:$O$16,2,FALSE))</f>
        <v>Unknown</v>
      </c>
      <c r="IE524" t="str">
        <f>VLOOKUP(JA524,'Vlookup tables'!$P$13:$Q$15,2,FALSE)</f>
        <v>Unknown</v>
      </c>
      <c r="IF524" t="str">
        <f t="shared" si="597"/>
        <v>na</v>
      </c>
      <c r="IG524" t="str">
        <f t="shared" si="598"/>
        <v>na</v>
      </c>
      <c r="IH524" t="str">
        <f t="shared" si="599"/>
        <v>na</v>
      </c>
      <c r="II524" t="str">
        <f t="shared" si="563"/>
        <v>na</v>
      </c>
      <c r="IJ524" t="str">
        <f>IF(OR(IF524=FALSE,IF524="na"),"na",VLOOKUP(JF524,'Vlookup tables'!$G$2:$H$7,2,FALSE))</f>
        <v>na</v>
      </c>
      <c r="IK524" t="str">
        <f>IF(OR(IG524=FALSE,IG524="na"),"na",VLOOKUP(JG524,'Vlookup tables'!$G$2:$H$7,2,FALSE))</f>
        <v>na</v>
      </c>
      <c r="IL524" t="str">
        <f>IF(OR(IH524=FALSE,IH524="na"),"na",VLOOKUP(JH524,'Vlookup tables'!$G$2:$H$7,2,FALSE))</f>
        <v>na</v>
      </c>
      <c r="IM524" t="str">
        <f>IF(OR(IF524=FALSE,IF524="na"),"na",VLOOKUP(JL524,'Vlookup tables'!$J$2:$K$5,2,FALSE))</f>
        <v>na</v>
      </c>
      <c r="IN524" t="str">
        <f>IF(OR(IG524=FALSE,IG524="na"),"na",VLOOKUP(JM524,'Vlookup tables'!$J$2:$K$5,2,FALSE))</f>
        <v>na</v>
      </c>
      <c r="IO524" t="str">
        <f>IF(OR(IH524=FALSE,IH524="na"),"na",VLOOKUP(JN524,'Vlookup tables'!$J$2:$K$5,2,FALSE))</f>
        <v>na</v>
      </c>
      <c r="IP524" t="str">
        <f t="shared" si="600"/>
        <v>na</v>
      </c>
      <c r="IQ524" t="str">
        <f t="shared" si="601"/>
        <v>na</v>
      </c>
      <c r="IR524" t="str">
        <f t="shared" si="602"/>
        <v>na</v>
      </c>
      <c r="IS524" t="b">
        <f t="shared" si="603"/>
        <v>0</v>
      </c>
      <c r="KQ524" t="b">
        <f t="shared" si="604"/>
        <v>0</v>
      </c>
      <c r="KR524">
        <f t="shared" si="564"/>
        <v>107</v>
      </c>
    </row>
    <row r="525" spans="1:304" ht="25.8" customHeight="1" outlineLevel="1" x14ac:dyDescent="0.3">
      <c r="A525">
        <v>45</v>
      </c>
      <c r="B525">
        <v>216</v>
      </c>
      <c r="C525" s="2">
        <v>44912.560532407406</v>
      </c>
      <c r="D525">
        <v>0.89999997615814198</v>
      </c>
      <c r="E525" t="s">
        <v>581</v>
      </c>
      <c r="F525" t="s">
        <v>680</v>
      </c>
      <c r="G525">
        <f>VLOOKUP(F525,'Vlookup tables'!$A$2:$B$10,2,FALSE)</f>
        <v>2</v>
      </c>
      <c r="H525" t="s">
        <v>631</v>
      </c>
      <c r="J525" t="str">
        <f t="shared" si="605"/>
        <v>Maintenance</v>
      </c>
      <c r="K525" t="s">
        <v>611</v>
      </c>
      <c r="L525">
        <f>VLOOKUP(K525,'Vlookup tables'!$A$2:$B$10,2,FALSE)</f>
        <v>4</v>
      </c>
      <c r="M525" t="s">
        <v>583</v>
      </c>
      <c r="N525" t="b">
        <f t="shared" si="565"/>
        <v>1</v>
      </c>
      <c r="O525" t="b">
        <f t="shared" si="566"/>
        <v>0</v>
      </c>
      <c r="P525" t="b">
        <f t="shared" si="567"/>
        <v>0</v>
      </c>
      <c r="Q525" t="b">
        <f t="shared" si="568"/>
        <v>0</v>
      </c>
      <c r="R525" t="b">
        <f t="shared" si="569"/>
        <v>0</v>
      </c>
      <c r="T525" t="str">
        <f t="shared" si="606"/>
        <v>na</v>
      </c>
      <c r="U525" t="str">
        <f t="shared" si="607"/>
        <v>Unknown</v>
      </c>
      <c r="V525" t="str">
        <f t="shared" si="608"/>
        <v>Unknown</v>
      </c>
      <c r="W525" t="str">
        <f t="shared" si="609"/>
        <v>Unknown</v>
      </c>
      <c r="X525" t="str">
        <f t="shared" si="610"/>
        <v>Unknown</v>
      </c>
      <c r="Y525" t="s">
        <v>621</v>
      </c>
      <c r="Z525">
        <f>VLOOKUP(Y525,'Vlookup tables'!$D$2:$E$6,2,FALSE)</f>
        <v>3</v>
      </c>
      <c r="AA525" t="str">
        <f t="shared" si="547"/>
        <v>na</v>
      </c>
      <c r="AB525" t="str">
        <f t="shared" si="570"/>
        <v>na</v>
      </c>
      <c r="AC525" t="str">
        <f t="shared" si="571"/>
        <v>na</v>
      </c>
      <c r="AD525" t="str">
        <f t="shared" si="572"/>
        <v>na</v>
      </c>
      <c r="AE525" t="str">
        <f t="shared" si="573"/>
        <v>na</v>
      </c>
      <c r="AF525" t="str">
        <f>IF(OR(AA525=FALSE,AA525="na"),"na",VLOOKUP(AV525,'Vlookup tables'!$G$2:$H$7,2,FALSE))</f>
        <v>na</v>
      </c>
      <c r="AG525" t="str">
        <f>IF(OR(AB525=FALSE,AB525="na"),"na",VLOOKUP(AW525,'Vlookup tables'!$G$2:$H$7,2,FALSE))</f>
        <v>na</v>
      </c>
      <c r="AH525" t="str">
        <f>IF(OR(AC525=FALSE,AC525="na"),"na",VLOOKUP(AX525,'Vlookup tables'!$G$2:$H$7,2,FALSE))</f>
        <v>na</v>
      </c>
      <c r="AI525" t="str">
        <f>IF(OR(AD525=FALSE,AD525="na"),"na",VLOOKUP(AY525,'Vlookup tables'!$G$2:$H$7,2,FALSE))</f>
        <v>na</v>
      </c>
      <c r="AJ525" t="str">
        <f>IF(OR(AA525=FALSE,AA525="na"),"na",VLOOKUP(BC525,'Vlookup tables'!$J$2:$K$5,2,FALSE))</f>
        <v>na</v>
      </c>
      <c r="AK525" t="str">
        <f>IF(OR(AB525=FALSE,AB525="na"),"na",VLOOKUP(BD525,'Vlookup tables'!$J$2:$K$5,2,FALSE))</f>
        <v>na</v>
      </c>
      <c r="AL525" t="str">
        <f>IF(OR(AC525=FALSE,AC525="na"),"na",VLOOKUP(BE525,'Vlookup tables'!$J$2:$K$5,2,FALSE))</f>
        <v>na</v>
      </c>
      <c r="AM525" t="str">
        <f>IF(OR(AD525=FALSE,AD525="na"),"na",VLOOKUP(BF525,'Vlookup tables'!$J$2:$K$5,2,FALSE))</f>
        <v>na</v>
      </c>
      <c r="AN525" t="str">
        <f t="shared" si="574"/>
        <v>na</v>
      </c>
      <c r="AO525" t="str">
        <f t="shared" si="575"/>
        <v>na</v>
      </c>
      <c r="AP525" t="str">
        <f t="shared" si="576"/>
        <v>na</v>
      </c>
      <c r="AQ525" t="str">
        <f t="shared" si="577"/>
        <v>na</v>
      </c>
      <c r="BQ525" t="str">
        <f t="shared" si="578"/>
        <v>na</v>
      </c>
      <c r="BR525" t="str">
        <f t="shared" si="579"/>
        <v>na</v>
      </c>
      <c r="BS525" t="str">
        <f t="shared" si="580"/>
        <v>na</v>
      </c>
      <c r="BT525" t="str">
        <f t="shared" si="581"/>
        <v>na</v>
      </c>
      <c r="BU525" t="str">
        <f t="shared" si="582"/>
        <v>na</v>
      </c>
      <c r="BV525" t="str">
        <f t="shared" si="583"/>
        <v>na</v>
      </c>
      <c r="BW525" t="str">
        <f>IF(OR(BR525=FALSE,BR525="na"),"na",VLOOKUP(CN525,'Vlookup tables'!$G$2:$H$7,2,FALSE))</f>
        <v>na</v>
      </c>
      <c r="BX525" t="str">
        <f>IF(OR(BS525=FALSE,BS525="na"),"na",VLOOKUP(CO525,'Vlookup tables'!$G$2:$H$7,2,FALSE))</f>
        <v>na</v>
      </c>
      <c r="BY525" t="str">
        <f>IF(OR(BT525=FALSE,BT525="na"),"na",VLOOKUP(CP525,'Vlookup tables'!$G$2:$H$7,2,FALSE))</f>
        <v>na</v>
      </c>
      <c r="BZ525" t="str">
        <f>IF(OR(BU525=FALSE,BU525="na"),"na",VLOOKUP(CQ525,'Vlookup tables'!$G$2:$H$7,2,FALSE))</f>
        <v>na</v>
      </c>
      <c r="CA525" t="str">
        <f>IF(OR(BR525=FALSE,BR525="na"),"na",VLOOKUP(CU525,'Vlookup tables'!$J$2:$K$5,2,FALSE))</f>
        <v>na</v>
      </c>
      <c r="CB525" t="str">
        <f>IF(OR(BS525=FALSE,BS525="na"),"na",VLOOKUP(CV525,'Vlookup tables'!$J$2:$K$5,2,FALSE))</f>
        <v>na</v>
      </c>
      <c r="CC525" t="str">
        <f>IF(OR(BT525=FALSE,BT525="na"),"na",VLOOKUP(CW525,'Vlookup tables'!$J$2:$K$5,2,FALSE))</f>
        <v>na</v>
      </c>
      <c r="CD525" t="str">
        <f>IF(OR(BU525=FALSE,BU525="na"),"na",VLOOKUP(CX525,'Vlookup tables'!$J$2:$K$5,2,FALSE))</f>
        <v>na</v>
      </c>
      <c r="CE525" t="str">
        <f t="shared" si="584"/>
        <v>na</v>
      </c>
      <c r="CF525" t="str">
        <f t="shared" si="585"/>
        <v>na</v>
      </c>
      <c r="CG525" t="str">
        <f t="shared" si="586"/>
        <v>na</v>
      </c>
      <c r="CH525" t="str">
        <f t="shared" si="587"/>
        <v>na</v>
      </c>
      <c r="DI525" t="str">
        <f t="shared" si="588"/>
        <v>na</v>
      </c>
      <c r="DM525" s="5" t="s">
        <v>703</v>
      </c>
      <c r="EQ525" t="str">
        <f t="shared" si="589"/>
        <v>Unknown</v>
      </c>
      <c r="ER525" t="b">
        <f t="shared" si="590"/>
        <v>0</v>
      </c>
      <c r="ES525" t="b">
        <f t="shared" si="591"/>
        <v>0</v>
      </c>
      <c r="ET525" t="b">
        <f t="shared" si="592"/>
        <v>0</v>
      </c>
      <c r="EU525" t="b">
        <f t="shared" si="593"/>
        <v>0</v>
      </c>
      <c r="EV525" t="b">
        <f t="shared" si="594"/>
        <v>0</v>
      </c>
      <c r="EW525" t="str">
        <f t="shared" si="548"/>
        <v>na</v>
      </c>
      <c r="EX525" t="str">
        <f t="shared" si="549"/>
        <v>na</v>
      </c>
      <c r="EY525" t="str">
        <f t="shared" si="550"/>
        <v>na</v>
      </c>
      <c r="EZ525" t="str">
        <f t="shared" si="551"/>
        <v>na</v>
      </c>
      <c r="FA525" t="str">
        <f t="shared" si="552"/>
        <v>na</v>
      </c>
      <c r="FB525" t="str">
        <f t="shared" si="553"/>
        <v>na</v>
      </c>
      <c r="FC525" t="str">
        <f t="shared" si="595"/>
        <v>na</v>
      </c>
      <c r="FD525" t="str">
        <f t="shared" si="554"/>
        <v>na</v>
      </c>
      <c r="FE525" t="str">
        <f t="shared" si="555"/>
        <v>na</v>
      </c>
      <c r="FF525" t="str">
        <f t="shared" si="556"/>
        <v>na</v>
      </c>
      <c r="FG525" t="str">
        <f t="shared" si="557"/>
        <v>na</v>
      </c>
      <c r="FH525" t="str">
        <f t="shared" si="596"/>
        <v>na</v>
      </c>
      <c r="FI525" t="str">
        <f>IF(OR(FD525=FALSE,FD525="na"),"na",VLOOKUP(GH525,'Vlookup tables'!$G$2:$H$7,2,FALSE))</f>
        <v>na</v>
      </c>
      <c r="FJ525" t="str">
        <f>IF(OR(FE525=FALSE,FE525="na"),"na",VLOOKUP(GI525,'Vlookup tables'!$G$2:$H$7,2,FALSE))</f>
        <v>na</v>
      </c>
      <c r="FK525" t="str">
        <f>IF(OR(FF525=FALSE,FF525="na"),"na",VLOOKUP(GJ525,'Vlookup tables'!$G$2:$H$7,2,FALSE))</f>
        <v>na</v>
      </c>
      <c r="FL525" t="str">
        <f>IF(OR(FG525=FALSE,FG525="na"),"na",VLOOKUP(GK525,'Vlookup tables'!$G$2:$H$7,2,FALSE))</f>
        <v>na</v>
      </c>
      <c r="FM525" t="str">
        <f>IF(OR(FD525=FALSE,FD525="na"),"na",VLOOKUP(GO525,'Vlookup tables'!$J$2:$K$5,2,FALSE))</f>
        <v>na</v>
      </c>
      <c r="FN525" t="str">
        <f>IF(OR(FE525=FALSE,FE525="na"),"na",VLOOKUP(GP525,'Vlookup tables'!$J$2:$K$5,2,FALSE))</f>
        <v>na</v>
      </c>
      <c r="FO525" t="str">
        <f>IF(OR(FF525=FALSE,FF525="na"),"na",VLOOKUP(GQ525,'Vlookup tables'!$J$2:$K$5,2,FALSE))</f>
        <v>na</v>
      </c>
      <c r="FP525" t="str">
        <f>IF(OR(FG525=FALSE,FG525="na"),"na",VLOOKUP(GR525,'Vlookup tables'!$J$2:$K$5,2,FALSE))</f>
        <v>na</v>
      </c>
      <c r="FQ525" t="str">
        <f t="shared" si="558"/>
        <v>na</v>
      </c>
      <c r="FR525" t="str">
        <f t="shared" si="559"/>
        <v>na</v>
      </c>
      <c r="FS525" t="str">
        <f t="shared" si="560"/>
        <v>na</v>
      </c>
      <c r="FT525" t="str">
        <f t="shared" si="561"/>
        <v>na</v>
      </c>
      <c r="FU525" t="str">
        <f t="shared" si="562"/>
        <v>na</v>
      </c>
      <c r="HX525" t="str">
        <f>IF(IT525="","Unknown",VLOOKUP(IT525,'Vlookup tables'!$B$13:$C$16,2,FALSE))</f>
        <v>Unknown</v>
      </c>
      <c r="HY525" t="str">
        <f>IF(IU525="","Unknown",VLOOKUP(IU525,'Vlookup tables'!$D$13:$E$16,2,FALSE))</f>
        <v>Unknown</v>
      </c>
      <c r="HZ525" t="str">
        <f>IF(IV525="","Unknown",VLOOKUP(IV525,'Vlookup tables'!$F$13:$G$16,2,FALSE))</f>
        <v>Unknown</v>
      </c>
      <c r="IA525" t="str">
        <f>IF(IW525="","Unknown",VLOOKUP(IW525,'Vlookup tables'!$H$13:$I$16,2,FALSE))</f>
        <v>Unknown</v>
      </c>
      <c r="IB525" t="str">
        <f>IF(IX525="","Unknown",VLOOKUP(IX525,'Vlookup tables'!$J$13:$K$16,2,FALSE))</f>
        <v>Unknown</v>
      </c>
      <c r="IC525" t="str">
        <f>IF(IY525="","Unknown",VLOOKUP(IY525,'Vlookup tables'!$L$13:$M$16,2,FALSE))</f>
        <v>Unknown</v>
      </c>
      <c r="ID525" t="str">
        <f>IF(IZ525="","Unknown",VLOOKUP(IZ525,'Vlookup tables'!$N$13:$O$16,2,FALSE))</f>
        <v>Unknown</v>
      </c>
      <c r="IE525" t="str">
        <f>VLOOKUP(JA525,'Vlookup tables'!$P$13:$Q$15,2,FALSE)</f>
        <v>Unknown</v>
      </c>
      <c r="IF525" t="str">
        <f t="shared" si="597"/>
        <v>na</v>
      </c>
      <c r="IG525" t="str">
        <f t="shared" si="598"/>
        <v>na</v>
      </c>
      <c r="IH525" t="str">
        <f t="shared" si="599"/>
        <v>na</v>
      </c>
      <c r="II525" t="str">
        <f t="shared" si="563"/>
        <v>na</v>
      </c>
      <c r="IJ525" t="str">
        <f>IF(OR(IF525=FALSE,IF525="na"),"na",VLOOKUP(JF525,'Vlookup tables'!$G$2:$H$7,2,FALSE))</f>
        <v>na</v>
      </c>
      <c r="IK525" t="str">
        <f>IF(OR(IG525=FALSE,IG525="na"),"na",VLOOKUP(JG525,'Vlookup tables'!$G$2:$H$7,2,FALSE))</f>
        <v>na</v>
      </c>
      <c r="IL525" t="str">
        <f>IF(OR(IH525=FALSE,IH525="na"),"na",VLOOKUP(JH525,'Vlookup tables'!$G$2:$H$7,2,FALSE))</f>
        <v>na</v>
      </c>
      <c r="IM525" t="str">
        <f>IF(OR(IF525=FALSE,IF525="na"),"na",VLOOKUP(JL525,'Vlookup tables'!$J$2:$K$5,2,FALSE))</f>
        <v>na</v>
      </c>
      <c r="IN525" t="str">
        <f>IF(OR(IG525=FALSE,IG525="na"),"na",VLOOKUP(JM525,'Vlookup tables'!$J$2:$K$5,2,FALSE))</f>
        <v>na</v>
      </c>
      <c r="IO525" t="str">
        <f>IF(OR(IH525=FALSE,IH525="na"),"na",VLOOKUP(JN525,'Vlookup tables'!$J$2:$K$5,2,FALSE))</f>
        <v>na</v>
      </c>
      <c r="IP525" t="str">
        <f t="shared" si="600"/>
        <v>na</v>
      </c>
      <c r="IQ525" t="str">
        <f t="shared" si="601"/>
        <v>na</v>
      </c>
      <c r="IR525" t="str">
        <f t="shared" si="602"/>
        <v>na</v>
      </c>
      <c r="IS525" t="b">
        <f t="shared" si="603"/>
        <v>0</v>
      </c>
      <c r="KQ525" t="b">
        <f t="shared" si="604"/>
        <v>0</v>
      </c>
      <c r="KR525">
        <f t="shared" si="564"/>
        <v>114</v>
      </c>
    </row>
    <row r="526" spans="1:304" ht="31.8" customHeight="1" outlineLevel="1" x14ac:dyDescent="0.3">
      <c r="A526">
        <v>43</v>
      </c>
      <c r="B526">
        <v>414</v>
      </c>
      <c r="C526" s="2">
        <v>44912.560879629629</v>
      </c>
      <c r="D526">
        <v>1</v>
      </c>
      <c r="E526" t="s">
        <v>1477</v>
      </c>
      <c r="F526" t="s">
        <v>611</v>
      </c>
      <c r="G526">
        <f>VLOOKUP(F526,'Vlookup tables'!$A$2:$B$10,2,FALSE)</f>
        <v>4</v>
      </c>
      <c r="H526" t="s">
        <v>567</v>
      </c>
      <c r="J526" t="str">
        <f t="shared" si="605"/>
        <v>Administration</v>
      </c>
      <c r="K526" t="s">
        <v>568</v>
      </c>
      <c r="L526">
        <f>VLOOKUP(K526,'Vlookup tables'!$A$2:$B$10,2,FALSE)</f>
        <v>6</v>
      </c>
      <c r="M526" t="s">
        <v>569</v>
      </c>
      <c r="N526" t="b">
        <f t="shared" si="565"/>
        <v>1</v>
      </c>
      <c r="O526" t="b">
        <f t="shared" si="566"/>
        <v>1</v>
      </c>
      <c r="P526" t="b">
        <f t="shared" si="567"/>
        <v>0</v>
      </c>
      <c r="Q526" t="b">
        <f t="shared" si="568"/>
        <v>0</v>
      </c>
      <c r="R526" t="b">
        <f t="shared" si="569"/>
        <v>0</v>
      </c>
      <c r="T526" t="str">
        <f t="shared" si="606"/>
        <v>na</v>
      </c>
      <c r="U526" t="str">
        <f t="shared" si="607"/>
        <v>na</v>
      </c>
      <c r="V526" t="str">
        <f t="shared" si="608"/>
        <v>Unknown</v>
      </c>
      <c r="W526" t="str">
        <f t="shared" si="609"/>
        <v>Unknown</v>
      </c>
      <c r="X526" t="str">
        <f t="shared" si="610"/>
        <v>Unknown</v>
      </c>
      <c r="Y526" t="s">
        <v>517</v>
      </c>
      <c r="Z526">
        <f>VLOOKUP(Y526,'Vlookup tables'!$D$2:$E$6,2,FALSE)</f>
        <v>1</v>
      </c>
      <c r="AA526" t="b">
        <f t="shared" si="547"/>
        <v>0</v>
      </c>
      <c r="AB526" t="b">
        <f t="shared" si="570"/>
        <v>0</v>
      </c>
      <c r="AC526" t="b">
        <f t="shared" si="571"/>
        <v>0</v>
      </c>
      <c r="AD526" t="b">
        <f t="shared" si="572"/>
        <v>0</v>
      </c>
      <c r="AE526" t="b">
        <f t="shared" si="573"/>
        <v>1</v>
      </c>
      <c r="AF526" t="str">
        <f>IF(OR(AA526=FALSE,AA526="na"),"na",VLOOKUP(AV526,'Vlookup tables'!$G$2:$H$7,2,FALSE))</f>
        <v>na</v>
      </c>
      <c r="AG526" t="str">
        <f>IF(OR(AB526=FALSE,AB526="na"),"na",VLOOKUP(AW526,'Vlookup tables'!$G$2:$H$7,2,FALSE))</f>
        <v>na</v>
      </c>
      <c r="AH526" t="str">
        <f>IF(OR(AC526=FALSE,AC526="na"),"na",VLOOKUP(AX526,'Vlookup tables'!$G$2:$H$7,2,FALSE))</f>
        <v>na</v>
      </c>
      <c r="AI526" t="str">
        <f>IF(OR(AD526=FALSE,AD526="na"),"na",VLOOKUP(AY526,'Vlookup tables'!$G$2:$H$7,2,FALSE))</f>
        <v>na</v>
      </c>
      <c r="AJ526" t="str">
        <f>IF(OR(AA526=FALSE,AA526="na"),"na",VLOOKUP(BC526,'Vlookup tables'!$J$2:$K$5,2,FALSE))</f>
        <v>na</v>
      </c>
      <c r="AK526" t="str">
        <f>IF(OR(AB526=FALSE,AB526="na"),"na",VLOOKUP(BD526,'Vlookup tables'!$J$2:$K$5,2,FALSE))</f>
        <v>na</v>
      </c>
      <c r="AL526" t="str">
        <f>IF(OR(AC526=FALSE,AC526="na"),"na",VLOOKUP(BE526,'Vlookup tables'!$J$2:$K$5,2,FALSE))</f>
        <v>na</v>
      </c>
      <c r="AM526" t="str">
        <f>IF(OR(AD526=FALSE,AD526="na"),"na",VLOOKUP(BF526,'Vlookup tables'!$J$2:$K$5,2,FALSE))</f>
        <v>na</v>
      </c>
      <c r="AN526" t="str">
        <f t="shared" si="574"/>
        <v>na</v>
      </c>
      <c r="AO526" t="str">
        <f t="shared" si="575"/>
        <v>na</v>
      </c>
      <c r="AP526" t="str">
        <f t="shared" si="576"/>
        <v>na</v>
      </c>
      <c r="AQ526" t="str">
        <f t="shared" si="577"/>
        <v>na</v>
      </c>
      <c r="AR526" t="s">
        <v>693</v>
      </c>
      <c r="AS526" t="s">
        <v>2248</v>
      </c>
      <c r="AX526" t="s">
        <v>531</v>
      </c>
      <c r="AZ526" t="s">
        <v>531</v>
      </c>
      <c r="BE526" t="s">
        <v>528</v>
      </c>
      <c r="BG526" t="s">
        <v>528</v>
      </c>
      <c r="BL526" t="s">
        <v>2249</v>
      </c>
      <c r="BN526" t="s">
        <v>2250</v>
      </c>
      <c r="BQ526" t="str">
        <f t="shared" si="578"/>
        <v>Yes</v>
      </c>
      <c r="BR526" t="b">
        <f t="shared" si="579"/>
        <v>1</v>
      </c>
      <c r="BS526" t="b">
        <f t="shared" si="580"/>
        <v>1</v>
      </c>
      <c r="BT526" t="b">
        <f t="shared" si="581"/>
        <v>1</v>
      </c>
      <c r="BU526" t="b">
        <f t="shared" si="582"/>
        <v>1</v>
      </c>
      <c r="BV526" t="b">
        <f t="shared" si="583"/>
        <v>0</v>
      </c>
      <c r="BW526">
        <f>IF(OR(BR526=FALSE,BR526="na"),"na",VLOOKUP(CN526,'Vlookup tables'!$G$2:$H$7,2,FALSE))</f>
        <v>1</v>
      </c>
      <c r="BX526">
        <f>IF(OR(BS526=FALSE,BS526="na"),"na",VLOOKUP(CO526,'Vlookup tables'!$G$2:$H$7,2,FALSE))</f>
        <v>1</v>
      </c>
      <c r="BY526">
        <f>IF(OR(BT526=FALSE,BT526="na"),"na",VLOOKUP(CP526,'Vlookup tables'!$G$2:$H$7,2,FALSE))</f>
        <v>1</v>
      </c>
      <c r="BZ526">
        <f>IF(OR(BU526=FALSE,BU526="na"),"na",VLOOKUP(CQ526,'Vlookup tables'!$G$2:$H$7,2,FALSE))</f>
        <v>1</v>
      </c>
      <c r="CA526">
        <f>IF(OR(BR526=FALSE,BR526="na"),"na",VLOOKUP(CU526,'Vlookup tables'!$J$2:$K$5,2,FALSE))</f>
        <v>2</v>
      </c>
      <c r="CB526">
        <f>IF(OR(BS526=FALSE,BS526="na"),"na",VLOOKUP(CV526,'Vlookup tables'!$J$2:$K$5,2,FALSE))</f>
        <v>2</v>
      </c>
      <c r="CC526">
        <f>IF(OR(BT526=FALSE,BT526="na"),"na",VLOOKUP(CW526,'Vlookup tables'!$J$2:$K$5,2,FALSE))</f>
        <v>2</v>
      </c>
      <c r="CD526">
        <f>IF(OR(BU526=FALSE,BU526="na"),"na",VLOOKUP(CX526,'Vlookup tables'!$J$2:$K$5,2,FALSE))</f>
        <v>2</v>
      </c>
      <c r="CE526" t="b">
        <f t="shared" si="584"/>
        <v>1</v>
      </c>
      <c r="CF526" t="b">
        <f t="shared" si="585"/>
        <v>1</v>
      </c>
      <c r="CG526" t="b">
        <f t="shared" si="586"/>
        <v>1</v>
      </c>
      <c r="CH526" t="b">
        <f t="shared" si="587"/>
        <v>1</v>
      </c>
      <c r="CI526" t="s">
        <v>519</v>
      </c>
      <c r="CJ526" t="s">
        <v>550</v>
      </c>
      <c r="CN526" t="s">
        <v>530</v>
      </c>
      <c r="CO526" t="s">
        <v>530</v>
      </c>
      <c r="CP526" t="s">
        <v>530</v>
      </c>
      <c r="CQ526" t="s">
        <v>530</v>
      </c>
      <c r="CR526" t="s">
        <v>530</v>
      </c>
      <c r="CU526" t="s">
        <v>528</v>
      </c>
      <c r="CV526" t="s">
        <v>528</v>
      </c>
      <c r="CW526" t="s">
        <v>528</v>
      </c>
      <c r="CX526" t="s">
        <v>528</v>
      </c>
      <c r="CY526" t="s">
        <v>528</v>
      </c>
      <c r="DB526" t="s">
        <v>2251</v>
      </c>
      <c r="DC526" t="s">
        <v>2251</v>
      </c>
      <c r="DD526" t="s">
        <v>2251</v>
      </c>
      <c r="DE526" t="s">
        <v>2251</v>
      </c>
      <c r="DI526" t="b">
        <f t="shared" si="588"/>
        <v>0</v>
      </c>
      <c r="DK526" t="s">
        <v>552</v>
      </c>
      <c r="EQ526" t="str">
        <f t="shared" si="589"/>
        <v>Unknown</v>
      </c>
      <c r="ER526" t="b">
        <f t="shared" si="590"/>
        <v>0</v>
      </c>
      <c r="ES526" t="b">
        <f t="shared" si="591"/>
        <v>0</v>
      </c>
      <c r="ET526" t="b">
        <f t="shared" si="592"/>
        <v>0</v>
      </c>
      <c r="EU526" t="b">
        <f t="shared" si="593"/>
        <v>0</v>
      </c>
      <c r="EV526" t="b">
        <f t="shared" si="594"/>
        <v>0</v>
      </c>
      <c r="EW526" t="str">
        <f t="shared" si="548"/>
        <v>na</v>
      </c>
      <c r="EX526" t="str">
        <f t="shared" si="549"/>
        <v>na</v>
      </c>
      <c r="EY526" t="str">
        <f t="shared" si="550"/>
        <v>na</v>
      </c>
      <c r="EZ526" t="str">
        <f t="shared" si="551"/>
        <v>na</v>
      </c>
      <c r="FA526" t="str">
        <f t="shared" si="552"/>
        <v>na</v>
      </c>
      <c r="FB526" t="str">
        <f t="shared" si="553"/>
        <v>na</v>
      </c>
      <c r="FC526" t="str">
        <f t="shared" si="595"/>
        <v>na</v>
      </c>
      <c r="FD526" t="str">
        <f t="shared" si="554"/>
        <v>na</v>
      </c>
      <c r="FE526" t="str">
        <f t="shared" si="555"/>
        <v>na</v>
      </c>
      <c r="FF526" t="str">
        <f t="shared" si="556"/>
        <v>na</v>
      </c>
      <c r="FG526" t="str">
        <f t="shared" si="557"/>
        <v>na</v>
      </c>
      <c r="FH526" t="str">
        <f t="shared" si="596"/>
        <v>na</v>
      </c>
      <c r="FI526" t="str">
        <f>IF(OR(FD526=FALSE,FD526="na"),"na",VLOOKUP(GH526,'Vlookup tables'!$G$2:$H$7,2,FALSE))</f>
        <v>na</v>
      </c>
      <c r="FJ526" t="str">
        <f>IF(OR(FE526=FALSE,FE526="na"),"na",VLOOKUP(GI526,'Vlookup tables'!$G$2:$H$7,2,FALSE))</f>
        <v>na</v>
      </c>
      <c r="FK526" t="str">
        <f>IF(OR(FF526=FALSE,FF526="na"),"na",VLOOKUP(GJ526,'Vlookup tables'!$G$2:$H$7,2,FALSE))</f>
        <v>na</v>
      </c>
      <c r="FL526" t="str">
        <f>IF(OR(FG526=FALSE,FG526="na"),"na",VLOOKUP(GK526,'Vlookup tables'!$G$2:$H$7,2,FALSE))</f>
        <v>na</v>
      </c>
      <c r="FM526" t="str">
        <f>IF(OR(FD526=FALSE,FD526="na"),"na",VLOOKUP(GO526,'Vlookup tables'!$J$2:$K$5,2,FALSE))</f>
        <v>na</v>
      </c>
      <c r="FN526" t="str">
        <f>IF(OR(FE526=FALSE,FE526="na"),"na",VLOOKUP(GP526,'Vlookup tables'!$J$2:$K$5,2,FALSE))</f>
        <v>na</v>
      </c>
      <c r="FO526" t="str">
        <f>IF(OR(FF526=FALSE,FF526="na"),"na",VLOOKUP(GQ526,'Vlookup tables'!$J$2:$K$5,2,FALSE))</f>
        <v>na</v>
      </c>
      <c r="FP526" t="str">
        <f>IF(OR(FG526=FALSE,FG526="na"),"na",VLOOKUP(GR526,'Vlookup tables'!$J$2:$K$5,2,FALSE))</f>
        <v>na</v>
      </c>
      <c r="FQ526" t="str">
        <f t="shared" si="558"/>
        <v>na</v>
      </c>
      <c r="FR526" t="str">
        <f t="shared" si="559"/>
        <v>na</v>
      </c>
      <c r="FS526" t="str">
        <f t="shared" si="560"/>
        <v>na</v>
      </c>
      <c r="FT526" t="str">
        <f t="shared" si="561"/>
        <v>na</v>
      </c>
      <c r="FU526" t="str">
        <f t="shared" si="562"/>
        <v>na</v>
      </c>
      <c r="HX526" t="str">
        <f>IF(IT526="","Unknown",VLOOKUP(IT526,'Vlookup tables'!$B$13:$C$16,2,FALSE))</f>
        <v>Unknown</v>
      </c>
      <c r="HY526" t="str">
        <f>IF(IU526="","Unknown",VLOOKUP(IU526,'Vlookup tables'!$D$13:$E$16,2,FALSE))</f>
        <v>Unknown</v>
      </c>
      <c r="HZ526" t="str">
        <f>IF(IV526="","Unknown",VLOOKUP(IV526,'Vlookup tables'!$F$13:$G$16,2,FALSE))</f>
        <v>Unknown</v>
      </c>
      <c r="IA526" t="str">
        <f>IF(IW526="","Unknown",VLOOKUP(IW526,'Vlookup tables'!$H$13:$I$16,2,FALSE))</f>
        <v>Unknown</v>
      </c>
      <c r="IB526" t="str">
        <f>IF(IX526="","Unknown",VLOOKUP(IX526,'Vlookup tables'!$J$13:$K$16,2,FALSE))</f>
        <v>Unknown</v>
      </c>
      <c r="IC526" t="str">
        <f>IF(IY526="","Unknown",VLOOKUP(IY526,'Vlookup tables'!$L$13:$M$16,2,FALSE))</f>
        <v>Unknown</v>
      </c>
      <c r="ID526" t="str">
        <f>IF(IZ526="","Unknown",VLOOKUP(IZ526,'Vlookup tables'!$N$13:$O$16,2,FALSE))</f>
        <v>Unknown</v>
      </c>
      <c r="IE526" t="str">
        <f>VLOOKUP(JA526,'Vlookup tables'!$P$13:$Q$15,2,FALSE)</f>
        <v>Unknown</v>
      </c>
      <c r="IF526" t="str">
        <f t="shared" si="597"/>
        <v>na</v>
      </c>
      <c r="IG526" t="str">
        <f t="shared" si="598"/>
        <v>na</v>
      </c>
      <c r="IH526" t="str">
        <f t="shared" si="599"/>
        <v>na</v>
      </c>
      <c r="II526" t="str">
        <f t="shared" si="563"/>
        <v>na</v>
      </c>
      <c r="IJ526" t="str">
        <f>IF(OR(IF526=FALSE,IF526="na"),"na",VLOOKUP(JF526,'Vlookup tables'!$G$2:$H$7,2,FALSE))</f>
        <v>na</v>
      </c>
      <c r="IK526" t="str">
        <f>IF(OR(IG526=FALSE,IG526="na"),"na",VLOOKUP(JG526,'Vlookup tables'!$G$2:$H$7,2,FALSE))</f>
        <v>na</v>
      </c>
      <c r="IL526" t="str">
        <f>IF(OR(IH526=FALSE,IH526="na"),"na",VLOOKUP(JH526,'Vlookup tables'!$G$2:$H$7,2,FALSE))</f>
        <v>na</v>
      </c>
      <c r="IM526" t="str">
        <f>IF(OR(IF526=FALSE,IF526="na"),"na",VLOOKUP(JL526,'Vlookup tables'!$J$2:$K$5,2,FALSE))</f>
        <v>na</v>
      </c>
      <c r="IN526" t="str">
        <f>IF(OR(IG526=FALSE,IG526="na"),"na",VLOOKUP(JM526,'Vlookup tables'!$J$2:$K$5,2,FALSE))</f>
        <v>na</v>
      </c>
      <c r="IO526" t="str">
        <f>IF(OR(IH526=FALSE,IH526="na"),"na",VLOOKUP(JN526,'Vlookup tables'!$J$2:$K$5,2,FALSE))</f>
        <v>na</v>
      </c>
      <c r="IP526" t="str">
        <f t="shared" si="600"/>
        <v>na</v>
      </c>
      <c r="IQ526" t="str">
        <f t="shared" si="601"/>
        <v>na</v>
      </c>
      <c r="IR526" t="str">
        <f t="shared" si="602"/>
        <v>na</v>
      </c>
      <c r="IS526" t="b">
        <f t="shared" si="603"/>
        <v>0</v>
      </c>
      <c r="KQ526" t="b">
        <f t="shared" si="604"/>
        <v>0</v>
      </c>
      <c r="KR526">
        <f t="shared" si="564"/>
        <v>138</v>
      </c>
    </row>
    <row r="527" spans="1:304" ht="21.6" customHeight="1" outlineLevel="1" x14ac:dyDescent="0.3">
      <c r="A527">
        <v>1</v>
      </c>
      <c r="B527">
        <v>21</v>
      </c>
      <c r="C527" s="2">
        <v>44912.561331018522</v>
      </c>
      <c r="D527">
        <v>1</v>
      </c>
      <c r="G527" t="str">
        <f>VLOOKUP(F527,'Vlookup tables'!$A$2:$B$10,2,FALSE)</f>
        <v>Unknown</v>
      </c>
      <c r="J527" t="str">
        <f t="shared" si="605"/>
        <v>Unknown</v>
      </c>
      <c r="L527" t="str">
        <f>VLOOKUP(K527,'Vlookup tables'!$A$2:$B$10,2,FALSE)</f>
        <v>Unknown</v>
      </c>
      <c r="N527" t="str">
        <f t="shared" si="565"/>
        <v>Unknown</v>
      </c>
      <c r="O527" t="str">
        <f t="shared" si="566"/>
        <v>Unknown</v>
      </c>
      <c r="P527" t="str">
        <f t="shared" si="567"/>
        <v>Unknown</v>
      </c>
      <c r="Q527" t="str">
        <f t="shared" si="568"/>
        <v>Unknown</v>
      </c>
      <c r="R527" t="str">
        <f t="shared" si="569"/>
        <v>Unknown</v>
      </c>
      <c r="T527" t="str">
        <f t="shared" si="606"/>
        <v>Unknown</v>
      </c>
      <c r="U527" t="str">
        <f t="shared" si="607"/>
        <v>Unknown</v>
      </c>
      <c r="V527" t="str">
        <f t="shared" si="608"/>
        <v>Unknown</v>
      </c>
      <c r="W527" t="str">
        <f t="shared" si="609"/>
        <v>Unknown</v>
      </c>
      <c r="X527" t="str">
        <f t="shared" si="610"/>
        <v>Unknown</v>
      </c>
      <c r="Z527" t="str">
        <f>VLOOKUP(Y527,'Vlookup tables'!$D$2:$E$6,2,FALSE)</f>
        <v>Unknown</v>
      </c>
      <c r="AA527" t="str">
        <f t="shared" si="547"/>
        <v>Unknown</v>
      </c>
      <c r="AB527" t="str">
        <f t="shared" si="570"/>
        <v>Unknown</v>
      </c>
      <c r="AC527" t="str">
        <f t="shared" si="571"/>
        <v>Unknown</v>
      </c>
      <c r="AD527" t="str">
        <f t="shared" si="572"/>
        <v>Unknown</v>
      </c>
      <c r="AE527" t="str">
        <f t="shared" si="573"/>
        <v>Unknown</v>
      </c>
      <c r="AF527" t="str">
        <f>IF(OR(AA527=FALSE,AA527="na"),"na",VLOOKUP(AV527,'Vlookup tables'!$G$2:$H$7,2,FALSE))</f>
        <v>Unknown</v>
      </c>
      <c r="AG527" t="str">
        <f>IF(OR(AB527=FALSE,AB527="na"),"na",VLOOKUP(AW527,'Vlookup tables'!$G$2:$H$7,2,FALSE))</f>
        <v>Unknown</v>
      </c>
      <c r="AH527" t="str">
        <f>IF(OR(AC527=FALSE,AC527="na"),"na",VLOOKUP(AX527,'Vlookup tables'!$G$2:$H$7,2,FALSE))</f>
        <v>Unknown</v>
      </c>
      <c r="AI527" t="str">
        <f>IF(OR(AD527=FALSE,AD527="na"),"na",VLOOKUP(AY527,'Vlookup tables'!$G$2:$H$7,2,FALSE))</f>
        <v>Unknown</v>
      </c>
      <c r="AJ527" t="str">
        <f>IF(OR(AA527=FALSE,AA527="na"),"na",VLOOKUP(BC527,'Vlookup tables'!$J$2:$K$5,2,FALSE))</f>
        <v>Unknown</v>
      </c>
      <c r="AK527" t="str">
        <f>IF(OR(AB527=FALSE,AB527="na"),"na",VLOOKUP(BD527,'Vlookup tables'!$J$2:$K$5,2,FALSE))</f>
        <v>Unknown</v>
      </c>
      <c r="AL527" t="str">
        <f>IF(OR(AC527=FALSE,AC527="na"),"na",VLOOKUP(BE527,'Vlookup tables'!$J$2:$K$5,2,FALSE))</f>
        <v>Unknown</v>
      </c>
      <c r="AM527" t="str">
        <f>IF(OR(AD527=FALSE,AD527="na"),"na",VLOOKUP(BF527,'Vlookup tables'!$J$2:$K$5,2,FALSE))</f>
        <v>Unknown</v>
      </c>
      <c r="AN527" t="b">
        <f t="shared" si="574"/>
        <v>0</v>
      </c>
      <c r="AO527" t="b">
        <f t="shared" si="575"/>
        <v>0</v>
      </c>
      <c r="AP527" t="b">
        <f t="shared" si="576"/>
        <v>0</v>
      </c>
      <c r="AQ527" t="b">
        <f t="shared" si="577"/>
        <v>0</v>
      </c>
      <c r="BQ527" t="str">
        <f t="shared" si="578"/>
        <v>Unknown</v>
      </c>
      <c r="BR527" t="str">
        <f t="shared" si="579"/>
        <v>Unknown</v>
      </c>
      <c r="BS527" t="str">
        <f t="shared" si="580"/>
        <v>Unknown</v>
      </c>
      <c r="BT527" t="str">
        <f t="shared" si="581"/>
        <v>Unknown</v>
      </c>
      <c r="BU527" t="str">
        <f t="shared" si="582"/>
        <v>Unknown</v>
      </c>
      <c r="BV527" t="str">
        <f t="shared" si="583"/>
        <v>Unknown</v>
      </c>
      <c r="BW527" t="str">
        <f>IF(OR(BR527=FALSE,BR527="na"),"na",VLOOKUP(CN527,'Vlookup tables'!$G$2:$H$7,2,FALSE))</f>
        <v>Unknown</v>
      </c>
      <c r="BX527" t="str">
        <f>IF(OR(BS527=FALSE,BS527="na"),"na",VLOOKUP(CO527,'Vlookup tables'!$G$2:$H$7,2,FALSE))</f>
        <v>Unknown</v>
      </c>
      <c r="BY527" t="str">
        <f>IF(OR(BT527=FALSE,BT527="na"),"na",VLOOKUP(CP527,'Vlookup tables'!$G$2:$H$7,2,FALSE))</f>
        <v>Unknown</v>
      </c>
      <c r="BZ527" t="str">
        <f>IF(OR(BU527=FALSE,BU527="na"),"na",VLOOKUP(CQ527,'Vlookup tables'!$G$2:$H$7,2,FALSE))</f>
        <v>Unknown</v>
      </c>
      <c r="CA527" t="str">
        <f>IF(OR(BR527=FALSE,BR527="na"),"na",VLOOKUP(CU527,'Vlookup tables'!$J$2:$K$5,2,FALSE))</f>
        <v>Unknown</v>
      </c>
      <c r="CB527" t="str">
        <f>IF(OR(BS527=FALSE,BS527="na"),"na",VLOOKUP(CV527,'Vlookup tables'!$J$2:$K$5,2,FALSE))</f>
        <v>Unknown</v>
      </c>
      <c r="CC527" t="str">
        <f>IF(OR(BT527=FALSE,BT527="na"),"na",VLOOKUP(CW527,'Vlookup tables'!$J$2:$K$5,2,FALSE))</f>
        <v>Unknown</v>
      </c>
      <c r="CD527" t="str">
        <f>IF(OR(BU527=FALSE,BU527="na"),"na",VLOOKUP(CX527,'Vlookup tables'!$J$2:$K$5,2,FALSE))</f>
        <v>Unknown</v>
      </c>
      <c r="CE527" t="b">
        <f t="shared" si="584"/>
        <v>0</v>
      </c>
      <c r="CF527" t="b">
        <f t="shared" si="585"/>
        <v>0</v>
      </c>
      <c r="CG527" t="b">
        <f t="shared" si="586"/>
        <v>0</v>
      </c>
      <c r="CH527" t="b">
        <f t="shared" si="587"/>
        <v>0</v>
      </c>
      <c r="DI527" t="b">
        <f t="shared" si="588"/>
        <v>0</v>
      </c>
      <c r="EQ527" t="str">
        <f t="shared" si="589"/>
        <v>Unknown</v>
      </c>
      <c r="ER527" t="b">
        <f t="shared" si="590"/>
        <v>0</v>
      </c>
      <c r="ES527" t="b">
        <f t="shared" si="591"/>
        <v>0</v>
      </c>
      <c r="ET527" t="b">
        <f t="shared" si="592"/>
        <v>0</v>
      </c>
      <c r="EU527" t="b">
        <f t="shared" si="593"/>
        <v>0</v>
      </c>
      <c r="EV527" t="b">
        <f t="shared" si="594"/>
        <v>0</v>
      </c>
      <c r="EW527" t="str">
        <f t="shared" si="548"/>
        <v>na</v>
      </c>
      <c r="EX527" t="str">
        <f t="shared" si="549"/>
        <v>na</v>
      </c>
      <c r="EY527" t="str">
        <f t="shared" si="550"/>
        <v>na</v>
      </c>
      <c r="EZ527" t="str">
        <f t="shared" si="551"/>
        <v>na</v>
      </c>
      <c r="FA527" t="str">
        <f t="shared" si="552"/>
        <v>na</v>
      </c>
      <c r="FB527" t="str">
        <f t="shared" si="553"/>
        <v>na</v>
      </c>
      <c r="FC527" t="str">
        <f t="shared" si="595"/>
        <v>na</v>
      </c>
      <c r="FD527" t="str">
        <f t="shared" si="554"/>
        <v>na</v>
      </c>
      <c r="FE527" t="str">
        <f t="shared" si="555"/>
        <v>na</v>
      </c>
      <c r="FF527" t="str">
        <f t="shared" si="556"/>
        <v>na</v>
      </c>
      <c r="FG527" t="str">
        <f t="shared" si="557"/>
        <v>na</v>
      </c>
      <c r="FH527" t="str">
        <f t="shared" si="596"/>
        <v>na</v>
      </c>
      <c r="FI527" t="str">
        <f>IF(OR(FD527=FALSE,FD527="na"),"na",VLOOKUP(GH527,'Vlookup tables'!$G$2:$H$7,2,FALSE))</f>
        <v>na</v>
      </c>
      <c r="FJ527" t="str">
        <f>IF(OR(FE527=FALSE,FE527="na"),"na",VLOOKUP(GI527,'Vlookup tables'!$G$2:$H$7,2,FALSE))</f>
        <v>na</v>
      </c>
      <c r="FK527" t="str">
        <f>IF(OR(FF527=FALSE,FF527="na"),"na",VLOOKUP(GJ527,'Vlookup tables'!$G$2:$H$7,2,FALSE))</f>
        <v>na</v>
      </c>
      <c r="FL527" t="str">
        <f>IF(OR(FG527=FALSE,FG527="na"),"na",VLOOKUP(GK527,'Vlookup tables'!$G$2:$H$7,2,FALSE))</f>
        <v>na</v>
      </c>
      <c r="FM527" t="str">
        <f>IF(OR(FD527=FALSE,FD527="na"),"na",VLOOKUP(GO527,'Vlookup tables'!$J$2:$K$5,2,FALSE))</f>
        <v>na</v>
      </c>
      <c r="FN527" t="str">
        <f>IF(OR(FE527=FALSE,FE527="na"),"na",VLOOKUP(GP527,'Vlookup tables'!$J$2:$K$5,2,FALSE))</f>
        <v>na</v>
      </c>
      <c r="FO527" t="str">
        <f>IF(OR(FF527=FALSE,FF527="na"),"na",VLOOKUP(GQ527,'Vlookup tables'!$J$2:$K$5,2,FALSE))</f>
        <v>na</v>
      </c>
      <c r="FP527" t="str">
        <f>IF(OR(FG527=FALSE,FG527="na"),"na",VLOOKUP(GR527,'Vlookup tables'!$J$2:$K$5,2,FALSE))</f>
        <v>na</v>
      </c>
      <c r="FQ527" t="str">
        <f t="shared" si="558"/>
        <v>na</v>
      </c>
      <c r="FR527" t="str">
        <f t="shared" si="559"/>
        <v>na</v>
      </c>
      <c r="FS527" t="str">
        <f t="shared" si="560"/>
        <v>na</v>
      </c>
      <c r="FT527" t="str">
        <f t="shared" si="561"/>
        <v>na</v>
      </c>
      <c r="FU527" t="str">
        <f t="shared" si="562"/>
        <v>na</v>
      </c>
      <c r="HX527" t="str">
        <f>IF(IT527="","Unknown",VLOOKUP(IT527,'Vlookup tables'!$B$13:$C$16,2,FALSE))</f>
        <v>Unknown</v>
      </c>
      <c r="HY527" t="str">
        <f>IF(IU527="","Unknown",VLOOKUP(IU527,'Vlookup tables'!$D$13:$E$16,2,FALSE))</f>
        <v>Unknown</v>
      </c>
      <c r="HZ527" t="str">
        <f>IF(IV527="","Unknown",VLOOKUP(IV527,'Vlookup tables'!$F$13:$G$16,2,FALSE))</f>
        <v>Unknown</v>
      </c>
      <c r="IA527" t="str">
        <f>IF(IW527="","Unknown",VLOOKUP(IW527,'Vlookup tables'!$H$13:$I$16,2,FALSE))</f>
        <v>Unknown</v>
      </c>
      <c r="IB527" t="str">
        <f>IF(IX527="","Unknown",VLOOKUP(IX527,'Vlookup tables'!$J$13:$K$16,2,FALSE))</f>
        <v>Unknown</v>
      </c>
      <c r="IC527" t="str">
        <f>IF(IY527="","Unknown",VLOOKUP(IY527,'Vlookup tables'!$L$13:$M$16,2,FALSE))</f>
        <v>Unknown</v>
      </c>
      <c r="ID527" t="str">
        <f>IF(IZ527="","Unknown",VLOOKUP(IZ527,'Vlookup tables'!$N$13:$O$16,2,FALSE))</f>
        <v>Unknown</v>
      </c>
      <c r="IE527" t="str">
        <f>VLOOKUP(JA527,'Vlookup tables'!$P$13:$Q$15,2,FALSE)</f>
        <v>Unknown</v>
      </c>
      <c r="IF527" t="str">
        <f t="shared" si="597"/>
        <v>na</v>
      </c>
      <c r="IG527" t="str">
        <f t="shared" si="598"/>
        <v>na</v>
      </c>
      <c r="IH527" t="str">
        <f t="shared" si="599"/>
        <v>na</v>
      </c>
      <c r="II527" t="str">
        <f t="shared" si="563"/>
        <v>na</v>
      </c>
      <c r="IJ527" t="str">
        <f>IF(OR(IF527=FALSE,IF527="na"),"na",VLOOKUP(JF527,'Vlookup tables'!$G$2:$H$7,2,FALSE))</f>
        <v>na</v>
      </c>
      <c r="IK527" t="str">
        <f>IF(OR(IG527=FALSE,IG527="na"),"na",VLOOKUP(JG527,'Vlookup tables'!$G$2:$H$7,2,FALSE))</f>
        <v>na</v>
      </c>
      <c r="IL527" t="str">
        <f>IF(OR(IH527=FALSE,IH527="na"),"na",VLOOKUP(JH527,'Vlookup tables'!$G$2:$H$7,2,FALSE))</f>
        <v>na</v>
      </c>
      <c r="IM527" t="str">
        <f>IF(OR(IF527=FALSE,IF527="na"),"na",VLOOKUP(JL527,'Vlookup tables'!$J$2:$K$5,2,FALSE))</f>
        <v>na</v>
      </c>
      <c r="IN527" t="str">
        <f>IF(OR(IG527=FALSE,IG527="na"),"na",VLOOKUP(JM527,'Vlookup tables'!$J$2:$K$5,2,FALSE))</f>
        <v>na</v>
      </c>
      <c r="IO527" t="str">
        <f>IF(OR(IH527=FALSE,IH527="na"),"na",VLOOKUP(JN527,'Vlookup tables'!$J$2:$K$5,2,FALSE))</f>
        <v>na</v>
      </c>
      <c r="IP527" t="str">
        <f t="shared" si="600"/>
        <v>na</v>
      </c>
      <c r="IQ527" t="str">
        <f t="shared" si="601"/>
        <v>na</v>
      </c>
      <c r="IR527" t="str">
        <f t="shared" si="602"/>
        <v>na</v>
      </c>
      <c r="IS527" t="b">
        <f t="shared" si="603"/>
        <v>0</v>
      </c>
      <c r="KQ527" t="b">
        <f t="shared" si="604"/>
        <v>0</v>
      </c>
      <c r="KR527">
        <f t="shared" si="564"/>
        <v>107</v>
      </c>
    </row>
    <row r="528" spans="1:304" ht="27" customHeight="1" outlineLevel="1" x14ac:dyDescent="0.3">
      <c r="A528">
        <v>52</v>
      </c>
      <c r="B528">
        <v>298</v>
      </c>
      <c r="C528" s="2">
        <v>44912.562337962961</v>
      </c>
      <c r="D528">
        <v>1</v>
      </c>
      <c r="E528" t="s">
        <v>544</v>
      </c>
      <c r="F528" t="s">
        <v>566</v>
      </c>
      <c r="G528">
        <f>VLOOKUP(F528,'Vlookup tables'!$A$2:$B$10,2,FALSE)</f>
        <v>3</v>
      </c>
      <c r="H528" t="s">
        <v>631</v>
      </c>
      <c r="J528" t="str">
        <f t="shared" si="605"/>
        <v>Maintenance</v>
      </c>
      <c r="K528" t="s">
        <v>566</v>
      </c>
      <c r="L528">
        <f>VLOOKUP(K528,'Vlookup tables'!$A$2:$B$10,2,FALSE)</f>
        <v>3</v>
      </c>
      <c r="M528" t="s">
        <v>701</v>
      </c>
      <c r="N528" t="b">
        <f t="shared" si="565"/>
        <v>1</v>
      </c>
      <c r="O528" t="b">
        <f t="shared" si="566"/>
        <v>1</v>
      </c>
      <c r="P528" t="b">
        <f t="shared" si="567"/>
        <v>0</v>
      </c>
      <c r="Q528" t="b">
        <f t="shared" si="568"/>
        <v>1</v>
      </c>
      <c r="R528" t="b">
        <f t="shared" si="569"/>
        <v>0</v>
      </c>
      <c r="S528" t="s">
        <v>603</v>
      </c>
      <c r="T528" t="str">
        <f t="shared" si="606"/>
        <v>na</v>
      </c>
      <c r="U528" t="str">
        <f t="shared" si="607"/>
        <v>na</v>
      </c>
      <c r="V528" t="b">
        <f t="shared" si="608"/>
        <v>1</v>
      </c>
      <c r="W528" t="str">
        <f t="shared" si="609"/>
        <v>na</v>
      </c>
      <c r="X528" t="b">
        <f t="shared" si="610"/>
        <v>1</v>
      </c>
      <c r="Y528" t="s">
        <v>517</v>
      </c>
      <c r="Z528">
        <f>VLOOKUP(Y528,'Vlookup tables'!$D$2:$E$6,2,FALSE)</f>
        <v>1</v>
      </c>
      <c r="AA528" t="b">
        <f t="shared" si="547"/>
        <v>1</v>
      </c>
      <c r="AB528" t="b">
        <f t="shared" si="570"/>
        <v>0</v>
      </c>
      <c r="AC528" t="b">
        <f t="shared" si="571"/>
        <v>0</v>
      </c>
      <c r="AD528" t="b">
        <f t="shared" si="572"/>
        <v>0</v>
      </c>
      <c r="AE528" t="b">
        <f t="shared" si="573"/>
        <v>0</v>
      </c>
      <c r="AF528">
        <f>IF(OR(AA528=FALSE,AA528="na"),"na",VLOOKUP(AV528,'Vlookup tables'!$G$2:$H$7,2,FALSE))</f>
        <v>5</v>
      </c>
      <c r="AG528" t="str">
        <f>IF(OR(AB528=FALSE,AB528="na"),"na",VLOOKUP(AW528,'Vlookup tables'!$G$2:$H$7,2,FALSE))</f>
        <v>na</v>
      </c>
      <c r="AH528" t="str">
        <f>IF(OR(AC528=FALSE,AC528="na"),"na",VLOOKUP(AX528,'Vlookup tables'!$G$2:$H$7,2,FALSE))</f>
        <v>na</v>
      </c>
      <c r="AI528" t="str">
        <f>IF(OR(AD528=FALSE,AD528="na"),"na",VLOOKUP(AY528,'Vlookup tables'!$G$2:$H$7,2,FALSE))</f>
        <v>na</v>
      </c>
      <c r="AJ528">
        <f>IF(OR(AA528=FALSE,AA528="na"),"na",VLOOKUP(BC528,'Vlookup tables'!$J$2:$K$5,2,FALSE))</f>
        <v>3</v>
      </c>
      <c r="AK528" t="str">
        <f>IF(OR(AB528=FALSE,AB528="na"),"na",VLOOKUP(BD528,'Vlookup tables'!$J$2:$K$5,2,FALSE))</f>
        <v>na</v>
      </c>
      <c r="AL528" t="str">
        <f>IF(OR(AC528=FALSE,AC528="na"),"na",VLOOKUP(BE528,'Vlookup tables'!$J$2:$K$5,2,FALSE))</f>
        <v>na</v>
      </c>
      <c r="AM528" t="str">
        <f>IF(OR(AD528=FALSE,AD528="na"),"na",VLOOKUP(BF528,'Vlookup tables'!$J$2:$K$5,2,FALSE))</f>
        <v>na</v>
      </c>
      <c r="AN528" t="b">
        <f t="shared" si="574"/>
        <v>0</v>
      </c>
      <c r="AO528" t="str">
        <f t="shared" si="575"/>
        <v>na</v>
      </c>
      <c r="AP528" t="str">
        <f t="shared" si="576"/>
        <v>na</v>
      </c>
      <c r="AQ528" t="str">
        <f t="shared" si="577"/>
        <v>na</v>
      </c>
      <c r="AR528" t="s">
        <v>747</v>
      </c>
      <c r="AV528" t="s">
        <v>551</v>
      </c>
      <c r="AX528" t="s">
        <v>551</v>
      </c>
      <c r="BC528" t="s">
        <v>532</v>
      </c>
      <c r="BE528" t="s">
        <v>532</v>
      </c>
      <c r="BQ528" t="str">
        <f t="shared" si="578"/>
        <v>Yes</v>
      </c>
      <c r="BR528" t="b">
        <f t="shared" si="579"/>
        <v>1</v>
      </c>
      <c r="BS528" t="b">
        <f t="shared" si="580"/>
        <v>1</v>
      </c>
      <c r="BT528" t="b">
        <f t="shared" si="581"/>
        <v>0</v>
      </c>
      <c r="BU528" t="b">
        <f t="shared" si="582"/>
        <v>0</v>
      </c>
      <c r="BV528" t="b">
        <f t="shared" si="583"/>
        <v>0</v>
      </c>
      <c r="BW528">
        <f>IF(OR(BR528=FALSE,BR528="na"),"na",VLOOKUP(CN528,'Vlookup tables'!$G$2:$H$7,2,FALSE))</f>
        <v>4</v>
      </c>
      <c r="BX528">
        <f>IF(OR(BS528=FALSE,BS528="na"),"na",VLOOKUP(CO528,'Vlookup tables'!$G$2:$H$7,2,FALSE))</f>
        <v>4</v>
      </c>
      <c r="BY528" t="str">
        <f>IF(OR(BT528=FALSE,BT528="na"),"na",VLOOKUP(CP528,'Vlookup tables'!$G$2:$H$7,2,FALSE))</f>
        <v>na</v>
      </c>
      <c r="BZ528" t="str">
        <f>IF(OR(BU528=FALSE,BU528="na"),"na",VLOOKUP(CQ528,'Vlookup tables'!$G$2:$H$7,2,FALSE))</f>
        <v>na</v>
      </c>
      <c r="CA528">
        <f>IF(OR(BR528=FALSE,BR528="na"),"na",VLOOKUP(CU528,'Vlookup tables'!$J$2:$K$5,2,FALSE))</f>
        <v>3</v>
      </c>
      <c r="CB528">
        <f>IF(OR(BS528=FALSE,BS528="na"),"na",VLOOKUP(CV528,'Vlookup tables'!$J$2:$K$5,2,FALSE))</f>
        <v>3</v>
      </c>
      <c r="CC528" t="str">
        <f>IF(OR(BT528=FALSE,BT528="na"),"na",VLOOKUP(CW528,'Vlookup tables'!$J$2:$K$5,2,FALSE))</f>
        <v>na</v>
      </c>
      <c r="CD528" t="str">
        <f>IF(OR(BU528=FALSE,BU528="na"),"na",VLOOKUP(CX528,'Vlookup tables'!$J$2:$K$5,2,FALSE))</f>
        <v>na</v>
      </c>
      <c r="CE528" t="b">
        <f t="shared" si="584"/>
        <v>0</v>
      </c>
      <c r="CF528" t="b">
        <f t="shared" si="585"/>
        <v>0</v>
      </c>
      <c r="CG528" t="str">
        <f t="shared" si="586"/>
        <v>na</v>
      </c>
      <c r="CH528" t="str">
        <f t="shared" si="587"/>
        <v>na</v>
      </c>
      <c r="CI528" t="s">
        <v>519</v>
      </c>
      <c r="CJ528" t="s">
        <v>529</v>
      </c>
      <c r="CN528" t="s">
        <v>573</v>
      </c>
      <c r="CO528" t="s">
        <v>573</v>
      </c>
      <c r="CU528" t="s">
        <v>532</v>
      </c>
      <c r="CV528" t="s">
        <v>532</v>
      </c>
      <c r="DI528" t="b">
        <f t="shared" si="588"/>
        <v>0</v>
      </c>
      <c r="DK528" t="s">
        <v>579</v>
      </c>
      <c r="EQ528" t="b">
        <f t="shared" si="589"/>
        <v>1</v>
      </c>
      <c r="ER528" t="b">
        <f t="shared" si="590"/>
        <v>1</v>
      </c>
      <c r="ES528" t="b">
        <f t="shared" si="591"/>
        <v>1</v>
      </c>
      <c r="ET528" t="b">
        <f t="shared" si="592"/>
        <v>0</v>
      </c>
      <c r="EU528" t="b">
        <f t="shared" si="593"/>
        <v>1</v>
      </c>
      <c r="EV528" t="b">
        <f t="shared" si="594"/>
        <v>0</v>
      </c>
      <c r="EW528">
        <f t="shared" si="548"/>
        <v>3</v>
      </c>
      <c r="EX528">
        <f t="shared" si="549"/>
        <v>2</v>
      </c>
      <c r="EY528" t="str">
        <f t="shared" si="550"/>
        <v>na</v>
      </c>
      <c r="EZ528">
        <f t="shared" si="551"/>
        <v>3</v>
      </c>
      <c r="FA528" t="b">
        <f t="shared" si="552"/>
        <v>1</v>
      </c>
      <c r="FB528" t="b">
        <f t="shared" si="553"/>
        <v>0</v>
      </c>
      <c r="FC528" t="b">
        <f t="shared" si="595"/>
        <v>0</v>
      </c>
      <c r="FD528" t="b">
        <f t="shared" si="554"/>
        <v>1</v>
      </c>
      <c r="FE528" t="b">
        <f t="shared" si="555"/>
        <v>0</v>
      </c>
      <c r="FF528" t="b">
        <f t="shared" si="556"/>
        <v>1</v>
      </c>
      <c r="FG528" t="b">
        <f t="shared" si="557"/>
        <v>1</v>
      </c>
      <c r="FH528" t="b">
        <f t="shared" si="596"/>
        <v>0</v>
      </c>
      <c r="FI528" t="str">
        <f>IF(OR(FD528=FALSE,FD528="na"),"na",VLOOKUP(GH528,'Vlookup tables'!$G$2:$H$7,2,FALSE))</f>
        <v>Unknown</v>
      </c>
      <c r="FJ528" t="str">
        <f>IF(OR(FE528=FALSE,FE528="na"),"na",VLOOKUP(GI528,'Vlookup tables'!$G$2:$H$7,2,FALSE))</f>
        <v>na</v>
      </c>
      <c r="FK528" t="str">
        <f>IF(OR(FF528=FALSE,FF528="na"),"na",VLOOKUP(GJ528,'Vlookup tables'!$G$2:$H$7,2,FALSE))</f>
        <v>Unknown</v>
      </c>
      <c r="FL528" t="str">
        <f>IF(OR(FG528=FALSE,FG528="na"),"na",VLOOKUP(GK528,'Vlookup tables'!$G$2:$H$7,2,FALSE))</f>
        <v>Unknown</v>
      </c>
      <c r="FM528" t="str">
        <f>IF(OR(FD528=FALSE,FD528="na"),"na",VLOOKUP(GO528,'Vlookup tables'!$J$2:$K$5,2,FALSE))</f>
        <v>Unknown</v>
      </c>
      <c r="FN528" t="str">
        <f>IF(OR(FE528=FALSE,FE528="na"),"na",VLOOKUP(GP528,'Vlookup tables'!$J$2:$K$5,2,FALSE))</f>
        <v>na</v>
      </c>
      <c r="FO528" t="str">
        <f>IF(OR(FF528=FALSE,FF528="na"),"na",VLOOKUP(GQ528,'Vlookup tables'!$J$2:$K$5,2,FALSE))</f>
        <v>Unknown</v>
      </c>
      <c r="FP528" t="str">
        <f>IF(OR(FG528=FALSE,FG528="na"),"na",VLOOKUP(GR528,'Vlookup tables'!$J$2:$K$5,2,FALSE))</f>
        <v>Unknown</v>
      </c>
      <c r="FQ528" t="b">
        <f t="shared" si="558"/>
        <v>0</v>
      </c>
      <c r="FR528" t="str">
        <f t="shared" si="559"/>
        <v>na</v>
      </c>
      <c r="FS528" t="b">
        <f t="shared" si="560"/>
        <v>0</v>
      </c>
      <c r="FT528" t="b">
        <f t="shared" si="561"/>
        <v>0</v>
      </c>
      <c r="FU528" t="b">
        <f t="shared" si="562"/>
        <v>0</v>
      </c>
      <c r="FV528" t="s">
        <v>668</v>
      </c>
      <c r="FX528" t="s">
        <v>554</v>
      </c>
      <c r="FY528" t="s">
        <v>556</v>
      </c>
      <c r="GA528" t="s">
        <v>554</v>
      </c>
      <c r="GB528" t="s">
        <v>618</v>
      </c>
      <c r="GF528" t="s">
        <v>596</v>
      </c>
      <c r="HX528" t="str">
        <f>IF(IT528="","Unknown",VLOOKUP(IT528,'Vlookup tables'!$B$13:$C$16,2,FALSE))</f>
        <v>Unknown</v>
      </c>
      <c r="HY528" t="str">
        <f>IF(IU528="","Unknown",VLOOKUP(IU528,'Vlookup tables'!$D$13:$E$16,2,FALSE))</f>
        <v>Unknown</v>
      </c>
      <c r="HZ528" t="str">
        <f>IF(IV528="","Unknown",VLOOKUP(IV528,'Vlookup tables'!$F$13:$G$16,2,FALSE))</f>
        <v>Unknown</v>
      </c>
      <c r="IA528" t="str">
        <f>IF(IW528="","Unknown",VLOOKUP(IW528,'Vlookup tables'!$H$13:$I$16,2,FALSE))</f>
        <v>Unknown</v>
      </c>
      <c r="IB528" t="str">
        <f>IF(IX528="","Unknown",VLOOKUP(IX528,'Vlookup tables'!$J$13:$K$16,2,FALSE))</f>
        <v>Unknown</v>
      </c>
      <c r="IC528" t="str">
        <f>IF(IY528="","Unknown",VLOOKUP(IY528,'Vlookup tables'!$L$13:$M$16,2,FALSE))</f>
        <v>Unknown</v>
      </c>
      <c r="ID528" t="str">
        <f>IF(IZ528="","Unknown",VLOOKUP(IZ528,'Vlookup tables'!$N$13:$O$16,2,FALSE))</f>
        <v>Unknown</v>
      </c>
      <c r="IE528" t="str">
        <f>VLOOKUP(JA528,'Vlookup tables'!$P$13:$Q$15,2,FALSE)</f>
        <v>Unknown</v>
      </c>
      <c r="IF528" t="str">
        <f t="shared" si="597"/>
        <v>na</v>
      </c>
      <c r="IG528" t="str">
        <f t="shared" si="598"/>
        <v>na</v>
      </c>
      <c r="IH528" t="str">
        <f t="shared" si="599"/>
        <v>na</v>
      </c>
      <c r="II528" t="str">
        <f t="shared" si="563"/>
        <v>na</v>
      </c>
      <c r="IJ528" t="str">
        <f>IF(OR(IF528=FALSE,IF528="na"),"na",VLOOKUP(JF528,'Vlookup tables'!$G$2:$H$7,2,FALSE))</f>
        <v>na</v>
      </c>
      <c r="IK528" t="str">
        <f>IF(OR(IG528=FALSE,IG528="na"),"na",VLOOKUP(JG528,'Vlookup tables'!$G$2:$H$7,2,FALSE))</f>
        <v>na</v>
      </c>
      <c r="IL528" t="str">
        <f>IF(OR(IH528=FALSE,IH528="na"),"na",VLOOKUP(JH528,'Vlookup tables'!$G$2:$H$7,2,FALSE))</f>
        <v>na</v>
      </c>
      <c r="IM528" t="str">
        <f>IF(OR(IF528=FALSE,IF528="na"),"na",VLOOKUP(JL528,'Vlookup tables'!$J$2:$K$5,2,FALSE))</f>
        <v>na</v>
      </c>
      <c r="IN528" t="str">
        <f>IF(OR(IG528=FALSE,IG528="na"),"na",VLOOKUP(JM528,'Vlookup tables'!$J$2:$K$5,2,FALSE))</f>
        <v>na</v>
      </c>
      <c r="IO528" t="str">
        <f>IF(OR(IH528=FALSE,IH528="na"),"na",VLOOKUP(JN528,'Vlookup tables'!$J$2:$K$5,2,FALSE))</f>
        <v>na</v>
      </c>
      <c r="IP528" t="str">
        <f t="shared" si="600"/>
        <v>na</v>
      </c>
      <c r="IQ528" t="str">
        <f t="shared" si="601"/>
        <v>na</v>
      </c>
      <c r="IR528" t="str">
        <f t="shared" si="602"/>
        <v>na</v>
      </c>
      <c r="IS528" t="b">
        <f t="shared" si="603"/>
        <v>0</v>
      </c>
      <c r="KQ528" t="b">
        <f t="shared" si="604"/>
        <v>0</v>
      </c>
      <c r="KR528">
        <f t="shared" si="564"/>
        <v>132</v>
      </c>
    </row>
    <row r="529" spans="1:304" ht="23.4" customHeight="1" outlineLevel="1" x14ac:dyDescent="0.3">
      <c r="A529">
        <v>6</v>
      </c>
      <c r="B529">
        <v>40</v>
      </c>
      <c r="C529" s="2">
        <v>44912.562743055554</v>
      </c>
      <c r="D529">
        <v>0.89999997615814198</v>
      </c>
      <c r="E529" t="s">
        <v>590</v>
      </c>
      <c r="F529" t="s">
        <v>568</v>
      </c>
      <c r="G529">
        <f>VLOOKUP(F529,'Vlookup tables'!$A$2:$B$10,2,FALSE)</f>
        <v>6</v>
      </c>
      <c r="H529" t="s">
        <v>567</v>
      </c>
      <c r="J529" t="str">
        <f t="shared" si="605"/>
        <v>Administration</v>
      </c>
      <c r="K529" t="s">
        <v>568</v>
      </c>
      <c r="L529">
        <f>VLOOKUP(K529,'Vlookup tables'!$A$2:$B$10,2,FALSE)</f>
        <v>6</v>
      </c>
      <c r="N529" t="str">
        <f t="shared" si="565"/>
        <v>Unknown</v>
      </c>
      <c r="O529" t="str">
        <f t="shared" si="566"/>
        <v>Unknown</v>
      </c>
      <c r="P529" t="str">
        <f t="shared" si="567"/>
        <v>Unknown</v>
      </c>
      <c r="Q529" t="str">
        <f t="shared" si="568"/>
        <v>Unknown</v>
      </c>
      <c r="R529" t="str">
        <f t="shared" si="569"/>
        <v>Unknown</v>
      </c>
      <c r="T529" t="str">
        <f t="shared" si="606"/>
        <v>Unknown</v>
      </c>
      <c r="U529" t="str">
        <f t="shared" si="607"/>
        <v>Unknown</v>
      </c>
      <c r="V529" t="str">
        <f t="shared" si="608"/>
        <v>Unknown</v>
      </c>
      <c r="W529" t="str">
        <f t="shared" si="609"/>
        <v>Unknown</v>
      </c>
      <c r="X529" t="str">
        <f t="shared" si="610"/>
        <v>Unknown</v>
      </c>
      <c r="Z529" t="str">
        <f>VLOOKUP(Y529,'Vlookup tables'!$D$2:$E$6,2,FALSE)</f>
        <v>Unknown</v>
      </c>
      <c r="AA529" t="str">
        <f t="shared" si="547"/>
        <v>Unknown</v>
      </c>
      <c r="AB529" t="str">
        <f t="shared" si="570"/>
        <v>Unknown</v>
      </c>
      <c r="AC529" t="str">
        <f t="shared" si="571"/>
        <v>Unknown</v>
      </c>
      <c r="AD529" t="str">
        <f t="shared" si="572"/>
        <v>Unknown</v>
      </c>
      <c r="AE529" t="str">
        <f t="shared" si="573"/>
        <v>Unknown</v>
      </c>
      <c r="AF529" t="str">
        <f>IF(OR(AA529=FALSE,AA529="na"),"na",VLOOKUP(AV529,'Vlookup tables'!$G$2:$H$7,2,FALSE))</f>
        <v>Unknown</v>
      </c>
      <c r="AG529" t="str">
        <f>IF(OR(AB529=FALSE,AB529="na"),"na",VLOOKUP(AW529,'Vlookup tables'!$G$2:$H$7,2,FALSE))</f>
        <v>Unknown</v>
      </c>
      <c r="AH529" t="str">
        <f>IF(OR(AC529=FALSE,AC529="na"),"na",VLOOKUP(AX529,'Vlookup tables'!$G$2:$H$7,2,FALSE))</f>
        <v>Unknown</v>
      </c>
      <c r="AI529" t="str">
        <f>IF(OR(AD529=FALSE,AD529="na"),"na",VLOOKUP(AY529,'Vlookup tables'!$G$2:$H$7,2,FALSE))</f>
        <v>Unknown</v>
      </c>
      <c r="AJ529" t="str">
        <f>IF(OR(AA529=FALSE,AA529="na"),"na",VLOOKUP(BC529,'Vlookup tables'!$J$2:$K$5,2,FALSE))</f>
        <v>Unknown</v>
      </c>
      <c r="AK529" t="str">
        <f>IF(OR(AB529=FALSE,AB529="na"),"na",VLOOKUP(BD529,'Vlookup tables'!$J$2:$K$5,2,FALSE))</f>
        <v>Unknown</v>
      </c>
      <c r="AL529" t="str">
        <f>IF(OR(AC529=FALSE,AC529="na"),"na",VLOOKUP(BE529,'Vlookup tables'!$J$2:$K$5,2,FALSE))</f>
        <v>Unknown</v>
      </c>
      <c r="AM529" t="str">
        <f>IF(OR(AD529=FALSE,AD529="na"),"na",VLOOKUP(BF529,'Vlookup tables'!$J$2:$K$5,2,FALSE))</f>
        <v>Unknown</v>
      </c>
      <c r="AN529" t="b">
        <f t="shared" si="574"/>
        <v>0</v>
      </c>
      <c r="AO529" t="b">
        <f t="shared" si="575"/>
        <v>0</v>
      </c>
      <c r="AP529" t="b">
        <f t="shared" si="576"/>
        <v>0</v>
      </c>
      <c r="AQ529" t="b">
        <f t="shared" si="577"/>
        <v>0</v>
      </c>
      <c r="BQ529" t="str">
        <f t="shared" si="578"/>
        <v>Unknown</v>
      </c>
      <c r="BR529" t="str">
        <f t="shared" si="579"/>
        <v>Unknown</v>
      </c>
      <c r="BS529" t="str">
        <f t="shared" si="580"/>
        <v>Unknown</v>
      </c>
      <c r="BT529" t="str">
        <f t="shared" si="581"/>
        <v>Unknown</v>
      </c>
      <c r="BU529" t="str">
        <f t="shared" si="582"/>
        <v>Unknown</v>
      </c>
      <c r="BV529" t="str">
        <f t="shared" si="583"/>
        <v>Unknown</v>
      </c>
      <c r="BW529" t="str">
        <f>IF(OR(BR529=FALSE,BR529="na"),"na",VLOOKUP(CN529,'Vlookup tables'!$G$2:$H$7,2,FALSE))</f>
        <v>Unknown</v>
      </c>
      <c r="BX529" t="str">
        <f>IF(OR(BS529=FALSE,BS529="na"),"na",VLOOKUP(CO529,'Vlookup tables'!$G$2:$H$7,2,FALSE))</f>
        <v>Unknown</v>
      </c>
      <c r="BY529" t="str">
        <f>IF(OR(BT529=FALSE,BT529="na"),"na",VLOOKUP(CP529,'Vlookup tables'!$G$2:$H$7,2,FALSE))</f>
        <v>Unknown</v>
      </c>
      <c r="BZ529" t="str">
        <f>IF(OR(BU529=FALSE,BU529="na"),"na",VLOOKUP(CQ529,'Vlookup tables'!$G$2:$H$7,2,FALSE))</f>
        <v>Unknown</v>
      </c>
      <c r="CA529" t="str">
        <f>IF(OR(BR529=FALSE,BR529="na"),"na",VLOOKUP(CU529,'Vlookup tables'!$J$2:$K$5,2,FALSE))</f>
        <v>Unknown</v>
      </c>
      <c r="CB529" t="str">
        <f>IF(OR(BS529=FALSE,BS529="na"),"na",VLOOKUP(CV529,'Vlookup tables'!$J$2:$K$5,2,FALSE))</f>
        <v>Unknown</v>
      </c>
      <c r="CC529" t="str">
        <f>IF(OR(BT529=FALSE,BT529="na"),"na",VLOOKUP(CW529,'Vlookup tables'!$J$2:$K$5,2,FALSE))</f>
        <v>Unknown</v>
      </c>
      <c r="CD529" t="str">
        <f>IF(OR(BU529=FALSE,BU529="na"),"na",VLOOKUP(CX529,'Vlookup tables'!$J$2:$K$5,2,FALSE))</f>
        <v>Unknown</v>
      </c>
      <c r="CE529" t="b">
        <f t="shared" si="584"/>
        <v>0</v>
      </c>
      <c r="CF529" t="b">
        <f t="shared" si="585"/>
        <v>0</v>
      </c>
      <c r="CG529" t="b">
        <f t="shared" si="586"/>
        <v>0</v>
      </c>
      <c r="CH529" t="b">
        <f t="shared" si="587"/>
        <v>0</v>
      </c>
      <c r="DI529" t="b">
        <f t="shared" si="588"/>
        <v>0</v>
      </c>
      <c r="EQ529" t="str">
        <f t="shared" si="589"/>
        <v>Unknown</v>
      </c>
      <c r="ER529" t="b">
        <f t="shared" si="590"/>
        <v>0</v>
      </c>
      <c r="ES529" t="b">
        <f t="shared" si="591"/>
        <v>0</v>
      </c>
      <c r="ET529" t="b">
        <f t="shared" si="592"/>
        <v>0</v>
      </c>
      <c r="EU529" t="b">
        <f t="shared" si="593"/>
        <v>0</v>
      </c>
      <c r="EV529" t="b">
        <f t="shared" si="594"/>
        <v>0</v>
      </c>
      <c r="EW529" t="str">
        <f t="shared" si="548"/>
        <v>na</v>
      </c>
      <c r="EX529" t="str">
        <f t="shared" si="549"/>
        <v>na</v>
      </c>
      <c r="EY529" t="str">
        <f t="shared" si="550"/>
        <v>na</v>
      </c>
      <c r="EZ529" t="str">
        <f t="shared" si="551"/>
        <v>na</v>
      </c>
      <c r="FA529" t="str">
        <f t="shared" si="552"/>
        <v>na</v>
      </c>
      <c r="FB529" t="str">
        <f t="shared" si="553"/>
        <v>na</v>
      </c>
      <c r="FC529" t="str">
        <f t="shared" si="595"/>
        <v>na</v>
      </c>
      <c r="FD529" t="str">
        <f t="shared" si="554"/>
        <v>na</v>
      </c>
      <c r="FE529" t="str">
        <f t="shared" si="555"/>
        <v>na</v>
      </c>
      <c r="FF529" t="str">
        <f t="shared" si="556"/>
        <v>na</v>
      </c>
      <c r="FG529" t="str">
        <f t="shared" si="557"/>
        <v>na</v>
      </c>
      <c r="FH529" t="str">
        <f t="shared" si="596"/>
        <v>na</v>
      </c>
      <c r="FI529" t="str">
        <f>IF(OR(FD529=FALSE,FD529="na"),"na",VLOOKUP(GH529,'Vlookup tables'!$G$2:$H$7,2,FALSE))</f>
        <v>na</v>
      </c>
      <c r="FJ529" t="str">
        <f>IF(OR(FE529=FALSE,FE529="na"),"na",VLOOKUP(GI529,'Vlookup tables'!$G$2:$H$7,2,FALSE))</f>
        <v>na</v>
      </c>
      <c r="FK529" t="str">
        <f>IF(OR(FF529=FALSE,FF529="na"),"na",VLOOKUP(GJ529,'Vlookup tables'!$G$2:$H$7,2,FALSE))</f>
        <v>na</v>
      </c>
      <c r="FL529" t="str">
        <f>IF(OR(FG529=FALSE,FG529="na"),"na",VLOOKUP(GK529,'Vlookup tables'!$G$2:$H$7,2,FALSE))</f>
        <v>na</v>
      </c>
      <c r="FM529" t="str">
        <f>IF(OR(FD529=FALSE,FD529="na"),"na",VLOOKUP(GO529,'Vlookup tables'!$J$2:$K$5,2,FALSE))</f>
        <v>na</v>
      </c>
      <c r="FN529" t="str">
        <f>IF(OR(FE529=FALSE,FE529="na"),"na",VLOOKUP(GP529,'Vlookup tables'!$J$2:$K$5,2,FALSE))</f>
        <v>na</v>
      </c>
      <c r="FO529" t="str">
        <f>IF(OR(FF529=FALSE,FF529="na"),"na",VLOOKUP(GQ529,'Vlookup tables'!$J$2:$K$5,2,FALSE))</f>
        <v>na</v>
      </c>
      <c r="FP529" t="str">
        <f>IF(OR(FG529=FALSE,FG529="na"),"na",VLOOKUP(GR529,'Vlookup tables'!$J$2:$K$5,2,FALSE))</f>
        <v>na</v>
      </c>
      <c r="FQ529" t="str">
        <f t="shared" si="558"/>
        <v>na</v>
      </c>
      <c r="FR529" t="str">
        <f t="shared" si="559"/>
        <v>na</v>
      </c>
      <c r="FS529" t="str">
        <f t="shared" si="560"/>
        <v>na</v>
      </c>
      <c r="FT529" t="str">
        <f t="shared" si="561"/>
        <v>na</v>
      </c>
      <c r="FU529" t="str">
        <f t="shared" si="562"/>
        <v>na</v>
      </c>
      <c r="HX529" t="str">
        <f>IF(IT529="","Unknown",VLOOKUP(IT529,'Vlookup tables'!$B$13:$C$16,2,FALSE))</f>
        <v>Unknown</v>
      </c>
      <c r="HY529" t="str">
        <f>IF(IU529="","Unknown",VLOOKUP(IU529,'Vlookup tables'!$D$13:$E$16,2,FALSE))</f>
        <v>Unknown</v>
      </c>
      <c r="HZ529" t="str">
        <f>IF(IV529="","Unknown",VLOOKUP(IV529,'Vlookup tables'!$F$13:$G$16,2,FALSE))</f>
        <v>Unknown</v>
      </c>
      <c r="IA529" t="str">
        <f>IF(IW529="","Unknown",VLOOKUP(IW529,'Vlookup tables'!$H$13:$I$16,2,FALSE))</f>
        <v>Unknown</v>
      </c>
      <c r="IB529" t="str">
        <f>IF(IX529="","Unknown",VLOOKUP(IX529,'Vlookup tables'!$J$13:$K$16,2,FALSE))</f>
        <v>Unknown</v>
      </c>
      <c r="IC529" t="str">
        <f>IF(IY529="","Unknown",VLOOKUP(IY529,'Vlookup tables'!$L$13:$M$16,2,FALSE))</f>
        <v>Unknown</v>
      </c>
      <c r="ID529" t="str">
        <f>IF(IZ529="","Unknown",VLOOKUP(IZ529,'Vlookup tables'!$N$13:$O$16,2,FALSE))</f>
        <v>Unknown</v>
      </c>
      <c r="IE529" t="str">
        <f>VLOOKUP(JA529,'Vlookup tables'!$P$13:$Q$15,2,FALSE)</f>
        <v>Unknown</v>
      </c>
      <c r="IF529" t="str">
        <f t="shared" si="597"/>
        <v>na</v>
      </c>
      <c r="IG529" t="str">
        <f t="shared" si="598"/>
        <v>na</v>
      </c>
      <c r="IH529" t="str">
        <f t="shared" si="599"/>
        <v>na</v>
      </c>
      <c r="II529" t="str">
        <f t="shared" si="563"/>
        <v>na</v>
      </c>
      <c r="IJ529" t="str">
        <f>IF(OR(IF529=FALSE,IF529="na"),"na",VLOOKUP(JF529,'Vlookup tables'!$G$2:$H$7,2,FALSE))</f>
        <v>na</v>
      </c>
      <c r="IK529" t="str">
        <f>IF(OR(IG529=FALSE,IG529="na"),"na",VLOOKUP(JG529,'Vlookup tables'!$G$2:$H$7,2,FALSE))</f>
        <v>na</v>
      </c>
      <c r="IL529" t="str">
        <f>IF(OR(IH529=FALSE,IH529="na"),"na",VLOOKUP(JH529,'Vlookup tables'!$G$2:$H$7,2,FALSE))</f>
        <v>na</v>
      </c>
      <c r="IM529" t="str">
        <f>IF(OR(IF529=FALSE,IF529="na"),"na",VLOOKUP(JL529,'Vlookup tables'!$J$2:$K$5,2,FALSE))</f>
        <v>na</v>
      </c>
      <c r="IN529" t="str">
        <f>IF(OR(IG529=FALSE,IG529="na"),"na",VLOOKUP(JM529,'Vlookup tables'!$J$2:$K$5,2,FALSE))</f>
        <v>na</v>
      </c>
      <c r="IO529" t="str">
        <f>IF(OR(IH529=FALSE,IH529="na"),"na",VLOOKUP(JN529,'Vlookup tables'!$J$2:$K$5,2,FALSE))</f>
        <v>na</v>
      </c>
      <c r="IP529" t="str">
        <f t="shared" si="600"/>
        <v>na</v>
      </c>
      <c r="IQ529" t="str">
        <f t="shared" si="601"/>
        <v>na</v>
      </c>
      <c r="IR529" t="str">
        <f t="shared" si="602"/>
        <v>na</v>
      </c>
      <c r="IS529" t="b">
        <f t="shared" si="603"/>
        <v>0</v>
      </c>
      <c r="KQ529" t="b">
        <f t="shared" si="604"/>
        <v>0</v>
      </c>
      <c r="KR529">
        <f t="shared" si="564"/>
        <v>111</v>
      </c>
    </row>
    <row r="530" spans="1:304" ht="20.399999999999999" customHeight="1" outlineLevel="1" x14ac:dyDescent="0.3">
      <c r="A530">
        <v>1</v>
      </c>
      <c r="B530">
        <v>22</v>
      </c>
      <c r="C530" s="2">
        <v>44912.5627662037</v>
      </c>
      <c r="D530">
        <v>0.89999997615814198</v>
      </c>
      <c r="G530" t="str">
        <f>VLOOKUP(F530,'Vlookup tables'!$A$2:$B$10,2,FALSE)</f>
        <v>Unknown</v>
      </c>
      <c r="J530" t="str">
        <f t="shared" si="605"/>
        <v>Unknown</v>
      </c>
      <c r="L530" t="str">
        <f>VLOOKUP(K530,'Vlookup tables'!$A$2:$B$10,2,FALSE)</f>
        <v>Unknown</v>
      </c>
      <c r="N530" t="str">
        <f t="shared" si="565"/>
        <v>Unknown</v>
      </c>
      <c r="O530" t="str">
        <f t="shared" si="566"/>
        <v>Unknown</v>
      </c>
      <c r="P530" t="str">
        <f t="shared" si="567"/>
        <v>Unknown</v>
      </c>
      <c r="Q530" t="str">
        <f t="shared" si="568"/>
        <v>Unknown</v>
      </c>
      <c r="R530" t="str">
        <f t="shared" si="569"/>
        <v>Unknown</v>
      </c>
      <c r="T530" t="str">
        <f t="shared" si="606"/>
        <v>Unknown</v>
      </c>
      <c r="U530" t="str">
        <f t="shared" si="607"/>
        <v>Unknown</v>
      </c>
      <c r="V530" t="str">
        <f t="shared" si="608"/>
        <v>Unknown</v>
      </c>
      <c r="W530" t="str">
        <f t="shared" si="609"/>
        <v>Unknown</v>
      </c>
      <c r="X530" t="str">
        <f t="shared" si="610"/>
        <v>Unknown</v>
      </c>
      <c r="Z530" t="str">
        <f>VLOOKUP(Y530,'Vlookup tables'!$D$2:$E$6,2,FALSE)</f>
        <v>Unknown</v>
      </c>
      <c r="AA530" t="str">
        <f t="shared" si="547"/>
        <v>Unknown</v>
      </c>
      <c r="AB530" t="str">
        <f t="shared" si="570"/>
        <v>Unknown</v>
      </c>
      <c r="AC530" t="str">
        <f t="shared" si="571"/>
        <v>Unknown</v>
      </c>
      <c r="AD530" t="str">
        <f t="shared" si="572"/>
        <v>Unknown</v>
      </c>
      <c r="AE530" t="str">
        <f t="shared" si="573"/>
        <v>Unknown</v>
      </c>
      <c r="AF530" t="str">
        <f>IF(OR(AA530=FALSE,AA530="na"),"na",VLOOKUP(AV530,'Vlookup tables'!$G$2:$H$7,2,FALSE))</f>
        <v>Unknown</v>
      </c>
      <c r="AG530" t="str">
        <f>IF(OR(AB530=FALSE,AB530="na"),"na",VLOOKUP(AW530,'Vlookup tables'!$G$2:$H$7,2,FALSE))</f>
        <v>Unknown</v>
      </c>
      <c r="AH530" t="str">
        <f>IF(OR(AC530=FALSE,AC530="na"),"na",VLOOKUP(AX530,'Vlookup tables'!$G$2:$H$7,2,FALSE))</f>
        <v>Unknown</v>
      </c>
      <c r="AI530" t="str">
        <f>IF(OR(AD530=FALSE,AD530="na"),"na",VLOOKUP(AY530,'Vlookup tables'!$G$2:$H$7,2,FALSE))</f>
        <v>Unknown</v>
      </c>
      <c r="AJ530" t="str">
        <f>IF(OR(AA530=FALSE,AA530="na"),"na",VLOOKUP(BC530,'Vlookup tables'!$J$2:$K$5,2,FALSE))</f>
        <v>Unknown</v>
      </c>
      <c r="AK530" t="str">
        <f>IF(OR(AB530=FALSE,AB530="na"),"na",VLOOKUP(BD530,'Vlookup tables'!$J$2:$K$5,2,FALSE))</f>
        <v>Unknown</v>
      </c>
      <c r="AL530" t="str">
        <f>IF(OR(AC530=FALSE,AC530="na"),"na",VLOOKUP(BE530,'Vlookup tables'!$J$2:$K$5,2,FALSE))</f>
        <v>Unknown</v>
      </c>
      <c r="AM530" t="str">
        <f>IF(OR(AD530=FALSE,AD530="na"),"na",VLOOKUP(BF530,'Vlookup tables'!$J$2:$K$5,2,FALSE))</f>
        <v>Unknown</v>
      </c>
      <c r="AN530" t="b">
        <f t="shared" si="574"/>
        <v>0</v>
      </c>
      <c r="AO530" t="b">
        <f t="shared" si="575"/>
        <v>0</v>
      </c>
      <c r="AP530" t="b">
        <f t="shared" si="576"/>
        <v>0</v>
      </c>
      <c r="AQ530" t="b">
        <f t="shared" si="577"/>
        <v>0</v>
      </c>
      <c r="BQ530" t="str">
        <f t="shared" si="578"/>
        <v>Unknown</v>
      </c>
      <c r="BR530" t="str">
        <f t="shared" si="579"/>
        <v>Unknown</v>
      </c>
      <c r="BS530" t="str">
        <f t="shared" si="580"/>
        <v>Unknown</v>
      </c>
      <c r="BT530" t="str">
        <f t="shared" si="581"/>
        <v>Unknown</v>
      </c>
      <c r="BU530" t="str">
        <f t="shared" si="582"/>
        <v>Unknown</v>
      </c>
      <c r="BV530" t="str">
        <f t="shared" si="583"/>
        <v>Unknown</v>
      </c>
      <c r="BW530" t="str">
        <f>IF(OR(BR530=FALSE,BR530="na"),"na",VLOOKUP(CN530,'Vlookup tables'!$G$2:$H$7,2,FALSE))</f>
        <v>Unknown</v>
      </c>
      <c r="BX530" t="str">
        <f>IF(OR(BS530=FALSE,BS530="na"),"na",VLOOKUP(CO530,'Vlookup tables'!$G$2:$H$7,2,FALSE))</f>
        <v>Unknown</v>
      </c>
      <c r="BY530" t="str">
        <f>IF(OR(BT530=FALSE,BT530="na"),"na",VLOOKUP(CP530,'Vlookup tables'!$G$2:$H$7,2,FALSE))</f>
        <v>Unknown</v>
      </c>
      <c r="BZ530" t="str">
        <f>IF(OR(BU530=FALSE,BU530="na"),"na",VLOOKUP(CQ530,'Vlookup tables'!$G$2:$H$7,2,FALSE))</f>
        <v>Unknown</v>
      </c>
      <c r="CA530" t="str">
        <f>IF(OR(BR530=FALSE,BR530="na"),"na",VLOOKUP(CU530,'Vlookup tables'!$J$2:$K$5,2,FALSE))</f>
        <v>Unknown</v>
      </c>
      <c r="CB530" t="str">
        <f>IF(OR(BS530=FALSE,BS530="na"),"na",VLOOKUP(CV530,'Vlookup tables'!$J$2:$K$5,2,FALSE))</f>
        <v>Unknown</v>
      </c>
      <c r="CC530" t="str">
        <f>IF(OR(BT530=FALSE,BT530="na"),"na",VLOOKUP(CW530,'Vlookup tables'!$J$2:$K$5,2,FALSE))</f>
        <v>Unknown</v>
      </c>
      <c r="CD530" t="str">
        <f>IF(OR(BU530=FALSE,BU530="na"),"na",VLOOKUP(CX530,'Vlookup tables'!$J$2:$K$5,2,FALSE))</f>
        <v>Unknown</v>
      </c>
      <c r="CE530" t="b">
        <f t="shared" si="584"/>
        <v>0</v>
      </c>
      <c r="CF530" t="b">
        <f t="shared" si="585"/>
        <v>0</v>
      </c>
      <c r="CG530" t="b">
        <f t="shared" si="586"/>
        <v>0</v>
      </c>
      <c r="CH530" t="b">
        <f t="shared" si="587"/>
        <v>0</v>
      </c>
      <c r="DI530" t="b">
        <f t="shared" si="588"/>
        <v>0</v>
      </c>
      <c r="EQ530" t="str">
        <f t="shared" si="589"/>
        <v>Unknown</v>
      </c>
      <c r="ER530" t="b">
        <f t="shared" si="590"/>
        <v>0</v>
      </c>
      <c r="ES530" t="b">
        <f t="shared" si="591"/>
        <v>0</v>
      </c>
      <c r="ET530" t="b">
        <f t="shared" si="592"/>
        <v>0</v>
      </c>
      <c r="EU530" t="b">
        <f t="shared" si="593"/>
        <v>0</v>
      </c>
      <c r="EV530" t="b">
        <f t="shared" si="594"/>
        <v>0</v>
      </c>
      <c r="EW530" t="str">
        <f t="shared" si="548"/>
        <v>na</v>
      </c>
      <c r="EX530" t="str">
        <f t="shared" si="549"/>
        <v>na</v>
      </c>
      <c r="EY530" t="str">
        <f t="shared" si="550"/>
        <v>na</v>
      </c>
      <c r="EZ530" t="str">
        <f t="shared" si="551"/>
        <v>na</v>
      </c>
      <c r="FA530" t="str">
        <f t="shared" si="552"/>
        <v>na</v>
      </c>
      <c r="FB530" t="str">
        <f t="shared" si="553"/>
        <v>na</v>
      </c>
      <c r="FC530" t="str">
        <f t="shared" si="595"/>
        <v>na</v>
      </c>
      <c r="FD530" t="str">
        <f t="shared" si="554"/>
        <v>na</v>
      </c>
      <c r="FE530" t="str">
        <f t="shared" si="555"/>
        <v>na</v>
      </c>
      <c r="FF530" t="str">
        <f t="shared" si="556"/>
        <v>na</v>
      </c>
      <c r="FG530" t="str">
        <f t="shared" si="557"/>
        <v>na</v>
      </c>
      <c r="FH530" t="str">
        <f t="shared" si="596"/>
        <v>na</v>
      </c>
      <c r="FI530" t="str">
        <f>IF(OR(FD530=FALSE,FD530="na"),"na",VLOOKUP(GH530,'Vlookup tables'!$G$2:$H$7,2,FALSE))</f>
        <v>na</v>
      </c>
      <c r="FJ530" t="str">
        <f>IF(OR(FE530=FALSE,FE530="na"),"na",VLOOKUP(GI530,'Vlookup tables'!$G$2:$H$7,2,FALSE))</f>
        <v>na</v>
      </c>
      <c r="FK530" t="str">
        <f>IF(OR(FF530=FALSE,FF530="na"),"na",VLOOKUP(GJ530,'Vlookup tables'!$G$2:$H$7,2,FALSE))</f>
        <v>na</v>
      </c>
      <c r="FL530" t="str">
        <f>IF(OR(FG530=FALSE,FG530="na"),"na",VLOOKUP(GK530,'Vlookup tables'!$G$2:$H$7,2,FALSE))</f>
        <v>na</v>
      </c>
      <c r="FM530" t="str">
        <f>IF(OR(FD530=FALSE,FD530="na"),"na",VLOOKUP(GO530,'Vlookup tables'!$J$2:$K$5,2,FALSE))</f>
        <v>na</v>
      </c>
      <c r="FN530" t="str">
        <f>IF(OR(FE530=FALSE,FE530="na"),"na",VLOOKUP(GP530,'Vlookup tables'!$J$2:$K$5,2,FALSE))</f>
        <v>na</v>
      </c>
      <c r="FO530" t="str">
        <f>IF(OR(FF530=FALSE,FF530="na"),"na",VLOOKUP(GQ530,'Vlookup tables'!$J$2:$K$5,2,FALSE))</f>
        <v>na</v>
      </c>
      <c r="FP530" t="str">
        <f>IF(OR(FG530=FALSE,FG530="na"),"na",VLOOKUP(GR530,'Vlookup tables'!$J$2:$K$5,2,FALSE))</f>
        <v>na</v>
      </c>
      <c r="FQ530" t="str">
        <f t="shared" si="558"/>
        <v>na</v>
      </c>
      <c r="FR530" t="str">
        <f t="shared" si="559"/>
        <v>na</v>
      </c>
      <c r="FS530" t="str">
        <f t="shared" si="560"/>
        <v>na</v>
      </c>
      <c r="FT530" t="str">
        <f t="shared" si="561"/>
        <v>na</v>
      </c>
      <c r="FU530" t="str">
        <f t="shared" si="562"/>
        <v>na</v>
      </c>
      <c r="HX530" t="str">
        <f>IF(IT530="","Unknown",VLOOKUP(IT530,'Vlookup tables'!$B$13:$C$16,2,FALSE))</f>
        <v>Unknown</v>
      </c>
      <c r="HY530" t="str">
        <f>IF(IU530="","Unknown",VLOOKUP(IU530,'Vlookup tables'!$D$13:$E$16,2,FALSE))</f>
        <v>Unknown</v>
      </c>
      <c r="HZ530" t="str">
        <f>IF(IV530="","Unknown",VLOOKUP(IV530,'Vlookup tables'!$F$13:$G$16,2,FALSE))</f>
        <v>Unknown</v>
      </c>
      <c r="IA530" t="str">
        <f>IF(IW530="","Unknown",VLOOKUP(IW530,'Vlookup tables'!$H$13:$I$16,2,FALSE))</f>
        <v>Unknown</v>
      </c>
      <c r="IB530" t="str">
        <f>IF(IX530="","Unknown",VLOOKUP(IX530,'Vlookup tables'!$J$13:$K$16,2,FALSE))</f>
        <v>Unknown</v>
      </c>
      <c r="IC530" t="str">
        <f>IF(IY530="","Unknown",VLOOKUP(IY530,'Vlookup tables'!$L$13:$M$16,2,FALSE))</f>
        <v>Unknown</v>
      </c>
      <c r="ID530" t="str">
        <f>IF(IZ530="","Unknown",VLOOKUP(IZ530,'Vlookup tables'!$N$13:$O$16,2,FALSE))</f>
        <v>Unknown</v>
      </c>
      <c r="IE530" t="str">
        <f>VLOOKUP(JA530,'Vlookup tables'!$P$13:$Q$15,2,FALSE)</f>
        <v>Unknown</v>
      </c>
      <c r="IF530" t="str">
        <f t="shared" si="597"/>
        <v>na</v>
      </c>
      <c r="IG530" t="str">
        <f t="shared" si="598"/>
        <v>na</v>
      </c>
      <c r="IH530" t="str">
        <f t="shared" si="599"/>
        <v>na</v>
      </c>
      <c r="II530" t="str">
        <f t="shared" si="563"/>
        <v>na</v>
      </c>
      <c r="IJ530" t="str">
        <f>IF(OR(IF530=FALSE,IF530="na"),"na",VLOOKUP(JF530,'Vlookup tables'!$G$2:$H$7,2,FALSE))</f>
        <v>na</v>
      </c>
      <c r="IK530" t="str">
        <f>IF(OR(IG530=FALSE,IG530="na"),"na",VLOOKUP(JG530,'Vlookup tables'!$G$2:$H$7,2,FALSE))</f>
        <v>na</v>
      </c>
      <c r="IL530" t="str">
        <f>IF(OR(IH530=FALSE,IH530="na"),"na",VLOOKUP(JH530,'Vlookup tables'!$G$2:$H$7,2,FALSE))</f>
        <v>na</v>
      </c>
      <c r="IM530" t="str">
        <f>IF(OR(IF530=FALSE,IF530="na"),"na",VLOOKUP(JL530,'Vlookup tables'!$J$2:$K$5,2,FALSE))</f>
        <v>na</v>
      </c>
      <c r="IN530" t="str">
        <f>IF(OR(IG530=FALSE,IG530="na"),"na",VLOOKUP(JM530,'Vlookup tables'!$J$2:$K$5,2,FALSE))</f>
        <v>na</v>
      </c>
      <c r="IO530" t="str">
        <f>IF(OR(IH530=FALSE,IH530="na"),"na",VLOOKUP(JN530,'Vlookup tables'!$J$2:$K$5,2,FALSE))</f>
        <v>na</v>
      </c>
      <c r="IP530" t="str">
        <f t="shared" si="600"/>
        <v>na</v>
      </c>
      <c r="IQ530" t="str">
        <f t="shared" si="601"/>
        <v>na</v>
      </c>
      <c r="IR530" t="str">
        <f t="shared" si="602"/>
        <v>na</v>
      </c>
      <c r="IS530" t="b">
        <f t="shared" si="603"/>
        <v>0</v>
      </c>
      <c r="KQ530" t="b">
        <f t="shared" si="604"/>
        <v>0</v>
      </c>
      <c r="KR530">
        <f t="shared" si="564"/>
        <v>107</v>
      </c>
    </row>
    <row r="531" spans="1:304" ht="28.8" customHeight="1" outlineLevel="1" x14ac:dyDescent="0.3">
      <c r="A531">
        <v>1</v>
      </c>
      <c r="B531">
        <v>87055</v>
      </c>
      <c r="C531" s="2">
        <v>44912.568206018521</v>
      </c>
      <c r="D531">
        <v>1</v>
      </c>
      <c r="G531" t="str">
        <f>VLOOKUP(F531,'Vlookup tables'!$A$2:$B$10,2,FALSE)</f>
        <v>Unknown</v>
      </c>
      <c r="J531" t="str">
        <f t="shared" si="605"/>
        <v>Unknown</v>
      </c>
      <c r="L531" t="str">
        <f>VLOOKUP(K531,'Vlookup tables'!$A$2:$B$10,2,FALSE)</f>
        <v>Unknown</v>
      </c>
      <c r="N531" t="str">
        <f t="shared" si="565"/>
        <v>Unknown</v>
      </c>
      <c r="O531" t="str">
        <f t="shared" si="566"/>
        <v>Unknown</v>
      </c>
      <c r="P531" t="str">
        <f t="shared" si="567"/>
        <v>Unknown</v>
      </c>
      <c r="Q531" t="str">
        <f t="shared" si="568"/>
        <v>Unknown</v>
      </c>
      <c r="R531" t="str">
        <f t="shared" si="569"/>
        <v>Unknown</v>
      </c>
      <c r="T531" t="str">
        <f t="shared" si="606"/>
        <v>Unknown</v>
      </c>
      <c r="U531" t="str">
        <f t="shared" si="607"/>
        <v>Unknown</v>
      </c>
      <c r="V531" t="str">
        <f t="shared" si="608"/>
        <v>Unknown</v>
      </c>
      <c r="W531" t="str">
        <f t="shared" si="609"/>
        <v>Unknown</v>
      </c>
      <c r="X531" t="str">
        <f t="shared" si="610"/>
        <v>Unknown</v>
      </c>
      <c r="Z531" t="str">
        <f>VLOOKUP(Y531,'Vlookup tables'!$D$2:$E$6,2,FALSE)</f>
        <v>Unknown</v>
      </c>
      <c r="AA531" t="str">
        <f t="shared" si="547"/>
        <v>Unknown</v>
      </c>
      <c r="AB531" t="str">
        <f t="shared" si="570"/>
        <v>Unknown</v>
      </c>
      <c r="AC531" t="str">
        <f t="shared" si="571"/>
        <v>Unknown</v>
      </c>
      <c r="AD531" t="str">
        <f t="shared" si="572"/>
        <v>Unknown</v>
      </c>
      <c r="AE531" t="str">
        <f t="shared" si="573"/>
        <v>Unknown</v>
      </c>
      <c r="AF531" t="str">
        <f>IF(OR(AA531=FALSE,AA531="na"),"na",VLOOKUP(AV531,'Vlookup tables'!$G$2:$H$7,2,FALSE))</f>
        <v>Unknown</v>
      </c>
      <c r="AG531" t="str">
        <f>IF(OR(AB531=FALSE,AB531="na"),"na",VLOOKUP(AW531,'Vlookup tables'!$G$2:$H$7,2,FALSE))</f>
        <v>Unknown</v>
      </c>
      <c r="AH531" t="str">
        <f>IF(OR(AC531=FALSE,AC531="na"),"na",VLOOKUP(AX531,'Vlookup tables'!$G$2:$H$7,2,FALSE))</f>
        <v>Unknown</v>
      </c>
      <c r="AI531" t="str">
        <f>IF(OR(AD531=FALSE,AD531="na"),"na",VLOOKUP(AY531,'Vlookup tables'!$G$2:$H$7,2,FALSE))</f>
        <v>Unknown</v>
      </c>
      <c r="AJ531" t="str">
        <f>IF(OR(AA531=FALSE,AA531="na"),"na",VLOOKUP(BC531,'Vlookup tables'!$J$2:$K$5,2,FALSE))</f>
        <v>Unknown</v>
      </c>
      <c r="AK531" t="str">
        <f>IF(OR(AB531=FALSE,AB531="na"),"na",VLOOKUP(BD531,'Vlookup tables'!$J$2:$K$5,2,FALSE))</f>
        <v>Unknown</v>
      </c>
      <c r="AL531" t="str">
        <f>IF(OR(AC531=FALSE,AC531="na"),"na",VLOOKUP(BE531,'Vlookup tables'!$J$2:$K$5,2,FALSE))</f>
        <v>Unknown</v>
      </c>
      <c r="AM531" t="str">
        <f>IF(OR(AD531=FALSE,AD531="na"),"na",VLOOKUP(BF531,'Vlookup tables'!$J$2:$K$5,2,FALSE))</f>
        <v>Unknown</v>
      </c>
      <c r="AN531" t="b">
        <f t="shared" si="574"/>
        <v>0</v>
      </c>
      <c r="AO531" t="b">
        <f t="shared" si="575"/>
        <v>0</v>
      </c>
      <c r="AP531" t="b">
        <f t="shared" si="576"/>
        <v>0</v>
      </c>
      <c r="AQ531" t="b">
        <f t="shared" si="577"/>
        <v>0</v>
      </c>
      <c r="BQ531" t="str">
        <f t="shared" si="578"/>
        <v>Unknown</v>
      </c>
      <c r="BR531" t="str">
        <f t="shared" si="579"/>
        <v>Unknown</v>
      </c>
      <c r="BS531" t="str">
        <f t="shared" si="580"/>
        <v>Unknown</v>
      </c>
      <c r="BT531" t="str">
        <f t="shared" si="581"/>
        <v>Unknown</v>
      </c>
      <c r="BU531" t="str">
        <f t="shared" si="582"/>
        <v>Unknown</v>
      </c>
      <c r="BV531" t="str">
        <f t="shared" si="583"/>
        <v>Unknown</v>
      </c>
      <c r="BW531" t="str">
        <f>IF(OR(BR531=FALSE,BR531="na"),"na",VLOOKUP(CN531,'Vlookup tables'!$G$2:$H$7,2,FALSE))</f>
        <v>Unknown</v>
      </c>
      <c r="BX531" t="str">
        <f>IF(OR(BS531=FALSE,BS531="na"),"na",VLOOKUP(CO531,'Vlookup tables'!$G$2:$H$7,2,FALSE))</f>
        <v>Unknown</v>
      </c>
      <c r="BY531" t="str">
        <f>IF(OR(BT531=FALSE,BT531="na"),"na",VLOOKUP(CP531,'Vlookup tables'!$G$2:$H$7,2,FALSE))</f>
        <v>Unknown</v>
      </c>
      <c r="BZ531" t="str">
        <f>IF(OR(BU531=FALSE,BU531="na"),"na",VLOOKUP(CQ531,'Vlookup tables'!$G$2:$H$7,2,FALSE))</f>
        <v>Unknown</v>
      </c>
      <c r="CA531" t="str">
        <f>IF(OR(BR531=FALSE,BR531="na"),"na",VLOOKUP(CU531,'Vlookup tables'!$J$2:$K$5,2,FALSE))</f>
        <v>Unknown</v>
      </c>
      <c r="CB531" t="str">
        <f>IF(OR(BS531=FALSE,BS531="na"),"na",VLOOKUP(CV531,'Vlookup tables'!$J$2:$K$5,2,FALSE))</f>
        <v>Unknown</v>
      </c>
      <c r="CC531" t="str">
        <f>IF(OR(BT531=FALSE,BT531="na"),"na",VLOOKUP(CW531,'Vlookup tables'!$J$2:$K$5,2,FALSE))</f>
        <v>Unknown</v>
      </c>
      <c r="CD531" t="str">
        <f>IF(OR(BU531=FALSE,BU531="na"),"na",VLOOKUP(CX531,'Vlookup tables'!$J$2:$K$5,2,FALSE))</f>
        <v>Unknown</v>
      </c>
      <c r="CE531" t="b">
        <f t="shared" si="584"/>
        <v>0</v>
      </c>
      <c r="CF531" t="b">
        <f t="shared" si="585"/>
        <v>0</v>
      </c>
      <c r="CG531" t="b">
        <f t="shared" si="586"/>
        <v>0</v>
      </c>
      <c r="CH531" t="b">
        <f t="shared" si="587"/>
        <v>0</v>
      </c>
      <c r="DI531" t="b">
        <f t="shared" si="588"/>
        <v>0</v>
      </c>
      <c r="EQ531" t="str">
        <f t="shared" si="589"/>
        <v>Unknown</v>
      </c>
      <c r="ER531" t="b">
        <f t="shared" si="590"/>
        <v>0</v>
      </c>
      <c r="ES531" t="b">
        <f t="shared" si="591"/>
        <v>0</v>
      </c>
      <c r="ET531" t="b">
        <f t="shared" si="592"/>
        <v>0</v>
      </c>
      <c r="EU531" t="b">
        <f t="shared" si="593"/>
        <v>0</v>
      </c>
      <c r="EV531" t="b">
        <f t="shared" si="594"/>
        <v>0</v>
      </c>
      <c r="EW531" t="str">
        <f t="shared" si="548"/>
        <v>na</v>
      </c>
      <c r="EX531" t="str">
        <f t="shared" si="549"/>
        <v>na</v>
      </c>
      <c r="EY531" t="str">
        <f t="shared" si="550"/>
        <v>na</v>
      </c>
      <c r="EZ531" t="str">
        <f t="shared" si="551"/>
        <v>na</v>
      </c>
      <c r="FA531" t="str">
        <f t="shared" si="552"/>
        <v>na</v>
      </c>
      <c r="FB531" t="str">
        <f t="shared" si="553"/>
        <v>na</v>
      </c>
      <c r="FC531" t="str">
        <f t="shared" si="595"/>
        <v>na</v>
      </c>
      <c r="FD531" t="str">
        <f t="shared" si="554"/>
        <v>na</v>
      </c>
      <c r="FE531" t="str">
        <f t="shared" si="555"/>
        <v>na</v>
      </c>
      <c r="FF531" t="str">
        <f t="shared" si="556"/>
        <v>na</v>
      </c>
      <c r="FG531" t="str">
        <f t="shared" si="557"/>
        <v>na</v>
      </c>
      <c r="FH531" t="str">
        <f t="shared" si="596"/>
        <v>na</v>
      </c>
      <c r="FI531" t="str">
        <f>IF(OR(FD531=FALSE,FD531="na"),"na",VLOOKUP(GH531,'Vlookup tables'!$G$2:$H$7,2,FALSE))</f>
        <v>na</v>
      </c>
      <c r="FJ531" t="str">
        <f>IF(OR(FE531=FALSE,FE531="na"),"na",VLOOKUP(GI531,'Vlookup tables'!$G$2:$H$7,2,FALSE))</f>
        <v>na</v>
      </c>
      <c r="FK531" t="str">
        <f>IF(OR(FF531=FALSE,FF531="na"),"na",VLOOKUP(GJ531,'Vlookup tables'!$G$2:$H$7,2,FALSE))</f>
        <v>na</v>
      </c>
      <c r="FL531" t="str">
        <f>IF(OR(FG531=FALSE,FG531="na"),"na",VLOOKUP(GK531,'Vlookup tables'!$G$2:$H$7,2,FALSE))</f>
        <v>na</v>
      </c>
      <c r="FM531" t="str">
        <f>IF(OR(FD531=FALSE,FD531="na"),"na",VLOOKUP(GO531,'Vlookup tables'!$J$2:$K$5,2,FALSE))</f>
        <v>na</v>
      </c>
      <c r="FN531" t="str">
        <f>IF(OR(FE531=FALSE,FE531="na"),"na",VLOOKUP(GP531,'Vlookup tables'!$J$2:$K$5,2,FALSE))</f>
        <v>na</v>
      </c>
      <c r="FO531" t="str">
        <f>IF(OR(FF531=FALSE,FF531="na"),"na",VLOOKUP(GQ531,'Vlookup tables'!$J$2:$K$5,2,FALSE))</f>
        <v>na</v>
      </c>
      <c r="FP531" t="str">
        <f>IF(OR(FG531=FALSE,FG531="na"),"na",VLOOKUP(GR531,'Vlookup tables'!$J$2:$K$5,2,FALSE))</f>
        <v>na</v>
      </c>
      <c r="FQ531" t="str">
        <f t="shared" si="558"/>
        <v>na</v>
      </c>
      <c r="FR531" t="str">
        <f t="shared" si="559"/>
        <v>na</v>
      </c>
      <c r="FS531" t="str">
        <f t="shared" si="560"/>
        <v>na</v>
      </c>
      <c r="FT531" t="str">
        <f t="shared" si="561"/>
        <v>na</v>
      </c>
      <c r="FU531" t="str">
        <f t="shared" si="562"/>
        <v>na</v>
      </c>
      <c r="HX531" t="str">
        <f>IF(IT531="","Unknown",VLOOKUP(IT531,'Vlookup tables'!$B$13:$C$16,2,FALSE))</f>
        <v>Unknown</v>
      </c>
      <c r="HY531" t="str">
        <f>IF(IU531="","Unknown",VLOOKUP(IU531,'Vlookup tables'!$D$13:$E$16,2,FALSE))</f>
        <v>Unknown</v>
      </c>
      <c r="HZ531" t="str">
        <f>IF(IV531="","Unknown",VLOOKUP(IV531,'Vlookup tables'!$F$13:$G$16,2,FALSE))</f>
        <v>Unknown</v>
      </c>
      <c r="IA531" t="str">
        <f>IF(IW531="","Unknown",VLOOKUP(IW531,'Vlookup tables'!$H$13:$I$16,2,FALSE))</f>
        <v>Unknown</v>
      </c>
      <c r="IB531" t="str">
        <f>IF(IX531="","Unknown",VLOOKUP(IX531,'Vlookup tables'!$J$13:$K$16,2,FALSE))</f>
        <v>Unknown</v>
      </c>
      <c r="IC531" t="str">
        <f>IF(IY531="","Unknown",VLOOKUP(IY531,'Vlookup tables'!$L$13:$M$16,2,FALSE))</f>
        <v>Unknown</v>
      </c>
      <c r="ID531" t="str">
        <f>IF(IZ531="","Unknown",VLOOKUP(IZ531,'Vlookup tables'!$N$13:$O$16,2,FALSE))</f>
        <v>Unknown</v>
      </c>
      <c r="IE531" t="str">
        <f>VLOOKUP(JA531,'Vlookup tables'!$P$13:$Q$15,2,FALSE)</f>
        <v>Unknown</v>
      </c>
      <c r="IF531" t="str">
        <f t="shared" si="597"/>
        <v>na</v>
      </c>
      <c r="IG531" t="str">
        <f t="shared" si="598"/>
        <v>na</v>
      </c>
      <c r="IH531" t="str">
        <f t="shared" si="599"/>
        <v>na</v>
      </c>
      <c r="II531" t="str">
        <f t="shared" si="563"/>
        <v>na</v>
      </c>
      <c r="IJ531" t="str">
        <f>IF(OR(IF531=FALSE,IF531="na"),"na",VLOOKUP(JF531,'Vlookup tables'!$G$2:$H$7,2,FALSE))</f>
        <v>na</v>
      </c>
      <c r="IK531" t="str">
        <f>IF(OR(IG531=FALSE,IG531="na"),"na",VLOOKUP(JG531,'Vlookup tables'!$G$2:$H$7,2,FALSE))</f>
        <v>na</v>
      </c>
      <c r="IL531" t="str">
        <f>IF(OR(IH531=FALSE,IH531="na"),"na",VLOOKUP(JH531,'Vlookup tables'!$G$2:$H$7,2,FALSE))</f>
        <v>na</v>
      </c>
      <c r="IM531" t="str">
        <f>IF(OR(IF531=FALSE,IF531="na"),"na",VLOOKUP(JL531,'Vlookup tables'!$J$2:$K$5,2,FALSE))</f>
        <v>na</v>
      </c>
      <c r="IN531" t="str">
        <f>IF(OR(IG531=FALSE,IG531="na"),"na",VLOOKUP(JM531,'Vlookup tables'!$J$2:$K$5,2,FALSE))</f>
        <v>na</v>
      </c>
      <c r="IO531" t="str">
        <f>IF(OR(IH531=FALSE,IH531="na"),"na",VLOOKUP(JN531,'Vlookup tables'!$J$2:$K$5,2,FALSE))</f>
        <v>na</v>
      </c>
      <c r="IP531" t="str">
        <f t="shared" si="600"/>
        <v>na</v>
      </c>
      <c r="IQ531" t="str">
        <f t="shared" si="601"/>
        <v>na</v>
      </c>
      <c r="IR531" t="str">
        <f t="shared" si="602"/>
        <v>na</v>
      </c>
      <c r="IS531" t="b">
        <f t="shared" si="603"/>
        <v>0</v>
      </c>
      <c r="KQ531" t="b">
        <f t="shared" si="604"/>
        <v>0</v>
      </c>
      <c r="KR531">
        <f t="shared" si="564"/>
        <v>107</v>
      </c>
    </row>
    <row r="532" spans="1:304" ht="26.4" customHeight="1" outlineLevel="1" x14ac:dyDescent="0.3">
      <c r="A532">
        <v>10</v>
      </c>
      <c r="B532">
        <v>51</v>
      </c>
      <c r="C532" s="2">
        <v>44912.5700462963</v>
      </c>
      <c r="D532">
        <v>1</v>
      </c>
      <c r="E532" t="s">
        <v>581</v>
      </c>
      <c r="F532" t="s">
        <v>568</v>
      </c>
      <c r="G532">
        <f>VLOOKUP(F532,'Vlookup tables'!$A$2:$B$10,2,FALSE)</f>
        <v>6</v>
      </c>
      <c r="H532" t="s">
        <v>631</v>
      </c>
      <c r="J532" t="str">
        <f t="shared" si="605"/>
        <v>Maintenance</v>
      </c>
      <c r="K532" t="s">
        <v>568</v>
      </c>
      <c r="L532">
        <f>VLOOKUP(K532,'Vlookup tables'!$A$2:$B$10,2,FALSE)</f>
        <v>6</v>
      </c>
      <c r="N532" t="str">
        <f t="shared" si="565"/>
        <v>Unknown</v>
      </c>
      <c r="O532" t="str">
        <f t="shared" si="566"/>
        <v>Unknown</v>
      </c>
      <c r="P532" t="str">
        <f t="shared" si="567"/>
        <v>Unknown</v>
      </c>
      <c r="Q532" t="str">
        <f t="shared" si="568"/>
        <v>Unknown</v>
      </c>
      <c r="R532" t="str">
        <f t="shared" si="569"/>
        <v>Unknown</v>
      </c>
      <c r="T532" t="str">
        <f t="shared" si="606"/>
        <v>Unknown</v>
      </c>
      <c r="U532" t="str">
        <f t="shared" si="607"/>
        <v>Unknown</v>
      </c>
      <c r="V532" t="str">
        <f t="shared" si="608"/>
        <v>Unknown</v>
      </c>
      <c r="W532" t="str">
        <f t="shared" si="609"/>
        <v>Unknown</v>
      </c>
      <c r="X532" t="str">
        <f t="shared" si="610"/>
        <v>Unknown</v>
      </c>
      <c r="Z532" t="str">
        <f>VLOOKUP(Y532,'Vlookup tables'!$D$2:$E$6,2,FALSE)</f>
        <v>Unknown</v>
      </c>
      <c r="AA532" t="str">
        <f t="shared" si="547"/>
        <v>Unknown</v>
      </c>
      <c r="AB532" t="str">
        <f t="shared" si="570"/>
        <v>Unknown</v>
      </c>
      <c r="AC532" t="str">
        <f t="shared" si="571"/>
        <v>Unknown</v>
      </c>
      <c r="AD532" t="str">
        <f t="shared" si="572"/>
        <v>Unknown</v>
      </c>
      <c r="AE532" t="str">
        <f t="shared" si="573"/>
        <v>Unknown</v>
      </c>
      <c r="AF532" t="str">
        <f>IF(OR(AA532=FALSE,AA532="na"),"na",VLOOKUP(AV532,'Vlookup tables'!$G$2:$H$7,2,FALSE))</f>
        <v>Unknown</v>
      </c>
      <c r="AG532" t="str">
        <f>IF(OR(AB532=FALSE,AB532="na"),"na",VLOOKUP(AW532,'Vlookup tables'!$G$2:$H$7,2,FALSE))</f>
        <v>Unknown</v>
      </c>
      <c r="AH532" t="str">
        <f>IF(OR(AC532=FALSE,AC532="na"),"na",VLOOKUP(AX532,'Vlookup tables'!$G$2:$H$7,2,FALSE))</f>
        <v>Unknown</v>
      </c>
      <c r="AI532" t="str">
        <f>IF(OR(AD532=FALSE,AD532="na"),"na",VLOOKUP(AY532,'Vlookup tables'!$G$2:$H$7,2,FALSE))</f>
        <v>Unknown</v>
      </c>
      <c r="AJ532" t="str">
        <f>IF(OR(AA532=FALSE,AA532="na"),"na",VLOOKUP(BC532,'Vlookup tables'!$J$2:$K$5,2,FALSE))</f>
        <v>Unknown</v>
      </c>
      <c r="AK532" t="str">
        <f>IF(OR(AB532=FALSE,AB532="na"),"na",VLOOKUP(BD532,'Vlookup tables'!$J$2:$K$5,2,FALSE))</f>
        <v>Unknown</v>
      </c>
      <c r="AL532" t="str">
        <f>IF(OR(AC532=FALSE,AC532="na"),"na",VLOOKUP(BE532,'Vlookup tables'!$J$2:$K$5,2,FALSE))</f>
        <v>Unknown</v>
      </c>
      <c r="AM532" t="str">
        <f>IF(OR(AD532=FALSE,AD532="na"),"na",VLOOKUP(BF532,'Vlookup tables'!$J$2:$K$5,2,FALSE))</f>
        <v>Unknown</v>
      </c>
      <c r="AN532" t="b">
        <f t="shared" si="574"/>
        <v>0</v>
      </c>
      <c r="AO532" t="b">
        <f t="shared" si="575"/>
        <v>0</v>
      </c>
      <c r="AP532" t="b">
        <f t="shared" si="576"/>
        <v>0</v>
      </c>
      <c r="AQ532" t="b">
        <f t="shared" si="577"/>
        <v>0</v>
      </c>
      <c r="BQ532" t="str">
        <f t="shared" si="578"/>
        <v>Unknown</v>
      </c>
      <c r="BR532" t="str">
        <f t="shared" si="579"/>
        <v>Unknown</v>
      </c>
      <c r="BS532" t="str">
        <f t="shared" si="580"/>
        <v>Unknown</v>
      </c>
      <c r="BT532" t="str">
        <f t="shared" si="581"/>
        <v>Unknown</v>
      </c>
      <c r="BU532" t="str">
        <f t="shared" si="582"/>
        <v>Unknown</v>
      </c>
      <c r="BV532" t="str">
        <f t="shared" si="583"/>
        <v>Unknown</v>
      </c>
      <c r="BW532" t="str">
        <f>IF(OR(BR532=FALSE,BR532="na"),"na",VLOOKUP(CN532,'Vlookup tables'!$G$2:$H$7,2,FALSE))</f>
        <v>Unknown</v>
      </c>
      <c r="BX532" t="str">
        <f>IF(OR(BS532=FALSE,BS532="na"),"na",VLOOKUP(CO532,'Vlookup tables'!$G$2:$H$7,2,FALSE))</f>
        <v>Unknown</v>
      </c>
      <c r="BY532" t="str">
        <f>IF(OR(BT532=FALSE,BT532="na"),"na",VLOOKUP(CP532,'Vlookup tables'!$G$2:$H$7,2,FALSE))</f>
        <v>Unknown</v>
      </c>
      <c r="BZ532" t="str">
        <f>IF(OR(BU532=FALSE,BU532="na"),"na",VLOOKUP(CQ532,'Vlookup tables'!$G$2:$H$7,2,FALSE))</f>
        <v>Unknown</v>
      </c>
      <c r="CA532" t="str">
        <f>IF(OR(BR532=FALSE,BR532="na"),"na",VLOOKUP(CU532,'Vlookup tables'!$J$2:$K$5,2,FALSE))</f>
        <v>Unknown</v>
      </c>
      <c r="CB532" t="str">
        <f>IF(OR(BS532=FALSE,BS532="na"),"na",VLOOKUP(CV532,'Vlookup tables'!$J$2:$K$5,2,FALSE))</f>
        <v>Unknown</v>
      </c>
      <c r="CC532" t="str">
        <f>IF(OR(BT532=FALSE,BT532="na"),"na",VLOOKUP(CW532,'Vlookup tables'!$J$2:$K$5,2,FALSE))</f>
        <v>Unknown</v>
      </c>
      <c r="CD532" t="str">
        <f>IF(OR(BU532=FALSE,BU532="na"),"na",VLOOKUP(CX532,'Vlookup tables'!$J$2:$K$5,2,FALSE))</f>
        <v>Unknown</v>
      </c>
      <c r="CE532" t="b">
        <f t="shared" si="584"/>
        <v>0</v>
      </c>
      <c r="CF532" t="b">
        <f t="shared" si="585"/>
        <v>0</v>
      </c>
      <c r="CG532" t="b">
        <f t="shared" si="586"/>
        <v>0</v>
      </c>
      <c r="CH532" t="b">
        <f t="shared" si="587"/>
        <v>0</v>
      </c>
      <c r="DI532" t="b">
        <f t="shared" si="588"/>
        <v>0</v>
      </c>
      <c r="EQ532" t="str">
        <f t="shared" si="589"/>
        <v>Unknown</v>
      </c>
      <c r="ER532" t="b">
        <f t="shared" si="590"/>
        <v>0</v>
      </c>
      <c r="ES532" t="b">
        <f t="shared" si="591"/>
        <v>0</v>
      </c>
      <c r="ET532" t="b">
        <f t="shared" si="592"/>
        <v>0</v>
      </c>
      <c r="EU532" t="b">
        <f t="shared" si="593"/>
        <v>0</v>
      </c>
      <c r="EV532" t="b">
        <f t="shared" si="594"/>
        <v>0</v>
      </c>
      <c r="EW532" t="str">
        <f t="shared" si="548"/>
        <v>na</v>
      </c>
      <c r="EX532" t="str">
        <f t="shared" si="549"/>
        <v>na</v>
      </c>
      <c r="EY532" t="str">
        <f t="shared" si="550"/>
        <v>na</v>
      </c>
      <c r="EZ532" t="str">
        <f t="shared" si="551"/>
        <v>na</v>
      </c>
      <c r="FA532" t="str">
        <f t="shared" si="552"/>
        <v>na</v>
      </c>
      <c r="FB532" t="str">
        <f t="shared" si="553"/>
        <v>na</v>
      </c>
      <c r="FC532" t="str">
        <f t="shared" si="595"/>
        <v>na</v>
      </c>
      <c r="FD532" t="str">
        <f t="shared" si="554"/>
        <v>na</v>
      </c>
      <c r="FE532" t="str">
        <f t="shared" si="555"/>
        <v>na</v>
      </c>
      <c r="FF532" t="str">
        <f t="shared" si="556"/>
        <v>na</v>
      </c>
      <c r="FG532" t="str">
        <f t="shared" si="557"/>
        <v>na</v>
      </c>
      <c r="FH532" t="str">
        <f t="shared" si="596"/>
        <v>na</v>
      </c>
      <c r="FI532" t="str">
        <f>IF(OR(FD532=FALSE,FD532="na"),"na",VLOOKUP(GH532,'Vlookup tables'!$G$2:$H$7,2,FALSE))</f>
        <v>na</v>
      </c>
      <c r="FJ532" t="str">
        <f>IF(OR(FE532=FALSE,FE532="na"),"na",VLOOKUP(GI532,'Vlookup tables'!$G$2:$H$7,2,FALSE))</f>
        <v>na</v>
      </c>
      <c r="FK532" t="str">
        <f>IF(OR(FF532=FALSE,FF532="na"),"na",VLOOKUP(GJ532,'Vlookup tables'!$G$2:$H$7,2,FALSE))</f>
        <v>na</v>
      </c>
      <c r="FL532" t="str">
        <f>IF(OR(FG532=FALSE,FG532="na"),"na",VLOOKUP(GK532,'Vlookup tables'!$G$2:$H$7,2,FALSE))</f>
        <v>na</v>
      </c>
      <c r="FM532" t="str">
        <f>IF(OR(FD532=FALSE,FD532="na"),"na",VLOOKUP(GO532,'Vlookup tables'!$J$2:$K$5,2,FALSE))</f>
        <v>na</v>
      </c>
      <c r="FN532" t="str">
        <f>IF(OR(FE532=FALSE,FE532="na"),"na",VLOOKUP(GP532,'Vlookup tables'!$J$2:$K$5,2,FALSE))</f>
        <v>na</v>
      </c>
      <c r="FO532" t="str">
        <f>IF(OR(FF532=FALSE,FF532="na"),"na",VLOOKUP(GQ532,'Vlookup tables'!$J$2:$K$5,2,FALSE))</f>
        <v>na</v>
      </c>
      <c r="FP532" t="str">
        <f>IF(OR(FG532=FALSE,FG532="na"),"na",VLOOKUP(GR532,'Vlookup tables'!$J$2:$K$5,2,FALSE))</f>
        <v>na</v>
      </c>
      <c r="FQ532" t="str">
        <f t="shared" si="558"/>
        <v>na</v>
      </c>
      <c r="FR532" t="str">
        <f t="shared" si="559"/>
        <v>na</v>
      </c>
      <c r="FS532" t="str">
        <f t="shared" si="560"/>
        <v>na</v>
      </c>
      <c r="FT532" t="str">
        <f t="shared" si="561"/>
        <v>na</v>
      </c>
      <c r="FU532" t="str">
        <f t="shared" si="562"/>
        <v>na</v>
      </c>
      <c r="HX532" t="str">
        <f>IF(IT532="","Unknown",VLOOKUP(IT532,'Vlookup tables'!$B$13:$C$16,2,FALSE))</f>
        <v>Unknown</v>
      </c>
      <c r="HY532" t="str">
        <f>IF(IU532="","Unknown",VLOOKUP(IU532,'Vlookup tables'!$D$13:$E$16,2,FALSE))</f>
        <v>Unknown</v>
      </c>
      <c r="HZ532" t="str">
        <f>IF(IV532="","Unknown",VLOOKUP(IV532,'Vlookup tables'!$F$13:$G$16,2,FALSE))</f>
        <v>Unknown</v>
      </c>
      <c r="IA532" t="str">
        <f>IF(IW532="","Unknown",VLOOKUP(IW532,'Vlookup tables'!$H$13:$I$16,2,FALSE))</f>
        <v>Unknown</v>
      </c>
      <c r="IB532" t="str">
        <f>IF(IX532="","Unknown",VLOOKUP(IX532,'Vlookup tables'!$J$13:$K$16,2,FALSE))</f>
        <v>Unknown</v>
      </c>
      <c r="IC532" t="str">
        <f>IF(IY532="","Unknown",VLOOKUP(IY532,'Vlookup tables'!$L$13:$M$16,2,FALSE))</f>
        <v>Unknown</v>
      </c>
      <c r="ID532" t="str">
        <f>IF(IZ532="","Unknown",VLOOKUP(IZ532,'Vlookup tables'!$N$13:$O$16,2,FALSE))</f>
        <v>Unknown</v>
      </c>
      <c r="IE532" t="str">
        <f>VLOOKUP(JA532,'Vlookup tables'!$P$13:$Q$15,2,FALSE)</f>
        <v>Unknown</v>
      </c>
      <c r="IF532" t="str">
        <f t="shared" si="597"/>
        <v>na</v>
      </c>
      <c r="IG532" t="str">
        <f t="shared" si="598"/>
        <v>na</v>
      </c>
      <c r="IH532" t="str">
        <f t="shared" si="599"/>
        <v>na</v>
      </c>
      <c r="II532" t="str">
        <f t="shared" si="563"/>
        <v>na</v>
      </c>
      <c r="IJ532" t="str">
        <f>IF(OR(IF532=FALSE,IF532="na"),"na",VLOOKUP(JF532,'Vlookup tables'!$G$2:$H$7,2,FALSE))</f>
        <v>na</v>
      </c>
      <c r="IK532" t="str">
        <f>IF(OR(IG532=FALSE,IG532="na"),"na",VLOOKUP(JG532,'Vlookup tables'!$G$2:$H$7,2,FALSE))</f>
        <v>na</v>
      </c>
      <c r="IL532" t="str">
        <f>IF(OR(IH532=FALSE,IH532="na"),"na",VLOOKUP(JH532,'Vlookup tables'!$G$2:$H$7,2,FALSE))</f>
        <v>na</v>
      </c>
      <c r="IM532" t="str">
        <f>IF(OR(IF532=FALSE,IF532="na"),"na",VLOOKUP(JL532,'Vlookup tables'!$J$2:$K$5,2,FALSE))</f>
        <v>na</v>
      </c>
      <c r="IN532" t="str">
        <f>IF(OR(IG532=FALSE,IG532="na"),"na",VLOOKUP(JM532,'Vlookup tables'!$J$2:$K$5,2,FALSE))</f>
        <v>na</v>
      </c>
      <c r="IO532" t="str">
        <f>IF(OR(IH532=FALSE,IH532="na"),"na",VLOOKUP(JN532,'Vlookup tables'!$J$2:$K$5,2,FALSE))</f>
        <v>na</v>
      </c>
      <c r="IP532" t="str">
        <f t="shared" si="600"/>
        <v>na</v>
      </c>
      <c r="IQ532" t="str">
        <f t="shared" si="601"/>
        <v>na</v>
      </c>
      <c r="IR532" t="str">
        <f t="shared" si="602"/>
        <v>na</v>
      </c>
      <c r="IS532" t="b">
        <f t="shared" si="603"/>
        <v>0</v>
      </c>
      <c r="KQ532" t="b">
        <f t="shared" si="604"/>
        <v>0</v>
      </c>
      <c r="KR532">
        <f t="shared" si="564"/>
        <v>111</v>
      </c>
    </row>
    <row r="533" spans="1:304" ht="28.8" customHeight="1" outlineLevel="1" x14ac:dyDescent="0.3">
      <c r="A533">
        <v>96</v>
      </c>
      <c r="B533">
        <v>489</v>
      </c>
      <c r="C533" s="2">
        <v>44912.570648148147</v>
      </c>
      <c r="D533">
        <v>1</v>
      </c>
      <c r="E533" t="s">
        <v>1477</v>
      </c>
      <c r="F533" t="s">
        <v>568</v>
      </c>
      <c r="G533">
        <f>VLOOKUP(F533,'Vlookup tables'!$A$2:$B$10,2,FALSE)</f>
        <v>6</v>
      </c>
      <c r="H533" t="s">
        <v>567</v>
      </c>
      <c r="J533" t="str">
        <f t="shared" si="605"/>
        <v>Administration</v>
      </c>
      <c r="K533" t="s">
        <v>568</v>
      </c>
      <c r="L533">
        <f>VLOOKUP(K533,'Vlookup tables'!$A$2:$B$10,2,FALSE)</f>
        <v>6</v>
      </c>
      <c r="M533" t="s">
        <v>626</v>
      </c>
      <c r="N533" t="b">
        <f t="shared" si="565"/>
        <v>1</v>
      </c>
      <c r="O533" t="b">
        <f t="shared" si="566"/>
        <v>1</v>
      </c>
      <c r="P533" t="b">
        <f t="shared" si="567"/>
        <v>1</v>
      </c>
      <c r="Q533" t="b">
        <f t="shared" si="568"/>
        <v>0</v>
      </c>
      <c r="R533" t="b">
        <f t="shared" si="569"/>
        <v>0</v>
      </c>
      <c r="S533" t="s">
        <v>570</v>
      </c>
      <c r="T533" t="str">
        <f t="shared" si="606"/>
        <v>na</v>
      </c>
      <c r="U533" t="str">
        <f t="shared" si="607"/>
        <v>na</v>
      </c>
      <c r="V533" t="str">
        <f t="shared" si="608"/>
        <v>na</v>
      </c>
      <c r="W533" t="b">
        <f t="shared" si="609"/>
        <v>0</v>
      </c>
      <c r="X533" t="b">
        <f t="shared" si="610"/>
        <v>0</v>
      </c>
      <c r="Y533" t="s">
        <v>584</v>
      </c>
      <c r="Z533">
        <f>VLOOKUP(Y533,'Vlookup tables'!$D$2:$E$6,2,FALSE)</f>
        <v>2</v>
      </c>
      <c r="AA533" t="str">
        <f t="shared" si="547"/>
        <v>na</v>
      </c>
      <c r="AB533" t="str">
        <f t="shared" si="570"/>
        <v>na</v>
      </c>
      <c r="AC533" t="str">
        <f t="shared" si="571"/>
        <v>na</v>
      </c>
      <c r="AD533" t="str">
        <f t="shared" si="572"/>
        <v>na</v>
      </c>
      <c r="AE533" t="str">
        <f t="shared" si="573"/>
        <v>na</v>
      </c>
      <c r="AF533" t="str">
        <f>IF(OR(AA533=FALSE,AA533="na"),"na",VLOOKUP(AV533,'Vlookup tables'!$G$2:$H$7,2,FALSE))</f>
        <v>na</v>
      </c>
      <c r="AG533" t="str">
        <f>IF(OR(AB533=FALSE,AB533="na"),"na",VLOOKUP(AW533,'Vlookup tables'!$G$2:$H$7,2,FALSE))</f>
        <v>na</v>
      </c>
      <c r="AH533" t="str">
        <f>IF(OR(AC533=FALSE,AC533="na"),"na",VLOOKUP(AX533,'Vlookup tables'!$G$2:$H$7,2,FALSE))</f>
        <v>na</v>
      </c>
      <c r="AI533" t="str">
        <f>IF(OR(AD533=FALSE,AD533="na"),"na",VLOOKUP(AY533,'Vlookup tables'!$G$2:$H$7,2,FALSE))</f>
        <v>na</v>
      </c>
      <c r="AJ533" t="str">
        <f>IF(OR(AA533=FALSE,AA533="na"),"na",VLOOKUP(BC533,'Vlookup tables'!$J$2:$K$5,2,FALSE))</f>
        <v>na</v>
      </c>
      <c r="AK533" t="str">
        <f>IF(OR(AB533=FALSE,AB533="na"),"na",VLOOKUP(BD533,'Vlookup tables'!$J$2:$K$5,2,FALSE))</f>
        <v>na</v>
      </c>
      <c r="AL533" t="str">
        <f>IF(OR(AC533=FALSE,AC533="na"),"na",VLOOKUP(BE533,'Vlookup tables'!$J$2:$K$5,2,FALSE))</f>
        <v>na</v>
      </c>
      <c r="AM533" t="str">
        <f>IF(OR(AD533=FALSE,AD533="na"),"na",VLOOKUP(BF533,'Vlookup tables'!$J$2:$K$5,2,FALSE))</f>
        <v>na</v>
      </c>
      <c r="AN533" t="str">
        <f t="shared" si="574"/>
        <v>na</v>
      </c>
      <c r="AO533" t="str">
        <f t="shared" si="575"/>
        <v>na</v>
      </c>
      <c r="AP533" t="str">
        <f t="shared" si="576"/>
        <v>na</v>
      </c>
      <c r="AQ533" t="str">
        <f t="shared" si="577"/>
        <v>na</v>
      </c>
      <c r="BQ533" t="str">
        <f t="shared" si="578"/>
        <v>na</v>
      </c>
      <c r="BR533" t="b">
        <f t="shared" si="579"/>
        <v>1</v>
      </c>
      <c r="BS533" t="b">
        <f t="shared" si="580"/>
        <v>1</v>
      </c>
      <c r="BT533" t="b">
        <f t="shared" si="581"/>
        <v>1</v>
      </c>
      <c r="BU533" t="b">
        <f t="shared" si="582"/>
        <v>0</v>
      </c>
      <c r="BV533" t="b">
        <f t="shared" si="583"/>
        <v>0</v>
      </c>
      <c r="BW533">
        <f>IF(OR(BR533=FALSE,BR533="na"),"na",VLOOKUP(CN533,'Vlookup tables'!$G$2:$H$7,2,FALSE))</f>
        <v>2</v>
      </c>
      <c r="BX533">
        <f>IF(OR(BS533=FALSE,BS533="na"),"na",VLOOKUP(CO533,'Vlookup tables'!$G$2:$H$7,2,FALSE))</f>
        <v>2</v>
      </c>
      <c r="BY533">
        <f>IF(OR(BT533=FALSE,BT533="na"),"na",VLOOKUP(CP533,'Vlookup tables'!$G$2:$H$7,2,FALSE))</f>
        <v>2</v>
      </c>
      <c r="BZ533" t="str">
        <f>IF(OR(BU533=FALSE,BU533="na"),"na",VLOOKUP(CQ533,'Vlookup tables'!$G$2:$H$7,2,FALSE))</f>
        <v>na</v>
      </c>
      <c r="CA533">
        <f>IF(OR(BR533=FALSE,BR533="na"),"na",VLOOKUP(CU533,'Vlookup tables'!$J$2:$K$5,2,FALSE))</f>
        <v>2</v>
      </c>
      <c r="CB533">
        <f>IF(OR(BS533=FALSE,BS533="na"),"na",VLOOKUP(CV533,'Vlookup tables'!$J$2:$K$5,2,FALSE))</f>
        <v>2</v>
      </c>
      <c r="CC533">
        <f>IF(OR(BT533=FALSE,BT533="na"),"na",VLOOKUP(CW533,'Vlookup tables'!$J$2:$K$5,2,FALSE))</f>
        <v>2</v>
      </c>
      <c r="CD533" t="str">
        <f>IF(OR(BU533=FALSE,BU533="na"),"na",VLOOKUP(CX533,'Vlookup tables'!$J$2:$K$5,2,FALSE))</f>
        <v>na</v>
      </c>
      <c r="CE533" t="b">
        <f t="shared" si="584"/>
        <v>1</v>
      </c>
      <c r="CF533" t="b">
        <f t="shared" si="585"/>
        <v>0</v>
      </c>
      <c r="CG533" t="b">
        <f t="shared" si="586"/>
        <v>0</v>
      </c>
      <c r="CH533" t="str">
        <f t="shared" si="587"/>
        <v>na</v>
      </c>
      <c r="CJ533" t="s">
        <v>593</v>
      </c>
      <c r="CN533" t="s">
        <v>531</v>
      </c>
      <c r="CO533" t="s">
        <v>531</v>
      </c>
      <c r="CP533" t="s">
        <v>531</v>
      </c>
      <c r="CU533" t="s">
        <v>528</v>
      </c>
      <c r="CV533" t="s">
        <v>528</v>
      </c>
      <c r="CW533" t="s">
        <v>528</v>
      </c>
      <c r="DB533" t="s">
        <v>2252</v>
      </c>
      <c r="DI533" t="b">
        <f t="shared" si="588"/>
        <v>0</v>
      </c>
      <c r="DK533" t="s">
        <v>552</v>
      </c>
      <c r="EQ533" t="b">
        <f t="shared" si="589"/>
        <v>0</v>
      </c>
      <c r="ER533" t="b">
        <f t="shared" si="590"/>
        <v>0</v>
      </c>
      <c r="ES533" t="b">
        <f t="shared" si="591"/>
        <v>0</v>
      </c>
      <c r="ET533" t="b">
        <f t="shared" si="592"/>
        <v>0</v>
      </c>
      <c r="EU533" t="b">
        <f t="shared" si="593"/>
        <v>0</v>
      </c>
      <c r="EV533" t="b">
        <f t="shared" si="594"/>
        <v>0</v>
      </c>
      <c r="EW533" t="str">
        <f t="shared" si="548"/>
        <v>na</v>
      </c>
      <c r="EX533" t="str">
        <f t="shared" si="549"/>
        <v>na</v>
      </c>
      <c r="EY533" t="str">
        <f t="shared" si="550"/>
        <v>na</v>
      </c>
      <c r="EZ533" t="str">
        <f t="shared" si="551"/>
        <v>na</v>
      </c>
      <c r="FA533" t="str">
        <f t="shared" si="552"/>
        <v>na</v>
      </c>
      <c r="FB533" t="str">
        <f t="shared" si="553"/>
        <v>na</v>
      </c>
      <c r="FC533" t="str">
        <f t="shared" si="595"/>
        <v>na</v>
      </c>
      <c r="FD533" t="str">
        <f t="shared" si="554"/>
        <v>na</v>
      </c>
      <c r="FE533" t="str">
        <f t="shared" si="555"/>
        <v>na</v>
      </c>
      <c r="FF533" t="str">
        <f t="shared" si="556"/>
        <v>na</v>
      </c>
      <c r="FG533" t="str">
        <f t="shared" si="557"/>
        <v>na</v>
      </c>
      <c r="FH533" t="str">
        <f t="shared" si="596"/>
        <v>na</v>
      </c>
      <c r="FI533" t="str">
        <f>IF(OR(FD533=FALSE,FD533="na"),"na",VLOOKUP(GH533,'Vlookup tables'!$G$2:$H$7,2,FALSE))</f>
        <v>na</v>
      </c>
      <c r="FJ533" t="str">
        <f>IF(OR(FE533=FALSE,FE533="na"),"na",VLOOKUP(GI533,'Vlookup tables'!$G$2:$H$7,2,FALSE))</f>
        <v>na</v>
      </c>
      <c r="FK533" t="str">
        <f>IF(OR(FF533=FALSE,FF533="na"),"na",VLOOKUP(GJ533,'Vlookup tables'!$G$2:$H$7,2,FALSE))</f>
        <v>na</v>
      </c>
      <c r="FL533" t="str">
        <f>IF(OR(FG533=FALSE,FG533="na"),"na",VLOOKUP(GK533,'Vlookup tables'!$G$2:$H$7,2,FALSE))</f>
        <v>na</v>
      </c>
      <c r="FM533" t="str">
        <f>IF(OR(FD533=FALSE,FD533="na"),"na",VLOOKUP(GO533,'Vlookup tables'!$J$2:$K$5,2,FALSE))</f>
        <v>na</v>
      </c>
      <c r="FN533" t="str">
        <f>IF(OR(FE533=FALSE,FE533="na"),"na",VLOOKUP(GP533,'Vlookup tables'!$J$2:$K$5,2,FALSE))</f>
        <v>na</v>
      </c>
      <c r="FO533" t="str">
        <f>IF(OR(FF533=FALSE,FF533="na"),"na",VLOOKUP(GQ533,'Vlookup tables'!$J$2:$K$5,2,FALSE))</f>
        <v>na</v>
      </c>
      <c r="FP533" t="str">
        <f>IF(OR(FG533=FALSE,FG533="na"),"na",VLOOKUP(GR533,'Vlookup tables'!$J$2:$K$5,2,FALSE))</f>
        <v>na</v>
      </c>
      <c r="FQ533" t="str">
        <f t="shared" si="558"/>
        <v>na</v>
      </c>
      <c r="FR533" t="str">
        <f t="shared" si="559"/>
        <v>na</v>
      </c>
      <c r="FS533" t="str">
        <f t="shared" si="560"/>
        <v>na</v>
      </c>
      <c r="FT533" t="str">
        <f t="shared" si="561"/>
        <v>na</v>
      </c>
      <c r="FU533" t="str">
        <f t="shared" si="562"/>
        <v>na</v>
      </c>
      <c r="FV533" t="s">
        <v>574</v>
      </c>
      <c r="HF533" t="s">
        <v>1009</v>
      </c>
      <c r="HX533">
        <f>IF(IT533="","Unknown",VLOOKUP(IT533,'Vlookup tables'!$B$13:$C$16,2,FALSE))</f>
        <v>1</v>
      </c>
      <c r="HY533">
        <f>IF(IU533="","Unknown",VLOOKUP(IU533,'Vlookup tables'!$D$13:$E$16,2,FALSE))</f>
        <v>3</v>
      </c>
      <c r="HZ533">
        <f>IF(IV533="","Unknown",VLOOKUP(IV533,'Vlookup tables'!$F$13:$G$16,2,FALSE))</f>
        <v>3</v>
      </c>
      <c r="IA533">
        <f>IF(IW533="","Unknown",VLOOKUP(IW533,'Vlookup tables'!$H$13:$I$16,2,FALSE))</f>
        <v>2</v>
      </c>
      <c r="IB533">
        <f>IF(IX533="","Unknown",VLOOKUP(IX533,'Vlookup tables'!$J$13:$K$16,2,FALSE))</f>
        <v>2</v>
      </c>
      <c r="IC533">
        <f>IF(IY533="","Unknown",VLOOKUP(IY533,'Vlookup tables'!$L$13:$M$16,2,FALSE))</f>
        <v>2</v>
      </c>
      <c r="ID533">
        <f>IF(IZ533="","Unknown",VLOOKUP(IZ533,'Vlookup tables'!$N$13:$O$16,2,FALSE))</f>
        <v>3</v>
      </c>
      <c r="IE533">
        <f>VLOOKUP(JA533,'Vlookup tables'!$P$13:$Q$15,2,FALSE)</f>
        <v>1</v>
      </c>
      <c r="IF533" t="str">
        <f t="shared" si="597"/>
        <v>na</v>
      </c>
      <c r="IG533" t="str">
        <f t="shared" si="598"/>
        <v>na</v>
      </c>
      <c r="IH533" t="str">
        <f t="shared" si="599"/>
        <v>na</v>
      </c>
      <c r="II533" t="str">
        <f t="shared" si="563"/>
        <v>na</v>
      </c>
      <c r="IJ533" t="str">
        <f>IF(OR(IF533=FALSE,IF533="na"),"na",VLOOKUP(JF533,'Vlookup tables'!$G$2:$H$7,2,FALSE))</f>
        <v>na</v>
      </c>
      <c r="IK533" t="str">
        <f>IF(OR(IG533=FALSE,IG533="na"),"na",VLOOKUP(JG533,'Vlookup tables'!$G$2:$H$7,2,FALSE))</f>
        <v>na</v>
      </c>
      <c r="IL533" t="str">
        <f>IF(OR(IH533=FALSE,IH533="na"),"na",VLOOKUP(JH533,'Vlookup tables'!$G$2:$H$7,2,FALSE))</f>
        <v>na</v>
      </c>
      <c r="IM533" t="str">
        <f>IF(OR(IF533=FALSE,IF533="na"),"na",VLOOKUP(JL533,'Vlookup tables'!$J$2:$K$5,2,FALSE))</f>
        <v>na</v>
      </c>
      <c r="IN533" t="str">
        <f>IF(OR(IG533=FALSE,IG533="na"),"na",VLOOKUP(JM533,'Vlookup tables'!$J$2:$K$5,2,FALSE))</f>
        <v>na</v>
      </c>
      <c r="IO533" t="str">
        <f>IF(OR(IH533=FALSE,IH533="na"),"na",VLOOKUP(JN533,'Vlookup tables'!$J$2:$K$5,2,FALSE))</f>
        <v>na</v>
      </c>
      <c r="IP533" t="str">
        <f t="shared" si="600"/>
        <v>na</v>
      </c>
      <c r="IQ533" t="str">
        <f t="shared" si="601"/>
        <v>na</v>
      </c>
      <c r="IR533" t="str">
        <f t="shared" si="602"/>
        <v>na</v>
      </c>
      <c r="IS533" t="b">
        <f t="shared" si="603"/>
        <v>0</v>
      </c>
      <c r="IT533" t="s">
        <v>704</v>
      </c>
      <c r="IU533" t="s">
        <v>539</v>
      </c>
      <c r="IV533" t="s">
        <v>540</v>
      </c>
      <c r="IW533" t="s">
        <v>562</v>
      </c>
      <c r="IX533" t="s">
        <v>563</v>
      </c>
      <c r="IY533" t="s">
        <v>528</v>
      </c>
      <c r="IZ533" t="s">
        <v>587</v>
      </c>
      <c r="JA533" t="s">
        <v>541</v>
      </c>
      <c r="JX533" t="s">
        <v>534</v>
      </c>
      <c r="JZ533" t="s">
        <v>901</v>
      </c>
      <c r="KB533" t="s">
        <v>589</v>
      </c>
      <c r="KC533">
        <v>2</v>
      </c>
      <c r="KD533">
        <v>1</v>
      </c>
      <c r="KK533">
        <v>1</v>
      </c>
      <c r="KQ533" t="b">
        <f t="shared" si="604"/>
        <v>0</v>
      </c>
      <c r="KR533">
        <f t="shared" si="564"/>
        <v>139</v>
      </c>
    </row>
    <row r="534" spans="1:304" ht="23.4" customHeight="1" outlineLevel="1" x14ac:dyDescent="0.3">
      <c r="A534">
        <v>10</v>
      </c>
      <c r="B534">
        <v>52</v>
      </c>
      <c r="C534" s="2">
        <v>44912.576747685183</v>
      </c>
      <c r="D534">
        <v>1</v>
      </c>
      <c r="E534" t="s">
        <v>853</v>
      </c>
      <c r="F534" t="s">
        <v>680</v>
      </c>
      <c r="G534">
        <f>VLOOKUP(F534,'Vlookup tables'!$A$2:$B$10,2,FALSE)</f>
        <v>2</v>
      </c>
      <c r="H534" t="s">
        <v>579</v>
      </c>
      <c r="I534" t="s">
        <v>1129</v>
      </c>
      <c r="J534" t="str">
        <f t="shared" si="605"/>
        <v>Environmental</v>
      </c>
      <c r="K534" t="s">
        <v>680</v>
      </c>
      <c r="L534">
        <f>VLOOKUP(K534,'Vlookup tables'!$A$2:$B$10,2,FALSE)</f>
        <v>2</v>
      </c>
      <c r="N534" t="str">
        <f t="shared" si="565"/>
        <v>Unknown</v>
      </c>
      <c r="O534" t="str">
        <f t="shared" si="566"/>
        <v>Unknown</v>
      </c>
      <c r="P534" t="str">
        <f t="shared" si="567"/>
        <v>Unknown</v>
      </c>
      <c r="Q534" t="str">
        <f t="shared" si="568"/>
        <v>Unknown</v>
      </c>
      <c r="R534" t="str">
        <f t="shared" si="569"/>
        <v>Unknown</v>
      </c>
      <c r="T534" t="str">
        <f t="shared" si="606"/>
        <v>Unknown</v>
      </c>
      <c r="U534" t="str">
        <f t="shared" si="607"/>
        <v>Unknown</v>
      </c>
      <c r="V534" t="str">
        <f t="shared" si="608"/>
        <v>Unknown</v>
      </c>
      <c r="W534" t="str">
        <f t="shared" si="609"/>
        <v>Unknown</v>
      </c>
      <c r="X534" t="str">
        <f t="shared" si="610"/>
        <v>Unknown</v>
      </c>
      <c r="Z534" t="str">
        <f>VLOOKUP(Y534,'Vlookup tables'!$D$2:$E$6,2,FALSE)</f>
        <v>Unknown</v>
      </c>
      <c r="AA534" t="str">
        <f t="shared" si="547"/>
        <v>Unknown</v>
      </c>
      <c r="AB534" t="str">
        <f t="shared" si="570"/>
        <v>Unknown</v>
      </c>
      <c r="AC534" t="str">
        <f t="shared" si="571"/>
        <v>Unknown</v>
      </c>
      <c r="AD534" t="str">
        <f t="shared" si="572"/>
        <v>Unknown</v>
      </c>
      <c r="AE534" t="str">
        <f t="shared" si="573"/>
        <v>Unknown</v>
      </c>
      <c r="AF534" t="str">
        <f>IF(OR(AA534=FALSE,AA534="na"),"na",VLOOKUP(AV534,'Vlookup tables'!$G$2:$H$7,2,FALSE))</f>
        <v>Unknown</v>
      </c>
      <c r="AG534" t="str">
        <f>IF(OR(AB534=FALSE,AB534="na"),"na",VLOOKUP(AW534,'Vlookup tables'!$G$2:$H$7,2,FALSE))</f>
        <v>Unknown</v>
      </c>
      <c r="AH534" t="str">
        <f>IF(OR(AC534=FALSE,AC534="na"),"na",VLOOKUP(AX534,'Vlookup tables'!$G$2:$H$7,2,FALSE))</f>
        <v>Unknown</v>
      </c>
      <c r="AI534" t="str">
        <f>IF(OR(AD534=FALSE,AD534="na"),"na",VLOOKUP(AY534,'Vlookup tables'!$G$2:$H$7,2,FALSE))</f>
        <v>Unknown</v>
      </c>
      <c r="AJ534" t="str">
        <f>IF(OR(AA534=FALSE,AA534="na"),"na",VLOOKUP(BC534,'Vlookup tables'!$J$2:$K$5,2,FALSE))</f>
        <v>Unknown</v>
      </c>
      <c r="AK534" t="str">
        <f>IF(OR(AB534=FALSE,AB534="na"),"na",VLOOKUP(BD534,'Vlookup tables'!$J$2:$K$5,2,FALSE))</f>
        <v>Unknown</v>
      </c>
      <c r="AL534" t="str">
        <f>IF(OR(AC534=FALSE,AC534="na"),"na",VLOOKUP(BE534,'Vlookup tables'!$J$2:$K$5,2,FALSE))</f>
        <v>Unknown</v>
      </c>
      <c r="AM534" t="str">
        <f>IF(OR(AD534=FALSE,AD534="na"),"na",VLOOKUP(BF534,'Vlookup tables'!$J$2:$K$5,2,FALSE))</f>
        <v>Unknown</v>
      </c>
      <c r="AN534" t="b">
        <f t="shared" si="574"/>
        <v>0</v>
      </c>
      <c r="AO534" t="b">
        <f t="shared" si="575"/>
        <v>0</v>
      </c>
      <c r="AP534" t="b">
        <f t="shared" si="576"/>
        <v>0</v>
      </c>
      <c r="AQ534" t="b">
        <f t="shared" si="577"/>
        <v>0</v>
      </c>
      <c r="BQ534" t="str">
        <f t="shared" si="578"/>
        <v>Unknown</v>
      </c>
      <c r="BR534" t="str">
        <f t="shared" si="579"/>
        <v>Unknown</v>
      </c>
      <c r="BS534" t="str">
        <f t="shared" si="580"/>
        <v>Unknown</v>
      </c>
      <c r="BT534" t="str">
        <f t="shared" si="581"/>
        <v>Unknown</v>
      </c>
      <c r="BU534" t="str">
        <f t="shared" si="582"/>
        <v>Unknown</v>
      </c>
      <c r="BV534" t="str">
        <f t="shared" si="583"/>
        <v>Unknown</v>
      </c>
      <c r="BW534" t="str">
        <f>IF(OR(BR534=FALSE,BR534="na"),"na",VLOOKUP(CN534,'Vlookup tables'!$G$2:$H$7,2,FALSE))</f>
        <v>Unknown</v>
      </c>
      <c r="BX534" t="str">
        <f>IF(OR(BS534=FALSE,BS534="na"),"na",VLOOKUP(CO534,'Vlookup tables'!$G$2:$H$7,2,FALSE))</f>
        <v>Unknown</v>
      </c>
      <c r="BY534" t="str">
        <f>IF(OR(BT534=FALSE,BT534="na"),"na",VLOOKUP(CP534,'Vlookup tables'!$G$2:$H$7,2,FALSE))</f>
        <v>Unknown</v>
      </c>
      <c r="BZ534" t="str">
        <f>IF(OR(BU534=FALSE,BU534="na"),"na",VLOOKUP(CQ534,'Vlookup tables'!$G$2:$H$7,2,FALSE))</f>
        <v>Unknown</v>
      </c>
      <c r="CA534" t="str">
        <f>IF(OR(BR534=FALSE,BR534="na"),"na",VLOOKUP(CU534,'Vlookup tables'!$J$2:$K$5,2,FALSE))</f>
        <v>Unknown</v>
      </c>
      <c r="CB534" t="str">
        <f>IF(OR(BS534=FALSE,BS534="na"),"na",VLOOKUP(CV534,'Vlookup tables'!$J$2:$K$5,2,FALSE))</f>
        <v>Unknown</v>
      </c>
      <c r="CC534" t="str">
        <f>IF(OR(BT534=FALSE,BT534="na"),"na",VLOOKUP(CW534,'Vlookup tables'!$J$2:$K$5,2,FALSE))</f>
        <v>Unknown</v>
      </c>
      <c r="CD534" t="str">
        <f>IF(OR(BU534=FALSE,BU534="na"),"na",VLOOKUP(CX534,'Vlookup tables'!$J$2:$K$5,2,FALSE))</f>
        <v>Unknown</v>
      </c>
      <c r="CE534" t="b">
        <f t="shared" si="584"/>
        <v>0</v>
      </c>
      <c r="CF534" t="b">
        <f t="shared" si="585"/>
        <v>0</v>
      </c>
      <c r="CG534" t="b">
        <f t="shared" si="586"/>
        <v>0</v>
      </c>
      <c r="CH534" t="b">
        <f t="shared" si="587"/>
        <v>0</v>
      </c>
      <c r="DI534" t="b">
        <f t="shared" si="588"/>
        <v>0</v>
      </c>
      <c r="EQ534" t="str">
        <f t="shared" si="589"/>
        <v>Unknown</v>
      </c>
      <c r="ER534" t="b">
        <f t="shared" si="590"/>
        <v>0</v>
      </c>
      <c r="ES534" t="b">
        <f t="shared" si="591"/>
        <v>0</v>
      </c>
      <c r="ET534" t="b">
        <f t="shared" si="592"/>
        <v>0</v>
      </c>
      <c r="EU534" t="b">
        <f t="shared" si="593"/>
        <v>0</v>
      </c>
      <c r="EV534" t="b">
        <f t="shared" si="594"/>
        <v>0</v>
      </c>
      <c r="EW534" t="str">
        <f t="shared" si="548"/>
        <v>na</v>
      </c>
      <c r="EX534" t="str">
        <f t="shared" si="549"/>
        <v>na</v>
      </c>
      <c r="EY534" t="str">
        <f t="shared" si="550"/>
        <v>na</v>
      </c>
      <c r="EZ534" t="str">
        <f t="shared" si="551"/>
        <v>na</v>
      </c>
      <c r="FA534" t="str">
        <f t="shared" si="552"/>
        <v>na</v>
      </c>
      <c r="FB534" t="str">
        <f t="shared" si="553"/>
        <v>na</v>
      </c>
      <c r="FC534" t="str">
        <f t="shared" si="595"/>
        <v>na</v>
      </c>
      <c r="FD534" t="str">
        <f t="shared" si="554"/>
        <v>na</v>
      </c>
      <c r="FE534" t="str">
        <f t="shared" si="555"/>
        <v>na</v>
      </c>
      <c r="FF534" t="str">
        <f t="shared" si="556"/>
        <v>na</v>
      </c>
      <c r="FG534" t="str">
        <f t="shared" si="557"/>
        <v>na</v>
      </c>
      <c r="FH534" t="str">
        <f t="shared" si="596"/>
        <v>na</v>
      </c>
      <c r="FI534" t="str">
        <f>IF(OR(FD534=FALSE,FD534="na"),"na",VLOOKUP(GH534,'Vlookup tables'!$G$2:$H$7,2,FALSE))</f>
        <v>na</v>
      </c>
      <c r="FJ534" t="str">
        <f>IF(OR(FE534=FALSE,FE534="na"),"na",VLOOKUP(GI534,'Vlookup tables'!$G$2:$H$7,2,FALSE))</f>
        <v>na</v>
      </c>
      <c r="FK534" t="str">
        <f>IF(OR(FF534=FALSE,FF534="na"),"na",VLOOKUP(GJ534,'Vlookup tables'!$G$2:$H$7,2,FALSE))</f>
        <v>na</v>
      </c>
      <c r="FL534" t="str">
        <f>IF(OR(FG534=FALSE,FG534="na"),"na",VLOOKUP(GK534,'Vlookup tables'!$G$2:$H$7,2,FALSE))</f>
        <v>na</v>
      </c>
      <c r="FM534" t="str">
        <f>IF(OR(FD534=FALSE,FD534="na"),"na",VLOOKUP(GO534,'Vlookup tables'!$J$2:$K$5,2,FALSE))</f>
        <v>na</v>
      </c>
      <c r="FN534" t="str">
        <f>IF(OR(FE534=FALSE,FE534="na"),"na",VLOOKUP(GP534,'Vlookup tables'!$J$2:$K$5,2,FALSE))</f>
        <v>na</v>
      </c>
      <c r="FO534" t="str">
        <f>IF(OR(FF534=FALSE,FF534="na"),"na",VLOOKUP(GQ534,'Vlookup tables'!$J$2:$K$5,2,FALSE))</f>
        <v>na</v>
      </c>
      <c r="FP534" t="str">
        <f>IF(OR(FG534=FALSE,FG534="na"),"na",VLOOKUP(GR534,'Vlookup tables'!$J$2:$K$5,2,FALSE))</f>
        <v>na</v>
      </c>
      <c r="FQ534" t="str">
        <f t="shared" si="558"/>
        <v>na</v>
      </c>
      <c r="FR534" t="str">
        <f t="shared" si="559"/>
        <v>na</v>
      </c>
      <c r="FS534" t="str">
        <f t="shared" si="560"/>
        <v>na</v>
      </c>
      <c r="FT534" t="str">
        <f t="shared" si="561"/>
        <v>na</v>
      </c>
      <c r="FU534" t="str">
        <f t="shared" si="562"/>
        <v>na</v>
      </c>
      <c r="HX534" t="str">
        <f>IF(IT534="","Unknown",VLOOKUP(IT534,'Vlookup tables'!$B$13:$C$16,2,FALSE))</f>
        <v>Unknown</v>
      </c>
      <c r="HY534" t="str">
        <f>IF(IU534="","Unknown",VLOOKUP(IU534,'Vlookup tables'!$D$13:$E$16,2,FALSE))</f>
        <v>Unknown</v>
      </c>
      <c r="HZ534" t="str">
        <f>IF(IV534="","Unknown",VLOOKUP(IV534,'Vlookup tables'!$F$13:$G$16,2,FALSE))</f>
        <v>Unknown</v>
      </c>
      <c r="IA534" t="str">
        <f>IF(IW534="","Unknown",VLOOKUP(IW534,'Vlookup tables'!$H$13:$I$16,2,FALSE))</f>
        <v>Unknown</v>
      </c>
      <c r="IB534" t="str">
        <f>IF(IX534="","Unknown",VLOOKUP(IX534,'Vlookup tables'!$J$13:$K$16,2,FALSE))</f>
        <v>Unknown</v>
      </c>
      <c r="IC534" t="str">
        <f>IF(IY534="","Unknown",VLOOKUP(IY534,'Vlookup tables'!$L$13:$M$16,2,FALSE))</f>
        <v>Unknown</v>
      </c>
      <c r="ID534" t="str">
        <f>IF(IZ534="","Unknown",VLOOKUP(IZ534,'Vlookup tables'!$N$13:$O$16,2,FALSE))</f>
        <v>Unknown</v>
      </c>
      <c r="IE534" t="str">
        <f>VLOOKUP(JA534,'Vlookup tables'!$P$13:$Q$15,2,FALSE)</f>
        <v>Unknown</v>
      </c>
      <c r="IF534" t="str">
        <f t="shared" si="597"/>
        <v>na</v>
      </c>
      <c r="IG534" t="str">
        <f t="shared" si="598"/>
        <v>na</v>
      </c>
      <c r="IH534" t="str">
        <f t="shared" si="599"/>
        <v>na</v>
      </c>
      <c r="II534" t="str">
        <f t="shared" si="563"/>
        <v>na</v>
      </c>
      <c r="IJ534" t="str">
        <f>IF(OR(IF534=FALSE,IF534="na"),"na",VLOOKUP(JF534,'Vlookup tables'!$G$2:$H$7,2,FALSE))</f>
        <v>na</v>
      </c>
      <c r="IK534" t="str">
        <f>IF(OR(IG534=FALSE,IG534="na"),"na",VLOOKUP(JG534,'Vlookup tables'!$G$2:$H$7,2,FALSE))</f>
        <v>na</v>
      </c>
      <c r="IL534" t="str">
        <f>IF(OR(IH534=FALSE,IH534="na"),"na",VLOOKUP(JH534,'Vlookup tables'!$G$2:$H$7,2,FALSE))</f>
        <v>na</v>
      </c>
      <c r="IM534" t="str">
        <f>IF(OR(IF534=FALSE,IF534="na"),"na",VLOOKUP(JL534,'Vlookup tables'!$J$2:$K$5,2,FALSE))</f>
        <v>na</v>
      </c>
      <c r="IN534" t="str">
        <f>IF(OR(IG534=FALSE,IG534="na"),"na",VLOOKUP(JM534,'Vlookup tables'!$J$2:$K$5,2,FALSE))</f>
        <v>na</v>
      </c>
      <c r="IO534" t="str">
        <f>IF(OR(IH534=FALSE,IH534="na"),"na",VLOOKUP(JN534,'Vlookup tables'!$J$2:$K$5,2,FALSE))</f>
        <v>na</v>
      </c>
      <c r="IP534" t="str">
        <f t="shared" si="600"/>
        <v>na</v>
      </c>
      <c r="IQ534" t="str">
        <f t="shared" si="601"/>
        <v>na</v>
      </c>
      <c r="IR534" t="str">
        <f t="shared" si="602"/>
        <v>na</v>
      </c>
      <c r="IS534" t="b">
        <f t="shared" si="603"/>
        <v>0</v>
      </c>
      <c r="KQ534" t="b">
        <f t="shared" si="604"/>
        <v>0</v>
      </c>
      <c r="KR534">
        <f t="shared" si="564"/>
        <v>112</v>
      </c>
    </row>
    <row r="535" spans="1:304" ht="27.6" customHeight="1" outlineLevel="1" x14ac:dyDescent="0.3">
      <c r="A535">
        <v>1</v>
      </c>
      <c r="B535">
        <v>11</v>
      </c>
      <c r="C535" s="2">
        <v>44912.578009259261</v>
      </c>
      <c r="D535">
        <v>1</v>
      </c>
      <c r="G535" t="str">
        <f>VLOOKUP(F535,'Vlookup tables'!$A$2:$B$10,2,FALSE)</f>
        <v>Unknown</v>
      </c>
      <c r="J535" t="str">
        <f t="shared" si="605"/>
        <v>Unknown</v>
      </c>
      <c r="L535" t="str">
        <f>VLOOKUP(K535,'Vlookup tables'!$A$2:$B$10,2,FALSE)</f>
        <v>Unknown</v>
      </c>
      <c r="N535" t="str">
        <f t="shared" si="565"/>
        <v>Unknown</v>
      </c>
      <c r="O535" t="str">
        <f t="shared" si="566"/>
        <v>Unknown</v>
      </c>
      <c r="P535" t="str">
        <f t="shared" si="567"/>
        <v>Unknown</v>
      </c>
      <c r="Q535" t="str">
        <f t="shared" si="568"/>
        <v>Unknown</v>
      </c>
      <c r="R535" t="str">
        <f t="shared" si="569"/>
        <v>Unknown</v>
      </c>
      <c r="T535" t="str">
        <f t="shared" si="606"/>
        <v>Unknown</v>
      </c>
      <c r="U535" t="str">
        <f t="shared" si="607"/>
        <v>Unknown</v>
      </c>
      <c r="V535" t="str">
        <f t="shared" si="608"/>
        <v>Unknown</v>
      </c>
      <c r="W535" t="str">
        <f t="shared" si="609"/>
        <v>Unknown</v>
      </c>
      <c r="X535" t="str">
        <f t="shared" si="610"/>
        <v>Unknown</v>
      </c>
      <c r="Z535" t="str">
        <f>VLOOKUP(Y535,'Vlookup tables'!$D$2:$E$6,2,FALSE)</f>
        <v>Unknown</v>
      </c>
      <c r="AA535" t="str">
        <f t="shared" si="547"/>
        <v>Unknown</v>
      </c>
      <c r="AB535" t="str">
        <f t="shared" si="570"/>
        <v>Unknown</v>
      </c>
      <c r="AC535" t="str">
        <f t="shared" si="571"/>
        <v>Unknown</v>
      </c>
      <c r="AD535" t="str">
        <f t="shared" si="572"/>
        <v>Unknown</v>
      </c>
      <c r="AE535" t="str">
        <f t="shared" si="573"/>
        <v>Unknown</v>
      </c>
      <c r="AF535" t="str">
        <f>IF(OR(AA535=FALSE,AA535="na"),"na",VLOOKUP(AV535,'Vlookup tables'!$G$2:$H$7,2,FALSE))</f>
        <v>Unknown</v>
      </c>
      <c r="AG535" t="str">
        <f>IF(OR(AB535=FALSE,AB535="na"),"na",VLOOKUP(AW535,'Vlookup tables'!$G$2:$H$7,2,FALSE))</f>
        <v>Unknown</v>
      </c>
      <c r="AH535" t="str">
        <f>IF(OR(AC535=FALSE,AC535="na"),"na",VLOOKUP(AX535,'Vlookup tables'!$G$2:$H$7,2,FALSE))</f>
        <v>Unknown</v>
      </c>
      <c r="AI535" t="str">
        <f>IF(OR(AD535=FALSE,AD535="na"),"na",VLOOKUP(AY535,'Vlookup tables'!$G$2:$H$7,2,FALSE))</f>
        <v>Unknown</v>
      </c>
      <c r="AJ535" t="str">
        <f>IF(OR(AA535=FALSE,AA535="na"),"na",VLOOKUP(BC535,'Vlookup tables'!$J$2:$K$5,2,FALSE))</f>
        <v>Unknown</v>
      </c>
      <c r="AK535" t="str">
        <f>IF(OR(AB535=FALSE,AB535="na"),"na",VLOOKUP(BD535,'Vlookup tables'!$J$2:$K$5,2,FALSE))</f>
        <v>Unknown</v>
      </c>
      <c r="AL535" t="str">
        <f>IF(OR(AC535=FALSE,AC535="na"),"na",VLOOKUP(BE535,'Vlookup tables'!$J$2:$K$5,2,FALSE))</f>
        <v>Unknown</v>
      </c>
      <c r="AM535" t="str">
        <f>IF(OR(AD535=FALSE,AD535="na"),"na",VLOOKUP(BF535,'Vlookup tables'!$J$2:$K$5,2,FALSE))</f>
        <v>Unknown</v>
      </c>
      <c r="AN535" t="b">
        <f t="shared" si="574"/>
        <v>0</v>
      </c>
      <c r="AO535" t="b">
        <f t="shared" si="575"/>
        <v>0</v>
      </c>
      <c r="AP535" t="b">
        <f t="shared" si="576"/>
        <v>0</v>
      </c>
      <c r="AQ535" t="b">
        <f t="shared" si="577"/>
        <v>0</v>
      </c>
      <c r="BQ535" t="str">
        <f t="shared" si="578"/>
        <v>Unknown</v>
      </c>
      <c r="BR535" t="str">
        <f t="shared" si="579"/>
        <v>Unknown</v>
      </c>
      <c r="BS535" t="str">
        <f t="shared" si="580"/>
        <v>Unknown</v>
      </c>
      <c r="BT535" t="str">
        <f t="shared" si="581"/>
        <v>Unknown</v>
      </c>
      <c r="BU535" t="str">
        <f t="shared" si="582"/>
        <v>Unknown</v>
      </c>
      <c r="BV535" t="str">
        <f t="shared" si="583"/>
        <v>Unknown</v>
      </c>
      <c r="BW535" t="str">
        <f>IF(OR(BR535=FALSE,BR535="na"),"na",VLOOKUP(CN535,'Vlookup tables'!$G$2:$H$7,2,FALSE))</f>
        <v>Unknown</v>
      </c>
      <c r="BX535" t="str">
        <f>IF(OR(BS535=FALSE,BS535="na"),"na",VLOOKUP(CO535,'Vlookup tables'!$G$2:$H$7,2,FALSE))</f>
        <v>Unknown</v>
      </c>
      <c r="BY535" t="str">
        <f>IF(OR(BT535=FALSE,BT535="na"),"na",VLOOKUP(CP535,'Vlookup tables'!$G$2:$H$7,2,FALSE))</f>
        <v>Unknown</v>
      </c>
      <c r="BZ535" t="str">
        <f>IF(OR(BU535=FALSE,BU535="na"),"na",VLOOKUP(CQ535,'Vlookup tables'!$G$2:$H$7,2,FALSE))</f>
        <v>Unknown</v>
      </c>
      <c r="CA535" t="str">
        <f>IF(OR(BR535=FALSE,BR535="na"),"na",VLOOKUP(CU535,'Vlookup tables'!$J$2:$K$5,2,FALSE))</f>
        <v>Unknown</v>
      </c>
      <c r="CB535" t="str">
        <f>IF(OR(BS535=FALSE,BS535="na"),"na",VLOOKUP(CV535,'Vlookup tables'!$J$2:$K$5,2,FALSE))</f>
        <v>Unknown</v>
      </c>
      <c r="CC535" t="str">
        <f>IF(OR(BT535=FALSE,BT535="na"),"na",VLOOKUP(CW535,'Vlookup tables'!$J$2:$K$5,2,FALSE))</f>
        <v>Unknown</v>
      </c>
      <c r="CD535" t="str">
        <f>IF(OR(BU535=FALSE,BU535="na"),"na",VLOOKUP(CX535,'Vlookup tables'!$J$2:$K$5,2,FALSE))</f>
        <v>Unknown</v>
      </c>
      <c r="CE535" t="b">
        <f t="shared" si="584"/>
        <v>0</v>
      </c>
      <c r="CF535" t="b">
        <f t="shared" si="585"/>
        <v>0</v>
      </c>
      <c r="CG535" t="b">
        <f t="shared" si="586"/>
        <v>0</v>
      </c>
      <c r="CH535" t="b">
        <f t="shared" si="587"/>
        <v>0</v>
      </c>
      <c r="DI535" t="b">
        <f t="shared" si="588"/>
        <v>0</v>
      </c>
      <c r="EQ535" t="str">
        <f t="shared" si="589"/>
        <v>Unknown</v>
      </c>
      <c r="ER535" t="b">
        <f t="shared" si="590"/>
        <v>0</v>
      </c>
      <c r="ES535" t="b">
        <f t="shared" si="591"/>
        <v>0</v>
      </c>
      <c r="ET535" t="b">
        <f t="shared" si="592"/>
        <v>0</v>
      </c>
      <c r="EU535" t="b">
        <f t="shared" si="593"/>
        <v>0</v>
      </c>
      <c r="EV535" t="b">
        <f t="shared" si="594"/>
        <v>0</v>
      </c>
      <c r="EW535" t="str">
        <f t="shared" si="548"/>
        <v>na</v>
      </c>
      <c r="EX535" t="str">
        <f t="shared" si="549"/>
        <v>na</v>
      </c>
      <c r="EY535" t="str">
        <f t="shared" si="550"/>
        <v>na</v>
      </c>
      <c r="EZ535" t="str">
        <f t="shared" si="551"/>
        <v>na</v>
      </c>
      <c r="FA535" t="str">
        <f t="shared" si="552"/>
        <v>na</v>
      </c>
      <c r="FB535" t="str">
        <f t="shared" si="553"/>
        <v>na</v>
      </c>
      <c r="FC535" t="str">
        <f t="shared" si="595"/>
        <v>na</v>
      </c>
      <c r="FD535" t="str">
        <f t="shared" si="554"/>
        <v>na</v>
      </c>
      <c r="FE535" t="str">
        <f t="shared" si="555"/>
        <v>na</v>
      </c>
      <c r="FF535" t="str">
        <f t="shared" si="556"/>
        <v>na</v>
      </c>
      <c r="FG535" t="str">
        <f t="shared" si="557"/>
        <v>na</v>
      </c>
      <c r="FH535" t="str">
        <f t="shared" si="596"/>
        <v>na</v>
      </c>
      <c r="FI535" t="str">
        <f>IF(OR(FD535=FALSE,FD535="na"),"na",VLOOKUP(GH535,'Vlookup tables'!$G$2:$H$7,2,FALSE))</f>
        <v>na</v>
      </c>
      <c r="FJ535" t="str">
        <f>IF(OR(FE535=FALSE,FE535="na"),"na",VLOOKUP(GI535,'Vlookup tables'!$G$2:$H$7,2,FALSE))</f>
        <v>na</v>
      </c>
      <c r="FK535" t="str">
        <f>IF(OR(FF535=FALSE,FF535="na"),"na",VLOOKUP(GJ535,'Vlookup tables'!$G$2:$H$7,2,FALSE))</f>
        <v>na</v>
      </c>
      <c r="FL535" t="str">
        <f>IF(OR(FG535=FALSE,FG535="na"),"na",VLOOKUP(GK535,'Vlookup tables'!$G$2:$H$7,2,FALSE))</f>
        <v>na</v>
      </c>
      <c r="FM535" t="str">
        <f>IF(OR(FD535=FALSE,FD535="na"),"na",VLOOKUP(GO535,'Vlookup tables'!$J$2:$K$5,2,FALSE))</f>
        <v>na</v>
      </c>
      <c r="FN535" t="str">
        <f>IF(OR(FE535=FALSE,FE535="na"),"na",VLOOKUP(GP535,'Vlookup tables'!$J$2:$K$5,2,FALSE))</f>
        <v>na</v>
      </c>
      <c r="FO535" t="str">
        <f>IF(OR(FF535=FALSE,FF535="na"),"na",VLOOKUP(GQ535,'Vlookup tables'!$J$2:$K$5,2,FALSE))</f>
        <v>na</v>
      </c>
      <c r="FP535" t="str">
        <f>IF(OR(FG535=FALSE,FG535="na"),"na",VLOOKUP(GR535,'Vlookup tables'!$J$2:$K$5,2,FALSE))</f>
        <v>na</v>
      </c>
      <c r="FQ535" t="str">
        <f t="shared" si="558"/>
        <v>na</v>
      </c>
      <c r="FR535" t="str">
        <f t="shared" si="559"/>
        <v>na</v>
      </c>
      <c r="FS535" t="str">
        <f t="shared" si="560"/>
        <v>na</v>
      </c>
      <c r="FT535" t="str">
        <f t="shared" si="561"/>
        <v>na</v>
      </c>
      <c r="FU535" t="str">
        <f t="shared" si="562"/>
        <v>na</v>
      </c>
      <c r="HX535" t="str">
        <f>IF(IT535="","Unknown",VLOOKUP(IT535,'Vlookup tables'!$B$13:$C$16,2,FALSE))</f>
        <v>Unknown</v>
      </c>
      <c r="HY535" t="str">
        <f>IF(IU535="","Unknown",VLOOKUP(IU535,'Vlookup tables'!$D$13:$E$16,2,FALSE))</f>
        <v>Unknown</v>
      </c>
      <c r="HZ535" t="str">
        <f>IF(IV535="","Unknown",VLOOKUP(IV535,'Vlookup tables'!$F$13:$G$16,2,FALSE))</f>
        <v>Unknown</v>
      </c>
      <c r="IA535" t="str">
        <f>IF(IW535="","Unknown",VLOOKUP(IW535,'Vlookup tables'!$H$13:$I$16,2,FALSE))</f>
        <v>Unknown</v>
      </c>
      <c r="IB535" t="str">
        <f>IF(IX535="","Unknown",VLOOKUP(IX535,'Vlookup tables'!$J$13:$K$16,2,FALSE))</f>
        <v>Unknown</v>
      </c>
      <c r="IC535" t="str">
        <f>IF(IY535="","Unknown",VLOOKUP(IY535,'Vlookup tables'!$L$13:$M$16,2,FALSE))</f>
        <v>Unknown</v>
      </c>
      <c r="ID535" t="str">
        <f>IF(IZ535="","Unknown",VLOOKUP(IZ535,'Vlookup tables'!$N$13:$O$16,2,FALSE))</f>
        <v>Unknown</v>
      </c>
      <c r="IE535" t="str">
        <f>VLOOKUP(JA535,'Vlookup tables'!$P$13:$Q$15,2,FALSE)</f>
        <v>Unknown</v>
      </c>
      <c r="IF535" t="str">
        <f t="shared" si="597"/>
        <v>na</v>
      </c>
      <c r="IG535" t="str">
        <f t="shared" si="598"/>
        <v>na</v>
      </c>
      <c r="IH535" t="str">
        <f t="shared" si="599"/>
        <v>na</v>
      </c>
      <c r="II535" t="str">
        <f t="shared" si="563"/>
        <v>na</v>
      </c>
      <c r="IJ535" t="str">
        <f>IF(OR(IF535=FALSE,IF535="na"),"na",VLOOKUP(JF535,'Vlookup tables'!$G$2:$H$7,2,FALSE))</f>
        <v>na</v>
      </c>
      <c r="IK535" t="str">
        <f>IF(OR(IG535=FALSE,IG535="na"),"na",VLOOKUP(JG535,'Vlookup tables'!$G$2:$H$7,2,FALSE))</f>
        <v>na</v>
      </c>
      <c r="IL535" t="str">
        <f>IF(OR(IH535=FALSE,IH535="na"),"na",VLOOKUP(JH535,'Vlookup tables'!$G$2:$H$7,2,FALSE))</f>
        <v>na</v>
      </c>
      <c r="IM535" t="str">
        <f>IF(OR(IF535=FALSE,IF535="na"),"na",VLOOKUP(JL535,'Vlookup tables'!$J$2:$K$5,2,FALSE))</f>
        <v>na</v>
      </c>
      <c r="IN535" t="str">
        <f>IF(OR(IG535=FALSE,IG535="na"),"na",VLOOKUP(JM535,'Vlookup tables'!$J$2:$K$5,2,FALSE))</f>
        <v>na</v>
      </c>
      <c r="IO535" t="str">
        <f>IF(OR(IH535=FALSE,IH535="na"),"na",VLOOKUP(JN535,'Vlookup tables'!$J$2:$K$5,2,FALSE))</f>
        <v>na</v>
      </c>
      <c r="IP535" t="str">
        <f t="shared" si="600"/>
        <v>na</v>
      </c>
      <c r="IQ535" t="str">
        <f t="shared" si="601"/>
        <v>na</v>
      </c>
      <c r="IR535" t="str">
        <f t="shared" si="602"/>
        <v>na</v>
      </c>
      <c r="IS535" t="b">
        <f t="shared" si="603"/>
        <v>0</v>
      </c>
      <c r="KQ535" t="b">
        <f t="shared" si="604"/>
        <v>0</v>
      </c>
      <c r="KR535">
        <f t="shared" si="564"/>
        <v>107</v>
      </c>
    </row>
    <row r="536" spans="1:304" ht="23.4" customHeight="1" outlineLevel="1" x14ac:dyDescent="0.3">
      <c r="A536">
        <v>1</v>
      </c>
      <c r="B536">
        <v>8</v>
      </c>
      <c r="C536" s="2">
        <v>44912.580208333333</v>
      </c>
      <c r="D536">
        <v>1</v>
      </c>
      <c r="G536" t="str">
        <f>VLOOKUP(F536,'Vlookup tables'!$A$2:$B$10,2,FALSE)</f>
        <v>Unknown</v>
      </c>
      <c r="J536" t="str">
        <f t="shared" si="605"/>
        <v>Unknown</v>
      </c>
      <c r="L536" t="str">
        <f>VLOOKUP(K536,'Vlookup tables'!$A$2:$B$10,2,FALSE)</f>
        <v>Unknown</v>
      </c>
      <c r="N536" t="str">
        <f t="shared" si="565"/>
        <v>Unknown</v>
      </c>
      <c r="O536" t="str">
        <f t="shared" si="566"/>
        <v>Unknown</v>
      </c>
      <c r="P536" t="str">
        <f t="shared" si="567"/>
        <v>Unknown</v>
      </c>
      <c r="Q536" t="str">
        <f t="shared" si="568"/>
        <v>Unknown</v>
      </c>
      <c r="R536" t="str">
        <f t="shared" si="569"/>
        <v>Unknown</v>
      </c>
      <c r="T536" t="str">
        <f t="shared" si="606"/>
        <v>Unknown</v>
      </c>
      <c r="U536" t="str">
        <f t="shared" si="607"/>
        <v>Unknown</v>
      </c>
      <c r="V536" t="str">
        <f t="shared" si="608"/>
        <v>Unknown</v>
      </c>
      <c r="W536" t="str">
        <f t="shared" si="609"/>
        <v>Unknown</v>
      </c>
      <c r="X536" t="str">
        <f t="shared" si="610"/>
        <v>Unknown</v>
      </c>
      <c r="Z536" t="str">
        <f>VLOOKUP(Y536,'Vlookup tables'!$D$2:$E$6,2,FALSE)</f>
        <v>Unknown</v>
      </c>
      <c r="AA536" t="str">
        <f t="shared" si="547"/>
        <v>Unknown</v>
      </c>
      <c r="AB536" t="str">
        <f t="shared" si="570"/>
        <v>Unknown</v>
      </c>
      <c r="AC536" t="str">
        <f t="shared" si="571"/>
        <v>Unknown</v>
      </c>
      <c r="AD536" t="str">
        <f t="shared" si="572"/>
        <v>Unknown</v>
      </c>
      <c r="AE536" t="str">
        <f t="shared" si="573"/>
        <v>Unknown</v>
      </c>
      <c r="AF536" t="str">
        <f>IF(OR(AA536=FALSE,AA536="na"),"na",VLOOKUP(AV536,'Vlookup tables'!$G$2:$H$7,2,FALSE))</f>
        <v>Unknown</v>
      </c>
      <c r="AG536" t="str">
        <f>IF(OR(AB536=FALSE,AB536="na"),"na",VLOOKUP(AW536,'Vlookup tables'!$G$2:$H$7,2,FALSE))</f>
        <v>Unknown</v>
      </c>
      <c r="AH536" t="str">
        <f>IF(OR(AC536=FALSE,AC536="na"),"na",VLOOKUP(AX536,'Vlookup tables'!$G$2:$H$7,2,FALSE))</f>
        <v>Unknown</v>
      </c>
      <c r="AI536" t="str">
        <f>IF(OR(AD536=FALSE,AD536="na"),"na",VLOOKUP(AY536,'Vlookup tables'!$G$2:$H$7,2,FALSE))</f>
        <v>Unknown</v>
      </c>
      <c r="AJ536" t="str">
        <f>IF(OR(AA536=FALSE,AA536="na"),"na",VLOOKUP(BC536,'Vlookup tables'!$J$2:$K$5,2,FALSE))</f>
        <v>Unknown</v>
      </c>
      <c r="AK536" t="str">
        <f>IF(OR(AB536=FALSE,AB536="na"),"na",VLOOKUP(BD536,'Vlookup tables'!$J$2:$K$5,2,FALSE))</f>
        <v>Unknown</v>
      </c>
      <c r="AL536" t="str">
        <f>IF(OR(AC536=FALSE,AC536="na"),"na",VLOOKUP(BE536,'Vlookup tables'!$J$2:$K$5,2,FALSE))</f>
        <v>Unknown</v>
      </c>
      <c r="AM536" t="str">
        <f>IF(OR(AD536=FALSE,AD536="na"),"na",VLOOKUP(BF536,'Vlookup tables'!$J$2:$K$5,2,FALSE))</f>
        <v>Unknown</v>
      </c>
      <c r="AN536" t="b">
        <f t="shared" si="574"/>
        <v>0</v>
      </c>
      <c r="AO536" t="b">
        <f t="shared" si="575"/>
        <v>0</v>
      </c>
      <c r="AP536" t="b">
        <f t="shared" si="576"/>
        <v>0</v>
      </c>
      <c r="AQ536" t="b">
        <f t="shared" si="577"/>
        <v>0</v>
      </c>
      <c r="BQ536" t="str">
        <f t="shared" si="578"/>
        <v>Unknown</v>
      </c>
      <c r="BR536" t="str">
        <f t="shared" si="579"/>
        <v>Unknown</v>
      </c>
      <c r="BS536" t="str">
        <f t="shared" si="580"/>
        <v>Unknown</v>
      </c>
      <c r="BT536" t="str">
        <f t="shared" si="581"/>
        <v>Unknown</v>
      </c>
      <c r="BU536" t="str">
        <f t="shared" si="582"/>
        <v>Unknown</v>
      </c>
      <c r="BV536" t="str">
        <f t="shared" si="583"/>
        <v>Unknown</v>
      </c>
      <c r="BW536" t="str">
        <f>IF(OR(BR536=FALSE,BR536="na"),"na",VLOOKUP(CN536,'Vlookup tables'!$G$2:$H$7,2,FALSE))</f>
        <v>Unknown</v>
      </c>
      <c r="BX536" t="str">
        <f>IF(OR(BS536=FALSE,BS536="na"),"na",VLOOKUP(CO536,'Vlookup tables'!$G$2:$H$7,2,FALSE))</f>
        <v>Unknown</v>
      </c>
      <c r="BY536" t="str">
        <f>IF(OR(BT536=FALSE,BT536="na"),"na",VLOOKUP(CP536,'Vlookup tables'!$G$2:$H$7,2,FALSE))</f>
        <v>Unknown</v>
      </c>
      <c r="BZ536" t="str">
        <f>IF(OR(BU536=FALSE,BU536="na"),"na",VLOOKUP(CQ536,'Vlookup tables'!$G$2:$H$7,2,FALSE))</f>
        <v>Unknown</v>
      </c>
      <c r="CA536" t="str">
        <f>IF(OR(BR536=FALSE,BR536="na"),"na",VLOOKUP(CU536,'Vlookup tables'!$J$2:$K$5,2,FALSE))</f>
        <v>Unknown</v>
      </c>
      <c r="CB536" t="str">
        <f>IF(OR(BS536=FALSE,BS536="na"),"na",VLOOKUP(CV536,'Vlookup tables'!$J$2:$K$5,2,FALSE))</f>
        <v>Unknown</v>
      </c>
      <c r="CC536" t="str">
        <f>IF(OR(BT536=FALSE,BT536="na"),"na",VLOOKUP(CW536,'Vlookup tables'!$J$2:$K$5,2,FALSE))</f>
        <v>Unknown</v>
      </c>
      <c r="CD536" t="str">
        <f>IF(OR(BU536=FALSE,BU536="na"),"na",VLOOKUP(CX536,'Vlookup tables'!$J$2:$K$5,2,FALSE))</f>
        <v>Unknown</v>
      </c>
      <c r="CE536" t="b">
        <f t="shared" si="584"/>
        <v>0</v>
      </c>
      <c r="CF536" t="b">
        <f t="shared" si="585"/>
        <v>0</v>
      </c>
      <c r="CG536" t="b">
        <f t="shared" si="586"/>
        <v>0</v>
      </c>
      <c r="CH536" t="b">
        <f t="shared" si="587"/>
        <v>0</v>
      </c>
      <c r="DI536" t="b">
        <f t="shared" si="588"/>
        <v>0</v>
      </c>
      <c r="EQ536" t="str">
        <f t="shared" si="589"/>
        <v>Unknown</v>
      </c>
      <c r="ER536" t="b">
        <f t="shared" si="590"/>
        <v>0</v>
      </c>
      <c r="ES536" t="b">
        <f t="shared" si="591"/>
        <v>0</v>
      </c>
      <c r="ET536" t="b">
        <f t="shared" si="592"/>
        <v>0</v>
      </c>
      <c r="EU536" t="b">
        <f t="shared" si="593"/>
        <v>0</v>
      </c>
      <c r="EV536" t="b">
        <f t="shared" si="594"/>
        <v>0</v>
      </c>
      <c r="EW536" t="str">
        <f t="shared" si="548"/>
        <v>na</v>
      </c>
      <c r="EX536" t="str">
        <f t="shared" si="549"/>
        <v>na</v>
      </c>
      <c r="EY536" t="str">
        <f t="shared" si="550"/>
        <v>na</v>
      </c>
      <c r="EZ536" t="str">
        <f t="shared" si="551"/>
        <v>na</v>
      </c>
      <c r="FA536" t="str">
        <f t="shared" si="552"/>
        <v>na</v>
      </c>
      <c r="FB536" t="str">
        <f t="shared" si="553"/>
        <v>na</v>
      </c>
      <c r="FC536" t="str">
        <f t="shared" si="595"/>
        <v>na</v>
      </c>
      <c r="FD536" t="str">
        <f t="shared" si="554"/>
        <v>na</v>
      </c>
      <c r="FE536" t="str">
        <f t="shared" si="555"/>
        <v>na</v>
      </c>
      <c r="FF536" t="str">
        <f t="shared" si="556"/>
        <v>na</v>
      </c>
      <c r="FG536" t="str">
        <f t="shared" si="557"/>
        <v>na</v>
      </c>
      <c r="FH536" t="str">
        <f t="shared" si="596"/>
        <v>na</v>
      </c>
      <c r="FI536" t="str">
        <f>IF(OR(FD536=FALSE,FD536="na"),"na",VLOOKUP(GH536,'Vlookup tables'!$G$2:$H$7,2,FALSE))</f>
        <v>na</v>
      </c>
      <c r="FJ536" t="str">
        <f>IF(OR(FE536=FALSE,FE536="na"),"na",VLOOKUP(GI536,'Vlookup tables'!$G$2:$H$7,2,FALSE))</f>
        <v>na</v>
      </c>
      <c r="FK536" t="str">
        <f>IF(OR(FF536=FALSE,FF536="na"),"na",VLOOKUP(GJ536,'Vlookup tables'!$G$2:$H$7,2,FALSE))</f>
        <v>na</v>
      </c>
      <c r="FL536" t="str">
        <f>IF(OR(FG536=FALSE,FG536="na"),"na",VLOOKUP(GK536,'Vlookup tables'!$G$2:$H$7,2,FALSE))</f>
        <v>na</v>
      </c>
      <c r="FM536" t="str">
        <f>IF(OR(FD536=FALSE,FD536="na"),"na",VLOOKUP(GO536,'Vlookup tables'!$J$2:$K$5,2,FALSE))</f>
        <v>na</v>
      </c>
      <c r="FN536" t="str">
        <f>IF(OR(FE536=FALSE,FE536="na"),"na",VLOOKUP(GP536,'Vlookup tables'!$J$2:$K$5,2,FALSE))</f>
        <v>na</v>
      </c>
      <c r="FO536" t="str">
        <f>IF(OR(FF536=FALSE,FF536="na"),"na",VLOOKUP(GQ536,'Vlookup tables'!$J$2:$K$5,2,FALSE))</f>
        <v>na</v>
      </c>
      <c r="FP536" t="str">
        <f>IF(OR(FG536=FALSE,FG536="na"),"na",VLOOKUP(GR536,'Vlookup tables'!$J$2:$K$5,2,FALSE))</f>
        <v>na</v>
      </c>
      <c r="FQ536" t="str">
        <f t="shared" si="558"/>
        <v>na</v>
      </c>
      <c r="FR536" t="str">
        <f t="shared" si="559"/>
        <v>na</v>
      </c>
      <c r="FS536" t="str">
        <f t="shared" si="560"/>
        <v>na</v>
      </c>
      <c r="FT536" t="str">
        <f t="shared" si="561"/>
        <v>na</v>
      </c>
      <c r="FU536" t="str">
        <f t="shared" si="562"/>
        <v>na</v>
      </c>
      <c r="HX536" t="str">
        <f>IF(IT536="","Unknown",VLOOKUP(IT536,'Vlookup tables'!$B$13:$C$16,2,FALSE))</f>
        <v>Unknown</v>
      </c>
      <c r="HY536" t="str">
        <f>IF(IU536="","Unknown",VLOOKUP(IU536,'Vlookup tables'!$D$13:$E$16,2,FALSE))</f>
        <v>Unknown</v>
      </c>
      <c r="HZ536" t="str">
        <f>IF(IV536="","Unknown",VLOOKUP(IV536,'Vlookup tables'!$F$13:$G$16,2,FALSE))</f>
        <v>Unknown</v>
      </c>
      <c r="IA536" t="str">
        <f>IF(IW536="","Unknown",VLOOKUP(IW536,'Vlookup tables'!$H$13:$I$16,2,FALSE))</f>
        <v>Unknown</v>
      </c>
      <c r="IB536" t="str">
        <f>IF(IX536="","Unknown",VLOOKUP(IX536,'Vlookup tables'!$J$13:$K$16,2,FALSE))</f>
        <v>Unknown</v>
      </c>
      <c r="IC536" t="str">
        <f>IF(IY536="","Unknown",VLOOKUP(IY536,'Vlookup tables'!$L$13:$M$16,2,FALSE))</f>
        <v>Unknown</v>
      </c>
      <c r="ID536" t="str">
        <f>IF(IZ536="","Unknown",VLOOKUP(IZ536,'Vlookup tables'!$N$13:$O$16,2,FALSE))</f>
        <v>Unknown</v>
      </c>
      <c r="IE536" t="str">
        <f>VLOOKUP(JA536,'Vlookup tables'!$P$13:$Q$15,2,FALSE)</f>
        <v>Unknown</v>
      </c>
      <c r="IF536" t="str">
        <f t="shared" si="597"/>
        <v>na</v>
      </c>
      <c r="IG536" t="str">
        <f t="shared" si="598"/>
        <v>na</v>
      </c>
      <c r="IH536" t="str">
        <f t="shared" si="599"/>
        <v>na</v>
      </c>
      <c r="II536" t="str">
        <f t="shared" si="563"/>
        <v>na</v>
      </c>
      <c r="IJ536" t="str">
        <f>IF(OR(IF536=FALSE,IF536="na"),"na",VLOOKUP(JF536,'Vlookup tables'!$G$2:$H$7,2,FALSE))</f>
        <v>na</v>
      </c>
      <c r="IK536" t="str">
        <f>IF(OR(IG536=FALSE,IG536="na"),"na",VLOOKUP(JG536,'Vlookup tables'!$G$2:$H$7,2,FALSE))</f>
        <v>na</v>
      </c>
      <c r="IL536" t="str">
        <f>IF(OR(IH536=FALSE,IH536="na"),"na",VLOOKUP(JH536,'Vlookup tables'!$G$2:$H$7,2,FALSE))</f>
        <v>na</v>
      </c>
      <c r="IM536" t="str">
        <f>IF(OR(IF536=FALSE,IF536="na"),"na",VLOOKUP(JL536,'Vlookup tables'!$J$2:$K$5,2,FALSE))</f>
        <v>na</v>
      </c>
      <c r="IN536" t="str">
        <f>IF(OR(IG536=FALSE,IG536="na"),"na",VLOOKUP(JM536,'Vlookup tables'!$J$2:$K$5,2,FALSE))</f>
        <v>na</v>
      </c>
      <c r="IO536" t="str">
        <f>IF(OR(IH536=FALSE,IH536="na"),"na",VLOOKUP(JN536,'Vlookup tables'!$J$2:$K$5,2,FALSE))</f>
        <v>na</v>
      </c>
      <c r="IP536" t="str">
        <f t="shared" si="600"/>
        <v>na</v>
      </c>
      <c r="IQ536" t="str">
        <f t="shared" si="601"/>
        <v>na</v>
      </c>
      <c r="IR536" t="str">
        <f t="shared" si="602"/>
        <v>na</v>
      </c>
      <c r="IS536" t="b">
        <f t="shared" si="603"/>
        <v>0</v>
      </c>
      <c r="KQ536" t="b">
        <f t="shared" si="604"/>
        <v>0</v>
      </c>
      <c r="KR536">
        <f t="shared" si="564"/>
        <v>107</v>
      </c>
    </row>
    <row r="537" spans="1:304" ht="22.8" customHeight="1" outlineLevel="1" x14ac:dyDescent="0.3">
      <c r="A537">
        <v>98</v>
      </c>
      <c r="B537">
        <v>690</v>
      </c>
      <c r="C537" s="2">
        <v>44912.582037037035</v>
      </c>
      <c r="D537">
        <v>1</v>
      </c>
      <c r="E537" t="s">
        <v>590</v>
      </c>
      <c r="F537" t="s">
        <v>611</v>
      </c>
      <c r="G537">
        <f>VLOOKUP(F537,'Vlookup tables'!$A$2:$B$10,2,FALSE)</f>
        <v>4</v>
      </c>
      <c r="H537" t="s">
        <v>545</v>
      </c>
      <c r="J537" t="str">
        <f t="shared" si="605"/>
        <v>Engineering</v>
      </c>
      <c r="K537" t="s">
        <v>612</v>
      </c>
      <c r="L537">
        <f>VLOOKUP(K537,'Vlookup tables'!$A$2:$B$10,2,FALSE)</f>
        <v>5</v>
      </c>
      <c r="M537" t="s">
        <v>583</v>
      </c>
      <c r="N537" t="b">
        <f t="shared" si="565"/>
        <v>1</v>
      </c>
      <c r="O537" t="b">
        <f t="shared" si="566"/>
        <v>0</v>
      </c>
      <c r="P537" t="b">
        <f t="shared" si="567"/>
        <v>0</v>
      </c>
      <c r="Q537" t="b">
        <f t="shared" si="568"/>
        <v>0</v>
      </c>
      <c r="R537" t="b">
        <f t="shared" si="569"/>
        <v>0</v>
      </c>
      <c r="T537" t="str">
        <f t="shared" si="606"/>
        <v>na</v>
      </c>
      <c r="U537" t="str">
        <f t="shared" si="607"/>
        <v>Unknown</v>
      </c>
      <c r="V537" t="str">
        <f t="shared" si="608"/>
        <v>Unknown</v>
      </c>
      <c r="W537" t="str">
        <f t="shared" si="609"/>
        <v>Unknown</v>
      </c>
      <c r="X537" t="str">
        <f t="shared" si="610"/>
        <v>Unknown</v>
      </c>
      <c r="Y537" t="s">
        <v>517</v>
      </c>
      <c r="Z537">
        <f>VLOOKUP(Y537,'Vlookup tables'!$D$2:$E$6,2,FALSE)</f>
        <v>1</v>
      </c>
      <c r="AA537" t="b">
        <f t="shared" si="547"/>
        <v>0</v>
      </c>
      <c r="AB537" t="b">
        <f t="shared" si="570"/>
        <v>0</v>
      </c>
      <c r="AC537" t="b">
        <f t="shared" si="571"/>
        <v>0</v>
      </c>
      <c r="AD537" t="b">
        <f t="shared" si="572"/>
        <v>1</v>
      </c>
      <c r="AE537" t="b">
        <f t="shared" si="573"/>
        <v>0</v>
      </c>
      <c r="AF537" t="str">
        <f>IF(OR(AA537=FALSE,AA537="na"),"na",VLOOKUP(AV537,'Vlookup tables'!$G$2:$H$7,2,FALSE))</f>
        <v>na</v>
      </c>
      <c r="AG537" t="str">
        <f>IF(OR(AB537=FALSE,AB537="na"),"na",VLOOKUP(AW537,'Vlookup tables'!$G$2:$H$7,2,FALSE))</f>
        <v>na</v>
      </c>
      <c r="AH537" t="str">
        <f>IF(OR(AC537=FALSE,AC537="na"),"na",VLOOKUP(AX537,'Vlookup tables'!$G$2:$H$7,2,FALSE))</f>
        <v>na</v>
      </c>
      <c r="AI537">
        <f>IF(OR(AD537=FALSE,AD537="na"),"na",VLOOKUP(AY537,'Vlookup tables'!$G$2:$H$7,2,FALSE))</f>
        <v>1</v>
      </c>
      <c r="AJ537" t="str">
        <f>IF(OR(AA537=FALSE,AA537="na"),"na",VLOOKUP(BC537,'Vlookup tables'!$J$2:$K$5,2,FALSE))</f>
        <v>na</v>
      </c>
      <c r="AK537" t="str">
        <f>IF(OR(AB537=FALSE,AB537="na"),"na",VLOOKUP(BD537,'Vlookup tables'!$J$2:$K$5,2,FALSE))</f>
        <v>na</v>
      </c>
      <c r="AL537" t="str">
        <f>IF(OR(AC537=FALSE,AC537="na"),"na",VLOOKUP(BE537,'Vlookup tables'!$J$2:$K$5,2,FALSE))</f>
        <v>na</v>
      </c>
      <c r="AM537">
        <f>IF(OR(AD537=FALSE,AD537="na"),"na",VLOOKUP(BF537,'Vlookup tables'!$J$2:$K$5,2,FALSE))</f>
        <v>3</v>
      </c>
      <c r="AN537" t="str">
        <f t="shared" si="574"/>
        <v>na</v>
      </c>
      <c r="AO537" t="str">
        <f t="shared" si="575"/>
        <v>na</v>
      </c>
      <c r="AP537" t="str">
        <f t="shared" si="576"/>
        <v>na</v>
      </c>
      <c r="AQ537" t="b">
        <f t="shared" si="577"/>
        <v>1</v>
      </c>
      <c r="AR537" t="s">
        <v>766</v>
      </c>
      <c r="AY537" t="s">
        <v>530</v>
      </c>
      <c r="BF537" t="s">
        <v>532</v>
      </c>
      <c r="BM537" t="s">
        <v>2253</v>
      </c>
      <c r="BQ537" t="str">
        <f t="shared" si="578"/>
        <v>Yes</v>
      </c>
      <c r="BR537" t="b">
        <f t="shared" si="579"/>
        <v>1</v>
      </c>
      <c r="BS537" t="b">
        <f t="shared" si="580"/>
        <v>1</v>
      </c>
      <c r="BT537" t="b">
        <f t="shared" si="581"/>
        <v>1</v>
      </c>
      <c r="BU537" t="b">
        <f t="shared" si="582"/>
        <v>1</v>
      </c>
      <c r="BV537" t="b">
        <f t="shared" si="583"/>
        <v>0</v>
      </c>
      <c r="BW537">
        <f>IF(OR(BR537=FALSE,BR537="na"),"na",VLOOKUP(CN537,'Vlookup tables'!$G$2:$H$7,2,FALSE))</f>
        <v>2</v>
      </c>
      <c r="BX537">
        <f>IF(OR(BS537=FALSE,BS537="na"),"na",VLOOKUP(CO537,'Vlookup tables'!$G$2:$H$7,2,FALSE))</f>
        <v>1</v>
      </c>
      <c r="BY537">
        <f>IF(OR(BT537=FALSE,BT537="na"),"na",VLOOKUP(CP537,'Vlookup tables'!$G$2:$H$7,2,FALSE))</f>
        <v>1</v>
      </c>
      <c r="BZ537">
        <f>IF(OR(BU537=FALSE,BU537="na"),"na",VLOOKUP(CQ537,'Vlookup tables'!$G$2:$H$7,2,FALSE))</f>
        <v>1</v>
      </c>
      <c r="CA537">
        <f>IF(OR(BR537=FALSE,BR537="na"),"na",VLOOKUP(CU537,'Vlookup tables'!$J$2:$K$5,2,FALSE))</f>
        <v>3</v>
      </c>
      <c r="CB537">
        <f>IF(OR(BS537=FALSE,BS537="na"),"na",VLOOKUP(CV537,'Vlookup tables'!$J$2:$K$5,2,FALSE))</f>
        <v>3</v>
      </c>
      <c r="CC537">
        <f>IF(OR(BT537=FALSE,BT537="na"),"na",VLOOKUP(CW537,'Vlookup tables'!$J$2:$K$5,2,FALSE))</f>
        <v>3</v>
      </c>
      <c r="CD537">
        <f>IF(OR(BU537=FALSE,BU537="na"),"na",VLOOKUP(CX537,'Vlookup tables'!$J$2:$K$5,2,FALSE))</f>
        <v>2</v>
      </c>
      <c r="CE537" t="b">
        <f t="shared" si="584"/>
        <v>0</v>
      </c>
      <c r="CF537" t="b">
        <f t="shared" si="585"/>
        <v>0</v>
      </c>
      <c r="CG537" t="b">
        <f t="shared" si="586"/>
        <v>0</v>
      </c>
      <c r="CH537" t="b">
        <f t="shared" si="587"/>
        <v>0</v>
      </c>
      <c r="CI537" t="s">
        <v>519</v>
      </c>
      <c r="CJ537" t="s">
        <v>550</v>
      </c>
      <c r="CN537" t="s">
        <v>531</v>
      </c>
      <c r="CO537" t="s">
        <v>530</v>
      </c>
      <c r="CP537" t="s">
        <v>530</v>
      </c>
      <c r="CQ537" t="s">
        <v>530</v>
      </c>
      <c r="CU537" t="s">
        <v>532</v>
      </c>
      <c r="CV537" t="s">
        <v>532</v>
      </c>
      <c r="CW537" t="s">
        <v>532</v>
      </c>
      <c r="CX537" t="s">
        <v>528</v>
      </c>
      <c r="DI537" t="b">
        <f t="shared" si="588"/>
        <v>0</v>
      </c>
      <c r="DK537" t="s">
        <v>552</v>
      </c>
      <c r="EQ537" t="b">
        <f t="shared" si="589"/>
        <v>1</v>
      </c>
      <c r="ER537" t="b">
        <f t="shared" si="590"/>
        <v>0</v>
      </c>
      <c r="ES537" t="b">
        <f t="shared" si="591"/>
        <v>0</v>
      </c>
      <c r="ET537" t="b">
        <f t="shared" si="592"/>
        <v>0</v>
      </c>
      <c r="EU537" t="b">
        <f t="shared" si="593"/>
        <v>1</v>
      </c>
      <c r="EV537" t="b">
        <f t="shared" si="594"/>
        <v>0</v>
      </c>
      <c r="EW537" t="str">
        <f t="shared" si="548"/>
        <v>na</v>
      </c>
      <c r="EX537" t="str">
        <f t="shared" si="549"/>
        <v>na</v>
      </c>
      <c r="EY537" t="str">
        <f t="shared" si="550"/>
        <v>na</v>
      </c>
      <c r="EZ537">
        <f t="shared" si="551"/>
        <v>1</v>
      </c>
      <c r="FA537" t="b">
        <f t="shared" si="552"/>
        <v>1</v>
      </c>
      <c r="FB537" t="b">
        <f t="shared" si="553"/>
        <v>0</v>
      </c>
      <c r="FC537" t="b">
        <f t="shared" si="595"/>
        <v>0</v>
      </c>
      <c r="FD537" t="b">
        <f t="shared" si="554"/>
        <v>1</v>
      </c>
      <c r="FE537" t="str">
        <f t="shared" si="555"/>
        <v>na</v>
      </c>
      <c r="FF537" t="b">
        <f t="shared" si="556"/>
        <v>1</v>
      </c>
      <c r="FG537" t="b">
        <f t="shared" si="557"/>
        <v>0</v>
      </c>
      <c r="FH537" t="b">
        <f t="shared" si="596"/>
        <v>0</v>
      </c>
      <c r="FI537">
        <f>IF(OR(FD537=FALSE,FD537="na"),"na",VLOOKUP(GH537,'Vlookup tables'!$G$2:$H$7,2,FALSE))</f>
        <v>1</v>
      </c>
      <c r="FJ537" t="str">
        <f>IF(OR(FE537=FALSE,FE537="na"),"na",VLOOKUP(GI537,'Vlookup tables'!$G$2:$H$7,2,FALSE))</f>
        <v>na</v>
      </c>
      <c r="FK537">
        <f>IF(OR(FF537=FALSE,FF537="na"),"na",VLOOKUP(GJ537,'Vlookup tables'!$G$2:$H$7,2,FALSE))</f>
        <v>1</v>
      </c>
      <c r="FL537" t="str">
        <f>IF(OR(FG537=FALSE,FG537="na"),"na",VLOOKUP(GK537,'Vlookup tables'!$G$2:$H$7,2,FALSE))</f>
        <v>na</v>
      </c>
      <c r="FM537">
        <f>IF(OR(FD537=FALSE,FD537="na"),"na",VLOOKUP(GO537,'Vlookup tables'!$J$2:$K$5,2,FALSE))</f>
        <v>2</v>
      </c>
      <c r="FN537" t="str">
        <f>IF(OR(FE537=FALSE,FE537="na"),"na",VLOOKUP(GP537,'Vlookup tables'!$J$2:$K$5,2,FALSE))</f>
        <v>na</v>
      </c>
      <c r="FO537">
        <f>IF(OR(FF537=FALSE,FF537="na"),"na",VLOOKUP(GQ537,'Vlookup tables'!$J$2:$K$5,2,FALSE))</f>
        <v>2</v>
      </c>
      <c r="FP537" t="str">
        <f>IF(OR(FG537=FALSE,FG537="na"),"na",VLOOKUP(GR537,'Vlookup tables'!$J$2:$K$5,2,FALSE))</f>
        <v>na</v>
      </c>
      <c r="FQ537" t="b">
        <f t="shared" si="558"/>
        <v>1</v>
      </c>
      <c r="FR537" t="str">
        <f t="shared" si="559"/>
        <v>na</v>
      </c>
      <c r="FS537" t="b">
        <f t="shared" si="560"/>
        <v>0</v>
      </c>
      <c r="FT537" t="str">
        <f t="shared" si="561"/>
        <v>na</v>
      </c>
      <c r="FU537" t="b">
        <f t="shared" si="562"/>
        <v>0</v>
      </c>
      <c r="FV537" t="s">
        <v>1136</v>
      </c>
      <c r="GA537" t="s">
        <v>555</v>
      </c>
      <c r="GB537" t="s">
        <v>630</v>
      </c>
      <c r="GF537" t="s">
        <v>596</v>
      </c>
      <c r="GH537" t="s">
        <v>530</v>
      </c>
      <c r="GJ537" t="s">
        <v>530</v>
      </c>
      <c r="GO537" t="s">
        <v>528</v>
      </c>
      <c r="GQ537" t="s">
        <v>528</v>
      </c>
      <c r="GV537" t="s">
        <v>2254</v>
      </c>
      <c r="GY537" t="s">
        <v>2254</v>
      </c>
      <c r="HD537" t="s">
        <v>552</v>
      </c>
      <c r="HX537">
        <f>IF(IT537="","Unknown",VLOOKUP(IT537,'Vlookup tables'!$B$13:$C$16,2,FALSE))</f>
        <v>2</v>
      </c>
      <c r="HY537">
        <f>IF(IU537="","Unknown",VLOOKUP(IU537,'Vlookup tables'!$D$13:$E$16,2,FALSE))</f>
        <v>2</v>
      </c>
      <c r="HZ537">
        <f>IF(IV537="","Unknown",VLOOKUP(IV537,'Vlookup tables'!$F$13:$G$16,2,FALSE))</f>
        <v>3</v>
      </c>
      <c r="IA537">
        <f>IF(IW537="","Unknown",VLOOKUP(IW537,'Vlookup tables'!$H$13:$I$16,2,FALSE))</f>
        <v>2</v>
      </c>
      <c r="IB537">
        <f>IF(IX537="","Unknown",VLOOKUP(IX537,'Vlookup tables'!$J$13:$K$16,2,FALSE))</f>
        <v>3</v>
      </c>
      <c r="IC537">
        <f>IF(IY537="","Unknown",VLOOKUP(IY537,'Vlookup tables'!$L$13:$M$16,2,FALSE))</f>
        <v>3</v>
      </c>
      <c r="ID537">
        <f>IF(IZ537="","Unknown",VLOOKUP(IZ537,'Vlookup tables'!$N$13:$O$16,2,FALSE))</f>
        <v>2</v>
      </c>
      <c r="IE537">
        <f>VLOOKUP(JA537,'Vlookup tables'!$P$13:$Q$15,2,FALSE)</f>
        <v>2</v>
      </c>
      <c r="IF537" t="b">
        <f t="shared" si="597"/>
        <v>0</v>
      </c>
      <c r="IG537" t="b">
        <f t="shared" si="598"/>
        <v>0</v>
      </c>
      <c r="IH537" t="b">
        <f t="shared" si="599"/>
        <v>0</v>
      </c>
      <c r="II537" t="b">
        <f t="shared" si="563"/>
        <v>1</v>
      </c>
      <c r="IJ537" t="str">
        <f>IF(OR(IF537=FALSE,IF537="na"),"na",VLOOKUP(JF537,'Vlookup tables'!$G$2:$H$7,2,FALSE))</f>
        <v>na</v>
      </c>
      <c r="IK537" t="str">
        <f>IF(OR(IG537=FALSE,IG537="na"),"na",VLOOKUP(JG537,'Vlookup tables'!$G$2:$H$7,2,FALSE))</f>
        <v>na</v>
      </c>
      <c r="IL537" t="str">
        <f>IF(OR(IH537=FALSE,IH537="na"),"na",VLOOKUP(JH537,'Vlookup tables'!$G$2:$H$7,2,FALSE))</f>
        <v>na</v>
      </c>
      <c r="IM537" t="str">
        <f>IF(OR(IF537=FALSE,IF537="na"),"na",VLOOKUP(JL537,'Vlookup tables'!$J$2:$K$5,2,FALSE))</f>
        <v>na</v>
      </c>
      <c r="IN537" t="str">
        <f>IF(OR(IG537=FALSE,IG537="na"),"na",VLOOKUP(JM537,'Vlookup tables'!$J$2:$K$5,2,FALSE))</f>
        <v>na</v>
      </c>
      <c r="IO537" t="str">
        <f>IF(OR(IH537=FALSE,IH537="na"),"na",VLOOKUP(JN537,'Vlookup tables'!$J$2:$K$5,2,FALSE))</f>
        <v>na</v>
      </c>
      <c r="IP537" t="str">
        <f t="shared" si="600"/>
        <v>na</v>
      </c>
      <c r="IQ537" t="str">
        <f t="shared" si="601"/>
        <v>na</v>
      </c>
      <c r="IR537" t="str">
        <f t="shared" si="602"/>
        <v>na</v>
      </c>
      <c r="IS537" t="b">
        <f t="shared" si="603"/>
        <v>0</v>
      </c>
      <c r="IT537" t="s">
        <v>559</v>
      </c>
      <c r="IU537" t="s">
        <v>560</v>
      </c>
      <c r="IV537" t="s">
        <v>540</v>
      </c>
      <c r="IW537" t="s">
        <v>562</v>
      </c>
      <c r="IX537" t="s">
        <v>577</v>
      </c>
      <c r="IY537" t="s">
        <v>532</v>
      </c>
      <c r="IZ537" t="s">
        <v>576</v>
      </c>
      <c r="JA537" t="s">
        <v>578</v>
      </c>
      <c r="JB537" t="s">
        <v>579</v>
      </c>
      <c r="JC537" t="s">
        <v>2255</v>
      </c>
      <c r="JI537" t="s">
        <v>530</v>
      </c>
      <c r="JO537" t="s">
        <v>532</v>
      </c>
      <c r="KN537" t="s">
        <v>552</v>
      </c>
      <c r="KQ537" t="b">
        <f t="shared" si="604"/>
        <v>0</v>
      </c>
      <c r="KR537">
        <f t="shared" si="564"/>
        <v>152</v>
      </c>
    </row>
    <row r="538" spans="1:304" ht="23.4" customHeight="1" outlineLevel="1" x14ac:dyDescent="0.3">
      <c r="A538">
        <v>1</v>
      </c>
      <c r="B538">
        <v>7878</v>
      </c>
      <c r="C538" s="2">
        <v>44912.583472222221</v>
      </c>
      <c r="D538">
        <v>1</v>
      </c>
      <c r="G538" t="str">
        <f>VLOOKUP(F538,'Vlookup tables'!$A$2:$B$10,2,FALSE)</f>
        <v>Unknown</v>
      </c>
      <c r="J538" t="str">
        <f t="shared" si="605"/>
        <v>Unknown</v>
      </c>
      <c r="L538" t="str">
        <f>VLOOKUP(K538,'Vlookup tables'!$A$2:$B$10,2,FALSE)</f>
        <v>Unknown</v>
      </c>
      <c r="N538" t="str">
        <f t="shared" si="565"/>
        <v>Unknown</v>
      </c>
      <c r="O538" t="str">
        <f t="shared" si="566"/>
        <v>Unknown</v>
      </c>
      <c r="P538" t="str">
        <f t="shared" si="567"/>
        <v>Unknown</v>
      </c>
      <c r="Q538" t="str">
        <f t="shared" si="568"/>
        <v>Unknown</v>
      </c>
      <c r="R538" t="str">
        <f t="shared" si="569"/>
        <v>Unknown</v>
      </c>
      <c r="T538" t="str">
        <f t="shared" si="606"/>
        <v>Unknown</v>
      </c>
      <c r="U538" t="str">
        <f t="shared" si="607"/>
        <v>Unknown</v>
      </c>
      <c r="V538" t="str">
        <f t="shared" si="608"/>
        <v>Unknown</v>
      </c>
      <c r="W538" t="str">
        <f t="shared" si="609"/>
        <v>Unknown</v>
      </c>
      <c r="X538" t="str">
        <f t="shared" si="610"/>
        <v>Unknown</v>
      </c>
      <c r="Z538" t="str">
        <f>VLOOKUP(Y538,'Vlookup tables'!$D$2:$E$6,2,FALSE)</f>
        <v>Unknown</v>
      </c>
      <c r="AA538" t="str">
        <f t="shared" si="547"/>
        <v>Unknown</v>
      </c>
      <c r="AB538" t="str">
        <f t="shared" si="570"/>
        <v>Unknown</v>
      </c>
      <c r="AC538" t="str">
        <f t="shared" si="571"/>
        <v>Unknown</v>
      </c>
      <c r="AD538" t="str">
        <f t="shared" si="572"/>
        <v>Unknown</v>
      </c>
      <c r="AE538" t="str">
        <f t="shared" si="573"/>
        <v>Unknown</v>
      </c>
      <c r="AF538" t="str">
        <f>IF(OR(AA538=FALSE,AA538="na"),"na",VLOOKUP(AV538,'Vlookup tables'!$G$2:$H$7,2,FALSE))</f>
        <v>Unknown</v>
      </c>
      <c r="AG538" t="str">
        <f>IF(OR(AB538=FALSE,AB538="na"),"na",VLOOKUP(AW538,'Vlookup tables'!$G$2:$H$7,2,FALSE))</f>
        <v>Unknown</v>
      </c>
      <c r="AH538" t="str">
        <f>IF(OR(AC538=FALSE,AC538="na"),"na",VLOOKUP(AX538,'Vlookup tables'!$G$2:$H$7,2,FALSE))</f>
        <v>Unknown</v>
      </c>
      <c r="AI538" t="str">
        <f>IF(OR(AD538=FALSE,AD538="na"),"na",VLOOKUP(AY538,'Vlookup tables'!$G$2:$H$7,2,FALSE))</f>
        <v>Unknown</v>
      </c>
      <c r="AJ538" t="str">
        <f>IF(OR(AA538=FALSE,AA538="na"),"na",VLOOKUP(BC538,'Vlookup tables'!$J$2:$K$5,2,FALSE))</f>
        <v>Unknown</v>
      </c>
      <c r="AK538" t="str">
        <f>IF(OR(AB538=FALSE,AB538="na"),"na",VLOOKUP(BD538,'Vlookup tables'!$J$2:$K$5,2,FALSE))</f>
        <v>Unknown</v>
      </c>
      <c r="AL538" t="str">
        <f>IF(OR(AC538=FALSE,AC538="na"),"na",VLOOKUP(BE538,'Vlookup tables'!$J$2:$K$5,2,FALSE))</f>
        <v>Unknown</v>
      </c>
      <c r="AM538" t="str">
        <f>IF(OR(AD538=FALSE,AD538="na"),"na",VLOOKUP(BF538,'Vlookup tables'!$J$2:$K$5,2,FALSE))</f>
        <v>Unknown</v>
      </c>
      <c r="AN538" t="b">
        <f t="shared" si="574"/>
        <v>0</v>
      </c>
      <c r="AO538" t="b">
        <f t="shared" si="575"/>
        <v>0</v>
      </c>
      <c r="AP538" t="b">
        <f t="shared" si="576"/>
        <v>0</v>
      </c>
      <c r="AQ538" t="b">
        <f t="shared" si="577"/>
        <v>0</v>
      </c>
      <c r="BQ538" t="str">
        <f t="shared" si="578"/>
        <v>Unknown</v>
      </c>
      <c r="BR538" t="str">
        <f t="shared" si="579"/>
        <v>Unknown</v>
      </c>
      <c r="BS538" t="str">
        <f t="shared" si="580"/>
        <v>Unknown</v>
      </c>
      <c r="BT538" t="str">
        <f t="shared" si="581"/>
        <v>Unknown</v>
      </c>
      <c r="BU538" t="str">
        <f t="shared" si="582"/>
        <v>Unknown</v>
      </c>
      <c r="BV538" t="str">
        <f t="shared" si="583"/>
        <v>Unknown</v>
      </c>
      <c r="BW538" t="str">
        <f>IF(OR(BR538=FALSE,BR538="na"),"na",VLOOKUP(CN538,'Vlookup tables'!$G$2:$H$7,2,FALSE))</f>
        <v>Unknown</v>
      </c>
      <c r="BX538" t="str">
        <f>IF(OR(BS538=FALSE,BS538="na"),"na",VLOOKUP(CO538,'Vlookup tables'!$G$2:$H$7,2,FALSE))</f>
        <v>Unknown</v>
      </c>
      <c r="BY538" t="str">
        <f>IF(OR(BT538=FALSE,BT538="na"),"na",VLOOKUP(CP538,'Vlookup tables'!$G$2:$H$7,2,FALSE))</f>
        <v>Unknown</v>
      </c>
      <c r="BZ538" t="str">
        <f>IF(OR(BU538=FALSE,BU538="na"),"na",VLOOKUP(CQ538,'Vlookup tables'!$G$2:$H$7,2,FALSE))</f>
        <v>Unknown</v>
      </c>
      <c r="CA538" t="str">
        <f>IF(OR(BR538=FALSE,BR538="na"),"na",VLOOKUP(CU538,'Vlookup tables'!$J$2:$K$5,2,FALSE))</f>
        <v>Unknown</v>
      </c>
      <c r="CB538" t="str">
        <f>IF(OR(BS538=FALSE,BS538="na"),"na",VLOOKUP(CV538,'Vlookup tables'!$J$2:$K$5,2,FALSE))</f>
        <v>Unknown</v>
      </c>
      <c r="CC538" t="str">
        <f>IF(OR(BT538=FALSE,BT538="na"),"na",VLOOKUP(CW538,'Vlookup tables'!$J$2:$K$5,2,FALSE))</f>
        <v>Unknown</v>
      </c>
      <c r="CD538" t="str">
        <f>IF(OR(BU538=FALSE,BU538="na"),"na",VLOOKUP(CX538,'Vlookup tables'!$J$2:$K$5,2,FALSE))</f>
        <v>Unknown</v>
      </c>
      <c r="CE538" t="b">
        <f t="shared" si="584"/>
        <v>0</v>
      </c>
      <c r="CF538" t="b">
        <f t="shared" si="585"/>
        <v>0</v>
      </c>
      <c r="CG538" t="b">
        <f t="shared" si="586"/>
        <v>0</v>
      </c>
      <c r="CH538" t="b">
        <f t="shared" si="587"/>
        <v>0</v>
      </c>
      <c r="DI538" t="b">
        <f t="shared" si="588"/>
        <v>0</v>
      </c>
      <c r="EQ538" t="str">
        <f t="shared" si="589"/>
        <v>Unknown</v>
      </c>
      <c r="ER538" t="b">
        <f t="shared" si="590"/>
        <v>0</v>
      </c>
      <c r="ES538" t="b">
        <f t="shared" si="591"/>
        <v>0</v>
      </c>
      <c r="ET538" t="b">
        <f t="shared" si="592"/>
        <v>0</v>
      </c>
      <c r="EU538" t="b">
        <f t="shared" si="593"/>
        <v>0</v>
      </c>
      <c r="EV538" t="b">
        <f t="shared" si="594"/>
        <v>0</v>
      </c>
      <c r="EW538" t="str">
        <f t="shared" si="548"/>
        <v>na</v>
      </c>
      <c r="EX538" t="str">
        <f t="shared" si="549"/>
        <v>na</v>
      </c>
      <c r="EY538" t="str">
        <f t="shared" si="550"/>
        <v>na</v>
      </c>
      <c r="EZ538" t="str">
        <f t="shared" si="551"/>
        <v>na</v>
      </c>
      <c r="FA538" t="str">
        <f t="shared" si="552"/>
        <v>na</v>
      </c>
      <c r="FB538" t="str">
        <f t="shared" si="553"/>
        <v>na</v>
      </c>
      <c r="FC538" t="str">
        <f t="shared" si="595"/>
        <v>na</v>
      </c>
      <c r="FD538" t="str">
        <f t="shared" si="554"/>
        <v>na</v>
      </c>
      <c r="FE538" t="str">
        <f t="shared" si="555"/>
        <v>na</v>
      </c>
      <c r="FF538" t="str">
        <f t="shared" si="556"/>
        <v>na</v>
      </c>
      <c r="FG538" t="str">
        <f t="shared" si="557"/>
        <v>na</v>
      </c>
      <c r="FH538" t="str">
        <f t="shared" si="596"/>
        <v>na</v>
      </c>
      <c r="FI538" t="str">
        <f>IF(OR(FD538=FALSE,FD538="na"),"na",VLOOKUP(GH538,'Vlookup tables'!$G$2:$H$7,2,FALSE))</f>
        <v>na</v>
      </c>
      <c r="FJ538" t="str">
        <f>IF(OR(FE538=FALSE,FE538="na"),"na",VLOOKUP(GI538,'Vlookup tables'!$G$2:$H$7,2,FALSE))</f>
        <v>na</v>
      </c>
      <c r="FK538" t="str">
        <f>IF(OR(FF538=FALSE,FF538="na"),"na",VLOOKUP(GJ538,'Vlookup tables'!$G$2:$H$7,2,FALSE))</f>
        <v>na</v>
      </c>
      <c r="FL538" t="str">
        <f>IF(OR(FG538=FALSE,FG538="na"),"na",VLOOKUP(GK538,'Vlookup tables'!$G$2:$H$7,2,FALSE))</f>
        <v>na</v>
      </c>
      <c r="FM538" t="str">
        <f>IF(OR(FD538=FALSE,FD538="na"),"na",VLOOKUP(GO538,'Vlookup tables'!$J$2:$K$5,2,FALSE))</f>
        <v>na</v>
      </c>
      <c r="FN538" t="str">
        <f>IF(OR(FE538=FALSE,FE538="na"),"na",VLOOKUP(GP538,'Vlookup tables'!$J$2:$K$5,2,FALSE))</f>
        <v>na</v>
      </c>
      <c r="FO538" t="str">
        <f>IF(OR(FF538=FALSE,FF538="na"),"na",VLOOKUP(GQ538,'Vlookup tables'!$J$2:$K$5,2,FALSE))</f>
        <v>na</v>
      </c>
      <c r="FP538" t="str">
        <f>IF(OR(FG538=FALSE,FG538="na"),"na",VLOOKUP(GR538,'Vlookup tables'!$J$2:$K$5,2,FALSE))</f>
        <v>na</v>
      </c>
      <c r="FQ538" t="str">
        <f t="shared" si="558"/>
        <v>na</v>
      </c>
      <c r="FR538" t="str">
        <f t="shared" si="559"/>
        <v>na</v>
      </c>
      <c r="FS538" t="str">
        <f t="shared" si="560"/>
        <v>na</v>
      </c>
      <c r="FT538" t="str">
        <f t="shared" si="561"/>
        <v>na</v>
      </c>
      <c r="FU538" t="str">
        <f t="shared" si="562"/>
        <v>na</v>
      </c>
      <c r="HX538" t="str">
        <f>IF(IT538="","Unknown",VLOOKUP(IT538,'Vlookup tables'!$B$13:$C$16,2,FALSE))</f>
        <v>Unknown</v>
      </c>
      <c r="HY538" t="str">
        <f>IF(IU538="","Unknown",VLOOKUP(IU538,'Vlookup tables'!$D$13:$E$16,2,FALSE))</f>
        <v>Unknown</v>
      </c>
      <c r="HZ538" t="str">
        <f>IF(IV538="","Unknown",VLOOKUP(IV538,'Vlookup tables'!$F$13:$G$16,2,FALSE))</f>
        <v>Unknown</v>
      </c>
      <c r="IA538" t="str">
        <f>IF(IW538="","Unknown",VLOOKUP(IW538,'Vlookup tables'!$H$13:$I$16,2,FALSE))</f>
        <v>Unknown</v>
      </c>
      <c r="IB538" t="str">
        <f>IF(IX538="","Unknown",VLOOKUP(IX538,'Vlookup tables'!$J$13:$K$16,2,FALSE))</f>
        <v>Unknown</v>
      </c>
      <c r="IC538" t="str">
        <f>IF(IY538="","Unknown",VLOOKUP(IY538,'Vlookup tables'!$L$13:$M$16,2,FALSE))</f>
        <v>Unknown</v>
      </c>
      <c r="ID538" t="str">
        <f>IF(IZ538="","Unknown",VLOOKUP(IZ538,'Vlookup tables'!$N$13:$O$16,2,FALSE))</f>
        <v>Unknown</v>
      </c>
      <c r="IE538" t="str">
        <f>VLOOKUP(JA538,'Vlookup tables'!$P$13:$Q$15,2,FALSE)</f>
        <v>Unknown</v>
      </c>
      <c r="IF538" t="str">
        <f t="shared" si="597"/>
        <v>na</v>
      </c>
      <c r="IG538" t="str">
        <f t="shared" si="598"/>
        <v>na</v>
      </c>
      <c r="IH538" t="str">
        <f t="shared" si="599"/>
        <v>na</v>
      </c>
      <c r="II538" t="str">
        <f t="shared" si="563"/>
        <v>na</v>
      </c>
      <c r="IJ538" t="str">
        <f>IF(OR(IF538=FALSE,IF538="na"),"na",VLOOKUP(JF538,'Vlookup tables'!$G$2:$H$7,2,FALSE))</f>
        <v>na</v>
      </c>
      <c r="IK538" t="str">
        <f>IF(OR(IG538=FALSE,IG538="na"),"na",VLOOKUP(JG538,'Vlookup tables'!$G$2:$H$7,2,FALSE))</f>
        <v>na</v>
      </c>
      <c r="IL538" t="str">
        <f>IF(OR(IH538=FALSE,IH538="na"),"na",VLOOKUP(JH538,'Vlookup tables'!$G$2:$H$7,2,FALSE))</f>
        <v>na</v>
      </c>
      <c r="IM538" t="str">
        <f>IF(OR(IF538=FALSE,IF538="na"),"na",VLOOKUP(JL538,'Vlookup tables'!$J$2:$K$5,2,FALSE))</f>
        <v>na</v>
      </c>
      <c r="IN538" t="str">
        <f>IF(OR(IG538=FALSE,IG538="na"),"na",VLOOKUP(JM538,'Vlookup tables'!$J$2:$K$5,2,FALSE))</f>
        <v>na</v>
      </c>
      <c r="IO538" t="str">
        <f>IF(OR(IH538=FALSE,IH538="na"),"na",VLOOKUP(JN538,'Vlookup tables'!$J$2:$K$5,2,FALSE))</f>
        <v>na</v>
      </c>
      <c r="IP538" t="str">
        <f t="shared" si="600"/>
        <v>na</v>
      </c>
      <c r="IQ538" t="str">
        <f t="shared" si="601"/>
        <v>na</v>
      </c>
      <c r="IR538" t="str">
        <f t="shared" si="602"/>
        <v>na</v>
      </c>
      <c r="IS538" t="b">
        <f t="shared" si="603"/>
        <v>0</v>
      </c>
      <c r="KQ538" t="b">
        <f t="shared" si="604"/>
        <v>0</v>
      </c>
      <c r="KR538">
        <f t="shared" si="564"/>
        <v>107</v>
      </c>
    </row>
    <row r="539" spans="1:304" ht="21.6" customHeight="1" outlineLevel="1" x14ac:dyDescent="0.3">
      <c r="A539">
        <v>1</v>
      </c>
      <c r="B539">
        <v>7</v>
      </c>
      <c r="C539" s="2">
        <v>44912.584363425929</v>
      </c>
      <c r="D539">
        <v>1</v>
      </c>
      <c r="G539" t="str">
        <f>VLOOKUP(F539,'Vlookup tables'!$A$2:$B$10,2,FALSE)</f>
        <v>Unknown</v>
      </c>
      <c r="J539" t="str">
        <f t="shared" si="605"/>
        <v>Unknown</v>
      </c>
      <c r="L539" t="str">
        <f>VLOOKUP(K539,'Vlookup tables'!$A$2:$B$10,2,FALSE)</f>
        <v>Unknown</v>
      </c>
      <c r="N539" t="str">
        <f t="shared" si="565"/>
        <v>Unknown</v>
      </c>
      <c r="O539" t="str">
        <f t="shared" si="566"/>
        <v>Unknown</v>
      </c>
      <c r="P539" t="str">
        <f t="shared" si="567"/>
        <v>Unknown</v>
      </c>
      <c r="Q539" t="str">
        <f t="shared" si="568"/>
        <v>Unknown</v>
      </c>
      <c r="R539" t="str">
        <f t="shared" si="569"/>
        <v>Unknown</v>
      </c>
      <c r="T539" t="str">
        <f t="shared" si="606"/>
        <v>Unknown</v>
      </c>
      <c r="U539" t="str">
        <f t="shared" si="607"/>
        <v>Unknown</v>
      </c>
      <c r="V539" t="str">
        <f t="shared" si="608"/>
        <v>Unknown</v>
      </c>
      <c r="W539" t="str">
        <f t="shared" si="609"/>
        <v>Unknown</v>
      </c>
      <c r="X539" t="str">
        <f t="shared" si="610"/>
        <v>Unknown</v>
      </c>
      <c r="Z539" t="str">
        <f>VLOOKUP(Y539,'Vlookup tables'!$D$2:$E$6,2,FALSE)</f>
        <v>Unknown</v>
      </c>
      <c r="AA539" t="str">
        <f t="shared" si="547"/>
        <v>Unknown</v>
      </c>
      <c r="AB539" t="str">
        <f t="shared" si="570"/>
        <v>Unknown</v>
      </c>
      <c r="AC539" t="str">
        <f t="shared" si="571"/>
        <v>Unknown</v>
      </c>
      <c r="AD539" t="str">
        <f t="shared" si="572"/>
        <v>Unknown</v>
      </c>
      <c r="AE539" t="str">
        <f t="shared" si="573"/>
        <v>Unknown</v>
      </c>
      <c r="AF539" t="str">
        <f>IF(OR(AA539=FALSE,AA539="na"),"na",VLOOKUP(AV539,'Vlookup tables'!$G$2:$H$7,2,FALSE))</f>
        <v>Unknown</v>
      </c>
      <c r="AG539" t="str">
        <f>IF(OR(AB539=FALSE,AB539="na"),"na",VLOOKUP(AW539,'Vlookup tables'!$G$2:$H$7,2,FALSE))</f>
        <v>Unknown</v>
      </c>
      <c r="AH539" t="str">
        <f>IF(OR(AC539=FALSE,AC539="na"),"na",VLOOKUP(AX539,'Vlookup tables'!$G$2:$H$7,2,FALSE))</f>
        <v>Unknown</v>
      </c>
      <c r="AI539" t="str">
        <f>IF(OR(AD539=FALSE,AD539="na"),"na",VLOOKUP(AY539,'Vlookup tables'!$G$2:$H$7,2,FALSE))</f>
        <v>Unknown</v>
      </c>
      <c r="AJ539" t="str">
        <f>IF(OR(AA539=FALSE,AA539="na"),"na",VLOOKUP(BC539,'Vlookup tables'!$J$2:$K$5,2,FALSE))</f>
        <v>Unknown</v>
      </c>
      <c r="AK539" t="str">
        <f>IF(OR(AB539=FALSE,AB539="na"),"na",VLOOKUP(BD539,'Vlookup tables'!$J$2:$K$5,2,FALSE))</f>
        <v>Unknown</v>
      </c>
      <c r="AL539" t="str">
        <f>IF(OR(AC539=FALSE,AC539="na"),"na",VLOOKUP(BE539,'Vlookup tables'!$J$2:$K$5,2,FALSE))</f>
        <v>Unknown</v>
      </c>
      <c r="AM539" t="str">
        <f>IF(OR(AD539=FALSE,AD539="na"),"na",VLOOKUP(BF539,'Vlookup tables'!$J$2:$K$5,2,FALSE))</f>
        <v>Unknown</v>
      </c>
      <c r="AN539" t="b">
        <f t="shared" si="574"/>
        <v>0</v>
      </c>
      <c r="AO539" t="b">
        <f t="shared" si="575"/>
        <v>0</v>
      </c>
      <c r="AP539" t="b">
        <f t="shared" si="576"/>
        <v>0</v>
      </c>
      <c r="AQ539" t="b">
        <f t="shared" si="577"/>
        <v>0</v>
      </c>
      <c r="BQ539" t="str">
        <f t="shared" si="578"/>
        <v>Unknown</v>
      </c>
      <c r="BR539" t="str">
        <f t="shared" si="579"/>
        <v>Unknown</v>
      </c>
      <c r="BS539" t="str">
        <f t="shared" si="580"/>
        <v>Unknown</v>
      </c>
      <c r="BT539" t="str">
        <f t="shared" si="581"/>
        <v>Unknown</v>
      </c>
      <c r="BU539" t="str">
        <f t="shared" si="582"/>
        <v>Unknown</v>
      </c>
      <c r="BV539" t="str">
        <f t="shared" si="583"/>
        <v>Unknown</v>
      </c>
      <c r="BW539" t="str">
        <f>IF(OR(BR539=FALSE,BR539="na"),"na",VLOOKUP(CN539,'Vlookup tables'!$G$2:$H$7,2,FALSE))</f>
        <v>Unknown</v>
      </c>
      <c r="BX539" t="str">
        <f>IF(OR(BS539=FALSE,BS539="na"),"na",VLOOKUP(CO539,'Vlookup tables'!$G$2:$H$7,2,FALSE))</f>
        <v>Unknown</v>
      </c>
      <c r="BY539" t="str">
        <f>IF(OR(BT539=FALSE,BT539="na"),"na",VLOOKUP(CP539,'Vlookup tables'!$G$2:$H$7,2,FALSE))</f>
        <v>Unknown</v>
      </c>
      <c r="BZ539" t="str">
        <f>IF(OR(BU539=FALSE,BU539="na"),"na",VLOOKUP(CQ539,'Vlookup tables'!$G$2:$H$7,2,FALSE))</f>
        <v>Unknown</v>
      </c>
      <c r="CA539" t="str">
        <f>IF(OR(BR539=FALSE,BR539="na"),"na",VLOOKUP(CU539,'Vlookup tables'!$J$2:$K$5,2,FALSE))</f>
        <v>Unknown</v>
      </c>
      <c r="CB539" t="str">
        <f>IF(OR(BS539=FALSE,BS539="na"),"na",VLOOKUP(CV539,'Vlookup tables'!$J$2:$K$5,2,FALSE))</f>
        <v>Unknown</v>
      </c>
      <c r="CC539" t="str">
        <f>IF(OR(BT539=FALSE,BT539="na"),"na",VLOOKUP(CW539,'Vlookup tables'!$J$2:$K$5,2,FALSE))</f>
        <v>Unknown</v>
      </c>
      <c r="CD539" t="str">
        <f>IF(OR(BU539=FALSE,BU539="na"),"na",VLOOKUP(CX539,'Vlookup tables'!$J$2:$K$5,2,FALSE))</f>
        <v>Unknown</v>
      </c>
      <c r="CE539" t="b">
        <f t="shared" si="584"/>
        <v>0</v>
      </c>
      <c r="CF539" t="b">
        <f t="shared" si="585"/>
        <v>0</v>
      </c>
      <c r="CG539" t="b">
        <f t="shared" si="586"/>
        <v>0</v>
      </c>
      <c r="CH539" t="b">
        <f t="shared" si="587"/>
        <v>0</v>
      </c>
      <c r="DI539" t="b">
        <f t="shared" si="588"/>
        <v>0</v>
      </c>
      <c r="EQ539" t="str">
        <f t="shared" si="589"/>
        <v>Unknown</v>
      </c>
      <c r="ER539" t="b">
        <f t="shared" si="590"/>
        <v>0</v>
      </c>
      <c r="ES539" t="b">
        <f t="shared" si="591"/>
        <v>0</v>
      </c>
      <c r="ET539" t="b">
        <f t="shared" si="592"/>
        <v>0</v>
      </c>
      <c r="EU539" t="b">
        <f t="shared" si="593"/>
        <v>0</v>
      </c>
      <c r="EV539" t="b">
        <f t="shared" si="594"/>
        <v>0</v>
      </c>
      <c r="EW539" t="str">
        <f t="shared" si="548"/>
        <v>na</v>
      </c>
      <c r="EX539" t="str">
        <f t="shared" si="549"/>
        <v>na</v>
      </c>
      <c r="EY539" t="str">
        <f t="shared" si="550"/>
        <v>na</v>
      </c>
      <c r="EZ539" t="str">
        <f t="shared" si="551"/>
        <v>na</v>
      </c>
      <c r="FA539" t="str">
        <f t="shared" si="552"/>
        <v>na</v>
      </c>
      <c r="FB539" t="str">
        <f t="shared" si="553"/>
        <v>na</v>
      </c>
      <c r="FC539" t="str">
        <f t="shared" si="595"/>
        <v>na</v>
      </c>
      <c r="FD539" t="str">
        <f t="shared" si="554"/>
        <v>na</v>
      </c>
      <c r="FE539" t="str">
        <f t="shared" si="555"/>
        <v>na</v>
      </c>
      <c r="FF539" t="str">
        <f t="shared" si="556"/>
        <v>na</v>
      </c>
      <c r="FG539" t="str">
        <f t="shared" si="557"/>
        <v>na</v>
      </c>
      <c r="FH539" t="str">
        <f t="shared" si="596"/>
        <v>na</v>
      </c>
      <c r="FI539" t="str">
        <f>IF(OR(FD539=FALSE,FD539="na"),"na",VLOOKUP(GH539,'Vlookup tables'!$G$2:$H$7,2,FALSE))</f>
        <v>na</v>
      </c>
      <c r="FJ539" t="str">
        <f>IF(OR(FE539=FALSE,FE539="na"),"na",VLOOKUP(GI539,'Vlookup tables'!$G$2:$H$7,2,FALSE))</f>
        <v>na</v>
      </c>
      <c r="FK539" t="str">
        <f>IF(OR(FF539=FALSE,FF539="na"),"na",VLOOKUP(GJ539,'Vlookup tables'!$G$2:$H$7,2,FALSE))</f>
        <v>na</v>
      </c>
      <c r="FL539" t="str">
        <f>IF(OR(FG539=FALSE,FG539="na"),"na",VLOOKUP(GK539,'Vlookup tables'!$G$2:$H$7,2,FALSE))</f>
        <v>na</v>
      </c>
      <c r="FM539" t="str">
        <f>IF(OR(FD539=FALSE,FD539="na"),"na",VLOOKUP(GO539,'Vlookup tables'!$J$2:$K$5,2,FALSE))</f>
        <v>na</v>
      </c>
      <c r="FN539" t="str">
        <f>IF(OR(FE539=FALSE,FE539="na"),"na",VLOOKUP(GP539,'Vlookup tables'!$J$2:$K$5,2,FALSE))</f>
        <v>na</v>
      </c>
      <c r="FO539" t="str">
        <f>IF(OR(FF539=FALSE,FF539="na"),"na",VLOOKUP(GQ539,'Vlookup tables'!$J$2:$K$5,2,FALSE))</f>
        <v>na</v>
      </c>
      <c r="FP539" t="str">
        <f>IF(OR(FG539=FALSE,FG539="na"),"na",VLOOKUP(GR539,'Vlookup tables'!$J$2:$K$5,2,FALSE))</f>
        <v>na</v>
      </c>
      <c r="FQ539" t="str">
        <f t="shared" si="558"/>
        <v>na</v>
      </c>
      <c r="FR539" t="str">
        <f t="shared" si="559"/>
        <v>na</v>
      </c>
      <c r="FS539" t="str">
        <f t="shared" si="560"/>
        <v>na</v>
      </c>
      <c r="FT539" t="str">
        <f t="shared" si="561"/>
        <v>na</v>
      </c>
      <c r="FU539" t="str">
        <f t="shared" si="562"/>
        <v>na</v>
      </c>
      <c r="HX539" t="str">
        <f>IF(IT539="","Unknown",VLOOKUP(IT539,'Vlookup tables'!$B$13:$C$16,2,FALSE))</f>
        <v>Unknown</v>
      </c>
      <c r="HY539" t="str">
        <f>IF(IU539="","Unknown",VLOOKUP(IU539,'Vlookup tables'!$D$13:$E$16,2,FALSE))</f>
        <v>Unknown</v>
      </c>
      <c r="HZ539" t="str">
        <f>IF(IV539="","Unknown",VLOOKUP(IV539,'Vlookup tables'!$F$13:$G$16,2,FALSE))</f>
        <v>Unknown</v>
      </c>
      <c r="IA539" t="str">
        <f>IF(IW539="","Unknown",VLOOKUP(IW539,'Vlookup tables'!$H$13:$I$16,2,FALSE))</f>
        <v>Unknown</v>
      </c>
      <c r="IB539" t="str">
        <f>IF(IX539="","Unknown",VLOOKUP(IX539,'Vlookup tables'!$J$13:$K$16,2,FALSE))</f>
        <v>Unknown</v>
      </c>
      <c r="IC539" t="str">
        <f>IF(IY539="","Unknown",VLOOKUP(IY539,'Vlookup tables'!$L$13:$M$16,2,FALSE))</f>
        <v>Unknown</v>
      </c>
      <c r="ID539" t="str">
        <f>IF(IZ539="","Unknown",VLOOKUP(IZ539,'Vlookup tables'!$N$13:$O$16,2,FALSE))</f>
        <v>Unknown</v>
      </c>
      <c r="IE539" t="str">
        <f>VLOOKUP(JA539,'Vlookup tables'!$P$13:$Q$15,2,FALSE)</f>
        <v>Unknown</v>
      </c>
      <c r="IF539" t="str">
        <f t="shared" si="597"/>
        <v>na</v>
      </c>
      <c r="IG539" t="str">
        <f t="shared" si="598"/>
        <v>na</v>
      </c>
      <c r="IH539" t="str">
        <f t="shared" si="599"/>
        <v>na</v>
      </c>
      <c r="II539" t="str">
        <f t="shared" si="563"/>
        <v>na</v>
      </c>
      <c r="IJ539" t="str">
        <f>IF(OR(IF539=FALSE,IF539="na"),"na",VLOOKUP(JF539,'Vlookup tables'!$G$2:$H$7,2,FALSE))</f>
        <v>na</v>
      </c>
      <c r="IK539" t="str">
        <f>IF(OR(IG539=FALSE,IG539="na"),"na",VLOOKUP(JG539,'Vlookup tables'!$G$2:$H$7,2,FALSE))</f>
        <v>na</v>
      </c>
      <c r="IL539" t="str">
        <f>IF(OR(IH539=FALSE,IH539="na"),"na",VLOOKUP(JH539,'Vlookup tables'!$G$2:$H$7,2,FALSE))</f>
        <v>na</v>
      </c>
      <c r="IM539" t="str">
        <f>IF(OR(IF539=FALSE,IF539="na"),"na",VLOOKUP(JL539,'Vlookup tables'!$J$2:$K$5,2,FALSE))</f>
        <v>na</v>
      </c>
      <c r="IN539" t="str">
        <f>IF(OR(IG539=FALSE,IG539="na"),"na",VLOOKUP(JM539,'Vlookup tables'!$J$2:$K$5,2,FALSE))</f>
        <v>na</v>
      </c>
      <c r="IO539" t="str">
        <f>IF(OR(IH539=FALSE,IH539="na"),"na",VLOOKUP(JN539,'Vlookup tables'!$J$2:$K$5,2,FALSE))</f>
        <v>na</v>
      </c>
      <c r="IP539" t="str">
        <f t="shared" si="600"/>
        <v>na</v>
      </c>
      <c r="IQ539" t="str">
        <f t="shared" si="601"/>
        <v>na</v>
      </c>
      <c r="IR539" t="str">
        <f t="shared" si="602"/>
        <v>na</v>
      </c>
      <c r="IS539" t="b">
        <f t="shared" si="603"/>
        <v>0</v>
      </c>
      <c r="KQ539" t="b">
        <f t="shared" si="604"/>
        <v>0</v>
      </c>
      <c r="KR539">
        <f t="shared" si="564"/>
        <v>107</v>
      </c>
    </row>
    <row r="540" spans="1:304" ht="21" customHeight="1" outlineLevel="1" x14ac:dyDescent="0.3">
      <c r="A540">
        <v>38</v>
      </c>
      <c r="B540">
        <v>201</v>
      </c>
      <c r="C540" s="2">
        <v>44912.590081018519</v>
      </c>
      <c r="D540">
        <v>1</v>
      </c>
      <c r="E540" t="s">
        <v>590</v>
      </c>
      <c r="F540" t="s">
        <v>568</v>
      </c>
      <c r="G540">
        <f>VLOOKUP(F540,'Vlookup tables'!$A$2:$B$10,2,FALSE)</f>
        <v>6</v>
      </c>
      <c r="H540" t="s">
        <v>579</v>
      </c>
      <c r="I540" t="s">
        <v>2256</v>
      </c>
      <c r="J540" t="str">
        <f t="shared" si="605"/>
        <v>Program  manager</v>
      </c>
      <c r="K540" t="s">
        <v>568</v>
      </c>
      <c r="L540">
        <f>VLOOKUP(K540,'Vlookup tables'!$A$2:$B$10,2,FALSE)</f>
        <v>6</v>
      </c>
      <c r="M540" t="s">
        <v>592</v>
      </c>
      <c r="N540" t="b">
        <f t="shared" si="565"/>
        <v>0</v>
      </c>
      <c r="O540" t="b">
        <f t="shared" si="566"/>
        <v>1</v>
      </c>
      <c r="P540" t="b">
        <f t="shared" si="567"/>
        <v>0</v>
      </c>
      <c r="Q540" t="b">
        <f t="shared" si="568"/>
        <v>0</v>
      </c>
      <c r="R540" t="b">
        <f t="shared" si="569"/>
        <v>0</v>
      </c>
      <c r="T540" t="str">
        <f t="shared" si="606"/>
        <v>Unknown</v>
      </c>
      <c r="U540" t="str">
        <f t="shared" si="607"/>
        <v>na</v>
      </c>
      <c r="V540" t="str">
        <f t="shared" si="608"/>
        <v>Unknown</v>
      </c>
      <c r="W540" t="str">
        <f t="shared" si="609"/>
        <v>Unknown</v>
      </c>
      <c r="X540" t="str">
        <f t="shared" si="610"/>
        <v>Unknown</v>
      </c>
      <c r="Y540" t="s">
        <v>517</v>
      </c>
      <c r="Z540">
        <f>VLOOKUP(Y540,'Vlookup tables'!$D$2:$E$6,2,FALSE)</f>
        <v>1</v>
      </c>
      <c r="AA540" t="b">
        <f t="shared" si="547"/>
        <v>1</v>
      </c>
      <c r="AB540" t="b">
        <f t="shared" si="570"/>
        <v>1</v>
      </c>
      <c r="AC540" t="b">
        <f t="shared" si="571"/>
        <v>0</v>
      </c>
      <c r="AD540" t="b">
        <f t="shared" si="572"/>
        <v>0</v>
      </c>
      <c r="AE540" t="b">
        <f t="shared" si="573"/>
        <v>0</v>
      </c>
      <c r="AF540">
        <f>IF(OR(AA540=FALSE,AA540="na"),"na",VLOOKUP(AV540,'Vlookup tables'!$G$2:$H$7,2,FALSE))</f>
        <v>1</v>
      </c>
      <c r="AG540">
        <f>IF(OR(AB540=FALSE,AB540="na"),"na",VLOOKUP(AW540,'Vlookup tables'!$G$2:$H$7,2,FALSE))</f>
        <v>1</v>
      </c>
      <c r="AH540" t="str">
        <f>IF(OR(AC540=FALSE,AC540="na"),"na",VLOOKUP(AX540,'Vlookup tables'!$G$2:$H$7,2,FALSE))</f>
        <v>na</v>
      </c>
      <c r="AI540" t="str">
        <f>IF(OR(AD540=FALSE,AD540="na"),"na",VLOOKUP(AY540,'Vlookup tables'!$G$2:$H$7,2,FALSE))</f>
        <v>na</v>
      </c>
      <c r="AJ540">
        <f>IF(OR(AA540=FALSE,AA540="na"),"na",VLOOKUP(BC540,'Vlookup tables'!$J$2:$K$5,2,FALSE))</f>
        <v>2</v>
      </c>
      <c r="AK540">
        <f>IF(OR(AB540=FALSE,AB540="na"),"na",VLOOKUP(BD540,'Vlookup tables'!$J$2:$K$5,2,FALSE))</f>
        <v>2</v>
      </c>
      <c r="AL540" t="str">
        <f>IF(OR(AC540=FALSE,AC540="na"),"na",VLOOKUP(BE540,'Vlookup tables'!$J$2:$K$5,2,FALSE))</f>
        <v>na</v>
      </c>
      <c r="AM540" t="str">
        <f>IF(OR(AD540=FALSE,AD540="na"),"na",VLOOKUP(BF540,'Vlookup tables'!$J$2:$K$5,2,FALSE))</f>
        <v>na</v>
      </c>
      <c r="AN540" t="b">
        <f t="shared" si="574"/>
        <v>0</v>
      </c>
      <c r="AO540" t="b">
        <f t="shared" si="575"/>
        <v>0</v>
      </c>
      <c r="AP540" t="str">
        <f t="shared" si="576"/>
        <v>na</v>
      </c>
      <c r="AQ540" t="str">
        <f t="shared" si="577"/>
        <v>na</v>
      </c>
      <c r="AR540" t="s">
        <v>518</v>
      </c>
      <c r="AV540" t="s">
        <v>530</v>
      </c>
      <c r="AW540" t="s">
        <v>530</v>
      </c>
      <c r="BC540" t="s">
        <v>528</v>
      </c>
      <c r="BD540" t="s">
        <v>528</v>
      </c>
      <c r="BQ540" t="str">
        <f t="shared" si="578"/>
        <v>Yes</v>
      </c>
      <c r="BR540" t="b">
        <f t="shared" si="579"/>
        <v>1</v>
      </c>
      <c r="BS540" t="b">
        <f t="shared" si="580"/>
        <v>1</v>
      </c>
      <c r="BT540" t="b">
        <f t="shared" si="581"/>
        <v>0</v>
      </c>
      <c r="BU540" t="b">
        <f t="shared" si="582"/>
        <v>0</v>
      </c>
      <c r="BV540" t="b">
        <f t="shared" si="583"/>
        <v>0</v>
      </c>
      <c r="BW540">
        <f>IF(OR(BR540=FALSE,BR540="na"),"na",VLOOKUP(CN540,'Vlookup tables'!$G$2:$H$7,2,FALSE))</f>
        <v>1</v>
      </c>
      <c r="BX540">
        <f>IF(OR(BS540=FALSE,BS540="na"),"na",VLOOKUP(CO540,'Vlookup tables'!$G$2:$H$7,2,FALSE))</f>
        <v>1</v>
      </c>
      <c r="BY540" t="str">
        <f>IF(OR(BT540=FALSE,BT540="na"),"na",VLOOKUP(CP540,'Vlookup tables'!$G$2:$H$7,2,FALSE))</f>
        <v>na</v>
      </c>
      <c r="BZ540" t="str">
        <f>IF(OR(BU540=FALSE,BU540="na"),"na",VLOOKUP(CQ540,'Vlookup tables'!$G$2:$H$7,2,FALSE))</f>
        <v>na</v>
      </c>
      <c r="CA540">
        <f>IF(OR(BR540=FALSE,BR540="na"),"na",VLOOKUP(CU540,'Vlookup tables'!$J$2:$K$5,2,FALSE))</f>
        <v>2</v>
      </c>
      <c r="CB540">
        <f>IF(OR(BS540=FALSE,BS540="na"),"na",VLOOKUP(CV540,'Vlookup tables'!$J$2:$K$5,2,FALSE))</f>
        <v>2</v>
      </c>
      <c r="CC540" t="str">
        <f>IF(OR(BT540=FALSE,BT540="na"),"na",VLOOKUP(CW540,'Vlookup tables'!$J$2:$K$5,2,FALSE))</f>
        <v>na</v>
      </c>
      <c r="CD540" t="str">
        <f>IF(OR(BU540=FALSE,BU540="na"),"na",VLOOKUP(CX540,'Vlookup tables'!$J$2:$K$5,2,FALSE))</f>
        <v>na</v>
      </c>
      <c r="CE540" t="b">
        <f t="shared" si="584"/>
        <v>0</v>
      </c>
      <c r="CF540" t="b">
        <f t="shared" si="585"/>
        <v>0</v>
      </c>
      <c r="CG540" t="str">
        <f t="shared" si="586"/>
        <v>na</v>
      </c>
      <c r="CH540" t="str">
        <f t="shared" si="587"/>
        <v>na</v>
      </c>
      <c r="CI540" t="s">
        <v>519</v>
      </c>
      <c r="CJ540" t="s">
        <v>529</v>
      </c>
      <c r="CN540" t="s">
        <v>530</v>
      </c>
      <c r="CO540" t="s">
        <v>530</v>
      </c>
      <c r="CU540" t="s">
        <v>528</v>
      </c>
      <c r="CV540" t="s">
        <v>528</v>
      </c>
      <c r="DI540" t="b">
        <f t="shared" si="588"/>
        <v>0</v>
      </c>
      <c r="EQ540" t="str">
        <f t="shared" si="589"/>
        <v>Unknown</v>
      </c>
      <c r="ER540" t="b">
        <f t="shared" si="590"/>
        <v>0</v>
      </c>
      <c r="ES540" t="b">
        <f t="shared" si="591"/>
        <v>0</v>
      </c>
      <c r="ET540" t="b">
        <f t="shared" si="592"/>
        <v>0</v>
      </c>
      <c r="EU540" t="b">
        <f t="shared" si="593"/>
        <v>0</v>
      </c>
      <c r="EV540" t="b">
        <f t="shared" si="594"/>
        <v>0</v>
      </c>
      <c r="EW540" t="str">
        <f t="shared" si="548"/>
        <v>na</v>
      </c>
      <c r="EX540" t="str">
        <f t="shared" si="549"/>
        <v>na</v>
      </c>
      <c r="EY540" t="str">
        <f t="shared" si="550"/>
        <v>na</v>
      </c>
      <c r="EZ540" t="str">
        <f t="shared" si="551"/>
        <v>na</v>
      </c>
      <c r="FA540" t="str">
        <f t="shared" si="552"/>
        <v>na</v>
      </c>
      <c r="FB540" t="str">
        <f t="shared" si="553"/>
        <v>na</v>
      </c>
      <c r="FC540" t="str">
        <f t="shared" si="595"/>
        <v>na</v>
      </c>
      <c r="FD540" t="str">
        <f t="shared" si="554"/>
        <v>na</v>
      </c>
      <c r="FE540" t="str">
        <f t="shared" si="555"/>
        <v>na</v>
      </c>
      <c r="FF540" t="str">
        <f t="shared" si="556"/>
        <v>na</v>
      </c>
      <c r="FG540" t="str">
        <f t="shared" si="557"/>
        <v>na</v>
      </c>
      <c r="FH540" t="str">
        <f t="shared" si="596"/>
        <v>na</v>
      </c>
      <c r="FI540" t="str">
        <f>IF(OR(FD540=FALSE,FD540="na"),"na",VLOOKUP(GH540,'Vlookup tables'!$G$2:$H$7,2,FALSE))</f>
        <v>na</v>
      </c>
      <c r="FJ540" t="str">
        <f>IF(OR(FE540=FALSE,FE540="na"),"na",VLOOKUP(GI540,'Vlookup tables'!$G$2:$H$7,2,FALSE))</f>
        <v>na</v>
      </c>
      <c r="FK540" t="str">
        <f>IF(OR(FF540=FALSE,FF540="na"),"na",VLOOKUP(GJ540,'Vlookup tables'!$G$2:$H$7,2,FALSE))</f>
        <v>na</v>
      </c>
      <c r="FL540" t="str">
        <f>IF(OR(FG540=FALSE,FG540="na"),"na",VLOOKUP(GK540,'Vlookup tables'!$G$2:$H$7,2,FALSE))</f>
        <v>na</v>
      </c>
      <c r="FM540" t="str">
        <f>IF(OR(FD540=FALSE,FD540="na"),"na",VLOOKUP(GO540,'Vlookup tables'!$J$2:$K$5,2,FALSE))</f>
        <v>na</v>
      </c>
      <c r="FN540" t="str">
        <f>IF(OR(FE540=FALSE,FE540="na"),"na",VLOOKUP(GP540,'Vlookup tables'!$J$2:$K$5,2,FALSE))</f>
        <v>na</v>
      </c>
      <c r="FO540" t="str">
        <f>IF(OR(FF540=FALSE,FF540="na"),"na",VLOOKUP(GQ540,'Vlookup tables'!$J$2:$K$5,2,FALSE))</f>
        <v>na</v>
      </c>
      <c r="FP540" t="str">
        <f>IF(OR(FG540=FALSE,FG540="na"),"na",VLOOKUP(GR540,'Vlookup tables'!$J$2:$K$5,2,FALSE))</f>
        <v>na</v>
      </c>
      <c r="FQ540" t="str">
        <f t="shared" si="558"/>
        <v>na</v>
      </c>
      <c r="FR540" t="str">
        <f t="shared" si="559"/>
        <v>na</v>
      </c>
      <c r="FS540" t="str">
        <f t="shared" si="560"/>
        <v>na</v>
      </c>
      <c r="FT540" t="str">
        <f t="shared" si="561"/>
        <v>na</v>
      </c>
      <c r="FU540" t="str">
        <f t="shared" si="562"/>
        <v>na</v>
      </c>
      <c r="HX540" t="str">
        <f>IF(IT540="","Unknown",VLOOKUP(IT540,'Vlookup tables'!$B$13:$C$16,2,FALSE))</f>
        <v>Unknown</v>
      </c>
      <c r="HY540" t="str">
        <f>IF(IU540="","Unknown",VLOOKUP(IU540,'Vlookup tables'!$D$13:$E$16,2,FALSE))</f>
        <v>Unknown</v>
      </c>
      <c r="HZ540" t="str">
        <f>IF(IV540="","Unknown",VLOOKUP(IV540,'Vlookup tables'!$F$13:$G$16,2,FALSE))</f>
        <v>Unknown</v>
      </c>
      <c r="IA540" t="str">
        <f>IF(IW540="","Unknown",VLOOKUP(IW540,'Vlookup tables'!$H$13:$I$16,2,FALSE))</f>
        <v>Unknown</v>
      </c>
      <c r="IB540" t="str">
        <f>IF(IX540="","Unknown",VLOOKUP(IX540,'Vlookup tables'!$J$13:$K$16,2,FALSE))</f>
        <v>Unknown</v>
      </c>
      <c r="IC540" t="str">
        <f>IF(IY540="","Unknown",VLOOKUP(IY540,'Vlookup tables'!$L$13:$M$16,2,FALSE))</f>
        <v>Unknown</v>
      </c>
      <c r="ID540" t="str">
        <f>IF(IZ540="","Unknown",VLOOKUP(IZ540,'Vlookup tables'!$N$13:$O$16,2,FALSE))</f>
        <v>Unknown</v>
      </c>
      <c r="IE540" t="str">
        <f>VLOOKUP(JA540,'Vlookup tables'!$P$13:$Q$15,2,FALSE)</f>
        <v>Unknown</v>
      </c>
      <c r="IF540" t="str">
        <f t="shared" si="597"/>
        <v>na</v>
      </c>
      <c r="IG540" t="str">
        <f t="shared" si="598"/>
        <v>na</v>
      </c>
      <c r="IH540" t="str">
        <f t="shared" si="599"/>
        <v>na</v>
      </c>
      <c r="II540" t="str">
        <f t="shared" si="563"/>
        <v>na</v>
      </c>
      <c r="IJ540" t="str">
        <f>IF(OR(IF540=FALSE,IF540="na"),"na",VLOOKUP(JF540,'Vlookup tables'!$G$2:$H$7,2,FALSE))</f>
        <v>na</v>
      </c>
      <c r="IK540" t="str">
        <f>IF(OR(IG540=FALSE,IG540="na"),"na",VLOOKUP(JG540,'Vlookup tables'!$G$2:$H$7,2,FALSE))</f>
        <v>na</v>
      </c>
      <c r="IL540" t="str">
        <f>IF(OR(IH540=FALSE,IH540="na"),"na",VLOOKUP(JH540,'Vlookup tables'!$G$2:$H$7,2,FALSE))</f>
        <v>na</v>
      </c>
      <c r="IM540" t="str">
        <f>IF(OR(IF540=FALSE,IF540="na"),"na",VLOOKUP(JL540,'Vlookup tables'!$J$2:$K$5,2,FALSE))</f>
        <v>na</v>
      </c>
      <c r="IN540" t="str">
        <f>IF(OR(IG540=FALSE,IG540="na"),"na",VLOOKUP(JM540,'Vlookup tables'!$J$2:$K$5,2,FALSE))</f>
        <v>na</v>
      </c>
      <c r="IO540" t="str">
        <f>IF(OR(IH540=FALSE,IH540="na"),"na",VLOOKUP(JN540,'Vlookup tables'!$J$2:$K$5,2,FALSE))</f>
        <v>na</v>
      </c>
      <c r="IP540" t="str">
        <f t="shared" si="600"/>
        <v>na</v>
      </c>
      <c r="IQ540" t="str">
        <f t="shared" si="601"/>
        <v>na</v>
      </c>
      <c r="IR540" t="str">
        <f t="shared" si="602"/>
        <v>na</v>
      </c>
      <c r="IS540" t="b">
        <f t="shared" si="603"/>
        <v>0</v>
      </c>
      <c r="KQ540" t="b">
        <f t="shared" si="604"/>
        <v>0</v>
      </c>
      <c r="KR540">
        <f t="shared" si="564"/>
        <v>125</v>
      </c>
    </row>
    <row r="541" spans="1:304" ht="23.4" customHeight="1" outlineLevel="1" x14ac:dyDescent="0.3">
      <c r="A541">
        <v>10</v>
      </c>
      <c r="B541">
        <v>319164</v>
      </c>
      <c r="C541" s="2">
        <v>44912.594537037039</v>
      </c>
      <c r="D541">
        <v>1</v>
      </c>
      <c r="E541" t="s">
        <v>544</v>
      </c>
      <c r="F541" t="s">
        <v>566</v>
      </c>
      <c r="G541">
        <f>VLOOKUP(F541,'Vlookup tables'!$A$2:$B$10,2,FALSE)</f>
        <v>3</v>
      </c>
      <c r="H541" t="s">
        <v>631</v>
      </c>
      <c r="J541" t="str">
        <f t="shared" si="605"/>
        <v>Maintenance</v>
      </c>
      <c r="K541" t="s">
        <v>611</v>
      </c>
      <c r="L541">
        <f>VLOOKUP(K541,'Vlookup tables'!$A$2:$B$10,2,FALSE)</f>
        <v>4</v>
      </c>
      <c r="N541" t="str">
        <f t="shared" si="565"/>
        <v>Unknown</v>
      </c>
      <c r="O541" t="str">
        <f t="shared" si="566"/>
        <v>Unknown</v>
      </c>
      <c r="P541" t="str">
        <f t="shared" si="567"/>
        <v>Unknown</v>
      </c>
      <c r="Q541" t="str">
        <f t="shared" si="568"/>
        <v>Unknown</v>
      </c>
      <c r="R541" t="str">
        <f t="shared" si="569"/>
        <v>Unknown</v>
      </c>
      <c r="T541" t="str">
        <f t="shared" si="606"/>
        <v>Unknown</v>
      </c>
      <c r="U541" t="str">
        <f t="shared" si="607"/>
        <v>Unknown</v>
      </c>
      <c r="V541" t="str">
        <f t="shared" si="608"/>
        <v>Unknown</v>
      </c>
      <c r="W541" t="str">
        <f t="shared" si="609"/>
        <v>Unknown</v>
      </c>
      <c r="X541" t="str">
        <f t="shared" si="610"/>
        <v>Unknown</v>
      </c>
      <c r="Z541" t="str">
        <f>VLOOKUP(Y541,'Vlookup tables'!$D$2:$E$6,2,FALSE)</f>
        <v>Unknown</v>
      </c>
      <c r="AA541" t="str">
        <f t="shared" si="547"/>
        <v>Unknown</v>
      </c>
      <c r="AB541" t="str">
        <f t="shared" si="570"/>
        <v>Unknown</v>
      </c>
      <c r="AC541" t="str">
        <f t="shared" si="571"/>
        <v>Unknown</v>
      </c>
      <c r="AD541" t="str">
        <f t="shared" si="572"/>
        <v>Unknown</v>
      </c>
      <c r="AE541" t="str">
        <f t="shared" si="573"/>
        <v>Unknown</v>
      </c>
      <c r="AF541" t="str">
        <f>IF(OR(AA541=FALSE,AA541="na"),"na",VLOOKUP(AV541,'Vlookup tables'!$G$2:$H$7,2,FALSE))</f>
        <v>Unknown</v>
      </c>
      <c r="AG541" t="str">
        <f>IF(OR(AB541=FALSE,AB541="na"),"na",VLOOKUP(AW541,'Vlookup tables'!$G$2:$H$7,2,FALSE))</f>
        <v>Unknown</v>
      </c>
      <c r="AH541" t="str">
        <f>IF(OR(AC541=FALSE,AC541="na"),"na",VLOOKUP(AX541,'Vlookup tables'!$G$2:$H$7,2,FALSE))</f>
        <v>Unknown</v>
      </c>
      <c r="AI541" t="str">
        <f>IF(OR(AD541=FALSE,AD541="na"),"na",VLOOKUP(AY541,'Vlookup tables'!$G$2:$H$7,2,FALSE))</f>
        <v>Unknown</v>
      </c>
      <c r="AJ541" t="str">
        <f>IF(OR(AA541=FALSE,AA541="na"),"na",VLOOKUP(BC541,'Vlookup tables'!$J$2:$K$5,2,FALSE))</f>
        <v>Unknown</v>
      </c>
      <c r="AK541" t="str">
        <f>IF(OR(AB541=FALSE,AB541="na"),"na",VLOOKUP(BD541,'Vlookup tables'!$J$2:$K$5,2,FALSE))</f>
        <v>Unknown</v>
      </c>
      <c r="AL541" t="str">
        <f>IF(OR(AC541=FALSE,AC541="na"),"na",VLOOKUP(BE541,'Vlookup tables'!$J$2:$K$5,2,FALSE))</f>
        <v>Unknown</v>
      </c>
      <c r="AM541" t="str">
        <f>IF(OR(AD541=FALSE,AD541="na"),"na",VLOOKUP(BF541,'Vlookup tables'!$J$2:$K$5,2,FALSE))</f>
        <v>Unknown</v>
      </c>
      <c r="AN541" t="b">
        <f t="shared" si="574"/>
        <v>0</v>
      </c>
      <c r="AO541" t="b">
        <f t="shared" si="575"/>
        <v>0</v>
      </c>
      <c r="AP541" t="b">
        <f t="shared" si="576"/>
        <v>0</v>
      </c>
      <c r="AQ541" t="b">
        <f t="shared" si="577"/>
        <v>0</v>
      </c>
      <c r="BQ541" t="str">
        <f t="shared" si="578"/>
        <v>Unknown</v>
      </c>
      <c r="BR541" t="str">
        <f t="shared" si="579"/>
        <v>Unknown</v>
      </c>
      <c r="BS541" t="str">
        <f t="shared" si="580"/>
        <v>Unknown</v>
      </c>
      <c r="BT541" t="str">
        <f t="shared" si="581"/>
        <v>Unknown</v>
      </c>
      <c r="BU541" t="str">
        <f t="shared" si="582"/>
        <v>Unknown</v>
      </c>
      <c r="BV541" t="str">
        <f t="shared" si="583"/>
        <v>Unknown</v>
      </c>
      <c r="BW541" t="str">
        <f>IF(OR(BR541=FALSE,BR541="na"),"na",VLOOKUP(CN541,'Vlookup tables'!$G$2:$H$7,2,FALSE))</f>
        <v>Unknown</v>
      </c>
      <c r="BX541" t="str">
        <f>IF(OR(BS541=FALSE,BS541="na"),"na",VLOOKUP(CO541,'Vlookup tables'!$G$2:$H$7,2,FALSE))</f>
        <v>Unknown</v>
      </c>
      <c r="BY541" t="str">
        <f>IF(OR(BT541=FALSE,BT541="na"),"na",VLOOKUP(CP541,'Vlookup tables'!$G$2:$H$7,2,FALSE))</f>
        <v>Unknown</v>
      </c>
      <c r="BZ541" t="str">
        <f>IF(OR(BU541=FALSE,BU541="na"),"na",VLOOKUP(CQ541,'Vlookup tables'!$G$2:$H$7,2,FALSE))</f>
        <v>Unknown</v>
      </c>
      <c r="CA541" t="str">
        <f>IF(OR(BR541=FALSE,BR541="na"),"na",VLOOKUP(CU541,'Vlookup tables'!$J$2:$K$5,2,FALSE))</f>
        <v>Unknown</v>
      </c>
      <c r="CB541" t="str">
        <f>IF(OR(BS541=FALSE,BS541="na"),"na",VLOOKUP(CV541,'Vlookup tables'!$J$2:$K$5,2,FALSE))</f>
        <v>Unknown</v>
      </c>
      <c r="CC541" t="str">
        <f>IF(OR(BT541=FALSE,BT541="na"),"na",VLOOKUP(CW541,'Vlookup tables'!$J$2:$K$5,2,FALSE))</f>
        <v>Unknown</v>
      </c>
      <c r="CD541" t="str">
        <f>IF(OR(BU541=FALSE,BU541="na"),"na",VLOOKUP(CX541,'Vlookup tables'!$J$2:$K$5,2,FALSE))</f>
        <v>Unknown</v>
      </c>
      <c r="CE541" t="b">
        <f t="shared" si="584"/>
        <v>0</v>
      </c>
      <c r="CF541" t="b">
        <f t="shared" si="585"/>
        <v>0</v>
      </c>
      <c r="CG541" t="b">
        <f t="shared" si="586"/>
        <v>0</v>
      </c>
      <c r="CH541" t="b">
        <f t="shared" si="587"/>
        <v>0</v>
      </c>
      <c r="DI541" t="b">
        <f t="shared" si="588"/>
        <v>0</v>
      </c>
      <c r="EQ541" t="str">
        <f t="shared" si="589"/>
        <v>Unknown</v>
      </c>
      <c r="ER541" t="b">
        <f t="shared" si="590"/>
        <v>0</v>
      </c>
      <c r="ES541" t="b">
        <f t="shared" si="591"/>
        <v>0</v>
      </c>
      <c r="ET541" t="b">
        <f t="shared" si="592"/>
        <v>0</v>
      </c>
      <c r="EU541" t="b">
        <f t="shared" si="593"/>
        <v>0</v>
      </c>
      <c r="EV541" t="b">
        <f t="shared" si="594"/>
        <v>0</v>
      </c>
      <c r="EW541" t="str">
        <f t="shared" si="548"/>
        <v>na</v>
      </c>
      <c r="EX541" t="str">
        <f t="shared" si="549"/>
        <v>na</v>
      </c>
      <c r="EY541" t="str">
        <f t="shared" si="550"/>
        <v>na</v>
      </c>
      <c r="EZ541" t="str">
        <f t="shared" si="551"/>
        <v>na</v>
      </c>
      <c r="FA541" t="str">
        <f t="shared" si="552"/>
        <v>na</v>
      </c>
      <c r="FB541" t="str">
        <f t="shared" si="553"/>
        <v>na</v>
      </c>
      <c r="FC541" t="str">
        <f t="shared" si="595"/>
        <v>na</v>
      </c>
      <c r="FD541" t="str">
        <f t="shared" si="554"/>
        <v>na</v>
      </c>
      <c r="FE541" t="str">
        <f t="shared" si="555"/>
        <v>na</v>
      </c>
      <c r="FF541" t="str">
        <f t="shared" si="556"/>
        <v>na</v>
      </c>
      <c r="FG541" t="str">
        <f t="shared" si="557"/>
        <v>na</v>
      </c>
      <c r="FH541" t="str">
        <f t="shared" si="596"/>
        <v>na</v>
      </c>
      <c r="FI541" t="str">
        <f>IF(OR(FD541=FALSE,FD541="na"),"na",VLOOKUP(GH541,'Vlookup tables'!$G$2:$H$7,2,FALSE))</f>
        <v>na</v>
      </c>
      <c r="FJ541" t="str">
        <f>IF(OR(FE541=FALSE,FE541="na"),"na",VLOOKUP(GI541,'Vlookup tables'!$G$2:$H$7,2,FALSE))</f>
        <v>na</v>
      </c>
      <c r="FK541" t="str">
        <f>IF(OR(FF541=FALSE,FF541="na"),"na",VLOOKUP(GJ541,'Vlookup tables'!$G$2:$H$7,2,FALSE))</f>
        <v>na</v>
      </c>
      <c r="FL541" t="str">
        <f>IF(OR(FG541=FALSE,FG541="na"),"na",VLOOKUP(GK541,'Vlookup tables'!$G$2:$H$7,2,FALSE))</f>
        <v>na</v>
      </c>
      <c r="FM541" t="str">
        <f>IF(OR(FD541=FALSE,FD541="na"),"na",VLOOKUP(GO541,'Vlookup tables'!$J$2:$K$5,2,FALSE))</f>
        <v>na</v>
      </c>
      <c r="FN541" t="str">
        <f>IF(OR(FE541=FALSE,FE541="na"),"na",VLOOKUP(GP541,'Vlookup tables'!$J$2:$K$5,2,FALSE))</f>
        <v>na</v>
      </c>
      <c r="FO541" t="str">
        <f>IF(OR(FF541=FALSE,FF541="na"),"na",VLOOKUP(GQ541,'Vlookup tables'!$J$2:$K$5,2,FALSE))</f>
        <v>na</v>
      </c>
      <c r="FP541" t="str">
        <f>IF(OR(FG541=FALSE,FG541="na"),"na",VLOOKUP(GR541,'Vlookup tables'!$J$2:$K$5,2,FALSE))</f>
        <v>na</v>
      </c>
      <c r="FQ541" t="str">
        <f t="shared" si="558"/>
        <v>na</v>
      </c>
      <c r="FR541" t="str">
        <f t="shared" si="559"/>
        <v>na</v>
      </c>
      <c r="FS541" t="str">
        <f t="shared" si="560"/>
        <v>na</v>
      </c>
      <c r="FT541" t="str">
        <f t="shared" si="561"/>
        <v>na</v>
      </c>
      <c r="FU541" t="str">
        <f t="shared" si="562"/>
        <v>na</v>
      </c>
      <c r="HX541" t="str">
        <f>IF(IT541="","Unknown",VLOOKUP(IT541,'Vlookup tables'!$B$13:$C$16,2,FALSE))</f>
        <v>Unknown</v>
      </c>
      <c r="HY541" t="str">
        <f>IF(IU541="","Unknown",VLOOKUP(IU541,'Vlookup tables'!$D$13:$E$16,2,FALSE))</f>
        <v>Unknown</v>
      </c>
      <c r="HZ541" t="str">
        <f>IF(IV541="","Unknown",VLOOKUP(IV541,'Vlookup tables'!$F$13:$G$16,2,FALSE))</f>
        <v>Unknown</v>
      </c>
      <c r="IA541" t="str">
        <f>IF(IW541="","Unknown",VLOOKUP(IW541,'Vlookup tables'!$H$13:$I$16,2,FALSE))</f>
        <v>Unknown</v>
      </c>
      <c r="IB541" t="str">
        <f>IF(IX541="","Unknown",VLOOKUP(IX541,'Vlookup tables'!$J$13:$K$16,2,FALSE))</f>
        <v>Unknown</v>
      </c>
      <c r="IC541" t="str">
        <f>IF(IY541="","Unknown",VLOOKUP(IY541,'Vlookup tables'!$L$13:$M$16,2,FALSE))</f>
        <v>Unknown</v>
      </c>
      <c r="ID541" t="str">
        <f>IF(IZ541="","Unknown",VLOOKUP(IZ541,'Vlookup tables'!$N$13:$O$16,2,FALSE))</f>
        <v>Unknown</v>
      </c>
      <c r="IE541" t="str">
        <f>VLOOKUP(JA541,'Vlookup tables'!$P$13:$Q$15,2,FALSE)</f>
        <v>Unknown</v>
      </c>
      <c r="IF541" t="str">
        <f t="shared" si="597"/>
        <v>na</v>
      </c>
      <c r="IG541" t="str">
        <f t="shared" si="598"/>
        <v>na</v>
      </c>
      <c r="IH541" t="str">
        <f t="shared" si="599"/>
        <v>na</v>
      </c>
      <c r="II541" t="str">
        <f t="shared" si="563"/>
        <v>na</v>
      </c>
      <c r="IJ541" t="str">
        <f>IF(OR(IF541=FALSE,IF541="na"),"na",VLOOKUP(JF541,'Vlookup tables'!$G$2:$H$7,2,FALSE))</f>
        <v>na</v>
      </c>
      <c r="IK541" t="str">
        <f>IF(OR(IG541=FALSE,IG541="na"),"na",VLOOKUP(JG541,'Vlookup tables'!$G$2:$H$7,2,FALSE))</f>
        <v>na</v>
      </c>
      <c r="IL541" t="str">
        <f>IF(OR(IH541=FALSE,IH541="na"),"na",VLOOKUP(JH541,'Vlookup tables'!$G$2:$H$7,2,FALSE))</f>
        <v>na</v>
      </c>
      <c r="IM541" t="str">
        <f>IF(OR(IF541=FALSE,IF541="na"),"na",VLOOKUP(JL541,'Vlookup tables'!$J$2:$K$5,2,FALSE))</f>
        <v>na</v>
      </c>
      <c r="IN541" t="str">
        <f>IF(OR(IG541=FALSE,IG541="na"),"na",VLOOKUP(JM541,'Vlookup tables'!$J$2:$K$5,2,FALSE))</f>
        <v>na</v>
      </c>
      <c r="IO541" t="str">
        <f>IF(OR(IH541=FALSE,IH541="na"),"na",VLOOKUP(JN541,'Vlookup tables'!$J$2:$K$5,2,FALSE))</f>
        <v>na</v>
      </c>
      <c r="IP541" t="str">
        <f t="shared" si="600"/>
        <v>na</v>
      </c>
      <c r="IQ541" t="str">
        <f t="shared" si="601"/>
        <v>na</v>
      </c>
      <c r="IR541" t="str">
        <f t="shared" si="602"/>
        <v>na</v>
      </c>
      <c r="IS541" t="b">
        <f t="shared" si="603"/>
        <v>0</v>
      </c>
      <c r="KQ541" t="b">
        <f t="shared" si="604"/>
        <v>0</v>
      </c>
      <c r="KR541">
        <f t="shared" si="564"/>
        <v>111</v>
      </c>
    </row>
    <row r="542" spans="1:304" ht="33.6" customHeight="1" outlineLevel="1" x14ac:dyDescent="0.3">
      <c r="A542">
        <v>14</v>
      </c>
      <c r="B542">
        <v>138</v>
      </c>
      <c r="C542" s="2">
        <v>44912.59646990741</v>
      </c>
      <c r="D542">
        <v>1</v>
      </c>
      <c r="E542" t="s">
        <v>590</v>
      </c>
      <c r="F542" t="s">
        <v>568</v>
      </c>
      <c r="G542">
        <f>VLOOKUP(F542,'Vlookup tables'!$A$2:$B$10,2,FALSE)</f>
        <v>6</v>
      </c>
      <c r="H542" t="s">
        <v>567</v>
      </c>
      <c r="J542" t="str">
        <f t="shared" si="605"/>
        <v>Administration</v>
      </c>
      <c r="K542" t="s">
        <v>568</v>
      </c>
      <c r="L542">
        <f>VLOOKUP(K542,'Vlookup tables'!$A$2:$B$10,2,FALSE)</f>
        <v>6</v>
      </c>
      <c r="M542" t="s">
        <v>583</v>
      </c>
      <c r="N542" t="b">
        <f t="shared" si="565"/>
        <v>1</v>
      </c>
      <c r="O542" t="b">
        <f t="shared" si="566"/>
        <v>0</v>
      </c>
      <c r="P542" t="b">
        <f t="shared" si="567"/>
        <v>0</v>
      </c>
      <c r="Q542" t="b">
        <f t="shared" si="568"/>
        <v>0</v>
      </c>
      <c r="R542" t="b">
        <f t="shared" si="569"/>
        <v>0</v>
      </c>
      <c r="S542" t="s">
        <v>904</v>
      </c>
      <c r="T542" t="str">
        <f t="shared" si="606"/>
        <v>na</v>
      </c>
      <c r="U542" t="b">
        <f t="shared" si="607"/>
        <v>0</v>
      </c>
      <c r="V542" t="b">
        <f t="shared" si="608"/>
        <v>0</v>
      </c>
      <c r="W542" t="b">
        <f t="shared" si="609"/>
        <v>1</v>
      </c>
      <c r="X542" t="b">
        <f t="shared" si="610"/>
        <v>0</v>
      </c>
      <c r="Y542" t="s">
        <v>517</v>
      </c>
      <c r="Z542">
        <f>VLOOKUP(Y542,'Vlookup tables'!$D$2:$E$6,2,FALSE)</f>
        <v>1</v>
      </c>
      <c r="AA542" t="b">
        <f t="shared" si="547"/>
        <v>0</v>
      </c>
      <c r="AB542" t="b">
        <f t="shared" si="570"/>
        <v>0</v>
      </c>
      <c r="AC542" t="b">
        <f t="shared" si="571"/>
        <v>0</v>
      </c>
      <c r="AD542" t="b">
        <f t="shared" si="572"/>
        <v>1</v>
      </c>
      <c r="AE542" t="b">
        <f t="shared" si="573"/>
        <v>0</v>
      </c>
      <c r="AF542" t="str">
        <f>IF(OR(AA542=FALSE,AA542="na"),"na",VLOOKUP(AV542,'Vlookup tables'!$G$2:$H$7,2,FALSE))</f>
        <v>na</v>
      </c>
      <c r="AG542" t="str">
        <f>IF(OR(AB542=FALSE,AB542="na"),"na",VLOOKUP(AW542,'Vlookup tables'!$G$2:$H$7,2,FALSE))</f>
        <v>na</v>
      </c>
      <c r="AH542" t="str">
        <f>IF(OR(AC542=FALSE,AC542="na"),"na",VLOOKUP(AX542,'Vlookup tables'!$G$2:$H$7,2,FALSE))</f>
        <v>na</v>
      </c>
      <c r="AI542" t="str">
        <f>IF(OR(AD542=FALSE,AD542="na"),"na",VLOOKUP(AY542,'Vlookup tables'!$G$2:$H$7,2,FALSE))</f>
        <v>Unknown</v>
      </c>
      <c r="AJ542" t="str">
        <f>IF(OR(AA542=FALSE,AA542="na"),"na",VLOOKUP(BC542,'Vlookup tables'!$J$2:$K$5,2,FALSE))</f>
        <v>na</v>
      </c>
      <c r="AK542" t="str">
        <f>IF(OR(AB542=FALSE,AB542="na"),"na",VLOOKUP(BD542,'Vlookup tables'!$J$2:$K$5,2,FALSE))</f>
        <v>na</v>
      </c>
      <c r="AL542" t="str">
        <f>IF(OR(AC542=FALSE,AC542="na"),"na",VLOOKUP(BE542,'Vlookup tables'!$J$2:$K$5,2,FALSE))</f>
        <v>na</v>
      </c>
      <c r="AM542" t="str">
        <f>IF(OR(AD542=FALSE,AD542="na"),"na",VLOOKUP(BF542,'Vlookup tables'!$J$2:$K$5,2,FALSE))</f>
        <v>Unknown</v>
      </c>
      <c r="AN542" t="str">
        <f t="shared" si="574"/>
        <v>na</v>
      </c>
      <c r="AO542" t="str">
        <f t="shared" si="575"/>
        <v>na</v>
      </c>
      <c r="AP542" t="str">
        <f t="shared" si="576"/>
        <v>na</v>
      </c>
      <c r="AQ542" t="b">
        <f t="shared" si="577"/>
        <v>0</v>
      </c>
      <c r="AR542" t="s">
        <v>812</v>
      </c>
      <c r="BQ542" t="str">
        <f t="shared" si="578"/>
        <v>Unknown</v>
      </c>
      <c r="BR542" t="str">
        <f t="shared" si="579"/>
        <v>Unknown</v>
      </c>
      <c r="BS542" t="str">
        <f t="shared" si="580"/>
        <v>Unknown</v>
      </c>
      <c r="BT542" t="str">
        <f t="shared" si="581"/>
        <v>Unknown</v>
      </c>
      <c r="BU542" t="str">
        <f t="shared" si="582"/>
        <v>Unknown</v>
      </c>
      <c r="BV542" t="str">
        <f t="shared" si="583"/>
        <v>Unknown</v>
      </c>
      <c r="BW542" t="str">
        <f>IF(OR(BR542=FALSE,BR542="na"),"na",VLOOKUP(CN542,'Vlookup tables'!$G$2:$H$7,2,FALSE))</f>
        <v>Unknown</v>
      </c>
      <c r="BX542" t="str">
        <f>IF(OR(BS542=FALSE,BS542="na"),"na",VLOOKUP(CO542,'Vlookup tables'!$G$2:$H$7,2,FALSE))</f>
        <v>Unknown</v>
      </c>
      <c r="BY542" t="str">
        <f>IF(OR(BT542=FALSE,BT542="na"),"na",VLOOKUP(CP542,'Vlookup tables'!$G$2:$H$7,2,FALSE))</f>
        <v>Unknown</v>
      </c>
      <c r="BZ542" t="str">
        <f>IF(OR(BU542=FALSE,BU542="na"),"na",VLOOKUP(CQ542,'Vlookup tables'!$G$2:$H$7,2,FALSE))</f>
        <v>Unknown</v>
      </c>
      <c r="CA542" t="str">
        <f>IF(OR(BR542=FALSE,BR542="na"),"na",VLOOKUP(CU542,'Vlookup tables'!$J$2:$K$5,2,FALSE))</f>
        <v>Unknown</v>
      </c>
      <c r="CB542" t="str">
        <f>IF(OR(BS542=FALSE,BS542="na"),"na",VLOOKUP(CV542,'Vlookup tables'!$J$2:$K$5,2,FALSE))</f>
        <v>Unknown</v>
      </c>
      <c r="CC542" t="str">
        <f>IF(OR(BT542=FALSE,BT542="na"),"na",VLOOKUP(CW542,'Vlookup tables'!$J$2:$K$5,2,FALSE))</f>
        <v>Unknown</v>
      </c>
      <c r="CD542" t="str">
        <f>IF(OR(BU542=FALSE,BU542="na"),"na",VLOOKUP(CX542,'Vlookup tables'!$J$2:$K$5,2,FALSE))</f>
        <v>Unknown</v>
      </c>
      <c r="CE542" t="b">
        <f t="shared" si="584"/>
        <v>0</v>
      </c>
      <c r="CF542" t="b">
        <f t="shared" si="585"/>
        <v>0</v>
      </c>
      <c r="CG542" t="b">
        <f t="shared" si="586"/>
        <v>0</v>
      </c>
      <c r="CH542" t="b">
        <f t="shared" si="587"/>
        <v>0</v>
      </c>
      <c r="DI542" t="b">
        <f t="shared" si="588"/>
        <v>0</v>
      </c>
      <c r="EQ542" t="str">
        <f t="shared" si="589"/>
        <v>Unknown</v>
      </c>
      <c r="ER542" t="b">
        <f t="shared" si="590"/>
        <v>0</v>
      </c>
      <c r="ES542" t="b">
        <f t="shared" si="591"/>
        <v>0</v>
      </c>
      <c r="ET542" t="b">
        <f t="shared" si="592"/>
        <v>0</v>
      </c>
      <c r="EU542" t="b">
        <f t="shared" si="593"/>
        <v>0</v>
      </c>
      <c r="EV542" t="b">
        <f t="shared" si="594"/>
        <v>0</v>
      </c>
      <c r="EW542" t="str">
        <f t="shared" si="548"/>
        <v>na</v>
      </c>
      <c r="EX542" t="str">
        <f t="shared" si="549"/>
        <v>na</v>
      </c>
      <c r="EY542" t="str">
        <f t="shared" si="550"/>
        <v>na</v>
      </c>
      <c r="EZ542" t="str">
        <f t="shared" si="551"/>
        <v>na</v>
      </c>
      <c r="FA542" t="str">
        <f t="shared" si="552"/>
        <v>na</v>
      </c>
      <c r="FB542" t="str">
        <f t="shared" si="553"/>
        <v>na</v>
      </c>
      <c r="FC542" t="str">
        <f t="shared" si="595"/>
        <v>na</v>
      </c>
      <c r="FD542" t="str">
        <f t="shared" si="554"/>
        <v>na</v>
      </c>
      <c r="FE542" t="str">
        <f t="shared" si="555"/>
        <v>na</v>
      </c>
      <c r="FF542" t="str">
        <f t="shared" si="556"/>
        <v>na</v>
      </c>
      <c r="FG542" t="str">
        <f t="shared" si="557"/>
        <v>na</v>
      </c>
      <c r="FH542" t="str">
        <f t="shared" si="596"/>
        <v>na</v>
      </c>
      <c r="FI542" t="str">
        <f>IF(OR(FD542=FALSE,FD542="na"),"na",VLOOKUP(GH542,'Vlookup tables'!$G$2:$H$7,2,FALSE))</f>
        <v>na</v>
      </c>
      <c r="FJ542" t="str">
        <f>IF(OR(FE542=FALSE,FE542="na"),"na",VLOOKUP(GI542,'Vlookup tables'!$G$2:$H$7,2,FALSE))</f>
        <v>na</v>
      </c>
      <c r="FK542" t="str">
        <f>IF(OR(FF542=FALSE,FF542="na"),"na",VLOOKUP(GJ542,'Vlookup tables'!$G$2:$H$7,2,FALSE))</f>
        <v>na</v>
      </c>
      <c r="FL542" t="str">
        <f>IF(OR(FG542=FALSE,FG542="na"),"na",VLOOKUP(GK542,'Vlookup tables'!$G$2:$H$7,2,FALSE))</f>
        <v>na</v>
      </c>
      <c r="FM542" t="str">
        <f>IF(OR(FD542=FALSE,FD542="na"),"na",VLOOKUP(GO542,'Vlookup tables'!$J$2:$K$5,2,FALSE))</f>
        <v>na</v>
      </c>
      <c r="FN542" t="str">
        <f>IF(OR(FE542=FALSE,FE542="na"),"na",VLOOKUP(GP542,'Vlookup tables'!$J$2:$K$5,2,FALSE))</f>
        <v>na</v>
      </c>
      <c r="FO542" t="str">
        <f>IF(OR(FF542=FALSE,FF542="na"),"na",VLOOKUP(GQ542,'Vlookup tables'!$J$2:$K$5,2,FALSE))</f>
        <v>na</v>
      </c>
      <c r="FP542" t="str">
        <f>IF(OR(FG542=FALSE,FG542="na"),"na",VLOOKUP(GR542,'Vlookup tables'!$J$2:$K$5,2,FALSE))</f>
        <v>na</v>
      </c>
      <c r="FQ542" t="str">
        <f t="shared" si="558"/>
        <v>na</v>
      </c>
      <c r="FR542" t="str">
        <f t="shared" si="559"/>
        <v>na</v>
      </c>
      <c r="FS542" t="str">
        <f t="shared" si="560"/>
        <v>na</v>
      </c>
      <c r="FT542" t="str">
        <f t="shared" si="561"/>
        <v>na</v>
      </c>
      <c r="FU542" t="str">
        <f t="shared" si="562"/>
        <v>na</v>
      </c>
      <c r="HX542" t="str">
        <f>IF(IT542="","Unknown",VLOOKUP(IT542,'Vlookup tables'!$B$13:$C$16,2,FALSE))</f>
        <v>Unknown</v>
      </c>
      <c r="HY542" t="str">
        <f>IF(IU542="","Unknown",VLOOKUP(IU542,'Vlookup tables'!$D$13:$E$16,2,FALSE))</f>
        <v>Unknown</v>
      </c>
      <c r="HZ542" t="str">
        <f>IF(IV542="","Unknown",VLOOKUP(IV542,'Vlookup tables'!$F$13:$G$16,2,FALSE))</f>
        <v>Unknown</v>
      </c>
      <c r="IA542" t="str">
        <f>IF(IW542="","Unknown",VLOOKUP(IW542,'Vlookup tables'!$H$13:$I$16,2,FALSE))</f>
        <v>Unknown</v>
      </c>
      <c r="IB542" t="str">
        <f>IF(IX542="","Unknown",VLOOKUP(IX542,'Vlookup tables'!$J$13:$K$16,2,FALSE))</f>
        <v>Unknown</v>
      </c>
      <c r="IC542" t="str">
        <f>IF(IY542="","Unknown",VLOOKUP(IY542,'Vlookup tables'!$L$13:$M$16,2,FALSE))</f>
        <v>Unknown</v>
      </c>
      <c r="ID542" t="str">
        <f>IF(IZ542="","Unknown",VLOOKUP(IZ542,'Vlookup tables'!$N$13:$O$16,2,FALSE))</f>
        <v>Unknown</v>
      </c>
      <c r="IE542" t="str">
        <f>VLOOKUP(JA542,'Vlookup tables'!$P$13:$Q$15,2,FALSE)</f>
        <v>Unknown</v>
      </c>
      <c r="IF542" t="str">
        <f t="shared" si="597"/>
        <v>na</v>
      </c>
      <c r="IG542" t="str">
        <f t="shared" si="598"/>
        <v>na</v>
      </c>
      <c r="IH542" t="str">
        <f t="shared" si="599"/>
        <v>na</v>
      </c>
      <c r="II542" t="str">
        <f t="shared" si="563"/>
        <v>na</v>
      </c>
      <c r="IJ542" t="str">
        <f>IF(OR(IF542=FALSE,IF542="na"),"na",VLOOKUP(JF542,'Vlookup tables'!$G$2:$H$7,2,FALSE))</f>
        <v>na</v>
      </c>
      <c r="IK542" t="str">
        <f>IF(OR(IG542=FALSE,IG542="na"),"na",VLOOKUP(JG542,'Vlookup tables'!$G$2:$H$7,2,FALSE))</f>
        <v>na</v>
      </c>
      <c r="IL542" t="str">
        <f>IF(OR(IH542=FALSE,IH542="na"),"na",VLOOKUP(JH542,'Vlookup tables'!$G$2:$H$7,2,FALSE))</f>
        <v>na</v>
      </c>
      <c r="IM542" t="str">
        <f>IF(OR(IF542=FALSE,IF542="na"),"na",VLOOKUP(JL542,'Vlookup tables'!$J$2:$K$5,2,FALSE))</f>
        <v>na</v>
      </c>
      <c r="IN542" t="str">
        <f>IF(OR(IG542=FALSE,IG542="na"),"na",VLOOKUP(JM542,'Vlookup tables'!$J$2:$K$5,2,FALSE))</f>
        <v>na</v>
      </c>
      <c r="IO542" t="str">
        <f>IF(OR(IH542=FALSE,IH542="na"),"na",VLOOKUP(JN542,'Vlookup tables'!$J$2:$K$5,2,FALSE))</f>
        <v>na</v>
      </c>
      <c r="IP542" t="str">
        <f t="shared" si="600"/>
        <v>na</v>
      </c>
      <c r="IQ542" t="str">
        <f t="shared" si="601"/>
        <v>na</v>
      </c>
      <c r="IR542" t="str">
        <f t="shared" si="602"/>
        <v>na</v>
      </c>
      <c r="IS542" t="b">
        <f t="shared" si="603"/>
        <v>0</v>
      </c>
      <c r="KQ542" t="b">
        <f t="shared" si="604"/>
        <v>0</v>
      </c>
      <c r="KR542">
        <f t="shared" si="564"/>
        <v>115</v>
      </c>
    </row>
    <row r="543" spans="1:304" ht="17.399999999999999" customHeight="1" outlineLevel="1" x14ac:dyDescent="0.3">
      <c r="A543">
        <v>45</v>
      </c>
      <c r="B543">
        <v>298</v>
      </c>
      <c r="C543" s="2">
        <v>44912.601585648146</v>
      </c>
      <c r="D543">
        <v>1</v>
      </c>
      <c r="E543" t="s">
        <v>853</v>
      </c>
      <c r="F543" t="s">
        <v>568</v>
      </c>
      <c r="G543">
        <f>VLOOKUP(F543,'Vlookup tables'!$A$2:$B$10,2,FALSE)</f>
        <v>6</v>
      </c>
      <c r="H543" t="s">
        <v>579</v>
      </c>
      <c r="I543" t="s">
        <v>2257</v>
      </c>
      <c r="J543" t="str">
        <f t="shared" si="605"/>
        <v>Program Specialist</v>
      </c>
      <c r="K543" t="s">
        <v>566</v>
      </c>
      <c r="L543">
        <f>VLOOKUP(K543,'Vlookup tables'!$A$2:$B$10,2,FALSE)</f>
        <v>3</v>
      </c>
      <c r="M543" t="s">
        <v>583</v>
      </c>
      <c r="N543" t="b">
        <f t="shared" si="565"/>
        <v>1</v>
      </c>
      <c r="O543" t="b">
        <f t="shared" si="566"/>
        <v>0</v>
      </c>
      <c r="P543" t="b">
        <f t="shared" si="567"/>
        <v>0</v>
      </c>
      <c r="Q543" t="b">
        <f t="shared" si="568"/>
        <v>0</v>
      </c>
      <c r="R543" t="b">
        <f t="shared" si="569"/>
        <v>0</v>
      </c>
      <c r="T543" t="str">
        <f t="shared" si="606"/>
        <v>na</v>
      </c>
      <c r="U543" t="str">
        <f t="shared" si="607"/>
        <v>Unknown</v>
      </c>
      <c r="V543" t="str">
        <f t="shared" si="608"/>
        <v>Unknown</v>
      </c>
      <c r="W543" t="str">
        <f t="shared" si="609"/>
        <v>Unknown</v>
      </c>
      <c r="X543" t="str">
        <f t="shared" si="610"/>
        <v>Unknown</v>
      </c>
      <c r="Y543" t="s">
        <v>584</v>
      </c>
      <c r="Z543">
        <f>VLOOKUP(Y543,'Vlookup tables'!$D$2:$E$6,2,FALSE)</f>
        <v>2</v>
      </c>
      <c r="AA543" t="str">
        <f t="shared" si="547"/>
        <v>na</v>
      </c>
      <c r="AB543" t="str">
        <f t="shared" si="570"/>
        <v>na</v>
      </c>
      <c r="AC543" t="str">
        <f t="shared" si="571"/>
        <v>na</v>
      </c>
      <c r="AD543" t="str">
        <f t="shared" si="572"/>
        <v>na</v>
      </c>
      <c r="AE543" t="str">
        <f t="shared" si="573"/>
        <v>na</v>
      </c>
      <c r="AF543" t="str">
        <f>IF(OR(AA543=FALSE,AA543="na"),"na",VLOOKUP(AV543,'Vlookup tables'!$G$2:$H$7,2,FALSE))</f>
        <v>na</v>
      </c>
      <c r="AG543" t="str">
        <f>IF(OR(AB543=FALSE,AB543="na"),"na",VLOOKUP(AW543,'Vlookup tables'!$G$2:$H$7,2,FALSE))</f>
        <v>na</v>
      </c>
      <c r="AH543" t="str">
        <f>IF(OR(AC543=FALSE,AC543="na"),"na",VLOOKUP(AX543,'Vlookup tables'!$G$2:$H$7,2,FALSE))</f>
        <v>na</v>
      </c>
      <c r="AI543" t="str">
        <f>IF(OR(AD543=FALSE,AD543="na"),"na",VLOOKUP(AY543,'Vlookup tables'!$G$2:$H$7,2,FALSE))</f>
        <v>na</v>
      </c>
      <c r="AJ543" t="str">
        <f>IF(OR(AA543=FALSE,AA543="na"),"na",VLOOKUP(BC543,'Vlookup tables'!$J$2:$K$5,2,FALSE))</f>
        <v>na</v>
      </c>
      <c r="AK543" t="str">
        <f>IF(OR(AB543=FALSE,AB543="na"),"na",VLOOKUP(BD543,'Vlookup tables'!$J$2:$K$5,2,FALSE))</f>
        <v>na</v>
      </c>
      <c r="AL543" t="str">
        <f>IF(OR(AC543=FALSE,AC543="na"),"na",VLOOKUP(BE543,'Vlookup tables'!$J$2:$K$5,2,FALSE))</f>
        <v>na</v>
      </c>
      <c r="AM543" t="str">
        <f>IF(OR(AD543=FALSE,AD543="na"),"na",VLOOKUP(BF543,'Vlookup tables'!$J$2:$K$5,2,FALSE))</f>
        <v>na</v>
      </c>
      <c r="AN543" t="str">
        <f t="shared" si="574"/>
        <v>na</v>
      </c>
      <c r="AO543" t="str">
        <f t="shared" si="575"/>
        <v>na</v>
      </c>
      <c r="AP543" t="str">
        <f t="shared" si="576"/>
        <v>na</v>
      </c>
      <c r="AQ543" t="str">
        <f t="shared" si="577"/>
        <v>na</v>
      </c>
      <c r="BQ543" t="str">
        <f t="shared" si="578"/>
        <v>na</v>
      </c>
      <c r="BR543" t="b">
        <f t="shared" si="579"/>
        <v>1</v>
      </c>
      <c r="BS543" t="b">
        <f t="shared" si="580"/>
        <v>0</v>
      </c>
      <c r="BT543" t="b">
        <f t="shared" si="581"/>
        <v>1</v>
      </c>
      <c r="BU543" t="b">
        <f t="shared" si="582"/>
        <v>0</v>
      </c>
      <c r="BV543" t="b">
        <f t="shared" si="583"/>
        <v>0</v>
      </c>
      <c r="BW543">
        <f>IF(OR(BR543=FALSE,BR543="na"),"na",VLOOKUP(CN543,'Vlookup tables'!$G$2:$H$7,2,FALSE))</f>
        <v>2</v>
      </c>
      <c r="BX543" t="str">
        <f>IF(OR(BS543=FALSE,BS543="na"),"na",VLOOKUP(CO543,'Vlookup tables'!$G$2:$H$7,2,FALSE))</f>
        <v>na</v>
      </c>
      <c r="BY543">
        <f>IF(OR(BT543=FALSE,BT543="na"),"na",VLOOKUP(CP543,'Vlookup tables'!$G$2:$H$7,2,FALSE))</f>
        <v>1</v>
      </c>
      <c r="BZ543" t="str">
        <f>IF(OR(BU543=FALSE,BU543="na"),"na",VLOOKUP(CQ543,'Vlookup tables'!$G$2:$H$7,2,FALSE))</f>
        <v>na</v>
      </c>
      <c r="CA543">
        <f>IF(OR(BR543=FALSE,BR543="na"),"na",VLOOKUP(CU543,'Vlookup tables'!$J$2:$K$5,2,FALSE))</f>
        <v>3</v>
      </c>
      <c r="CB543" t="str">
        <f>IF(OR(BS543=FALSE,BS543="na"),"na",VLOOKUP(CV543,'Vlookup tables'!$J$2:$K$5,2,FALSE))</f>
        <v>na</v>
      </c>
      <c r="CC543">
        <f>IF(OR(BT543=FALSE,BT543="na"),"na",VLOOKUP(CW543,'Vlookup tables'!$J$2:$K$5,2,FALSE))</f>
        <v>2</v>
      </c>
      <c r="CD543" t="str">
        <f>IF(OR(BU543=FALSE,BU543="na"),"na",VLOOKUP(CX543,'Vlookup tables'!$J$2:$K$5,2,FALSE))</f>
        <v>na</v>
      </c>
      <c r="CE543" t="b">
        <f t="shared" si="584"/>
        <v>0</v>
      </c>
      <c r="CF543" t="str">
        <f t="shared" si="585"/>
        <v>na</v>
      </c>
      <c r="CG543" t="b">
        <f t="shared" si="586"/>
        <v>0</v>
      </c>
      <c r="CH543" t="str">
        <f t="shared" si="587"/>
        <v>na</v>
      </c>
      <c r="CJ543" t="s">
        <v>572</v>
      </c>
      <c r="CN543" t="s">
        <v>531</v>
      </c>
      <c r="CP543" t="s">
        <v>530</v>
      </c>
      <c r="CU543" t="s">
        <v>532</v>
      </c>
      <c r="CW543" t="s">
        <v>528</v>
      </c>
      <c r="DI543" t="b">
        <f t="shared" si="588"/>
        <v>0</v>
      </c>
      <c r="DK543" t="s">
        <v>543</v>
      </c>
      <c r="EQ543" t="str">
        <f t="shared" si="589"/>
        <v>Unknown</v>
      </c>
      <c r="ER543" t="b">
        <f t="shared" si="590"/>
        <v>0</v>
      </c>
      <c r="ES543" t="b">
        <f t="shared" si="591"/>
        <v>0</v>
      </c>
      <c r="ET543" t="b">
        <f t="shared" si="592"/>
        <v>0</v>
      </c>
      <c r="EU543" t="b">
        <f t="shared" si="593"/>
        <v>0</v>
      </c>
      <c r="EV543" t="b">
        <f t="shared" si="594"/>
        <v>0</v>
      </c>
      <c r="EW543" t="str">
        <f t="shared" si="548"/>
        <v>na</v>
      </c>
      <c r="EX543" t="str">
        <f t="shared" si="549"/>
        <v>na</v>
      </c>
      <c r="EY543" t="str">
        <f t="shared" si="550"/>
        <v>na</v>
      </c>
      <c r="EZ543" t="str">
        <f t="shared" si="551"/>
        <v>na</v>
      </c>
      <c r="FA543" t="str">
        <f t="shared" si="552"/>
        <v>na</v>
      </c>
      <c r="FB543" t="str">
        <f t="shared" si="553"/>
        <v>na</v>
      </c>
      <c r="FC543" t="str">
        <f t="shared" si="595"/>
        <v>na</v>
      </c>
      <c r="FD543" t="str">
        <f t="shared" si="554"/>
        <v>na</v>
      </c>
      <c r="FE543" t="str">
        <f t="shared" si="555"/>
        <v>na</v>
      </c>
      <c r="FF543" t="str">
        <f t="shared" si="556"/>
        <v>na</v>
      </c>
      <c r="FG543" t="str">
        <f t="shared" si="557"/>
        <v>na</v>
      </c>
      <c r="FH543" t="str">
        <f t="shared" si="596"/>
        <v>na</v>
      </c>
      <c r="FI543" t="str">
        <f>IF(OR(FD543=FALSE,FD543="na"),"na",VLOOKUP(GH543,'Vlookup tables'!$G$2:$H$7,2,FALSE))</f>
        <v>na</v>
      </c>
      <c r="FJ543" t="str">
        <f>IF(OR(FE543=FALSE,FE543="na"),"na",VLOOKUP(GI543,'Vlookup tables'!$G$2:$H$7,2,FALSE))</f>
        <v>na</v>
      </c>
      <c r="FK543" t="str">
        <f>IF(OR(FF543=FALSE,FF543="na"),"na",VLOOKUP(GJ543,'Vlookup tables'!$G$2:$H$7,2,FALSE))</f>
        <v>na</v>
      </c>
      <c r="FL543" t="str">
        <f>IF(OR(FG543=FALSE,FG543="na"),"na",VLOOKUP(GK543,'Vlookup tables'!$G$2:$H$7,2,FALSE))</f>
        <v>na</v>
      </c>
      <c r="FM543" t="str">
        <f>IF(OR(FD543=FALSE,FD543="na"),"na",VLOOKUP(GO543,'Vlookup tables'!$J$2:$K$5,2,FALSE))</f>
        <v>na</v>
      </c>
      <c r="FN543" t="str">
        <f>IF(OR(FE543=FALSE,FE543="na"),"na",VLOOKUP(GP543,'Vlookup tables'!$J$2:$K$5,2,FALSE))</f>
        <v>na</v>
      </c>
      <c r="FO543" t="str">
        <f>IF(OR(FF543=FALSE,FF543="na"),"na",VLOOKUP(GQ543,'Vlookup tables'!$J$2:$K$5,2,FALSE))</f>
        <v>na</v>
      </c>
      <c r="FP543" t="str">
        <f>IF(OR(FG543=FALSE,FG543="na"),"na",VLOOKUP(GR543,'Vlookup tables'!$J$2:$K$5,2,FALSE))</f>
        <v>na</v>
      </c>
      <c r="FQ543" t="str">
        <f t="shared" si="558"/>
        <v>na</v>
      </c>
      <c r="FR543" t="str">
        <f t="shared" si="559"/>
        <v>na</v>
      </c>
      <c r="FS543" t="str">
        <f t="shared" si="560"/>
        <v>na</v>
      </c>
      <c r="FT543" t="str">
        <f t="shared" si="561"/>
        <v>na</v>
      </c>
      <c r="FU543" t="str">
        <f t="shared" si="562"/>
        <v>na</v>
      </c>
      <c r="HX543" t="str">
        <f>IF(IT543="","Unknown",VLOOKUP(IT543,'Vlookup tables'!$B$13:$C$16,2,FALSE))</f>
        <v>Unknown</v>
      </c>
      <c r="HY543" t="str">
        <f>IF(IU543="","Unknown",VLOOKUP(IU543,'Vlookup tables'!$D$13:$E$16,2,FALSE))</f>
        <v>Unknown</v>
      </c>
      <c r="HZ543" t="str">
        <f>IF(IV543="","Unknown",VLOOKUP(IV543,'Vlookup tables'!$F$13:$G$16,2,FALSE))</f>
        <v>Unknown</v>
      </c>
      <c r="IA543" t="str">
        <f>IF(IW543="","Unknown",VLOOKUP(IW543,'Vlookup tables'!$H$13:$I$16,2,FALSE))</f>
        <v>Unknown</v>
      </c>
      <c r="IB543" t="str">
        <f>IF(IX543="","Unknown",VLOOKUP(IX543,'Vlookup tables'!$J$13:$K$16,2,FALSE))</f>
        <v>Unknown</v>
      </c>
      <c r="IC543" t="str">
        <f>IF(IY543="","Unknown",VLOOKUP(IY543,'Vlookup tables'!$L$13:$M$16,2,FALSE))</f>
        <v>Unknown</v>
      </c>
      <c r="ID543" t="str">
        <f>IF(IZ543="","Unknown",VLOOKUP(IZ543,'Vlookup tables'!$N$13:$O$16,2,FALSE))</f>
        <v>Unknown</v>
      </c>
      <c r="IE543" t="str">
        <f>VLOOKUP(JA543,'Vlookup tables'!$P$13:$Q$15,2,FALSE)</f>
        <v>Unknown</v>
      </c>
      <c r="IF543" t="str">
        <f t="shared" si="597"/>
        <v>na</v>
      </c>
      <c r="IG543" t="str">
        <f t="shared" si="598"/>
        <v>na</v>
      </c>
      <c r="IH543" t="str">
        <f t="shared" si="599"/>
        <v>na</v>
      </c>
      <c r="II543" t="str">
        <f t="shared" si="563"/>
        <v>na</v>
      </c>
      <c r="IJ543" t="str">
        <f>IF(OR(IF543=FALSE,IF543="na"),"na",VLOOKUP(JF543,'Vlookup tables'!$G$2:$H$7,2,FALSE))</f>
        <v>na</v>
      </c>
      <c r="IK543" t="str">
        <f>IF(OR(IG543=FALSE,IG543="na"),"na",VLOOKUP(JG543,'Vlookup tables'!$G$2:$H$7,2,FALSE))</f>
        <v>na</v>
      </c>
      <c r="IL543" t="str">
        <f>IF(OR(IH543=FALSE,IH543="na"),"na",VLOOKUP(JH543,'Vlookup tables'!$G$2:$H$7,2,FALSE))</f>
        <v>na</v>
      </c>
      <c r="IM543" t="str">
        <f>IF(OR(IF543=FALSE,IF543="na"),"na",VLOOKUP(JL543,'Vlookup tables'!$J$2:$K$5,2,FALSE))</f>
        <v>na</v>
      </c>
      <c r="IN543" t="str">
        <f>IF(OR(IG543=FALSE,IG543="na"),"na",VLOOKUP(JM543,'Vlookup tables'!$J$2:$K$5,2,FALSE))</f>
        <v>na</v>
      </c>
      <c r="IO543" t="str">
        <f>IF(OR(IH543=FALSE,IH543="na"),"na",VLOOKUP(JN543,'Vlookup tables'!$J$2:$K$5,2,FALSE))</f>
        <v>na</v>
      </c>
      <c r="IP543" t="str">
        <f t="shared" si="600"/>
        <v>na</v>
      </c>
      <c r="IQ543" t="str">
        <f t="shared" si="601"/>
        <v>na</v>
      </c>
      <c r="IR543" t="str">
        <f t="shared" si="602"/>
        <v>na</v>
      </c>
      <c r="IS543" t="b">
        <f t="shared" si="603"/>
        <v>0</v>
      </c>
      <c r="KQ543" t="b">
        <f t="shared" si="604"/>
        <v>0</v>
      </c>
      <c r="KR543">
        <f t="shared" si="564"/>
        <v>120</v>
      </c>
    </row>
    <row r="544" spans="1:304" ht="32.4" customHeight="1" outlineLevel="1" x14ac:dyDescent="0.3">
      <c r="A544">
        <v>71</v>
      </c>
      <c r="B544">
        <v>341</v>
      </c>
      <c r="C544" s="2">
        <v>44912.602349537039</v>
      </c>
      <c r="D544">
        <v>1</v>
      </c>
      <c r="E544" t="s">
        <v>523</v>
      </c>
      <c r="F544" t="s">
        <v>568</v>
      </c>
      <c r="G544">
        <f>VLOOKUP(F544,'Vlookup tables'!$A$2:$B$10,2,FALSE)</f>
        <v>6</v>
      </c>
      <c r="H544" t="s">
        <v>631</v>
      </c>
      <c r="J544" t="str">
        <f t="shared" si="605"/>
        <v>Maintenance</v>
      </c>
      <c r="K544" t="s">
        <v>568</v>
      </c>
      <c r="L544">
        <f>VLOOKUP(K544,'Vlookup tables'!$A$2:$B$10,2,FALSE)</f>
        <v>6</v>
      </c>
      <c r="M544" t="s">
        <v>953</v>
      </c>
      <c r="N544" t="b">
        <f t="shared" si="565"/>
        <v>0</v>
      </c>
      <c r="O544" t="b">
        <f t="shared" si="566"/>
        <v>1</v>
      </c>
      <c r="P544" t="b">
        <f t="shared" si="567"/>
        <v>1</v>
      </c>
      <c r="Q544" t="b">
        <f t="shared" si="568"/>
        <v>1</v>
      </c>
      <c r="R544" t="b">
        <f t="shared" si="569"/>
        <v>0</v>
      </c>
      <c r="T544" t="str">
        <f t="shared" si="606"/>
        <v>Unknown</v>
      </c>
      <c r="U544" t="str">
        <f t="shared" si="607"/>
        <v>na</v>
      </c>
      <c r="V544" t="str">
        <f t="shared" si="608"/>
        <v>na</v>
      </c>
      <c r="W544" t="str">
        <f t="shared" si="609"/>
        <v>na</v>
      </c>
      <c r="X544" t="str">
        <f t="shared" si="610"/>
        <v>Unknown</v>
      </c>
      <c r="Y544" t="s">
        <v>517</v>
      </c>
      <c r="Z544">
        <f>VLOOKUP(Y544,'Vlookup tables'!$D$2:$E$6,2,FALSE)</f>
        <v>1</v>
      </c>
      <c r="AA544" t="b">
        <f t="shared" si="547"/>
        <v>0</v>
      </c>
      <c r="AB544" t="b">
        <f t="shared" si="570"/>
        <v>0</v>
      </c>
      <c r="AC544" t="b">
        <f t="shared" si="571"/>
        <v>0</v>
      </c>
      <c r="AD544" t="b">
        <f t="shared" si="572"/>
        <v>0</v>
      </c>
      <c r="AE544" t="b">
        <f t="shared" si="573"/>
        <v>0</v>
      </c>
      <c r="AF544" t="str">
        <f>IF(OR(AA544=FALSE,AA544="na"),"na",VLOOKUP(AV544,'Vlookup tables'!$G$2:$H$7,2,FALSE))</f>
        <v>na</v>
      </c>
      <c r="AG544" t="str">
        <f>IF(OR(AB544=FALSE,AB544="na"),"na",VLOOKUP(AW544,'Vlookup tables'!$G$2:$H$7,2,FALSE))</f>
        <v>na</v>
      </c>
      <c r="AH544" t="str">
        <f>IF(OR(AC544=FALSE,AC544="na"),"na",VLOOKUP(AX544,'Vlookup tables'!$G$2:$H$7,2,FALSE))</f>
        <v>na</v>
      </c>
      <c r="AI544" t="str">
        <f>IF(OR(AD544=FALSE,AD544="na"),"na",VLOOKUP(AY544,'Vlookup tables'!$G$2:$H$7,2,FALSE))</f>
        <v>na</v>
      </c>
      <c r="AJ544" t="str">
        <f>IF(OR(AA544=FALSE,AA544="na"),"na",VLOOKUP(BC544,'Vlookup tables'!$J$2:$K$5,2,FALSE))</f>
        <v>na</v>
      </c>
      <c r="AK544" t="str">
        <f>IF(OR(AB544=FALSE,AB544="na"),"na",VLOOKUP(BD544,'Vlookup tables'!$J$2:$K$5,2,FALSE))</f>
        <v>na</v>
      </c>
      <c r="AL544" t="str">
        <f>IF(OR(AC544=FALSE,AC544="na"),"na",VLOOKUP(BE544,'Vlookup tables'!$J$2:$K$5,2,FALSE))</f>
        <v>na</v>
      </c>
      <c r="AM544" t="str">
        <f>IF(OR(AD544=FALSE,AD544="na"),"na",VLOOKUP(BF544,'Vlookup tables'!$J$2:$K$5,2,FALSE))</f>
        <v>na</v>
      </c>
      <c r="AN544" t="str">
        <f t="shared" si="574"/>
        <v>na</v>
      </c>
      <c r="AO544" t="str">
        <f t="shared" si="575"/>
        <v>na</v>
      </c>
      <c r="AP544" t="str">
        <f t="shared" si="576"/>
        <v>na</v>
      </c>
      <c r="AQ544" t="str">
        <f t="shared" si="577"/>
        <v>na</v>
      </c>
      <c r="AR544" t="s">
        <v>632</v>
      </c>
      <c r="AX544" t="s">
        <v>551</v>
      </c>
      <c r="BE544" t="s">
        <v>532</v>
      </c>
      <c r="BQ544" t="str">
        <f t="shared" si="578"/>
        <v>No</v>
      </c>
      <c r="BR544" t="str">
        <f t="shared" si="579"/>
        <v>na</v>
      </c>
      <c r="BS544" t="str">
        <f t="shared" si="580"/>
        <v>na</v>
      </c>
      <c r="BT544" t="str">
        <f t="shared" si="581"/>
        <v>na</v>
      </c>
      <c r="BU544" t="str">
        <f t="shared" si="582"/>
        <v>na</v>
      </c>
      <c r="BV544" t="str">
        <f t="shared" si="583"/>
        <v>na</v>
      </c>
      <c r="BW544" t="str">
        <f>IF(OR(BR544=FALSE,BR544="na"),"na",VLOOKUP(CN544,'Vlookup tables'!$G$2:$H$7,2,FALSE))</f>
        <v>na</v>
      </c>
      <c r="BX544" t="str">
        <f>IF(OR(BS544=FALSE,BS544="na"),"na",VLOOKUP(CO544,'Vlookup tables'!$G$2:$H$7,2,FALSE))</f>
        <v>na</v>
      </c>
      <c r="BY544" t="str">
        <f>IF(OR(BT544=FALSE,BT544="na"),"na",VLOOKUP(CP544,'Vlookup tables'!$G$2:$H$7,2,FALSE))</f>
        <v>na</v>
      </c>
      <c r="BZ544" t="str">
        <f>IF(OR(BU544=FALSE,BU544="na"),"na",VLOOKUP(CQ544,'Vlookup tables'!$G$2:$H$7,2,FALSE))</f>
        <v>na</v>
      </c>
      <c r="CA544" t="str">
        <f>IF(OR(BR544=FALSE,BR544="na"),"na",VLOOKUP(CU544,'Vlookup tables'!$J$2:$K$5,2,FALSE))</f>
        <v>na</v>
      </c>
      <c r="CB544" t="str">
        <f>IF(OR(BS544=FALSE,BS544="na"),"na",VLOOKUP(CV544,'Vlookup tables'!$J$2:$K$5,2,FALSE))</f>
        <v>na</v>
      </c>
      <c r="CC544" t="str">
        <f>IF(OR(BT544=FALSE,BT544="na"),"na",VLOOKUP(CW544,'Vlookup tables'!$J$2:$K$5,2,FALSE))</f>
        <v>na</v>
      </c>
      <c r="CD544" t="str">
        <f>IF(OR(BU544=FALSE,BU544="na"),"na",VLOOKUP(CX544,'Vlookup tables'!$J$2:$K$5,2,FALSE))</f>
        <v>na</v>
      </c>
      <c r="CE544" t="str">
        <f t="shared" si="584"/>
        <v>na</v>
      </c>
      <c r="CF544" t="str">
        <f t="shared" si="585"/>
        <v>na</v>
      </c>
      <c r="CG544" t="str">
        <f t="shared" si="586"/>
        <v>na</v>
      </c>
      <c r="CH544" t="str">
        <f t="shared" si="587"/>
        <v>na</v>
      </c>
      <c r="CI544" t="s">
        <v>617</v>
      </c>
      <c r="DI544" t="b">
        <f t="shared" si="588"/>
        <v>1</v>
      </c>
      <c r="DJ544" s="1" t="s">
        <v>2258</v>
      </c>
      <c r="DK544" t="s">
        <v>533</v>
      </c>
      <c r="EQ544" t="b">
        <f t="shared" si="589"/>
        <v>1</v>
      </c>
      <c r="ER544" t="b">
        <f t="shared" si="590"/>
        <v>1</v>
      </c>
      <c r="ES544" t="b">
        <f t="shared" si="591"/>
        <v>0</v>
      </c>
      <c r="ET544" t="b">
        <f t="shared" si="592"/>
        <v>0</v>
      </c>
      <c r="EU544" t="b">
        <f t="shared" si="593"/>
        <v>0</v>
      </c>
      <c r="EV544" t="b">
        <f t="shared" si="594"/>
        <v>0</v>
      </c>
      <c r="EW544">
        <f t="shared" si="548"/>
        <v>3</v>
      </c>
      <c r="EX544" t="str">
        <f t="shared" si="549"/>
        <v>na</v>
      </c>
      <c r="EY544" t="str">
        <f t="shared" si="550"/>
        <v>na</v>
      </c>
      <c r="EZ544" t="str">
        <f t="shared" si="551"/>
        <v>na</v>
      </c>
      <c r="FA544" t="b">
        <f t="shared" si="552"/>
        <v>1</v>
      </c>
      <c r="FB544" t="b">
        <f t="shared" si="553"/>
        <v>0</v>
      </c>
      <c r="FC544" t="b">
        <f t="shared" si="595"/>
        <v>0</v>
      </c>
      <c r="FD544" t="b">
        <f t="shared" si="554"/>
        <v>0</v>
      </c>
      <c r="FE544" t="b">
        <f t="shared" si="555"/>
        <v>0</v>
      </c>
      <c r="FF544" t="b">
        <f t="shared" si="556"/>
        <v>1</v>
      </c>
      <c r="FG544" t="b">
        <f t="shared" si="557"/>
        <v>0</v>
      </c>
      <c r="FH544" t="b">
        <f t="shared" si="596"/>
        <v>0</v>
      </c>
      <c r="FI544" t="str">
        <f>IF(OR(FD544=FALSE,FD544="na"),"na",VLOOKUP(GH544,'Vlookup tables'!$G$2:$H$7,2,FALSE))</f>
        <v>na</v>
      </c>
      <c r="FJ544" t="str">
        <f>IF(OR(FE544=FALSE,FE544="na"),"na",VLOOKUP(GI544,'Vlookup tables'!$G$2:$H$7,2,FALSE))</f>
        <v>na</v>
      </c>
      <c r="FK544">
        <f>IF(OR(FF544=FALSE,FF544="na"),"na",VLOOKUP(GJ544,'Vlookup tables'!$G$2:$H$7,2,FALSE))</f>
        <v>5</v>
      </c>
      <c r="FL544" t="str">
        <f>IF(OR(FG544=FALSE,FG544="na"),"na",VLOOKUP(GK544,'Vlookup tables'!$G$2:$H$7,2,FALSE))</f>
        <v>na</v>
      </c>
      <c r="FM544" t="str">
        <f>IF(OR(FD544=FALSE,FD544="na"),"na",VLOOKUP(GO544,'Vlookup tables'!$J$2:$K$5,2,FALSE))</f>
        <v>na</v>
      </c>
      <c r="FN544" t="str">
        <f>IF(OR(FE544=FALSE,FE544="na"),"na",VLOOKUP(GP544,'Vlookup tables'!$J$2:$K$5,2,FALSE))</f>
        <v>na</v>
      </c>
      <c r="FO544">
        <f>IF(OR(FF544=FALSE,FF544="na"),"na",VLOOKUP(GQ544,'Vlookup tables'!$J$2:$K$5,2,FALSE))</f>
        <v>3</v>
      </c>
      <c r="FP544" t="str">
        <f>IF(OR(FG544=FALSE,FG544="na"),"na",VLOOKUP(GR544,'Vlookup tables'!$J$2:$K$5,2,FALSE))</f>
        <v>na</v>
      </c>
      <c r="FQ544" t="str">
        <f t="shared" si="558"/>
        <v>na</v>
      </c>
      <c r="FR544" t="str">
        <f t="shared" si="559"/>
        <v>na</v>
      </c>
      <c r="FS544" t="b">
        <f t="shared" si="560"/>
        <v>0</v>
      </c>
      <c r="FT544" t="str">
        <f t="shared" si="561"/>
        <v>na</v>
      </c>
      <c r="FU544" t="b">
        <f t="shared" si="562"/>
        <v>0</v>
      </c>
      <c r="FV544" t="s">
        <v>601</v>
      </c>
      <c r="FX544" t="s">
        <v>554</v>
      </c>
      <c r="GB544" t="s">
        <v>741</v>
      </c>
      <c r="GF544" t="s">
        <v>596</v>
      </c>
      <c r="GJ544" t="s">
        <v>551</v>
      </c>
      <c r="GQ544" t="s">
        <v>532</v>
      </c>
      <c r="HD544" t="s">
        <v>533</v>
      </c>
      <c r="HX544" t="str">
        <f>IF(IT544="","Unknown",VLOOKUP(IT544,'Vlookup tables'!$B$13:$C$16,2,FALSE))</f>
        <v>Unknown</v>
      </c>
      <c r="HY544" t="str">
        <f>IF(IU544="","Unknown",VLOOKUP(IU544,'Vlookup tables'!$D$13:$E$16,2,FALSE))</f>
        <v>Unknown</v>
      </c>
      <c r="HZ544" t="str">
        <f>IF(IV544="","Unknown",VLOOKUP(IV544,'Vlookup tables'!$F$13:$G$16,2,FALSE))</f>
        <v>Unknown</v>
      </c>
      <c r="IA544" t="str">
        <f>IF(IW544="","Unknown",VLOOKUP(IW544,'Vlookup tables'!$H$13:$I$16,2,FALSE))</f>
        <v>Unknown</v>
      </c>
      <c r="IB544" t="str">
        <f>IF(IX544="","Unknown",VLOOKUP(IX544,'Vlookup tables'!$J$13:$K$16,2,FALSE))</f>
        <v>Unknown</v>
      </c>
      <c r="IC544" t="str">
        <f>IF(IY544="","Unknown",VLOOKUP(IY544,'Vlookup tables'!$L$13:$M$16,2,FALSE))</f>
        <v>Unknown</v>
      </c>
      <c r="ID544" t="str">
        <f>IF(IZ544="","Unknown",VLOOKUP(IZ544,'Vlookup tables'!$N$13:$O$16,2,FALSE))</f>
        <v>Unknown</v>
      </c>
      <c r="IE544" t="str">
        <f>VLOOKUP(JA544,'Vlookup tables'!$P$13:$Q$15,2,FALSE)</f>
        <v>Unknown</v>
      </c>
      <c r="IF544" t="str">
        <f t="shared" si="597"/>
        <v>na</v>
      </c>
      <c r="IG544" t="str">
        <f t="shared" si="598"/>
        <v>na</v>
      </c>
      <c r="IH544" t="str">
        <f t="shared" si="599"/>
        <v>na</v>
      </c>
      <c r="II544" t="str">
        <f t="shared" si="563"/>
        <v>na</v>
      </c>
      <c r="IJ544" t="str">
        <f>IF(OR(IF544=FALSE,IF544="na"),"na",VLOOKUP(JF544,'Vlookup tables'!$G$2:$H$7,2,FALSE))</f>
        <v>na</v>
      </c>
      <c r="IK544" t="str">
        <f>IF(OR(IG544=FALSE,IG544="na"),"na",VLOOKUP(JG544,'Vlookup tables'!$G$2:$H$7,2,FALSE))</f>
        <v>na</v>
      </c>
      <c r="IL544" t="str">
        <f>IF(OR(IH544=FALSE,IH544="na"),"na",VLOOKUP(JH544,'Vlookup tables'!$G$2:$H$7,2,FALSE))</f>
        <v>na</v>
      </c>
      <c r="IM544" t="str">
        <f>IF(OR(IF544=FALSE,IF544="na"),"na",VLOOKUP(JL544,'Vlookup tables'!$J$2:$K$5,2,FALSE))</f>
        <v>na</v>
      </c>
      <c r="IN544" t="str">
        <f>IF(OR(IG544=FALSE,IG544="na"),"na",VLOOKUP(JM544,'Vlookup tables'!$J$2:$K$5,2,FALSE))</f>
        <v>na</v>
      </c>
      <c r="IO544" t="str">
        <f>IF(OR(IH544=FALSE,IH544="na"),"na",VLOOKUP(JN544,'Vlookup tables'!$J$2:$K$5,2,FALSE))</f>
        <v>na</v>
      </c>
      <c r="IP544" t="str">
        <f t="shared" si="600"/>
        <v>na</v>
      </c>
      <c r="IQ544" t="str">
        <f t="shared" si="601"/>
        <v>na</v>
      </c>
      <c r="IR544" t="str">
        <f t="shared" si="602"/>
        <v>na</v>
      </c>
      <c r="IS544" t="b">
        <f t="shared" si="603"/>
        <v>0</v>
      </c>
      <c r="KQ544" t="b">
        <f t="shared" si="604"/>
        <v>0</v>
      </c>
      <c r="KR544">
        <f t="shared" si="564"/>
        <v>126</v>
      </c>
    </row>
    <row r="545" spans="1:304" ht="39.6" customHeight="1" outlineLevel="1" x14ac:dyDescent="0.3">
      <c r="A545">
        <v>27</v>
      </c>
      <c r="B545">
        <v>232</v>
      </c>
      <c r="C545" s="2">
        <v>44912.609907407408</v>
      </c>
      <c r="D545">
        <v>1</v>
      </c>
      <c r="E545" t="s">
        <v>544</v>
      </c>
      <c r="F545" t="s">
        <v>568</v>
      </c>
      <c r="G545">
        <f>VLOOKUP(F545,'Vlookup tables'!$A$2:$B$10,2,FALSE)</f>
        <v>6</v>
      </c>
      <c r="H545" t="s">
        <v>567</v>
      </c>
      <c r="J545" t="str">
        <f t="shared" si="605"/>
        <v>Administration</v>
      </c>
      <c r="K545" t="s">
        <v>568</v>
      </c>
      <c r="L545">
        <f>VLOOKUP(K545,'Vlookup tables'!$A$2:$B$10,2,FALSE)</f>
        <v>6</v>
      </c>
      <c r="M545" t="s">
        <v>547</v>
      </c>
      <c r="N545" t="b">
        <f t="shared" si="565"/>
        <v>0</v>
      </c>
      <c r="O545" t="b">
        <f t="shared" si="566"/>
        <v>0</v>
      </c>
      <c r="P545" t="b">
        <f t="shared" si="567"/>
        <v>1</v>
      </c>
      <c r="Q545" t="b">
        <f t="shared" si="568"/>
        <v>0</v>
      </c>
      <c r="R545" t="b">
        <f t="shared" si="569"/>
        <v>0</v>
      </c>
      <c r="S545" t="s">
        <v>547</v>
      </c>
      <c r="T545" t="b">
        <f t="shared" si="606"/>
        <v>0</v>
      </c>
      <c r="U545" t="b">
        <f t="shared" si="607"/>
        <v>0</v>
      </c>
      <c r="V545" t="str">
        <f t="shared" si="608"/>
        <v>na</v>
      </c>
      <c r="W545" t="b">
        <f t="shared" si="609"/>
        <v>0</v>
      </c>
      <c r="X545" t="b">
        <f t="shared" si="610"/>
        <v>0</v>
      </c>
      <c r="Y545" t="s">
        <v>584</v>
      </c>
      <c r="Z545">
        <f>VLOOKUP(Y545,'Vlookup tables'!$D$2:$E$6,2,FALSE)</f>
        <v>2</v>
      </c>
      <c r="AA545" t="str">
        <f t="shared" si="547"/>
        <v>na</v>
      </c>
      <c r="AB545" t="str">
        <f t="shared" si="570"/>
        <v>na</v>
      </c>
      <c r="AC545" t="str">
        <f t="shared" si="571"/>
        <v>na</v>
      </c>
      <c r="AD545" t="str">
        <f t="shared" si="572"/>
        <v>na</v>
      </c>
      <c r="AE545" t="str">
        <f t="shared" si="573"/>
        <v>na</v>
      </c>
      <c r="AF545" t="str">
        <f>IF(OR(AA545=FALSE,AA545="na"),"na",VLOOKUP(AV545,'Vlookup tables'!$G$2:$H$7,2,FALSE))</f>
        <v>na</v>
      </c>
      <c r="AG545" t="str">
        <f>IF(OR(AB545=FALSE,AB545="na"),"na",VLOOKUP(AW545,'Vlookup tables'!$G$2:$H$7,2,FALSE))</f>
        <v>na</v>
      </c>
      <c r="AH545" t="str">
        <f>IF(OR(AC545=FALSE,AC545="na"),"na",VLOOKUP(AX545,'Vlookup tables'!$G$2:$H$7,2,FALSE))</f>
        <v>na</v>
      </c>
      <c r="AI545" t="str">
        <f>IF(OR(AD545=FALSE,AD545="na"),"na",VLOOKUP(AY545,'Vlookup tables'!$G$2:$H$7,2,FALSE))</f>
        <v>na</v>
      </c>
      <c r="AJ545" t="str">
        <f>IF(OR(AA545=FALSE,AA545="na"),"na",VLOOKUP(BC545,'Vlookup tables'!$J$2:$K$5,2,FALSE))</f>
        <v>na</v>
      </c>
      <c r="AK545" t="str">
        <f>IF(OR(AB545=FALSE,AB545="na"),"na",VLOOKUP(BD545,'Vlookup tables'!$J$2:$K$5,2,FALSE))</f>
        <v>na</v>
      </c>
      <c r="AL545" t="str">
        <f>IF(OR(AC545=FALSE,AC545="na"),"na",VLOOKUP(BE545,'Vlookup tables'!$J$2:$K$5,2,FALSE))</f>
        <v>na</v>
      </c>
      <c r="AM545" t="str">
        <f>IF(OR(AD545=FALSE,AD545="na"),"na",VLOOKUP(BF545,'Vlookup tables'!$J$2:$K$5,2,FALSE))</f>
        <v>na</v>
      </c>
      <c r="AN545" t="str">
        <f t="shared" si="574"/>
        <v>na</v>
      </c>
      <c r="AO545" t="str">
        <f t="shared" si="575"/>
        <v>na</v>
      </c>
      <c r="AP545" t="str">
        <f t="shared" si="576"/>
        <v>na</v>
      </c>
      <c r="AQ545" t="str">
        <f t="shared" si="577"/>
        <v>na</v>
      </c>
      <c r="BQ545" t="str">
        <f t="shared" si="578"/>
        <v>na</v>
      </c>
      <c r="BR545" t="b">
        <f t="shared" si="579"/>
        <v>0</v>
      </c>
      <c r="BS545" t="b">
        <f t="shared" si="580"/>
        <v>0</v>
      </c>
      <c r="BT545" t="b">
        <f t="shared" si="581"/>
        <v>1</v>
      </c>
      <c r="BU545" t="b">
        <f t="shared" si="582"/>
        <v>0</v>
      </c>
      <c r="BV545" t="b">
        <f t="shared" si="583"/>
        <v>0</v>
      </c>
      <c r="BW545" t="str">
        <f>IF(OR(BR545=FALSE,BR545="na"),"na",VLOOKUP(CN545,'Vlookup tables'!$G$2:$H$7,2,FALSE))</f>
        <v>na</v>
      </c>
      <c r="BX545" t="str">
        <f>IF(OR(BS545=FALSE,BS545="na"),"na",VLOOKUP(CO545,'Vlookup tables'!$G$2:$H$7,2,FALSE))</f>
        <v>na</v>
      </c>
      <c r="BY545" t="str">
        <f>IF(OR(BT545=FALSE,BT545="na"),"na",VLOOKUP(CP545,'Vlookup tables'!$G$2:$H$7,2,FALSE))</f>
        <v>Unknown</v>
      </c>
      <c r="BZ545" t="str">
        <f>IF(OR(BU545=FALSE,BU545="na"),"na",VLOOKUP(CQ545,'Vlookup tables'!$G$2:$H$7,2,FALSE))</f>
        <v>na</v>
      </c>
      <c r="CA545" t="str">
        <f>IF(OR(BR545=FALSE,BR545="na"),"na",VLOOKUP(CU545,'Vlookup tables'!$J$2:$K$5,2,FALSE))</f>
        <v>na</v>
      </c>
      <c r="CB545" t="str">
        <f>IF(OR(BS545=FALSE,BS545="na"),"na",VLOOKUP(CV545,'Vlookup tables'!$J$2:$K$5,2,FALSE))</f>
        <v>na</v>
      </c>
      <c r="CC545" t="str">
        <f>IF(OR(BT545=FALSE,BT545="na"),"na",VLOOKUP(CW545,'Vlookup tables'!$J$2:$K$5,2,FALSE))</f>
        <v>Unknown</v>
      </c>
      <c r="CD545" t="str">
        <f>IF(OR(BU545=FALSE,BU545="na"),"na",VLOOKUP(CX545,'Vlookup tables'!$J$2:$K$5,2,FALSE))</f>
        <v>na</v>
      </c>
      <c r="CE545" t="str">
        <f t="shared" si="584"/>
        <v>na</v>
      </c>
      <c r="CF545" t="str">
        <f t="shared" si="585"/>
        <v>na</v>
      </c>
      <c r="CG545" t="b">
        <f t="shared" si="586"/>
        <v>0</v>
      </c>
      <c r="CH545" t="str">
        <f t="shared" si="587"/>
        <v>na</v>
      </c>
      <c r="CJ545" t="s">
        <v>804</v>
      </c>
      <c r="DI545" t="b">
        <f t="shared" si="588"/>
        <v>0</v>
      </c>
      <c r="EQ545" t="str">
        <f t="shared" si="589"/>
        <v>Unknown</v>
      </c>
      <c r="ER545" t="b">
        <f t="shared" si="590"/>
        <v>0</v>
      </c>
      <c r="ES545" t="b">
        <f t="shared" si="591"/>
        <v>0</v>
      </c>
      <c r="ET545" t="b">
        <f t="shared" si="592"/>
        <v>0</v>
      </c>
      <c r="EU545" t="b">
        <f t="shared" si="593"/>
        <v>0</v>
      </c>
      <c r="EV545" t="b">
        <f t="shared" si="594"/>
        <v>0</v>
      </c>
      <c r="EW545" t="str">
        <f t="shared" si="548"/>
        <v>na</v>
      </c>
      <c r="EX545" t="str">
        <f t="shared" si="549"/>
        <v>na</v>
      </c>
      <c r="EY545" t="str">
        <f t="shared" si="550"/>
        <v>na</v>
      </c>
      <c r="EZ545" t="str">
        <f t="shared" si="551"/>
        <v>na</v>
      </c>
      <c r="FA545" t="str">
        <f t="shared" si="552"/>
        <v>na</v>
      </c>
      <c r="FB545" t="str">
        <f t="shared" si="553"/>
        <v>na</v>
      </c>
      <c r="FC545" t="str">
        <f t="shared" si="595"/>
        <v>na</v>
      </c>
      <c r="FD545" t="str">
        <f t="shared" si="554"/>
        <v>na</v>
      </c>
      <c r="FE545" t="str">
        <f t="shared" si="555"/>
        <v>na</v>
      </c>
      <c r="FF545" t="str">
        <f t="shared" si="556"/>
        <v>na</v>
      </c>
      <c r="FG545" t="str">
        <f t="shared" si="557"/>
        <v>na</v>
      </c>
      <c r="FH545" t="str">
        <f t="shared" si="596"/>
        <v>na</v>
      </c>
      <c r="FI545" t="str">
        <f>IF(OR(FD545=FALSE,FD545="na"),"na",VLOOKUP(GH545,'Vlookup tables'!$G$2:$H$7,2,FALSE))</f>
        <v>na</v>
      </c>
      <c r="FJ545" t="str">
        <f>IF(OR(FE545=FALSE,FE545="na"),"na",VLOOKUP(GI545,'Vlookup tables'!$G$2:$H$7,2,FALSE))</f>
        <v>na</v>
      </c>
      <c r="FK545" t="str">
        <f>IF(OR(FF545=FALSE,FF545="na"),"na",VLOOKUP(GJ545,'Vlookup tables'!$G$2:$H$7,2,FALSE))</f>
        <v>na</v>
      </c>
      <c r="FL545" t="str">
        <f>IF(OR(FG545=FALSE,FG545="na"),"na",VLOOKUP(GK545,'Vlookup tables'!$G$2:$H$7,2,FALSE))</f>
        <v>na</v>
      </c>
      <c r="FM545" t="str">
        <f>IF(OR(FD545=FALSE,FD545="na"),"na",VLOOKUP(GO545,'Vlookup tables'!$J$2:$K$5,2,FALSE))</f>
        <v>na</v>
      </c>
      <c r="FN545" t="str">
        <f>IF(OR(FE545=FALSE,FE545="na"),"na",VLOOKUP(GP545,'Vlookup tables'!$J$2:$K$5,2,FALSE))</f>
        <v>na</v>
      </c>
      <c r="FO545" t="str">
        <f>IF(OR(FF545=FALSE,FF545="na"),"na",VLOOKUP(GQ545,'Vlookup tables'!$J$2:$K$5,2,FALSE))</f>
        <v>na</v>
      </c>
      <c r="FP545" t="str">
        <f>IF(OR(FG545=FALSE,FG545="na"),"na",VLOOKUP(GR545,'Vlookup tables'!$J$2:$K$5,2,FALSE))</f>
        <v>na</v>
      </c>
      <c r="FQ545" t="str">
        <f t="shared" si="558"/>
        <v>na</v>
      </c>
      <c r="FR545" t="str">
        <f t="shared" si="559"/>
        <v>na</v>
      </c>
      <c r="FS545" t="str">
        <f t="shared" si="560"/>
        <v>na</v>
      </c>
      <c r="FT545" t="str">
        <f t="shared" si="561"/>
        <v>na</v>
      </c>
      <c r="FU545" t="str">
        <f t="shared" si="562"/>
        <v>na</v>
      </c>
      <c r="HX545" t="str">
        <f>IF(IT545="","Unknown",VLOOKUP(IT545,'Vlookup tables'!$B$13:$C$16,2,FALSE))</f>
        <v>Unknown</v>
      </c>
      <c r="HY545" t="str">
        <f>IF(IU545="","Unknown",VLOOKUP(IU545,'Vlookup tables'!$D$13:$E$16,2,FALSE))</f>
        <v>Unknown</v>
      </c>
      <c r="HZ545" t="str">
        <f>IF(IV545="","Unknown",VLOOKUP(IV545,'Vlookup tables'!$F$13:$G$16,2,FALSE))</f>
        <v>Unknown</v>
      </c>
      <c r="IA545" t="str">
        <f>IF(IW545="","Unknown",VLOOKUP(IW545,'Vlookup tables'!$H$13:$I$16,2,FALSE))</f>
        <v>Unknown</v>
      </c>
      <c r="IB545" t="str">
        <f>IF(IX545="","Unknown",VLOOKUP(IX545,'Vlookup tables'!$J$13:$K$16,2,FALSE))</f>
        <v>Unknown</v>
      </c>
      <c r="IC545" t="str">
        <f>IF(IY545="","Unknown",VLOOKUP(IY545,'Vlookup tables'!$L$13:$M$16,2,FALSE))</f>
        <v>Unknown</v>
      </c>
      <c r="ID545" t="str">
        <f>IF(IZ545="","Unknown",VLOOKUP(IZ545,'Vlookup tables'!$N$13:$O$16,2,FALSE))</f>
        <v>Unknown</v>
      </c>
      <c r="IE545" t="str">
        <f>VLOOKUP(JA545,'Vlookup tables'!$P$13:$Q$15,2,FALSE)</f>
        <v>Unknown</v>
      </c>
      <c r="IF545" t="str">
        <f t="shared" si="597"/>
        <v>na</v>
      </c>
      <c r="IG545" t="str">
        <f t="shared" si="598"/>
        <v>na</v>
      </c>
      <c r="IH545" t="str">
        <f t="shared" si="599"/>
        <v>na</v>
      </c>
      <c r="II545" t="str">
        <f t="shared" si="563"/>
        <v>na</v>
      </c>
      <c r="IJ545" t="str">
        <f>IF(OR(IF545=FALSE,IF545="na"),"na",VLOOKUP(JF545,'Vlookup tables'!$G$2:$H$7,2,FALSE))</f>
        <v>na</v>
      </c>
      <c r="IK545" t="str">
        <f>IF(OR(IG545=FALSE,IG545="na"),"na",VLOOKUP(JG545,'Vlookup tables'!$G$2:$H$7,2,FALSE))</f>
        <v>na</v>
      </c>
      <c r="IL545" t="str">
        <f>IF(OR(IH545=FALSE,IH545="na"),"na",VLOOKUP(JH545,'Vlookup tables'!$G$2:$H$7,2,FALSE))</f>
        <v>na</v>
      </c>
      <c r="IM545" t="str">
        <f>IF(OR(IF545=FALSE,IF545="na"),"na",VLOOKUP(JL545,'Vlookup tables'!$J$2:$K$5,2,FALSE))</f>
        <v>na</v>
      </c>
      <c r="IN545" t="str">
        <f>IF(OR(IG545=FALSE,IG545="na"),"na",VLOOKUP(JM545,'Vlookup tables'!$J$2:$K$5,2,FALSE))</f>
        <v>na</v>
      </c>
      <c r="IO545" t="str">
        <f>IF(OR(IH545=FALSE,IH545="na"),"na",VLOOKUP(JN545,'Vlookup tables'!$J$2:$K$5,2,FALSE))</f>
        <v>na</v>
      </c>
      <c r="IP545" t="str">
        <f t="shared" si="600"/>
        <v>na</v>
      </c>
      <c r="IQ545" t="str">
        <f t="shared" si="601"/>
        <v>na</v>
      </c>
      <c r="IR545" t="str">
        <f t="shared" si="602"/>
        <v>na</v>
      </c>
      <c r="IS545" t="b">
        <f t="shared" si="603"/>
        <v>0</v>
      </c>
      <c r="KQ545" t="b">
        <f t="shared" si="604"/>
        <v>0</v>
      </c>
      <c r="KR545">
        <f t="shared" si="564"/>
        <v>115</v>
      </c>
    </row>
    <row r="546" spans="1:304" ht="30.6" customHeight="1" outlineLevel="1" x14ac:dyDescent="0.3">
      <c r="A546">
        <v>1</v>
      </c>
      <c r="B546">
        <v>320805</v>
      </c>
      <c r="C546" s="2">
        <v>44912.620393518519</v>
      </c>
      <c r="D546">
        <v>1</v>
      </c>
      <c r="G546" t="str">
        <f>VLOOKUP(F546,'Vlookup tables'!$A$2:$B$10,2,FALSE)</f>
        <v>Unknown</v>
      </c>
      <c r="J546" t="str">
        <f t="shared" si="605"/>
        <v>Unknown</v>
      </c>
      <c r="L546" t="str">
        <f>VLOOKUP(K546,'Vlookup tables'!$A$2:$B$10,2,FALSE)</f>
        <v>Unknown</v>
      </c>
      <c r="N546" t="str">
        <f t="shared" si="565"/>
        <v>Unknown</v>
      </c>
      <c r="O546" t="str">
        <f t="shared" si="566"/>
        <v>Unknown</v>
      </c>
      <c r="P546" t="str">
        <f t="shared" si="567"/>
        <v>Unknown</v>
      </c>
      <c r="Q546" t="str">
        <f t="shared" si="568"/>
        <v>Unknown</v>
      </c>
      <c r="R546" t="str">
        <f t="shared" si="569"/>
        <v>Unknown</v>
      </c>
      <c r="T546" t="str">
        <f t="shared" si="606"/>
        <v>Unknown</v>
      </c>
      <c r="U546" t="str">
        <f t="shared" si="607"/>
        <v>Unknown</v>
      </c>
      <c r="V546" t="str">
        <f t="shared" si="608"/>
        <v>Unknown</v>
      </c>
      <c r="W546" t="str">
        <f t="shared" si="609"/>
        <v>Unknown</v>
      </c>
      <c r="X546" t="str">
        <f t="shared" si="610"/>
        <v>Unknown</v>
      </c>
      <c r="Z546" t="str">
        <f>VLOOKUP(Y546,'Vlookup tables'!$D$2:$E$6,2,FALSE)</f>
        <v>Unknown</v>
      </c>
      <c r="AA546" t="str">
        <f t="shared" si="547"/>
        <v>Unknown</v>
      </c>
      <c r="AB546" t="str">
        <f t="shared" si="570"/>
        <v>Unknown</v>
      </c>
      <c r="AC546" t="str">
        <f t="shared" si="571"/>
        <v>Unknown</v>
      </c>
      <c r="AD546" t="str">
        <f t="shared" si="572"/>
        <v>Unknown</v>
      </c>
      <c r="AE546" t="str">
        <f t="shared" si="573"/>
        <v>Unknown</v>
      </c>
      <c r="AF546" t="str">
        <f>IF(OR(AA546=FALSE,AA546="na"),"na",VLOOKUP(AV546,'Vlookup tables'!$G$2:$H$7,2,FALSE))</f>
        <v>Unknown</v>
      </c>
      <c r="AG546" t="str">
        <f>IF(OR(AB546=FALSE,AB546="na"),"na",VLOOKUP(AW546,'Vlookup tables'!$G$2:$H$7,2,FALSE))</f>
        <v>Unknown</v>
      </c>
      <c r="AH546" t="str">
        <f>IF(OR(AC546=FALSE,AC546="na"),"na",VLOOKUP(AX546,'Vlookup tables'!$G$2:$H$7,2,FALSE))</f>
        <v>Unknown</v>
      </c>
      <c r="AI546" t="str">
        <f>IF(OR(AD546=FALSE,AD546="na"),"na",VLOOKUP(AY546,'Vlookup tables'!$G$2:$H$7,2,FALSE))</f>
        <v>Unknown</v>
      </c>
      <c r="AJ546" t="str">
        <f>IF(OR(AA546=FALSE,AA546="na"),"na",VLOOKUP(BC546,'Vlookup tables'!$J$2:$K$5,2,FALSE))</f>
        <v>Unknown</v>
      </c>
      <c r="AK546" t="str">
        <f>IF(OR(AB546=FALSE,AB546="na"),"na",VLOOKUP(BD546,'Vlookup tables'!$J$2:$K$5,2,FALSE))</f>
        <v>Unknown</v>
      </c>
      <c r="AL546" t="str">
        <f>IF(OR(AC546=FALSE,AC546="na"),"na",VLOOKUP(BE546,'Vlookup tables'!$J$2:$K$5,2,FALSE))</f>
        <v>Unknown</v>
      </c>
      <c r="AM546" t="str">
        <f>IF(OR(AD546=FALSE,AD546="na"),"na",VLOOKUP(BF546,'Vlookup tables'!$J$2:$K$5,2,FALSE))</f>
        <v>Unknown</v>
      </c>
      <c r="AN546" t="b">
        <f t="shared" si="574"/>
        <v>0</v>
      </c>
      <c r="AO546" t="b">
        <f t="shared" si="575"/>
        <v>0</v>
      </c>
      <c r="AP546" t="b">
        <f t="shared" si="576"/>
        <v>0</v>
      </c>
      <c r="AQ546" t="b">
        <f t="shared" si="577"/>
        <v>0</v>
      </c>
      <c r="BQ546" t="str">
        <f t="shared" si="578"/>
        <v>Unknown</v>
      </c>
      <c r="BR546" t="str">
        <f t="shared" si="579"/>
        <v>Unknown</v>
      </c>
      <c r="BS546" t="str">
        <f t="shared" si="580"/>
        <v>Unknown</v>
      </c>
      <c r="BT546" t="str">
        <f t="shared" si="581"/>
        <v>Unknown</v>
      </c>
      <c r="BU546" t="str">
        <f t="shared" si="582"/>
        <v>Unknown</v>
      </c>
      <c r="BV546" t="str">
        <f t="shared" si="583"/>
        <v>Unknown</v>
      </c>
      <c r="BW546" t="str">
        <f>IF(OR(BR546=FALSE,BR546="na"),"na",VLOOKUP(CN546,'Vlookup tables'!$G$2:$H$7,2,FALSE))</f>
        <v>Unknown</v>
      </c>
      <c r="BX546" t="str">
        <f>IF(OR(BS546=FALSE,BS546="na"),"na",VLOOKUP(CO546,'Vlookup tables'!$G$2:$H$7,2,FALSE))</f>
        <v>Unknown</v>
      </c>
      <c r="BY546" t="str">
        <f>IF(OR(BT546=FALSE,BT546="na"),"na",VLOOKUP(CP546,'Vlookup tables'!$G$2:$H$7,2,FALSE))</f>
        <v>Unknown</v>
      </c>
      <c r="BZ546" t="str">
        <f>IF(OR(BU546=FALSE,BU546="na"),"na",VLOOKUP(CQ546,'Vlookup tables'!$G$2:$H$7,2,FALSE))</f>
        <v>Unknown</v>
      </c>
      <c r="CA546" t="str">
        <f>IF(OR(BR546=FALSE,BR546="na"),"na",VLOOKUP(CU546,'Vlookup tables'!$J$2:$K$5,2,FALSE))</f>
        <v>Unknown</v>
      </c>
      <c r="CB546" t="str">
        <f>IF(OR(BS546=FALSE,BS546="na"),"na",VLOOKUP(CV546,'Vlookup tables'!$J$2:$K$5,2,FALSE))</f>
        <v>Unknown</v>
      </c>
      <c r="CC546" t="str">
        <f>IF(OR(BT546=FALSE,BT546="na"),"na",VLOOKUP(CW546,'Vlookup tables'!$J$2:$K$5,2,FALSE))</f>
        <v>Unknown</v>
      </c>
      <c r="CD546" t="str">
        <f>IF(OR(BU546=FALSE,BU546="na"),"na",VLOOKUP(CX546,'Vlookup tables'!$J$2:$K$5,2,FALSE))</f>
        <v>Unknown</v>
      </c>
      <c r="CE546" t="b">
        <f t="shared" si="584"/>
        <v>0</v>
      </c>
      <c r="CF546" t="b">
        <f t="shared" si="585"/>
        <v>0</v>
      </c>
      <c r="CG546" t="b">
        <f t="shared" si="586"/>
        <v>0</v>
      </c>
      <c r="CH546" t="b">
        <f t="shared" si="587"/>
        <v>0</v>
      </c>
      <c r="DI546" t="b">
        <f t="shared" si="588"/>
        <v>0</v>
      </c>
      <c r="EQ546" t="str">
        <f t="shared" si="589"/>
        <v>Unknown</v>
      </c>
      <c r="ER546" t="b">
        <f t="shared" si="590"/>
        <v>0</v>
      </c>
      <c r="ES546" t="b">
        <f t="shared" si="591"/>
        <v>0</v>
      </c>
      <c r="ET546" t="b">
        <f t="shared" si="592"/>
        <v>0</v>
      </c>
      <c r="EU546" t="b">
        <f t="shared" si="593"/>
        <v>0</v>
      </c>
      <c r="EV546" t="b">
        <f t="shared" si="594"/>
        <v>0</v>
      </c>
      <c r="EW546" t="str">
        <f t="shared" si="548"/>
        <v>na</v>
      </c>
      <c r="EX546" t="str">
        <f t="shared" si="549"/>
        <v>na</v>
      </c>
      <c r="EY546" t="str">
        <f t="shared" si="550"/>
        <v>na</v>
      </c>
      <c r="EZ546" t="str">
        <f t="shared" si="551"/>
        <v>na</v>
      </c>
      <c r="FA546" t="str">
        <f t="shared" si="552"/>
        <v>na</v>
      </c>
      <c r="FB546" t="str">
        <f t="shared" si="553"/>
        <v>na</v>
      </c>
      <c r="FC546" t="str">
        <f t="shared" si="595"/>
        <v>na</v>
      </c>
      <c r="FD546" t="str">
        <f t="shared" si="554"/>
        <v>na</v>
      </c>
      <c r="FE546" t="str">
        <f t="shared" si="555"/>
        <v>na</v>
      </c>
      <c r="FF546" t="str">
        <f t="shared" si="556"/>
        <v>na</v>
      </c>
      <c r="FG546" t="str">
        <f t="shared" si="557"/>
        <v>na</v>
      </c>
      <c r="FH546" t="str">
        <f t="shared" si="596"/>
        <v>na</v>
      </c>
      <c r="FI546" t="str">
        <f>IF(OR(FD546=FALSE,FD546="na"),"na",VLOOKUP(GH546,'Vlookup tables'!$G$2:$H$7,2,FALSE))</f>
        <v>na</v>
      </c>
      <c r="FJ546" t="str">
        <f>IF(OR(FE546=FALSE,FE546="na"),"na",VLOOKUP(GI546,'Vlookup tables'!$G$2:$H$7,2,FALSE))</f>
        <v>na</v>
      </c>
      <c r="FK546" t="str">
        <f>IF(OR(FF546=FALSE,FF546="na"),"na",VLOOKUP(GJ546,'Vlookup tables'!$G$2:$H$7,2,FALSE))</f>
        <v>na</v>
      </c>
      <c r="FL546" t="str">
        <f>IF(OR(FG546=FALSE,FG546="na"),"na",VLOOKUP(GK546,'Vlookup tables'!$G$2:$H$7,2,FALSE))</f>
        <v>na</v>
      </c>
      <c r="FM546" t="str">
        <f>IF(OR(FD546=FALSE,FD546="na"),"na",VLOOKUP(GO546,'Vlookup tables'!$J$2:$K$5,2,FALSE))</f>
        <v>na</v>
      </c>
      <c r="FN546" t="str">
        <f>IF(OR(FE546=FALSE,FE546="na"),"na",VLOOKUP(GP546,'Vlookup tables'!$J$2:$K$5,2,FALSE))</f>
        <v>na</v>
      </c>
      <c r="FO546" t="str">
        <f>IF(OR(FF546=FALSE,FF546="na"),"na",VLOOKUP(GQ546,'Vlookup tables'!$J$2:$K$5,2,FALSE))</f>
        <v>na</v>
      </c>
      <c r="FP546" t="str">
        <f>IF(OR(FG546=FALSE,FG546="na"),"na",VLOOKUP(GR546,'Vlookup tables'!$J$2:$K$5,2,FALSE))</f>
        <v>na</v>
      </c>
      <c r="FQ546" t="str">
        <f t="shared" si="558"/>
        <v>na</v>
      </c>
      <c r="FR546" t="str">
        <f t="shared" si="559"/>
        <v>na</v>
      </c>
      <c r="FS546" t="str">
        <f t="shared" si="560"/>
        <v>na</v>
      </c>
      <c r="FT546" t="str">
        <f t="shared" si="561"/>
        <v>na</v>
      </c>
      <c r="FU546" t="str">
        <f t="shared" si="562"/>
        <v>na</v>
      </c>
      <c r="HX546" t="str">
        <f>IF(IT546="","Unknown",VLOOKUP(IT546,'Vlookup tables'!$B$13:$C$16,2,FALSE))</f>
        <v>Unknown</v>
      </c>
      <c r="HY546" t="str">
        <f>IF(IU546="","Unknown",VLOOKUP(IU546,'Vlookup tables'!$D$13:$E$16,2,FALSE))</f>
        <v>Unknown</v>
      </c>
      <c r="HZ546" t="str">
        <f>IF(IV546="","Unknown",VLOOKUP(IV546,'Vlookup tables'!$F$13:$G$16,2,FALSE))</f>
        <v>Unknown</v>
      </c>
      <c r="IA546" t="str">
        <f>IF(IW546="","Unknown",VLOOKUP(IW546,'Vlookup tables'!$H$13:$I$16,2,FALSE))</f>
        <v>Unknown</v>
      </c>
      <c r="IB546" t="str">
        <f>IF(IX546="","Unknown",VLOOKUP(IX546,'Vlookup tables'!$J$13:$K$16,2,FALSE))</f>
        <v>Unknown</v>
      </c>
      <c r="IC546" t="str">
        <f>IF(IY546="","Unknown",VLOOKUP(IY546,'Vlookup tables'!$L$13:$M$16,2,FALSE))</f>
        <v>Unknown</v>
      </c>
      <c r="ID546" t="str">
        <f>IF(IZ546="","Unknown",VLOOKUP(IZ546,'Vlookup tables'!$N$13:$O$16,2,FALSE))</f>
        <v>Unknown</v>
      </c>
      <c r="IE546" t="str">
        <f>VLOOKUP(JA546,'Vlookup tables'!$P$13:$Q$15,2,FALSE)</f>
        <v>Unknown</v>
      </c>
      <c r="IF546" t="str">
        <f t="shared" si="597"/>
        <v>na</v>
      </c>
      <c r="IG546" t="str">
        <f t="shared" si="598"/>
        <v>na</v>
      </c>
      <c r="IH546" t="str">
        <f t="shared" si="599"/>
        <v>na</v>
      </c>
      <c r="II546" t="str">
        <f t="shared" si="563"/>
        <v>na</v>
      </c>
      <c r="IJ546" t="str">
        <f>IF(OR(IF546=FALSE,IF546="na"),"na",VLOOKUP(JF546,'Vlookup tables'!$G$2:$H$7,2,FALSE))</f>
        <v>na</v>
      </c>
      <c r="IK546" t="str">
        <f>IF(OR(IG546=FALSE,IG546="na"),"na",VLOOKUP(JG546,'Vlookup tables'!$G$2:$H$7,2,FALSE))</f>
        <v>na</v>
      </c>
      <c r="IL546" t="str">
        <f>IF(OR(IH546=FALSE,IH546="na"),"na",VLOOKUP(JH546,'Vlookup tables'!$G$2:$H$7,2,FALSE))</f>
        <v>na</v>
      </c>
      <c r="IM546" t="str">
        <f>IF(OR(IF546=FALSE,IF546="na"),"na",VLOOKUP(JL546,'Vlookup tables'!$J$2:$K$5,2,FALSE))</f>
        <v>na</v>
      </c>
      <c r="IN546" t="str">
        <f>IF(OR(IG546=FALSE,IG546="na"),"na",VLOOKUP(JM546,'Vlookup tables'!$J$2:$K$5,2,FALSE))</f>
        <v>na</v>
      </c>
      <c r="IO546" t="str">
        <f>IF(OR(IH546=FALSE,IH546="na"),"na",VLOOKUP(JN546,'Vlookup tables'!$J$2:$K$5,2,FALSE))</f>
        <v>na</v>
      </c>
      <c r="IP546" t="str">
        <f t="shared" si="600"/>
        <v>na</v>
      </c>
      <c r="IQ546" t="str">
        <f t="shared" si="601"/>
        <v>na</v>
      </c>
      <c r="IR546" t="str">
        <f t="shared" si="602"/>
        <v>na</v>
      </c>
      <c r="IS546" t="b">
        <f t="shared" si="603"/>
        <v>0</v>
      </c>
      <c r="KQ546" t="b">
        <f t="shared" si="604"/>
        <v>0</v>
      </c>
      <c r="KR546">
        <f t="shared" si="564"/>
        <v>107</v>
      </c>
    </row>
    <row r="547" spans="1:304" ht="18.600000000000001" customHeight="1" outlineLevel="1" x14ac:dyDescent="0.3">
      <c r="A547">
        <v>8</v>
      </c>
      <c r="B547">
        <v>35</v>
      </c>
      <c r="C547" s="2">
        <v>44912.63490740741</v>
      </c>
      <c r="D547">
        <v>1</v>
      </c>
      <c r="E547" t="s">
        <v>581</v>
      </c>
      <c r="F547" t="s">
        <v>680</v>
      </c>
      <c r="G547">
        <f>VLOOKUP(F547,'Vlookup tables'!$A$2:$B$10,2,FALSE)</f>
        <v>2</v>
      </c>
      <c r="H547" t="s">
        <v>545</v>
      </c>
      <c r="J547" t="str">
        <f t="shared" si="605"/>
        <v>Engineering</v>
      </c>
      <c r="K547" t="s">
        <v>524</v>
      </c>
      <c r="L547">
        <f>VLOOKUP(K547,'Vlookup tables'!$A$2:$B$10,2,FALSE)</f>
        <v>0</v>
      </c>
      <c r="N547" t="str">
        <f t="shared" si="565"/>
        <v>Unknown</v>
      </c>
      <c r="O547" t="str">
        <f t="shared" si="566"/>
        <v>Unknown</v>
      </c>
      <c r="P547" t="str">
        <f t="shared" si="567"/>
        <v>Unknown</v>
      </c>
      <c r="Q547" t="str">
        <f t="shared" si="568"/>
        <v>Unknown</v>
      </c>
      <c r="R547" t="str">
        <f t="shared" si="569"/>
        <v>Unknown</v>
      </c>
      <c r="T547" t="str">
        <f t="shared" si="606"/>
        <v>Unknown</v>
      </c>
      <c r="U547" t="str">
        <f t="shared" si="607"/>
        <v>Unknown</v>
      </c>
      <c r="V547" t="str">
        <f t="shared" si="608"/>
        <v>Unknown</v>
      </c>
      <c r="W547" t="str">
        <f t="shared" si="609"/>
        <v>Unknown</v>
      </c>
      <c r="X547" t="str">
        <f t="shared" si="610"/>
        <v>Unknown</v>
      </c>
      <c r="Z547" t="str">
        <f>VLOOKUP(Y547,'Vlookup tables'!$D$2:$E$6,2,FALSE)</f>
        <v>Unknown</v>
      </c>
      <c r="AA547" t="str">
        <f t="shared" si="547"/>
        <v>Unknown</v>
      </c>
      <c r="AB547" t="str">
        <f t="shared" si="570"/>
        <v>Unknown</v>
      </c>
      <c r="AC547" t="str">
        <f t="shared" si="571"/>
        <v>Unknown</v>
      </c>
      <c r="AD547" t="str">
        <f t="shared" si="572"/>
        <v>Unknown</v>
      </c>
      <c r="AE547" t="str">
        <f t="shared" si="573"/>
        <v>Unknown</v>
      </c>
      <c r="AF547" t="str">
        <f>IF(OR(AA547=FALSE,AA547="na"),"na",VLOOKUP(AV547,'Vlookup tables'!$G$2:$H$7,2,FALSE))</f>
        <v>Unknown</v>
      </c>
      <c r="AG547" t="str">
        <f>IF(OR(AB547=FALSE,AB547="na"),"na",VLOOKUP(AW547,'Vlookup tables'!$G$2:$H$7,2,FALSE))</f>
        <v>Unknown</v>
      </c>
      <c r="AH547" t="str">
        <f>IF(OR(AC547=FALSE,AC547="na"),"na",VLOOKUP(AX547,'Vlookup tables'!$G$2:$H$7,2,FALSE))</f>
        <v>Unknown</v>
      </c>
      <c r="AI547" t="str">
        <f>IF(OR(AD547=FALSE,AD547="na"),"na",VLOOKUP(AY547,'Vlookup tables'!$G$2:$H$7,2,FALSE))</f>
        <v>Unknown</v>
      </c>
      <c r="AJ547" t="str">
        <f>IF(OR(AA547=FALSE,AA547="na"),"na",VLOOKUP(BC547,'Vlookup tables'!$J$2:$K$5,2,FALSE))</f>
        <v>Unknown</v>
      </c>
      <c r="AK547" t="str">
        <f>IF(OR(AB547=FALSE,AB547="na"),"na",VLOOKUP(BD547,'Vlookup tables'!$J$2:$K$5,2,FALSE))</f>
        <v>Unknown</v>
      </c>
      <c r="AL547" t="str">
        <f>IF(OR(AC547=FALSE,AC547="na"),"na",VLOOKUP(BE547,'Vlookup tables'!$J$2:$K$5,2,FALSE))</f>
        <v>Unknown</v>
      </c>
      <c r="AM547" t="str">
        <f>IF(OR(AD547=FALSE,AD547="na"),"na",VLOOKUP(BF547,'Vlookup tables'!$J$2:$K$5,2,FALSE))</f>
        <v>Unknown</v>
      </c>
      <c r="AN547" t="b">
        <f t="shared" si="574"/>
        <v>0</v>
      </c>
      <c r="AO547" t="b">
        <f t="shared" si="575"/>
        <v>0</v>
      </c>
      <c r="AP547" t="b">
        <f t="shared" si="576"/>
        <v>0</v>
      </c>
      <c r="AQ547" t="b">
        <f t="shared" si="577"/>
        <v>0</v>
      </c>
      <c r="BQ547" t="str">
        <f t="shared" si="578"/>
        <v>Unknown</v>
      </c>
      <c r="BR547" t="str">
        <f t="shared" si="579"/>
        <v>Unknown</v>
      </c>
      <c r="BS547" t="str">
        <f t="shared" si="580"/>
        <v>Unknown</v>
      </c>
      <c r="BT547" t="str">
        <f t="shared" si="581"/>
        <v>Unknown</v>
      </c>
      <c r="BU547" t="str">
        <f t="shared" si="582"/>
        <v>Unknown</v>
      </c>
      <c r="BV547" t="str">
        <f t="shared" si="583"/>
        <v>Unknown</v>
      </c>
      <c r="BW547" t="str">
        <f>IF(OR(BR547=FALSE,BR547="na"),"na",VLOOKUP(CN547,'Vlookup tables'!$G$2:$H$7,2,FALSE))</f>
        <v>Unknown</v>
      </c>
      <c r="BX547" t="str">
        <f>IF(OR(BS547=FALSE,BS547="na"),"na",VLOOKUP(CO547,'Vlookup tables'!$G$2:$H$7,2,FALSE))</f>
        <v>Unknown</v>
      </c>
      <c r="BY547" t="str">
        <f>IF(OR(BT547=FALSE,BT547="na"),"na",VLOOKUP(CP547,'Vlookup tables'!$G$2:$H$7,2,FALSE))</f>
        <v>Unknown</v>
      </c>
      <c r="BZ547" t="str">
        <f>IF(OR(BU547=FALSE,BU547="na"),"na",VLOOKUP(CQ547,'Vlookup tables'!$G$2:$H$7,2,FALSE))</f>
        <v>Unknown</v>
      </c>
      <c r="CA547" t="str">
        <f>IF(OR(BR547=FALSE,BR547="na"),"na",VLOOKUP(CU547,'Vlookup tables'!$J$2:$K$5,2,FALSE))</f>
        <v>Unknown</v>
      </c>
      <c r="CB547" t="str">
        <f>IF(OR(BS547=FALSE,BS547="na"),"na",VLOOKUP(CV547,'Vlookup tables'!$J$2:$K$5,2,FALSE))</f>
        <v>Unknown</v>
      </c>
      <c r="CC547" t="str">
        <f>IF(OR(BT547=FALSE,BT547="na"),"na",VLOOKUP(CW547,'Vlookup tables'!$J$2:$K$5,2,FALSE))</f>
        <v>Unknown</v>
      </c>
      <c r="CD547" t="str">
        <f>IF(OR(BU547=FALSE,BU547="na"),"na",VLOOKUP(CX547,'Vlookup tables'!$J$2:$K$5,2,FALSE))</f>
        <v>Unknown</v>
      </c>
      <c r="CE547" t="b">
        <f t="shared" si="584"/>
        <v>0</v>
      </c>
      <c r="CF547" t="b">
        <f t="shared" si="585"/>
        <v>0</v>
      </c>
      <c r="CG547" t="b">
        <f t="shared" si="586"/>
        <v>0</v>
      </c>
      <c r="CH547" t="b">
        <f t="shared" si="587"/>
        <v>0</v>
      </c>
      <c r="DI547" t="b">
        <f t="shared" si="588"/>
        <v>0</v>
      </c>
      <c r="EQ547" t="str">
        <f t="shared" si="589"/>
        <v>Unknown</v>
      </c>
      <c r="ER547" t="b">
        <f t="shared" si="590"/>
        <v>0</v>
      </c>
      <c r="ES547" t="b">
        <f t="shared" si="591"/>
        <v>0</v>
      </c>
      <c r="ET547" t="b">
        <f t="shared" si="592"/>
        <v>0</v>
      </c>
      <c r="EU547" t="b">
        <f t="shared" si="593"/>
        <v>0</v>
      </c>
      <c r="EV547" t="b">
        <f t="shared" si="594"/>
        <v>0</v>
      </c>
      <c r="EW547" t="str">
        <f t="shared" si="548"/>
        <v>na</v>
      </c>
      <c r="EX547" t="str">
        <f t="shared" si="549"/>
        <v>na</v>
      </c>
      <c r="EY547" t="str">
        <f t="shared" si="550"/>
        <v>na</v>
      </c>
      <c r="EZ547" t="str">
        <f t="shared" si="551"/>
        <v>na</v>
      </c>
      <c r="FA547" t="str">
        <f t="shared" si="552"/>
        <v>na</v>
      </c>
      <c r="FB547" t="str">
        <f t="shared" si="553"/>
        <v>na</v>
      </c>
      <c r="FC547" t="str">
        <f t="shared" si="595"/>
        <v>na</v>
      </c>
      <c r="FD547" t="str">
        <f t="shared" si="554"/>
        <v>na</v>
      </c>
      <c r="FE547" t="str">
        <f t="shared" si="555"/>
        <v>na</v>
      </c>
      <c r="FF547" t="str">
        <f t="shared" si="556"/>
        <v>na</v>
      </c>
      <c r="FG547" t="str">
        <f t="shared" si="557"/>
        <v>na</v>
      </c>
      <c r="FH547" t="str">
        <f t="shared" si="596"/>
        <v>na</v>
      </c>
      <c r="FI547" t="str">
        <f>IF(OR(FD547=FALSE,FD547="na"),"na",VLOOKUP(GH547,'Vlookup tables'!$G$2:$H$7,2,FALSE))</f>
        <v>na</v>
      </c>
      <c r="FJ547" t="str">
        <f>IF(OR(FE547=FALSE,FE547="na"),"na",VLOOKUP(GI547,'Vlookup tables'!$G$2:$H$7,2,FALSE))</f>
        <v>na</v>
      </c>
      <c r="FK547" t="str">
        <f>IF(OR(FF547=FALSE,FF547="na"),"na",VLOOKUP(GJ547,'Vlookup tables'!$G$2:$H$7,2,FALSE))</f>
        <v>na</v>
      </c>
      <c r="FL547" t="str">
        <f>IF(OR(FG547=FALSE,FG547="na"),"na",VLOOKUP(GK547,'Vlookup tables'!$G$2:$H$7,2,FALSE))</f>
        <v>na</v>
      </c>
      <c r="FM547" t="str">
        <f>IF(OR(FD547=FALSE,FD547="na"),"na",VLOOKUP(GO547,'Vlookup tables'!$J$2:$K$5,2,FALSE))</f>
        <v>na</v>
      </c>
      <c r="FN547" t="str">
        <f>IF(OR(FE547=FALSE,FE547="na"),"na",VLOOKUP(GP547,'Vlookup tables'!$J$2:$K$5,2,FALSE))</f>
        <v>na</v>
      </c>
      <c r="FO547" t="str">
        <f>IF(OR(FF547=FALSE,FF547="na"),"na",VLOOKUP(GQ547,'Vlookup tables'!$J$2:$K$5,2,FALSE))</f>
        <v>na</v>
      </c>
      <c r="FP547" t="str">
        <f>IF(OR(FG547=FALSE,FG547="na"),"na",VLOOKUP(GR547,'Vlookup tables'!$J$2:$K$5,2,FALSE))</f>
        <v>na</v>
      </c>
      <c r="FQ547" t="str">
        <f t="shared" si="558"/>
        <v>na</v>
      </c>
      <c r="FR547" t="str">
        <f t="shared" si="559"/>
        <v>na</v>
      </c>
      <c r="FS547" t="str">
        <f t="shared" si="560"/>
        <v>na</v>
      </c>
      <c r="FT547" t="str">
        <f t="shared" si="561"/>
        <v>na</v>
      </c>
      <c r="FU547" t="str">
        <f t="shared" si="562"/>
        <v>na</v>
      </c>
      <c r="HX547" t="str">
        <f>IF(IT547="","Unknown",VLOOKUP(IT547,'Vlookup tables'!$B$13:$C$16,2,FALSE))</f>
        <v>Unknown</v>
      </c>
      <c r="HY547" t="str">
        <f>IF(IU547="","Unknown",VLOOKUP(IU547,'Vlookup tables'!$D$13:$E$16,2,FALSE))</f>
        <v>Unknown</v>
      </c>
      <c r="HZ547" t="str">
        <f>IF(IV547="","Unknown",VLOOKUP(IV547,'Vlookup tables'!$F$13:$G$16,2,FALSE))</f>
        <v>Unknown</v>
      </c>
      <c r="IA547" t="str">
        <f>IF(IW547="","Unknown",VLOOKUP(IW547,'Vlookup tables'!$H$13:$I$16,2,FALSE))</f>
        <v>Unknown</v>
      </c>
      <c r="IB547" t="str">
        <f>IF(IX547="","Unknown",VLOOKUP(IX547,'Vlookup tables'!$J$13:$K$16,2,FALSE))</f>
        <v>Unknown</v>
      </c>
      <c r="IC547" t="str">
        <f>IF(IY547="","Unknown",VLOOKUP(IY547,'Vlookup tables'!$L$13:$M$16,2,FALSE))</f>
        <v>Unknown</v>
      </c>
      <c r="ID547" t="str">
        <f>IF(IZ547="","Unknown",VLOOKUP(IZ547,'Vlookup tables'!$N$13:$O$16,2,FALSE))</f>
        <v>Unknown</v>
      </c>
      <c r="IE547" t="str">
        <f>VLOOKUP(JA547,'Vlookup tables'!$P$13:$Q$15,2,FALSE)</f>
        <v>Unknown</v>
      </c>
      <c r="IF547" t="str">
        <f t="shared" si="597"/>
        <v>na</v>
      </c>
      <c r="IG547" t="str">
        <f t="shared" si="598"/>
        <v>na</v>
      </c>
      <c r="IH547" t="str">
        <f t="shared" si="599"/>
        <v>na</v>
      </c>
      <c r="II547" t="str">
        <f t="shared" si="563"/>
        <v>na</v>
      </c>
      <c r="IJ547" t="str">
        <f>IF(OR(IF547=FALSE,IF547="na"),"na",VLOOKUP(JF547,'Vlookup tables'!$G$2:$H$7,2,FALSE))</f>
        <v>na</v>
      </c>
      <c r="IK547" t="str">
        <f>IF(OR(IG547=FALSE,IG547="na"),"na",VLOOKUP(JG547,'Vlookup tables'!$G$2:$H$7,2,FALSE))</f>
        <v>na</v>
      </c>
      <c r="IL547" t="str">
        <f>IF(OR(IH547=FALSE,IH547="na"),"na",VLOOKUP(JH547,'Vlookup tables'!$G$2:$H$7,2,FALSE))</f>
        <v>na</v>
      </c>
      <c r="IM547" t="str">
        <f>IF(OR(IF547=FALSE,IF547="na"),"na",VLOOKUP(JL547,'Vlookup tables'!$J$2:$K$5,2,FALSE))</f>
        <v>na</v>
      </c>
      <c r="IN547" t="str">
        <f>IF(OR(IG547=FALSE,IG547="na"),"na",VLOOKUP(JM547,'Vlookup tables'!$J$2:$K$5,2,FALSE))</f>
        <v>na</v>
      </c>
      <c r="IO547" t="str">
        <f>IF(OR(IH547=FALSE,IH547="na"),"na",VLOOKUP(JN547,'Vlookup tables'!$J$2:$K$5,2,FALSE))</f>
        <v>na</v>
      </c>
      <c r="IP547" t="str">
        <f t="shared" si="600"/>
        <v>na</v>
      </c>
      <c r="IQ547" t="str">
        <f t="shared" si="601"/>
        <v>na</v>
      </c>
      <c r="IR547" t="str">
        <f t="shared" si="602"/>
        <v>na</v>
      </c>
      <c r="IS547" t="b">
        <f t="shared" si="603"/>
        <v>0</v>
      </c>
      <c r="KQ547" t="b">
        <f t="shared" si="604"/>
        <v>0</v>
      </c>
      <c r="KR547">
        <f t="shared" si="564"/>
        <v>111</v>
      </c>
    </row>
    <row r="548" spans="1:304" ht="27.6" customHeight="1" outlineLevel="1" x14ac:dyDescent="0.3">
      <c r="A548">
        <v>8</v>
      </c>
      <c r="B548">
        <v>37</v>
      </c>
      <c r="C548" s="2">
        <v>44912.641261574077</v>
      </c>
      <c r="D548">
        <v>1</v>
      </c>
      <c r="E548" t="s">
        <v>590</v>
      </c>
      <c r="F548" t="s">
        <v>612</v>
      </c>
      <c r="G548">
        <f>VLOOKUP(F548,'Vlookup tables'!$A$2:$B$10,2,FALSE)</f>
        <v>5</v>
      </c>
      <c r="H548" t="s">
        <v>567</v>
      </c>
      <c r="J548" t="str">
        <f t="shared" si="605"/>
        <v>Administration</v>
      </c>
      <c r="K548" t="s">
        <v>612</v>
      </c>
      <c r="L548">
        <f>VLOOKUP(K548,'Vlookup tables'!$A$2:$B$10,2,FALSE)</f>
        <v>5</v>
      </c>
      <c r="N548" t="str">
        <f t="shared" si="565"/>
        <v>Unknown</v>
      </c>
      <c r="O548" t="str">
        <f t="shared" si="566"/>
        <v>Unknown</v>
      </c>
      <c r="P548" t="str">
        <f t="shared" si="567"/>
        <v>Unknown</v>
      </c>
      <c r="Q548" t="str">
        <f t="shared" si="568"/>
        <v>Unknown</v>
      </c>
      <c r="R548" t="str">
        <f t="shared" si="569"/>
        <v>Unknown</v>
      </c>
      <c r="T548" t="str">
        <f t="shared" si="606"/>
        <v>Unknown</v>
      </c>
      <c r="U548" t="str">
        <f t="shared" si="607"/>
        <v>Unknown</v>
      </c>
      <c r="V548" t="str">
        <f t="shared" si="608"/>
        <v>Unknown</v>
      </c>
      <c r="W548" t="str">
        <f t="shared" si="609"/>
        <v>Unknown</v>
      </c>
      <c r="X548" t="str">
        <f t="shared" si="610"/>
        <v>Unknown</v>
      </c>
      <c r="Z548" t="str">
        <f>VLOOKUP(Y548,'Vlookup tables'!$D$2:$E$6,2,FALSE)</f>
        <v>Unknown</v>
      </c>
      <c r="AA548" t="str">
        <f t="shared" si="547"/>
        <v>Unknown</v>
      </c>
      <c r="AB548" t="str">
        <f t="shared" si="570"/>
        <v>Unknown</v>
      </c>
      <c r="AC548" t="str">
        <f t="shared" si="571"/>
        <v>Unknown</v>
      </c>
      <c r="AD548" t="str">
        <f t="shared" si="572"/>
        <v>Unknown</v>
      </c>
      <c r="AE548" t="str">
        <f t="shared" si="573"/>
        <v>Unknown</v>
      </c>
      <c r="AF548" t="str">
        <f>IF(OR(AA548=FALSE,AA548="na"),"na",VLOOKUP(AV548,'Vlookup tables'!$G$2:$H$7,2,FALSE))</f>
        <v>Unknown</v>
      </c>
      <c r="AG548" t="str">
        <f>IF(OR(AB548=FALSE,AB548="na"),"na",VLOOKUP(AW548,'Vlookup tables'!$G$2:$H$7,2,FALSE))</f>
        <v>Unknown</v>
      </c>
      <c r="AH548" t="str">
        <f>IF(OR(AC548=FALSE,AC548="na"),"na",VLOOKUP(AX548,'Vlookup tables'!$G$2:$H$7,2,FALSE))</f>
        <v>Unknown</v>
      </c>
      <c r="AI548" t="str">
        <f>IF(OR(AD548=FALSE,AD548="na"),"na",VLOOKUP(AY548,'Vlookup tables'!$G$2:$H$7,2,FALSE))</f>
        <v>Unknown</v>
      </c>
      <c r="AJ548" t="str">
        <f>IF(OR(AA548=FALSE,AA548="na"),"na",VLOOKUP(BC548,'Vlookup tables'!$J$2:$K$5,2,FALSE))</f>
        <v>Unknown</v>
      </c>
      <c r="AK548" t="str">
        <f>IF(OR(AB548=FALSE,AB548="na"),"na",VLOOKUP(BD548,'Vlookup tables'!$J$2:$K$5,2,FALSE))</f>
        <v>Unknown</v>
      </c>
      <c r="AL548" t="str">
        <f>IF(OR(AC548=FALSE,AC548="na"),"na",VLOOKUP(BE548,'Vlookup tables'!$J$2:$K$5,2,FALSE))</f>
        <v>Unknown</v>
      </c>
      <c r="AM548" t="str">
        <f>IF(OR(AD548=FALSE,AD548="na"),"na",VLOOKUP(BF548,'Vlookup tables'!$J$2:$K$5,2,FALSE))</f>
        <v>Unknown</v>
      </c>
      <c r="AN548" t="b">
        <f t="shared" si="574"/>
        <v>0</v>
      </c>
      <c r="AO548" t="b">
        <f t="shared" si="575"/>
        <v>0</v>
      </c>
      <c r="AP548" t="b">
        <f t="shared" si="576"/>
        <v>0</v>
      </c>
      <c r="AQ548" t="b">
        <f t="shared" si="577"/>
        <v>0</v>
      </c>
      <c r="BQ548" t="str">
        <f t="shared" si="578"/>
        <v>Unknown</v>
      </c>
      <c r="BR548" t="str">
        <f t="shared" si="579"/>
        <v>Unknown</v>
      </c>
      <c r="BS548" t="str">
        <f t="shared" si="580"/>
        <v>Unknown</v>
      </c>
      <c r="BT548" t="str">
        <f t="shared" si="581"/>
        <v>Unknown</v>
      </c>
      <c r="BU548" t="str">
        <f t="shared" si="582"/>
        <v>Unknown</v>
      </c>
      <c r="BV548" t="str">
        <f t="shared" si="583"/>
        <v>Unknown</v>
      </c>
      <c r="BW548" t="str">
        <f>IF(OR(BR548=FALSE,BR548="na"),"na",VLOOKUP(CN548,'Vlookup tables'!$G$2:$H$7,2,FALSE))</f>
        <v>Unknown</v>
      </c>
      <c r="BX548" t="str">
        <f>IF(OR(BS548=FALSE,BS548="na"),"na",VLOOKUP(CO548,'Vlookup tables'!$G$2:$H$7,2,FALSE))</f>
        <v>Unknown</v>
      </c>
      <c r="BY548" t="str">
        <f>IF(OR(BT548=FALSE,BT548="na"),"na",VLOOKUP(CP548,'Vlookup tables'!$G$2:$H$7,2,FALSE))</f>
        <v>Unknown</v>
      </c>
      <c r="BZ548" t="str">
        <f>IF(OR(BU548=FALSE,BU548="na"),"na",VLOOKUP(CQ548,'Vlookup tables'!$G$2:$H$7,2,FALSE))</f>
        <v>Unknown</v>
      </c>
      <c r="CA548" t="str">
        <f>IF(OR(BR548=FALSE,BR548="na"),"na",VLOOKUP(CU548,'Vlookup tables'!$J$2:$K$5,2,FALSE))</f>
        <v>Unknown</v>
      </c>
      <c r="CB548" t="str">
        <f>IF(OR(BS548=FALSE,BS548="na"),"na",VLOOKUP(CV548,'Vlookup tables'!$J$2:$K$5,2,FALSE))</f>
        <v>Unknown</v>
      </c>
      <c r="CC548" t="str">
        <f>IF(OR(BT548=FALSE,BT548="na"),"na",VLOOKUP(CW548,'Vlookup tables'!$J$2:$K$5,2,FALSE))</f>
        <v>Unknown</v>
      </c>
      <c r="CD548" t="str">
        <f>IF(OR(BU548=FALSE,BU548="na"),"na",VLOOKUP(CX548,'Vlookup tables'!$J$2:$K$5,2,FALSE))</f>
        <v>Unknown</v>
      </c>
      <c r="CE548" t="b">
        <f t="shared" si="584"/>
        <v>0</v>
      </c>
      <c r="CF548" t="b">
        <f t="shared" si="585"/>
        <v>0</v>
      </c>
      <c r="CG548" t="b">
        <f t="shared" si="586"/>
        <v>0</v>
      </c>
      <c r="CH548" t="b">
        <f t="shared" si="587"/>
        <v>0</v>
      </c>
      <c r="DI548" t="b">
        <f t="shared" si="588"/>
        <v>0</v>
      </c>
      <c r="EQ548" t="str">
        <f t="shared" si="589"/>
        <v>Unknown</v>
      </c>
      <c r="ER548" t="b">
        <f t="shared" si="590"/>
        <v>0</v>
      </c>
      <c r="ES548" t="b">
        <f t="shared" si="591"/>
        <v>0</v>
      </c>
      <c r="ET548" t="b">
        <f t="shared" si="592"/>
        <v>0</v>
      </c>
      <c r="EU548" t="b">
        <f t="shared" si="593"/>
        <v>0</v>
      </c>
      <c r="EV548" t="b">
        <f t="shared" si="594"/>
        <v>0</v>
      </c>
      <c r="EW548" t="str">
        <f t="shared" si="548"/>
        <v>na</v>
      </c>
      <c r="EX548" t="str">
        <f t="shared" si="549"/>
        <v>na</v>
      </c>
      <c r="EY548" t="str">
        <f t="shared" si="550"/>
        <v>na</v>
      </c>
      <c r="EZ548" t="str">
        <f t="shared" si="551"/>
        <v>na</v>
      </c>
      <c r="FA548" t="str">
        <f t="shared" si="552"/>
        <v>na</v>
      </c>
      <c r="FB548" t="str">
        <f t="shared" si="553"/>
        <v>na</v>
      </c>
      <c r="FC548" t="str">
        <f t="shared" si="595"/>
        <v>na</v>
      </c>
      <c r="FD548" t="str">
        <f t="shared" si="554"/>
        <v>na</v>
      </c>
      <c r="FE548" t="str">
        <f t="shared" si="555"/>
        <v>na</v>
      </c>
      <c r="FF548" t="str">
        <f t="shared" si="556"/>
        <v>na</v>
      </c>
      <c r="FG548" t="str">
        <f t="shared" si="557"/>
        <v>na</v>
      </c>
      <c r="FH548" t="str">
        <f t="shared" si="596"/>
        <v>na</v>
      </c>
      <c r="FI548" t="str">
        <f>IF(OR(FD548=FALSE,FD548="na"),"na",VLOOKUP(GH548,'Vlookup tables'!$G$2:$H$7,2,FALSE))</f>
        <v>na</v>
      </c>
      <c r="FJ548" t="str">
        <f>IF(OR(FE548=FALSE,FE548="na"),"na",VLOOKUP(GI548,'Vlookup tables'!$G$2:$H$7,2,FALSE))</f>
        <v>na</v>
      </c>
      <c r="FK548" t="str">
        <f>IF(OR(FF548=FALSE,FF548="na"),"na",VLOOKUP(GJ548,'Vlookup tables'!$G$2:$H$7,2,FALSE))</f>
        <v>na</v>
      </c>
      <c r="FL548" t="str">
        <f>IF(OR(FG548=FALSE,FG548="na"),"na",VLOOKUP(GK548,'Vlookup tables'!$G$2:$H$7,2,FALSE))</f>
        <v>na</v>
      </c>
      <c r="FM548" t="str">
        <f>IF(OR(FD548=FALSE,FD548="na"),"na",VLOOKUP(GO548,'Vlookup tables'!$J$2:$K$5,2,FALSE))</f>
        <v>na</v>
      </c>
      <c r="FN548" t="str">
        <f>IF(OR(FE548=FALSE,FE548="na"),"na",VLOOKUP(GP548,'Vlookup tables'!$J$2:$K$5,2,FALSE))</f>
        <v>na</v>
      </c>
      <c r="FO548" t="str">
        <f>IF(OR(FF548=FALSE,FF548="na"),"na",VLOOKUP(GQ548,'Vlookup tables'!$J$2:$K$5,2,FALSE))</f>
        <v>na</v>
      </c>
      <c r="FP548" t="str">
        <f>IF(OR(FG548=FALSE,FG548="na"),"na",VLOOKUP(GR548,'Vlookup tables'!$J$2:$K$5,2,FALSE))</f>
        <v>na</v>
      </c>
      <c r="FQ548" t="str">
        <f t="shared" si="558"/>
        <v>na</v>
      </c>
      <c r="FR548" t="str">
        <f t="shared" si="559"/>
        <v>na</v>
      </c>
      <c r="FS548" t="str">
        <f t="shared" si="560"/>
        <v>na</v>
      </c>
      <c r="FT548" t="str">
        <f t="shared" si="561"/>
        <v>na</v>
      </c>
      <c r="FU548" t="str">
        <f t="shared" si="562"/>
        <v>na</v>
      </c>
      <c r="HX548" t="str">
        <f>IF(IT548="","Unknown",VLOOKUP(IT548,'Vlookup tables'!$B$13:$C$16,2,FALSE))</f>
        <v>Unknown</v>
      </c>
      <c r="HY548" t="str">
        <f>IF(IU548="","Unknown",VLOOKUP(IU548,'Vlookup tables'!$D$13:$E$16,2,FALSE))</f>
        <v>Unknown</v>
      </c>
      <c r="HZ548" t="str">
        <f>IF(IV548="","Unknown",VLOOKUP(IV548,'Vlookup tables'!$F$13:$G$16,2,FALSE))</f>
        <v>Unknown</v>
      </c>
      <c r="IA548" t="str">
        <f>IF(IW548="","Unknown",VLOOKUP(IW548,'Vlookup tables'!$H$13:$I$16,2,FALSE))</f>
        <v>Unknown</v>
      </c>
      <c r="IB548" t="str">
        <f>IF(IX548="","Unknown",VLOOKUP(IX548,'Vlookup tables'!$J$13:$K$16,2,FALSE))</f>
        <v>Unknown</v>
      </c>
      <c r="IC548" t="str">
        <f>IF(IY548="","Unknown",VLOOKUP(IY548,'Vlookup tables'!$L$13:$M$16,2,FALSE))</f>
        <v>Unknown</v>
      </c>
      <c r="ID548" t="str">
        <f>IF(IZ548="","Unknown",VLOOKUP(IZ548,'Vlookup tables'!$N$13:$O$16,2,FALSE))</f>
        <v>Unknown</v>
      </c>
      <c r="IE548" t="str">
        <f>VLOOKUP(JA548,'Vlookup tables'!$P$13:$Q$15,2,FALSE)</f>
        <v>Unknown</v>
      </c>
      <c r="IF548" t="str">
        <f t="shared" si="597"/>
        <v>na</v>
      </c>
      <c r="IG548" t="str">
        <f t="shared" si="598"/>
        <v>na</v>
      </c>
      <c r="IH548" t="str">
        <f t="shared" si="599"/>
        <v>na</v>
      </c>
      <c r="II548" t="str">
        <f t="shared" si="563"/>
        <v>na</v>
      </c>
      <c r="IJ548" t="str">
        <f>IF(OR(IF548=FALSE,IF548="na"),"na",VLOOKUP(JF548,'Vlookup tables'!$G$2:$H$7,2,FALSE))</f>
        <v>na</v>
      </c>
      <c r="IK548" t="str">
        <f>IF(OR(IG548=FALSE,IG548="na"),"na",VLOOKUP(JG548,'Vlookup tables'!$G$2:$H$7,2,FALSE))</f>
        <v>na</v>
      </c>
      <c r="IL548" t="str">
        <f>IF(OR(IH548=FALSE,IH548="na"),"na",VLOOKUP(JH548,'Vlookup tables'!$G$2:$H$7,2,FALSE))</f>
        <v>na</v>
      </c>
      <c r="IM548" t="str">
        <f>IF(OR(IF548=FALSE,IF548="na"),"na",VLOOKUP(JL548,'Vlookup tables'!$J$2:$K$5,2,FALSE))</f>
        <v>na</v>
      </c>
      <c r="IN548" t="str">
        <f>IF(OR(IG548=FALSE,IG548="na"),"na",VLOOKUP(JM548,'Vlookup tables'!$J$2:$K$5,2,FALSE))</f>
        <v>na</v>
      </c>
      <c r="IO548" t="str">
        <f>IF(OR(IH548=FALSE,IH548="na"),"na",VLOOKUP(JN548,'Vlookup tables'!$J$2:$K$5,2,FALSE))</f>
        <v>na</v>
      </c>
      <c r="IP548" t="str">
        <f t="shared" si="600"/>
        <v>na</v>
      </c>
      <c r="IQ548" t="str">
        <f t="shared" si="601"/>
        <v>na</v>
      </c>
      <c r="IR548" t="str">
        <f t="shared" si="602"/>
        <v>na</v>
      </c>
      <c r="IS548" t="b">
        <f t="shared" si="603"/>
        <v>0</v>
      </c>
      <c r="KQ548" t="b">
        <f t="shared" si="604"/>
        <v>0</v>
      </c>
      <c r="KR548">
        <f t="shared" si="564"/>
        <v>111</v>
      </c>
    </row>
    <row r="549" spans="1:304" ht="28.8" customHeight="1" outlineLevel="1" x14ac:dyDescent="0.3">
      <c r="A549">
        <v>16</v>
      </c>
      <c r="B549">
        <v>162</v>
      </c>
      <c r="C549" s="2">
        <v>44912.642199074071</v>
      </c>
      <c r="D549">
        <v>1</v>
      </c>
      <c r="E549" t="s">
        <v>544</v>
      </c>
      <c r="F549" t="s">
        <v>568</v>
      </c>
      <c r="G549">
        <f>VLOOKUP(F549,'Vlookup tables'!$A$2:$B$10,2,FALSE)</f>
        <v>6</v>
      </c>
      <c r="H549" t="s">
        <v>631</v>
      </c>
      <c r="J549" t="str">
        <f t="shared" si="605"/>
        <v>Maintenance</v>
      </c>
      <c r="K549" t="s">
        <v>568</v>
      </c>
      <c r="L549">
        <f>VLOOKUP(K549,'Vlookup tables'!$A$2:$B$10,2,FALSE)</f>
        <v>6</v>
      </c>
      <c r="M549" t="s">
        <v>837</v>
      </c>
      <c r="N549" t="b">
        <f t="shared" si="565"/>
        <v>1</v>
      </c>
      <c r="O549" t="b">
        <f t="shared" si="566"/>
        <v>1</v>
      </c>
      <c r="P549" t="b">
        <f t="shared" si="567"/>
        <v>1</v>
      </c>
      <c r="Q549" t="b">
        <f t="shared" si="568"/>
        <v>1</v>
      </c>
      <c r="R549" t="b">
        <f t="shared" si="569"/>
        <v>1</v>
      </c>
      <c r="T549" t="str">
        <f t="shared" si="606"/>
        <v>na</v>
      </c>
      <c r="U549" t="str">
        <f t="shared" si="607"/>
        <v>na</v>
      </c>
      <c r="V549" t="str">
        <f t="shared" si="608"/>
        <v>na</v>
      </c>
      <c r="W549" t="str">
        <f t="shared" si="609"/>
        <v>na</v>
      </c>
      <c r="X549" t="str">
        <f t="shared" si="610"/>
        <v>na</v>
      </c>
      <c r="Y549" t="s">
        <v>517</v>
      </c>
      <c r="Z549">
        <f>VLOOKUP(Y549,'Vlookup tables'!$D$2:$E$6,2,FALSE)</f>
        <v>1</v>
      </c>
      <c r="AA549" t="b">
        <f t="shared" si="547"/>
        <v>1</v>
      </c>
      <c r="AB549" t="b">
        <f t="shared" si="570"/>
        <v>0</v>
      </c>
      <c r="AC549" t="b">
        <f t="shared" si="571"/>
        <v>0</v>
      </c>
      <c r="AD549" t="b">
        <f t="shared" si="572"/>
        <v>0</v>
      </c>
      <c r="AE549" t="b">
        <f t="shared" si="573"/>
        <v>0</v>
      </c>
      <c r="AF549">
        <f>IF(OR(AA549=FALSE,AA549="na"),"na",VLOOKUP(AV549,'Vlookup tables'!$G$2:$H$7,2,FALSE))</f>
        <v>5</v>
      </c>
      <c r="AG549" t="str">
        <f>IF(OR(AB549=FALSE,AB549="na"),"na",VLOOKUP(AW549,'Vlookup tables'!$G$2:$H$7,2,FALSE))</f>
        <v>na</v>
      </c>
      <c r="AH549" t="str">
        <f>IF(OR(AC549=FALSE,AC549="na"),"na",VLOOKUP(AX549,'Vlookup tables'!$G$2:$H$7,2,FALSE))</f>
        <v>na</v>
      </c>
      <c r="AI549" t="str">
        <f>IF(OR(AD549=FALSE,AD549="na"),"na",VLOOKUP(AY549,'Vlookup tables'!$G$2:$H$7,2,FALSE))</f>
        <v>na</v>
      </c>
      <c r="AJ549">
        <f>IF(OR(AA549=FALSE,AA549="na"),"na",VLOOKUP(BC549,'Vlookup tables'!$J$2:$K$5,2,FALSE))</f>
        <v>3</v>
      </c>
      <c r="AK549" t="str">
        <f>IF(OR(AB549=FALSE,AB549="na"),"na",VLOOKUP(BD549,'Vlookup tables'!$J$2:$K$5,2,FALSE))</f>
        <v>na</v>
      </c>
      <c r="AL549" t="str">
        <f>IF(OR(AC549=FALSE,AC549="na"),"na",VLOOKUP(BE549,'Vlookup tables'!$J$2:$K$5,2,FALSE))</f>
        <v>na</v>
      </c>
      <c r="AM549" t="str">
        <f>IF(OR(AD549=FALSE,AD549="na"),"na",VLOOKUP(BF549,'Vlookup tables'!$J$2:$K$5,2,FALSE))</f>
        <v>na</v>
      </c>
      <c r="AN549" t="b">
        <f t="shared" si="574"/>
        <v>0</v>
      </c>
      <c r="AO549" t="str">
        <f t="shared" si="575"/>
        <v>na</v>
      </c>
      <c r="AP549" t="str">
        <f t="shared" si="576"/>
        <v>na</v>
      </c>
      <c r="AQ549" t="str">
        <f t="shared" si="577"/>
        <v>na</v>
      </c>
      <c r="AR549" t="s">
        <v>747</v>
      </c>
      <c r="AV549" t="s">
        <v>551</v>
      </c>
      <c r="AX549" t="s">
        <v>551</v>
      </c>
      <c r="BC549" t="s">
        <v>532</v>
      </c>
      <c r="BE549" t="s">
        <v>532</v>
      </c>
      <c r="BQ549" t="str">
        <f t="shared" si="578"/>
        <v>Unknown</v>
      </c>
      <c r="BR549" t="str">
        <f t="shared" si="579"/>
        <v>Unknown</v>
      </c>
      <c r="BS549" t="str">
        <f t="shared" si="580"/>
        <v>Unknown</v>
      </c>
      <c r="BT549" t="str">
        <f t="shared" si="581"/>
        <v>Unknown</v>
      </c>
      <c r="BU549" t="str">
        <f t="shared" si="582"/>
        <v>Unknown</v>
      </c>
      <c r="BV549" t="str">
        <f t="shared" si="583"/>
        <v>Unknown</v>
      </c>
      <c r="BW549" t="str">
        <f>IF(OR(BR549=FALSE,BR549="na"),"na",VLOOKUP(CN549,'Vlookup tables'!$G$2:$H$7,2,FALSE))</f>
        <v>Unknown</v>
      </c>
      <c r="BX549" t="str">
        <f>IF(OR(BS549=FALSE,BS549="na"),"na",VLOOKUP(CO549,'Vlookup tables'!$G$2:$H$7,2,FALSE))</f>
        <v>Unknown</v>
      </c>
      <c r="BY549" t="str">
        <f>IF(OR(BT549=FALSE,BT549="na"),"na",VLOOKUP(CP549,'Vlookup tables'!$G$2:$H$7,2,FALSE))</f>
        <v>Unknown</v>
      </c>
      <c r="BZ549" t="str">
        <f>IF(OR(BU549=FALSE,BU549="na"),"na",VLOOKUP(CQ549,'Vlookup tables'!$G$2:$H$7,2,FALSE))</f>
        <v>Unknown</v>
      </c>
      <c r="CA549" t="str">
        <f>IF(OR(BR549=FALSE,BR549="na"),"na",VLOOKUP(CU549,'Vlookup tables'!$J$2:$K$5,2,FALSE))</f>
        <v>Unknown</v>
      </c>
      <c r="CB549" t="str">
        <f>IF(OR(BS549=FALSE,BS549="na"),"na",VLOOKUP(CV549,'Vlookup tables'!$J$2:$K$5,2,FALSE))</f>
        <v>Unknown</v>
      </c>
      <c r="CC549" t="str">
        <f>IF(OR(BT549=FALSE,BT549="na"),"na",VLOOKUP(CW549,'Vlookup tables'!$J$2:$K$5,2,FALSE))</f>
        <v>Unknown</v>
      </c>
      <c r="CD549" t="str">
        <f>IF(OR(BU549=FALSE,BU549="na"),"na",VLOOKUP(CX549,'Vlookup tables'!$J$2:$K$5,2,FALSE))</f>
        <v>Unknown</v>
      </c>
      <c r="CE549" t="b">
        <f t="shared" si="584"/>
        <v>0</v>
      </c>
      <c r="CF549" t="b">
        <f t="shared" si="585"/>
        <v>0</v>
      </c>
      <c r="CG549" t="b">
        <f t="shared" si="586"/>
        <v>0</v>
      </c>
      <c r="CH549" t="b">
        <f t="shared" si="587"/>
        <v>0</v>
      </c>
      <c r="DI549" t="b">
        <f t="shared" si="588"/>
        <v>0</v>
      </c>
      <c r="EQ549" t="str">
        <f t="shared" si="589"/>
        <v>Unknown</v>
      </c>
      <c r="ER549" t="b">
        <f t="shared" si="590"/>
        <v>0</v>
      </c>
      <c r="ES549" t="b">
        <f t="shared" si="591"/>
        <v>0</v>
      </c>
      <c r="ET549" t="b">
        <f t="shared" si="592"/>
        <v>0</v>
      </c>
      <c r="EU549" t="b">
        <f t="shared" si="593"/>
        <v>0</v>
      </c>
      <c r="EV549" t="b">
        <f t="shared" si="594"/>
        <v>0</v>
      </c>
      <c r="EW549" t="str">
        <f t="shared" si="548"/>
        <v>na</v>
      </c>
      <c r="EX549" t="str">
        <f t="shared" si="549"/>
        <v>na</v>
      </c>
      <c r="EY549" t="str">
        <f t="shared" si="550"/>
        <v>na</v>
      </c>
      <c r="EZ549" t="str">
        <f t="shared" si="551"/>
        <v>na</v>
      </c>
      <c r="FA549" t="str">
        <f t="shared" si="552"/>
        <v>na</v>
      </c>
      <c r="FB549" t="str">
        <f t="shared" si="553"/>
        <v>na</v>
      </c>
      <c r="FC549" t="str">
        <f t="shared" si="595"/>
        <v>na</v>
      </c>
      <c r="FD549" t="str">
        <f t="shared" si="554"/>
        <v>na</v>
      </c>
      <c r="FE549" t="str">
        <f t="shared" si="555"/>
        <v>na</v>
      </c>
      <c r="FF549" t="str">
        <f t="shared" si="556"/>
        <v>na</v>
      </c>
      <c r="FG549" t="str">
        <f t="shared" si="557"/>
        <v>na</v>
      </c>
      <c r="FH549" t="str">
        <f t="shared" si="596"/>
        <v>na</v>
      </c>
      <c r="FI549" t="str">
        <f>IF(OR(FD549=FALSE,FD549="na"),"na",VLOOKUP(GH549,'Vlookup tables'!$G$2:$H$7,2,FALSE))</f>
        <v>na</v>
      </c>
      <c r="FJ549" t="str">
        <f>IF(OR(FE549=FALSE,FE549="na"),"na",VLOOKUP(GI549,'Vlookup tables'!$G$2:$H$7,2,FALSE))</f>
        <v>na</v>
      </c>
      <c r="FK549" t="str">
        <f>IF(OR(FF549=FALSE,FF549="na"),"na",VLOOKUP(GJ549,'Vlookup tables'!$G$2:$H$7,2,FALSE))</f>
        <v>na</v>
      </c>
      <c r="FL549" t="str">
        <f>IF(OR(FG549=FALSE,FG549="na"),"na",VLOOKUP(GK549,'Vlookup tables'!$G$2:$H$7,2,FALSE))</f>
        <v>na</v>
      </c>
      <c r="FM549" t="str">
        <f>IF(OR(FD549=FALSE,FD549="na"),"na",VLOOKUP(GO549,'Vlookup tables'!$J$2:$K$5,2,FALSE))</f>
        <v>na</v>
      </c>
      <c r="FN549" t="str">
        <f>IF(OR(FE549=FALSE,FE549="na"),"na",VLOOKUP(GP549,'Vlookup tables'!$J$2:$K$5,2,FALSE))</f>
        <v>na</v>
      </c>
      <c r="FO549" t="str">
        <f>IF(OR(FF549=FALSE,FF549="na"),"na",VLOOKUP(GQ549,'Vlookup tables'!$J$2:$K$5,2,FALSE))</f>
        <v>na</v>
      </c>
      <c r="FP549" t="str">
        <f>IF(OR(FG549=FALSE,FG549="na"),"na",VLOOKUP(GR549,'Vlookup tables'!$J$2:$K$5,2,FALSE))</f>
        <v>na</v>
      </c>
      <c r="FQ549" t="str">
        <f t="shared" si="558"/>
        <v>na</v>
      </c>
      <c r="FR549" t="str">
        <f t="shared" si="559"/>
        <v>na</v>
      </c>
      <c r="FS549" t="str">
        <f t="shared" si="560"/>
        <v>na</v>
      </c>
      <c r="FT549" t="str">
        <f t="shared" si="561"/>
        <v>na</v>
      </c>
      <c r="FU549" t="str">
        <f t="shared" si="562"/>
        <v>na</v>
      </c>
      <c r="HX549" t="str">
        <f>IF(IT549="","Unknown",VLOOKUP(IT549,'Vlookup tables'!$B$13:$C$16,2,FALSE))</f>
        <v>Unknown</v>
      </c>
      <c r="HY549" t="str">
        <f>IF(IU549="","Unknown",VLOOKUP(IU549,'Vlookup tables'!$D$13:$E$16,2,FALSE))</f>
        <v>Unknown</v>
      </c>
      <c r="HZ549" t="str">
        <f>IF(IV549="","Unknown",VLOOKUP(IV549,'Vlookup tables'!$F$13:$G$16,2,FALSE))</f>
        <v>Unknown</v>
      </c>
      <c r="IA549" t="str">
        <f>IF(IW549="","Unknown",VLOOKUP(IW549,'Vlookup tables'!$H$13:$I$16,2,FALSE))</f>
        <v>Unknown</v>
      </c>
      <c r="IB549" t="str">
        <f>IF(IX549="","Unknown",VLOOKUP(IX549,'Vlookup tables'!$J$13:$K$16,2,FALSE))</f>
        <v>Unknown</v>
      </c>
      <c r="IC549" t="str">
        <f>IF(IY549="","Unknown",VLOOKUP(IY549,'Vlookup tables'!$L$13:$M$16,2,FALSE))</f>
        <v>Unknown</v>
      </c>
      <c r="ID549" t="str">
        <f>IF(IZ549="","Unknown",VLOOKUP(IZ549,'Vlookup tables'!$N$13:$O$16,2,FALSE))</f>
        <v>Unknown</v>
      </c>
      <c r="IE549" t="str">
        <f>VLOOKUP(JA549,'Vlookup tables'!$P$13:$Q$15,2,FALSE)</f>
        <v>Unknown</v>
      </c>
      <c r="IF549" t="str">
        <f t="shared" si="597"/>
        <v>na</v>
      </c>
      <c r="IG549" t="str">
        <f t="shared" si="598"/>
        <v>na</v>
      </c>
      <c r="IH549" t="str">
        <f t="shared" si="599"/>
        <v>na</v>
      </c>
      <c r="II549" t="str">
        <f t="shared" si="563"/>
        <v>na</v>
      </c>
      <c r="IJ549" t="str">
        <f>IF(OR(IF549=FALSE,IF549="na"),"na",VLOOKUP(JF549,'Vlookup tables'!$G$2:$H$7,2,FALSE))</f>
        <v>na</v>
      </c>
      <c r="IK549" t="str">
        <f>IF(OR(IG549=FALSE,IG549="na"),"na",VLOOKUP(JG549,'Vlookup tables'!$G$2:$H$7,2,FALSE))</f>
        <v>na</v>
      </c>
      <c r="IL549" t="str">
        <f>IF(OR(IH549=FALSE,IH549="na"),"na",VLOOKUP(JH549,'Vlookup tables'!$G$2:$H$7,2,FALSE))</f>
        <v>na</v>
      </c>
      <c r="IM549" t="str">
        <f>IF(OR(IF549=FALSE,IF549="na"),"na",VLOOKUP(JL549,'Vlookup tables'!$J$2:$K$5,2,FALSE))</f>
        <v>na</v>
      </c>
      <c r="IN549" t="str">
        <f>IF(OR(IG549=FALSE,IG549="na"),"na",VLOOKUP(JM549,'Vlookup tables'!$J$2:$K$5,2,FALSE))</f>
        <v>na</v>
      </c>
      <c r="IO549" t="str">
        <f>IF(OR(IH549=FALSE,IH549="na"),"na",VLOOKUP(JN549,'Vlookup tables'!$J$2:$K$5,2,FALSE))</f>
        <v>na</v>
      </c>
      <c r="IP549" t="str">
        <f t="shared" si="600"/>
        <v>na</v>
      </c>
      <c r="IQ549" t="str">
        <f t="shared" si="601"/>
        <v>na</v>
      </c>
      <c r="IR549" t="str">
        <f t="shared" si="602"/>
        <v>na</v>
      </c>
      <c r="IS549" t="b">
        <f t="shared" si="603"/>
        <v>0</v>
      </c>
      <c r="KQ549" t="b">
        <f t="shared" si="604"/>
        <v>0</v>
      </c>
      <c r="KR549">
        <f t="shared" si="564"/>
        <v>118</v>
      </c>
    </row>
    <row r="550" spans="1:304" ht="27.6" customHeight="1" outlineLevel="1" x14ac:dyDescent="0.3">
      <c r="A550">
        <v>45</v>
      </c>
      <c r="B550">
        <v>373</v>
      </c>
      <c r="C550" s="2">
        <v>44912.645474537036</v>
      </c>
      <c r="D550">
        <v>1</v>
      </c>
      <c r="E550" t="s">
        <v>544</v>
      </c>
      <c r="F550" t="s">
        <v>566</v>
      </c>
      <c r="G550">
        <f>VLOOKUP(F550,'Vlookup tables'!$A$2:$B$10,2,FALSE)</f>
        <v>3</v>
      </c>
      <c r="H550" t="s">
        <v>579</v>
      </c>
      <c r="I550" t="s">
        <v>1487</v>
      </c>
      <c r="J550" t="str">
        <f t="shared" si="605"/>
        <v>Permits</v>
      </c>
      <c r="K550" t="s">
        <v>566</v>
      </c>
      <c r="L550">
        <f>VLOOKUP(K550,'Vlookup tables'!$A$2:$B$10,2,FALSE)</f>
        <v>3</v>
      </c>
      <c r="M550" t="s">
        <v>583</v>
      </c>
      <c r="N550" t="b">
        <f t="shared" si="565"/>
        <v>1</v>
      </c>
      <c r="O550" t="b">
        <f t="shared" si="566"/>
        <v>0</v>
      </c>
      <c r="P550" t="b">
        <f t="shared" si="567"/>
        <v>0</v>
      </c>
      <c r="Q550" t="b">
        <f t="shared" si="568"/>
        <v>0</v>
      </c>
      <c r="R550" t="b">
        <f t="shared" si="569"/>
        <v>0</v>
      </c>
      <c r="S550" t="s">
        <v>547</v>
      </c>
      <c r="T550" t="str">
        <f t="shared" si="606"/>
        <v>na</v>
      </c>
      <c r="U550" t="b">
        <f t="shared" si="607"/>
        <v>0</v>
      </c>
      <c r="V550" t="b">
        <f t="shared" si="608"/>
        <v>1</v>
      </c>
      <c r="W550" t="b">
        <f t="shared" si="609"/>
        <v>0</v>
      </c>
      <c r="X550" t="b">
        <f t="shared" si="610"/>
        <v>0</v>
      </c>
      <c r="Y550" t="s">
        <v>517</v>
      </c>
      <c r="Z550">
        <f>VLOOKUP(Y550,'Vlookup tables'!$D$2:$E$6,2,FALSE)</f>
        <v>1</v>
      </c>
      <c r="AA550" t="b">
        <f t="shared" si="547"/>
        <v>0</v>
      </c>
      <c r="AB550" t="b">
        <f t="shared" si="570"/>
        <v>0</v>
      </c>
      <c r="AC550" t="b">
        <f t="shared" si="571"/>
        <v>0</v>
      </c>
      <c r="AD550" t="b">
        <f t="shared" si="572"/>
        <v>0</v>
      </c>
      <c r="AE550" t="b">
        <f t="shared" si="573"/>
        <v>0</v>
      </c>
      <c r="AF550" t="str">
        <f>IF(OR(AA550=FALSE,AA550="na"),"na",VLOOKUP(AV550,'Vlookup tables'!$G$2:$H$7,2,FALSE))</f>
        <v>na</v>
      </c>
      <c r="AG550" t="str">
        <f>IF(OR(AB550=FALSE,AB550="na"),"na",VLOOKUP(AW550,'Vlookup tables'!$G$2:$H$7,2,FALSE))</f>
        <v>na</v>
      </c>
      <c r="AH550" t="str">
        <f>IF(OR(AC550=FALSE,AC550="na"),"na",VLOOKUP(AX550,'Vlookup tables'!$G$2:$H$7,2,FALSE))</f>
        <v>na</v>
      </c>
      <c r="AI550" t="str">
        <f>IF(OR(AD550=FALSE,AD550="na"),"na",VLOOKUP(AY550,'Vlookup tables'!$G$2:$H$7,2,FALSE))</f>
        <v>na</v>
      </c>
      <c r="AJ550" t="str">
        <f>IF(OR(AA550=FALSE,AA550="na"),"na",VLOOKUP(BC550,'Vlookup tables'!$J$2:$K$5,2,FALSE))</f>
        <v>na</v>
      </c>
      <c r="AK550" t="str">
        <f>IF(OR(AB550=FALSE,AB550="na"),"na",VLOOKUP(BD550,'Vlookup tables'!$J$2:$K$5,2,FALSE))</f>
        <v>na</v>
      </c>
      <c r="AL550" t="str">
        <f>IF(OR(AC550=FALSE,AC550="na"),"na",VLOOKUP(BE550,'Vlookup tables'!$J$2:$K$5,2,FALSE))</f>
        <v>na</v>
      </c>
      <c r="AM550" t="str">
        <f>IF(OR(AD550=FALSE,AD550="na"),"na",VLOOKUP(BF550,'Vlookup tables'!$J$2:$K$5,2,FALSE))</f>
        <v>na</v>
      </c>
      <c r="AN550" t="str">
        <f t="shared" si="574"/>
        <v>na</v>
      </c>
      <c r="AO550" t="str">
        <f t="shared" si="575"/>
        <v>na</v>
      </c>
      <c r="AP550" t="str">
        <f t="shared" si="576"/>
        <v>na</v>
      </c>
      <c r="AQ550" t="str">
        <f t="shared" si="577"/>
        <v>na</v>
      </c>
      <c r="AR550" t="s">
        <v>632</v>
      </c>
      <c r="AX550" t="s">
        <v>531</v>
      </c>
      <c r="BE550" t="s">
        <v>528</v>
      </c>
      <c r="BL550" t="s">
        <v>898</v>
      </c>
      <c r="BQ550" t="str">
        <f t="shared" si="578"/>
        <v>Yes</v>
      </c>
      <c r="BR550" t="b">
        <f t="shared" si="579"/>
        <v>1</v>
      </c>
      <c r="BS550" t="b">
        <f t="shared" si="580"/>
        <v>1</v>
      </c>
      <c r="BT550" t="b">
        <f t="shared" si="581"/>
        <v>0</v>
      </c>
      <c r="BU550" t="b">
        <f t="shared" si="582"/>
        <v>0</v>
      </c>
      <c r="BV550" t="b">
        <f t="shared" si="583"/>
        <v>0</v>
      </c>
      <c r="BW550">
        <f>IF(OR(BR550=FALSE,BR550="na"),"na",VLOOKUP(CN550,'Vlookup tables'!$G$2:$H$7,2,FALSE))</f>
        <v>2</v>
      </c>
      <c r="BX550">
        <f>IF(OR(BS550=FALSE,BS550="na"),"na",VLOOKUP(CO550,'Vlookup tables'!$G$2:$H$7,2,FALSE))</f>
        <v>2</v>
      </c>
      <c r="BY550" t="str">
        <f>IF(OR(BT550=FALSE,BT550="na"),"na",VLOOKUP(CP550,'Vlookup tables'!$G$2:$H$7,2,FALSE))</f>
        <v>na</v>
      </c>
      <c r="BZ550" t="str">
        <f>IF(OR(BU550=FALSE,BU550="na"),"na",VLOOKUP(CQ550,'Vlookup tables'!$G$2:$H$7,2,FALSE))</f>
        <v>na</v>
      </c>
      <c r="CA550">
        <f>IF(OR(BR550=FALSE,BR550="na"),"na",VLOOKUP(CU550,'Vlookup tables'!$J$2:$K$5,2,FALSE))</f>
        <v>2</v>
      </c>
      <c r="CB550">
        <f>IF(OR(BS550=FALSE,BS550="na"),"na",VLOOKUP(CV550,'Vlookup tables'!$J$2:$K$5,2,FALSE))</f>
        <v>2</v>
      </c>
      <c r="CC550" t="str">
        <f>IF(OR(BT550=FALSE,BT550="na"),"na",VLOOKUP(CW550,'Vlookup tables'!$J$2:$K$5,2,FALSE))</f>
        <v>na</v>
      </c>
      <c r="CD550" t="str">
        <f>IF(OR(BU550=FALSE,BU550="na"),"na",VLOOKUP(CX550,'Vlookup tables'!$J$2:$K$5,2,FALSE))</f>
        <v>na</v>
      </c>
      <c r="CE550" t="b">
        <f t="shared" si="584"/>
        <v>1</v>
      </c>
      <c r="CF550" t="b">
        <f t="shared" si="585"/>
        <v>1</v>
      </c>
      <c r="CG550" t="str">
        <f t="shared" si="586"/>
        <v>na</v>
      </c>
      <c r="CH550" t="str">
        <f t="shared" si="587"/>
        <v>na</v>
      </c>
      <c r="CI550" t="s">
        <v>519</v>
      </c>
      <c r="CJ550" t="s">
        <v>529</v>
      </c>
      <c r="CN550" t="s">
        <v>531</v>
      </c>
      <c r="CO550" t="s">
        <v>531</v>
      </c>
      <c r="CU550" t="s">
        <v>528</v>
      </c>
      <c r="CV550" t="s">
        <v>528</v>
      </c>
      <c r="DB550" t="s">
        <v>898</v>
      </c>
      <c r="DC550" t="s">
        <v>898</v>
      </c>
      <c r="DI550" t="b">
        <f t="shared" si="588"/>
        <v>0</v>
      </c>
      <c r="DK550" t="s">
        <v>552</v>
      </c>
      <c r="EQ550" t="str">
        <f t="shared" si="589"/>
        <v>Unknown</v>
      </c>
      <c r="ER550" t="b">
        <f t="shared" si="590"/>
        <v>0</v>
      </c>
      <c r="ES550" t="b">
        <f t="shared" si="591"/>
        <v>0</v>
      </c>
      <c r="ET550" t="b">
        <f t="shared" si="592"/>
        <v>0</v>
      </c>
      <c r="EU550" t="b">
        <f t="shared" si="593"/>
        <v>0</v>
      </c>
      <c r="EV550" t="b">
        <f t="shared" si="594"/>
        <v>0</v>
      </c>
      <c r="EW550" t="str">
        <f t="shared" si="548"/>
        <v>na</v>
      </c>
      <c r="EX550" t="str">
        <f t="shared" si="549"/>
        <v>na</v>
      </c>
      <c r="EY550" t="str">
        <f t="shared" si="550"/>
        <v>na</v>
      </c>
      <c r="EZ550" t="str">
        <f t="shared" si="551"/>
        <v>na</v>
      </c>
      <c r="FA550" t="str">
        <f t="shared" si="552"/>
        <v>na</v>
      </c>
      <c r="FB550" t="str">
        <f t="shared" si="553"/>
        <v>na</v>
      </c>
      <c r="FC550" t="str">
        <f t="shared" si="595"/>
        <v>na</v>
      </c>
      <c r="FD550" t="str">
        <f t="shared" si="554"/>
        <v>na</v>
      </c>
      <c r="FE550" t="str">
        <f t="shared" si="555"/>
        <v>na</v>
      </c>
      <c r="FF550" t="str">
        <f t="shared" si="556"/>
        <v>na</v>
      </c>
      <c r="FG550" t="str">
        <f t="shared" si="557"/>
        <v>na</v>
      </c>
      <c r="FH550" t="str">
        <f t="shared" si="596"/>
        <v>na</v>
      </c>
      <c r="FI550" t="str">
        <f>IF(OR(FD550=FALSE,FD550="na"),"na",VLOOKUP(GH550,'Vlookup tables'!$G$2:$H$7,2,FALSE))</f>
        <v>na</v>
      </c>
      <c r="FJ550" t="str">
        <f>IF(OR(FE550=FALSE,FE550="na"),"na",VLOOKUP(GI550,'Vlookup tables'!$G$2:$H$7,2,FALSE))</f>
        <v>na</v>
      </c>
      <c r="FK550" t="str">
        <f>IF(OR(FF550=FALSE,FF550="na"),"na",VLOOKUP(GJ550,'Vlookup tables'!$G$2:$H$7,2,FALSE))</f>
        <v>na</v>
      </c>
      <c r="FL550" t="str">
        <f>IF(OR(FG550=FALSE,FG550="na"),"na",VLOOKUP(GK550,'Vlookup tables'!$G$2:$H$7,2,FALSE))</f>
        <v>na</v>
      </c>
      <c r="FM550" t="str">
        <f>IF(OR(FD550=FALSE,FD550="na"),"na",VLOOKUP(GO550,'Vlookup tables'!$J$2:$K$5,2,FALSE))</f>
        <v>na</v>
      </c>
      <c r="FN550" t="str">
        <f>IF(OR(FE550=FALSE,FE550="na"),"na",VLOOKUP(GP550,'Vlookup tables'!$J$2:$K$5,2,FALSE))</f>
        <v>na</v>
      </c>
      <c r="FO550" t="str">
        <f>IF(OR(FF550=FALSE,FF550="na"),"na",VLOOKUP(GQ550,'Vlookup tables'!$J$2:$K$5,2,FALSE))</f>
        <v>na</v>
      </c>
      <c r="FP550" t="str">
        <f>IF(OR(FG550=FALSE,FG550="na"),"na",VLOOKUP(GR550,'Vlookup tables'!$J$2:$K$5,2,FALSE))</f>
        <v>na</v>
      </c>
      <c r="FQ550" t="str">
        <f t="shared" si="558"/>
        <v>na</v>
      </c>
      <c r="FR550" t="str">
        <f t="shared" si="559"/>
        <v>na</v>
      </c>
      <c r="FS550" t="str">
        <f t="shared" si="560"/>
        <v>na</v>
      </c>
      <c r="FT550" t="str">
        <f t="shared" si="561"/>
        <v>na</v>
      </c>
      <c r="FU550" t="str">
        <f t="shared" si="562"/>
        <v>na</v>
      </c>
      <c r="HX550" t="str">
        <f>IF(IT550="","Unknown",VLOOKUP(IT550,'Vlookup tables'!$B$13:$C$16,2,FALSE))</f>
        <v>Unknown</v>
      </c>
      <c r="HY550" t="str">
        <f>IF(IU550="","Unknown",VLOOKUP(IU550,'Vlookup tables'!$D$13:$E$16,2,FALSE))</f>
        <v>Unknown</v>
      </c>
      <c r="HZ550" t="str">
        <f>IF(IV550="","Unknown",VLOOKUP(IV550,'Vlookup tables'!$F$13:$G$16,2,FALSE))</f>
        <v>Unknown</v>
      </c>
      <c r="IA550" t="str">
        <f>IF(IW550="","Unknown",VLOOKUP(IW550,'Vlookup tables'!$H$13:$I$16,2,FALSE))</f>
        <v>Unknown</v>
      </c>
      <c r="IB550" t="str">
        <f>IF(IX550="","Unknown",VLOOKUP(IX550,'Vlookup tables'!$J$13:$K$16,2,FALSE))</f>
        <v>Unknown</v>
      </c>
      <c r="IC550" t="str">
        <f>IF(IY550="","Unknown",VLOOKUP(IY550,'Vlookup tables'!$L$13:$M$16,2,FALSE))</f>
        <v>Unknown</v>
      </c>
      <c r="ID550" t="str">
        <f>IF(IZ550="","Unknown",VLOOKUP(IZ550,'Vlookup tables'!$N$13:$O$16,2,FALSE))</f>
        <v>Unknown</v>
      </c>
      <c r="IE550" t="str">
        <f>VLOOKUP(JA550,'Vlookup tables'!$P$13:$Q$15,2,FALSE)</f>
        <v>Unknown</v>
      </c>
      <c r="IF550" t="str">
        <f t="shared" si="597"/>
        <v>na</v>
      </c>
      <c r="IG550" t="str">
        <f t="shared" si="598"/>
        <v>na</v>
      </c>
      <c r="IH550" t="str">
        <f t="shared" si="599"/>
        <v>na</v>
      </c>
      <c r="II550" t="str">
        <f t="shared" si="563"/>
        <v>na</v>
      </c>
      <c r="IJ550" t="str">
        <f>IF(OR(IF550=FALSE,IF550="na"),"na",VLOOKUP(JF550,'Vlookup tables'!$G$2:$H$7,2,FALSE))</f>
        <v>na</v>
      </c>
      <c r="IK550" t="str">
        <f>IF(OR(IG550=FALSE,IG550="na"),"na",VLOOKUP(JG550,'Vlookup tables'!$G$2:$H$7,2,FALSE))</f>
        <v>na</v>
      </c>
      <c r="IL550" t="str">
        <f>IF(OR(IH550=FALSE,IH550="na"),"na",VLOOKUP(JH550,'Vlookup tables'!$G$2:$H$7,2,FALSE))</f>
        <v>na</v>
      </c>
      <c r="IM550" t="str">
        <f>IF(OR(IF550=FALSE,IF550="na"),"na",VLOOKUP(JL550,'Vlookup tables'!$J$2:$K$5,2,FALSE))</f>
        <v>na</v>
      </c>
      <c r="IN550" t="str">
        <f>IF(OR(IG550=FALSE,IG550="na"),"na",VLOOKUP(JM550,'Vlookup tables'!$J$2:$K$5,2,FALSE))</f>
        <v>na</v>
      </c>
      <c r="IO550" t="str">
        <f>IF(OR(IH550=FALSE,IH550="na"),"na",VLOOKUP(JN550,'Vlookup tables'!$J$2:$K$5,2,FALSE))</f>
        <v>na</v>
      </c>
      <c r="IP550" t="str">
        <f t="shared" si="600"/>
        <v>na</v>
      </c>
      <c r="IQ550" t="str">
        <f t="shared" si="601"/>
        <v>na</v>
      </c>
      <c r="IR550" t="str">
        <f t="shared" si="602"/>
        <v>na</v>
      </c>
      <c r="IS550" t="b">
        <f t="shared" si="603"/>
        <v>0</v>
      </c>
      <c r="KQ550" t="b">
        <f t="shared" si="604"/>
        <v>0</v>
      </c>
      <c r="KR550">
        <f t="shared" si="564"/>
        <v>128</v>
      </c>
    </row>
    <row r="551" spans="1:304" ht="28.8" customHeight="1" outlineLevel="1" x14ac:dyDescent="0.3">
      <c r="A551">
        <v>98</v>
      </c>
      <c r="B551">
        <v>837</v>
      </c>
      <c r="C551" s="2">
        <v>44912.653749999998</v>
      </c>
      <c r="D551">
        <v>0.89999997615814198</v>
      </c>
      <c r="E551" t="s">
        <v>1324</v>
      </c>
      <c r="F551" t="s">
        <v>582</v>
      </c>
      <c r="G551">
        <f>VLOOKUP(F551,'Vlookup tables'!$A$2:$B$10,2,FALSE)</f>
        <v>1</v>
      </c>
      <c r="H551" t="s">
        <v>567</v>
      </c>
      <c r="J551" t="str">
        <f t="shared" si="605"/>
        <v>Administration</v>
      </c>
      <c r="K551" t="s">
        <v>566</v>
      </c>
      <c r="L551">
        <f>VLOOKUP(K551,'Vlookup tables'!$A$2:$B$10,2,FALSE)</f>
        <v>3</v>
      </c>
      <c r="M551" t="s">
        <v>583</v>
      </c>
      <c r="N551" t="b">
        <f t="shared" si="565"/>
        <v>1</v>
      </c>
      <c r="O551" t="b">
        <f t="shared" si="566"/>
        <v>0</v>
      </c>
      <c r="P551" t="b">
        <f t="shared" si="567"/>
        <v>0</v>
      </c>
      <c r="Q551" t="b">
        <f t="shared" si="568"/>
        <v>0</v>
      </c>
      <c r="R551" t="b">
        <f t="shared" si="569"/>
        <v>0</v>
      </c>
      <c r="S551" t="s">
        <v>904</v>
      </c>
      <c r="T551" t="str">
        <f t="shared" si="606"/>
        <v>na</v>
      </c>
      <c r="U551" t="b">
        <f t="shared" si="607"/>
        <v>0</v>
      </c>
      <c r="V551" t="b">
        <f t="shared" si="608"/>
        <v>0</v>
      </c>
      <c r="W551" t="b">
        <f t="shared" si="609"/>
        <v>1</v>
      </c>
      <c r="X551" t="b">
        <f t="shared" si="610"/>
        <v>0</v>
      </c>
      <c r="Y551" t="s">
        <v>621</v>
      </c>
      <c r="Z551">
        <f>VLOOKUP(Y551,'Vlookup tables'!$D$2:$E$6,2,FALSE)</f>
        <v>3</v>
      </c>
      <c r="AA551" t="str">
        <f t="shared" si="547"/>
        <v>na</v>
      </c>
      <c r="AB551" t="str">
        <f t="shared" si="570"/>
        <v>na</v>
      </c>
      <c r="AC551" t="str">
        <f t="shared" si="571"/>
        <v>na</v>
      </c>
      <c r="AD551" t="str">
        <f t="shared" si="572"/>
        <v>na</v>
      </c>
      <c r="AE551" t="str">
        <f t="shared" si="573"/>
        <v>na</v>
      </c>
      <c r="AF551" t="str">
        <f>IF(OR(AA551=FALSE,AA551="na"),"na",VLOOKUP(AV551,'Vlookup tables'!$G$2:$H$7,2,FALSE))</f>
        <v>na</v>
      </c>
      <c r="AG551" t="str">
        <f>IF(OR(AB551=FALSE,AB551="na"),"na",VLOOKUP(AW551,'Vlookup tables'!$G$2:$H$7,2,FALSE))</f>
        <v>na</v>
      </c>
      <c r="AH551" t="str">
        <f>IF(OR(AC551=FALSE,AC551="na"),"na",VLOOKUP(AX551,'Vlookup tables'!$G$2:$H$7,2,FALSE))</f>
        <v>na</v>
      </c>
      <c r="AI551" t="str">
        <f>IF(OR(AD551=FALSE,AD551="na"),"na",VLOOKUP(AY551,'Vlookup tables'!$G$2:$H$7,2,FALSE))</f>
        <v>na</v>
      </c>
      <c r="AJ551" t="str">
        <f>IF(OR(AA551=FALSE,AA551="na"),"na",VLOOKUP(BC551,'Vlookup tables'!$J$2:$K$5,2,FALSE))</f>
        <v>na</v>
      </c>
      <c r="AK551" t="str">
        <f>IF(OR(AB551=FALSE,AB551="na"),"na",VLOOKUP(BD551,'Vlookup tables'!$J$2:$K$5,2,FALSE))</f>
        <v>na</v>
      </c>
      <c r="AL551" t="str">
        <f>IF(OR(AC551=FALSE,AC551="na"),"na",VLOOKUP(BE551,'Vlookup tables'!$J$2:$K$5,2,FALSE))</f>
        <v>na</v>
      </c>
      <c r="AM551" t="str">
        <f>IF(OR(AD551=FALSE,AD551="na"),"na",VLOOKUP(BF551,'Vlookup tables'!$J$2:$K$5,2,FALSE))</f>
        <v>na</v>
      </c>
      <c r="AN551" t="str">
        <f t="shared" si="574"/>
        <v>na</v>
      </c>
      <c r="AO551" t="str">
        <f t="shared" si="575"/>
        <v>na</v>
      </c>
      <c r="AP551" t="str">
        <f t="shared" si="576"/>
        <v>na</v>
      </c>
      <c r="AQ551" t="str">
        <f t="shared" si="577"/>
        <v>na</v>
      </c>
      <c r="BQ551" t="str">
        <f t="shared" si="578"/>
        <v>na</v>
      </c>
      <c r="BR551" t="str">
        <f t="shared" si="579"/>
        <v>na</v>
      </c>
      <c r="BS551" t="str">
        <f t="shared" si="580"/>
        <v>na</v>
      </c>
      <c r="BT551" t="str">
        <f t="shared" si="581"/>
        <v>na</v>
      </c>
      <c r="BU551" t="str">
        <f t="shared" si="582"/>
        <v>na</v>
      </c>
      <c r="BV551" t="str">
        <f t="shared" si="583"/>
        <v>na</v>
      </c>
      <c r="BW551" t="str">
        <f>IF(OR(BR551=FALSE,BR551="na"),"na",VLOOKUP(CN551,'Vlookup tables'!$G$2:$H$7,2,FALSE))</f>
        <v>na</v>
      </c>
      <c r="BX551" t="str">
        <f>IF(OR(BS551=FALSE,BS551="na"),"na",VLOOKUP(CO551,'Vlookup tables'!$G$2:$H$7,2,FALSE))</f>
        <v>na</v>
      </c>
      <c r="BY551" t="str">
        <f>IF(OR(BT551=FALSE,BT551="na"),"na",VLOOKUP(CP551,'Vlookup tables'!$G$2:$H$7,2,FALSE))</f>
        <v>na</v>
      </c>
      <c r="BZ551" t="str">
        <f>IF(OR(BU551=FALSE,BU551="na"),"na",VLOOKUP(CQ551,'Vlookup tables'!$G$2:$H$7,2,FALSE))</f>
        <v>na</v>
      </c>
      <c r="CA551" t="str">
        <f>IF(OR(BR551=FALSE,BR551="na"),"na",VLOOKUP(CU551,'Vlookup tables'!$J$2:$K$5,2,FALSE))</f>
        <v>na</v>
      </c>
      <c r="CB551" t="str">
        <f>IF(OR(BS551=FALSE,BS551="na"),"na",VLOOKUP(CV551,'Vlookup tables'!$J$2:$K$5,2,FALSE))</f>
        <v>na</v>
      </c>
      <c r="CC551" t="str">
        <f>IF(OR(BT551=FALSE,BT551="na"),"na",VLOOKUP(CW551,'Vlookup tables'!$J$2:$K$5,2,FALSE))</f>
        <v>na</v>
      </c>
      <c r="CD551" t="str">
        <f>IF(OR(BU551=FALSE,BU551="na"),"na",VLOOKUP(CX551,'Vlookup tables'!$J$2:$K$5,2,FALSE))</f>
        <v>na</v>
      </c>
      <c r="CE551" t="str">
        <f t="shared" si="584"/>
        <v>na</v>
      </c>
      <c r="CF551" t="str">
        <f t="shared" si="585"/>
        <v>na</v>
      </c>
      <c r="CG551" t="str">
        <f t="shared" si="586"/>
        <v>na</v>
      </c>
      <c r="CH551" t="str">
        <f t="shared" si="587"/>
        <v>na</v>
      </c>
      <c r="DI551" t="str">
        <f t="shared" si="588"/>
        <v>na</v>
      </c>
      <c r="DM551" s="5" t="s">
        <v>579</v>
      </c>
      <c r="DN551" t="s">
        <v>2259</v>
      </c>
      <c r="EQ551" t="b">
        <f t="shared" si="589"/>
        <v>0</v>
      </c>
      <c r="ER551" t="b">
        <f t="shared" si="590"/>
        <v>0</v>
      </c>
      <c r="ES551" t="b">
        <f t="shared" si="591"/>
        <v>0</v>
      </c>
      <c r="ET551" t="b">
        <f t="shared" si="592"/>
        <v>0</v>
      </c>
      <c r="EU551" t="b">
        <f t="shared" si="593"/>
        <v>0</v>
      </c>
      <c r="EV551" t="b">
        <f t="shared" si="594"/>
        <v>0</v>
      </c>
      <c r="EW551" t="str">
        <f t="shared" si="548"/>
        <v>na</v>
      </c>
      <c r="EX551" t="str">
        <f t="shared" si="549"/>
        <v>na</v>
      </c>
      <c r="EY551" t="str">
        <f t="shared" si="550"/>
        <v>na</v>
      </c>
      <c r="EZ551" t="str">
        <f t="shared" si="551"/>
        <v>na</v>
      </c>
      <c r="FA551" t="str">
        <f t="shared" si="552"/>
        <v>na</v>
      </c>
      <c r="FB551" t="str">
        <f t="shared" si="553"/>
        <v>na</v>
      </c>
      <c r="FC551" t="str">
        <f t="shared" si="595"/>
        <v>na</v>
      </c>
      <c r="FD551" t="str">
        <f t="shared" si="554"/>
        <v>na</v>
      </c>
      <c r="FE551" t="str">
        <f t="shared" si="555"/>
        <v>na</v>
      </c>
      <c r="FF551" t="str">
        <f t="shared" si="556"/>
        <v>na</v>
      </c>
      <c r="FG551" t="str">
        <f t="shared" si="557"/>
        <v>na</v>
      </c>
      <c r="FH551" t="str">
        <f t="shared" si="596"/>
        <v>na</v>
      </c>
      <c r="FI551" t="str">
        <f>IF(OR(FD551=FALSE,FD551="na"),"na",VLOOKUP(GH551,'Vlookup tables'!$G$2:$H$7,2,FALSE))</f>
        <v>na</v>
      </c>
      <c r="FJ551" t="str">
        <f>IF(OR(FE551=FALSE,FE551="na"),"na",VLOOKUP(GI551,'Vlookup tables'!$G$2:$H$7,2,FALSE))</f>
        <v>na</v>
      </c>
      <c r="FK551" t="str">
        <f>IF(OR(FF551=FALSE,FF551="na"),"na",VLOOKUP(GJ551,'Vlookup tables'!$G$2:$H$7,2,FALSE))</f>
        <v>na</v>
      </c>
      <c r="FL551" t="str">
        <f>IF(OR(FG551=FALSE,FG551="na"),"na",VLOOKUP(GK551,'Vlookup tables'!$G$2:$H$7,2,FALSE))</f>
        <v>na</v>
      </c>
      <c r="FM551" t="str">
        <f>IF(OR(FD551=FALSE,FD551="na"),"na",VLOOKUP(GO551,'Vlookup tables'!$J$2:$K$5,2,FALSE))</f>
        <v>na</v>
      </c>
      <c r="FN551" t="str">
        <f>IF(OR(FE551=FALSE,FE551="na"),"na",VLOOKUP(GP551,'Vlookup tables'!$J$2:$K$5,2,FALSE))</f>
        <v>na</v>
      </c>
      <c r="FO551" t="str">
        <f>IF(OR(FF551=FALSE,FF551="na"),"na",VLOOKUP(GQ551,'Vlookup tables'!$J$2:$K$5,2,FALSE))</f>
        <v>na</v>
      </c>
      <c r="FP551" t="str">
        <f>IF(OR(FG551=FALSE,FG551="na"),"na",VLOOKUP(GR551,'Vlookup tables'!$J$2:$K$5,2,FALSE))</f>
        <v>na</v>
      </c>
      <c r="FQ551" t="str">
        <f t="shared" si="558"/>
        <v>na</v>
      </c>
      <c r="FR551" t="str">
        <f t="shared" si="559"/>
        <v>na</v>
      </c>
      <c r="FS551" t="str">
        <f t="shared" si="560"/>
        <v>na</v>
      </c>
      <c r="FT551" t="str">
        <f t="shared" si="561"/>
        <v>na</v>
      </c>
      <c r="FU551" t="str">
        <f t="shared" si="562"/>
        <v>na</v>
      </c>
      <c r="FV551" t="s">
        <v>574</v>
      </c>
      <c r="HF551" t="s">
        <v>579</v>
      </c>
      <c r="HG551" t="s">
        <v>2260</v>
      </c>
      <c r="HX551">
        <f>IF(IT551="","Unknown",VLOOKUP(IT551,'Vlookup tables'!$B$13:$C$16,2,FALSE))</f>
        <v>2</v>
      </c>
      <c r="HY551">
        <f>IF(IU551="","Unknown",VLOOKUP(IU551,'Vlookup tables'!$D$13:$E$16,2,FALSE))</f>
        <v>2</v>
      </c>
      <c r="HZ551">
        <f>IF(IV551="","Unknown",VLOOKUP(IV551,'Vlookup tables'!$F$13:$G$16,2,FALSE))</f>
        <v>3</v>
      </c>
      <c r="IA551">
        <f>IF(IW551="","Unknown",VLOOKUP(IW551,'Vlookup tables'!$H$13:$I$16,2,FALSE))</f>
        <v>3</v>
      </c>
      <c r="IB551">
        <f>IF(IX551="","Unknown",VLOOKUP(IX551,'Vlookup tables'!$J$13:$K$16,2,FALSE))</f>
        <v>3</v>
      </c>
      <c r="IC551">
        <f>IF(IY551="","Unknown",VLOOKUP(IY551,'Vlookup tables'!$L$13:$M$16,2,FALSE))</f>
        <v>3</v>
      </c>
      <c r="ID551">
        <f>IF(IZ551="","Unknown",VLOOKUP(IZ551,'Vlookup tables'!$N$13:$O$16,2,FALSE))</f>
        <v>1</v>
      </c>
      <c r="IE551">
        <f>VLOOKUP(JA551,'Vlookup tables'!$P$13:$Q$15,2,FALSE)</f>
        <v>1</v>
      </c>
      <c r="IF551" t="str">
        <f t="shared" si="597"/>
        <v>na</v>
      </c>
      <c r="IG551" t="str">
        <f t="shared" si="598"/>
        <v>na</v>
      </c>
      <c r="IH551" t="str">
        <f t="shared" si="599"/>
        <v>na</v>
      </c>
      <c r="II551" t="str">
        <f t="shared" si="563"/>
        <v>na</v>
      </c>
      <c r="IJ551" t="str">
        <f>IF(OR(IF551=FALSE,IF551="na"),"na",VLOOKUP(JF551,'Vlookup tables'!$G$2:$H$7,2,FALSE))</f>
        <v>na</v>
      </c>
      <c r="IK551" t="str">
        <f>IF(OR(IG551=FALSE,IG551="na"),"na",VLOOKUP(JG551,'Vlookup tables'!$G$2:$H$7,2,FALSE))</f>
        <v>na</v>
      </c>
      <c r="IL551" t="str">
        <f>IF(OR(IH551=FALSE,IH551="na"),"na",VLOOKUP(JH551,'Vlookup tables'!$G$2:$H$7,2,FALSE))</f>
        <v>na</v>
      </c>
      <c r="IM551" t="str">
        <f>IF(OR(IF551=FALSE,IF551="na"),"na",VLOOKUP(JL551,'Vlookup tables'!$J$2:$K$5,2,FALSE))</f>
        <v>na</v>
      </c>
      <c r="IN551" t="str">
        <f>IF(OR(IG551=FALSE,IG551="na"),"na",VLOOKUP(JM551,'Vlookup tables'!$J$2:$K$5,2,FALSE))</f>
        <v>na</v>
      </c>
      <c r="IO551" t="str">
        <f>IF(OR(IH551=FALSE,IH551="na"),"na",VLOOKUP(JN551,'Vlookup tables'!$J$2:$K$5,2,FALSE))</f>
        <v>na</v>
      </c>
      <c r="IP551" t="str">
        <f t="shared" si="600"/>
        <v>na</v>
      </c>
      <c r="IQ551" t="str">
        <f t="shared" si="601"/>
        <v>na</v>
      </c>
      <c r="IR551" t="str">
        <f t="shared" si="602"/>
        <v>na</v>
      </c>
      <c r="IS551" t="b">
        <f t="shared" si="603"/>
        <v>0</v>
      </c>
      <c r="IT551" t="s">
        <v>559</v>
      </c>
      <c r="IU551" t="s">
        <v>560</v>
      </c>
      <c r="IV551" t="s">
        <v>540</v>
      </c>
      <c r="IW551" t="s">
        <v>576</v>
      </c>
      <c r="IX551" t="s">
        <v>577</v>
      </c>
      <c r="IY551" t="s">
        <v>532</v>
      </c>
      <c r="IZ551" t="s">
        <v>562</v>
      </c>
      <c r="JA551" t="s">
        <v>541</v>
      </c>
      <c r="JX551" t="s">
        <v>579</v>
      </c>
      <c r="JY551" t="s">
        <v>2261</v>
      </c>
      <c r="KQ551" t="b">
        <f t="shared" si="604"/>
        <v>0</v>
      </c>
      <c r="KR551">
        <f t="shared" si="564"/>
        <v>129</v>
      </c>
    </row>
    <row r="552" spans="1:304" ht="36.6" customHeight="1" outlineLevel="1" x14ac:dyDescent="0.3">
      <c r="A552">
        <v>10</v>
      </c>
      <c r="B552">
        <v>58</v>
      </c>
      <c r="C552" s="2">
        <v>44912.654224537036</v>
      </c>
      <c r="D552">
        <v>0.89999997615814198</v>
      </c>
      <c r="E552" t="s">
        <v>581</v>
      </c>
      <c r="F552" t="s">
        <v>524</v>
      </c>
      <c r="G552">
        <f>VLOOKUP(F552,'Vlookup tables'!$A$2:$B$10,2,FALSE)</f>
        <v>0</v>
      </c>
      <c r="H552" t="s">
        <v>545</v>
      </c>
      <c r="J552" t="str">
        <f t="shared" si="605"/>
        <v>Engineering</v>
      </c>
      <c r="K552" t="s">
        <v>524</v>
      </c>
      <c r="L552">
        <f>VLOOKUP(K552,'Vlookup tables'!$A$2:$B$10,2,FALSE)</f>
        <v>0</v>
      </c>
      <c r="N552" t="str">
        <f t="shared" si="565"/>
        <v>Unknown</v>
      </c>
      <c r="O552" t="str">
        <f t="shared" si="566"/>
        <v>Unknown</v>
      </c>
      <c r="P552" t="str">
        <f t="shared" si="567"/>
        <v>Unknown</v>
      </c>
      <c r="Q552" t="str">
        <f t="shared" si="568"/>
        <v>Unknown</v>
      </c>
      <c r="R552" t="str">
        <f t="shared" si="569"/>
        <v>Unknown</v>
      </c>
      <c r="T552" t="str">
        <f t="shared" si="606"/>
        <v>Unknown</v>
      </c>
      <c r="U552" t="str">
        <f t="shared" si="607"/>
        <v>Unknown</v>
      </c>
      <c r="V552" t="str">
        <f t="shared" si="608"/>
        <v>Unknown</v>
      </c>
      <c r="W552" t="str">
        <f t="shared" si="609"/>
        <v>Unknown</v>
      </c>
      <c r="X552" t="str">
        <f t="shared" si="610"/>
        <v>Unknown</v>
      </c>
      <c r="Z552" t="str">
        <f>VLOOKUP(Y552,'Vlookup tables'!$D$2:$E$6,2,FALSE)</f>
        <v>Unknown</v>
      </c>
      <c r="AA552" t="str">
        <f t="shared" si="547"/>
        <v>Unknown</v>
      </c>
      <c r="AB552" t="str">
        <f t="shared" si="570"/>
        <v>Unknown</v>
      </c>
      <c r="AC552" t="str">
        <f t="shared" si="571"/>
        <v>Unknown</v>
      </c>
      <c r="AD552" t="str">
        <f t="shared" si="572"/>
        <v>Unknown</v>
      </c>
      <c r="AE552" t="str">
        <f t="shared" si="573"/>
        <v>Unknown</v>
      </c>
      <c r="AF552" t="str">
        <f>IF(OR(AA552=FALSE,AA552="na"),"na",VLOOKUP(AV552,'Vlookup tables'!$G$2:$H$7,2,FALSE))</f>
        <v>Unknown</v>
      </c>
      <c r="AG552" t="str">
        <f>IF(OR(AB552=FALSE,AB552="na"),"na",VLOOKUP(AW552,'Vlookup tables'!$G$2:$H$7,2,FALSE))</f>
        <v>Unknown</v>
      </c>
      <c r="AH552" t="str">
        <f>IF(OR(AC552=FALSE,AC552="na"),"na",VLOOKUP(AX552,'Vlookup tables'!$G$2:$H$7,2,FALSE))</f>
        <v>Unknown</v>
      </c>
      <c r="AI552" t="str">
        <f>IF(OR(AD552=FALSE,AD552="na"),"na",VLOOKUP(AY552,'Vlookup tables'!$G$2:$H$7,2,FALSE))</f>
        <v>Unknown</v>
      </c>
      <c r="AJ552" t="str">
        <f>IF(OR(AA552=FALSE,AA552="na"),"na",VLOOKUP(BC552,'Vlookup tables'!$J$2:$K$5,2,FALSE))</f>
        <v>Unknown</v>
      </c>
      <c r="AK552" t="str">
        <f>IF(OR(AB552=FALSE,AB552="na"),"na",VLOOKUP(BD552,'Vlookup tables'!$J$2:$K$5,2,FALSE))</f>
        <v>Unknown</v>
      </c>
      <c r="AL552" t="str">
        <f>IF(OR(AC552=FALSE,AC552="na"),"na",VLOOKUP(BE552,'Vlookup tables'!$J$2:$K$5,2,FALSE))</f>
        <v>Unknown</v>
      </c>
      <c r="AM552" t="str">
        <f>IF(OR(AD552=FALSE,AD552="na"),"na",VLOOKUP(BF552,'Vlookup tables'!$J$2:$K$5,2,FALSE))</f>
        <v>Unknown</v>
      </c>
      <c r="AN552" t="b">
        <f t="shared" si="574"/>
        <v>0</v>
      </c>
      <c r="AO552" t="b">
        <f t="shared" si="575"/>
        <v>0</v>
      </c>
      <c r="AP552" t="b">
        <f t="shared" si="576"/>
        <v>0</v>
      </c>
      <c r="AQ552" t="b">
        <f t="shared" si="577"/>
        <v>0</v>
      </c>
      <c r="BQ552" t="str">
        <f t="shared" si="578"/>
        <v>Unknown</v>
      </c>
      <c r="BR552" t="str">
        <f t="shared" si="579"/>
        <v>Unknown</v>
      </c>
      <c r="BS552" t="str">
        <f t="shared" si="580"/>
        <v>Unknown</v>
      </c>
      <c r="BT552" t="str">
        <f t="shared" si="581"/>
        <v>Unknown</v>
      </c>
      <c r="BU552" t="str">
        <f t="shared" si="582"/>
        <v>Unknown</v>
      </c>
      <c r="BV552" t="str">
        <f t="shared" si="583"/>
        <v>Unknown</v>
      </c>
      <c r="BW552" t="str">
        <f>IF(OR(BR552=FALSE,BR552="na"),"na",VLOOKUP(CN552,'Vlookup tables'!$G$2:$H$7,2,FALSE))</f>
        <v>Unknown</v>
      </c>
      <c r="BX552" t="str">
        <f>IF(OR(BS552=FALSE,BS552="na"),"na",VLOOKUP(CO552,'Vlookup tables'!$G$2:$H$7,2,FALSE))</f>
        <v>Unknown</v>
      </c>
      <c r="BY552" t="str">
        <f>IF(OR(BT552=FALSE,BT552="na"),"na",VLOOKUP(CP552,'Vlookup tables'!$G$2:$H$7,2,FALSE))</f>
        <v>Unknown</v>
      </c>
      <c r="BZ552" t="str">
        <f>IF(OR(BU552=FALSE,BU552="na"),"na",VLOOKUP(CQ552,'Vlookup tables'!$G$2:$H$7,2,FALSE))</f>
        <v>Unknown</v>
      </c>
      <c r="CA552" t="str">
        <f>IF(OR(BR552=FALSE,BR552="na"),"na",VLOOKUP(CU552,'Vlookup tables'!$J$2:$K$5,2,FALSE))</f>
        <v>Unknown</v>
      </c>
      <c r="CB552" t="str">
        <f>IF(OR(BS552=FALSE,BS552="na"),"na",VLOOKUP(CV552,'Vlookup tables'!$J$2:$K$5,2,FALSE))</f>
        <v>Unknown</v>
      </c>
      <c r="CC552" t="str">
        <f>IF(OR(BT552=FALSE,BT552="na"),"na",VLOOKUP(CW552,'Vlookup tables'!$J$2:$K$5,2,FALSE))</f>
        <v>Unknown</v>
      </c>
      <c r="CD552" t="str">
        <f>IF(OR(BU552=FALSE,BU552="na"),"na",VLOOKUP(CX552,'Vlookup tables'!$J$2:$K$5,2,FALSE))</f>
        <v>Unknown</v>
      </c>
      <c r="CE552" t="b">
        <f t="shared" si="584"/>
        <v>0</v>
      </c>
      <c r="CF552" t="b">
        <f t="shared" si="585"/>
        <v>0</v>
      </c>
      <c r="CG552" t="b">
        <f t="shared" si="586"/>
        <v>0</v>
      </c>
      <c r="CH552" t="b">
        <f t="shared" si="587"/>
        <v>0</v>
      </c>
      <c r="DI552" t="b">
        <f t="shared" si="588"/>
        <v>0</v>
      </c>
      <c r="EQ552" t="str">
        <f t="shared" si="589"/>
        <v>Unknown</v>
      </c>
      <c r="ER552" t="b">
        <f t="shared" si="590"/>
        <v>0</v>
      </c>
      <c r="ES552" t="b">
        <f t="shared" si="591"/>
        <v>0</v>
      </c>
      <c r="ET552" t="b">
        <f t="shared" si="592"/>
        <v>0</v>
      </c>
      <c r="EU552" t="b">
        <f t="shared" si="593"/>
        <v>0</v>
      </c>
      <c r="EV552" t="b">
        <f t="shared" si="594"/>
        <v>0</v>
      </c>
      <c r="EW552" t="str">
        <f t="shared" si="548"/>
        <v>na</v>
      </c>
      <c r="EX552" t="str">
        <f t="shared" si="549"/>
        <v>na</v>
      </c>
      <c r="EY552" t="str">
        <f t="shared" si="550"/>
        <v>na</v>
      </c>
      <c r="EZ552" t="str">
        <f t="shared" si="551"/>
        <v>na</v>
      </c>
      <c r="FA552" t="str">
        <f t="shared" si="552"/>
        <v>na</v>
      </c>
      <c r="FB552" t="str">
        <f t="shared" si="553"/>
        <v>na</v>
      </c>
      <c r="FC552" t="str">
        <f t="shared" si="595"/>
        <v>na</v>
      </c>
      <c r="FD552" t="str">
        <f t="shared" si="554"/>
        <v>na</v>
      </c>
      <c r="FE552" t="str">
        <f t="shared" si="555"/>
        <v>na</v>
      </c>
      <c r="FF552" t="str">
        <f t="shared" si="556"/>
        <v>na</v>
      </c>
      <c r="FG552" t="str">
        <f t="shared" si="557"/>
        <v>na</v>
      </c>
      <c r="FH552" t="str">
        <f t="shared" si="596"/>
        <v>na</v>
      </c>
      <c r="FI552" t="str">
        <f>IF(OR(FD552=FALSE,FD552="na"),"na",VLOOKUP(GH552,'Vlookup tables'!$G$2:$H$7,2,FALSE))</f>
        <v>na</v>
      </c>
      <c r="FJ552" t="str">
        <f>IF(OR(FE552=FALSE,FE552="na"),"na",VLOOKUP(GI552,'Vlookup tables'!$G$2:$H$7,2,FALSE))</f>
        <v>na</v>
      </c>
      <c r="FK552" t="str">
        <f>IF(OR(FF552=FALSE,FF552="na"),"na",VLOOKUP(GJ552,'Vlookup tables'!$G$2:$H$7,2,FALSE))</f>
        <v>na</v>
      </c>
      <c r="FL552" t="str">
        <f>IF(OR(FG552=FALSE,FG552="na"),"na",VLOOKUP(GK552,'Vlookup tables'!$G$2:$H$7,2,FALSE))</f>
        <v>na</v>
      </c>
      <c r="FM552" t="str">
        <f>IF(OR(FD552=FALSE,FD552="na"),"na",VLOOKUP(GO552,'Vlookup tables'!$J$2:$K$5,2,FALSE))</f>
        <v>na</v>
      </c>
      <c r="FN552" t="str">
        <f>IF(OR(FE552=FALSE,FE552="na"),"na",VLOOKUP(GP552,'Vlookup tables'!$J$2:$K$5,2,FALSE))</f>
        <v>na</v>
      </c>
      <c r="FO552" t="str">
        <f>IF(OR(FF552=FALSE,FF552="na"),"na",VLOOKUP(GQ552,'Vlookup tables'!$J$2:$K$5,2,FALSE))</f>
        <v>na</v>
      </c>
      <c r="FP552" t="str">
        <f>IF(OR(FG552=FALSE,FG552="na"),"na",VLOOKUP(GR552,'Vlookup tables'!$J$2:$K$5,2,FALSE))</f>
        <v>na</v>
      </c>
      <c r="FQ552" t="str">
        <f t="shared" si="558"/>
        <v>na</v>
      </c>
      <c r="FR552" t="str">
        <f t="shared" si="559"/>
        <v>na</v>
      </c>
      <c r="FS552" t="str">
        <f t="shared" si="560"/>
        <v>na</v>
      </c>
      <c r="FT552" t="str">
        <f t="shared" si="561"/>
        <v>na</v>
      </c>
      <c r="FU552" t="str">
        <f t="shared" si="562"/>
        <v>na</v>
      </c>
      <c r="HX552" t="str">
        <f>IF(IT552="","Unknown",VLOOKUP(IT552,'Vlookup tables'!$B$13:$C$16,2,FALSE))</f>
        <v>Unknown</v>
      </c>
      <c r="HY552" t="str">
        <f>IF(IU552="","Unknown",VLOOKUP(IU552,'Vlookup tables'!$D$13:$E$16,2,FALSE))</f>
        <v>Unknown</v>
      </c>
      <c r="HZ552" t="str">
        <f>IF(IV552="","Unknown",VLOOKUP(IV552,'Vlookup tables'!$F$13:$G$16,2,FALSE))</f>
        <v>Unknown</v>
      </c>
      <c r="IA552" t="str">
        <f>IF(IW552="","Unknown",VLOOKUP(IW552,'Vlookup tables'!$H$13:$I$16,2,FALSE))</f>
        <v>Unknown</v>
      </c>
      <c r="IB552" t="str">
        <f>IF(IX552="","Unknown",VLOOKUP(IX552,'Vlookup tables'!$J$13:$K$16,2,FALSE))</f>
        <v>Unknown</v>
      </c>
      <c r="IC552" t="str">
        <f>IF(IY552="","Unknown",VLOOKUP(IY552,'Vlookup tables'!$L$13:$M$16,2,FALSE))</f>
        <v>Unknown</v>
      </c>
      <c r="ID552" t="str">
        <f>IF(IZ552="","Unknown",VLOOKUP(IZ552,'Vlookup tables'!$N$13:$O$16,2,FALSE))</f>
        <v>Unknown</v>
      </c>
      <c r="IE552" t="str">
        <f>VLOOKUP(JA552,'Vlookup tables'!$P$13:$Q$15,2,FALSE)</f>
        <v>Unknown</v>
      </c>
      <c r="IF552" t="str">
        <f t="shared" si="597"/>
        <v>na</v>
      </c>
      <c r="IG552" t="str">
        <f t="shared" si="598"/>
        <v>na</v>
      </c>
      <c r="IH552" t="str">
        <f t="shared" si="599"/>
        <v>na</v>
      </c>
      <c r="II552" t="str">
        <f t="shared" si="563"/>
        <v>na</v>
      </c>
      <c r="IJ552" t="str">
        <f>IF(OR(IF552=FALSE,IF552="na"),"na",VLOOKUP(JF552,'Vlookup tables'!$G$2:$H$7,2,FALSE))</f>
        <v>na</v>
      </c>
      <c r="IK552" t="str">
        <f>IF(OR(IG552=FALSE,IG552="na"),"na",VLOOKUP(JG552,'Vlookup tables'!$G$2:$H$7,2,FALSE))</f>
        <v>na</v>
      </c>
      <c r="IL552" t="str">
        <f>IF(OR(IH552=FALSE,IH552="na"),"na",VLOOKUP(JH552,'Vlookup tables'!$G$2:$H$7,2,FALSE))</f>
        <v>na</v>
      </c>
      <c r="IM552" t="str">
        <f>IF(OR(IF552=FALSE,IF552="na"),"na",VLOOKUP(JL552,'Vlookup tables'!$J$2:$K$5,2,FALSE))</f>
        <v>na</v>
      </c>
      <c r="IN552" t="str">
        <f>IF(OR(IG552=FALSE,IG552="na"),"na",VLOOKUP(JM552,'Vlookup tables'!$J$2:$K$5,2,FALSE))</f>
        <v>na</v>
      </c>
      <c r="IO552" t="str">
        <f>IF(OR(IH552=FALSE,IH552="na"),"na",VLOOKUP(JN552,'Vlookup tables'!$J$2:$K$5,2,FALSE))</f>
        <v>na</v>
      </c>
      <c r="IP552" t="str">
        <f t="shared" si="600"/>
        <v>na</v>
      </c>
      <c r="IQ552" t="str">
        <f t="shared" si="601"/>
        <v>na</v>
      </c>
      <c r="IR552" t="str">
        <f t="shared" si="602"/>
        <v>na</v>
      </c>
      <c r="IS552" t="b">
        <f t="shared" si="603"/>
        <v>0</v>
      </c>
      <c r="KQ552" t="b">
        <f t="shared" si="604"/>
        <v>0</v>
      </c>
      <c r="KR552">
        <f t="shared" si="564"/>
        <v>111</v>
      </c>
    </row>
    <row r="553" spans="1:304" ht="25.8" customHeight="1" outlineLevel="1" x14ac:dyDescent="0.3">
      <c r="A553">
        <v>38</v>
      </c>
      <c r="B553">
        <v>612</v>
      </c>
      <c r="C553" s="2">
        <v>44912.655312499999</v>
      </c>
      <c r="D553">
        <v>1</v>
      </c>
      <c r="E553" t="s">
        <v>544</v>
      </c>
      <c r="F553" t="s">
        <v>568</v>
      </c>
      <c r="G553">
        <f>VLOOKUP(F553,'Vlookup tables'!$A$2:$B$10,2,FALSE)</f>
        <v>6</v>
      </c>
      <c r="H553" t="s">
        <v>631</v>
      </c>
      <c r="J553" t="str">
        <f t="shared" si="605"/>
        <v>Maintenance</v>
      </c>
      <c r="K553" t="s">
        <v>568</v>
      </c>
      <c r="L553">
        <f>VLOOKUP(K553,'Vlookup tables'!$A$2:$B$10,2,FALSE)</f>
        <v>6</v>
      </c>
      <c r="M553" t="s">
        <v>592</v>
      </c>
      <c r="N553" t="b">
        <f t="shared" si="565"/>
        <v>0</v>
      </c>
      <c r="O553" t="b">
        <f t="shared" si="566"/>
        <v>1</v>
      </c>
      <c r="P553" t="b">
        <f t="shared" si="567"/>
        <v>0</v>
      </c>
      <c r="Q553" t="b">
        <f t="shared" si="568"/>
        <v>0</v>
      </c>
      <c r="R553" t="b">
        <f t="shared" si="569"/>
        <v>0</v>
      </c>
      <c r="S553" t="s">
        <v>547</v>
      </c>
      <c r="T553" t="b">
        <f t="shared" si="606"/>
        <v>0</v>
      </c>
      <c r="U553" t="str">
        <f t="shared" si="607"/>
        <v>na</v>
      </c>
      <c r="V553" t="b">
        <f t="shared" si="608"/>
        <v>1</v>
      </c>
      <c r="W553" t="b">
        <f t="shared" si="609"/>
        <v>0</v>
      </c>
      <c r="X553" t="b">
        <f t="shared" si="610"/>
        <v>0</v>
      </c>
      <c r="Y553" t="s">
        <v>517</v>
      </c>
      <c r="Z553">
        <f>VLOOKUP(Y553,'Vlookup tables'!$D$2:$E$6,2,FALSE)</f>
        <v>1</v>
      </c>
      <c r="AA553" t="b">
        <f t="shared" si="547"/>
        <v>0</v>
      </c>
      <c r="AB553" t="b">
        <f t="shared" si="570"/>
        <v>0</v>
      </c>
      <c r="AC553" t="b">
        <f t="shared" si="571"/>
        <v>0</v>
      </c>
      <c r="AD553" t="b">
        <f t="shared" si="572"/>
        <v>0</v>
      </c>
      <c r="AE553" t="b">
        <f t="shared" si="573"/>
        <v>0</v>
      </c>
      <c r="AF553" t="str">
        <f>IF(OR(AA553=FALSE,AA553="na"),"na",VLOOKUP(AV553,'Vlookup tables'!$G$2:$H$7,2,FALSE))</f>
        <v>na</v>
      </c>
      <c r="AG553" t="str">
        <f>IF(OR(AB553=FALSE,AB553="na"),"na",VLOOKUP(AW553,'Vlookup tables'!$G$2:$H$7,2,FALSE))</f>
        <v>na</v>
      </c>
      <c r="AH553" t="str">
        <f>IF(OR(AC553=FALSE,AC553="na"),"na",VLOOKUP(AX553,'Vlookup tables'!$G$2:$H$7,2,FALSE))</f>
        <v>na</v>
      </c>
      <c r="AI553" t="str">
        <f>IF(OR(AD553=FALSE,AD553="na"),"na",VLOOKUP(AY553,'Vlookup tables'!$G$2:$H$7,2,FALSE))</f>
        <v>na</v>
      </c>
      <c r="AJ553" t="str">
        <f>IF(OR(AA553=FALSE,AA553="na"),"na",VLOOKUP(BC553,'Vlookup tables'!$J$2:$K$5,2,FALSE))</f>
        <v>na</v>
      </c>
      <c r="AK553" t="str">
        <f>IF(OR(AB553=FALSE,AB553="na"),"na",VLOOKUP(BD553,'Vlookup tables'!$J$2:$K$5,2,FALSE))</f>
        <v>na</v>
      </c>
      <c r="AL553" t="str">
        <f>IF(OR(AC553=FALSE,AC553="na"),"na",VLOOKUP(BE553,'Vlookup tables'!$J$2:$K$5,2,FALSE))</f>
        <v>na</v>
      </c>
      <c r="AM553" t="str">
        <f>IF(OR(AD553=FALSE,AD553="na"),"na",VLOOKUP(BF553,'Vlookup tables'!$J$2:$K$5,2,FALSE))</f>
        <v>na</v>
      </c>
      <c r="AN553" t="str">
        <f t="shared" si="574"/>
        <v>na</v>
      </c>
      <c r="AO553" t="str">
        <f t="shared" si="575"/>
        <v>na</v>
      </c>
      <c r="AP553" t="str">
        <f t="shared" si="576"/>
        <v>na</v>
      </c>
      <c r="AQ553" t="str">
        <f t="shared" si="577"/>
        <v>na</v>
      </c>
      <c r="AR553" t="s">
        <v>632</v>
      </c>
      <c r="AX553" t="s">
        <v>551</v>
      </c>
      <c r="BE553" t="s">
        <v>532</v>
      </c>
      <c r="BQ553" t="str">
        <f t="shared" si="578"/>
        <v>Yes</v>
      </c>
      <c r="BR553" t="b">
        <f t="shared" si="579"/>
        <v>1</v>
      </c>
      <c r="BS553" t="b">
        <f t="shared" si="580"/>
        <v>0</v>
      </c>
      <c r="BT553" t="b">
        <f t="shared" si="581"/>
        <v>0</v>
      </c>
      <c r="BU553" t="b">
        <f t="shared" si="582"/>
        <v>0</v>
      </c>
      <c r="BV553" t="b">
        <f t="shared" si="583"/>
        <v>0</v>
      </c>
      <c r="BW553">
        <f>IF(OR(BR553=FALSE,BR553="na"),"na",VLOOKUP(CN553,'Vlookup tables'!$G$2:$H$7,2,FALSE))</f>
        <v>1</v>
      </c>
      <c r="BX553" t="str">
        <f>IF(OR(BS553=FALSE,BS553="na"),"na",VLOOKUP(CO553,'Vlookup tables'!$G$2:$H$7,2,FALSE))</f>
        <v>na</v>
      </c>
      <c r="BY553" t="str">
        <f>IF(OR(BT553=FALSE,BT553="na"),"na",VLOOKUP(CP553,'Vlookup tables'!$G$2:$H$7,2,FALSE))</f>
        <v>na</v>
      </c>
      <c r="BZ553" t="str">
        <f>IF(OR(BU553=FALSE,BU553="na"),"na",VLOOKUP(CQ553,'Vlookup tables'!$G$2:$H$7,2,FALSE))</f>
        <v>na</v>
      </c>
      <c r="CA553">
        <f>IF(OR(BR553=FALSE,BR553="na"),"na",VLOOKUP(CU553,'Vlookup tables'!$J$2:$K$5,2,FALSE))</f>
        <v>2</v>
      </c>
      <c r="CB553" t="str">
        <f>IF(OR(BS553=FALSE,BS553="na"),"na",VLOOKUP(CV553,'Vlookup tables'!$J$2:$K$5,2,FALSE))</f>
        <v>na</v>
      </c>
      <c r="CC553" t="str">
        <f>IF(OR(BT553=FALSE,BT553="na"),"na",VLOOKUP(CW553,'Vlookup tables'!$J$2:$K$5,2,FALSE))</f>
        <v>na</v>
      </c>
      <c r="CD553" t="str">
        <f>IF(OR(BU553=FALSE,BU553="na"),"na",VLOOKUP(CX553,'Vlookup tables'!$J$2:$K$5,2,FALSE))</f>
        <v>na</v>
      </c>
      <c r="CE553" t="b">
        <f t="shared" si="584"/>
        <v>0</v>
      </c>
      <c r="CF553" t="str">
        <f t="shared" si="585"/>
        <v>na</v>
      </c>
      <c r="CG553" t="str">
        <f t="shared" si="586"/>
        <v>na</v>
      </c>
      <c r="CH553" t="str">
        <f t="shared" si="587"/>
        <v>na</v>
      </c>
      <c r="CI553" t="s">
        <v>519</v>
      </c>
      <c r="CJ553" t="s">
        <v>753</v>
      </c>
      <c r="CN553" t="s">
        <v>530</v>
      </c>
      <c r="CU553" t="s">
        <v>528</v>
      </c>
      <c r="DI553" t="b">
        <f t="shared" si="588"/>
        <v>0</v>
      </c>
      <c r="EQ553" t="str">
        <f t="shared" si="589"/>
        <v>Unknown</v>
      </c>
      <c r="ER553" t="b">
        <f t="shared" si="590"/>
        <v>0</v>
      </c>
      <c r="ES553" t="b">
        <f t="shared" si="591"/>
        <v>0</v>
      </c>
      <c r="ET553" t="b">
        <f t="shared" si="592"/>
        <v>0</v>
      </c>
      <c r="EU553" t="b">
        <f t="shared" si="593"/>
        <v>0</v>
      </c>
      <c r="EV553" t="b">
        <f t="shared" si="594"/>
        <v>0</v>
      </c>
      <c r="EW553" t="str">
        <f t="shared" si="548"/>
        <v>na</v>
      </c>
      <c r="EX553" t="str">
        <f t="shared" si="549"/>
        <v>na</v>
      </c>
      <c r="EY553" t="str">
        <f t="shared" si="550"/>
        <v>na</v>
      </c>
      <c r="EZ553" t="str">
        <f t="shared" si="551"/>
        <v>na</v>
      </c>
      <c r="FA553" t="str">
        <f t="shared" si="552"/>
        <v>na</v>
      </c>
      <c r="FB553" t="str">
        <f t="shared" si="553"/>
        <v>na</v>
      </c>
      <c r="FC553" t="str">
        <f t="shared" si="595"/>
        <v>na</v>
      </c>
      <c r="FD553" t="str">
        <f t="shared" si="554"/>
        <v>na</v>
      </c>
      <c r="FE553" t="str">
        <f t="shared" si="555"/>
        <v>na</v>
      </c>
      <c r="FF553" t="str">
        <f t="shared" si="556"/>
        <v>na</v>
      </c>
      <c r="FG553" t="str">
        <f t="shared" si="557"/>
        <v>na</v>
      </c>
      <c r="FH553" t="str">
        <f t="shared" si="596"/>
        <v>na</v>
      </c>
      <c r="FI553" t="str">
        <f>IF(OR(FD553=FALSE,FD553="na"),"na",VLOOKUP(GH553,'Vlookup tables'!$G$2:$H$7,2,FALSE))</f>
        <v>na</v>
      </c>
      <c r="FJ553" t="str">
        <f>IF(OR(FE553=FALSE,FE553="na"),"na",VLOOKUP(GI553,'Vlookup tables'!$G$2:$H$7,2,FALSE))</f>
        <v>na</v>
      </c>
      <c r="FK553" t="str">
        <f>IF(OR(FF553=FALSE,FF553="na"),"na",VLOOKUP(GJ553,'Vlookup tables'!$G$2:$H$7,2,FALSE))</f>
        <v>na</v>
      </c>
      <c r="FL553" t="str">
        <f>IF(OR(FG553=FALSE,FG553="na"),"na",VLOOKUP(GK553,'Vlookup tables'!$G$2:$H$7,2,FALSE))</f>
        <v>na</v>
      </c>
      <c r="FM553" t="str">
        <f>IF(OR(FD553=FALSE,FD553="na"),"na",VLOOKUP(GO553,'Vlookup tables'!$J$2:$K$5,2,FALSE))</f>
        <v>na</v>
      </c>
      <c r="FN553" t="str">
        <f>IF(OR(FE553=FALSE,FE553="na"),"na",VLOOKUP(GP553,'Vlookup tables'!$J$2:$K$5,2,FALSE))</f>
        <v>na</v>
      </c>
      <c r="FO553" t="str">
        <f>IF(OR(FF553=FALSE,FF553="na"),"na",VLOOKUP(GQ553,'Vlookup tables'!$J$2:$K$5,2,FALSE))</f>
        <v>na</v>
      </c>
      <c r="FP553" t="str">
        <f>IF(OR(FG553=FALSE,FG553="na"),"na",VLOOKUP(GR553,'Vlookup tables'!$J$2:$K$5,2,FALSE))</f>
        <v>na</v>
      </c>
      <c r="FQ553" t="str">
        <f t="shared" si="558"/>
        <v>na</v>
      </c>
      <c r="FR553" t="str">
        <f t="shared" si="559"/>
        <v>na</v>
      </c>
      <c r="FS553" t="str">
        <f t="shared" si="560"/>
        <v>na</v>
      </c>
      <c r="FT553" t="str">
        <f t="shared" si="561"/>
        <v>na</v>
      </c>
      <c r="FU553" t="str">
        <f t="shared" si="562"/>
        <v>na</v>
      </c>
      <c r="HX553" t="str">
        <f>IF(IT553="","Unknown",VLOOKUP(IT553,'Vlookup tables'!$B$13:$C$16,2,FALSE))</f>
        <v>Unknown</v>
      </c>
      <c r="HY553" t="str">
        <f>IF(IU553="","Unknown",VLOOKUP(IU553,'Vlookup tables'!$D$13:$E$16,2,FALSE))</f>
        <v>Unknown</v>
      </c>
      <c r="HZ553" t="str">
        <f>IF(IV553="","Unknown",VLOOKUP(IV553,'Vlookup tables'!$F$13:$G$16,2,FALSE))</f>
        <v>Unknown</v>
      </c>
      <c r="IA553" t="str">
        <f>IF(IW553="","Unknown",VLOOKUP(IW553,'Vlookup tables'!$H$13:$I$16,2,FALSE))</f>
        <v>Unknown</v>
      </c>
      <c r="IB553" t="str">
        <f>IF(IX553="","Unknown",VLOOKUP(IX553,'Vlookup tables'!$J$13:$K$16,2,FALSE))</f>
        <v>Unknown</v>
      </c>
      <c r="IC553" t="str">
        <f>IF(IY553="","Unknown",VLOOKUP(IY553,'Vlookup tables'!$L$13:$M$16,2,FALSE))</f>
        <v>Unknown</v>
      </c>
      <c r="ID553" t="str">
        <f>IF(IZ553="","Unknown",VLOOKUP(IZ553,'Vlookup tables'!$N$13:$O$16,2,FALSE))</f>
        <v>Unknown</v>
      </c>
      <c r="IE553" t="str">
        <f>VLOOKUP(JA553,'Vlookup tables'!$P$13:$Q$15,2,FALSE)</f>
        <v>Unknown</v>
      </c>
      <c r="IF553" t="str">
        <f t="shared" si="597"/>
        <v>na</v>
      </c>
      <c r="IG553" t="str">
        <f t="shared" si="598"/>
        <v>na</v>
      </c>
      <c r="IH553" t="str">
        <f t="shared" si="599"/>
        <v>na</v>
      </c>
      <c r="II553" t="str">
        <f t="shared" si="563"/>
        <v>na</v>
      </c>
      <c r="IJ553" t="str">
        <f>IF(OR(IF553=FALSE,IF553="na"),"na",VLOOKUP(JF553,'Vlookup tables'!$G$2:$H$7,2,FALSE))</f>
        <v>na</v>
      </c>
      <c r="IK553" t="str">
        <f>IF(OR(IG553=FALSE,IG553="na"),"na",VLOOKUP(JG553,'Vlookup tables'!$G$2:$H$7,2,FALSE))</f>
        <v>na</v>
      </c>
      <c r="IL553" t="str">
        <f>IF(OR(IH553=FALSE,IH553="na"),"na",VLOOKUP(JH553,'Vlookup tables'!$G$2:$H$7,2,FALSE))</f>
        <v>na</v>
      </c>
      <c r="IM553" t="str">
        <f>IF(OR(IF553=FALSE,IF553="na"),"na",VLOOKUP(JL553,'Vlookup tables'!$J$2:$K$5,2,FALSE))</f>
        <v>na</v>
      </c>
      <c r="IN553" t="str">
        <f>IF(OR(IG553=FALSE,IG553="na"),"na",VLOOKUP(JM553,'Vlookup tables'!$J$2:$K$5,2,FALSE))</f>
        <v>na</v>
      </c>
      <c r="IO553" t="str">
        <f>IF(OR(IH553=FALSE,IH553="na"),"na",VLOOKUP(JN553,'Vlookup tables'!$J$2:$K$5,2,FALSE))</f>
        <v>na</v>
      </c>
      <c r="IP553" t="str">
        <f t="shared" si="600"/>
        <v>na</v>
      </c>
      <c r="IQ553" t="str">
        <f t="shared" si="601"/>
        <v>na</v>
      </c>
      <c r="IR553" t="str">
        <f t="shared" si="602"/>
        <v>na</v>
      </c>
      <c r="IS553" t="b">
        <f t="shared" si="603"/>
        <v>0</v>
      </c>
      <c r="KQ553" t="b">
        <f t="shared" si="604"/>
        <v>0</v>
      </c>
      <c r="KR553">
        <f t="shared" si="564"/>
        <v>121</v>
      </c>
    </row>
    <row r="554" spans="1:304" ht="28.8" customHeight="1" outlineLevel="1" x14ac:dyDescent="0.3">
      <c r="A554">
        <v>10</v>
      </c>
      <c r="B554">
        <v>1617</v>
      </c>
      <c r="C554" s="2">
        <v>44912.655497685184</v>
      </c>
      <c r="D554">
        <v>1</v>
      </c>
      <c r="E554" t="s">
        <v>544</v>
      </c>
      <c r="F554" t="s">
        <v>612</v>
      </c>
      <c r="G554">
        <f>VLOOKUP(F554,'Vlookup tables'!$A$2:$B$10,2,FALSE)</f>
        <v>5</v>
      </c>
      <c r="H554" t="s">
        <v>631</v>
      </c>
      <c r="J554" t="str">
        <f t="shared" si="605"/>
        <v>Maintenance</v>
      </c>
      <c r="K554" t="s">
        <v>568</v>
      </c>
      <c r="L554">
        <f>VLOOKUP(K554,'Vlookup tables'!$A$2:$B$10,2,FALSE)</f>
        <v>6</v>
      </c>
      <c r="N554" t="str">
        <f t="shared" si="565"/>
        <v>Unknown</v>
      </c>
      <c r="O554" t="str">
        <f t="shared" si="566"/>
        <v>Unknown</v>
      </c>
      <c r="P554" t="str">
        <f t="shared" si="567"/>
        <v>Unknown</v>
      </c>
      <c r="Q554" t="str">
        <f t="shared" si="568"/>
        <v>Unknown</v>
      </c>
      <c r="R554" t="str">
        <f t="shared" si="569"/>
        <v>Unknown</v>
      </c>
      <c r="T554" t="str">
        <f t="shared" si="606"/>
        <v>Unknown</v>
      </c>
      <c r="U554" t="str">
        <f t="shared" si="607"/>
        <v>Unknown</v>
      </c>
      <c r="V554" t="str">
        <f t="shared" si="608"/>
        <v>Unknown</v>
      </c>
      <c r="W554" t="str">
        <f t="shared" si="609"/>
        <v>Unknown</v>
      </c>
      <c r="X554" t="str">
        <f t="shared" si="610"/>
        <v>Unknown</v>
      </c>
      <c r="Z554" t="str">
        <f>VLOOKUP(Y554,'Vlookup tables'!$D$2:$E$6,2,FALSE)</f>
        <v>Unknown</v>
      </c>
      <c r="AA554" t="str">
        <f t="shared" si="547"/>
        <v>Unknown</v>
      </c>
      <c r="AB554" t="str">
        <f t="shared" si="570"/>
        <v>Unknown</v>
      </c>
      <c r="AC554" t="str">
        <f t="shared" si="571"/>
        <v>Unknown</v>
      </c>
      <c r="AD554" t="str">
        <f t="shared" si="572"/>
        <v>Unknown</v>
      </c>
      <c r="AE554" t="str">
        <f t="shared" si="573"/>
        <v>Unknown</v>
      </c>
      <c r="AF554" t="str">
        <f>IF(OR(AA554=FALSE,AA554="na"),"na",VLOOKUP(AV554,'Vlookup tables'!$G$2:$H$7,2,FALSE))</f>
        <v>Unknown</v>
      </c>
      <c r="AG554" t="str">
        <f>IF(OR(AB554=FALSE,AB554="na"),"na",VLOOKUP(AW554,'Vlookup tables'!$G$2:$H$7,2,FALSE))</f>
        <v>Unknown</v>
      </c>
      <c r="AH554" t="str">
        <f>IF(OR(AC554=FALSE,AC554="na"),"na",VLOOKUP(AX554,'Vlookup tables'!$G$2:$H$7,2,FALSE))</f>
        <v>Unknown</v>
      </c>
      <c r="AI554" t="str">
        <f>IF(OR(AD554=FALSE,AD554="na"),"na",VLOOKUP(AY554,'Vlookup tables'!$G$2:$H$7,2,FALSE))</f>
        <v>Unknown</v>
      </c>
      <c r="AJ554" t="str">
        <f>IF(OR(AA554=FALSE,AA554="na"),"na",VLOOKUP(BC554,'Vlookup tables'!$J$2:$K$5,2,FALSE))</f>
        <v>Unknown</v>
      </c>
      <c r="AK554" t="str">
        <f>IF(OR(AB554=FALSE,AB554="na"),"na",VLOOKUP(BD554,'Vlookup tables'!$J$2:$K$5,2,FALSE))</f>
        <v>Unknown</v>
      </c>
      <c r="AL554" t="str">
        <f>IF(OR(AC554=FALSE,AC554="na"),"na",VLOOKUP(BE554,'Vlookup tables'!$J$2:$K$5,2,FALSE))</f>
        <v>Unknown</v>
      </c>
      <c r="AM554" t="str">
        <f>IF(OR(AD554=FALSE,AD554="na"),"na",VLOOKUP(BF554,'Vlookup tables'!$J$2:$K$5,2,FALSE))</f>
        <v>Unknown</v>
      </c>
      <c r="AN554" t="b">
        <f t="shared" si="574"/>
        <v>0</v>
      </c>
      <c r="AO554" t="b">
        <f t="shared" si="575"/>
        <v>0</v>
      </c>
      <c r="AP554" t="b">
        <f t="shared" si="576"/>
        <v>0</v>
      </c>
      <c r="AQ554" t="b">
        <f t="shared" si="577"/>
        <v>0</v>
      </c>
      <c r="BQ554" t="str">
        <f t="shared" si="578"/>
        <v>Unknown</v>
      </c>
      <c r="BR554" t="str">
        <f t="shared" si="579"/>
        <v>Unknown</v>
      </c>
      <c r="BS554" t="str">
        <f t="shared" si="580"/>
        <v>Unknown</v>
      </c>
      <c r="BT554" t="str">
        <f t="shared" si="581"/>
        <v>Unknown</v>
      </c>
      <c r="BU554" t="str">
        <f t="shared" si="582"/>
        <v>Unknown</v>
      </c>
      <c r="BV554" t="str">
        <f t="shared" si="583"/>
        <v>Unknown</v>
      </c>
      <c r="BW554" t="str">
        <f>IF(OR(BR554=FALSE,BR554="na"),"na",VLOOKUP(CN554,'Vlookup tables'!$G$2:$H$7,2,FALSE))</f>
        <v>Unknown</v>
      </c>
      <c r="BX554" t="str">
        <f>IF(OR(BS554=FALSE,BS554="na"),"na",VLOOKUP(CO554,'Vlookup tables'!$G$2:$H$7,2,FALSE))</f>
        <v>Unknown</v>
      </c>
      <c r="BY554" t="str">
        <f>IF(OR(BT554=FALSE,BT554="na"),"na",VLOOKUP(CP554,'Vlookup tables'!$G$2:$H$7,2,FALSE))</f>
        <v>Unknown</v>
      </c>
      <c r="BZ554" t="str">
        <f>IF(OR(BU554=FALSE,BU554="na"),"na",VLOOKUP(CQ554,'Vlookup tables'!$G$2:$H$7,2,FALSE))</f>
        <v>Unknown</v>
      </c>
      <c r="CA554" t="str">
        <f>IF(OR(BR554=FALSE,BR554="na"),"na",VLOOKUP(CU554,'Vlookup tables'!$J$2:$K$5,2,FALSE))</f>
        <v>Unknown</v>
      </c>
      <c r="CB554" t="str">
        <f>IF(OR(BS554=FALSE,BS554="na"),"na",VLOOKUP(CV554,'Vlookup tables'!$J$2:$K$5,2,FALSE))</f>
        <v>Unknown</v>
      </c>
      <c r="CC554" t="str">
        <f>IF(OR(BT554=FALSE,BT554="na"),"na",VLOOKUP(CW554,'Vlookup tables'!$J$2:$K$5,2,FALSE))</f>
        <v>Unknown</v>
      </c>
      <c r="CD554" t="str">
        <f>IF(OR(BU554=FALSE,BU554="na"),"na",VLOOKUP(CX554,'Vlookup tables'!$J$2:$K$5,2,FALSE))</f>
        <v>Unknown</v>
      </c>
      <c r="CE554" t="b">
        <f t="shared" si="584"/>
        <v>0</v>
      </c>
      <c r="CF554" t="b">
        <f t="shared" si="585"/>
        <v>0</v>
      </c>
      <c r="CG554" t="b">
        <f t="shared" si="586"/>
        <v>0</v>
      </c>
      <c r="CH554" t="b">
        <f t="shared" si="587"/>
        <v>0</v>
      </c>
      <c r="DI554" t="b">
        <f t="shared" si="588"/>
        <v>0</v>
      </c>
      <c r="EQ554" t="str">
        <f t="shared" si="589"/>
        <v>Unknown</v>
      </c>
      <c r="ER554" t="b">
        <f t="shared" si="590"/>
        <v>0</v>
      </c>
      <c r="ES554" t="b">
        <f t="shared" si="591"/>
        <v>0</v>
      </c>
      <c r="ET554" t="b">
        <f t="shared" si="592"/>
        <v>0</v>
      </c>
      <c r="EU554" t="b">
        <f t="shared" si="593"/>
        <v>0</v>
      </c>
      <c r="EV554" t="b">
        <f t="shared" si="594"/>
        <v>0</v>
      </c>
      <c r="EW554" t="str">
        <f t="shared" si="548"/>
        <v>na</v>
      </c>
      <c r="EX554" t="str">
        <f t="shared" si="549"/>
        <v>na</v>
      </c>
      <c r="EY554" t="str">
        <f t="shared" si="550"/>
        <v>na</v>
      </c>
      <c r="EZ554" t="str">
        <f t="shared" si="551"/>
        <v>na</v>
      </c>
      <c r="FA554" t="str">
        <f t="shared" si="552"/>
        <v>na</v>
      </c>
      <c r="FB554" t="str">
        <f t="shared" si="553"/>
        <v>na</v>
      </c>
      <c r="FC554" t="str">
        <f t="shared" si="595"/>
        <v>na</v>
      </c>
      <c r="FD554" t="str">
        <f t="shared" si="554"/>
        <v>na</v>
      </c>
      <c r="FE554" t="str">
        <f t="shared" si="555"/>
        <v>na</v>
      </c>
      <c r="FF554" t="str">
        <f t="shared" si="556"/>
        <v>na</v>
      </c>
      <c r="FG554" t="str">
        <f t="shared" si="557"/>
        <v>na</v>
      </c>
      <c r="FH554" t="str">
        <f t="shared" si="596"/>
        <v>na</v>
      </c>
      <c r="FI554" t="str">
        <f>IF(OR(FD554=FALSE,FD554="na"),"na",VLOOKUP(GH554,'Vlookup tables'!$G$2:$H$7,2,FALSE))</f>
        <v>na</v>
      </c>
      <c r="FJ554" t="str">
        <f>IF(OR(FE554=FALSE,FE554="na"),"na",VLOOKUP(GI554,'Vlookup tables'!$G$2:$H$7,2,FALSE))</f>
        <v>na</v>
      </c>
      <c r="FK554" t="str">
        <f>IF(OR(FF554=FALSE,FF554="na"),"na",VLOOKUP(GJ554,'Vlookup tables'!$G$2:$H$7,2,FALSE))</f>
        <v>na</v>
      </c>
      <c r="FL554" t="str">
        <f>IF(OR(FG554=FALSE,FG554="na"),"na",VLOOKUP(GK554,'Vlookup tables'!$G$2:$H$7,2,FALSE))</f>
        <v>na</v>
      </c>
      <c r="FM554" t="str">
        <f>IF(OR(FD554=FALSE,FD554="na"),"na",VLOOKUP(GO554,'Vlookup tables'!$J$2:$K$5,2,FALSE))</f>
        <v>na</v>
      </c>
      <c r="FN554" t="str">
        <f>IF(OR(FE554=FALSE,FE554="na"),"na",VLOOKUP(GP554,'Vlookup tables'!$J$2:$K$5,2,FALSE))</f>
        <v>na</v>
      </c>
      <c r="FO554" t="str">
        <f>IF(OR(FF554=FALSE,FF554="na"),"na",VLOOKUP(GQ554,'Vlookup tables'!$J$2:$K$5,2,FALSE))</f>
        <v>na</v>
      </c>
      <c r="FP554" t="str">
        <f>IF(OR(FG554=FALSE,FG554="na"),"na",VLOOKUP(GR554,'Vlookup tables'!$J$2:$K$5,2,FALSE))</f>
        <v>na</v>
      </c>
      <c r="FQ554" t="str">
        <f t="shared" si="558"/>
        <v>na</v>
      </c>
      <c r="FR554" t="str">
        <f t="shared" si="559"/>
        <v>na</v>
      </c>
      <c r="FS554" t="str">
        <f t="shared" si="560"/>
        <v>na</v>
      </c>
      <c r="FT554" t="str">
        <f t="shared" si="561"/>
        <v>na</v>
      </c>
      <c r="FU554" t="str">
        <f t="shared" si="562"/>
        <v>na</v>
      </c>
      <c r="HX554" t="str">
        <f>IF(IT554="","Unknown",VLOOKUP(IT554,'Vlookup tables'!$B$13:$C$16,2,FALSE))</f>
        <v>Unknown</v>
      </c>
      <c r="HY554" t="str">
        <f>IF(IU554="","Unknown",VLOOKUP(IU554,'Vlookup tables'!$D$13:$E$16,2,FALSE))</f>
        <v>Unknown</v>
      </c>
      <c r="HZ554" t="str">
        <f>IF(IV554="","Unknown",VLOOKUP(IV554,'Vlookup tables'!$F$13:$G$16,2,FALSE))</f>
        <v>Unknown</v>
      </c>
      <c r="IA554" t="str">
        <f>IF(IW554="","Unknown",VLOOKUP(IW554,'Vlookup tables'!$H$13:$I$16,2,FALSE))</f>
        <v>Unknown</v>
      </c>
      <c r="IB554" t="str">
        <f>IF(IX554="","Unknown",VLOOKUP(IX554,'Vlookup tables'!$J$13:$K$16,2,FALSE))</f>
        <v>Unknown</v>
      </c>
      <c r="IC554" t="str">
        <f>IF(IY554="","Unknown",VLOOKUP(IY554,'Vlookup tables'!$L$13:$M$16,2,FALSE))</f>
        <v>Unknown</v>
      </c>
      <c r="ID554" t="str">
        <f>IF(IZ554="","Unknown",VLOOKUP(IZ554,'Vlookup tables'!$N$13:$O$16,2,FALSE))</f>
        <v>Unknown</v>
      </c>
      <c r="IE554" t="str">
        <f>VLOOKUP(JA554,'Vlookup tables'!$P$13:$Q$15,2,FALSE)</f>
        <v>Unknown</v>
      </c>
      <c r="IF554" t="str">
        <f t="shared" si="597"/>
        <v>na</v>
      </c>
      <c r="IG554" t="str">
        <f t="shared" si="598"/>
        <v>na</v>
      </c>
      <c r="IH554" t="str">
        <f t="shared" si="599"/>
        <v>na</v>
      </c>
      <c r="II554" t="str">
        <f t="shared" si="563"/>
        <v>na</v>
      </c>
      <c r="IJ554" t="str">
        <f>IF(OR(IF554=FALSE,IF554="na"),"na",VLOOKUP(JF554,'Vlookup tables'!$G$2:$H$7,2,FALSE))</f>
        <v>na</v>
      </c>
      <c r="IK554" t="str">
        <f>IF(OR(IG554=FALSE,IG554="na"),"na",VLOOKUP(JG554,'Vlookup tables'!$G$2:$H$7,2,FALSE))</f>
        <v>na</v>
      </c>
      <c r="IL554" t="str">
        <f>IF(OR(IH554=FALSE,IH554="na"),"na",VLOOKUP(JH554,'Vlookup tables'!$G$2:$H$7,2,FALSE))</f>
        <v>na</v>
      </c>
      <c r="IM554" t="str">
        <f>IF(OR(IF554=FALSE,IF554="na"),"na",VLOOKUP(JL554,'Vlookup tables'!$J$2:$K$5,2,FALSE))</f>
        <v>na</v>
      </c>
      <c r="IN554" t="str">
        <f>IF(OR(IG554=FALSE,IG554="na"),"na",VLOOKUP(JM554,'Vlookup tables'!$J$2:$K$5,2,FALSE))</f>
        <v>na</v>
      </c>
      <c r="IO554" t="str">
        <f>IF(OR(IH554=FALSE,IH554="na"),"na",VLOOKUP(JN554,'Vlookup tables'!$J$2:$K$5,2,FALSE))</f>
        <v>na</v>
      </c>
      <c r="IP554" t="str">
        <f t="shared" si="600"/>
        <v>na</v>
      </c>
      <c r="IQ554" t="str">
        <f t="shared" si="601"/>
        <v>na</v>
      </c>
      <c r="IR554" t="str">
        <f t="shared" si="602"/>
        <v>na</v>
      </c>
      <c r="IS554" t="b">
        <f t="shared" si="603"/>
        <v>0</v>
      </c>
      <c r="KQ554" t="b">
        <f t="shared" si="604"/>
        <v>0</v>
      </c>
      <c r="KR554">
        <f t="shared" si="564"/>
        <v>111</v>
      </c>
    </row>
    <row r="555" spans="1:304" ht="27.6" customHeight="1" outlineLevel="1" x14ac:dyDescent="0.3">
      <c r="A555">
        <v>41</v>
      </c>
      <c r="B555">
        <v>118</v>
      </c>
      <c r="C555" s="2">
        <v>44912.657210648147</v>
      </c>
      <c r="D555">
        <v>1</v>
      </c>
      <c r="E555" t="s">
        <v>590</v>
      </c>
      <c r="F555" t="s">
        <v>611</v>
      </c>
      <c r="G555">
        <f>VLOOKUP(F555,'Vlookup tables'!$A$2:$B$10,2,FALSE)</f>
        <v>4</v>
      </c>
      <c r="H555" t="s">
        <v>579</v>
      </c>
      <c r="I555" t="s">
        <v>2262</v>
      </c>
      <c r="J555" t="str">
        <f t="shared" si="605"/>
        <v>Real Estate</v>
      </c>
      <c r="K555" t="s">
        <v>568</v>
      </c>
      <c r="L555">
        <f>VLOOKUP(K555,'Vlookup tables'!$A$2:$B$10,2,FALSE)</f>
        <v>6</v>
      </c>
      <c r="M555" t="s">
        <v>583</v>
      </c>
      <c r="N555" t="b">
        <f t="shared" si="565"/>
        <v>1</v>
      </c>
      <c r="O555" t="b">
        <f t="shared" si="566"/>
        <v>0</v>
      </c>
      <c r="P555" t="b">
        <f t="shared" si="567"/>
        <v>0</v>
      </c>
      <c r="Q555" t="b">
        <f t="shared" si="568"/>
        <v>0</v>
      </c>
      <c r="R555" t="b">
        <f t="shared" si="569"/>
        <v>0</v>
      </c>
      <c r="T555" t="str">
        <f t="shared" si="606"/>
        <v>na</v>
      </c>
      <c r="U555" t="str">
        <f t="shared" si="607"/>
        <v>Unknown</v>
      </c>
      <c r="V555" t="str">
        <f t="shared" si="608"/>
        <v>Unknown</v>
      </c>
      <c r="W555" t="str">
        <f t="shared" si="609"/>
        <v>Unknown</v>
      </c>
      <c r="X555" t="str">
        <f t="shared" si="610"/>
        <v>Unknown</v>
      </c>
      <c r="Y555" t="s">
        <v>621</v>
      </c>
      <c r="Z555">
        <f>VLOOKUP(Y555,'Vlookup tables'!$D$2:$E$6,2,FALSE)</f>
        <v>3</v>
      </c>
      <c r="AA555" t="str">
        <f t="shared" si="547"/>
        <v>na</v>
      </c>
      <c r="AB555" t="str">
        <f t="shared" si="570"/>
        <v>na</v>
      </c>
      <c r="AC555" t="str">
        <f t="shared" si="571"/>
        <v>na</v>
      </c>
      <c r="AD555" t="str">
        <f t="shared" si="572"/>
        <v>na</v>
      </c>
      <c r="AE555" t="str">
        <f t="shared" si="573"/>
        <v>na</v>
      </c>
      <c r="AF555" t="str">
        <f>IF(OR(AA555=FALSE,AA555="na"),"na",VLOOKUP(AV555,'Vlookup tables'!$G$2:$H$7,2,FALSE))</f>
        <v>na</v>
      </c>
      <c r="AG555" t="str">
        <f>IF(OR(AB555=FALSE,AB555="na"),"na",VLOOKUP(AW555,'Vlookup tables'!$G$2:$H$7,2,FALSE))</f>
        <v>na</v>
      </c>
      <c r="AH555" t="str">
        <f>IF(OR(AC555=FALSE,AC555="na"),"na",VLOOKUP(AX555,'Vlookup tables'!$G$2:$H$7,2,FALSE))</f>
        <v>na</v>
      </c>
      <c r="AI555" t="str">
        <f>IF(OR(AD555=FALSE,AD555="na"),"na",VLOOKUP(AY555,'Vlookup tables'!$G$2:$H$7,2,FALSE))</f>
        <v>na</v>
      </c>
      <c r="AJ555" t="str">
        <f>IF(OR(AA555=FALSE,AA555="na"),"na",VLOOKUP(BC555,'Vlookup tables'!$J$2:$K$5,2,FALSE))</f>
        <v>na</v>
      </c>
      <c r="AK555" t="str">
        <f>IF(OR(AB555=FALSE,AB555="na"),"na",VLOOKUP(BD555,'Vlookup tables'!$J$2:$K$5,2,FALSE))</f>
        <v>na</v>
      </c>
      <c r="AL555" t="str">
        <f>IF(OR(AC555=FALSE,AC555="na"),"na",VLOOKUP(BE555,'Vlookup tables'!$J$2:$K$5,2,FALSE))</f>
        <v>na</v>
      </c>
      <c r="AM555" t="str">
        <f>IF(OR(AD555=FALSE,AD555="na"),"na",VLOOKUP(BF555,'Vlookup tables'!$J$2:$K$5,2,FALSE))</f>
        <v>na</v>
      </c>
      <c r="AN555" t="str">
        <f t="shared" si="574"/>
        <v>na</v>
      </c>
      <c r="AO555" t="str">
        <f t="shared" si="575"/>
        <v>na</v>
      </c>
      <c r="AP555" t="str">
        <f t="shared" si="576"/>
        <v>na</v>
      </c>
      <c r="AQ555" t="str">
        <f t="shared" si="577"/>
        <v>na</v>
      </c>
      <c r="BQ555" t="str">
        <f t="shared" si="578"/>
        <v>na</v>
      </c>
      <c r="BR555" t="str">
        <f t="shared" si="579"/>
        <v>na</v>
      </c>
      <c r="BS555" t="str">
        <f t="shared" si="580"/>
        <v>na</v>
      </c>
      <c r="BT555" t="str">
        <f t="shared" si="581"/>
        <v>na</v>
      </c>
      <c r="BU555" t="str">
        <f t="shared" si="582"/>
        <v>na</v>
      </c>
      <c r="BV555" t="str">
        <f t="shared" si="583"/>
        <v>na</v>
      </c>
      <c r="BW555" t="str">
        <f>IF(OR(BR555=FALSE,BR555="na"),"na",VLOOKUP(CN555,'Vlookup tables'!$G$2:$H$7,2,FALSE))</f>
        <v>na</v>
      </c>
      <c r="BX555" t="str">
        <f>IF(OR(BS555=FALSE,BS555="na"),"na",VLOOKUP(CO555,'Vlookup tables'!$G$2:$H$7,2,FALSE))</f>
        <v>na</v>
      </c>
      <c r="BY555" t="str">
        <f>IF(OR(BT555=FALSE,BT555="na"),"na",VLOOKUP(CP555,'Vlookup tables'!$G$2:$H$7,2,FALSE))</f>
        <v>na</v>
      </c>
      <c r="BZ555" t="str">
        <f>IF(OR(BU555=FALSE,BU555="na"),"na",VLOOKUP(CQ555,'Vlookup tables'!$G$2:$H$7,2,FALSE))</f>
        <v>na</v>
      </c>
      <c r="CA555" t="str">
        <f>IF(OR(BR555=FALSE,BR555="na"),"na",VLOOKUP(CU555,'Vlookup tables'!$J$2:$K$5,2,FALSE))</f>
        <v>na</v>
      </c>
      <c r="CB555" t="str">
        <f>IF(OR(BS555=FALSE,BS555="na"),"na",VLOOKUP(CV555,'Vlookup tables'!$J$2:$K$5,2,FALSE))</f>
        <v>na</v>
      </c>
      <c r="CC555" t="str">
        <f>IF(OR(BT555=FALSE,BT555="na"),"na",VLOOKUP(CW555,'Vlookup tables'!$J$2:$K$5,2,FALSE))</f>
        <v>na</v>
      </c>
      <c r="CD555" t="str">
        <f>IF(OR(BU555=FALSE,BU555="na"),"na",VLOOKUP(CX555,'Vlookup tables'!$J$2:$K$5,2,FALSE))</f>
        <v>na</v>
      </c>
      <c r="CE555" t="str">
        <f t="shared" si="584"/>
        <v>na</v>
      </c>
      <c r="CF555" t="str">
        <f t="shared" si="585"/>
        <v>na</v>
      </c>
      <c r="CG555" t="str">
        <f t="shared" si="586"/>
        <v>na</v>
      </c>
      <c r="CH555" t="str">
        <f t="shared" si="587"/>
        <v>na</v>
      </c>
      <c r="DI555" t="str">
        <f t="shared" si="588"/>
        <v>na</v>
      </c>
      <c r="DM555" s="5" t="s">
        <v>534</v>
      </c>
      <c r="EQ555" t="str">
        <f t="shared" si="589"/>
        <v>Unknown</v>
      </c>
      <c r="ER555" t="b">
        <f t="shared" si="590"/>
        <v>0</v>
      </c>
      <c r="ES555" t="b">
        <f t="shared" si="591"/>
        <v>0</v>
      </c>
      <c r="ET555" t="b">
        <f t="shared" si="592"/>
        <v>0</v>
      </c>
      <c r="EU555" t="b">
        <f t="shared" si="593"/>
        <v>0</v>
      </c>
      <c r="EV555" t="b">
        <f t="shared" si="594"/>
        <v>0</v>
      </c>
      <c r="EW555" t="str">
        <f t="shared" si="548"/>
        <v>na</v>
      </c>
      <c r="EX555" t="str">
        <f t="shared" si="549"/>
        <v>na</v>
      </c>
      <c r="EY555" t="str">
        <f t="shared" si="550"/>
        <v>na</v>
      </c>
      <c r="EZ555" t="str">
        <f t="shared" si="551"/>
        <v>na</v>
      </c>
      <c r="FA555" t="str">
        <f t="shared" si="552"/>
        <v>na</v>
      </c>
      <c r="FB555" t="str">
        <f t="shared" si="553"/>
        <v>na</v>
      </c>
      <c r="FC555" t="str">
        <f t="shared" si="595"/>
        <v>na</v>
      </c>
      <c r="FD555" t="str">
        <f t="shared" si="554"/>
        <v>na</v>
      </c>
      <c r="FE555" t="str">
        <f t="shared" si="555"/>
        <v>na</v>
      </c>
      <c r="FF555" t="str">
        <f t="shared" si="556"/>
        <v>na</v>
      </c>
      <c r="FG555" t="str">
        <f t="shared" si="557"/>
        <v>na</v>
      </c>
      <c r="FH555" t="str">
        <f t="shared" si="596"/>
        <v>na</v>
      </c>
      <c r="FI555" t="str">
        <f>IF(OR(FD555=FALSE,FD555="na"),"na",VLOOKUP(GH555,'Vlookup tables'!$G$2:$H$7,2,FALSE))</f>
        <v>na</v>
      </c>
      <c r="FJ555" t="str">
        <f>IF(OR(FE555=FALSE,FE555="na"),"na",VLOOKUP(GI555,'Vlookup tables'!$G$2:$H$7,2,FALSE))</f>
        <v>na</v>
      </c>
      <c r="FK555" t="str">
        <f>IF(OR(FF555=FALSE,FF555="na"),"na",VLOOKUP(GJ555,'Vlookup tables'!$G$2:$H$7,2,FALSE))</f>
        <v>na</v>
      </c>
      <c r="FL555" t="str">
        <f>IF(OR(FG555=FALSE,FG555="na"),"na",VLOOKUP(GK555,'Vlookup tables'!$G$2:$H$7,2,FALSE))</f>
        <v>na</v>
      </c>
      <c r="FM555" t="str">
        <f>IF(OR(FD555=FALSE,FD555="na"),"na",VLOOKUP(GO555,'Vlookup tables'!$J$2:$K$5,2,FALSE))</f>
        <v>na</v>
      </c>
      <c r="FN555" t="str">
        <f>IF(OR(FE555=FALSE,FE555="na"),"na",VLOOKUP(GP555,'Vlookup tables'!$J$2:$K$5,2,FALSE))</f>
        <v>na</v>
      </c>
      <c r="FO555" t="str">
        <f>IF(OR(FF555=FALSE,FF555="na"),"na",VLOOKUP(GQ555,'Vlookup tables'!$J$2:$K$5,2,FALSE))</f>
        <v>na</v>
      </c>
      <c r="FP555" t="str">
        <f>IF(OR(FG555=FALSE,FG555="na"),"na",VLOOKUP(GR555,'Vlookup tables'!$J$2:$K$5,2,FALSE))</f>
        <v>na</v>
      </c>
      <c r="FQ555" t="str">
        <f t="shared" si="558"/>
        <v>na</v>
      </c>
      <c r="FR555" t="str">
        <f t="shared" si="559"/>
        <v>na</v>
      </c>
      <c r="FS555" t="str">
        <f t="shared" si="560"/>
        <v>na</v>
      </c>
      <c r="FT555" t="str">
        <f t="shared" si="561"/>
        <v>na</v>
      </c>
      <c r="FU555" t="str">
        <f t="shared" si="562"/>
        <v>na</v>
      </c>
      <c r="HX555" t="str">
        <f>IF(IT555="","Unknown",VLOOKUP(IT555,'Vlookup tables'!$B$13:$C$16,2,FALSE))</f>
        <v>Unknown</v>
      </c>
      <c r="HY555" t="str">
        <f>IF(IU555="","Unknown",VLOOKUP(IU555,'Vlookup tables'!$D$13:$E$16,2,FALSE))</f>
        <v>Unknown</v>
      </c>
      <c r="HZ555" t="str">
        <f>IF(IV555="","Unknown",VLOOKUP(IV555,'Vlookup tables'!$F$13:$G$16,2,FALSE))</f>
        <v>Unknown</v>
      </c>
      <c r="IA555" t="str">
        <f>IF(IW555="","Unknown",VLOOKUP(IW555,'Vlookup tables'!$H$13:$I$16,2,FALSE))</f>
        <v>Unknown</v>
      </c>
      <c r="IB555" t="str">
        <f>IF(IX555="","Unknown",VLOOKUP(IX555,'Vlookup tables'!$J$13:$K$16,2,FALSE))</f>
        <v>Unknown</v>
      </c>
      <c r="IC555" t="str">
        <f>IF(IY555="","Unknown",VLOOKUP(IY555,'Vlookup tables'!$L$13:$M$16,2,FALSE))</f>
        <v>Unknown</v>
      </c>
      <c r="ID555" t="str">
        <f>IF(IZ555="","Unknown",VLOOKUP(IZ555,'Vlookup tables'!$N$13:$O$16,2,FALSE))</f>
        <v>Unknown</v>
      </c>
      <c r="IE555" t="str">
        <f>VLOOKUP(JA555,'Vlookup tables'!$P$13:$Q$15,2,FALSE)</f>
        <v>Unknown</v>
      </c>
      <c r="IF555" t="str">
        <f t="shared" si="597"/>
        <v>na</v>
      </c>
      <c r="IG555" t="str">
        <f t="shared" si="598"/>
        <v>na</v>
      </c>
      <c r="IH555" t="str">
        <f t="shared" si="599"/>
        <v>na</v>
      </c>
      <c r="II555" t="str">
        <f t="shared" si="563"/>
        <v>na</v>
      </c>
      <c r="IJ555" t="str">
        <f>IF(OR(IF555=FALSE,IF555="na"),"na",VLOOKUP(JF555,'Vlookup tables'!$G$2:$H$7,2,FALSE))</f>
        <v>na</v>
      </c>
      <c r="IK555" t="str">
        <f>IF(OR(IG555=FALSE,IG555="na"),"na",VLOOKUP(JG555,'Vlookup tables'!$G$2:$H$7,2,FALSE))</f>
        <v>na</v>
      </c>
      <c r="IL555" t="str">
        <f>IF(OR(IH555=FALSE,IH555="na"),"na",VLOOKUP(JH555,'Vlookup tables'!$G$2:$H$7,2,FALSE))</f>
        <v>na</v>
      </c>
      <c r="IM555" t="str">
        <f>IF(OR(IF555=FALSE,IF555="na"),"na",VLOOKUP(JL555,'Vlookup tables'!$J$2:$K$5,2,FALSE))</f>
        <v>na</v>
      </c>
      <c r="IN555" t="str">
        <f>IF(OR(IG555=FALSE,IG555="na"),"na",VLOOKUP(JM555,'Vlookup tables'!$J$2:$K$5,2,FALSE))</f>
        <v>na</v>
      </c>
      <c r="IO555" t="str">
        <f>IF(OR(IH555=FALSE,IH555="na"),"na",VLOOKUP(JN555,'Vlookup tables'!$J$2:$K$5,2,FALSE))</f>
        <v>na</v>
      </c>
      <c r="IP555" t="str">
        <f t="shared" si="600"/>
        <v>na</v>
      </c>
      <c r="IQ555" t="str">
        <f t="shared" si="601"/>
        <v>na</v>
      </c>
      <c r="IR555" t="str">
        <f t="shared" si="602"/>
        <v>na</v>
      </c>
      <c r="IS555" t="b">
        <f t="shared" si="603"/>
        <v>0</v>
      </c>
      <c r="KQ555" t="b">
        <f t="shared" si="604"/>
        <v>0</v>
      </c>
      <c r="KR555">
        <f t="shared" si="564"/>
        <v>115</v>
      </c>
    </row>
    <row r="556" spans="1:304" ht="26.4" customHeight="1" outlineLevel="1" x14ac:dyDescent="0.3">
      <c r="A556">
        <v>1</v>
      </c>
      <c r="B556">
        <v>7</v>
      </c>
      <c r="C556" s="2">
        <v>44912.658634259256</v>
      </c>
      <c r="D556">
        <v>1</v>
      </c>
      <c r="G556" t="str">
        <f>VLOOKUP(F556,'Vlookup tables'!$A$2:$B$10,2,FALSE)</f>
        <v>Unknown</v>
      </c>
      <c r="J556" t="str">
        <f t="shared" si="605"/>
        <v>Unknown</v>
      </c>
      <c r="L556" t="str">
        <f>VLOOKUP(K556,'Vlookup tables'!$A$2:$B$10,2,FALSE)</f>
        <v>Unknown</v>
      </c>
      <c r="N556" t="str">
        <f t="shared" si="565"/>
        <v>Unknown</v>
      </c>
      <c r="O556" t="str">
        <f t="shared" si="566"/>
        <v>Unknown</v>
      </c>
      <c r="P556" t="str">
        <f t="shared" si="567"/>
        <v>Unknown</v>
      </c>
      <c r="Q556" t="str">
        <f t="shared" si="568"/>
        <v>Unknown</v>
      </c>
      <c r="R556" t="str">
        <f t="shared" si="569"/>
        <v>Unknown</v>
      </c>
      <c r="T556" t="str">
        <f t="shared" si="606"/>
        <v>Unknown</v>
      </c>
      <c r="U556" t="str">
        <f t="shared" si="607"/>
        <v>Unknown</v>
      </c>
      <c r="V556" t="str">
        <f t="shared" si="608"/>
        <v>Unknown</v>
      </c>
      <c r="W556" t="str">
        <f t="shared" si="609"/>
        <v>Unknown</v>
      </c>
      <c r="X556" t="str">
        <f t="shared" si="610"/>
        <v>Unknown</v>
      </c>
      <c r="Z556" t="str">
        <f>VLOOKUP(Y556,'Vlookup tables'!$D$2:$E$6,2,FALSE)</f>
        <v>Unknown</v>
      </c>
      <c r="AA556" t="str">
        <f t="shared" si="547"/>
        <v>Unknown</v>
      </c>
      <c r="AB556" t="str">
        <f t="shared" si="570"/>
        <v>Unknown</v>
      </c>
      <c r="AC556" t="str">
        <f t="shared" si="571"/>
        <v>Unknown</v>
      </c>
      <c r="AD556" t="str">
        <f t="shared" si="572"/>
        <v>Unknown</v>
      </c>
      <c r="AE556" t="str">
        <f t="shared" si="573"/>
        <v>Unknown</v>
      </c>
      <c r="AF556" t="str">
        <f>IF(OR(AA556=FALSE,AA556="na"),"na",VLOOKUP(AV556,'Vlookup tables'!$G$2:$H$7,2,FALSE))</f>
        <v>Unknown</v>
      </c>
      <c r="AG556" t="str">
        <f>IF(OR(AB556=FALSE,AB556="na"),"na",VLOOKUP(AW556,'Vlookup tables'!$G$2:$H$7,2,FALSE))</f>
        <v>Unknown</v>
      </c>
      <c r="AH556" t="str">
        <f>IF(OR(AC556=FALSE,AC556="na"),"na",VLOOKUP(AX556,'Vlookup tables'!$G$2:$H$7,2,FALSE))</f>
        <v>Unknown</v>
      </c>
      <c r="AI556" t="str">
        <f>IF(OR(AD556=FALSE,AD556="na"),"na",VLOOKUP(AY556,'Vlookup tables'!$G$2:$H$7,2,FALSE))</f>
        <v>Unknown</v>
      </c>
      <c r="AJ556" t="str">
        <f>IF(OR(AA556=FALSE,AA556="na"),"na",VLOOKUP(BC556,'Vlookup tables'!$J$2:$K$5,2,FALSE))</f>
        <v>Unknown</v>
      </c>
      <c r="AK556" t="str">
        <f>IF(OR(AB556=FALSE,AB556="na"),"na",VLOOKUP(BD556,'Vlookup tables'!$J$2:$K$5,2,FALSE))</f>
        <v>Unknown</v>
      </c>
      <c r="AL556" t="str">
        <f>IF(OR(AC556=FALSE,AC556="na"),"na",VLOOKUP(BE556,'Vlookup tables'!$J$2:$K$5,2,FALSE))</f>
        <v>Unknown</v>
      </c>
      <c r="AM556" t="str">
        <f>IF(OR(AD556=FALSE,AD556="na"),"na",VLOOKUP(BF556,'Vlookup tables'!$J$2:$K$5,2,FALSE))</f>
        <v>Unknown</v>
      </c>
      <c r="AN556" t="b">
        <f t="shared" si="574"/>
        <v>0</v>
      </c>
      <c r="AO556" t="b">
        <f t="shared" si="575"/>
        <v>0</v>
      </c>
      <c r="AP556" t="b">
        <f t="shared" si="576"/>
        <v>0</v>
      </c>
      <c r="AQ556" t="b">
        <f t="shared" si="577"/>
        <v>0</v>
      </c>
      <c r="BQ556" t="str">
        <f t="shared" si="578"/>
        <v>Unknown</v>
      </c>
      <c r="BR556" t="str">
        <f t="shared" si="579"/>
        <v>Unknown</v>
      </c>
      <c r="BS556" t="str">
        <f t="shared" si="580"/>
        <v>Unknown</v>
      </c>
      <c r="BT556" t="str">
        <f t="shared" si="581"/>
        <v>Unknown</v>
      </c>
      <c r="BU556" t="str">
        <f t="shared" si="582"/>
        <v>Unknown</v>
      </c>
      <c r="BV556" t="str">
        <f t="shared" si="583"/>
        <v>Unknown</v>
      </c>
      <c r="BW556" t="str">
        <f>IF(OR(BR556=FALSE,BR556="na"),"na",VLOOKUP(CN556,'Vlookup tables'!$G$2:$H$7,2,FALSE))</f>
        <v>Unknown</v>
      </c>
      <c r="BX556" t="str">
        <f>IF(OR(BS556=FALSE,BS556="na"),"na",VLOOKUP(CO556,'Vlookup tables'!$G$2:$H$7,2,FALSE))</f>
        <v>Unknown</v>
      </c>
      <c r="BY556" t="str">
        <f>IF(OR(BT556=FALSE,BT556="na"),"na",VLOOKUP(CP556,'Vlookup tables'!$G$2:$H$7,2,FALSE))</f>
        <v>Unknown</v>
      </c>
      <c r="BZ556" t="str">
        <f>IF(OR(BU556=FALSE,BU556="na"),"na",VLOOKUP(CQ556,'Vlookup tables'!$G$2:$H$7,2,FALSE))</f>
        <v>Unknown</v>
      </c>
      <c r="CA556" t="str">
        <f>IF(OR(BR556=FALSE,BR556="na"),"na",VLOOKUP(CU556,'Vlookup tables'!$J$2:$K$5,2,FALSE))</f>
        <v>Unknown</v>
      </c>
      <c r="CB556" t="str">
        <f>IF(OR(BS556=FALSE,BS556="na"),"na",VLOOKUP(CV556,'Vlookup tables'!$J$2:$K$5,2,FALSE))</f>
        <v>Unknown</v>
      </c>
      <c r="CC556" t="str">
        <f>IF(OR(BT556=FALSE,BT556="na"),"na",VLOOKUP(CW556,'Vlookup tables'!$J$2:$K$5,2,FALSE))</f>
        <v>Unknown</v>
      </c>
      <c r="CD556" t="str">
        <f>IF(OR(BU556=FALSE,BU556="na"),"na",VLOOKUP(CX556,'Vlookup tables'!$J$2:$K$5,2,FALSE))</f>
        <v>Unknown</v>
      </c>
      <c r="CE556" t="b">
        <f t="shared" si="584"/>
        <v>0</v>
      </c>
      <c r="CF556" t="b">
        <f t="shared" si="585"/>
        <v>0</v>
      </c>
      <c r="CG556" t="b">
        <f t="shared" si="586"/>
        <v>0</v>
      </c>
      <c r="CH556" t="b">
        <f t="shared" si="587"/>
        <v>0</v>
      </c>
      <c r="DI556" t="b">
        <f t="shared" si="588"/>
        <v>0</v>
      </c>
      <c r="EQ556" t="str">
        <f t="shared" si="589"/>
        <v>Unknown</v>
      </c>
      <c r="ER556" t="b">
        <f t="shared" si="590"/>
        <v>0</v>
      </c>
      <c r="ES556" t="b">
        <f t="shared" si="591"/>
        <v>0</v>
      </c>
      <c r="ET556" t="b">
        <f t="shared" si="592"/>
        <v>0</v>
      </c>
      <c r="EU556" t="b">
        <f t="shared" si="593"/>
        <v>0</v>
      </c>
      <c r="EV556" t="b">
        <f t="shared" si="594"/>
        <v>0</v>
      </c>
      <c r="EW556" t="str">
        <f t="shared" si="548"/>
        <v>na</v>
      </c>
      <c r="EX556" t="str">
        <f t="shared" si="549"/>
        <v>na</v>
      </c>
      <c r="EY556" t="str">
        <f t="shared" si="550"/>
        <v>na</v>
      </c>
      <c r="EZ556" t="str">
        <f t="shared" si="551"/>
        <v>na</v>
      </c>
      <c r="FA556" t="str">
        <f t="shared" si="552"/>
        <v>na</v>
      </c>
      <c r="FB556" t="str">
        <f t="shared" si="553"/>
        <v>na</v>
      </c>
      <c r="FC556" t="str">
        <f t="shared" si="595"/>
        <v>na</v>
      </c>
      <c r="FD556" t="str">
        <f t="shared" si="554"/>
        <v>na</v>
      </c>
      <c r="FE556" t="str">
        <f t="shared" si="555"/>
        <v>na</v>
      </c>
      <c r="FF556" t="str">
        <f t="shared" si="556"/>
        <v>na</v>
      </c>
      <c r="FG556" t="str">
        <f t="shared" si="557"/>
        <v>na</v>
      </c>
      <c r="FH556" t="str">
        <f t="shared" si="596"/>
        <v>na</v>
      </c>
      <c r="FI556" t="str">
        <f>IF(OR(FD556=FALSE,FD556="na"),"na",VLOOKUP(GH556,'Vlookup tables'!$G$2:$H$7,2,FALSE))</f>
        <v>na</v>
      </c>
      <c r="FJ556" t="str">
        <f>IF(OR(FE556=FALSE,FE556="na"),"na",VLOOKUP(GI556,'Vlookup tables'!$G$2:$H$7,2,FALSE))</f>
        <v>na</v>
      </c>
      <c r="FK556" t="str">
        <f>IF(OR(FF556=FALSE,FF556="na"),"na",VLOOKUP(GJ556,'Vlookup tables'!$G$2:$H$7,2,FALSE))</f>
        <v>na</v>
      </c>
      <c r="FL556" t="str">
        <f>IF(OR(FG556=FALSE,FG556="na"),"na",VLOOKUP(GK556,'Vlookup tables'!$G$2:$H$7,2,FALSE))</f>
        <v>na</v>
      </c>
      <c r="FM556" t="str">
        <f>IF(OR(FD556=FALSE,FD556="na"),"na",VLOOKUP(GO556,'Vlookup tables'!$J$2:$K$5,2,FALSE))</f>
        <v>na</v>
      </c>
      <c r="FN556" t="str">
        <f>IF(OR(FE556=FALSE,FE556="na"),"na",VLOOKUP(GP556,'Vlookup tables'!$J$2:$K$5,2,FALSE))</f>
        <v>na</v>
      </c>
      <c r="FO556" t="str">
        <f>IF(OR(FF556=FALSE,FF556="na"),"na",VLOOKUP(GQ556,'Vlookup tables'!$J$2:$K$5,2,FALSE))</f>
        <v>na</v>
      </c>
      <c r="FP556" t="str">
        <f>IF(OR(FG556=FALSE,FG556="na"),"na",VLOOKUP(GR556,'Vlookup tables'!$J$2:$K$5,2,FALSE))</f>
        <v>na</v>
      </c>
      <c r="FQ556" t="str">
        <f t="shared" si="558"/>
        <v>na</v>
      </c>
      <c r="FR556" t="str">
        <f t="shared" si="559"/>
        <v>na</v>
      </c>
      <c r="FS556" t="str">
        <f t="shared" si="560"/>
        <v>na</v>
      </c>
      <c r="FT556" t="str">
        <f t="shared" si="561"/>
        <v>na</v>
      </c>
      <c r="FU556" t="str">
        <f t="shared" si="562"/>
        <v>na</v>
      </c>
      <c r="HX556" t="str">
        <f>IF(IT556="","Unknown",VLOOKUP(IT556,'Vlookup tables'!$B$13:$C$16,2,FALSE))</f>
        <v>Unknown</v>
      </c>
      <c r="HY556" t="str">
        <f>IF(IU556="","Unknown",VLOOKUP(IU556,'Vlookup tables'!$D$13:$E$16,2,FALSE))</f>
        <v>Unknown</v>
      </c>
      <c r="HZ556" t="str">
        <f>IF(IV556="","Unknown",VLOOKUP(IV556,'Vlookup tables'!$F$13:$G$16,2,FALSE))</f>
        <v>Unknown</v>
      </c>
      <c r="IA556" t="str">
        <f>IF(IW556="","Unknown",VLOOKUP(IW556,'Vlookup tables'!$H$13:$I$16,2,FALSE))</f>
        <v>Unknown</v>
      </c>
      <c r="IB556" t="str">
        <f>IF(IX556="","Unknown",VLOOKUP(IX556,'Vlookup tables'!$J$13:$K$16,2,FALSE))</f>
        <v>Unknown</v>
      </c>
      <c r="IC556" t="str">
        <f>IF(IY556="","Unknown",VLOOKUP(IY556,'Vlookup tables'!$L$13:$M$16,2,FALSE))</f>
        <v>Unknown</v>
      </c>
      <c r="ID556" t="str">
        <f>IF(IZ556="","Unknown",VLOOKUP(IZ556,'Vlookup tables'!$N$13:$O$16,2,FALSE))</f>
        <v>Unknown</v>
      </c>
      <c r="IE556" t="str">
        <f>VLOOKUP(JA556,'Vlookup tables'!$P$13:$Q$15,2,FALSE)</f>
        <v>Unknown</v>
      </c>
      <c r="IF556" t="str">
        <f t="shared" si="597"/>
        <v>na</v>
      </c>
      <c r="IG556" t="str">
        <f t="shared" si="598"/>
        <v>na</v>
      </c>
      <c r="IH556" t="str">
        <f t="shared" si="599"/>
        <v>na</v>
      </c>
      <c r="II556" t="str">
        <f t="shared" si="563"/>
        <v>na</v>
      </c>
      <c r="IJ556" t="str">
        <f>IF(OR(IF556=FALSE,IF556="na"),"na",VLOOKUP(JF556,'Vlookup tables'!$G$2:$H$7,2,FALSE))</f>
        <v>na</v>
      </c>
      <c r="IK556" t="str">
        <f>IF(OR(IG556=FALSE,IG556="na"),"na",VLOOKUP(JG556,'Vlookup tables'!$G$2:$H$7,2,FALSE))</f>
        <v>na</v>
      </c>
      <c r="IL556" t="str">
        <f>IF(OR(IH556=FALSE,IH556="na"),"na",VLOOKUP(JH556,'Vlookup tables'!$G$2:$H$7,2,FALSE))</f>
        <v>na</v>
      </c>
      <c r="IM556" t="str">
        <f>IF(OR(IF556=FALSE,IF556="na"),"na",VLOOKUP(JL556,'Vlookup tables'!$J$2:$K$5,2,FALSE))</f>
        <v>na</v>
      </c>
      <c r="IN556" t="str">
        <f>IF(OR(IG556=FALSE,IG556="na"),"na",VLOOKUP(JM556,'Vlookup tables'!$J$2:$K$5,2,FALSE))</f>
        <v>na</v>
      </c>
      <c r="IO556" t="str">
        <f>IF(OR(IH556=FALSE,IH556="na"),"na",VLOOKUP(JN556,'Vlookup tables'!$J$2:$K$5,2,FALSE))</f>
        <v>na</v>
      </c>
      <c r="IP556" t="str">
        <f t="shared" si="600"/>
        <v>na</v>
      </c>
      <c r="IQ556" t="str">
        <f t="shared" si="601"/>
        <v>na</v>
      </c>
      <c r="IR556" t="str">
        <f t="shared" si="602"/>
        <v>na</v>
      </c>
      <c r="IS556" t="b">
        <f t="shared" si="603"/>
        <v>0</v>
      </c>
      <c r="KQ556" t="b">
        <f t="shared" si="604"/>
        <v>0</v>
      </c>
      <c r="KR556">
        <f t="shared" si="564"/>
        <v>107</v>
      </c>
    </row>
    <row r="557" spans="1:304" ht="15.6" customHeight="1" outlineLevel="1" x14ac:dyDescent="0.3">
      <c r="A557">
        <v>10</v>
      </c>
      <c r="B557">
        <v>251</v>
      </c>
      <c r="C557" s="2">
        <v>44912.662280092591</v>
      </c>
      <c r="D557">
        <v>1</v>
      </c>
      <c r="E557" t="s">
        <v>581</v>
      </c>
      <c r="F557" t="s">
        <v>611</v>
      </c>
      <c r="G557">
        <f>VLOOKUP(F557,'Vlookup tables'!$A$2:$B$10,2,FALSE)</f>
        <v>4</v>
      </c>
      <c r="H557" t="s">
        <v>579</v>
      </c>
      <c r="I557" t="s">
        <v>2263</v>
      </c>
      <c r="J557" t="str">
        <f t="shared" si="605"/>
        <v>R2 Permits</v>
      </c>
      <c r="K557" t="s">
        <v>568</v>
      </c>
      <c r="L557">
        <f>VLOOKUP(K557,'Vlookup tables'!$A$2:$B$10,2,FALSE)</f>
        <v>6</v>
      </c>
      <c r="N557" t="str">
        <f t="shared" si="565"/>
        <v>Unknown</v>
      </c>
      <c r="O557" t="str">
        <f t="shared" si="566"/>
        <v>Unknown</v>
      </c>
      <c r="P557" t="str">
        <f t="shared" si="567"/>
        <v>Unknown</v>
      </c>
      <c r="Q557" t="str">
        <f t="shared" si="568"/>
        <v>Unknown</v>
      </c>
      <c r="R557" t="str">
        <f t="shared" si="569"/>
        <v>Unknown</v>
      </c>
      <c r="T557" t="str">
        <f t="shared" si="606"/>
        <v>Unknown</v>
      </c>
      <c r="U557" t="str">
        <f t="shared" si="607"/>
        <v>Unknown</v>
      </c>
      <c r="V557" t="str">
        <f t="shared" si="608"/>
        <v>Unknown</v>
      </c>
      <c r="W557" t="str">
        <f t="shared" si="609"/>
        <v>Unknown</v>
      </c>
      <c r="X557" t="str">
        <f t="shared" si="610"/>
        <v>Unknown</v>
      </c>
      <c r="Z557" t="str">
        <f>VLOOKUP(Y557,'Vlookup tables'!$D$2:$E$6,2,FALSE)</f>
        <v>Unknown</v>
      </c>
      <c r="AA557" t="str">
        <f t="shared" si="547"/>
        <v>Unknown</v>
      </c>
      <c r="AB557" t="str">
        <f t="shared" si="570"/>
        <v>Unknown</v>
      </c>
      <c r="AC557" t="str">
        <f t="shared" si="571"/>
        <v>Unknown</v>
      </c>
      <c r="AD557" t="str">
        <f t="shared" si="572"/>
        <v>Unknown</v>
      </c>
      <c r="AE557" t="str">
        <f t="shared" si="573"/>
        <v>Unknown</v>
      </c>
      <c r="AF557" t="str">
        <f>IF(OR(AA557=FALSE,AA557="na"),"na",VLOOKUP(AV557,'Vlookup tables'!$G$2:$H$7,2,FALSE))</f>
        <v>Unknown</v>
      </c>
      <c r="AG557" t="str">
        <f>IF(OR(AB557=FALSE,AB557="na"),"na",VLOOKUP(AW557,'Vlookup tables'!$G$2:$H$7,2,FALSE))</f>
        <v>Unknown</v>
      </c>
      <c r="AH557" t="str">
        <f>IF(OR(AC557=FALSE,AC557="na"),"na",VLOOKUP(AX557,'Vlookup tables'!$G$2:$H$7,2,FALSE))</f>
        <v>Unknown</v>
      </c>
      <c r="AI557" t="str">
        <f>IF(OR(AD557=FALSE,AD557="na"),"na",VLOOKUP(AY557,'Vlookup tables'!$G$2:$H$7,2,FALSE))</f>
        <v>Unknown</v>
      </c>
      <c r="AJ557" t="str">
        <f>IF(OR(AA557=FALSE,AA557="na"),"na",VLOOKUP(BC557,'Vlookup tables'!$J$2:$K$5,2,FALSE))</f>
        <v>Unknown</v>
      </c>
      <c r="AK557" t="str">
        <f>IF(OR(AB557=FALSE,AB557="na"),"na",VLOOKUP(BD557,'Vlookup tables'!$J$2:$K$5,2,FALSE))</f>
        <v>Unknown</v>
      </c>
      <c r="AL557" t="str">
        <f>IF(OR(AC557=FALSE,AC557="na"),"na",VLOOKUP(BE557,'Vlookup tables'!$J$2:$K$5,2,FALSE))</f>
        <v>Unknown</v>
      </c>
      <c r="AM557" t="str">
        <f>IF(OR(AD557=FALSE,AD557="na"),"na",VLOOKUP(BF557,'Vlookup tables'!$J$2:$K$5,2,FALSE))</f>
        <v>Unknown</v>
      </c>
      <c r="AN557" t="b">
        <f t="shared" si="574"/>
        <v>0</v>
      </c>
      <c r="AO557" t="b">
        <f t="shared" si="575"/>
        <v>0</v>
      </c>
      <c r="AP557" t="b">
        <f t="shared" si="576"/>
        <v>0</v>
      </c>
      <c r="AQ557" t="b">
        <f t="shared" si="577"/>
        <v>0</v>
      </c>
      <c r="BQ557" t="str">
        <f t="shared" si="578"/>
        <v>Unknown</v>
      </c>
      <c r="BR557" t="str">
        <f t="shared" si="579"/>
        <v>Unknown</v>
      </c>
      <c r="BS557" t="str">
        <f t="shared" si="580"/>
        <v>Unknown</v>
      </c>
      <c r="BT557" t="str">
        <f t="shared" si="581"/>
        <v>Unknown</v>
      </c>
      <c r="BU557" t="str">
        <f t="shared" si="582"/>
        <v>Unknown</v>
      </c>
      <c r="BV557" t="str">
        <f t="shared" si="583"/>
        <v>Unknown</v>
      </c>
      <c r="BW557" t="str">
        <f>IF(OR(BR557=FALSE,BR557="na"),"na",VLOOKUP(CN557,'Vlookup tables'!$G$2:$H$7,2,FALSE))</f>
        <v>Unknown</v>
      </c>
      <c r="BX557" t="str">
        <f>IF(OR(BS557=FALSE,BS557="na"),"na",VLOOKUP(CO557,'Vlookup tables'!$G$2:$H$7,2,FALSE))</f>
        <v>Unknown</v>
      </c>
      <c r="BY557" t="str">
        <f>IF(OR(BT557=FALSE,BT557="na"),"na",VLOOKUP(CP557,'Vlookup tables'!$G$2:$H$7,2,FALSE))</f>
        <v>Unknown</v>
      </c>
      <c r="BZ557" t="str">
        <f>IF(OR(BU557=FALSE,BU557="na"),"na",VLOOKUP(CQ557,'Vlookup tables'!$G$2:$H$7,2,FALSE))</f>
        <v>Unknown</v>
      </c>
      <c r="CA557" t="str">
        <f>IF(OR(BR557=FALSE,BR557="na"),"na",VLOOKUP(CU557,'Vlookup tables'!$J$2:$K$5,2,FALSE))</f>
        <v>Unknown</v>
      </c>
      <c r="CB557" t="str">
        <f>IF(OR(BS557=FALSE,BS557="na"),"na",VLOOKUP(CV557,'Vlookup tables'!$J$2:$K$5,2,FALSE))</f>
        <v>Unknown</v>
      </c>
      <c r="CC557" t="str">
        <f>IF(OR(BT557=FALSE,BT557="na"),"na",VLOOKUP(CW557,'Vlookup tables'!$J$2:$K$5,2,FALSE))</f>
        <v>Unknown</v>
      </c>
      <c r="CD557" t="str">
        <f>IF(OR(BU557=FALSE,BU557="na"),"na",VLOOKUP(CX557,'Vlookup tables'!$J$2:$K$5,2,FALSE))</f>
        <v>Unknown</v>
      </c>
      <c r="CE557" t="b">
        <f t="shared" si="584"/>
        <v>0</v>
      </c>
      <c r="CF557" t="b">
        <f t="shared" si="585"/>
        <v>0</v>
      </c>
      <c r="CG557" t="b">
        <f t="shared" si="586"/>
        <v>0</v>
      </c>
      <c r="CH557" t="b">
        <f t="shared" si="587"/>
        <v>0</v>
      </c>
      <c r="DI557" t="b">
        <f t="shared" si="588"/>
        <v>0</v>
      </c>
      <c r="EQ557" t="str">
        <f t="shared" si="589"/>
        <v>Unknown</v>
      </c>
      <c r="ER557" t="b">
        <f t="shared" si="590"/>
        <v>0</v>
      </c>
      <c r="ES557" t="b">
        <f t="shared" si="591"/>
        <v>0</v>
      </c>
      <c r="ET557" t="b">
        <f t="shared" si="592"/>
        <v>0</v>
      </c>
      <c r="EU557" t="b">
        <f t="shared" si="593"/>
        <v>0</v>
      </c>
      <c r="EV557" t="b">
        <f t="shared" si="594"/>
        <v>0</v>
      </c>
      <c r="EW557" t="str">
        <f t="shared" si="548"/>
        <v>na</v>
      </c>
      <c r="EX557" t="str">
        <f t="shared" si="549"/>
        <v>na</v>
      </c>
      <c r="EY557" t="str">
        <f t="shared" si="550"/>
        <v>na</v>
      </c>
      <c r="EZ557" t="str">
        <f t="shared" si="551"/>
        <v>na</v>
      </c>
      <c r="FA557" t="str">
        <f t="shared" si="552"/>
        <v>na</v>
      </c>
      <c r="FB557" t="str">
        <f t="shared" si="553"/>
        <v>na</v>
      </c>
      <c r="FC557" t="str">
        <f t="shared" si="595"/>
        <v>na</v>
      </c>
      <c r="FD557" t="str">
        <f t="shared" si="554"/>
        <v>na</v>
      </c>
      <c r="FE557" t="str">
        <f t="shared" si="555"/>
        <v>na</v>
      </c>
      <c r="FF557" t="str">
        <f t="shared" si="556"/>
        <v>na</v>
      </c>
      <c r="FG557" t="str">
        <f t="shared" si="557"/>
        <v>na</v>
      </c>
      <c r="FH557" t="str">
        <f t="shared" si="596"/>
        <v>na</v>
      </c>
      <c r="FI557" t="str">
        <f>IF(OR(FD557=FALSE,FD557="na"),"na",VLOOKUP(GH557,'Vlookup tables'!$G$2:$H$7,2,FALSE))</f>
        <v>na</v>
      </c>
      <c r="FJ557" t="str">
        <f>IF(OR(FE557=FALSE,FE557="na"),"na",VLOOKUP(GI557,'Vlookup tables'!$G$2:$H$7,2,FALSE))</f>
        <v>na</v>
      </c>
      <c r="FK557" t="str">
        <f>IF(OR(FF557=FALSE,FF557="na"),"na",VLOOKUP(GJ557,'Vlookup tables'!$G$2:$H$7,2,FALSE))</f>
        <v>na</v>
      </c>
      <c r="FL557" t="str">
        <f>IF(OR(FG557=FALSE,FG557="na"),"na",VLOOKUP(GK557,'Vlookup tables'!$G$2:$H$7,2,FALSE))</f>
        <v>na</v>
      </c>
      <c r="FM557" t="str">
        <f>IF(OR(FD557=FALSE,FD557="na"),"na",VLOOKUP(GO557,'Vlookup tables'!$J$2:$K$5,2,FALSE))</f>
        <v>na</v>
      </c>
      <c r="FN557" t="str">
        <f>IF(OR(FE557=FALSE,FE557="na"),"na",VLOOKUP(GP557,'Vlookup tables'!$J$2:$K$5,2,FALSE))</f>
        <v>na</v>
      </c>
      <c r="FO557" t="str">
        <f>IF(OR(FF557=FALSE,FF557="na"),"na",VLOOKUP(GQ557,'Vlookup tables'!$J$2:$K$5,2,FALSE))</f>
        <v>na</v>
      </c>
      <c r="FP557" t="str">
        <f>IF(OR(FG557=FALSE,FG557="na"),"na",VLOOKUP(GR557,'Vlookup tables'!$J$2:$K$5,2,FALSE))</f>
        <v>na</v>
      </c>
      <c r="FQ557" t="str">
        <f t="shared" si="558"/>
        <v>na</v>
      </c>
      <c r="FR557" t="str">
        <f t="shared" si="559"/>
        <v>na</v>
      </c>
      <c r="FS557" t="str">
        <f t="shared" si="560"/>
        <v>na</v>
      </c>
      <c r="FT557" t="str">
        <f t="shared" si="561"/>
        <v>na</v>
      </c>
      <c r="FU557" t="str">
        <f t="shared" si="562"/>
        <v>na</v>
      </c>
      <c r="HX557" t="str">
        <f>IF(IT557="","Unknown",VLOOKUP(IT557,'Vlookup tables'!$B$13:$C$16,2,FALSE))</f>
        <v>Unknown</v>
      </c>
      <c r="HY557" t="str">
        <f>IF(IU557="","Unknown",VLOOKUP(IU557,'Vlookup tables'!$D$13:$E$16,2,FALSE))</f>
        <v>Unknown</v>
      </c>
      <c r="HZ557" t="str">
        <f>IF(IV557="","Unknown",VLOOKUP(IV557,'Vlookup tables'!$F$13:$G$16,2,FALSE))</f>
        <v>Unknown</v>
      </c>
      <c r="IA557" t="str">
        <f>IF(IW557="","Unknown",VLOOKUP(IW557,'Vlookup tables'!$H$13:$I$16,2,FALSE))</f>
        <v>Unknown</v>
      </c>
      <c r="IB557" t="str">
        <f>IF(IX557="","Unknown",VLOOKUP(IX557,'Vlookup tables'!$J$13:$K$16,2,FALSE))</f>
        <v>Unknown</v>
      </c>
      <c r="IC557" t="str">
        <f>IF(IY557="","Unknown",VLOOKUP(IY557,'Vlookup tables'!$L$13:$M$16,2,FALSE))</f>
        <v>Unknown</v>
      </c>
      <c r="ID557" t="str">
        <f>IF(IZ557="","Unknown",VLOOKUP(IZ557,'Vlookup tables'!$N$13:$O$16,2,FALSE))</f>
        <v>Unknown</v>
      </c>
      <c r="IE557" t="str">
        <f>VLOOKUP(JA557,'Vlookup tables'!$P$13:$Q$15,2,FALSE)</f>
        <v>Unknown</v>
      </c>
      <c r="IF557" t="str">
        <f t="shared" si="597"/>
        <v>na</v>
      </c>
      <c r="IG557" t="str">
        <f t="shared" si="598"/>
        <v>na</v>
      </c>
      <c r="IH557" t="str">
        <f t="shared" si="599"/>
        <v>na</v>
      </c>
      <c r="II557" t="str">
        <f t="shared" si="563"/>
        <v>na</v>
      </c>
      <c r="IJ557" t="str">
        <f>IF(OR(IF557=FALSE,IF557="na"),"na",VLOOKUP(JF557,'Vlookup tables'!$G$2:$H$7,2,FALSE))</f>
        <v>na</v>
      </c>
      <c r="IK557" t="str">
        <f>IF(OR(IG557=FALSE,IG557="na"),"na",VLOOKUP(JG557,'Vlookup tables'!$G$2:$H$7,2,FALSE))</f>
        <v>na</v>
      </c>
      <c r="IL557" t="str">
        <f>IF(OR(IH557=FALSE,IH557="na"),"na",VLOOKUP(JH557,'Vlookup tables'!$G$2:$H$7,2,FALSE))</f>
        <v>na</v>
      </c>
      <c r="IM557" t="str">
        <f>IF(OR(IF557=FALSE,IF557="na"),"na",VLOOKUP(JL557,'Vlookup tables'!$J$2:$K$5,2,FALSE))</f>
        <v>na</v>
      </c>
      <c r="IN557" t="str">
        <f>IF(OR(IG557=FALSE,IG557="na"),"na",VLOOKUP(JM557,'Vlookup tables'!$J$2:$K$5,2,FALSE))</f>
        <v>na</v>
      </c>
      <c r="IO557" t="str">
        <f>IF(OR(IH557=FALSE,IH557="na"),"na",VLOOKUP(JN557,'Vlookup tables'!$J$2:$K$5,2,FALSE))</f>
        <v>na</v>
      </c>
      <c r="IP557" t="str">
        <f t="shared" si="600"/>
        <v>na</v>
      </c>
      <c r="IQ557" t="str">
        <f t="shared" si="601"/>
        <v>na</v>
      </c>
      <c r="IR557" t="str">
        <f t="shared" si="602"/>
        <v>na</v>
      </c>
      <c r="IS557" t="b">
        <f t="shared" si="603"/>
        <v>0</v>
      </c>
      <c r="KQ557" t="b">
        <f t="shared" si="604"/>
        <v>0</v>
      </c>
      <c r="KR557">
        <f t="shared" si="564"/>
        <v>112</v>
      </c>
    </row>
    <row r="558" spans="1:304" ht="18" customHeight="1" outlineLevel="1" x14ac:dyDescent="0.3">
      <c r="A558">
        <v>1</v>
      </c>
      <c r="B558">
        <v>14</v>
      </c>
      <c r="C558" s="2">
        <v>44912.697557870371</v>
      </c>
      <c r="D558">
        <v>1</v>
      </c>
      <c r="G558" t="str">
        <f>VLOOKUP(F558,'Vlookup tables'!$A$2:$B$10,2,FALSE)</f>
        <v>Unknown</v>
      </c>
      <c r="J558" t="str">
        <f t="shared" si="605"/>
        <v>Unknown</v>
      </c>
      <c r="L558" t="str">
        <f>VLOOKUP(K558,'Vlookup tables'!$A$2:$B$10,2,FALSE)</f>
        <v>Unknown</v>
      </c>
      <c r="N558" t="str">
        <f t="shared" si="565"/>
        <v>Unknown</v>
      </c>
      <c r="O558" t="str">
        <f t="shared" si="566"/>
        <v>Unknown</v>
      </c>
      <c r="P558" t="str">
        <f t="shared" si="567"/>
        <v>Unknown</v>
      </c>
      <c r="Q558" t="str">
        <f t="shared" si="568"/>
        <v>Unknown</v>
      </c>
      <c r="R558" t="str">
        <f t="shared" si="569"/>
        <v>Unknown</v>
      </c>
      <c r="T558" t="str">
        <f t="shared" si="606"/>
        <v>Unknown</v>
      </c>
      <c r="U558" t="str">
        <f t="shared" si="607"/>
        <v>Unknown</v>
      </c>
      <c r="V558" t="str">
        <f t="shared" si="608"/>
        <v>Unknown</v>
      </c>
      <c r="W558" t="str">
        <f t="shared" si="609"/>
        <v>Unknown</v>
      </c>
      <c r="X558" t="str">
        <f t="shared" si="610"/>
        <v>Unknown</v>
      </c>
      <c r="Z558" t="str">
        <f>VLOOKUP(Y558,'Vlookup tables'!$D$2:$E$6,2,FALSE)</f>
        <v>Unknown</v>
      </c>
      <c r="AA558" t="str">
        <f t="shared" si="547"/>
        <v>Unknown</v>
      </c>
      <c r="AB558" t="str">
        <f t="shared" si="570"/>
        <v>Unknown</v>
      </c>
      <c r="AC558" t="str">
        <f t="shared" si="571"/>
        <v>Unknown</v>
      </c>
      <c r="AD558" t="str">
        <f t="shared" si="572"/>
        <v>Unknown</v>
      </c>
      <c r="AE558" t="str">
        <f t="shared" si="573"/>
        <v>Unknown</v>
      </c>
      <c r="AF558" t="str">
        <f>IF(OR(AA558=FALSE,AA558="na"),"na",VLOOKUP(AV558,'Vlookup tables'!$G$2:$H$7,2,FALSE))</f>
        <v>Unknown</v>
      </c>
      <c r="AG558" t="str">
        <f>IF(OR(AB558=FALSE,AB558="na"),"na",VLOOKUP(AW558,'Vlookup tables'!$G$2:$H$7,2,FALSE))</f>
        <v>Unknown</v>
      </c>
      <c r="AH558" t="str">
        <f>IF(OR(AC558=FALSE,AC558="na"),"na",VLOOKUP(AX558,'Vlookup tables'!$G$2:$H$7,2,FALSE))</f>
        <v>Unknown</v>
      </c>
      <c r="AI558" t="str">
        <f>IF(OR(AD558=FALSE,AD558="na"),"na",VLOOKUP(AY558,'Vlookup tables'!$G$2:$H$7,2,FALSE))</f>
        <v>Unknown</v>
      </c>
      <c r="AJ558" t="str">
        <f>IF(OR(AA558=FALSE,AA558="na"),"na",VLOOKUP(BC558,'Vlookup tables'!$J$2:$K$5,2,FALSE))</f>
        <v>Unknown</v>
      </c>
      <c r="AK558" t="str">
        <f>IF(OR(AB558=FALSE,AB558="na"),"na",VLOOKUP(BD558,'Vlookup tables'!$J$2:$K$5,2,FALSE))</f>
        <v>Unknown</v>
      </c>
      <c r="AL558" t="str">
        <f>IF(OR(AC558=FALSE,AC558="na"),"na",VLOOKUP(BE558,'Vlookup tables'!$J$2:$K$5,2,FALSE))</f>
        <v>Unknown</v>
      </c>
      <c r="AM558" t="str">
        <f>IF(OR(AD558=FALSE,AD558="na"),"na",VLOOKUP(BF558,'Vlookup tables'!$J$2:$K$5,2,FALSE))</f>
        <v>Unknown</v>
      </c>
      <c r="AN558" t="b">
        <f t="shared" si="574"/>
        <v>0</v>
      </c>
      <c r="AO558" t="b">
        <f t="shared" si="575"/>
        <v>0</v>
      </c>
      <c r="AP558" t="b">
        <f t="shared" si="576"/>
        <v>0</v>
      </c>
      <c r="AQ558" t="b">
        <f t="shared" si="577"/>
        <v>0</v>
      </c>
      <c r="BQ558" t="str">
        <f t="shared" si="578"/>
        <v>Unknown</v>
      </c>
      <c r="BR558" t="str">
        <f t="shared" si="579"/>
        <v>Unknown</v>
      </c>
      <c r="BS558" t="str">
        <f t="shared" si="580"/>
        <v>Unknown</v>
      </c>
      <c r="BT558" t="str">
        <f t="shared" si="581"/>
        <v>Unknown</v>
      </c>
      <c r="BU558" t="str">
        <f t="shared" si="582"/>
        <v>Unknown</v>
      </c>
      <c r="BV558" t="str">
        <f t="shared" si="583"/>
        <v>Unknown</v>
      </c>
      <c r="BW558" t="str">
        <f>IF(OR(BR558=FALSE,BR558="na"),"na",VLOOKUP(CN558,'Vlookup tables'!$G$2:$H$7,2,FALSE))</f>
        <v>Unknown</v>
      </c>
      <c r="BX558" t="str">
        <f>IF(OR(BS558=FALSE,BS558="na"),"na",VLOOKUP(CO558,'Vlookup tables'!$G$2:$H$7,2,FALSE))</f>
        <v>Unknown</v>
      </c>
      <c r="BY558" t="str">
        <f>IF(OR(BT558=FALSE,BT558="na"),"na",VLOOKUP(CP558,'Vlookup tables'!$G$2:$H$7,2,FALSE))</f>
        <v>Unknown</v>
      </c>
      <c r="BZ558" t="str">
        <f>IF(OR(BU558=FALSE,BU558="na"),"na",VLOOKUP(CQ558,'Vlookup tables'!$G$2:$H$7,2,FALSE))</f>
        <v>Unknown</v>
      </c>
      <c r="CA558" t="str">
        <f>IF(OR(BR558=FALSE,BR558="na"),"na",VLOOKUP(CU558,'Vlookup tables'!$J$2:$K$5,2,FALSE))</f>
        <v>Unknown</v>
      </c>
      <c r="CB558" t="str">
        <f>IF(OR(BS558=FALSE,BS558="na"),"na",VLOOKUP(CV558,'Vlookup tables'!$J$2:$K$5,2,FALSE))</f>
        <v>Unknown</v>
      </c>
      <c r="CC558" t="str">
        <f>IF(OR(BT558=FALSE,BT558="na"),"na",VLOOKUP(CW558,'Vlookup tables'!$J$2:$K$5,2,FALSE))</f>
        <v>Unknown</v>
      </c>
      <c r="CD558" t="str">
        <f>IF(OR(BU558=FALSE,BU558="na"),"na",VLOOKUP(CX558,'Vlookup tables'!$J$2:$K$5,2,FALSE))</f>
        <v>Unknown</v>
      </c>
      <c r="CE558" t="b">
        <f t="shared" si="584"/>
        <v>0</v>
      </c>
      <c r="CF558" t="b">
        <f t="shared" si="585"/>
        <v>0</v>
      </c>
      <c r="CG558" t="b">
        <f t="shared" si="586"/>
        <v>0</v>
      </c>
      <c r="CH558" t="b">
        <f t="shared" si="587"/>
        <v>0</v>
      </c>
      <c r="DI558" t="b">
        <f t="shared" si="588"/>
        <v>0</v>
      </c>
      <c r="EQ558" t="str">
        <f t="shared" si="589"/>
        <v>Unknown</v>
      </c>
      <c r="ER558" t="b">
        <f t="shared" si="590"/>
        <v>0</v>
      </c>
      <c r="ES558" t="b">
        <f t="shared" si="591"/>
        <v>0</v>
      </c>
      <c r="ET558" t="b">
        <f t="shared" si="592"/>
        <v>0</v>
      </c>
      <c r="EU558" t="b">
        <f t="shared" si="593"/>
        <v>0</v>
      </c>
      <c r="EV558" t="b">
        <f t="shared" si="594"/>
        <v>0</v>
      </c>
      <c r="EW558" t="str">
        <f t="shared" si="548"/>
        <v>na</v>
      </c>
      <c r="EX558" t="str">
        <f t="shared" si="549"/>
        <v>na</v>
      </c>
      <c r="EY558" t="str">
        <f t="shared" si="550"/>
        <v>na</v>
      </c>
      <c r="EZ558" t="str">
        <f t="shared" si="551"/>
        <v>na</v>
      </c>
      <c r="FA558" t="str">
        <f t="shared" si="552"/>
        <v>na</v>
      </c>
      <c r="FB558" t="str">
        <f t="shared" si="553"/>
        <v>na</v>
      </c>
      <c r="FC558" t="str">
        <f t="shared" si="595"/>
        <v>na</v>
      </c>
      <c r="FD558" t="str">
        <f t="shared" si="554"/>
        <v>na</v>
      </c>
      <c r="FE558" t="str">
        <f t="shared" si="555"/>
        <v>na</v>
      </c>
      <c r="FF558" t="str">
        <f t="shared" si="556"/>
        <v>na</v>
      </c>
      <c r="FG558" t="str">
        <f t="shared" si="557"/>
        <v>na</v>
      </c>
      <c r="FH558" t="str">
        <f t="shared" si="596"/>
        <v>na</v>
      </c>
      <c r="FI558" t="str">
        <f>IF(OR(FD558=FALSE,FD558="na"),"na",VLOOKUP(GH558,'Vlookup tables'!$G$2:$H$7,2,FALSE))</f>
        <v>na</v>
      </c>
      <c r="FJ558" t="str">
        <f>IF(OR(FE558=FALSE,FE558="na"),"na",VLOOKUP(GI558,'Vlookup tables'!$G$2:$H$7,2,FALSE))</f>
        <v>na</v>
      </c>
      <c r="FK558" t="str">
        <f>IF(OR(FF558=FALSE,FF558="na"),"na",VLOOKUP(GJ558,'Vlookup tables'!$G$2:$H$7,2,FALSE))</f>
        <v>na</v>
      </c>
      <c r="FL558" t="str">
        <f>IF(OR(FG558=FALSE,FG558="na"),"na",VLOOKUP(GK558,'Vlookup tables'!$G$2:$H$7,2,FALSE))</f>
        <v>na</v>
      </c>
      <c r="FM558" t="str">
        <f>IF(OR(FD558=FALSE,FD558="na"),"na",VLOOKUP(GO558,'Vlookup tables'!$J$2:$K$5,2,FALSE))</f>
        <v>na</v>
      </c>
      <c r="FN558" t="str">
        <f>IF(OR(FE558=FALSE,FE558="na"),"na",VLOOKUP(GP558,'Vlookup tables'!$J$2:$K$5,2,FALSE))</f>
        <v>na</v>
      </c>
      <c r="FO558" t="str">
        <f>IF(OR(FF558=FALSE,FF558="na"),"na",VLOOKUP(GQ558,'Vlookup tables'!$J$2:$K$5,2,FALSE))</f>
        <v>na</v>
      </c>
      <c r="FP558" t="str">
        <f>IF(OR(FG558=FALSE,FG558="na"),"na",VLOOKUP(GR558,'Vlookup tables'!$J$2:$K$5,2,FALSE))</f>
        <v>na</v>
      </c>
      <c r="FQ558" t="str">
        <f t="shared" si="558"/>
        <v>na</v>
      </c>
      <c r="FR558" t="str">
        <f t="shared" si="559"/>
        <v>na</v>
      </c>
      <c r="FS558" t="str">
        <f t="shared" si="560"/>
        <v>na</v>
      </c>
      <c r="FT558" t="str">
        <f t="shared" si="561"/>
        <v>na</v>
      </c>
      <c r="FU558" t="str">
        <f t="shared" si="562"/>
        <v>na</v>
      </c>
      <c r="HX558" t="str">
        <f>IF(IT558="","Unknown",VLOOKUP(IT558,'Vlookup tables'!$B$13:$C$16,2,FALSE))</f>
        <v>Unknown</v>
      </c>
      <c r="HY558" t="str">
        <f>IF(IU558="","Unknown",VLOOKUP(IU558,'Vlookup tables'!$D$13:$E$16,2,FALSE))</f>
        <v>Unknown</v>
      </c>
      <c r="HZ558" t="str">
        <f>IF(IV558="","Unknown",VLOOKUP(IV558,'Vlookup tables'!$F$13:$G$16,2,FALSE))</f>
        <v>Unknown</v>
      </c>
      <c r="IA558" t="str">
        <f>IF(IW558="","Unknown",VLOOKUP(IW558,'Vlookup tables'!$H$13:$I$16,2,FALSE))</f>
        <v>Unknown</v>
      </c>
      <c r="IB558" t="str">
        <f>IF(IX558="","Unknown",VLOOKUP(IX558,'Vlookup tables'!$J$13:$K$16,2,FALSE))</f>
        <v>Unknown</v>
      </c>
      <c r="IC558" t="str">
        <f>IF(IY558="","Unknown",VLOOKUP(IY558,'Vlookup tables'!$L$13:$M$16,2,FALSE))</f>
        <v>Unknown</v>
      </c>
      <c r="ID558" t="str">
        <f>IF(IZ558="","Unknown",VLOOKUP(IZ558,'Vlookup tables'!$N$13:$O$16,2,FALSE))</f>
        <v>Unknown</v>
      </c>
      <c r="IE558" t="str">
        <f>VLOOKUP(JA558,'Vlookup tables'!$P$13:$Q$15,2,FALSE)</f>
        <v>Unknown</v>
      </c>
      <c r="IF558" t="str">
        <f t="shared" si="597"/>
        <v>na</v>
      </c>
      <c r="IG558" t="str">
        <f t="shared" si="598"/>
        <v>na</v>
      </c>
      <c r="IH558" t="str">
        <f t="shared" si="599"/>
        <v>na</v>
      </c>
      <c r="II558" t="str">
        <f t="shared" si="563"/>
        <v>na</v>
      </c>
      <c r="IJ558" t="str">
        <f>IF(OR(IF558=FALSE,IF558="na"),"na",VLOOKUP(JF558,'Vlookup tables'!$G$2:$H$7,2,FALSE))</f>
        <v>na</v>
      </c>
      <c r="IK558" t="str">
        <f>IF(OR(IG558=FALSE,IG558="na"),"na",VLOOKUP(JG558,'Vlookup tables'!$G$2:$H$7,2,FALSE))</f>
        <v>na</v>
      </c>
      <c r="IL558" t="str">
        <f>IF(OR(IH558=FALSE,IH558="na"),"na",VLOOKUP(JH558,'Vlookup tables'!$G$2:$H$7,2,FALSE))</f>
        <v>na</v>
      </c>
      <c r="IM558" t="str">
        <f>IF(OR(IF558=FALSE,IF558="na"),"na",VLOOKUP(JL558,'Vlookup tables'!$J$2:$K$5,2,FALSE))</f>
        <v>na</v>
      </c>
      <c r="IN558" t="str">
        <f>IF(OR(IG558=FALSE,IG558="na"),"na",VLOOKUP(JM558,'Vlookup tables'!$J$2:$K$5,2,FALSE))</f>
        <v>na</v>
      </c>
      <c r="IO558" t="str">
        <f>IF(OR(IH558=FALSE,IH558="na"),"na",VLOOKUP(JN558,'Vlookup tables'!$J$2:$K$5,2,FALSE))</f>
        <v>na</v>
      </c>
      <c r="IP558" t="str">
        <f t="shared" si="600"/>
        <v>na</v>
      </c>
      <c r="IQ558" t="str">
        <f t="shared" si="601"/>
        <v>na</v>
      </c>
      <c r="IR558" t="str">
        <f t="shared" si="602"/>
        <v>na</v>
      </c>
      <c r="IS558" t="b">
        <f t="shared" si="603"/>
        <v>0</v>
      </c>
      <c r="KQ558" t="b">
        <f t="shared" si="604"/>
        <v>0</v>
      </c>
      <c r="KR558">
        <f t="shared" si="564"/>
        <v>107</v>
      </c>
    </row>
    <row r="559" spans="1:304" ht="18" customHeight="1" outlineLevel="1" x14ac:dyDescent="0.3">
      <c r="A559">
        <v>1</v>
      </c>
      <c r="B559">
        <v>7</v>
      </c>
      <c r="C559" s="2">
        <v>44912.720925925925</v>
      </c>
      <c r="D559">
        <v>1</v>
      </c>
      <c r="G559" t="str">
        <f>VLOOKUP(F559,'Vlookup tables'!$A$2:$B$10,2,FALSE)</f>
        <v>Unknown</v>
      </c>
      <c r="J559" t="str">
        <f t="shared" si="605"/>
        <v>Unknown</v>
      </c>
      <c r="L559" t="str">
        <f>VLOOKUP(K559,'Vlookup tables'!$A$2:$B$10,2,FALSE)</f>
        <v>Unknown</v>
      </c>
      <c r="N559" t="str">
        <f t="shared" si="565"/>
        <v>Unknown</v>
      </c>
      <c r="O559" t="str">
        <f t="shared" si="566"/>
        <v>Unknown</v>
      </c>
      <c r="P559" t="str">
        <f t="shared" si="567"/>
        <v>Unknown</v>
      </c>
      <c r="Q559" t="str">
        <f t="shared" si="568"/>
        <v>Unknown</v>
      </c>
      <c r="R559" t="str">
        <f t="shared" si="569"/>
        <v>Unknown</v>
      </c>
      <c r="T559" t="str">
        <f t="shared" si="606"/>
        <v>Unknown</v>
      </c>
      <c r="U559" t="str">
        <f t="shared" si="607"/>
        <v>Unknown</v>
      </c>
      <c r="V559" t="str">
        <f t="shared" si="608"/>
        <v>Unknown</v>
      </c>
      <c r="W559" t="str">
        <f t="shared" si="609"/>
        <v>Unknown</v>
      </c>
      <c r="X559" t="str">
        <f t="shared" si="610"/>
        <v>Unknown</v>
      </c>
      <c r="Z559" t="str">
        <f>VLOOKUP(Y559,'Vlookup tables'!$D$2:$E$6,2,FALSE)</f>
        <v>Unknown</v>
      </c>
      <c r="AA559" t="str">
        <f t="shared" si="547"/>
        <v>Unknown</v>
      </c>
      <c r="AB559" t="str">
        <f t="shared" si="570"/>
        <v>Unknown</v>
      </c>
      <c r="AC559" t="str">
        <f t="shared" si="571"/>
        <v>Unknown</v>
      </c>
      <c r="AD559" t="str">
        <f t="shared" si="572"/>
        <v>Unknown</v>
      </c>
      <c r="AE559" t="str">
        <f t="shared" si="573"/>
        <v>Unknown</v>
      </c>
      <c r="AF559" t="str">
        <f>IF(OR(AA559=FALSE,AA559="na"),"na",VLOOKUP(AV559,'Vlookup tables'!$G$2:$H$7,2,FALSE))</f>
        <v>Unknown</v>
      </c>
      <c r="AG559" t="str">
        <f>IF(OR(AB559=FALSE,AB559="na"),"na",VLOOKUP(AW559,'Vlookup tables'!$G$2:$H$7,2,FALSE))</f>
        <v>Unknown</v>
      </c>
      <c r="AH559" t="str">
        <f>IF(OR(AC559=FALSE,AC559="na"),"na",VLOOKUP(AX559,'Vlookup tables'!$G$2:$H$7,2,FALSE))</f>
        <v>Unknown</v>
      </c>
      <c r="AI559" t="str">
        <f>IF(OR(AD559=FALSE,AD559="na"),"na",VLOOKUP(AY559,'Vlookup tables'!$G$2:$H$7,2,FALSE))</f>
        <v>Unknown</v>
      </c>
      <c r="AJ559" t="str">
        <f>IF(OR(AA559=FALSE,AA559="na"),"na",VLOOKUP(BC559,'Vlookup tables'!$J$2:$K$5,2,FALSE))</f>
        <v>Unknown</v>
      </c>
      <c r="AK559" t="str">
        <f>IF(OR(AB559=FALSE,AB559="na"),"na",VLOOKUP(BD559,'Vlookup tables'!$J$2:$K$5,2,FALSE))</f>
        <v>Unknown</v>
      </c>
      <c r="AL559" t="str">
        <f>IF(OR(AC559=FALSE,AC559="na"),"na",VLOOKUP(BE559,'Vlookup tables'!$J$2:$K$5,2,FALSE))</f>
        <v>Unknown</v>
      </c>
      <c r="AM559" t="str">
        <f>IF(OR(AD559=FALSE,AD559="na"),"na",VLOOKUP(BF559,'Vlookup tables'!$J$2:$K$5,2,FALSE))</f>
        <v>Unknown</v>
      </c>
      <c r="AN559" t="b">
        <f t="shared" si="574"/>
        <v>0</v>
      </c>
      <c r="AO559" t="b">
        <f t="shared" si="575"/>
        <v>0</v>
      </c>
      <c r="AP559" t="b">
        <f t="shared" si="576"/>
        <v>0</v>
      </c>
      <c r="AQ559" t="b">
        <f t="shared" si="577"/>
        <v>0</v>
      </c>
      <c r="BQ559" t="str">
        <f t="shared" si="578"/>
        <v>Unknown</v>
      </c>
      <c r="BR559" t="str">
        <f t="shared" si="579"/>
        <v>Unknown</v>
      </c>
      <c r="BS559" t="str">
        <f t="shared" si="580"/>
        <v>Unknown</v>
      </c>
      <c r="BT559" t="str">
        <f t="shared" si="581"/>
        <v>Unknown</v>
      </c>
      <c r="BU559" t="str">
        <f t="shared" si="582"/>
        <v>Unknown</v>
      </c>
      <c r="BV559" t="str">
        <f t="shared" si="583"/>
        <v>Unknown</v>
      </c>
      <c r="BW559" t="str">
        <f>IF(OR(BR559=FALSE,BR559="na"),"na",VLOOKUP(CN559,'Vlookup tables'!$G$2:$H$7,2,FALSE))</f>
        <v>Unknown</v>
      </c>
      <c r="BX559" t="str">
        <f>IF(OR(BS559=FALSE,BS559="na"),"na",VLOOKUP(CO559,'Vlookup tables'!$G$2:$H$7,2,FALSE))</f>
        <v>Unknown</v>
      </c>
      <c r="BY559" t="str">
        <f>IF(OR(BT559=FALSE,BT559="na"),"na",VLOOKUP(CP559,'Vlookup tables'!$G$2:$H$7,2,FALSE))</f>
        <v>Unknown</v>
      </c>
      <c r="BZ559" t="str">
        <f>IF(OR(BU559=FALSE,BU559="na"),"na",VLOOKUP(CQ559,'Vlookup tables'!$G$2:$H$7,2,FALSE))</f>
        <v>Unknown</v>
      </c>
      <c r="CA559" t="str">
        <f>IF(OR(BR559=FALSE,BR559="na"),"na",VLOOKUP(CU559,'Vlookup tables'!$J$2:$K$5,2,FALSE))</f>
        <v>Unknown</v>
      </c>
      <c r="CB559" t="str">
        <f>IF(OR(BS559=FALSE,BS559="na"),"na",VLOOKUP(CV559,'Vlookup tables'!$J$2:$K$5,2,FALSE))</f>
        <v>Unknown</v>
      </c>
      <c r="CC559" t="str">
        <f>IF(OR(BT559=FALSE,BT559="na"),"na",VLOOKUP(CW559,'Vlookup tables'!$J$2:$K$5,2,FALSE))</f>
        <v>Unknown</v>
      </c>
      <c r="CD559" t="str">
        <f>IF(OR(BU559=FALSE,BU559="na"),"na",VLOOKUP(CX559,'Vlookup tables'!$J$2:$K$5,2,FALSE))</f>
        <v>Unknown</v>
      </c>
      <c r="CE559" t="b">
        <f t="shared" si="584"/>
        <v>0</v>
      </c>
      <c r="CF559" t="b">
        <f t="shared" si="585"/>
        <v>0</v>
      </c>
      <c r="CG559" t="b">
        <f t="shared" si="586"/>
        <v>0</v>
      </c>
      <c r="CH559" t="b">
        <f t="shared" si="587"/>
        <v>0</v>
      </c>
      <c r="DI559" t="b">
        <f t="shared" si="588"/>
        <v>0</v>
      </c>
      <c r="EQ559" t="str">
        <f t="shared" si="589"/>
        <v>Unknown</v>
      </c>
      <c r="ER559" t="b">
        <f t="shared" si="590"/>
        <v>0</v>
      </c>
      <c r="ES559" t="b">
        <f t="shared" si="591"/>
        <v>0</v>
      </c>
      <c r="ET559" t="b">
        <f t="shared" si="592"/>
        <v>0</v>
      </c>
      <c r="EU559" t="b">
        <f t="shared" si="593"/>
        <v>0</v>
      </c>
      <c r="EV559" t="b">
        <f t="shared" si="594"/>
        <v>0</v>
      </c>
      <c r="EW559" t="str">
        <f t="shared" si="548"/>
        <v>na</v>
      </c>
      <c r="EX559" t="str">
        <f t="shared" si="549"/>
        <v>na</v>
      </c>
      <c r="EY559" t="str">
        <f t="shared" si="550"/>
        <v>na</v>
      </c>
      <c r="EZ559" t="str">
        <f t="shared" si="551"/>
        <v>na</v>
      </c>
      <c r="FA559" t="str">
        <f t="shared" si="552"/>
        <v>na</v>
      </c>
      <c r="FB559" t="str">
        <f t="shared" si="553"/>
        <v>na</v>
      </c>
      <c r="FC559" t="str">
        <f t="shared" si="595"/>
        <v>na</v>
      </c>
      <c r="FD559" t="str">
        <f t="shared" si="554"/>
        <v>na</v>
      </c>
      <c r="FE559" t="str">
        <f t="shared" si="555"/>
        <v>na</v>
      </c>
      <c r="FF559" t="str">
        <f t="shared" si="556"/>
        <v>na</v>
      </c>
      <c r="FG559" t="str">
        <f t="shared" si="557"/>
        <v>na</v>
      </c>
      <c r="FH559" t="str">
        <f t="shared" si="596"/>
        <v>na</v>
      </c>
      <c r="FI559" t="str">
        <f>IF(OR(FD559=FALSE,FD559="na"),"na",VLOOKUP(GH559,'Vlookup tables'!$G$2:$H$7,2,FALSE))</f>
        <v>na</v>
      </c>
      <c r="FJ559" t="str">
        <f>IF(OR(FE559=FALSE,FE559="na"),"na",VLOOKUP(GI559,'Vlookup tables'!$G$2:$H$7,2,FALSE))</f>
        <v>na</v>
      </c>
      <c r="FK559" t="str">
        <f>IF(OR(FF559=FALSE,FF559="na"),"na",VLOOKUP(GJ559,'Vlookup tables'!$G$2:$H$7,2,FALSE))</f>
        <v>na</v>
      </c>
      <c r="FL559" t="str">
        <f>IF(OR(FG559=FALSE,FG559="na"),"na",VLOOKUP(GK559,'Vlookup tables'!$G$2:$H$7,2,FALSE))</f>
        <v>na</v>
      </c>
      <c r="FM559" t="str">
        <f>IF(OR(FD559=FALSE,FD559="na"),"na",VLOOKUP(GO559,'Vlookup tables'!$J$2:$K$5,2,FALSE))</f>
        <v>na</v>
      </c>
      <c r="FN559" t="str">
        <f>IF(OR(FE559=FALSE,FE559="na"),"na",VLOOKUP(GP559,'Vlookup tables'!$J$2:$K$5,2,FALSE))</f>
        <v>na</v>
      </c>
      <c r="FO559" t="str">
        <f>IF(OR(FF559=FALSE,FF559="na"),"na",VLOOKUP(GQ559,'Vlookup tables'!$J$2:$K$5,2,FALSE))</f>
        <v>na</v>
      </c>
      <c r="FP559" t="str">
        <f>IF(OR(FG559=FALSE,FG559="na"),"na",VLOOKUP(GR559,'Vlookup tables'!$J$2:$K$5,2,FALSE))</f>
        <v>na</v>
      </c>
      <c r="FQ559" t="str">
        <f t="shared" si="558"/>
        <v>na</v>
      </c>
      <c r="FR559" t="str">
        <f t="shared" si="559"/>
        <v>na</v>
      </c>
      <c r="FS559" t="str">
        <f t="shared" si="560"/>
        <v>na</v>
      </c>
      <c r="FT559" t="str">
        <f t="shared" si="561"/>
        <v>na</v>
      </c>
      <c r="FU559" t="str">
        <f t="shared" si="562"/>
        <v>na</v>
      </c>
      <c r="HX559" t="str">
        <f>IF(IT559="","Unknown",VLOOKUP(IT559,'Vlookup tables'!$B$13:$C$16,2,FALSE))</f>
        <v>Unknown</v>
      </c>
      <c r="HY559" t="str">
        <f>IF(IU559="","Unknown",VLOOKUP(IU559,'Vlookup tables'!$D$13:$E$16,2,FALSE))</f>
        <v>Unknown</v>
      </c>
      <c r="HZ559" t="str">
        <f>IF(IV559="","Unknown",VLOOKUP(IV559,'Vlookup tables'!$F$13:$G$16,2,FALSE))</f>
        <v>Unknown</v>
      </c>
      <c r="IA559" t="str">
        <f>IF(IW559="","Unknown",VLOOKUP(IW559,'Vlookup tables'!$H$13:$I$16,2,FALSE))</f>
        <v>Unknown</v>
      </c>
      <c r="IB559" t="str">
        <f>IF(IX559="","Unknown",VLOOKUP(IX559,'Vlookup tables'!$J$13:$K$16,2,FALSE))</f>
        <v>Unknown</v>
      </c>
      <c r="IC559" t="str">
        <f>IF(IY559="","Unknown",VLOOKUP(IY559,'Vlookup tables'!$L$13:$M$16,2,FALSE))</f>
        <v>Unknown</v>
      </c>
      <c r="ID559" t="str">
        <f>IF(IZ559="","Unknown",VLOOKUP(IZ559,'Vlookup tables'!$N$13:$O$16,2,FALSE))</f>
        <v>Unknown</v>
      </c>
      <c r="IE559" t="str">
        <f>VLOOKUP(JA559,'Vlookup tables'!$P$13:$Q$15,2,FALSE)</f>
        <v>Unknown</v>
      </c>
      <c r="IF559" t="str">
        <f t="shared" si="597"/>
        <v>na</v>
      </c>
      <c r="IG559" t="str">
        <f t="shared" si="598"/>
        <v>na</v>
      </c>
      <c r="IH559" t="str">
        <f t="shared" si="599"/>
        <v>na</v>
      </c>
      <c r="II559" t="str">
        <f t="shared" si="563"/>
        <v>na</v>
      </c>
      <c r="IJ559" t="str">
        <f>IF(OR(IF559=FALSE,IF559="na"),"na",VLOOKUP(JF559,'Vlookup tables'!$G$2:$H$7,2,FALSE))</f>
        <v>na</v>
      </c>
      <c r="IK559" t="str">
        <f>IF(OR(IG559=FALSE,IG559="na"),"na",VLOOKUP(JG559,'Vlookup tables'!$G$2:$H$7,2,FALSE))</f>
        <v>na</v>
      </c>
      <c r="IL559" t="str">
        <f>IF(OR(IH559=FALSE,IH559="na"),"na",VLOOKUP(JH559,'Vlookup tables'!$G$2:$H$7,2,FALSE))</f>
        <v>na</v>
      </c>
      <c r="IM559" t="str">
        <f>IF(OR(IF559=FALSE,IF559="na"),"na",VLOOKUP(JL559,'Vlookup tables'!$J$2:$K$5,2,FALSE))</f>
        <v>na</v>
      </c>
      <c r="IN559" t="str">
        <f>IF(OR(IG559=FALSE,IG559="na"),"na",VLOOKUP(JM559,'Vlookup tables'!$J$2:$K$5,2,FALSE))</f>
        <v>na</v>
      </c>
      <c r="IO559" t="str">
        <f>IF(OR(IH559=FALSE,IH559="na"),"na",VLOOKUP(JN559,'Vlookup tables'!$J$2:$K$5,2,FALSE))</f>
        <v>na</v>
      </c>
      <c r="IP559" t="str">
        <f t="shared" si="600"/>
        <v>na</v>
      </c>
      <c r="IQ559" t="str">
        <f t="shared" si="601"/>
        <v>na</v>
      </c>
      <c r="IR559" t="str">
        <f t="shared" si="602"/>
        <v>na</v>
      </c>
      <c r="IS559" t="b">
        <f t="shared" si="603"/>
        <v>0</v>
      </c>
      <c r="KQ559" t="b">
        <f t="shared" si="604"/>
        <v>0</v>
      </c>
      <c r="KR559">
        <f t="shared" si="564"/>
        <v>107</v>
      </c>
    </row>
    <row r="560" spans="1:304" ht="21.6" customHeight="1" outlineLevel="1" x14ac:dyDescent="0.3">
      <c r="A560">
        <v>1</v>
      </c>
      <c r="B560">
        <v>27</v>
      </c>
      <c r="C560" s="2">
        <v>44912.744826388887</v>
      </c>
      <c r="D560">
        <v>1</v>
      </c>
      <c r="G560" t="str">
        <f>VLOOKUP(F560,'Vlookup tables'!$A$2:$B$10,2,FALSE)</f>
        <v>Unknown</v>
      </c>
      <c r="J560" t="str">
        <f t="shared" si="605"/>
        <v>Unknown</v>
      </c>
      <c r="L560" t="str">
        <f>VLOOKUP(K560,'Vlookup tables'!$A$2:$B$10,2,FALSE)</f>
        <v>Unknown</v>
      </c>
      <c r="N560" t="str">
        <f t="shared" si="565"/>
        <v>Unknown</v>
      </c>
      <c r="O560" t="str">
        <f t="shared" si="566"/>
        <v>Unknown</v>
      </c>
      <c r="P560" t="str">
        <f t="shared" si="567"/>
        <v>Unknown</v>
      </c>
      <c r="Q560" t="str">
        <f t="shared" si="568"/>
        <v>Unknown</v>
      </c>
      <c r="R560" t="str">
        <f t="shared" si="569"/>
        <v>Unknown</v>
      </c>
      <c r="T560" t="str">
        <f t="shared" si="606"/>
        <v>Unknown</v>
      </c>
      <c r="U560" t="str">
        <f t="shared" si="607"/>
        <v>Unknown</v>
      </c>
      <c r="V560" t="str">
        <f t="shared" si="608"/>
        <v>Unknown</v>
      </c>
      <c r="W560" t="str">
        <f t="shared" si="609"/>
        <v>Unknown</v>
      </c>
      <c r="X560" t="str">
        <f t="shared" si="610"/>
        <v>Unknown</v>
      </c>
      <c r="Z560" t="str">
        <f>VLOOKUP(Y560,'Vlookup tables'!$D$2:$E$6,2,FALSE)</f>
        <v>Unknown</v>
      </c>
      <c r="AA560" t="str">
        <f t="shared" si="547"/>
        <v>Unknown</v>
      </c>
      <c r="AB560" t="str">
        <f t="shared" si="570"/>
        <v>Unknown</v>
      </c>
      <c r="AC560" t="str">
        <f t="shared" si="571"/>
        <v>Unknown</v>
      </c>
      <c r="AD560" t="str">
        <f t="shared" si="572"/>
        <v>Unknown</v>
      </c>
      <c r="AE560" t="str">
        <f t="shared" si="573"/>
        <v>Unknown</v>
      </c>
      <c r="AF560" t="str">
        <f>IF(OR(AA560=FALSE,AA560="na"),"na",VLOOKUP(AV560,'Vlookup tables'!$G$2:$H$7,2,FALSE))</f>
        <v>Unknown</v>
      </c>
      <c r="AG560" t="str">
        <f>IF(OR(AB560=FALSE,AB560="na"),"na",VLOOKUP(AW560,'Vlookup tables'!$G$2:$H$7,2,FALSE))</f>
        <v>Unknown</v>
      </c>
      <c r="AH560" t="str">
        <f>IF(OR(AC560=FALSE,AC560="na"),"na",VLOOKUP(AX560,'Vlookup tables'!$G$2:$H$7,2,FALSE))</f>
        <v>Unknown</v>
      </c>
      <c r="AI560" t="str">
        <f>IF(OR(AD560=FALSE,AD560="na"),"na",VLOOKUP(AY560,'Vlookup tables'!$G$2:$H$7,2,FALSE))</f>
        <v>Unknown</v>
      </c>
      <c r="AJ560" t="str">
        <f>IF(OR(AA560=FALSE,AA560="na"),"na",VLOOKUP(BC560,'Vlookup tables'!$J$2:$K$5,2,FALSE))</f>
        <v>Unknown</v>
      </c>
      <c r="AK560" t="str">
        <f>IF(OR(AB560=FALSE,AB560="na"),"na",VLOOKUP(BD560,'Vlookup tables'!$J$2:$K$5,2,FALSE))</f>
        <v>Unknown</v>
      </c>
      <c r="AL560" t="str">
        <f>IF(OR(AC560=FALSE,AC560="na"),"na",VLOOKUP(BE560,'Vlookup tables'!$J$2:$K$5,2,FALSE))</f>
        <v>Unknown</v>
      </c>
      <c r="AM560" t="str">
        <f>IF(OR(AD560=FALSE,AD560="na"),"na",VLOOKUP(BF560,'Vlookup tables'!$J$2:$K$5,2,FALSE))</f>
        <v>Unknown</v>
      </c>
      <c r="AN560" t="b">
        <f t="shared" si="574"/>
        <v>0</v>
      </c>
      <c r="AO560" t="b">
        <f t="shared" si="575"/>
        <v>0</v>
      </c>
      <c r="AP560" t="b">
        <f t="shared" si="576"/>
        <v>0</v>
      </c>
      <c r="AQ560" t="b">
        <f t="shared" si="577"/>
        <v>0</v>
      </c>
      <c r="BQ560" t="str">
        <f t="shared" si="578"/>
        <v>Unknown</v>
      </c>
      <c r="BR560" t="str">
        <f t="shared" si="579"/>
        <v>Unknown</v>
      </c>
      <c r="BS560" t="str">
        <f t="shared" si="580"/>
        <v>Unknown</v>
      </c>
      <c r="BT560" t="str">
        <f t="shared" si="581"/>
        <v>Unknown</v>
      </c>
      <c r="BU560" t="str">
        <f t="shared" si="582"/>
        <v>Unknown</v>
      </c>
      <c r="BV560" t="str">
        <f t="shared" si="583"/>
        <v>Unknown</v>
      </c>
      <c r="BW560" t="str">
        <f>IF(OR(BR560=FALSE,BR560="na"),"na",VLOOKUP(CN560,'Vlookup tables'!$G$2:$H$7,2,FALSE))</f>
        <v>Unknown</v>
      </c>
      <c r="BX560" t="str">
        <f>IF(OR(BS560=FALSE,BS560="na"),"na",VLOOKUP(CO560,'Vlookup tables'!$G$2:$H$7,2,FALSE))</f>
        <v>Unknown</v>
      </c>
      <c r="BY560" t="str">
        <f>IF(OR(BT560=FALSE,BT560="na"),"na",VLOOKUP(CP560,'Vlookup tables'!$G$2:$H$7,2,FALSE))</f>
        <v>Unknown</v>
      </c>
      <c r="BZ560" t="str">
        <f>IF(OR(BU560=FALSE,BU560="na"),"na",VLOOKUP(CQ560,'Vlookup tables'!$G$2:$H$7,2,FALSE))</f>
        <v>Unknown</v>
      </c>
      <c r="CA560" t="str">
        <f>IF(OR(BR560=FALSE,BR560="na"),"na",VLOOKUP(CU560,'Vlookup tables'!$J$2:$K$5,2,FALSE))</f>
        <v>Unknown</v>
      </c>
      <c r="CB560" t="str">
        <f>IF(OR(BS560=FALSE,BS560="na"),"na",VLOOKUP(CV560,'Vlookup tables'!$J$2:$K$5,2,FALSE))</f>
        <v>Unknown</v>
      </c>
      <c r="CC560" t="str">
        <f>IF(OR(BT560=FALSE,BT560="na"),"na",VLOOKUP(CW560,'Vlookup tables'!$J$2:$K$5,2,FALSE))</f>
        <v>Unknown</v>
      </c>
      <c r="CD560" t="str">
        <f>IF(OR(BU560=FALSE,BU560="na"),"na",VLOOKUP(CX560,'Vlookup tables'!$J$2:$K$5,2,FALSE))</f>
        <v>Unknown</v>
      </c>
      <c r="CE560" t="b">
        <f t="shared" si="584"/>
        <v>0</v>
      </c>
      <c r="CF560" t="b">
        <f t="shared" si="585"/>
        <v>0</v>
      </c>
      <c r="CG560" t="b">
        <f t="shared" si="586"/>
        <v>0</v>
      </c>
      <c r="CH560" t="b">
        <f t="shared" si="587"/>
        <v>0</v>
      </c>
      <c r="DI560" t="b">
        <f t="shared" si="588"/>
        <v>0</v>
      </c>
      <c r="EQ560" t="str">
        <f t="shared" si="589"/>
        <v>Unknown</v>
      </c>
      <c r="ER560" t="b">
        <f t="shared" si="590"/>
        <v>0</v>
      </c>
      <c r="ES560" t="b">
        <f t="shared" si="591"/>
        <v>0</v>
      </c>
      <c r="ET560" t="b">
        <f t="shared" si="592"/>
        <v>0</v>
      </c>
      <c r="EU560" t="b">
        <f t="shared" si="593"/>
        <v>0</v>
      </c>
      <c r="EV560" t="b">
        <f t="shared" si="594"/>
        <v>0</v>
      </c>
      <c r="EW560" t="str">
        <f t="shared" si="548"/>
        <v>na</v>
      </c>
      <c r="EX560" t="str">
        <f t="shared" si="549"/>
        <v>na</v>
      </c>
      <c r="EY560" t="str">
        <f t="shared" si="550"/>
        <v>na</v>
      </c>
      <c r="EZ560" t="str">
        <f t="shared" si="551"/>
        <v>na</v>
      </c>
      <c r="FA560" t="str">
        <f t="shared" si="552"/>
        <v>na</v>
      </c>
      <c r="FB560" t="str">
        <f t="shared" si="553"/>
        <v>na</v>
      </c>
      <c r="FC560" t="str">
        <f t="shared" si="595"/>
        <v>na</v>
      </c>
      <c r="FD560" t="str">
        <f t="shared" si="554"/>
        <v>na</v>
      </c>
      <c r="FE560" t="str">
        <f t="shared" si="555"/>
        <v>na</v>
      </c>
      <c r="FF560" t="str">
        <f t="shared" si="556"/>
        <v>na</v>
      </c>
      <c r="FG560" t="str">
        <f t="shared" si="557"/>
        <v>na</v>
      </c>
      <c r="FH560" t="str">
        <f t="shared" si="596"/>
        <v>na</v>
      </c>
      <c r="FI560" t="str">
        <f>IF(OR(FD560=FALSE,FD560="na"),"na",VLOOKUP(GH560,'Vlookup tables'!$G$2:$H$7,2,FALSE))</f>
        <v>na</v>
      </c>
      <c r="FJ560" t="str">
        <f>IF(OR(FE560=FALSE,FE560="na"),"na",VLOOKUP(GI560,'Vlookup tables'!$G$2:$H$7,2,FALSE))</f>
        <v>na</v>
      </c>
      <c r="FK560" t="str">
        <f>IF(OR(FF560=FALSE,FF560="na"),"na",VLOOKUP(GJ560,'Vlookup tables'!$G$2:$H$7,2,FALSE))</f>
        <v>na</v>
      </c>
      <c r="FL560" t="str">
        <f>IF(OR(FG560=FALSE,FG560="na"),"na",VLOOKUP(GK560,'Vlookup tables'!$G$2:$H$7,2,FALSE))</f>
        <v>na</v>
      </c>
      <c r="FM560" t="str">
        <f>IF(OR(FD560=FALSE,FD560="na"),"na",VLOOKUP(GO560,'Vlookup tables'!$J$2:$K$5,2,FALSE))</f>
        <v>na</v>
      </c>
      <c r="FN560" t="str">
        <f>IF(OR(FE560=FALSE,FE560="na"),"na",VLOOKUP(GP560,'Vlookup tables'!$J$2:$K$5,2,FALSE))</f>
        <v>na</v>
      </c>
      <c r="FO560" t="str">
        <f>IF(OR(FF560=FALSE,FF560="na"),"na",VLOOKUP(GQ560,'Vlookup tables'!$J$2:$K$5,2,FALSE))</f>
        <v>na</v>
      </c>
      <c r="FP560" t="str">
        <f>IF(OR(FG560=FALSE,FG560="na"),"na",VLOOKUP(GR560,'Vlookup tables'!$J$2:$K$5,2,FALSE))</f>
        <v>na</v>
      </c>
      <c r="FQ560" t="str">
        <f t="shared" si="558"/>
        <v>na</v>
      </c>
      <c r="FR560" t="str">
        <f t="shared" si="559"/>
        <v>na</v>
      </c>
      <c r="FS560" t="str">
        <f t="shared" si="560"/>
        <v>na</v>
      </c>
      <c r="FT560" t="str">
        <f t="shared" si="561"/>
        <v>na</v>
      </c>
      <c r="FU560" t="str">
        <f t="shared" si="562"/>
        <v>na</v>
      </c>
      <c r="HX560" t="str">
        <f>IF(IT560="","Unknown",VLOOKUP(IT560,'Vlookup tables'!$B$13:$C$16,2,FALSE))</f>
        <v>Unknown</v>
      </c>
      <c r="HY560" t="str">
        <f>IF(IU560="","Unknown",VLOOKUP(IU560,'Vlookup tables'!$D$13:$E$16,2,FALSE))</f>
        <v>Unknown</v>
      </c>
      <c r="HZ560" t="str">
        <f>IF(IV560="","Unknown",VLOOKUP(IV560,'Vlookup tables'!$F$13:$G$16,2,FALSE))</f>
        <v>Unknown</v>
      </c>
      <c r="IA560" t="str">
        <f>IF(IW560="","Unknown",VLOOKUP(IW560,'Vlookup tables'!$H$13:$I$16,2,FALSE))</f>
        <v>Unknown</v>
      </c>
      <c r="IB560" t="str">
        <f>IF(IX560="","Unknown",VLOOKUP(IX560,'Vlookup tables'!$J$13:$K$16,2,FALSE))</f>
        <v>Unknown</v>
      </c>
      <c r="IC560" t="str">
        <f>IF(IY560="","Unknown",VLOOKUP(IY560,'Vlookup tables'!$L$13:$M$16,2,FALSE))</f>
        <v>Unknown</v>
      </c>
      <c r="ID560" t="str">
        <f>IF(IZ560="","Unknown",VLOOKUP(IZ560,'Vlookup tables'!$N$13:$O$16,2,FALSE))</f>
        <v>Unknown</v>
      </c>
      <c r="IE560" t="str">
        <f>VLOOKUP(JA560,'Vlookup tables'!$P$13:$Q$15,2,FALSE)</f>
        <v>Unknown</v>
      </c>
      <c r="IF560" t="str">
        <f t="shared" si="597"/>
        <v>na</v>
      </c>
      <c r="IG560" t="str">
        <f t="shared" si="598"/>
        <v>na</v>
      </c>
      <c r="IH560" t="str">
        <f t="shared" si="599"/>
        <v>na</v>
      </c>
      <c r="II560" t="str">
        <f t="shared" si="563"/>
        <v>na</v>
      </c>
      <c r="IJ560" t="str">
        <f>IF(OR(IF560=FALSE,IF560="na"),"na",VLOOKUP(JF560,'Vlookup tables'!$G$2:$H$7,2,FALSE))</f>
        <v>na</v>
      </c>
      <c r="IK560" t="str">
        <f>IF(OR(IG560=FALSE,IG560="na"),"na",VLOOKUP(JG560,'Vlookup tables'!$G$2:$H$7,2,FALSE))</f>
        <v>na</v>
      </c>
      <c r="IL560" t="str">
        <f>IF(OR(IH560=FALSE,IH560="na"),"na",VLOOKUP(JH560,'Vlookup tables'!$G$2:$H$7,2,FALSE))</f>
        <v>na</v>
      </c>
      <c r="IM560" t="str">
        <f>IF(OR(IF560=FALSE,IF560="na"),"na",VLOOKUP(JL560,'Vlookup tables'!$J$2:$K$5,2,FALSE))</f>
        <v>na</v>
      </c>
      <c r="IN560" t="str">
        <f>IF(OR(IG560=FALSE,IG560="na"),"na",VLOOKUP(JM560,'Vlookup tables'!$J$2:$K$5,2,FALSE))</f>
        <v>na</v>
      </c>
      <c r="IO560" t="str">
        <f>IF(OR(IH560=FALSE,IH560="na"),"na",VLOOKUP(JN560,'Vlookup tables'!$J$2:$K$5,2,FALSE))</f>
        <v>na</v>
      </c>
      <c r="IP560" t="str">
        <f t="shared" si="600"/>
        <v>na</v>
      </c>
      <c r="IQ560" t="str">
        <f t="shared" si="601"/>
        <v>na</v>
      </c>
      <c r="IR560" t="str">
        <f t="shared" si="602"/>
        <v>na</v>
      </c>
      <c r="IS560" t="b">
        <f t="shared" si="603"/>
        <v>0</v>
      </c>
      <c r="KQ560" t="b">
        <f t="shared" si="604"/>
        <v>0</v>
      </c>
      <c r="KR560">
        <f t="shared" si="564"/>
        <v>107</v>
      </c>
    </row>
    <row r="561" spans="1:304" ht="27.6" customHeight="1" outlineLevel="1" x14ac:dyDescent="0.3">
      <c r="A561">
        <v>1</v>
      </c>
      <c r="B561">
        <v>7</v>
      </c>
      <c r="C561" s="2">
        <v>44912.760925925926</v>
      </c>
      <c r="D561">
        <v>0.89999997615814198</v>
      </c>
      <c r="G561" t="str">
        <f>VLOOKUP(F561,'Vlookup tables'!$A$2:$B$10,2,FALSE)</f>
        <v>Unknown</v>
      </c>
      <c r="J561" t="str">
        <f t="shared" si="605"/>
        <v>Unknown</v>
      </c>
      <c r="L561" t="str">
        <f>VLOOKUP(K561,'Vlookup tables'!$A$2:$B$10,2,FALSE)</f>
        <v>Unknown</v>
      </c>
      <c r="N561" t="str">
        <f t="shared" si="565"/>
        <v>Unknown</v>
      </c>
      <c r="O561" t="str">
        <f t="shared" si="566"/>
        <v>Unknown</v>
      </c>
      <c r="P561" t="str">
        <f t="shared" si="567"/>
        <v>Unknown</v>
      </c>
      <c r="Q561" t="str">
        <f t="shared" si="568"/>
        <v>Unknown</v>
      </c>
      <c r="R561" t="str">
        <f t="shared" si="569"/>
        <v>Unknown</v>
      </c>
      <c r="T561" t="str">
        <f t="shared" si="606"/>
        <v>Unknown</v>
      </c>
      <c r="U561" t="str">
        <f t="shared" si="607"/>
        <v>Unknown</v>
      </c>
      <c r="V561" t="str">
        <f t="shared" si="608"/>
        <v>Unknown</v>
      </c>
      <c r="W561" t="str">
        <f t="shared" si="609"/>
        <v>Unknown</v>
      </c>
      <c r="X561" t="str">
        <f t="shared" si="610"/>
        <v>Unknown</v>
      </c>
      <c r="Z561" t="str">
        <f>VLOOKUP(Y561,'Vlookup tables'!$D$2:$E$6,2,FALSE)</f>
        <v>Unknown</v>
      </c>
      <c r="AA561" t="str">
        <f t="shared" si="547"/>
        <v>Unknown</v>
      </c>
      <c r="AB561" t="str">
        <f t="shared" si="570"/>
        <v>Unknown</v>
      </c>
      <c r="AC561" t="str">
        <f t="shared" si="571"/>
        <v>Unknown</v>
      </c>
      <c r="AD561" t="str">
        <f t="shared" si="572"/>
        <v>Unknown</v>
      </c>
      <c r="AE561" t="str">
        <f t="shared" si="573"/>
        <v>Unknown</v>
      </c>
      <c r="AF561" t="str">
        <f>IF(OR(AA561=FALSE,AA561="na"),"na",VLOOKUP(AV561,'Vlookup tables'!$G$2:$H$7,2,FALSE))</f>
        <v>Unknown</v>
      </c>
      <c r="AG561" t="str">
        <f>IF(OR(AB561=FALSE,AB561="na"),"na",VLOOKUP(AW561,'Vlookup tables'!$G$2:$H$7,2,FALSE))</f>
        <v>Unknown</v>
      </c>
      <c r="AH561" t="str">
        <f>IF(OR(AC561=FALSE,AC561="na"),"na",VLOOKUP(AX561,'Vlookup tables'!$G$2:$H$7,2,FALSE))</f>
        <v>Unknown</v>
      </c>
      <c r="AI561" t="str">
        <f>IF(OR(AD561=FALSE,AD561="na"),"na",VLOOKUP(AY561,'Vlookup tables'!$G$2:$H$7,2,FALSE))</f>
        <v>Unknown</v>
      </c>
      <c r="AJ561" t="str">
        <f>IF(OR(AA561=FALSE,AA561="na"),"na",VLOOKUP(BC561,'Vlookup tables'!$J$2:$K$5,2,FALSE))</f>
        <v>Unknown</v>
      </c>
      <c r="AK561" t="str">
        <f>IF(OR(AB561=FALSE,AB561="na"),"na",VLOOKUP(BD561,'Vlookup tables'!$J$2:$K$5,2,FALSE))</f>
        <v>Unknown</v>
      </c>
      <c r="AL561" t="str">
        <f>IF(OR(AC561=FALSE,AC561="na"),"na",VLOOKUP(BE561,'Vlookup tables'!$J$2:$K$5,2,FALSE))</f>
        <v>Unknown</v>
      </c>
      <c r="AM561" t="str">
        <f>IF(OR(AD561=FALSE,AD561="na"),"na",VLOOKUP(BF561,'Vlookup tables'!$J$2:$K$5,2,FALSE))</f>
        <v>Unknown</v>
      </c>
      <c r="AN561" t="b">
        <f t="shared" si="574"/>
        <v>0</v>
      </c>
      <c r="AO561" t="b">
        <f t="shared" si="575"/>
        <v>0</v>
      </c>
      <c r="AP561" t="b">
        <f t="shared" si="576"/>
        <v>0</v>
      </c>
      <c r="AQ561" t="b">
        <f t="shared" si="577"/>
        <v>0</v>
      </c>
      <c r="BQ561" t="str">
        <f t="shared" si="578"/>
        <v>Unknown</v>
      </c>
      <c r="BR561" t="str">
        <f t="shared" si="579"/>
        <v>Unknown</v>
      </c>
      <c r="BS561" t="str">
        <f t="shared" si="580"/>
        <v>Unknown</v>
      </c>
      <c r="BT561" t="str">
        <f t="shared" si="581"/>
        <v>Unknown</v>
      </c>
      <c r="BU561" t="str">
        <f t="shared" si="582"/>
        <v>Unknown</v>
      </c>
      <c r="BV561" t="str">
        <f t="shared" si="583"/>
        <v>Unknown</v>
      </c>
      <c r="BW561" t="str">
        <f>IF(OR(BR561=FALSE,BR561="na"),"na",VLOOKUP(CN561,'Vlookup tables'!$G$2:$H$7,2,FALSE))</f>
        <v>Unknown</v>
      </c>
      <c r="BX561" t="str">
        <f>IF(OR(BS561=FALSE,BS561="na"),"na",VLOOKUP(CO561,'Vlookup tables'!$G$2:$H$7,2,FALSE))</f>
        <v>Unknown</v>
      </c>
      <c r="BY561" t="str">
        <f>IF(OR(BT561=FALSE,BT561="na"),"na",VLOOKUP(CP561,'Vlookup tables'!$G$2:$H$7,2,FALSE))</f>
        <v>Unknown</v>
      </c>
      <c r="BZ561" t="str">
        <f>IF(OR(BU561=FALSE,BU561="na"),"na",VLOOKUP(CQ561,'Vlookup tables'!$G$2:$H$7,2,FALSE))</f>
        <v>Unknown</v>
      </c>
      <c r="CA561" t="str">
        <f>IF(OR(BR561=FALSE,BR561="na"),"na",VLOOKUP(CU561,'Vlookup tables'!$J$2:$K$5,2,FALSE))</f>
        <v>Unknown</v>
      </c>
      <c r="CB561" t="str">
        <f>IF(OR(BS561=FALSE,BS561="na"),"na",VLOOKUP(CV561,'Vlookup tables'!$J$2:$K$5,2,FALSE))</f>
        <v>Unknown</v>
      </c>
      <c r="CC561" t="str">
        <f>IF(OR(BT561=FALSE,BT561="na"),"na",VLOOKUP(CW561,'Vlookup tables'!$J$2:$K$5,2,FALSE))</f>
        <v>Unknown</v>
      </c>
      <c r="CD561" t="str">
        <f>IF(OR(BU561=FALSE,BU561="na"),"na",VLOOKUP(CX561,'Vlookup tables'!$J$2:$K$5,2,FALSE))</f>
        <v>Unknown</v>
      </c>
      <c r="CE561" t="b">
        <f t="shared" si="584"/>
        <v>0</v>
      </c>
      <c r="CF561" t="b">
        <f t="shared" si="585"/>
        <v>0</v>
      </c>
      <c r="CG561" t="b">
        <f t="shared" si="586"/>
        <v>0</v>
      </c>
      <c r="CH561" t="b">
        <f t="shared" si="587"/>
        <v>0</v>
      </c>
      <c r="DI561" t="b">
        <f t="shared" si="588"/>
        <v>0</v>
      </c>
      <c r="EQ561" t="str">
        <f t="shared" si="589"/>
        <v>Unknown</v>
      </c>
      <c r="ER561" t="b">
        <f t="shared" si="590"/>
        <v>0</v>
      </c>
      <c r="ES561" t="b">
        <f t="shared" si="591"/>
        <v>0</v>
      </c>
      <c r="ET561" t="b">
        <f t="shared" si="592"/>
        <v>0</v>
      </c>
      <c r="EU561" t="b">
        <f t="shared" si="593"/>
        <v>0</v>
      </c>
      <c r="EV561" t="b">
        <f t="shared" si="594"/>
        <v>0</v>
      </c>
      <c r="EW561" t="str">
        <f t="shared" si="548"/>
        <v>na</v>
      </c>
      <c r="EX561" t="str">
        <f t="shared" si="549"/>
        <v>na</v>
      </c>
      <c r="EY561" t="str">
        <f t="shared" si="550"/>
        <v>na</v>
      </c>
      <c r="EZ561" t="str">
        <f t="shared" si="551"/>
        <v>na</v>
      </c>
      <c r="FA561" t="str">
        <f t="shared" si="552"/>
        <v>na</v>
      </c>
      <c r="FB561" t="str">
        <f t="shared" si="553"/>
        <v>na</v>
      </c>
      <c r="FC561" t="str">
        <f t="shared" si="595"/>
        <v>na</v>
      </c>
      <c r="FD561" t="str">
        <f t="shared" si="554"/>
        <v>na</v>
      </c>
      <c r="FE561" t="str">
        <f t="shared" si="555"/>
        <v>na</v>
      </c>
      <c r="FF561" t="str">
        <f t="shared" si="556"/>
        <v>na</v>
      </c>
      <c r="FG561" t="str">
        <f t="shared" si="557"/>
        <v>na</v>
      </c>
      <c r="FH561" t="str">
        <f t="shared" si="596"/>
        <v>na</v>
      </c>
      <c r="FI561" t="str">
        <f>IF(OR(FD561=FALSE,FD561="na"),"na",VLOOKUP(GH561,'Vlookup tables'!$G$2:$H$7,2,FALSE))</f>
        <v>na</v>
      </c>
      <c r="FJ561" t="str">
        <f>IF(OR(FE561=FALSE,FE561="na"),"na",VLOOKUP(GI561,'Vlookup tables'!$G$2:$H$7,2,FALSE))</f>
        <v>na</v>
      </c>
      <c r="FK561" t="str">
        <f>IF(OR(FF561=FALSE,FF561="na"),"na",VLOOKUP(GJ561,'Vlookup tables'!$G$2:$H$7,2,FALSE))</f>
        <v>na</v>
      </c>
      <c r="FL561" t="str">
        <f>IF(OR(FG561=FALSE,FG561="na"),"na",VLOOKUP(GK561,'Vlookup tables'!$G$2:$H$7,2,FALSE))</f>
        <v>na</v>
      </c>
      <c r="FM561" t="str">
        <f>IF(OR(FD561=FALSE,FD561="na"),"na",VLOOKUP(GO561,'Vlookup tables'!$J$2:$K$5,2,FALSE))</f>
        <v>na</v>
      </c>
      <c r="FN561" t="str">
        <f>IF(OR(FE561=FALSE,FE561="na"),"na",VLOOKUP(GP561,'Vlookup tables'!$J$2:$K$5,2,FALSE))</f>
        <v>na</v>
      </c>
      <c r="FO561" t="str">
        <f>IF(OR(FF561=FALSE,FF561="na"),"na",VLOOKUP(GQ561,'Vlookup tables'!$J$2:$K$5,2,FALSE))</f>
        <v>na</v>
      </c>
      <c r="FP561" t="str">
        <f>IF(OR(FG561=FALSE,FG561="na"),"na",VLOOKUP(GR561,'Vlookup tables'!$J$2:$K$5,2,FALSE))</f>
        <v>na</v>
      </c>
      <c r="FQ561" t="str">
        <f t="shared" si="558"/>
        <v>na</v>
      </c>
      <c r="FR561" t="str">
        <f t="shared" si="559"/>
        <v>na</v>
      </c>
      <c r="FS561" t="str">
        <f t="shared" si="560"/>
        <v>na</v>
      </c>
      <c r="FT561" t="str">
        <f t="shared" si="561"/>
        <v>na</v>
      </c>
      <c r="FU561" t="str">
        <f t="shared" si="562"/>
        <v>na</v>
      </c>
      <c r="HX561" t="str">
        <f>IF(IT561="","Unknown",VLOOKUP(IT561,'Vlookup tables'!$B$13:$C$16,2,FALSE))</f>
        <v>Unknown</v>
      </c>
      <c r="HY561" t="str">
        <f>IF(IU561="","Unknown",VLOOKUP(IU561,'Vlookup tables'!$D$13:$E$16,2,FALSE))</f>
        <v>Unknown</v>
      </c>
      <c r="HZ561" t="str">
        <f>IF(IV561="","Unknown",VLOOKUP(IV561,'Vlookup tables'!$F$13:$G$16,2,FALSE))</f>
        <v>Unknown</v>
      </c>
      <c r="IA561" t="str">
        <f>IF(IW561="","Unknown",VLOOKUP(IW561,'Vlookup tables'!$H$13:$I$16,2,FALSE))</f>
        <v>Unknown</v>
      </c>
      <c r="IB561" t="str">
        <f>IF(IX561="","Unknown",VLOOKUP(IX561,'Vlookup tables'!$J$13:$K$16,2,FALSE))</f>
        <v>Unknown</v>
      </c>
      <c r="IC561" t="str">
        <f>IF(IY561="","Unknown",VLOOKUP(IY561,'Vlookup tables'!$L$13:$M$16,2,FALSE))</f>
        <v>Unknown</v>
      </c>
      <c r="ID561" t="str">
        <f>IF(IZ561="","Unknown",VLOOKUP(IZ561,'Vlookup tables'!$N$13:$O$16,2,FALSE))</f>
        <v>Unknown</v>
      </c>
      <c r="IE561" t="str">
        <f>VLOOKUP(JA561,'Vlookup tables'!$P$13:$Q$15,2,FALSE)</f>
        <v>Unknown</v>
      </c>
      <c r="IF561" t="str">
        <f t="shared" si="597"/>
        <v>na</v>
      </c>
      <c r="IG561" t="str">
        <f t="shared" si="598"/>
        <v>na</v>
      </c>
      <c r="IH561" t="str">
        <f t="shared" si="599"/>
        <v>na</v>
      </c>
      <c r="II561" t="str">
        <f t="shared" si="563"/>
        <v>na</v>
      </c>
      <c r="IJ561" t="str">
        <f>IF(OR(IF561=FALSE,IF561="na"),"na",VLOOKUP(JF561,'Vlookup tables'!$G$2:$H$7,2,FALSE))</f>
        <v>na</v>
      </c>
      <c r="IK561" t="str">
        <f>IF(OR(IG561=FALSE,IG561="na"),"na",VLOOKUP(JG561,'Vlookup tables'!$G$2:$H$7,2,FALSE))</f>
        <v>na</v>
      </c>
      <c r="IL561" t="str">
        <f>IF(OR(IH561=FALSE,IH561="na"),"na",VLOOKUP(JH561,'Vlookup tables'!$G$2:$H$7,2,FALSE))</f>
        <v>na</v>
      </c>
      <c r="IM561" t="str">
        <f>IF(OR(IF561=FALSE,IF561="na"),"na",VLOOKUP(JL561,'Vlookup tables'!$J$2:$K$5,2,FALSE))</f>
        <v>na</v>
      </c>
      <c r="IN561" t="str">
        <f>IF(OR(IG561=FALSE,IG561="na"),"na",VLOOKUP(JM561,'Vlookup tables'!$J$2:$K$5,2,FALSE))</f>
        <v>na</v>
      </c>
      <c r="IO561" t="str">
        <f>IF(OR(IH561=FALSE,IH561="na"),"na",VLOOKUP(JN561,'Vlookup tables'!$J$2:$K$5,2,FALSE))</f>
        <v>na</v>
      </c>
      <c r="IP561" t="str">
        <f t="shared" si="600"/>
        <v>na</v>
      </c>
      <c r="IQ561" t="str">
        <f t="shared" si="601"/>
        <v>na</v>
      </c>
      <c r="IR561" t="str">
        <f t="shared" si="602"/>
        <v>na</v>
      </c>
      <c r="IS561" t="b">
        <f t="shared" si="603"/>
        <v>0</v>
      </c>
      <c r="KQ561" t="b">
        <f t="shared" si="604"/>
        <v>0</v>
      </c>
      <c r="KR561">
        <f t="shared" si="564"/>
        <v>107</v>
      </c>
    </row>
    <row r="562" spans="1:304" ht="36" customHeight="1" outlineLevel="1" x14ac:dyDescent="0.3">
      <c r="A562">
        <v>45</v>
      </c>
      <c r="B562">
        <v>283</v>
      </c>
      <c r="C562" s="2">
        <v>44912.779097222221</v>
      </c>
      <c r="D562">
        <v>1</v>
      </c>
      <c r="E562" t="s">
        <v>581</v>
      </c>
      <c r="F562" t="s">
        <v>680</v>
      </c>
      <c r="G562">
        <f>VLOOKUP(F562,'Vlookup tables'!$A$2:$B$10,2,FALSE)</f>
        <v>2</v>
      </c>
      <c r="H562" t="s">
        <v>567</v>
      </c>
      <c r="J562" t="str">
        <f t="shared" si="605"/>
        <v>Administration</v>
      </c>
      <c r="K562" t="s">
        <v>568</v>
      </c>
      <c r="L562">
        <f>VLOOKUP(K562,'Vlookup tables'!$A$2:$B$10,2,FALSE)</f>
        <v>6</v>
      </c>
      <c r="M562" t="s">
        <v>626</v>
      </c>
      <c r="N562" t="b">
        <f t="shared" si="565"/>
        <v>1</v>
      </c>
      <c r="O562" t="b">
        <f t="shared" si="566"/>
        <v>1</v>
      </c>
      <c r="P562" t="b">
        <f t="shared" si="567"/>
        <v>1</v>
      </c>
      <c r="Q562" t="b">
        <f t="shared" si="568"/>
        <v>0</v>
      </c>
      <c r="R562" t="b">
        <f t="shared" si="569"/>
        <v>0</v>
      </c>
      <c r="T562" t="str">
        <f t="shared" si="606"/>
        <v>na</v>
      </c>
      <c r="U562" t="str">
        <f t="shared" si="607"/>
        <v>na</v>
      </c>
      <c r="V562" t="str">
        <f t="shared" si="608"/>
        <v>na</v>
      </c>
      <c r="W562" t="str">
        <f t="shared" si="609"/>
        <v>Unknown</v>
      </c>
      <c r="X562" t="str">
        <f t="shared" si="610"/>
        <v>Unknown</v>
      </c>
      <c r="Y562" t="s">
        <v>517</v>
      </c>
      <c r="Z562">
        <f>VLOOKUP(Y562,'Vlookup tables'!$D$2:$E$6,2,FALSE)</f>
        <v>1</v>
      </c>
      <c r="AA562" t="b">
        <f t="shared" si="547"/>
        <v>0</v>
      </c>
      <c r="AB562" t="b">
        <f t="shared" si="570"/>
        <v>0</v>
      </c>
      <c r="AC562" t="b">
        <f t="shared" si="571"/>
        <v>0</v>
      </c>
      <c r="AD562" t="b">
        <f t="shared" si="572"/>
        <v>0</v>
      </c>
      <c r="AE562" t="b">
        <f t="shared" si="573"/>
        <v>1</v>
      </c>
      <c r="AF562" t="str">
        <f>IF(OR(AA562=FALSE,AA562="na"),"na",VLOOKUP(AV562,'Vlookup tables'!$G$2:$H$7,2,FALSE))</f>
        <v>na</v>
      </c>
      <c r="AG562" t="str">
        <f>IF(OR(AB562=FALSE,AB562="na"),"na",VLOOKUP(AW562,'Vlookup tables'!$G$2:$H$7,2,FALSE))</f>
        <v>na</v>
      </c>
      <c r="AH562" t="str">
        <f>IF(OR(AC562=FALSE,AC562="na"),"na",VLOOKUP(AX562,'Vlookup tables'!$G$2:$H$7,2,FALSE))</f>
        <v>na</v>
      </c>
      <c r="AI562" t="str">
        <f>IF(OR(AD562=FALSE,AD562="na"),"na",VLOOKUP(AY562,'Vlookup tables'!$G$2:$H$7,2,FALSE))</f>
        <v>na</v>
      </c>
      <c r="AJ562" t="str">
        <f>IF(OR(AA562=FALSE,AA562="na"),"na",VLOOKUP(BC562,'Vlookup tables'!$J$2:$K$5,2,FALSE))</f>
        <v>na</v>
      </c>
      <c r="AK562" t="str">
        <f>IF(OR(AB562=FALSE,AB562="na"),"na",VLOOKUP(BD562,'Vlookup tables'!$J$2:$K$5,2,FALSE))</f>
        <v>na</v>
      </c>
      <c r="AL562" t="str">
        <f>IF(OR(AC562=FALSE,AC562="na"),"na",VLOOKUP(BE562,'Vlookup tables'!$J$2:$K$5,2,FALSE))</f>
        <v>na</v>
      </c>
      <c r="AM562" t="str">
        <f>IF(OR(AD562=FALSE,AD562="na"),"na",VLOOKUP(BF562,'Vlookup tables'!$J$2:$K$5,2,FALSE))</f>
        <v>na</v>
      </c>
      <c r="AN562" t="str">
        <f t="shared" si="574"/>
        <v>na</v>
      </c>
      <c r="AO562" t="str">
        <f t="shared" si="575"/>
        <v>na</v>
      </c>
      <c r="AP562" t="str">
        <f t="shared" si="576"/>
        <v>na</v>
      </c>
      <c r="AQ562" t="str">
        <f t="shared" si="577"/>
        <v>na</v>
      </c>
      <c r="AR562" t="s">
        <v>604</v>
      </c>
      <c r="AS562" t="s">
        <v>2264</v>
      </c>
      <c r="AZ562" t="s">
        <v>573</v>
      </c>
      <c r="BG562" t="s">
        <v>532</v>
      </c>
      <c r="BQ562" t="str">
        <f t="shared" si="578"/>
        <v>Yes</v>
      </c>
      <c r="BR562" t="b">
        <f t="shared" si="579"/>
        <v>1</v>
      </c>
      <c r="BS562" t="b">
        <f t="shared" si="580"/>
        <v>1</v>
      </c>
      <c r="BT562" t="b">
        <f t="shared" si="581"/>
        <v>1</v>
      </c>
      <c r="BU562" t="b">
        <f t="shared" si="582"/>
        <v>1</v>
      </c>
      <c r="BV562" t="b">
        <f t="shared" si="583"/>
        <v>0</v>
      </c>
      <c r="BW562">
        <f>IF(OR(BR562=FALSE,BR562="na"),"na",VLOOKUP(CN562,'Vlookup tables'!$G$2:$H$7,2,FALSE))</f>
        <v>4</v>
      </c>
      <c r="BX562">
        <f>IF(OR(BS562=FALSE,BS562="na"),"na",VLOOKUP(CO562,'Vlookup tables'!$G$2:$H$7,2,FALSE))</f>
        <v>4</v>
      </c>
      <c r="BY562">
        <f>IF(OR(BT562=FALSE,BT562="na"),"na",VLOOKUP(CP562,'Vlookup tables'!$G$2:$H$7,2,FALSE))</f>
        <v>4</v>
      </c>
      <c r="BZ562">
        <f>IF(OR(BU562=FALSE,BU562="na"),"na",VLOOKUP(CQ562,'Vlookup tables'!$G$2:$H$7,2,FALSE))</f>
        <v>4</v>
      </c>
      <c r="CA562">
        <f>IF(OR(BR562=FALSE,BR562="na"),"na",VLOOKUP(CU562,'Vlookup tables'!$J$2:$K$5,2,FALSE))</f>
        <v>3</v>
      </c>
      <c r="CB562">
        <f>IF(OR(BS562=FALSE,BS562="na"),"na",VLOOKUP(CV562,'Vlookup tables'!$J$2:$K$5,2,FALSE))</f>
        <v>3</v>
      </c>
      <c r="CC562">
        <f>IF(OR(BT562=FALSE,BT562="na"),"na",VLOOKUP(CW562,'Vlookup tables'!$J$2:$K$5,2,FALSE))</f>
        <v>3</v>
      </c>
      <c r="CD562">
        <f>IF(OR(BU562=FALSE,BU562="na"),"na",VLOOKUP(CX562,'Vlookup tables'!$J$2:$K$5,2,FALSE))</f>
        <v>3</v>
      </c>
      <c r="CE562" t="b">
        <f t="shared" si="584"/>
        <v>0</v>
      </c>
      <c r="CF562" t="b">
        <f t="shared" si="585"/>
        <v>0</v>
      </c>
      <c r="CG562" t="b">
        <f t="shared" si="586"/>
        <v>0</v>
      </c>
      <c r="CH562" t="b">
        <f t="shared" si="587"/>
        <v>0</v>
      </c>
      <c r="CI562" t="s">
        <v>519</v>
      </c>
      <c r="CJ562" t="s">
        <v>550</v>
      </c>
      <c r="CN562" t="s">
        <v>573</v>
      </c>
      <c r="CO562" t="s">
        <v>573</v>
      </c>
      <c r="CP562" t="s">
        <v>573</v>
      </c>
      <c r="CQ562" t="s">
        <v>573</v>
      </c>
      <c r="CR562" t="s">
        <v>573</v>
      </c>
      <c r="CU562" t="s">
        <v>532</v>
      </c>
      <c r="CV562" t="s">
        <v>532</v>
      </c>
      <c r="CW562" t="s">
        <v>532</v>
      </c>
      <c r="CX562" t="s">
        <v>532</v>
      </c>
      <c r="CY562" t="s">
        <v>532</v>
      </c>
      <c r="DI562" t="b">
        <f t="shared" si="588"/>
        <v>0</v>
      </c>
      <c r="DK562" t="s">
        <v>552</v>
      </c>
      <c r="EQ562" t="str">
        <f t="shared" si="589"/>
        <v>Unknown</v>
      </c>
      <c r="ER562" t="b">
        <f t="shared" si="590"/>
        <v>0</v>
      </c>
      <c r="ES562" t="b">
        <f t="shared" si="591"/>
        <v>0</v>
      </c>
      <c r="ET562" t="b">
        <f t="shared" si="592"/>
        <v>0</v>
      </c>
      <c r="EU562" t="b">
        <f t="shared" si="593"/>
        <v>0</v>
      </c>
      <c r="EV562" t="b">
        <f t="shared" si="594"/>
        <v>0</v>
      </c>
      <c r="EW562" t="str">
        <f t="shared" si="548"/>
        <v>na</v>
      </c>
      <c r="EX562" t="str">
        <f t="shared" si="549"/>
        <v>na</v>
      </c>
      <c r="EY562" t="str">
        <f t="shared" si="550"/>
        <v>na</v>
      </c>
      <c r="EZ562" t="str">
        <f t="shared" si="551"/>
        <v>na</v>
      </c>
      <c r="FA562" t="str">
        <f t="shared" si="552"/>
        <v>na</v>
      </c>
      <c r="FB562" t="str">
        <f t="shared" si="553"/>
        <v>na</v>
      </c>
      <c r="FC562" t="str">
        <f t="shared" si="595"/>
        <v>na</v>
      </c>
      <c r="FD562" t="str">
        <f t="shared" si="554"/>
        <v>na</v>
      </c>
      <c r="FE562" t="str">
        <f t="shared" si="555"/>
        <v>na</v>
      </c>
      <c r="FF562" t="str">
        <f t="shared" si="556"/>
        <v>na</v>
      </c>
      <c r="FG562" t="str">
        <f t="shared" si="557"/>
        <v>na</v>
      </c>
      <c r="FH562" t="str">
        <f t="shared" si="596"/>
        <v>na</v>
      </c>
      <c r="FI562" t="str">
        <f>IF(OR(FD562=FALSE,FD562="na"),"na",VLOOKUP(GH562,'Vlookup tables'!$G$2:$H$7,2,FALSE))</f>
        <v>na</v>
      </c>
      <c r="FJ562" t="str">
        <f>IF(OR(FE562=FALSE,FE562="na"),"na",VLOOKUP(GI562,'Vlookup tables'!$G$2:$H$7,2,FALSE))</f>
        <v>na</v>
      </c>
      <c r="FK562" t="str">
        <f>IF(OR(FF562=FALSE,FF562="na"),"na",VLOOKUP(GJ562,'Vlookup tables'!$G$2:$H$7,2,FALSE))</f>
        <v>na</v>
      </c>
      <c r="FL562" t="str">
        <f>IF(OR(FG562=FALSE,FG562="na"),"na",VLOOKUP(GK562,'Vlookup tables'!$G$2:$H$7,2,FALSE))</f>
        <v>na</v>
      </c>
      <c r="FM562" t="str">
        <f>IF(OR(FD562=FALSE,FD562="na"),"na",VLOOKUP(GO562,'Vlookup tables'!$J$2:$K$5,2,FALSE))</f>
        <v>na</v>
      </c>
      <c r="FN562" t="str">
        <f>IF(OR(FE562=FALSE,FE562="na"),"na",VLOOKUP(GP562,'Vlookup tables'!$J$2:$K$5,2,FALSE))</f>
        <v>na</v>
      </c>
      <c r="FO562" t="str">
        <f>IF(OR(FF562=FALSE,FF562="na"),"na",VLOOKUP(GQ562,'Vlookup tables'!$J$2:$K$5,2,FALSE))</f>
        <v>na</v>
      </c>
      <c r="FP562" t="str">
        <f>IF(OR(FG562=FALSE,FG562="na"),"na",VLOOKUP(GR562,'Vlookup tables'!$J$2:$K$5,2,FALSE))</f>
        <v>na</v>
      </c>
      <c r="FQ562" t="str">
        <f t="shared" si="558"/>
        <v>na</v>
      </c>
      <c r="FR562" t="str">
        <f t="shared" si="559"/>
        <v>na</v>
      </c>
      <c r="FS562" t="str">
        <f t="shared" si="560"/>
        <v>na</v>
      </c>
      <c r="FT562" t="str">
        <f t="shared" si="561"/>
        <v>na</v>
      </c>
      <c r="FU562" t="str">
        <f t="shared" si="562"/>
        <v>na</v>
      </c>
      <c r="HX562" t="str">
        <f>IF(IT562="","Unknown",VLOOKUP(IT562,'Vlookup tables'!$B$13:$C$16,2,FALSE))</f>
        <v>Unknown</v>
      </c>
      <c r="HY562" t="str">
        <f>IF(IU562="","Unknown",VLOOKUP(IU562,'Vlookup tables'!$D$13:$E$16,2,FALSE))</f>
        <v>Unknown</v>
      </c>
      <c r="HZ562" t="str">
        <f>IF(IV562="","Unknown",VLOOKUP(IV562,'Vlookup tables'!$F$13:$G$16,2,FALSE))</f>
        <v>Unknown</v>
      </c>
      <c r="IA562" t="str">
        <f>IF(IW562="","Unknown",VLOOKUP(IW562,'Vlookup tables'!$H$13:$I$16,2,FALSE))</f>
        <v>Unknown</v>
      </c>
      <c r="IB562" t="str">
        <f>IF(IX562="","Unknown",VLOOKUP(IX562,'Vlookup tables'!$J$13:$K$16,2,FALSE))</f>
        <v>Unknown</v>
      </c>
      <c r="IC562" t="str">
        <f>IF(IY562="","Unknown",VLOOKUP(IY562,'Vlookup tables'!$L$13:$M$16,2,FALSE))</f>
        <v>Unknown</v>
      </c>
      <c r="ID562" t="str">
        <f>IF(IZ562="","Unknown",VLOOKUP(IZ562,'Vlookup tables'!$N$13:$O$16,2,FALSE))</f>
        <v>Unknown</v>
      </c>
      <c r="IE562" t="str">
        <f>VLOOKUP(JA562,'Vlookup tables'!$P$13:$Q$15,2,FALSE)</f>
        <v>Unknown</v>
      </c>
      <c r="IF562" t="str">
        <f t="shared" si="597"/>
        <v>na</v>
      </c>
      <c r="IG562" t="str">
        <f t="shared" si="598"/>
        <v>na</v>
      </c>
      <c r="IH562" t="str">
        <f t="shared" si="599"/>
        <v>na</v>
      </c>
      <c r="II562" t="str">
        <f t="shared" si="563"/>
        <v>na</v>
      </c>
      <c r="IJ562" t="str">
        <f>IF(OR(IF562=FALSE,IF562="na"),"na",VLOOKUP(JF562,'Vlookup tables'!$G$2:$H$7,2,FALSE))</f>
        <v>na</v>
      </c>
      <c r="IK562" t="str">
        <f>IF(OR(IG562=FALSE,IG562="na"),"na",VLOOKUP(JG562,'Vlookup tables'!$G$2:$H$7,2,FALSE))</f>
        <v>na</v>
      </c>
      <c r="IL562" t="str">
        <f>IF(OR(IH562=FALSE,IH562="na"),"na",VLOOKUP(JH562,'Vlookup tables'!$G$2:$H$7,2,FALSE))</f>
        <v>na</v>
      </c>
      <c r="IM562" t="str">
        <f>IF(OR(IF562=FALSE,IF562="na"),"na",VLOOKUP(JL562,'Vlookup tables'!$J$2:$K$5,2,FALSE))</f>
        <v>na</v>
      </c>
      <c r="IN562" t="str">
        <f>IF(OR(IG562=FALSE,IG562="na"),"na",VLOOKUP(JM562,'Vlookup tables'!$J$2:$K$5,2,FALSE))</f>
        <v>na</v>
      </c>
      <c r="IO562" t="str">
        <f>IF(OR(IH562=FALSE,IH562="na"),"na",VLOOKUP(JN562,'Vlookup tables'!$J$2:$K$5,2,FALSE))</f>
        <v>na</v>
      </c>
      <c r="IP562" t="str">
        <f t="shared" si="600"/>
        <v>na</v>
      </c>
      <c r="IQ562" t="str">
        <f t="shared" si="601"/>
        <v>na</v>
      </c>
      <c r="IR562" t="str">
        <f t="shared" si="602"/>
        <v>na</v>
      </c>
      <c r="IS562" t="b">
        <f t="shared" si="603"/>
        <v>0</v>
      </c>
      <c r="KQ562" t="b">
        <f t="shared" si="604"/>
        <v>0</v>
      </c>
      <c r="KR562">
        <f t="shared" si="564"/>
        <v>130</v>
      </c>
    </row>
    <row r="563" spans="1:304" ht="20.399999999999999" customHeight="1" outlineLevel="1" x14ac:dyDescent="0.3">
      <c r="A563">
        <v>1</v>
      </c>
      <c r="B563">
        <v>2</v>
      </c>
      <c r="C563" s="2">
        <v>44912.863657407404</v>
      </c>
      <c r="D563">
        <v>0.89999997615814198</v>
      </c>
      <c r="G563" t="str">
        <f>VLOOKUP(F563,'Vlookup tables'!$A$2:$B$10,2,FALSE)</f>
        <v>Unknown</v>
      </c>
      <c r="J563" t="str">
        <f t="shared" si="605"/>
        <v>Unknown</v>
      </c>
      <c r="L563" t="str">
        <f>VLOOKUP(K563,'Vlookup tables'!$A$2:$B$10,2,FALSE)</f>
        <v>Unknown</v>
      </c>
      <c r="N563" t="str">
        <f t="shared" si="565"/>
        <v>Unknown</v>
      </c>
      <c r="O563" t="str">
        <f t="shared" si="566"/>
        <v>Unknown</v>
      </c>
      <c r="P563" t="str">
        <f t="shared" si="567"/>
        <v>Unknown</v>
      </c>
      <c r="Q563" t="str">
        <f t="shared" si="568"/>
        <v>Unknown</v>
      </c>
      <c r="R563" t="str">
        <f t="shared" si="569"/>
        <v>Unknown</v>
      </c>
      <c r="T563" t="str">
        <f t="shared" si="606"/>
        <v>Unknown</v>
      </c>
      <c r="U563" t="str">
        <f t="shared" si="607"/>
        <v>Unknown</v>
      </c>
      <c r="V563" t="str">
        <f t="shared" si="608"/>
        <v>Unknown</v>
      </c>
      <c r="W563" t="str">
        <f t="shared" si="609"/>
        <v>Unknown</v>
      </c>
      <c r="X563" t="str">
        <f t="shared" si="610"/>
        <v>Unknown</v>
      </c>
      <c r="Z563" t="str">
        <f>VLOOKUP(Y563,'Vlookup tables'!$D$2:$E$6,2,FALSE)</f>
        <v>Unknown</v>
      </c>
      <c r="AA563" t="str">
        <f t="shared" si="547"/>
        <v>Unknown</v>
      </c>
      <c r="AB563" t="str">
        <f t="shared" si="570"/>
        <v>Unknown</v>
      </c>
      <c r="AC563" t="str">
        <f t="shared" si="571"/>
        <v>Unknown</v>
      </c>
      <c r="AD563" t="str">
        <f t="shared" si="572"/>
        <v>Unknown</v>
      </c>
      <c r="AE563" t="str">
        <f t="shared" si="573"/>
        <v>Unknown</v>
      </c>
      <c r="AF563" t="str">
        <f>IF(OR(AA563=FALSE,AA563="na"),"na",VLOOKUP(AV563,'Vlookup tables'!$G$2:$H$7,2,FALSE))</f>
        <v>Unknown</v>
      </c>
      <c r="AG563" t="str">
        <f>IF(OR(AB563=FALSE,AB563="na"),"na",VLOOKUP(AW563,'Vlookup tables'!$G$2:$H$7,2,FALSE))</f>
        <v>Unknown</v>
      </c>
      <c r="AH563" t="str">
        <f>IF(OR(AC563=FALSE,AC563="na"),"na",VLOOKUP(AX563,'Vlookup tables'!$G$2:$H$7,2,FALSE))</f>
        <v>Unknown</v>
      </c>
      <c r="AI563" t="str">
        <f>IF(OR(AD563=FALSE,AD563="na"),"na",VLOOKUP(AY563,'Vlookup tables'!$G$2:$H$7,2,FALSE))</f>
        <v>Unknown</v>
      </c>
      <c r="AJ563" t="str">
        <f>IF(OR(AA563=FALSE,AA563="na"),"na",VLOOKUP(BC563,'Vlookup tables'!$J$2:$K$5,2,FALSE))</f>
        <v>Unknown</v>
      </c>
      <c r="AK563" t="str">
        <f>IF(OR(AB563=FALSE,AB563="na"),"na",VLOOKUP(BD563,'Vlookup tables'!$J$2:$K$5,2,FALSE))</f>
        <v>Unknown</v>
      </c>
      <c r="AL563" t="str">
        <f>IF(OR(AC563=FALSE,AC563="na"),"na",VLOOKUP(BE563,'Vlookup tables'!$J$2:$K$5,2,FALSE))</f>
        <v>Unknown</v>
      </c>
      <c r="AM563" t="str">
        <f>IF(OR(AD563=FALSE,AD563="na"),"na",VLOOKUP(BF563,'Vlookup tables'!$J$2:$K$5,2,FALSE))</f>
        <v>Unknown</v>
      </c>
      <c r="AN563" t="b">
        <f t="shared" si="574"/>
        <v>0</v>
      </c>
      <c r="AO563" t="b">
        <f t="shared" si="575"/>
        <v>0</v>
      </c>
      <c r="AP563" t="b">
        <f t="shared" si="576"/>
        <v>0</v>
      </c>
      <c r="AQ563" t="b">
        <f t="shared" si="577"/>
        <v>0</v>
      </c>
      <c r="BQ563" t="str">
        <f t="shared" si="578"/>
        <v>Unknown</v>
      </c>
      <c r="BR563" t="str">
        <f t="shared" si="579"/>
        <v>Unknown</v>
      </c>
      <c r="BS563" t="str">
        <f t="shared" si="580"/>
        <v>Unknown</v>
      </c>
      <c r="BT563" t="str">
        <f t="shared" si="581"/>
        <v>Unknown</v>
      </c>
      <c r="BU563" t="str">
        <f t="shared" si="582"/>
        <v>Unknown</v>
      </c>
      <c r="BV563" t="str">
        <f t="shared" si="583"/>
        <v>Unknown</v>
      </c>
      <c r="BW563" t="str">
        <f>IF(OR(BR563=FALSE,BR563="na"),"na",VLOOKUP(CN563,'Vlookup tables'!$G$2:$H$7,2,FALSE))</f>
        <v>Unknown</v>
      </c>
      <c r="BX563" t="str">
        <f>IF(OR(BS563=FALSE,BS563="na"),"na",VLOOKUP(CO563,'Vlookup tables'!$G$2:$H$7,2,FALSE))</f>
        <v>Unknown</v>
      </c>
      <c r="BY563" t="str">
        <f>IF(OR(BT563=FALSE,BT563="na"),"na",VLOOKUP(CP563,'Vlookup tables'!$G$2:$H$7,2,FALSE))</f>
        <v>Unknown</v>
      </c>
      <c r="BZ563" t="str">
        <f>IF(OR(BU563=FALSE,BU563="na"),"na",VLOOKUP(CQ563,'Vlookup tables'!$G$2:$H$7,2,FALSE))</f>
        <v>Unknown</v>
      </c>
      <c r="CA563" t="str">
        <f>IF(OR(BR563=FALSE,BR563="na"),"na",VLOOKUP(CU563,'Vlookup tables'!$J$2:$K$5,2,FALSE))</f>
        <v>Unknown</v>
      </c>
      <c r="CB563" t="str">
        <f>IF(OR(BS563=FALSE,BS563="na"),"na",VLOOKUP(CV563,'Vlookup tables'!$J$2:$K$5,2,FALSE))</f>
        <v>Unknown</v>
      </c>
      <c r="CC563" t="str">
        <f>IF(OR(BT563=FALSE,BT563="na"),"na",VLOOKUP(CW563,'Vlookup tables'!$J$2:$K$5,2,FALSE))</f>
        <v>Unknown</v>
      </c>
      <c r="CD563" t="str">
        <f>IF(OR(BU563=FALSE,BU563="na"),"na",VLOOKUP(CX563,'Vlookup tables'!$J$2:$K$5,2,FALSE))</f>
        <v>Unknown</v>
      </c>
      <c r="CE563" t="b">
        <f t="shared" si="584"/>
        <v>0</v>
      </c>
      <c r="CF563" t="b">
        <f t="shared" si="585"/>
        <v>0</v>
      </c>
      <c r="CG563" t="b">
        <f t="shared" si="586"/>
        <v>0</v>
      </c>
      <c r="CH563" t="b">
        <f t="shared" si="587"/>
        <v>0</v>
      </c>
      <c r="DI563" t="b">
        <f t="shared" si="588"/>
        <v>0</v>
      </c>
      <c r="EQ563" t="str">
        <f t="shared" si="589"/>
        <v>Unknown</v>
      </c>
      <c r="ER563" t="b">
        <f t="shared" si="590"/>
        <v>0</v>
      </c>
      <c r="ES563" t="b">
        <f t="shared" si="591"/>
        <v>0</v>
      </c>
      <c r="ET563" t="b">
        <f t="shared" si="592"/>
        <v>0</v>
      </c>
      <c r="EU563" t="b">
        <f t="shared" si="593"/>
        <v>0</v>
      </c>
      <c r="EV563" t="b">
        <f t="shared" si="594"/>
        <v>0</v>
      </c>
      <c r="EW563" t="str">
        <f t="shared" si="548"/>
        <v>na</v>
      </c>
      <c r="EX563" t="str">
        <f t="shared" si="549"/>
        <v>na</v>
      </c>
      <c r="EY563" t="str">
        <f t="shared" si="550"/>
        <v>na</v>
      </c>
      <c r="EZ563" t="str">
        <f t="shared" si="551"/>
        <v>na</v>
      </c>
      <c r="FA563" t="str">
        <f t="shared" si="552"/>
        <v>na</v>
      </c>
      <c r="FB563" t="str">
        <f t="shared" si="553"/>
        <v>na</v>
      </c>
      <c r="FC563" t="str">
        <f t="shared" si="595"/>
        <v>na</v>
      </c>
      <c r="FD563" t="str">
        <f t="shared" si="554"/>
        <v>na</v>
      </c>
      <c r="FE563" t="str">
        <f t="shared" si="555"/>
        <v>na</v>
      </c>
      <c r="FF563" t="str">
        <f t="shared" si="556"/>
        <v>na</v>
      </c>
      <c r="FG563" t="str">
        <f t="shared" si="557"/>
        <v>na</v>
      </c>
      <c r="FH563" t="str">
        <f t="shared" si="596"/>
        <v>na</v>
      </c>
      <c r="FI563" t="str">
        <f>IF(OR(FD563=FALSE,FD563="na"),"na",VLOOKUP(GH563,'Vlookup tables'!$G$2:$H$7,2,FALSE))</f>
        <v>na</v>
      </c>
      <c r="FJ563" t="str">
        <f>IF(OR(FE563=FALSE,FE563="na"),"na",VLOOKUP(GI563,'Vlookup tables'!$G$2:$H$7,2,FALSE))</f>
        <v>na</v>
      </c>
      <c r="FK563" t="str">
        <f>IF(OR(FF563=FALSE,FF563="na"),"na",VLOOKUP(GJ563,'Vlookup tables'!$G$2:$H$7,2,FALSE))</f>
        <v>na</v>
      </c>
      <c r="FL563" t="str">
        <f>IF(OR(FG563=FALSE,FG563="na"),"na",VLOOKUP(GK563,'Vlookup tables'!$G$2:$H$7,2,FALSE))</f>
        <v>na</v>
      </c>
      <c r="FM563" t="str">
        <f>IF(OR(FD563=FALSE,FD563="na"),"na",VLOOKUP(GO563,'Vlookup tables'!$J$2:$K$5,2,FALSE))</f>
        <v>na</v>
      </c>
      <c r="FN563" t="str">
        <f>IF(OR(FE563=FALSE,FE563="na"),"na",VLOOKUP(GP563,'Vlookup tables'!$J$2:$K$5,2,FALSE))</f>
        <v>na</v>
      </c>
      <c r="FO563" t="str">
        <f>IF(OR(FF563=FALSE,FF563="na"),"na",VLOOKUP(GQ563,'Vlookup tables'!$J$2:$K$5,2,FALSE))</f>
        <v>na</v>
      </c>
      <c r="FP563" t="str">
        <f>IF(OR(FG563=FALSE,FG563="na"),"na",VLOOKUP(GR563,'Vlookup tables'!$J$2:$K$5,2,FALSE))</f>
        <v>na</v>
      </c>
      <c r="FQ563" t="str">
        <f t="shared" si="558"/>
        <v>na</v>
      </c>
      <c r="FR563" t="str">
        <f t="shared" si="559"/>
        <v>na</v>
      </c>
      <c r="FS563" t="str">
        <f t="shared" si="560"/>
        <v>na</v>
      </c>
      <c r="FT563" t="str">
        <f t="shared" si="561"/>
        <v>na</v>
      </c>
      <c r="FU563" t="str">
        <f t="shared" si="562"/>
        <v>na</v>
      </c>
      <c r="HX563" t="str">
        <f>IF(IT563="","Unknown",VLOOKUP(IT563,'Vlookup tables'!$B$13:$C$16,2,FALSE))</f>
        <v>Unknown</v>
      </c>
      <c r="HY563" t="str">
        <f>IF(IU563="","Unknown",VLOOKUP(IU563,'Vlookup tables'!$D$13:$E$16,2,FALSE))</f>
        <v>Unknown</v>
      </c>
      <c r="HZ563" t="str">
        <f>IF(IV563="","Unknown",VLOOKUP(IV563,'Vlookup tables'!$F$13:$G$16,2,FALSE))</f>
        <v>Unknown</v>
      </c>
      <c r="IA563" t="str">
        <f>IF(IW563="","Unknown",VLOOKUP(IW563,'Vlookup tables'!$H$13:$I$16,2,FALSE))</f>
        <v>Unknown</v>
      </c>
      <c r="IB563" t="str">
        <f>IF(IX563="","Unknown",VLOOKUP(IX563,'Vlookup tables'!$J$13:$K$16,2,FALSE))</f>
        <v>Unknown</v>
      </c>
      <c r="IC563" t="str">
        <f>IF(IY563="","Unknown",VLOOKUP(IY563,'Vlookup tables'!$L$13:$M$16,2,FALSE))</f>
        <v>Unknown</v>
      </c>
      <c r="ID563" t="str">
        <f>IF(IZ563="","Unknown",VLOOKUP(IZ563,'Vlookup tables'!$N$13:$O$16,2,FALSE))</f>
        <v>Unknown</v>
      </c>
      <c r="IE563" t="str">
        <f>VLOOKUP(JA563,'Vlookup tables'!$P$13:$Q$15,2,FALSE)</f>
        <v>Unknown</v>
      </c>
      <c r="IF563" t="str">
        <f t="shared" si="597"/>
        <v>na</v>
      </c>
      <c r="IG563" t="str">
        <f t="shared" si="598"/>
        <v>na</v>
      </c>
      <c r="IH563" t="str">
        <f t="shared" si="599"/>
        <v>na</v>
      </c>
      <c r="II563" t="str">
        <f t="shared" si="563"/>
        <v>na</v>
      </c>
      <c r="IJ563" t="str">
        <f>IF(OR(IF563=FALSE,IF563="na"),"na",VLOOKUP(JF563,'Vlookup tables'!$G$2:$H$7,2,FALSE))</f>
        <v>na</v>
      </c>
      <c r="IK563" t="str">
        <f>IF(OR(IG563=FALSE,IG563="na"),"na",VLOOKUP(JG563,'Vlookup tables'!$G$2:$H$7,2,FALSE))</f>
        <v>na</v>
      </c>
      <c r="IL563" t="str">
        <f>IF(OR(IH563=FALSE,IH563="na"),"na",VLOOKUP(JH563,'Vlookup tables'!$G$2:$H$7,2,FALSE))</f>
        <v>na</v>
      </c>
      <c r="IM563" t="str">
        <f>IF(OR(IF563=FALSE,IF563="na"),"na",VLOOKUP(JL563,'Vlookup tables'!$J$2:$K$5,2,FALSE))</f>
        <v>na</v>
      </c>
      <c r="IN563" t="str">
        <f>IF(OR(IG563=FALSE,IG563="na"),"na",VLOOKUP(JM563,'Vlookup tables'!$J$2:$K$5,2,FALSE))</f>
        <v>na</v>
      </c>
      <c r="IO563" t="str">
        <f>IF(OR(IH563=FALSE,IH563="na"),"na",VLOOKUP(JN563,'Vlookup tables'!$J$2:$K$5,2,FALSE))</f>
        <v>na</v>
      </c>
      <c r="IP563" t="str">
        <f t="shared" si="600"/>
        <v>na</v>
      </c>
      <c r="IQ563" t="str">
        <f t="shared" si="601"/>
        <v>na</v>
      </c>
      <c r="IR563" t="str">
        <f t="shared" si="602"/>
        <v>na</v>
      </c>
      <c r="IS563" t="b">
        <f t="shared" si="603"/>
        <v>0</v>
      </c>
      <c r="KQ563" t="b">
        <f t="shared" si="604"/>
        <v>0</v>
      </c>
      <c r="KR563">
        <f t="shared" si="564"/>
        <v>107</v>
      </c>
    </row>
    <row r="564" spans="1:304" ht="30" customHeight="1" outlineLevel="1" x14ac:dyDescent="0.3">
      <c r="A564">
        <v>1</v>
      </c>
      <c r="B564">
        <v>86569</v>
      </c>
      <c r="C564" s="2">
        <v>44913.254432870373</v>
      </c>
      <c r="D564">
        <v>1</v>
      </c>
      <c r="G564" t="str">
        <f>VLOOKUP(F564,'Vlookup tables'!$A$2:$B$10,2,FALSE)</f>
        <v>Unknown</v>
      </c>
      <c r="J564" t="str">
        <f t="shared" si="605"/>
        <v>Unknown</v>
      </c>
      <c r="L564" t="str">
        <f>VLOOKUP(K564,'Vlookup tables'!$A$2:$B$10,2,FALSE)</f>
        <v>Unknown</v>
      </c>
      <c r="N564" t="str">
        <f t="shared" si="565"/>
        <v>Unknown</v>
      </c>
      <c r="O564" t="str">
        <f t="shared" si="566"/>
        <v>Unknown</v>
      </c>
      <c r="P564" t="str">
        <f t="shared" si="567"/>
        <v>Unknown</v>
      </c>
      <c r="Q564" t="str">
        <f t="shared" si="568"/>
        <v>Unknown</v>
      </c>
      <c r="R564" t="str">
        <f t="shared" si="569"/>
        <v>Unknown</v>
      </c>
      <c r="T564" t="str">
        <f t="shared" si="606"/>
        <v>Unknown</v>
      </c>
      <c r="U564" t="str">
        <f t="shared" si="607"/>
        <v>Unknown</v>
      </c>
      <c r="V564" t="str">
        <f t="shared" si="608"/>
        <v>Unknown</v>
      </c>
      <c r="W564" t="str">
        <f t="shared" si="609"/>
        <v>Unknown</v>
      </c>
      <c r="X564" t="str">
        <f t="shared" si="610"/>
        <v>Unknown</v>
      </c>
      <c r="Z564" t="str">
        <f>VLOOKUP(Y564,'Vlookup tables'!$D$2:$E$6,2,FALSE)</f>
        <v>Unknown</v>
      </c>
      <c r="AA564" t="str">
        <f t="shared" si="547"/>
        <v>Unknown</v>
      </c>
      <c r="AB564" t="str">
        <f t="shared" si="570"/>
        <v>Unknown</v>
      </c>
      <c r="AC564" t="str">
        <f t="shared" si="571"/>
        <v>Unknown</v>
      </c>
      <c r="AD564" t="str">
        <f t="shared" si="572"/>
        <v>Unknown</v>
      </c>
      <c r="AE564" t="str">
        <f t="shared" si="573"/>
        <v>Unknown</v>
      </c>
      <c r="AF564" t="str">
        <f>IF(OR(AA564=FALSE,AA564="na"),"na",VLOOKUP(AV564,'Vlookup tables'!$G$2:$H$7,2,FALSE))</f>
        <v>Unknown</v>
      </c>
      <c r="AG564" t="str">
        <f>IF(OR(AB564=FALSE,AB564="na"),"na",VLOOKUP(AW564,'Vlookup tables'!$G$2:$H$7,2,FALSE))</f>
        <v>Unknown</v>
      </c>
      <c r="AH564" t="str">
        <f>IF(OR(AC564=FALSE,AC564="na"),"na",VLOOKUP(AX564,'Vlookup tables'!$G$2:$H$7,2,FALSE))</f>
        <v>Unknown</v>
      </c>
      <c r="AI564" t="str">
        <f>IF(OR(AD564=FALSE,AD564="na"),"na",VLOOKUP(AY564,'Vlookup tables'!$G$2:$H$7,2,FALSE))</f>
        <v>Unknown</v>
      </c>
      <c r="AJ564" t="str">
        <f>IF(OR(AA564=FALSE,AA564="na"),"na",VLOOKUP(BC564,'Vlookup tables'!$J$2:$K$5,2,FALSE))</f>
        <v>Unknown</v>
      </c>
      <c r="AK564" t="str">
        <f>IF(OR(AB564=FALSE,AB564="na"),"na",VLOOKUP(BD564,'Vlookup tables'!$J$2:$K$5,2,FALSE))</f>
        <v>Unknown</v>
      </c>
      <c r="AL564" t="str">
        <f>IF(OR(AC564=FALSE,AC564="na"),"na",VLOOKUP(BE564,'Vlookup tables'!$J$2:$K$5,2,FALSE))</f>
        <v>Unknown</v>
      </c>
      <c r="AM564" t="str">
        <f>IF(OR(AD564=FALSE,AD564="na"),"na",VLOOKUP(BF564,'Vlookup tables'!$J$2:$K$5,2,FALSE))</f>
        <v>Unknown</v>
      </c>
      <c r="AN564" t="b">
        <f t="shared" si="574"/>
        <v>0</v>
      </c>
      <c r="AO564" t="b">
        <f t="shared" si="575"/>
        <v>0</v>
      </c>
      <c r="AP564" t="b">
        <f t="shared" si="576"/>
        <v>0</v>
      </c>
      <c r="AQ564" t="b">
        <f t="shared" si="577"/>
        <v>0</v>
      </c>
      <c r="BQ564" t="str">
        <f t="shared" si="578"/>
        <v>Unknown</v>
      </c>
      <c r="BR564" t="str">
        <f t="shared" si="579"/>
        <v>Unknown</v>
      </c>
      <c r="BS564" t="str">
        <f t="shared" si="580"/>
        <v>Unknown</v>
      </c>
      <c r="BT564" t="str">
        <f t="shared" si="581"/>
        <v>Unknown</v>
      </c>
      <c r="BU564" t="str">
        <f t="shared" si="582"/>
        <v>Unknown</v>
      </c>
      <c r="BV564" t="str">
        <f t="shared" si="583"/>
        <v>Unknown</v>
      </c>
      <c r="BW564" t="str">
        <f>IF(OR(BR564=FALSE,BR564="na"),"na",VLOOKUP(CN564,'Vlookup tables'!$G$2:$H$7,2,FALSE))</f>
        <v>Unknown</v>
      </c>
      <c r="BX564" t="str">
        <f>IF(OR(BS564=FALSE,BS564="na"),"na",VLOOKUP(CO564,'Vlookup tables'!$G$2:$H$7,2,FALSE))</f>
        <v>Unknown</v>
      </c>
      <c r="BY564" t="str">
        <f>IF(OR(BT564=FALSE,BT564="na"),"na",VLOOKUP(CP564,'Vlookup tables'!$G$2:$H$7,2,FALSE))</f>
        <v>Unknown</v>
      </c>
      <c r="BZ564" t="str">
        <f>IF(OR(BU564=FALSE,BU564="na"),"na",VLOOKUP(CQ564,'Vlookup tables'!$G$2:$H$7,2,FALSE))</f>
        <v>Unknown</v>
      </c>
      <c r="CA564" t="str">
        <f>IF(OR(BR564=FALSE,BR564="na"),"na",VLOOKUP(CU564,'Vlookup tables'!$J$2:$K$5,2,FALSE))</f>
        <v>Unknown</v>
      </c>
      <c r="CB564" t="str">
        <f>IF(OR(BS564=FALSE,BS564="na"),"na",VLOOKUP(CV564,'Vlookup tables'!$J$2:$K$5,2,FALSE))</f>
        <v>Unknown</v>
      </c>
      <c r="CC564" t="str">
        <f>IF(OR(BT564=FALSE,BT564="na"),"na",VLOOKUP(CW564,'Vlookup tables'!$J$2:$K$5,2,FALSE))</f>
        <v>Unknown</v>
      </c>
      <c r="CD564" t="str">
        <f>IF(OR(BU564=FALSE,BU564="na"),"na",VLOOKUP(CX564,'Vlookup tables'!$J$2:$K$5,2,FALSE))</f>
        <v>Unknown</v>
      </c>
      <c r="CE564" t="b">
        <f t="shared" si="584"/>
        <v>0</v>
      </c>
      <c r="CF564" t="b">
        <f t="shared" si="585"/>
        <v>0</v>
      </c>
      <c r="CG564" t="b">
        <f t="shared" si="586"/>
        <v>0</v>
      </c>
      <c r="CH564" t="b">
        <f t="shared" si="587"/>
        <v>0</v>
      </c>
      <c r="DI564" t="b">
        <f t="shared" si="588"/>
        <v>0</v>
      </c>
      <c r="EQ564" t="str">
        <f t="shared" si="589"/>
        <v>Unknown</v>
      </c>
      <c r="ER564" t="b">
        <f t="shared" si="590"/>
        <v>0</v>
      </c>
      <c r="ES564" t="b">
        <f t="shared" si="591"/>
        <v>0</v>
      </c>
      <c r="ET564" t="b">
        <f t="shared" si="592"/>
        <v>0</v>
      </c>
      <c r="EU564" t="b">
        <f t="shared" si="593"/>
        <v>0</v>
      </c>
      <c r="EV564" t="b">
        <f t="shared" si="594"/>
        <v>0</v>
      </c>
      <c r="EW564" t="str">
        <f t="shared" si="548"/>
        <v>na</v>
      </c>
      <c r="EX564" t="str">
        <f t="shared" si="549"/>
        <v>na</v>
      </c>
      <c r="EY564" t="str">
        <f t="shared" si="550"/>
        <v>na</v>
      </c>
      <c r="EZ564" t="str">
        <f t="shared" si="551"/>
        <v>na</v>
      </c>
      <c r="FA564" t="str">
        <f t="shared" si="552"/>
        <v>na</v>
      </c>
      <c r="FB564" t="str">
        <f t="shared" si="553"/>
        <v>na</v>
      </c>
      <c r="FC564" t="str">
        <f t="shared" si="595"/>
        <v>na</v>
      </c>
      <c r="FD564" t="str">
        <f t="shared" si="554"/>
        <v>na</v>
      </c>
      <c r="FE564" t="str">
        <f t="shared" si="555"/>
        <v>na</v>
      </c>
      <c r="FF564" t="str">
        <f t="shared" si="556"/>
        <v>na</v>
      </c>
      <c r="FG564" t="str">
        <f t="shared" si="557"/>
        <v>na</v>
      </c>
      <c r="FH564" t="str">
        <f t="shared" si="596"/>
        <v>na</v>
      </c>
      <c r="FI564" t="str">
        <f>IF(OR(FD564=FALSE,FD564="na"),"na",VLOOKUP(GH564,'Vlookup tables'!$G$2:$H$7,2,FALSE))</f>
        <v>na</v>
      </c>
      <c r="FJ564" t="str">
        <f>IF(OR(FE564=FALSE,FE564="na"),"na",VLOOKUP(GI564,'Vlookup tables'!$G$2:$H$7,2,FALSE))</f>
        <v>na</v>
      </c>
      <c r="FK564" t="str">
        <f>IF(OR(FF564=FALSE,FF564="na"),"na",VLOOKUP(GJ564,'Vlookup tables'!$G$2:$H$7,2,FALSE))</f>
        <v>na</v>
      </c>
      <c r="FL564" t="str">
        <f>IF(OR(FG564=FALSE,FG564="na"),"na",VLOOKUP(GK564,'Vlookup tables'!$G$2:$H$7,2,FALSE))</f>
        <v>na</v>
      </c>
      <c r="FM564" t="str">
        <f>IF(OR(FD564=FALSE,FD564="na"),"na",VLOOKUP(GO564,'Vlookup tables'!$J$2:$K$5,2,FALSE))</f>
        <v>na</v>
      </c>
      <c r="FN564" t="str">
        <f>IF(OR(FE564=FALSE,FE564="na"),"na",VLOOKUP(GP564,'Vlookup tables'!$J$2:$K$5,2,FALSE))</f>
        <v>na</v>
      </c>
      <c r="FO564" t="str">
        <f>IF(OR(FF564=FALSE,FF564="na"),"na",VLOOKUP(GQ564,'Vlookup tables'!$J$2:$K$5,2,FALSE))</f>
        <v>na</v>
      </c>
      <c r="FP564" t="str">
        <f>IF(OR(FG564=FALSE,FG564="na"),"na",VLOOKUP(GR564,'Vlookup tables'!$J$2:$K$5,2,FALSE))</f>
        <v>na</v>
      </c>
      <c r="FQ564" t="str">
        <f t="shared" si="558"/>
        <v>na</v>
      </c>
      <c r="FR564" t="str">
        <f t="shared" si="559"/>
        <v>na</v>
      </c>
      <c r="FS564" t="str">
        <f t="shared" si="560"/>
        <v>na</v>
      </c>
      <c r="FT564" t="str">
        <f t="shared" si="561"/>
        <v>na</v>
      </c>
      <c r="FU564" t="str">
        <f t="shared" si="562"/>
        <v>na</v>
      </c>
      <c r="HX564" t="str">
        <f>IF(IT564="","Unknown",VLOOKUP(IT564,'Vlookup tables'!$B$13:$C$16,2,FALSE))</f>
        <v>Unknown</v>
      </c>
      <c r="HY564" t="str">
        <f>IF(IU564="","Unknown",VLOOKUP(IU564,'Vlookup tables'!$D$13:$E$16,2,FALSE))</f>
        <v>Unknown</v>
      </c>
      <c r="HZ564" t="str">
        <f>IF(IV564="","Unknown",VLOOKUP(IV564,'Vlookup tables'!$F$13:$G$16,2,FALSE))</f>
        <v>Unknown</v>
      </c>
      <c r="IA564" t="str">
        <f>IF(IW564="","Unknown",VLOOKUP(IW564,'Vlookup tables'!$H$13:$I$16,2,FALSE))</f>
        <v>Unknown</v>
      </c>
      <c r="IB564" t="str">
        <f>IF(IX564="","Unknown",VLOOKUP(IX564,'Vlookup tables'!$J$13:$K$16,2,FALSE))</f>
        <v>Unknown</v>
      </c>
      <c r="IC564" t="str">
        <f>IF(IY564="","Unknown",VLOOKUP(IY564,'Vlookup tables'!$L$13:$M$16,2,FALSE))</f>
        <v>Unknown</v>
      </c>
      <c r="ID564" t="str">
        <f>IF(IZ564="","Unknown",VLOOKUP(IZ564,'Vlookup tables'!$N$13:$O$16,2,FALSE))</f>
        <v>Unknown</v>
      </c>
      <c r="IE564" t="str">
        <f>VLOOKUP(JA564,'Vlookup tables'!$P$13:$Q$15,2,FALSE)</f>
        <v>Unknown</v>
      </c>
      <c r="IF564" t="str">
        <f t="shared" si="597"/>
        <v>na</v>
      </c>
      <c r="IG564" t="str">
        <f t="shared" si="598"/>
        <v>na</v>
      </c>
      <c r="IH564" t="str">
        <f t="shared" si="599"/>
        <v>na</v>
      </c>
      <c r="II564" t="str">
        <f t="shared" si="563"/>
        <v>na</v>
      </c>
      <c r="IJ564" t="str">
        <f>IF(OR(IF564=FALSE,IF564="na"),"na",VLOOKUP(JF564,'Vlookup tables'!$G$2:$H$7,2,FALSE))</f>
        <v>na</v>
      </c>
      <c r="IK564" t="str">
        <f>IF(OR(IG564=FALSE,IG564="na"),"na",VLOOKUP(JG564,'Vlookup tables'!$G$2:$H$7,2,FALSE))</f>
        <v>na</v>
      </c>
      <c r="IL564" t="str">
        <f>IF(OR(IH564=FALSE,IH564="na"),"na",VLOOKUP(JH564,'Vlookup tables'!$G$2:$H$7,2,FALSE))</f>
        <v>na</v>
      </c>
      <c r="IM564" t="str">
        <f>IF(OR(IF564=FALSE,IF564="na"),"na",VLOOKUP(JL564,'Vlookup tables'!$J$2:$K$5,2,FALSE))</f>
        <v>na</v>
      </c>
      <c r="IN564" t="str">
        <f>IF(OR(IG564=FALSE,IG564="na"),"na",VLOOKUP(JM564,'Vlookup tables'!$J$2:$K$5,2,FALSE))</f>
        <v>na</v>
      </c>
      <c r="IO564" t="str">
        <f>IF(OR(IH564=FALSE,IH564="na"),"na",VLOOKUP(JN564,'Vlookup tables'!$J$2:$K$5,2,FALSE))</f>
        <v>na</v>
      </c>
      <c r="IP564" t="str">
        <f t="shared" si="600"/>
        <v>na</v>
      </c>
      <c r="IQ564" t="str">
        <f t="shared" si="601"/>
        <v>na</v>
      </c>
      <c r="IR564" t="str">
        <f t="shared" si="602"/>
        <v>na</v>
      </c>
      <c r="IS564" t="b">
        <f t="shared" si="603"/>
        <v>0</v>
      </c>
      <c r="KQ564" t="b">
        <f t="shared" si="604"/>
        <v>0</v>
      </c>
      <c r="KR564">
        <f t="shared" si="564"/>
        <v>107</v>
      </c>
    </row>
    <row r="565" spans="1:304" ht="21.6" customHeight="1" outlineLevel="1" x14ac:dyDescent="0.3">
      <c r="A565">
        <v>1</v>
      </c>
      <c r="B565">
        <v>28</v>
      </c>
      <c r="C565" s="2">
        <v>44913.259791666664</v>
      </c>
      <c r="D565">
        <v>1</v>
      </c>
      <c r="G565" t="str">
        <f>VLOOKUP(F565,'Vlookup tables'!$A$2:$B$10,2,FALSE)</f>
        <v>Unknown</v>
      </c>
      <c r="J565" t="str">
        <f t="shared" si="605"/>
        <v>Unknown</v>
      </c>
      <c r="L565" t="str">
        <f>VLOOKUP(K565,'Vlookup tables'!$A$2:$B$10,2,FALSE)</f>
        <v>Unknown</v>
      </c>
      <c r="N565" t="str">
        <f t="shared" si="565"/>
        <v>Unknown</v>
      </c>
      <c r="O565" t="str">
        <f t="shared" si="566"/>
        <v>Unknown</v>
      </c>
      <c r="P565" t="str">
        <f t="shared" si="567"/>
        <v>Unknown</v>
      </c>
      <c r="Q565" t="str">
        <f t="shared" si="568"/>
        <v>Unknown</v>
      </c>
      <c r="R565" t="str">
        <f t="shared" si="569"/>
        <v>Unknown</v>
      </c>
      <c r="T565" t="str">
        <f t="shared" si="606"/>
        <v>Unknown</v>
      </c>
      <c r="U565" t="str">
        <f t="shared" si="607"/>
        <v>Unknown</v>
      </c>
      <c r="V565" t="str">
        <f t="shared" si="608"/>
        <v>Unknown</v>
      </c>
      <c r="W565" t="str">
        <f t="shared" si="609"/>
        <v>Unknown</v>
      </c>
      <c r="X565" t="str">
        <f t="shared" si="610"/>
        <v>Unknown</v>
      </c>
      <c r="Z565" t="str">
        <f>VLOOKUP(Y565,'Vlookup tables'!$D$2:$E$6,2,FALSE)</f>
        <v>Unknown</v>
      </c>
      <c r="AA565" t="str">
        <f t="shared" si="547"/>
        <v>Unknown</v>
      </c>
      <c r="AB565" t="str">
        <f t="shared" si="570"/>
        <v>Unknown</v>
      </c>
      <c r="AC565" t="str">
        <f t="shared" si="571"/>
        <v>Unknown</v>
      </c>
      <c r="AD565" t="str">
        <f t="shared" si="572"/>
        <v>Unknown</v>
      </c>
      <c r="AE565" t="str">
        <f t="shared" si="573"/>
        <v>Unknown</v>
      </c>
      <c r="AF565" t="str">
        <f>IF(OR(AA565=FALSE,AA565="na"),"na",VLOOKUP(AV565,'Vlookup tables'!$G$2:$H$7,2,FALSE))</f>
        <v>Unknown</v>
      </c>
      <c r="AG565" t="str">
        <f>IF(OR(AB565=FALSE,AB565="na"),"na",VLOOKUP(AW565,'Vlookup tables'!$G$2:$H$7,2,FALSE))</f>
        <v>Unknown</v>
      </c>
      <c r="AH565" t="str">
        <f>IF(OR(AC565=FALSE,AC565="na"),"na",VLOOKUP(AX565,'Vlookup tables'!$G$2:$H$7,2,FALSE))</f>
        <v>Unknown</v>
      </c>
      <c r="AI565" t="str">
        <f>IF(OR(AD565=FALSE,AD565="na"),"na",VLOOKUP(AY565,'Vlookup tables'!$G$2:$H$7,2,FALSE))</f>
        <v>Unknown</v>
      </c>
      <c r="AJ565" t="str">
        <f>IF(OR(AA565=FALSE,AA565="na"),"na",VLOOKUP(BC565,'Vlookup tables'!$J$2:$K$5,2,FALSE))</f>
        <v>Unknown</v>
      </c>
      <c r="AK565" t="str">
        <f>IF(OR(AB565=FALSE,AB565="na"),"na",VLOOKUP(BD565,'Vlookup tables'!$J$2:$K$5,2,FALSE))</f>
        <v>Unknown</v>
      </c>
      <c r="AL565" t="str">
        <f>IF(OR(AC565=FALSE,AC565="na"),"na",VLOOKUP(BE565,'Vlookup tables'!$J$2:$K$5,2,FALSE))</f>
        <v>Unknown</v>
      </c>
      <c r="AM565" t="str">
        <f>IF(OR(AD565=FALSE,AD565="na"),"na",VLOOKUP(BF565,'Vlookup tables'!$J$2:$K$5,2,FALSE))</f>
        <v>Unknown</v>
      </c>
      <c r="AN565" t="b">
        <f t="shared" si="574"/>
        <v>0</v>
      </c>
      <c r="AO565" t="b">
        <f t="shared" si="575"/>
        <v>0</v>
      </c>
      <c r="AP565" t="b">
        <f t="shared" si="576"/>
        <v>0</v>
      </c>
      <c r="AQ565" t="b">
        <f t="shared" si="577"/>
        <v>0</v>
      </c>
      <c r="BQ565" t="str">
        <f t="shared" si="578"/>
        <v>Unknown</v>
      </c>
      <c r="BR565" t="str">
        <f t="shared" si="579"/>
        <v>Unknown</v>
      </c>
      <c r="BS565" t="str">
        <f t="shared" si="580"/>
        <v>Unknown</v>
      </c>
      <c r="BT565" t="str">
        <f t="shared" si="581"/>
        <v>Unknown</v>
      </c>
      <c r="BU565" t="str">
        <f t="shared" si="582"/>
        <v>Unknown</v>
      </c>
      <c r="BV565" t="str">
        <f t="shared" si="583"/>
        <v>Unknown</v>
      </c>
      <c r="BW565" t="str">
        <f>IF(OR(BR565=FALSE,BR565="na"),"na",VLOOKUP(CN565,'Vlookup tables'!$G$2:$H$7,2,FALSE))</f>
        <v>Unknown</v>
      </c>
      <c r="BX565" t="str">
        <f>IF(OR(BS565=FALSE,BS565="na"),"na",VLOOKUP(CO565,'Vlookup tables'!$G$2:$H$7,2,FALSE))</f>
        <v>Unknown</v>
      </c>
      <c r="BY565" t="str">
        <f>IF(OR(BT565=FALSE,BT565="na"),"na",VLOOKUP(CP565,'Vlookup tables'!$G$2:$H$7,2,FALSE))</f>
        <v>Unknown</v>
      </c>
      <c r="BZ565" t="str">
        <f>IF(OR(BU565=FALSE,BU565="na"),"na",VLOOKUP(CQ565,'Vlookup tables'!$G$2:$H$7,2,FALSE))</f>
        <v>Unknown</v>
      </c>
      <c r="CA565" t="str">
        <f>IF(OR(BR565=FALSE,BR565="na"),"na",VLOOKUP(CU565,'Vlookup tables'!$J$2:$K$5,2,FALSE))</f>
        <v>Unknown</v>
      </c>
      <c r="CB565" t="str">
        <f>IF(OR(BS565=FALSE,BS565="na"),"na",VLOOKUP(CV565,'Vlookup tables'!$J$2:$K$5,2,FALSE))</f>
        <v>Unknown</v>
      </c>
      <c r="CC565" t="str">
        <f>IF(OR(BT565=FALSE,BT565="na"),"na",VLOOKUP(CW565,'Vlookup tables'!$J$2:$K$5,2,FALSE))</f>
        <v>Unknown</v>
      </c>
      <c r="CD565" t="str">
        <f>IF(OR(BU565=FALSE,BU565="na"),"na",VLOOKUP(CX565,'Vlookup tables'!$J$2:$K$5,2,FALSE))</f>
        <v>Unknown</v>
      </c>
      <c r="CE565" t="b">
        <f t="shared" si="584"/>
        <v>0</v>
      </c>
      <c r="CF565" t="b">
        <f t="shared" si="585"/>
        <v>0</v>
      </c>
      <c r="CG565" t="b">
        <f t="shared" si="586"/>
        <v>0</v>
      </c>
      <c r="CH565" t="b">
        <f t="shared" si="587"/>
        <v>0</v>
      </c>
      <c r="DI565" t="b">
        <f t="shared" si="588"/>
        <v>0</v>
      </c>
      <c r="EQ565" t="str">
        <f t="shared" si="589"/>
        <v>Unknown</v>
      </c>
      <c r="ER565" t="b">
        <f t="shared" si="590"/>
        <v>0</v>
      </c>
      <c r="ES565" t="b">
        <f t="shared" si="591"/>
        <v>0</v>
      </c>
      <c r="ET565" t="b">
        <f t="shared" si="592"/>
        <v>0</v>
      </c>
      <c r="EU565" t="b">
        <f t="shared" si="593"/>
        <v>0</v>
      </c>
      <c r="EV565" t="b">
        <f t="shared" si="594"/>
        <v>0</v>
      </c>
      <c r="EW565" t="str">
        <f t="shared" si="548"/>
        <v>na</v>
      </c>
      <c r="EX565" t="str">
        <f t="shared" si="549"/>
        <v>na</v>
      </c>
      <c r="EY565" t="str">
        <f t="shared" si="550"/>
        <v>na</v>
      </c>
      <c r="EZ565" t="str">
        <f t="shared" si="551"/>
        <v>na</v>
      </c>
      <c r="FA565" t="str">
        <f t="shared" si="552"/>
        <v>na</v>
      </c>
      <c r="FB565" t="str">
        <f t="shared" si="553"/>
        <v>na</v>
      </c>
      <c r="FC565" t="str">
        <f t="shared" si="595"/>
        <v>na</v>
      </c>
      <c r="FD565" t="str">
        <f t="shared" si="554"/>
        <v>na</v>
      </c>
      <c r="FE565" t="str">
        <f t="shared" si="555"/>
        <v>na</v>
      </c>
      <c r="FF565" t="str">
        <f t="shared" si="556"/>
        <v>na</v>
      </c>
      <c r="FG565" t="str">
        <f t="shared" si="557"/>
        <v>na</v>
      </c>
      <c r="FH565" t="str">
        <f t="shared" si="596"/>
        <v>na</v>
      </c>
      <c r="FI565" t="str">
        <f>IF(OR(FD565=FALSE,FD565="na"),"na",VLOOKUP(GH565,'Vlookup tables'!$G$2:$H$7,2,FALSE))</f>
        <v>na</v>
      </c>
      <c r="FJ565" t="str">
        <f>IF(OR(FE565=FALSE,FE565="na"),"na",VLOOKUP(GI565,'Vlookup tables'!$G$2:$H$7,2,FALSE))</f>
        <v>na</v>
      </c>
      <c r="FK565" t="str">
        <f>IF(OR(FF565=FALSE,FF565="na"),"na",VLOOKUP(GJ565,'Vlookup tables'!$G$2:$H$7,2,FALSE))</f>
        <v>na</v>
      </c>
      <c r="FL565" t="str">
        <f>IF(OR(FG565=FALSE,FG565="na"),"na",VLOOKUP(GK565,'Vlookup tables'!$G$2:$H$7,2,FALSE))</f>
        <v>na</v>
      </c>
      <c r="FM565" t="str">
        <f>IF(OR(FD565=FALSE,FD565="na"),"na",VLOOKUP(GO565,'Vlookup tables'!$J$2:$K$5,2,FALSE))</f>
        <v>na</v>
      </c>
      <c r="FN565" t="str">
        <f>IF(OR(FE565=FALSE,FE565="na"),"na",VLOOKUP(GP565,'Vlookup tables'!$J$2:$K$5,2,FALSE))</f>
        <v>na</v>
      </c>
      <c r="FO565" t="str">
        <f>IF(OR(FF565=FALSE,FF565="na"),"na",VLOOKUP(GQ565,'Vlookup tables'!$J$2:$K$5,2,FALSE))</f>
        <v>na</v>
      </c>
      <c r="FP565" t="str">
        <f>IF(OR(FG565=FALSE,FG565="na"),"na",VLOOKUP(GR565,'Vlookup tables'!$J$2:$K$5,2,FALSE))</f>
        <v>na</v>
      </c>
      <c r="FQ565" t="str">
        <f t="shared" si="558"/>
        <v>na</v>
      </c>
      <c r="FR565" t="str">
        <f t="shared" si="559"/>
        <v>na</v>
      </c>
      <c r="FS565" t="str">
        <f t="shared" si="560"/>
        <v>na</v>
      </c>
      <c r="FT565" t="str">
        <f t="shared" si="561"/>
        <v>na</v>
      </c>
      <c r="FU565" t="str">
        <f t="shared" si="562"/>
        <v>na</v>
      </c>
      <c r="HX565" t="str">
        <f>IF(IT565="","Unknown",VLOOKUP(IT565,'Vlookup tables'!$B$13:$C$16,2,FALSE))</f>
        <v>Unknown</v>
      </c>
      <c r="HY565" t="str">
        <f>IF(IU565="","Unknown",VLOOKUP(IU565,'Vlookup tables'!$D$13:$E$16,2,FALSE))</f>
        <v>Unknown</v>
      </c>
      <c r="HZ565" t="str">
        <f>IF(IV565="","Unknown",VLOOKUP(IV565,'Vlookup tables'!$F$13:$G$16,2,FALSE))</f>
        <v>Unknown</v>
      </c>
      <c r="IA565" t="str">
        <f>IF(IW565="","Unknown",VLOOKUP(IW565,'Vlookup tables'!$H$13:$I$16,2,FALSE))</f>
        <v>Unknown</v>
      </c>
      <c r="IB565" t="str">
        <f>IF(IX565="","Unknown",VLOOKUP(IX565,'Vlookup tables'!$J$13:$K$16,2,FALSE))</f>
        <v>Unknown</v>
      </c>
      <c r="IC565" t="str">
        <f>IF(IY565="","Unknown",VLOOKUP(IY565,'Vlookup tables'!$L$13:$M$16,2,FALSE))</f>
        <v>Unknown</v>
      </c>
      <c r="ID565" t="str">
        <f>IF(IZ565="","Unknown",VLOOKUP(IZ565,'Vlookup tables'!$N$13:$O$16,2,FALSE))</f>
        <v>Unknown</v>
      </c>
      <c r="IE565" t="str">
        <f>VLOOKUP(JA565,'Vlookup tables'!$P$13:$Q$15,2,FALSE)</f>
        <v>Unknown</v>
      </c>
      <c r="IF565" t="str">
        <f t="shared" si="597"/>
        <v>na</v>
      </c>
      <c r="IG565" t="str">
        <f t="shared" si="598"/>
        <v>na</v>
      </c>
      <c r="IH565" t="str">
        <f t="shared" si="599"/>
        <v>na</v>
      </c>
      <c r="II565" t="str">
        <f t="shared" si="563"/>
        <v>na</v>
      </c>
      <c r="IJ565" t="str">
        <f>IF(OR(IF565=FALSE,IF565="na"),"na",VLOOKUP(JF565,'Vlookup tables'!$G$2:$H$7,2,FALSE))</f>
        <v>na</v>
      </c>
      <c r="IK565" t="str">
        <f>IF(OR(IG565=FALSE,IG565="na"),"na",VLOOKUP(JG565,'Vlookup tables'!$G$2:$H$7,2,FALSE))</f>
        <v>na</v>
      </c>
      <c r="IL565" t="str">
        <f>IF(OR(IH565=FALSE,IH565="na"),"na",VLOOKUP(JH565,'Vlookup tables'!$G$2:$H$7,2,FALSE))</f>
        <v>na</v>
      </c>
      <c r="IM565" t="str">
        <f>IF(OR(IF565=FALSE,IF565="na"),"na",VLOOKUP(JL565,'Vlookup tables'!$J$2:$K$5,2,FALSE))</f>
        <v>na</v>
      </c>
      <c r="IN565" t="str">
        <f>IF(OR(IG565=FALSE,IG565="na"),"na",VLOOKUP(JM565,'Vlookup tables'!$J$2:$K$5,2,FALSE))</f>
        <v>na</v>
      </c>
      <c r="IO565" t="str">
        <f>IF(OR(IH565=FALSE,IH565="na"),"na",VLOOKUP(JN565,'Vlookup tables'!$J$2:$K$5,2,FALSE))</f>
        <v>na</v>
      </c>
      <c r="IP565" t="str">
        <f t="shared" si="600"/>
        <v>na</v>
      </c>
      <c r="IQ565" t="str">
        <f t="shared" si="601"/>
        <v>na</v>
      </c>
      <c r="IR565" t="str">
        <f t="shared" si="602"/>
        <v>na</v>
      </c>
      <c r="IS565" t="b">
        <f t="shared" si="603"/>
        <v>0</v>
      </c>
      <c r="KQ565" t="b">
        <f t="shared" si="604"/>
        <v>0</v>
      </c>
      <c r="KR565">
        <f t="shared" si="564"/>
        <v>107</v>
      </c>
    </row>
    <row r="566" spans="1:304" ht="25.8" customHeight="1" outlineLevel="1" x14ac:dyDescent="0.3">
      <c r="A566">
        <v>10</v>
      </c>
      <c r="B566">
        <v>65</v>
      </c>
      <c r="C566" s="2">
        <v>44913.341666666667</v>
      </c>
      <c r="D566">
        <v>1</v>
      </c>
      <c r="E566" t="s">
        <v>544</v>
      </c>
      <c r="F566" t="s">
        <v>568</v>
      </c>
      <c r="G566">
        <f>VLOOKUP(F566,'Vlookup tables'!$A$2:$B$10,2,FALSE)</f>
        <v>6</v>
      </c>
      <c r="H566" t="s">
        <v>579</v>
      </c>
      <c r="I566" t="s">
        <v>2265</v>
      </c>
      <c r="J566" t="str">
        <f t="shared" si="605"/>
        <v>Motor Carrier Specialist</v>
      </c>
      <c r="K566" t="s">
        <v>568</v>
      </c>
      <c r="L566">
        <f>VLOOKUP(K566,'Vlookup tables'!$A$2:$B$10,2,FALSE)</f>
        <v>6</v>
      </c>
      <c r="N566" t="str">
        <f t="shared" si="565"/>
        <v>Unknown</v>
      </c>
      <c r="O566" t="str">
        <f t="shared" si="566"/>
        <v>Unknown</v>
      </c>
      <c r="P566" t="str">
        <f t="shared" si="567"/>
        <v>Unknown</v>
      </c>
      <c r="Q566" t="str">
        <f t="shared" si="568"/>
        <v>Unknown</v>
      </c>
      <c r="R566" t="str">
        <f t="shared" si="569"/>
        <v>Unknown</v>
      </c>
      <c r="T566" t="str">
        <f t="shared" si="606"/>
        <v>Unknown</v>
      </c>
      <c r="U566" t="str">
        <f t="shared" si="607"/>
        <v>Unknown</v>
      </c>
      <c r="V566" t="str">
        <f t="shared" si="608"/>
        <v>Unknown</v>
      </c>
      <c r="W566" t="str">
        <f t="shared" si="609"/>
        <v>Unknown</v>
      </c>
      <c r="X566" t="str">
        <f t="shared" si="610"/>
        <v>Unknown</v>
      </c>
      <c r="Z566" t="str">
        <f>VLOOKUP(Y566,'Vlookup tables'!$D$2:$E$6,2,FALSE)</f>
        <v>Unknown</v>
      </c>
      <c r="AA566" t="str">
        <f t="shared" si="547"/>
        <v>Unknown</v>
      </c>
      <c r="AB566" t="str">
        <f t="shared" si="570"/>
        <v>Unknown</v>
      </c>
      <c r="AC566" t="str">
        <f t="shared" si="571"/>
        <v>Unknown</v>
      </c>
      <c r="AD566" t="str">
        <f t="shared" si="572"/>
        <v>Unknown</v>
      </c>
      <c r="AE566" t="str">
        <f t="shared" si="573"/>
        <v>Unknown</v>
      </c>
      <c r="AF566" t="str">
        <f>IF(OR(AA566=FALSE,AA566="na"),"na",VLOOKUP(AV566,'Vlookup tables'!$G$2:$H$7,2,FALSE))</f>
        <v>Unknown</v>
      </c>
      <c r="AG566" t="str">
        <f>IF(OR(AB566=FALSE,AB566="na"),"na",VLOOKUP(AW566,'Vlookup tables'!$G$2:$H$7,2,FALSE))</f>
        <v>Unknown</v>
      </c>
      <c r="AH566" t="str">
        <f>IF(OR(AC566=FALSE,AC566="na"),"na",VLOOKUP(AX566,'Vlookup tables'!$G$2:$H$7,2,FALSE))</f>
        <v>Unknown</v>
      </c>
      <c r="AI566" t="str">
        <f>IF(OR(AD566=FALSE,AD566="na"),"na",VLOOKUP(AY566,'Vlookup tables'!$G$2:$H$7,2,FALSE))</f>
        <v>Unknown</v>
      </c>
      <c r="AJ566" t="str">
        <f>IF(OR(AA566=FALSE,AA566="na"),"na",VLOOKUP(BC566,'Vlookup tables'!$J$2:$K$5,2,FALSE))</f>
        <v>Unknown</v>
      </c>
      <c r="AK566" t="str">
        <f>IF(OR(AB566=FALSE,AB566="na"),"na",VLOOKUP(BD566,'Vlookup tables'!$J$2:$K$5,2,FALSE))</f>
        <v>Unknown</v>
      </c>
      <c r="AL566" t="str">
        <f>IF(OR(AC566=FALSE,AC566="na"),"na",VLOOKUP(BE566,'Vlookup tables'!$J$2:$K$5,2,FALSE))</f>
        <v>Unknown</v>
      </c>
      <c r="AM566" t="str">
        <f>IF(OR(AD566=FALSE,AD566="na"),"na",VLOOKUP(BF566,'Vlookup tables'!$J$2:$K$5,2,FALSE))</f>
        <v>Unknown</v>
      </c>
      <c r="AN566" t="b">
        <f t="shared" si="574"/>
        <v>0</v>
      </c>
      <c r="AO566" t="b">
        <f t="shared" si="575"/>
        <v>0</v>
      </c>
      <c r="AP566" t="b">
        <f t="shared" si="576"/>
        <v>0</v>
      </c>
      <c r="AQ566" t="b">
        <f t="shared" si="577"/>
        <v>0</v>
      </c>
      <c r="BQ566" t="str">
        <f t="shared" si="578"/>
        <v>Unknown</v>
      </c>
      <c r="BR566" t="str">
        <f t="shared" si="579"/>
        <v>Unknown</v>
      </c>
      <c r="BS566" t="str">
        <f t="shared" si="580"/>
        <v>Unknown</v>
      </c>
      <c r="BT566" t="str">
        <f t="shared" si="581"/>
        <v>Unknown</v>
      </c>
      <c r="BU566" t="str">
        <f t="shared" si="582"/>
        <v>Unknown</v>
      </c>
      <c r="BV566" t="str">
        <f t="shared" si="583"/>
        <v>Unknown</v>
      </c>
      <c r="BW566" t="str">
        <f>IF(OR(BR566=FALSE,BR566="na"),"na",VLOOKUP(CN566,'Vlookup tables'!$G$2:$H$7,2,FALSE))</f>
        <v>Unknown</v>
      </c>
      <c r="BX566" t="str">
        <f>IF(OR(BS566=FALSE,BS566="na"),"na",VLOOKUP(CO566,'Vlookup tables'!$G$2:$H$7,2,FALSE))</f>
        <v>Unknown</v>
      </c>
      <c r="BY566" t="str">
        <f>IF(OR(BT566=FALSE,BT566="na"),"na",VLOOKUP(CP566,'Vlookup tables'!$G$2:$H$7,2,FALSE))</f>
        <v>Unknown</v>
      </c>
      <c r="BZ566" t="str">
        <f>IF(OR(BU566=FALSE,BU566="na"),"na",VLOOKUP(CQ566,'Vlookup tables'!$G$2:$H$7,2,FALSE))</f>
        <v>Unknown</v>
      </c>
      <c r="CA566" t="str">
        <f>IF(OR(BR566=FALSE,BR566="na"),"na",VLOOKUP(CU566,'Vlookup tables'!$J$2:$K$5,2,FALSE))</f>
        <v>Unknown</v>
      </c>
      <c r="CB566" t="str">
        <f>IF(OR(BS566=FALSE,BS566="na"),"na",VLOOKUP(CV566,'Vlookup tables'!$J$2:$K$5,2,FALSE))</f>
        <v>Unknown</v>
      </c>
      <c r="CC566" t="str">
        <f>IF(OR(BT566=FALSE,BT566="na"),"na",VLOOKUP(CW566,'Vlookup tables'!$J$2:$K$5,2,FALSE))</f>
        <v>Unknown</v>
      </c>
      <c r="CD566" t="str">
        <f>IF(OR(BU566=FALSE,BU566="na"),"na",VLOOKUP(CX566,'Vlookup tables'!$J$2:$K$5,2,FALSE))</f>
        <v>Unknown</v>
      </c>
      <c r="CE566" t="b">
        <f t="shared" si="584"/>
        <v>0</v>
      </c>
      <c r="CF566" t="b">
        <f t="shared" si="585"/>
        <v>0</v>
      </c>
      <c r="CG566" t="b">
        <f t="shared" si="586"/>
        <v>0</v>
      </c>
      <c r="CH566" t="b">
        <f t="shared" si="587"/>
        <v>0</v>
      </c>
      <c r="DI566" t="b">
        <f t="shared" si="588"/>
        <v>0</v>
      </c>
      <c r="EQ566" t="str">
        <f t="shared" si="589"/>
        <v>Unknown</v>
      </c>
      <c r="ER566" t="b">
        <f t="shared" si="590"/>
        <v>0</v>
      </c>
      <c r="ES566" t="b">
        <f t="shared" si="591"/>
        <v>0</v>
      </c>
      <c r="ET566" t="b">
        <f t="shared" si="592"/>
        <v>0</v>
      </c>
      <c r="EU566" t="b">
        <f t="shared" si="593"/>
        <v>0</v>
      </c>
      <c r="EV566" t="b">
        <f t="shared" si="594"/>
        <v>0</v>
      </c>
      <c r="EW566" t="str">
        <f t="shared" si="548"/>
        <v>na</v>
      </c>
      <c r="EX566" t="str">
        <f t="shared" si="549"/>
        <v>na</v>
      </c>
      <c r="EY566" t="str">
        <f t="shared" si="550"/>
        <v>na</v>
      </c>
      <c r="EZ566" t="str">
        <f t="shared" si="551"/>
        <v>na</v>
      </c>
      <c r="FA566" t="str">
        <f t="shared" si="552"/>
        <v>na</v>
      </c>
      <c r="FB566" t="str">
        <f t="shared" si="553"/>
        <v>na</v>
      </c>
      <c r="FC566" t="str">
        <f t="shared" si="595"/>
        <v>na</v>
      </c>
      <c r="FD566" t="str">
        <f t="shared" si="554"/>
        <v>na</v>
      </c>
      <c r="FE566" t="str">
        <f t="shared" si="555"/>
        <v>na</v>
      </c>
      <c r="FF566" t="str">
        <f t="shared" si="556"/>
        <v>na</v>
      </c>
      <c r="FG566" t="str">
        <f t="shared" si="557"/>
        <v>na</v>
      </c>
      <c r="FH566" t="str">
        <f t="shared" si="596"/>
        <v>na</v>
      </c>
      <c r="FI566" t="str">
        <f>IF(OR(FD566=FALSE,FD566="na"),"na",VLOOKUP(GH566,'Vlookup tables'!$G$2:$H$7,2,FALSE))</f>
        <v>na</v>
      </c>
      <c r="FJ566" t="str">
        <f>IF(OR(FE566=FALSE,FE566="na"),"na",VLOOKUP(GI566,'Vlookup tables'!$G$2:$H$7,2,FALSE))</f>
        <v>na</v>
      </c>
      <c r="FK566" t="str">
        <f>IF(OR(FF566=FALSE,FF566="na"),"na",VLOOKUP(GJ566,'Vlookup tables'!$G$2:$H$7,2,FALSE))</f>
        <v>na</v>
      </c>
      <c r="FL566" t="str">
        <f>IF(OR(FG566=FALSE,FG566="na"),"na",VLOOKUP(GK566,'Vlookup tables'!$G$2:$H$7,2,FALSE))</f>
        <v>na</v>
      </c>
      <c r="FM566" t="str">
        <f>IF(OR(FD566=FALSE,FD566="na"),"na",VLOOKUP(GO566,'Vlookup tables'!$J$2:$K$5,2,FALSE))</f>
        <v>na</v>
      </c>
      <c r="FN566" t="str">
        <f>IF(OR(FE566=FALSE,FE566="na"),"na",VLOOKUP(GP566,'Vlookup tables'!$J$2:$K$5,2,FALSE))</f>
        <v>na</v>
      </c>
      <c r="FO566" t="str">
        <f>IF(OR(FF566=FALSE,FF566="na"),"na",VLOOKUP(GQ566,'Vlookup tables'!$J$2:$K$5,2,FALSE))</f>
        <v>na</v>
      </c>
      <c r="FP566" t="str">
        <f>IF(OR(FG566=FALSE,FG566="na"),"na",VLOOKUP(GR566,'Vlookup tables'!$J$2:$K$5,2,FALSE))</f>
        <v>na</v>
      </c>
      <c r="FQ566" t="str">
        <f t="shared" si="558"/>
        <v>na</v>
      </c>
      <c r="FR566" t="str">
        <f t="shared" si="559"/>
        <v>na</v>
      </c>
      <c r="FS566" t="str">
        <f t="shared" si="560"/>
        <v>na</v>
      </c>
      <c r="FT566" t="str">
        <f t="shared" si="561"/>
        <v>na</v>
      </c>
      <c r="FU566" t="str">
        <f t="shared" si="562"/>
        <v>na</v>
      </c>
      <c r="HX566" t="str">
        <f>IF(IT566="","Unknown",VLOOKUP(IT566,'Vlookup tables'!$B$13:$C$16,2,FALSE))</f>
        <v>Unknown</v>
      </c>
      <c r="HY566" t="str">
        <f>IF(IU566="","Unknown",VLOOKUP(IU566,'Vlookup tables'!$D$13:$E$16,2,FALSE))</f>
        <v>Unknown</v>
      </c>
      <c r="HZ566" t="str">
        <f>IF(IV566="","Unknown",VLOOKUP(IV566,'Vlookup tables'!$F$13:$G$16,2,FALSE))</f>
        <v>Unknown</v>
      </c>
      <c r="IA566" t="str">
        <f>IF(IW566="","Unknown",VLOOKUP(IW566,'Vlookup tables'!$H$13:$I$16,2,FALSE))</f>
        <v>Unknown</v>
      </c>
      <c r="IB566" t="str">
        <f>IF(IX566="","Unknown",VLOOKUP(IX566,'Vlookup tables'!$J$13:$K$16,2,FALSE))</f>
        <v>Unknown</v>
      </c>
      <c r="IC566" t="str">
        <f>IF(IY566="","Unknown",VLOOKUP(IY566,'Vlookup tables'!$L$13:$M$16,2,FALSE))</f>
        <v>Unknown</v>
      </c>
      <c r="ID566" t="str">
        <f>IF(IZ566="","Unknown",VLOOKUP(IZ566,'Vlookup tables'!$N$13:$O$16,2,FALSE))</f>
        <v>Unknown</v>
      </c>
      <c r="IE566" t="str">
        <f>VLOOKUP(JA566,'Vlookup tables'!$P$13:$Q$15,2,FALSE)</f>
        <v>Unknown</v>
      </c>
      <c r="IF566" t="str">
        <f t="shared" si="597"/>
        <v>na</v>
      </c>
      <c r="IG566" t="str">
        <f t="shared" si="598"/>
        <v>na</v>
      </c>
      <c r="IH566" t="str">
        <f t="shared" si="599"/>
        <v>na</v>
      </c>
      <c r="II566" t="str">
        <f t="shared" si="563"/>
        <v>na</v>
      </c>
      <c r="IJ566" t="str">
        <f>IF(OR(IF566=FALSE,IF566="na"),"na",VLOOKUP(JF566,'Vlookup tables'!$G$2:$H$7,2,FALSE))</f>
        <v>na</v>
      </c>
      <c r="IK566" t="str">
        <f>IF(OR(IG566=FALSE,IG566="na"),"na",VLOOKUP(JG566,'Vlookup tables'!$G$2:$H$7,2,FALSE))</f>
        <v>na</v>
      </c>
      <c r="IL566" t="str">
        <f>IF(OR(IH566=FALSE,IH566="na"),"na",VLOOKUP(JH566,'Vlookup tables'!$G$2:$H$7,2,FALSE))</f>
        <v>na</v>
      </c>
      <c r="IM566" t="str">
        <f>IF(OR(IF566=FALSE,IF566="na"),"na",VLOOKUP(JL566,'Vlookup tables'!$J$2:$K$5,2,FALSE))</f>
        <v>na</v>
      </c>
      <c r="IN566" t="str">
        <f>IF(OR(IG566=FALSE,IG566="na"),"na",VLOOKUP(JM566,'Vlookup tables'!$J$2:$K$5,2,FALSE))</f>
        <v>na</v>
      </c>
      <c r="IO566" t="str">
        <f>IF(OR(IH566=FALSE,IH566="na"),"na",VLOOKUP(JN566,'Vlookup tables'!$J$2:$K$5,2,FALSE))</f>
        <v>na</v>
      </c>
      <c r="IP566" t="str">
        <f t="shared" si="600"/>
        <v>na</v>
      </c>
      <c r="IQ566" t="str">
        <f t="shared" si="601"/>
        <v>na</v>
      </c>
      <c r="IR566" t="str">
        <f t="shared" si="602"/>
        <v>na</v>
      </c>
      <c r="IS566" t="b">
        <f t="shared" si="603"/>
        <v>0</v>
      </c>
      <c r="KQ566" t="b">
        <f t="shared" si="604"/>
        <v>0</v>
      </c>
      <c r="KR566">
        <f t="shared" si="564"/>
        <v>112</v>
      </c>
    </row>
    <row r="567" spans="1:304" ht="30" customHeight="1" outlineLevel="1" x14ac:dyDescent="0.3">
      <c r="A567">
        <v>6</v>
      </c>
      <c r="B567">
        <v>93</v>
      </c>
      <c r="C567" s="2">
        <v>44913.361284722225</v>
      </c>
      <c r="D567">
        <v>1</v>
      </c>
      <c r="E567" t="s">
        <v>544</v>
      </c>
      <c r="F567" t="s">
        <v>612</v>
      </c>
      <c r="G567">
        <f>VLOOKUP(F567,'Vlookup tables'!$A$2:$B$10,2,FALSE)</f>
        <v>5</v>
      </c>
      <c r="H567" t="s">
        <v>631</v>
      </c>
      <c r="J567" t="str">
        <f t="shared" si="605"/>
        <v>Maintenance</v>
      </c>
      <c r="K567" t="s">
        <v>568</v>
      </c>
      <c r="L567">
        <f>VLOOKUP(K567,'Vlookup tables'!$A$2:$B$10,2,FALSE)</f>
        <v>6</v>
      </c>
      <c r="N567" t="str">
        <f t="shared" si="565"/>
        <v>Unknown</v>
      </c>
      <c r="O567" t="str">
        <f t="shared" si="566"/>
        <v>Unknown</v>
      </c>
      <c r="P567" t="str">
        <f t="shared" si="567"/>
        <v>Unknown</v>
      </c>
      <c r="Q567" t="str">
        <f t="shared" si="568"/>
        <v>Unknown</v>
      </c>
      <c r="R567" t="str">
        <f t="shared" si="569"/>
        <v>Unknown</v>
      </c>
      <c r="T567" t="str">
        <f t="shared" si="606"/>
        <v>Unknown</v>
      </c>
      <c r="U567" t="str">
        <f t="shared" si="607"/>
        <v>Unknown</v>
      </c>
      <c r="V567" t="str">
        <f t="shared" si="608"/>
        <v>Unknown</v>
      </c>
      <c r="W567" t="str">
        <f t="shared" si="609"/>
        <v>Unknown</v>
      </c>
      <c r="X567" t="str">
        <f t="shared" si="610"/>
        <v>Unknown</v>
      </c>
      <c r="Z567" t="str">
        <f>VLOOKUP(Y567,'Vlookup tables'!$D$2:$E$6,2,FALSE)</f>
        <v>Unknown</v>
      </c>
      <c r="AA567" t="str">
        <f t="shared" si="547"/>
        <v>Unknown</v>
      </c>
      <c r="AB567" t="str">
        <f t="shared" si="570"/>
        <v>Unknown</v>
      </c>
      <c r="AC567" t="str">
        <f t="shared" si="571"/>
        <v>Unknown</v>
      </c>
      <c r="AD567" t="str">
        <f t="shared" si="572"/>
        <v>Unknown</v>
      </c>
      <c r="AE567" t="str">
        <f t="shared" si="573"/>
        <v>Unknown</v>
      </c>
      <c r="AF567" t="str">
        <f>IF(OR(AA567=FALSE,AA567="na"),"na",VLOOKUP(AV567,'Vlookup tables'!$G$2:$H$7,2,FALSE))</f>
        <v>Unknown</v>
      </c>
      <c r="AG567" t="str">
        <f>IF(OR(AB567=FALSE,AB567="na"),"na",VLOOKUP(AW567,'Vlookup tables'!$G$2:$H$7,2,FALSE))</f>
        <v>Unknown</v>
      </c>
      <c r="AH567" t="str">
        <f>IF(OR(AC567=FALSE,AC567="na"),"na",VLOOKUP(AX567,'Vlookup tables'!$G$2:$H$7,2,FALSE))</f>
        <v>Unknown</v>
      </c>
      <c r="AI567" t="str">
        <f>IF(OR(AD567=FALSE,AD567="na"),"na",VLOOKUP(AY567,'Vlookup tables'!$G$2:$H$7,2,FALSE))</f>
        <v>Unknown</v>
      </c>
      <c r="AJ567" t="str">
        <f>IF(OR(AA567=FALSE,AA567="na"),"na",VLOOKUP(BC567,'Vlookup tables'!$J$2:$K$5,2,FALSE))</f>
        <v>Unknown</v>
      </c>
      <c r="AK567" t="str">
        <f>IF(OR(AB567=FALSE,AB567="na"),"na",VLOOKUP(BD567,'Vlookup tables'!$J$2:$K$5,2,FALSE))</f>
        <v>Unknown</v>
      </c>
      <c r="AL567" t="str">
        <f>IF(OR(AC567=FALSE,AC567="na"),"na",VLOOKUP(BE567,'Vlookup tables'!$J$2:$K$5,2,FALSE))</f>
        <v>Unknown</v>
      </c>
      <c r="AM567" t="str">
        <f>IF(OR(AD567=FALSE,AD567="na"),"na",VLOOKUP(BF567,'Vlookup tables'!$J$2:$K$5,2,FALSE))</f>
        <v>Unknown</v>
      </c>
      <c r="AN567" t="b">
        <f t="shared" si="574"/>
        <v>0</v>
      </c>
      <c r="AO567" t="b">
        <f t="shared" si="575"/>
        <v>0</v>
      </c>
      <c r="AP567" t="b">
        <f t="shared" si="576"/>
        <v>0</v>
      </c>
      <c r="AQ567" t="b">
        <f t="shared" si="577"/>
        <v>0</v>
      </c>
      <c r="BQ567" t="str">
        <f t="shared" si="578"/>
        <v>Unknown</v>
      </c>
      <c r="BR567" t="str">
        <f t="shared" si="579"/>
        <v>Unknown</v>
      </c>
      <c r="BS567" t="str">
        <f t="shared" si="580"/>
        <v>Unknown</v>
      </c>
      <c r="BT567" t="str">
        <f t="shared" si="581"/>
        <v>Unknown</v>
      </c>
      <c r="BU567" t="str">
        <f t="shared" si="582"/>
        <v>Unknown</v>
      </c>
      <c r="BV567" t="str">
        <f t="shared" si="583"/>
        <v>Unknown</v>
      </c>
      <c r="BW567" t="str">
        <f>IF(OR(BR567=FALSE,BR567="na"),"na",VLOOKUP(CN567,'Vlookup tables'!$G$2:$H$7,2,FALSE))</f>
        <v>Unknown</v>
      </c>
      <c r="BX567" t="str">
        <f>IF(OR(BS567=FALSE,BS567="na"),"na",VLOOKUP(CO567,'Vlookup tables'!$G$2:$H$7,2,FALSE))</f>
        <v>Unknown</v>
      </c>
      <c r="BY567" t="str">
        <f>IF(OR(BT567=FALSE,BT567="na"),"na",VLOOKUP(CP567,'Vlookup tables'!$G$2:$H$7,2,FALSE))</f>
        <v>Unknown</v>
      </c>
      <c r="BZ567" t="str">
        <f>IF(OR(BU567=FALSE,BU567="na"),"na",VLOOKUP(CQ567,'Vlookup tables'!$G$2:$H$7,2,FALSE))</f>
        <v>Unknown</v>
      </c>
      <c r="CA567" t="str">
        <f>IF(OR(BR567=FALSE,BR567="na"),"na",VLOOKUP(CU567,'Vlookup tables'!$J$2:$K$5,2,FALSE))</f>
        <v>Unknown</v>
      </c>
      <c r="CB567" t="str">
        <f>IF(OR(BS567=FALSE,BS567="na"),"na",VLOOKUP(CV567,'Vlookup tables'!$J$2:$K$5,2,FALSE))</f>
        <v>Unknown</v>
      </c>
      <c r="CC567" t="str">
        <f>IF(OR(BT567=FALSE,BT567="na"),"na",VLOOKUP(CW567,'Vlookup tables'!$J$2:$K$5,2,FALSE))</f>
        <v>Unknown</v>
      </c>
      <c r="CD567" t="str">
        <f>IF(OR(BU567=FALSE,BU567="na"),"na",VLOOKUP(CX567,'Vlookup tables'!$J$2:$K$5,2,FALSE))</f>
        <v>Unknown</v>
      </c>
      <c r="CE567" t="b">
        <f t="shared" si="584"/>
        <v>0</v>
      </c>
      <c r="CF567" t="b">
        <f t="shared" si="585"/>
        <v>0</v>
      </c>
      <c r="CG567" t="b">
        <f t="shared" si="586"/>
        <v>0</v>
      </c>
      <c r="CH567" t="b">
        <f t="shared" si="587"/>
        <v>0</v>
      </c>
      <c r="DI567" t="b">
        <f t="shared" si="588"/>
        <v>0</v>
      </c>
      <c r="EQ567" t="str">
        <f t="shared" si="589"/>
        <v>Unknown</v>
      </c>
      <c r="ER567" t="b">
        <f t="shared" si="590"/>
        <v>0</v>
      </c>
      <c r="ES567" t="b">
        <f t="shared" si="591"/>
        <v>0</v>
      </c>
      <c r="ET567" t="b">
        <f t="shared" si="592"/>
        <v>0</v>
      </c>
      <c r="EU567" t="b">
        <f t="shared" si="593"/>
        <v>0</v>
      </c>
      <c r="EV567" t="b">
        <f t="shared" si="594"/>
        <v>0</v>
      </c>
      <c r="EW567" t="str">
        <f t="shared" si="548"/>
        <v>na</v>
      </c>
      <c r="EX567" t="str">
        <f t="shared" si="549"/>
        <v>na</v>
      </c>
      <c r="EY567" t="str">
        <f t="shared" si="550"/>
        <v>na</v>
      </c>
      <c r="EZ567" t="str">
        <f t="shared" si="551"/>
        <v>na</v>
      </c>
      <c r="FA567" t="str">
        <f t="shared" si="552"/>
        <v>na</v>
      </c>
      <c r="FB567" t="str">
        <f t="shared" si="553"/>
        <v>na</v>
      </c>
      <c r="FC567" t="str">
        <f t="shared" si="595"/>
        <v>na</v>
      </c>
      <c r="FD567" t="str">
        <f t="shared" si="554"/>
        <v>na</v>
      </c>
      <c r="FE567" t="str">
        <f t="shared" si="555"/>
        <v>na</v>
      </c>
      <c r="FF567" t="str">
        <f t="shared" si="556"/>
        <v>na</v>
      </c>
      <c r="FG567" t="str">
        <f t="shared" si="557"/>
        <v>na</v>
      </c>
      <c r="FH567" t="str">
        <f t="shared" si="596"/>
        <v>na</v>
      </c>
      <c r="FI567" t="str">
        <f>IF(OR(FD567=FALSE,FD567="na"),"na",VLOOKUP(GH567,'Vlookup tables'!$G$2:$H$7,2,FALSE))</f>
        <v>na</v>
      </c>
      <c r="FJ567" t="str">
        <f>IF(OR(FE567=FALSE,FE567="na"),"na",VLOOKUP(GI567,'Vlookup tables'!$G$2:$H$7,2,FALSE))</f>
        <v>na</v>
      </c>
      <c r="FK567" t="str">
        <f>IF(OR(FF567=FALSE,FF567="na"),"na",VLOOKUP(GJ567,'Vlookup tables'!$G$2:$H$7,2,FALSE))</f>
        <v>na</v>
      </c>
      <c r="FL567" t="str">
        <f>IF(OR(FG567=FALSE,FG567="na"),"na",VLOOKUP(GK567,'Vlookup tables'!$G$2:$H$7,2,FALSE))</f>
        <v>na</v>
      </c>
      <c r="FM567" t="str">
        <f>IF(OR(FD567=FALSE,FD567="na"),"na",VLOOKUP(GO567,'Vlookup tables'!$J$2:$K$5,2,FALSE))</f>
        <v>na</v>
      </c>
      <c r="FN567" t="str">
        <f>IF(OR(FE567=FALSE,FE567="na"),"na",VLOOKUP(GP567,'Vlookup tables'!$J$2:$K$5,2,FALSE))</f>
        <v>na</v>
      </c>
      <c r="FO567" t="str">
        <f>IF(OR(FF567=FALSE,FF567="na"),"na",VLOOKUP(GQ567,'Vlookup tables'!$J$2:$K$5,2,FALSE))</f>
        <v>na</v>
      </c>
      <c r="FP567" t="str">
        <f>IF(OR(FG567=FALSE,FG567="na"),"na",VLOOKUP(GR567,'Vlookup tables'!$J$2:$K$5,2,FALSE))</f>
        <v>na</v>
      </c>
      <c r="FQ567" t="str">
        <f t="shared" si="558"/>
        <v>na</v>
      </c>
      <c r="FR567" t="str">
        <f t="shared" si="559"/>
        <v>na</v>
      </c>
      <c r="FS567" t="str">
        <f t="shared" si="560"/>
        <v>na</v>
      </c>
      <c r="FT567" t="str">
        <f t="shared" si="561"/>
        <v>na</v>
      </c>
      <c r="FU567" t="str">
        <f t="shared" si="562"/>
        <v>na</v>
      </c>
      <c r="HX567" t="str">
        <f>IF(IT567="","Unknown",VLOOKUP(IT567,'Vlookup tables'!$B$13:$C$16,2,FALSE))</f>
        <v>Unknown</v>
      </c>
      <c r="HY567" t="str">
        <f>IF(IU567="","Unknown",VLOOKUP(IU567,'Vlookup tables'!$D$13:$E$16,2,FALSE))</f>
        <v>Unknown</v>
      </c>
      <c r="HZ567" t="str">
        <f>IF(IV567="","Unknown",VLOOKUP(IV567,'Vlookup tables'!$F$13:$G$16,2,FALSE))</f>
        <v>Unknown</v>
      </c>
      <c r="IA567" t="str">
        <f>IF(IW567="","Unknown",VLOOKUP(IW567,'Vlookup tables'!$H$13:$I$16,2,FALSE))</f>
        <v>Unknown</v>
      </c>
      <c r="IB567" t="str">
        <f>IF(IX567="","Unknown",VLOOKUP(IX567,'Vlookup tables'!$J$13:$K$16,2,FALSE))</f>
        <v>Unknown</v>
      </c>
      <c r="IC567" t="str">
        <f>IF(IY567="","Unknown",VLOOKUP(IY567,'Vlookup tables'!$L$13:$M$16,2,FALSE))</f>
        <v>Unknown</v>
      </c>
      <c r="ID567" t="str">
        <f>IF(IZ567="","Unknown",VLOOKUP(IZ567,'Vlookup tables'!$N$13:$O$16,2,FALSE))</f>
        <v>Unknown</v>
      </c>
      <c r="IE567" t="str">
        <f>VLOOKUP(JA567,'Vlookup tables'!$P$13:$Q$15,2,FALSE)</f>
        <v>Unknown</v>
      </c>
      <c r="IF567" t="str">
        <f t="shared" si="597"/>
        <v>na</v>
      </c>
      <c r="IG567" t="str">
        <f t="shared" si="598"/>
        <v>na</v>
      </c>
      <c r="IH567" t="str">
        <f t="shared" si="599"/>
        <v>na</v>
      </c>
      <c r="II567" t="str">
        <f t="shared" si="563"/>
        <v>na</v>
      </c>
      <c r="IJ567" t="str">
        <f>IF(OR(IF567=FALSE,IF567="na"),"na",VLOOKUP(JF567,'Vlookup tables'!$G$2:$H$7,2,FALSE))</f>
        <v>na</v>
      </c>
      <c r="IK567" t="str">
        <f>IF(OR(IG567=FALSE,IG567="na"),"na",VLOOKUP(JG567,'Vlookup tables'!$G$2:$H$7,2,FALSE))</f>
        <v>na</v>
      </c>
      <c r="IL567" t="str">
        <f>IF(OR(IH567=FALSE,IH567="na"),"na",VLOOKUP(JH567,'Vlookup tables'!$G$2:$H$7,2,FALSE))</f>
        <v>na</v>
      </c>
      <c r="IM567" t="str">
        <f>IF(OR(IF567=FALSE,IF567="na"),"na",VLOOKUP(JL567,'Vlookup tables'!$J$2:$K$5,2,FALSE))</f>
        <v>na</v>
      </c>
      <c r="IN567" t="str">
        <f>IF(OR(IG567=FALSE,IG567="na"),"na",VLOOKUP(JM567,'Vlookup tables'!$J$2:$K$5,2,FALSE))</f>
        <v>na</v>
      </c>
      <c r="IO567" t="str">
        <f>IF(OR(IH567=FALSE,IH567="na"),"na",VLOOKUP(JN567,'Vlookup tables'!$J$2:$K$5,2,FALSE))</f>
        <v>na</v>
      </c>
      <c r="IP567" t="str">
        <f t="shared" si="600"/>
        <v>na</v>
      </c>
      <c r="IQ567" t="str">
        <f t="shared" si="601"/>
        <v>na</v>
      </c>
      <c r="IR567" t="str">
        <f t="shared" si="602"/>
        <v>na</v>
      </c>
      <c r="IS567" t="b">
        <f t="shared" si="603"/>
        <v>0</v>
      </c>
      <c r="KQ567" t="b">
        <f t="shared" si="604"/>
        <v>0</v>
      </c>
      <c r="KR567">
        <f t="shared" si="564"/>
        <v>111</v>
      </c>
    </row>
    <row r="568" spans="1:304" ht="27.6" customHeight="1" outlineLevel="1" x14ac:dyDescent="0.3">
      <c r="A568">
        <v>10</v>
      </c>
      <c r="B568">
        <v>1129444</v>
      </c>
      <c r="C568" s="2">
        <v>44913.386365740742</v>
      </c>
      <c r="D568">
        <v>1</v>
      </c>
      <c r="E568" t="s">
        <v>1324</v>
      </c>
      <c r="F568" t="s">
        <v>680</v>
      </c>
      <c r="G568">
        <f>VLOOKUP(F568,'Vlookup tables'!$A$2:$B$10,2,FALSE)</f>
        <v>2</v>
      </c>
      <c r="H568" t="s">
        <v>567</v>
      </c>
      <c r="J568" t="str">
        <f t="shared" si="605"/>
        <v>Administration</v>
      </c>
      <c r="K568" t="s">
        <v>612</v>
      </c>
      <c r="L568">
        <f>VLOOKUP(K568,'Vlookup tables'!$A$2:$B$10,2,FALSE)</f>
        <v>5</v>
      </c>
      <c r="N568" t="str">
        <f t="shared" si="565"/>
        <v>Unknown</v>
      </c>
      <c r="O568" t="str">
        <f t="shared" si="566"/>
        <v>Unknown</v>
      </c>
      <c r="P568" t="str">
        <f t="shared" si="567"/>
        <v>Unknown</v>
      </c>
      <c r="Q568" t="str">
        <f t="shared" si="568"/>
        <v>Unknown</v>
      </c>
      <c r="R568" t="str">
        <f t="shared" si="569"/>
        <v>Unknown</v>
      </c>
      <c r="T568" t="str">
        <f t="shared" si="606"/>
        <v>Unknown</v>
      </c>
      <c r="U568" t="str">
        <f t="shared" si="607"/>
        <v>Unknown</v>
      </c>
      <c r="V568" t="str">
        <f t="shared" si="608"/>
        <v>Unknown</v>
      </c>
      <c r="W568" t="str">
        <f t="shared" si="609"/>
        <v>Unknown</v>
      </c>
      <c r="X568" t="str">
        <f t="shared" si="610"/>
        <v>Unknown</v>
      </c>
      <c r="Z568" t="str">
        <f>VLOOKUP(Y568,'Vlookup tables'!$D$2:$E$6,2,FALSE)</f>
        <v>Unknown</v>
      </c>
      <c r="AA568" t="str">
        <f t="shared" si="547"/>
        <v>Unknown</v>
      </c>
      <c r="AB568" t="str">
        <f t="shared" si="570"/>
        <v>Unknown</v>
      </c>
      <c r="AC568" t="str">
        <f t="shared" si="571"/>
        <v>Unknown</v>
      </c>
      <c r="AD568" t="str">
        <f t="shared" si="572"/>
        <v>Unknown</v>
      </c>
      <c r="AE568" t="str">
        <f t="shared" si="573"/>
        <v>Unknown</v>
      </c>
      <c r="AF568" t="str">
        <f>IF(OR(AA568=FALSE,AA568="na"),"na",VLOOKUP(AV568,'Vlookup tables'!$G$2:$H$7,2,FALSE))</f>
        <v>Unknown</v>
      </c>
      <c r="AG568" t="str">
        <f>IF(OR(AB568=FALSE,AB568="na"),"na",VLOOKUP(AW568,'Vlookup tables'!$G$2:$H$7,2,FALSE))</f>
        <v>Unknown</v>
      </c>
      <c r="AH568" t="str">
        <f>IF(OR(AC568=FALSE,AC568="na"),"na",VLOOKUP(AX568,'Vlookup tables'!$G$2:$H$7,2,FALSE))</f>
        <v>Unknown</v>
      </c>
      <c r="AI568" t="str">
        <f>IF(OR(AD568=FALSE,AD568="na"),"na",VLOOKUP(AY568,'Vlookup tables'!$G$2:$H$7,2,FALSE))</f>
        <v>Unknown</v>
      </c>
      <c r="AJ568" t="str">
        <f>IF(OR(AA568=FALSE,AA568="na"),"na",VLOOKUP(BC568,'Vlookup tables'!$J$2:$K$5,2,FALSE))</f>
        <v>Unknown</v>
      </c>
      <c r="AK568" t="str">
        <f>IF(OR(AB568=FALSE,AB568="na"),"na",VLOOKUP(BD568,'Vlookup tables'!$J$2:$K$5,2,FALSE))</f>
        <v>Unknown</v>
      </c>
      <c r="AL568" t="str">
        <f>IF(OR(AC568=FALSE,AC568="na"),"na",VLOOKUP(BE568,'Vlookup tables'!$J$2:$K$5,2,FALSE))</f>
        <v>Unknown</v>
      </c>
      <c r="AM568" t="str">
        <f>IF(OR(AD568=FALSE,AD568="na"),"na",VLOOKUP(BF568,'Vlookup tables'!$J$2:$K$5,2,FALSE))</f>
        <v>Unknown</v>
      </c>
      <c r="AN568" t="b">
        <f t="shared" si="574"/>
        <v>0</v>
      </c>
      <c r="AO568" t="b">
        <f t="shared" si="575"/>
        <v>0</v>
      </c>
      <c r="AP568" t="b">
        <f t="shared" si="576"/>
        <v>0</v>
      </c>
      <c r="AQ568" t="b">
        <f t="shared" si="577"/>
        <v>0</v>
      </c>
      <c r="BQ568" t="str">
        <f t="shared" si="578"/>
        <v>Unknown</v>
      </c>
      <c r="BR568" t="str">
        <f t="shared" si="579"/>
        <v>Unknown</v>
      </c>
      <c r="BS568" t="str">
        <f t="shared" si="580"/>
        <v>Unknown</v>
      </c>
      <c r="BT568" t="str">
        <f t="shared" si="581"/>
        <v>Unknown</v>
      </c>
      <c r="BU568" t="str">
        <f t="shared" si="582"/>
        <v>Unknown</v>
      </c>
      <c r="BV568" t="str">
        <f t="shared" si="583"/>
        <v>Unknown</v>
      </c>
      <c r="BW568" t="str">
        <f>IF(OR(BR568=FALSE,BR568="na"),"na",VLOOKUP(CN568,'Vlookup tables'!$G$2:$H$7,2,FALSE))</f>
        <v>Unknown</v>
      </c>
      <c r="BX568" t="str">
        <f>IF(OR(BS568=FALSE,BS568="na"),"na",VLOOKUP(CO568,'Vlookup tables'!$G$2:$H$7,2,FALSE))</f>
        <v>Unknown</v>
      </c>
      <c r="BY568" t="str">
        <f>IF(OR(BT568=FALSE,BT568="na"),"na",VLOOKUP(CP568,'Vlookup tables'!$G$2:$H$7,2,FALSE))</f>
        <v>Unknown</v>
      </c>
      <c r="BZ568" t="str">
        <f>IF(OR(BU568=FALSE,BU568="na"),"na",VLOOKUP(CQ568,'Vlookup tables'!$G$2:$H$7,2,FALSE))</f>
        <v>Unknown</v>
      </c>
      <c r="CA568" t="str">
        <f>IF(OR(BR568=FALSE,BR568="na"),"na",VLOOKUP(CU568,'Vlookup tables'!$J$2:$K$5,2,FALSE))</f>
        <v>Unknown</v>
      </c>
      <c r="CB568" t="str">
        <f>IF(OR(BS568=FALSE,BS568="na"),"na",VLOOKUP(CV568,'Vlookup tables'!$J$2:$K$5,2,FALSE))</f>
        <v>Unknown</v>
      </c>
      <c r="CC568" t="str">
        <f>IF(OR(BT568=FALSE,BT568="na"),"na",VLOOKUP(CW568,'Vlookup tables'!$J$2:$K$5,2,FALSE))</f>
        <v>Unknown</v>
      </c>
      <c r="CD568" t="str">
        <f>IF(OR(BU568=FALSE,BU568="na"),"na",VLOOKUP(CX568,'Vlookup tables'!$J$2:$K$5,2,FALSE))</f>
        <v>Unknown</v>
      </c>
      <c r="CE568" t="b">
        <f t="shared" si="584"/>
        <v>0</v>
      </c>
      <c r="CF568" t="b">
        <f t="shared" si="585"/>
        <v>0</v>
      </c>
      <c r="CG568" t="b">
        <f t="shared" si="586"/>
        <v>0</v>
      </c>
      <c r="CH568" t="b">
        <f t="shared" si="587"/>
        <v>0</v>
      </c>
      <c r="DI568" t="b">
        <f t="shared" si="588"/>
        <v>0</v>
      </c>
      <c r="EQ568" t="str">
        <f t="shared" si="589"/>
        <v>Unknown</v>
      </c>
      <c r="ER568" t="b">
        <f t="shared" si="590"/>
        <v>0</v>
      </c>
      <c r="ES568" t="b">
        <f t="shared" si="591"/>
        <v>0</v>
      </c>
      <c r="ET568" t="b">
        <f t="shared" si="592"/>
        <v>0</v>
      </c>
      <c r="EU568" t="b">
        <f t="shared" si="593"/>
        <v>0</v>
      </c>
      <c r="EV568" t="b">
        <f t="shared" si="594"/>
        <v>0</v>
      </c>
      <c r="EW568" t="str">
        <f t="shared" si="548"/>
        <v>na</v>
      </c>
      <c r="EX568" t="str">
        <f t="shared" si="549"/>
        <v>na</v>
      </c>
      <c r="EY568" t="str">
        <f t="shared" si="550"/>
        <v>na</v>
      </c>
      <c r="EZ568" t="str">
        <f t="shared" si="551"/>
        <v>na</v>
      </c>
      <c r="FA568" t="str">
        <f t="shared" si="552"/>
        <v>na</v>
      </c>
      <c r="FB568" t="str">
        <f t="shared" si="553"/>
        <v>na</v>
      </c>
      <c r="FC568" t="str">
        <f t="shared" si="595"/>
        <v>na</v>
      </c>
      <c r="FD568" t="str">
        <f t="shared" si="554"/>
        <v>na</v>
      </c>
      <c r="FE568" t="str">
        <f t="shared" si="555"/>
        <v>na</v>
      </c>
      <c r="FF568" t="str">
        <f t="shared" si="556"/>
        <v>na</v>
      </c>
      <c r="FG568" t="str">
        <f t="shared" si="557"/>
        <v>na</v>
      </c>
      <c r="FH568" t="str">
        <f t="shared" si="596"/>
        <v>na</v>
      </c>
      <c r="FI568" t="str">
        <f>IF(OR(FD568=FALSE,FD568="na"),"na",VLOOKUP(GH568,'Vlookup tables'!$G$2:$H$7,2,FALSE))</f>
        <v>na</v>
      </c>
      <c r="FJ568" t="str">
        <f>IF(OR(FE568=FALSE,FE568="na"),"na",VLOOKUP(GI568,'Vlookup tables'!$G$2:$H$7,2,FALSE))</f>
        <v>na</v>
      </c>
      <c r="FK568" t="str">
        <f>IF(OR(FF568=FALSE,FF568="na"),"na",VLOOKUP(GJ568,'Vlookup tables'!$G$2:$H$7,2,FALSE))</f>
        <v>na</v>
      </c>
      <c r="FL568" t="str">
        <f>IF(OR(FG568=FALSE,FG568="na"),"na",VLOOKUP(GK568,'Vlookup tables'!$G$2:$H$7,2,FALSE))</f>
        <v>na</v>
      </c>
      <c r="FM568" t="str">
        <f>IF(OR(FD568=FALSE,FD568="na"),"na",VLOOKUP(GO568,'Vlookup tables'!$J$2:$K$5,2,FALSE))</f>
        <v>na</v>
      </c>
      <c r="FN568" t="str">
        <f>IF(OR(FE568=FALSE,FE568="na"),"na",VLOOKUP(GP568,'Vlookup tables'!$J$2:$K$5,2,FALSE))</f>
        <v>na</v>
      </c>
      <c r="FO568" t="str">
        <f>IF(OR(FF568=FALSE,FF568="na"),"na",VLOOKUP(GQ568,'Vlookup tables'!$J$2:$K$5,2,FALSE))</f>
        <v>na</v>
      </c>
      <c r="FP568" t="str">
        <f>IF(OR(FG568=FALSE,FG568="na"),"na",VLOOKUP(GR568,'Vlookup tables'!$J$2:$K$5,2,FALSE))</f>
        <v>na</v>
      </c>
      <c r="FQ568" t="str">
        <f t="shared" si="558"/>
        <v>na</v>
      </c>
      <c r="FR568" t="str">
        <f t="shared" si="559"/>
        <v>na</v>
      </c>
      <c r="FS568" t="str">
        <f t="shared" si="560"/>
        <v>na</v>
      </c>
      <c r="FT568" t="str">
        <f t="shared" si="561"/>
        <v>na</v>
      </c>
      <c r="FU568" t="str">
        <f t="shared" si="562"/>
        <v>na</v>
      </c>
      <c r="HX568" t="str">
        <f>IF(IT568="","Unknown",VLOOKUP(IT568,'Vlookup tables'!$B$13:$C$16,2,FALSE))</f>
        <v>Unknown</v>
      </c>
      <c r="HY568" t="str">
        <f>IF(IU568="","Unknown",VLOOKUP(IU568,'Vlookup tables'!$D$13:$E$16,2,FALSE))</f>
        <v>Unknown</v>
      </c>
      <c r="HZ568" t="str">
        <f>IF(IV568="","Unknown",VLOOKUP(IV568,'Vlookup tables'!$F$13:$G$16,2,FALSE))</f>
        <v>Unknown</v>
      </c>
      <c r="IA568" t="str">
        <f>IF(IW568="","Unknown",VLOOKUP(IW568,'Vlookup tables'!$H$13:$I$16,2,FALSE))</f>
        <v>Unknown</v>
      </c>
      <c r="IB568" t="str">
        <f>IF(IX568="","Unknown",VLOOKUP(IX568,'Vlookup tables'!$J$13:$K$16,2,FALSE))</f>
        <v>Unknown</v>
      </c>
      <c r="IC568" t="str">
        <f>IF(IY568="","Unknown",VLOOKUP(IY568,'Vlookup tables'!$L$13:$M$16,2,FALSE))</f>
        <v>Unknown</v>
      </c>
      <c r="ID568" t="str">
        <f>IF(IZ568="","Unknown",VLOOKUP(IZ568,'Vlookup tables'!$N$13:$O$16,2,FALSE))</f>
        <v>Unknown</v>
      </c>
      <c r="IE568" t="str">
        <f>VLOOKUP(JA568,'Vlookup tables'!$P$13:$Q$15,2,FALSE)</f>
        <v>Unknown</v>
      </c>
      <c r="IF568" t="str">
        <f t="shared" si="597"/>
        <v>na</v>
      </c>
      <c r="IG568" t="str">
        <f t="shared" si="598"/>
        <v>na</v>
      </c>
      <c r="IH568" t="str">
        <f t="shared" si="599"/>
        <v>na</v>
      </c>
      <c r="II568" t="str">
        <f t="shared" si="563"/>
        <v>na</v>
      </c>
      <c r="IJ568" t="str">
        <f>IF(OR(IF568=FALSE,IF568="na"),"na",VLOOKUP(JF568,'Vlookup tables'!$G$2:$H$7,2,FALSE))</f>
        <v>na</v>
      </c>
      <c r="IK568" t="str">
        <f>IF(OR(IG568=FALSE,IG568="na"),"na",VLOOKUP(JG568,'Vlookup tables'!$G$2:$H$7,2,FALSE))</f>
        <v>na</v>
      </c>
      <c r="IL568" t="str">
        <f>IF(OR(IH568=FALSE,IH568="na"),"na",VLOOKUP(JH568,'Vlookup tables'!$G$2:$H$7,2,FALSE))</f>
        <v>na</v>
      </c>
      <c r="IM568" t="str">
        <f>IF(OR(IF568=FALSE,IF568="na"),"na",VLOOKUP(JL568,'Vlookup tables'!$J$2:$K$5,2,FALSE))</f>
        <v>na</v>
      </c>
      <c r="IN568" t="str">
        <f>IF(OR(IG568=FALSE,IG568="na"),"na",VLOOKUP(JM568,'Vlookup tables'!$J$2:$K$5,2,FALSE))</f>
        <v>na</v>
      </c>
      <c r="IO568" t="str">
        <f>IF(OR(IH568=FALSE,IH568="na"),"na",VLOOKUP(JN568,'Vlookup tables'!$J$2:$K$5,2,FALSE))</f>
        <v>na</v>
      </c>
      <c r="IP568" t="str">
        <f t="shared" si="600"/>
        <v>na</v>
      </c>
      <c r="IQ568" t="str">
        <f t="shared" si="601"/>
        <v>na</v>
      </c>
      <c r="IR568" t="str">
        <f t="shared" si="602"/>
        <v>na</v>
      </c>
      <c r="IS568" t="b">
        <f t="shared" si="603"/>
        <v>0</v>
      </c>
      <c r="KQ568" t="b">
        <f t="shared" si="604"/>
        <v>0</v>
      </c>
      <c r="KR568">
        <f t="shared" si="564"/>
        <v>111</v>
      </c>
    </row>
    <row r="569" spans="1:304" ht="36.6" customHeight="1" outlineLevel="1" x14ac:dyDescent="0.3">
      <c r="A569">
        <v>10</v>
      </c>
      <c r="B569">
        <v>90</v>
      </c>
      <c r="C569" s="2">
        <v>44913.534398148149</v>
      </c>
      <c r="D569">
        <v>1</v>
      </c>
      <c r="E569" t="s">
        <v>775</v>
      </c>
      <c r="F569" t="s">
        <v>566</v>
      </c>
      <c r="G569">
        <f>VLOOKUP(F569,'Vlookup tables'!$A$2:$B$10,2,FALSE)</f>
        <v>3</v>
      </c>
      <c r="H569" t="s">
        <v>579</v>
      </c>
      <c r="I569" t="s">
        <v>2266</v>
      </c>
      <c r="J569" t="str">
        <f t="shared" si="605"/>
        <v>environmental</v>
      </c>
      <c r="K569" t="s">
        <v>568</v>
      </c>
      <c r="L569">
        <f>VLOOKUP(K569,'Vlookup tables'!$A$2:$B$10,2,FALSE)</f>
        <v>6</v>
      </c>
      <c r="N569" t="str">
        <f t="shared" si="565"/>
        <v>Unknown</v>
      </c>
      <c r="O569" t="str">
        <f t="shared" si="566"/>
        <v>Unknown</v>
      </c>
      <c r="P569" t="str">
        <f t="shared" si="567"/>
        <v>Unknown</v>
      </c>
      <c r="Q569" t="str">
        <f t="shared" si="568"/>
        <v>Unknown</v>
      </c>
      <c r="R569" t="str">
        <f t="shared" si="569"/>
        <v>Unknown</v>
      </c>
      <c r="T569" t="str">
        <f t="shared" si="606"/>
        <v>Unknown</v>
      </c>
      <c r="U569" t="str">
        <f t="shared" si="607"/>
        <v>Unknown</v>
      </c>
      <c r="V569" t="str">
        <f t="shared" si="608"/>
        <v>Unknown</v>
      </c>
      <c r="W569" t="str">
        <f t="shared" si="609"/>
        <v>Unknown</v>
      </c>
      <c r="X569" t="str">
        <f t="shared" si="610"/>
        <v>Unknown</v>
      </c>
      <c r="Z569" t="str">
        <f>VLOOKUP(Y569,'Vlookup tables'!$D$2:$E$6,2,FALSE)</f>
        <v>Unknown</v>
      </c>
      <c r="AA569" t="str">
        <f t="shared" si="547"/>
        <v>Unknown</v>
      </c>
      <c r="AB569" t="str">
        <f t="shared" si="570"/>
        <v>Unknown</v>
      </c>
      <c r="AC569" t="str">
        <f t="shared" si="571"/>
        <v>Unknown</v>
      </c>
      <c r="AD569" t="str">
        <f t="shared" si="572"/>
        <v>Unknown</v>
      </c>
      <c r="AE569" t="str">
        <f t="shared" si="573"/>
        <v>Unknown</v>
      </c>
      <c r="AF569" t="str">
        <f>IF(OR(AA569=FALSE,AA569="na"),"na",VLOOKUP(AV569,'Vlookup tables'!$G$2:$H$7,2,FALSE))</f>
        <v>Unknown</v>
      </c>
      <c r="AG569" t="str">
        <f>IF(OR(AB569=FALSE,AB569="na"),"na",VLOOKUP(AW569,'Vlookup tables'!$G$2:$H$7,2,FALSE))</f>
        <v>Unknown</v>
      </c>
      <c r="AH569" t="str">
        <f>IF(OR(AC569=FALSE,AC569="na"),"na",VLOOKUP(AX569,'Vlookup tables'!$G$2:$H$7,2,FALSE))</f>
        <v>Unknown</v>
      </c>
      <c r="AI569" t="str">
        <f>IF(OR(AD569=FALSE,AD569="na"),"na",VLOOKUP(AY569,'Vlookup tables'!$G$2:$H$7,2,FALSE))</f>
        <v>Unknown</v>
      </c>
      <c r="AJ569" t="str">
        <f>IF(OR(AA569=FALSE,AA569="na"),"na",VLOOKUP(BC569,'Vlookup tables'!$J$2:$K$5,2,FALSE))</f>
        <v>Unknown</v>
      </c>
      <c r="AK569" t="str">
        <f>IF(OR(AB569=FALSE,AB569="na"),"na",VLOOKUP(BD569,'Vlookup tables'!$J$2:$K$5,2,FALSE))</f>
        <v>Unknown</v>
      </c>
      <c r="AL569" t="str">
        <f>IF(OR(AC569=FALSE,AC569="na"),"na",VLOOKUP(BE569,'Vlookup tables'!$J$2:$K$5,2,FALSE))</f>
        <v>Unknown</v>
      </c>
      <c r="AM569" t="str">
        <f>IF(OR(AD569=FALSE,AD569="na"),"na",VLOOKUP(BF569,'Vlookup tables'!$J$2:$K$5,2,FALSE))</f>
        <v>Unknown</v>
      </c>
      <c r="AN569" t="b">
        <f t="shared" si="574"/>
        <v>0</v>
      </c>
      <c r="AO569" t="b">
        <f t="shared" si="575"/>
        <v>0</v>
      </c>
      <c r="AP569" t="b">
        <f t="shared" si="576"/>
        <v>0</v>
      </c>
      <c r="AQ569" t="b">
        <f t="shared" si="577"/>
        <v>0</v>
      </c>
      <c r="BQ569" t="str">
        <f t="shared" si="578"/>
        <v>Unknown</v>
      </c>
      <c r="BR569" t="str">
        <f t="shared" si="579"/>
        <v>Unknown</v>
      </c>
      <c r="BS569" t="str">
        <f t="shared" si="580"/>
        <v>Unknown</v>
      </c>
      <c r="BT569" t="str">
        <f t="shared" si="581"/>
        <v>Unknown</v>
      </c>
      <c r="BU569" t="str">
        <f t="shared" si="582"/>
        <v>Unknown</v>
      </c>
      <c r="BV569" t="str">
        <f t="shared" si="583"/>
        <v>Unknown</v>
      </c>
      <c r="BW569" t="str">
        <f>IF(OR(BR569=FALSE,BR569="na"),"na",VLOOKUP(CN569,'Vlookup tables'!$G$2:$H$7,2,FALSE))</f>
        <v>Unknown</v>
      </c>
      <c r="BX569" t="str">
        <f>IF(OR(BS569=FALSE,BS569="na"),"na",VLOOKUP(CO569,'Vlookup tables'!$G$2:$H$7,2,FALSE))</f>
        <v>Unknown</v>
      </c>
      <c r="BY569" t="str">
        <f>IF(OR(BT569=FALSE,BT569="na"),"na",VLOOKUP(CP569,'Vlookup tables'!$G$2:$H$7,2,FALSE))</f>
        <v>Unknown</v>
      </c>
      <c r="BZ569" t="str">
        <f>IF(OR(BU569=FALSE,BU569="na"),"na",VLOOKUP(CQ569,'Vlookup tables'!$G$2:$H$7,2,FALSE))</f>
        <v>Unknown</v>
      </c>
      <c r="CA569" t="str">
        <f>IF(OR(BR569=FALSE,BR569="na"),"na",VLOOKUP(CU569,'Vlookup tables'!$J$2:$K$5,2,FALSE))</f>
        <v>Unknown</v>
      </c>
      <c r="CB569" t="str">
        <f>IF(OR(BS569=FALSE,BS569="na"),"na",VLOOKUP(CV569,'Vlookup tables'!$J$2:$K$5,2,FALSE))</f>
        <v>Unknown</v>
      </c>
      <c r="CC569" t="str">
        <f>IF(OR(BT569=FALSE,BT569="na"),"na",VLOOKUP(CW569,'Vlookup tables'!$J$2:$K$5,2,FALSE))</f>
        <v>Unknown</v>
      </c>
      <c r="CD569" t="str">
        <f>IF(OR(BU569=FALSE,BU569="na"),"na",VLOOKUP(CX569,'Vlookup tables'!$J$2:$K$5,2,FALSE))</f>
        <v>Unknown</v>
      </c>
      <c r="CE569" t="b">
        <f t="shared" si="584"/>
        <v>0</v>
      </c>
      <c r="CF569" t="b">
        <f t="shared" si="585"/>
        <v>0</v>
      </c>
      <c r="CG569" t="b">
        <f t="shared" si="586"/>
        <v>0</v>
      </c>
      <c r="CH569" t="b">
        <f t="shared" si="587"/>
        <v>0</v>
      </c>
      <c r="DI569" t="b">
        <f t="shared" si="588"/>
        <v>0</v>
      </c>
      <c r="EQ569" t="str">
        <f t="shared" si="589"/>
        <v>Unknown</v>
      </c>
      <c r="ER569" t="b">
        <f t="shared" si="590"/>
        <v>0</v>
      </c>
      <c r="ES569" t="b">
        <f t="shared" si="591"/>
        <v>0</v>
      </c>
      <c r="ET569" t="b">
        <f t="shared" si="592"/>
        <v>0</v>
      </c>
      <c r="EU569" t="b">
        <f t="shared" si="593"/>
        <v>0</v>
      </c>
      <c r="EV569" t="b">
        <f t="shared" si="594"/>
        <v>0</v>
      </c>
      <c r="EW569" t="str">
        <f t="shared" si="548"/>
        <v>na</v>
      </c>
      <c r="EX569" t="str">
        <f t="shared" si="549"/>
        <v>na</v>
      </c>
      <c r="EY569" t="str">
        <f t="shared" si="550"/>
        <v>na</v>
      </c>
      <c r="EZ569" t="str">
        <f t="shared" si="551"/>
        <v>na</v>
      </c>
      <c r="FA569" t="str">
        <f t="shared" si="552"/>
        <v>na</v>
      </c>
      <c r="FB569" t="str">
        <f t="shared" si="553"/>
        <v>na</v>
      </c>
      <c r="FC569" t="str">
        <f t="shared" si="595"/>
        <v>na</v>
      </c>
      <c r="FD569" t="str">
        <f t="shared" si="554"/>
        <v>na</v>
      </c>
      <c r="FE569" t="str">
        <f t="shared" si="555"/>
        <v>na</v>
      </c>
      <c r="FF569" t="str">
        <f t="shared" si="556"/>
        <v>na</v>
      </c>
      <c r="FG569" t="str">
        <f t="shared" si="557"/>
        <v>na</v>
      </c>
      <c r="FH569" t="str">
        <f t="shared" si="596"/>
        <v>na</v>
      </c>
      <c r="FI569" t="str">
        <f>IF(OR(FD569=FALSE,FD569="na"),"na",VLOOKUP(GH569,'Vlookup tables'!$G$2:$H$7,2,FALSE))</f>
        <v>na</v>
      </c>
      <c r="FJ569" t="str">
        <f>IF(OR(FE569=FALSE,FE569="na"),"na",VLOOKUP(GI569,'Vlookup tables'!$G$2:$H$7,2,FALSE))</f>
        <v>na</v>
      </c>
      <c r="FK569" t="str">
        <f>IF(OR(FF569=FALSE,FF569="na"),"na",VLOOKUP(GJ569,'Vlookup tables'!$G$2:$H$7,2,FALSE))</f>
        <v>na</v>
      </c>
      <c r="FL569" t="str">
        <f>IF(OR(FG569=FALSE,FG569="na"),"na",VLOOKUP(GK569,'Vlookup tables'!$G$2:$H$7,2,FALSE))</f>
        <v>na</v>
      </c>
      <c r="FM569" t="str">
        <f>IF(OR(FD569=FALSE,FD569="na"),"na",VLOOKUP(GO569,'Vlookup tables'!$J$2:$K$5,2,FALSE))</f>
        <v>na</v>
      </c>
      <c r="FN569" t="str">
        <f>IF(OR(FE569=FALSE,FE569="na"),"na",VLOOKUP(GP569,'Vlookup tables'!$J$2:$K$5,2,FALSE))</f>
        <v>na</v>
      </c>
      <c r="FO569" t="str">
        <f>IF(OR(FF569=FALSE,FF569="na"),"na",VLOOKUP(GQ569,'Vlookup tables'!$J$2:$K$5,2,FALSE))</f>
        <v>na</v>
      </c>
      <c r="FP569" t="str">
        <f>IF(OR(FG569=FALSE,FG569="na"),"na",VLOOKUP(GR569,'Vlookup tables'!$J$2:$K$5,2,FALSE))</f>
        <v>na</v>
      </c>
      <c r="FQ569" t="str">
        <f t="shared" si="558"/>
        <v>na</v>
      </c>
      <c r="FR569" t="str">
        <f t="shared" si="559"/>
        <v>na</v>
      </c>
      <c r="FS569" t="str">
        <f t="shared" si="560"/>
        <v>na</v>
      </c>
      <c r="FT569" t="str">
        <f t="shared" si="561"/>
        <v>na</v>
      </c>
      <c r="FU569" t="str">
        <f t="shared" si="562"/>
        <v>na</v>
      </c>
      <c r="HX569" t="str">
        <f>IF(IT569="","Unknown",VLOOKUP(IT569,'Vlookup tables'!$B$13:$C$16,2,FALSE))</f>
        <v>Unknown</v>
      </c>
      <c r="HY569" t="str">
        <f>IF(IU569="","Unknown",VLOOKUP(IU569,'Vlookup tables'!$D$13:$E$16,2,FALSE))</f>
        <v>Unknown</v>
      </c>
      <c r="HZ569" t="str">
        <f>IF(IV569="","Unknown",VLOOKUP(IV569,'Vlookup tables'!$F$13:$G$16,2,FALSE))</f>
        <v>Unknown</v>
      </c>
      <c r="IA569" t="str">
        <f>IF(IW569="","Unknown",VLOOKUP(IW569,'Vlookup tables'!$H$13:$I$16,2,FALSE))</f>
        <v>Unknown</v>
      </c>
      <c r="IB569" t="str">
        <f>IF(IX569="","Unknown",VLOOKUP(IX569,'Vlookup tables'!$J$13:$K$16,2,FALSE))</f>
        <v>Unknown</v>
      </c>
      <c r="IC569" t="str">
        <f>IF(IY569="","Unknown",VLOOKUP(IY569,'Vlookup tables'!$L$13:$M$16,2,FALSE))</f>
        <v>Unknown</v>
      </c>
      <c r="ID569" t="str">
        <f>IF(IZ569="","Unknown",VLOOKUP(IZ569,'Vlookup tables'!$N$13:$O$16,2,FALSE))</f>
        <v>Unknown</v>
      </c>
      <c r="IE569" t="str">
        <f>VLOOKUP(JA569,'Vlookup tables'!$P$13:$Q$15,2,FALSE)</f>
        <v>Unknown</v>
      </c>
      <c r="IF569" t="str">
        <f t="shared" si="597"/>
        <v>na</v>
      </c>
      <c r="IG569" t="str">
        <f t="shared" si="598"/>
        <v>na</v>
      </c>
      <c r="IH569" t="str">
        <f t="shared" si="599"/>
        <v>na</v>
      </c>
      <c r="II569" t="str">
        <f t="shared" si="563"/>
        <v>na</v>
      </c>
      <c r="IJ569" t="str">
        <f>IF(OR(IF569=FALSE,IF569="na"),"na",VLOOKUP(JF569,'Vlookup tables'!$G$2:$H$7,2,FALSE))</f>
        <v>na</v>
      </c>
      <c r="IK569" t="str">
        <f>IF(OR(IG569=FALSE,IG569="na"),"na",VLOOKUP(JG569,'Vlookup tables'!$G$2:$H$7,2,FALSE))</f>
        <v>na</v>
      </c>
      <c r="IL569" t="str">
        <f>IF(OR(IH569=FALSE,IH569="na"),"na",VLOOKUP(JH569,'Vlookup tables'!$G$2:$H$7,2,FALSE))</f>
        <v>na</v>
      </c>
      <c r="IM569" t="str">
        <f>IF(OR(IF569=FALSE,IF569="na"),"na",VLOOKUP(JL569,'Vlookup tables'!$J$2:$K$5,2,FALSE))</f>
        <v>na</v>
      </c>
      <c r="IN569" t="str">
        <f>IF(OR(IG569=FALSE,IG569="na"),"na",VLOOKUP(JM569,'Vlookup tables'!$J$2:$K$5,2,FALSE))</f>
        <v>na</v>
      </c>
      <c r="IO569" t="str">
        <f>IF(OR(IH569=FALSE,IH569="na"),"na",VLOOKUP(JN569,'Vlookup tables'!$J$2:$K$5,2,FALSE))</f>
        <v>na</v>
      </c>
      <c r="IP569" t="str">
        <f t="shared" si="600"/>
        <v>na</v>
      </c>
      <c r="IQ569" t="str">
        <f t="shared" si="601"/>
        <v>na</v>
      </c>
      <c r="IR569" t="str">
        <f t="shared" si="602"/>
        <v>na</v>
      </c>
      <c r="IS569" t="b">
        <f t="shared" si="603"/>
        <v>0</v>
      </c>
      <c r="KQ569" t="b">
        <f t="shared" si="604"/>
        <v>0</v>
      </c>
      <c r="KR569">
        <f t="shared" si="564"/>
        <v>112</v>
      </c>
    </row>
    <row r="570" spans="1:304" ht="26.4" customHeight="1" outlineLevel="1" x14ac:dyDescent="0.3">
      <c r="A570">
        <v>45</v>
      </c>
      <c r="B570">
        <v>1426751</v>
      </c>
      <c r="C570" s="2">
        <v>44914.180347222224</v>
      </c>
      <c r="D570">
        <v>1</v>
      </c>
      <c r="E570" t="s">
        <v>544</v>
      </c>
      <c r="F570" t="s">
        <v>611</v>
      </c>
      <c r="G570">
        <f>VLOOKUP(F570,'Vlookup tables'!$A$2:$B$10,2,FALSE)</f>
        <v>4</v>
      </c>
      <c r="H570" t="s">
        <v>631</v>
      </c>
      <c r="J570" t="str">
        <f t="shared" si="605"/>
        <v>Maintenance</v>
      </c>
      <c r="K570" t="s">
        <v>568</v>
      </c>
      <c r="L570">
        <f>VLOOKUP(K570,'Vlookup tables'!$A$2:$B$10,2,FALSE)</f>
        <v>6</v>
      </c>
      <c r="M570" t="s">
        <v>546</v>
      </c>
      <c r="N570" t="b">
        <f t="shared" si="565"/>
        <v>1</v>
      </c>
      <c r="O570" t="b">
        <f t="shared" si="566"/>
        <v>1</v>
      </c>
      <c r="P570" t="b">
        <f t="shared" si="567"/>
        <v>1</v>
      </c>
      <c r="Q570" t="b">
        <f t="shared" si="568"/>
        <v>1</v>
      </c>
      <c r="R570" t="b">
        <f t="shared" si="569"/>
        <v>0</v>
      </c>
      <c r="T570" t="str">
        <f t="shared" si="606"/>
        <v>na</v>
      </c>
      <c r="U570" t="str">
        <f t="shared" si="607"/>
        <v>na</v>
      </c>
      <c r="V570" t="str">
        <f t="shared" si="608"/>
        <v>na</v>
      </c>
      <c r="W570" t="str">
        <f t="shared" si="609"/>
        <v>na</v>
      </c>
      <c r="X570" t="str">
        <f t="shared" si="610"/>
        <v>Unknown</v>
      </c>
      <c r="Y570" t="s">
        <v>517</v>
      </c>
      <c r="Z570">
        <f>VLOOKUP(Y570,'Vlookup tables'!$D$2:$E$6,2,FALSE)</f>
        <v>1</v>
      </c>
      <c r="AA570" t="b">
        <f t="shared" si="547"/>
        <v>0</v>
      </c>
      <c r="AB570" t="b">
        <f t="shared" si="570"/>
        <v>0</v>
      </c>
      <c r="AC570" t="b">
        <f t="shared" si="571"/>
        <v>0</v>
      </c>
      <c r="AD570" t="b">
        <f t="shared" si="572"/>
        <v>1</v>
      </c>
      <c r="AE570" t="b">
        <f t="shared" si="573"/>
        <v>1</v>
      </c>
      <c r="AF570" t="str">
        <f>IF(OR(AA570=FALSE,AA570="na"),"na",VLOOKUP(AV570,'Vlookup tables'!$G$2:$H$7,2,FALSE))</f>
        <v>na</v>
      </c>
      <c r="AG570" t="str">
        <f>IF(OR(AB570=FALSE,AB570="na"),"na",VLOOKUP(AW570,'Vlookup tables'!$G$2:$H$7,2,FALSE))</f>
        <v>na</v>
      </c>
      <c r="AH570" t="str">
        <f>IF(OR(AC570=FALSE,AC570="na"),"na",VLOOKUP(AX570,'Vlookup tables'!$G$2:$H$7,2,FALSE))</f>
        <v>na</v>
      </c>
      <c r="AI570">
        <f>IF(OR(AD570=FALSE,AD570="na"),"na",VLOOKUP(AY570,'Vlookup tables'!$G$2:$H$7,2,FALSE))</f>
        <v>1</v>
      </c>
      <c r="AJ570" t="str">
        <f>IF(OR(AA570=FALSE,AA570="na"),"na",VLOOKUP(BC570,'Vlookup tables'!$J$2:$K$5,2,FALSE))</f>
        <v>na</v>
      </c>
      <c r="AK570" t="str">
        <f>IF(OR(AB570=FALSE,AB570="na"),"na",VLOOKUP(BD570,'Vlookup tables'!$J$2:$K$5,2,FALSE))</f>
        <v>na</v>
      </c>
      <c r="AL570" t="str">
        <f>IF(OR(AC570=FALSE,AC570="na"),"na",VLOOKUP(BE570,'Vlookup tables'!$J$2:$K$5,2,FALSE))</f>
        <v>na</v>
      </c>
      <c r="AM570">
        <f>IF(OR(AD570=FALSE,AD570="na"),"na",VLOOKUP(BF570,'Vlookup tables'!$J$2:$K$5,2,FALSE))</f>
        <v>1</v>
      </c>
      <c r="AN570" t="str">
        <f t="shared" si="574"/>
        <v>na</v>
      </c>
      <c r="AO570" t="str">
        <f t="shared" si="575"/>
        <v>na</v>
      </c>
      <c r="AP570" t="str">
        <f t="shared" si="576"/>
        <v>na</v>
      </c>
      <c r="AQ570" t="b">
        <f t="shared" si="577"/>
        <v>1</v>
      </c>
      <c r="AR570" t="s">
        <v>1607</v>
      </c>
      <c r="AS570" t="s">
        <v>2267</v>
      </c>
      <c r="AX570" t="s">
        <v>551</v>
      </c>
      <c r="AY570" t="s">
        <v>530</v>
      </c>
      <c r="AZ570" t="s">
        <v>551</v>
      </c>
      <c r="BE570" t="s">
        <v>532</v>
      </c>
      <c r="BF570" t="s">
        <v>564</v>
      </c>
      <c r="BG570" t="s">
        <v>532</v>
      </c>
      <c r="BL570" t="s">
        <v>2268</v>
      </c>
      <c r="BM570" t="s">
        <v>2269</v>
      </c>
      <c r="BN570" t="s">
        <v>2270</v>
      </c>
      <c r="BQ570" t="str">
        <f t="shared" si="578"/>
        <v>Yes</v>
      </c>
      <c r="BR570" t="b">
        <f t="shared" si="579"/>
        <v>1</v>
      </c>
      <c r="BS570" t="b">
        <f t="shared" si="580"/>
        <v>0</v>
      </c>
      <c r="BT570" t="b">
        <f t="shared" si="581"/>
        <v>1</v>
      </c>
      <c r="BU570" t="b">
        <f t="shared" si="582"/>
        <v>1</v>
      </c>
      <c r="BV570" t="b">
        <f t="shared" si="583"/>
        <v>0</v>
      </c>
      <c r="BW570">
        <f>IF(OR(BR570=FALSE,BR570="na"),"na",VLOOKUP(CN570,'Vlookup tables'!$G$2:$H$7,2,FALSE))</f>
        <v>3</v>
      </c>
      <c r="BX570" t="str">
        <f>IF(OR(BS570=FALSE,BS570="na"),"na",VLOOKUP(CO570,'Vlookup tables'!$G$2:$H$7,2,FALSE))</f>
        <v>na</v>
      </c>
      <c r="BY570">
        <f>IF(OR(BT570=FALSE,BT570="na"),"na",VLOOKUP(CP570,'Vlookup tables'!$G$2:$H$7,2,FALSE))</f>
        <v>1</v>
      </c>
      <c r="BZ570">
        <f>IF(OR(BU570=FALSE,BU570="na"),"na",VLOOKUP(CQ570,'Vlookup tables'!$G$2:$H$7,2,FALSE))</f>
        <v>1</v>
      </c>
      <c r="CA570">
        <f>IF(OR(BR570=FALSE,BR570="na"),"na",VLOOKUP(CU570,'Vlookup tables'!$J$2:$K$5,2,FALSE))</f>
        <v>3</v>
      </c>
      <c r="CB570" t="str">
        <f>IF(OR(BS570=FALSE,BS570="na"),"na",VLOOKUP(CV570,'Vlookup tables'!$J$2:$K$5,2,FALSE))</f>
        <v>na</v>
      </c>
      <c r="CC570">
        <f>IF(OR(BT570=FALSE,BT570="na"),"na",VLOOKUP(CW570,'Vlookup tables'!$J$2:$K$5,2,FALSE))</f>
        <v>3</v>
      </c>
      <c r="CD570">
        <f>IF(OR(BU570=FALSE,BU570="na"),"na",VLOOKUP(CX570,'Vlookup tables'!$J$2:$K$5,2,FALSE))</f>
        <v>3</v>
      </c>
      <c r="CE570" t="b">
        <f t="shared" si="584"/>
        <v>1</v>
      </c>
      <c r="CF570" t="str">
        <f t="shared" si="585"/>
        <v>na</v>
      </c>
      <c r="CG570" t="b">
        <f t="shared" si="586"/>
        <v>1</v>
      </c>
      <c r="CH570" t="b">
        <f t="shared" si="587"/>
        <v>1</v>
      </c>
      <c r="CI570" t="s">
        <v>519</v>
      </c>
      <c r="CJ570" t="s">
        <v>1635</v>
      </c>
      <c r="CN570" t="s">
        <v>527</v>
      </c>
      <c r="CP570" t="s">
        <v>530</v>
      </c>
      <c r="CQ570" t="s">
        <v>530</v>
      </c>
      <c r="CR570" t="s">
        <v>527</v>
      </c>
      <c r="CU570" t="s">
        <v>532</v>
      </c>
      <c r="CW570" t="s">
        <v>532</v>
      </c>
      <c r="CX570" t="s">
        <v>532</v>
      </c>
      <c r="CY570" t="s">
        <v>532</v>
      </c>
      <c r="DB570" t="s">
        <v>2271</v>
      </c>
      <c r="DD570" t="s">
        <v>2272</v>
      </c>
      <c r="DE570" t="s">
        <v>2273</v>
      </c>
      <c r="DI570" t="b">
        <f t="shared" si="588"/>
        <v>0</v>
      </c>
      <c r="DK570" t="s">
        <v>552</v>
      </c>
      <c r="EQ570" t="str">
        <f t="shared" si="589"/>
        <v>Unknown</v>
      </c>
      <c r="ER570" t="b">
        <f t="shared" si="590"/>
        <v>0</v>
      </c>
      <c r="ES570" t="b">
        <f t="shared" si="591"/>
        <v>0</v>
      </c>
      <c r="ET570" t="b">
        <f t="shared" si="592"/>
        <v>0</v>
      </c>
      <c r="EU570" t="b">
        <f t="shared" si="593"/>
        <v>0</v>
      </c>
      <c r="EV570" t="b">
        <f t="shared" si="594"/>
        <v>0</v>
      </c>
      <c r="EW570" t="str">
        <f t="shared" si="548"/>
        <v>na</v>
      </c>
      <c r="EX570" t="str">
        <f t="shared" si="549"/>
        <v>na</v>
      </c>
      <c r="EY570" t="str">
        <f t="shared" si="550"/>
        <v>na</v>
      </c>
      <c r="EZ570" t="str">
        <f t="shared" si="551"/>
        <v>na</v>
      </c>
      <c r="FA570" t="str">
        <f t="shared" si="552"/>
        <v>na</v>
      </c>
      <c r="FB570" t="str">
        <f t="shared" si="553"/>
        <v>na</v>
      </c>
      <c r="FC570" t="str">
        <f t="shared" si="595"/>
        <v>na</v>
      </c>
      <c r="FD570" t="str">
        <f t="shared" si="554"/>
        <v>na</v>
      </c>
      <c r="FE570" t="str">
        <f t="shared" si="555"/>
        <v>na</v>
      </c>
      <c r="FF570" t="str">
        <f t="shared" si="556"/>
        <v>na</v>
      </c>
      <c r="FG570" t="str">
        <f t="shared" si="557"/>
        <v>na</v>
      </c>
      <c r="FH570" t="str">
        <f t="shared" si="596"/>
        <v>na</v>
      </c>
      <c r="FI570" t="str">
        <f>IF(OR(FD570=FALSE,FD570="na"),"na",VLOOKUP(GH570,'Vlookup tables'!$G$2:$H$7,2,FALSE))</f>
        <v>na</v>
      </c>
      <c r="FJ570" t="str">
        <f>IF(OR(FE570=FALSE,FE570="na"),"na",VLOOKUP(GI570,'Vlookup tables'!$G$2:$H$7,2,FALSE))</f>
        <v>na</v>
      </c>
      <c r="FK570" t="str">
        <f>IF(OR(FF570=FALSE,FF570="na"),"na",VLOOKUP(GJ570,'Vlookup tables'!$G$2:$H$7,2,FALSE))</f>
        <v>na</v>
      </c>
      <c r="FL570" t="str">
        <f>IF(OR(FG570=FALSE,FG570="na"),"na",VLOOKUP(GK570,'Vlookup tables'!$G$2:$H$7,2,FALSE))</f>
        <v>na</v>
      </c>
      <c r="FM570" t="str">
        <f>IF(OR(FD570=FALSE,FD570="na"),"na",VLOOKUP(GO570,'Vlookup tables'!$J$2:$K$5,2,FALSE))</f>
        <v>na</v>
      </c>
      <c r="FN570" t="str">
        <f>IF(OR(FE570=FALSE,FE570="na"),"na",VLOOKUP(GP570,'Vlookup tables'!$J$2:$K$5,2,FALSE))</f>
        <v>na</v>
      </c>
      <c r="FO570" t="str">
        <f>IF(OR(FF570=FALSE,FF570="na"),"na",VLOOKUP(GQ570,'Vlookup tables'!$J$2:$K$5,2,FALSE))</f>
        <v>na</v>
      </c>
      <c r="FP570" t="str">
        <f>IF(OR(FG570=FALSE,FG570="na"),"na",VLOOKUP(GR570,'Vlookup tables'!$J$2:$K$5,2,FALSE))</f>
        <v>na</v>
      </c>
      <c r="FQ570" t="str">
        <f t="shared" si="558"/>
        <v>na</v>
      </c>
      <c r="FR570" t="str">
        <f t="shared" si="559"/>
        <v>na</v>
      </c>
      <c r="FS570" t="str">
        <f t="shared" si="560"/>
        <v>na</v>
      </c>
      <c r="FT570" t="str">
        <f t="shared" si="561"/>
        <v>na</v>
      </c>
      <c r="FU570" t="str">
        <f t="shared" si="562"/>
        <v>na</v>
      </c>
      <c r="HX570" t="str">
        <f>IF(IT570="","Unknown",VLOOKUP(IT570,'Vlookup tables'!$B$13:$C$16,2,FALSE))</f>
        <v>Unknown</v>
      </c>
      <c r="HY570" t="str">
        <f>IF(IU570="","Unknown",VLOOKUP(IU570,'Vlookup tables'!$D$13:$E$16,2,FALSE))</f>
        <v>Unknown</v>
      </c>
      <c r="HZ570" t="str">
        <f>IF(IV570="","Unknown",VLOOKUP(IV570,'Vlookup tables'!$F$13:$G$16,2,FALSE))</f>
        <v>Unknown</v>
      </c>
      <c r="IA570" t="str">
        <f>IF(IW570="","Unknown",VLOOKUP(IW570,'Vlookup tables'!$H$13:$I$16,2,FALSE))</f>
        <v>Unknown</v>
      </c>
      <c r="IB570" t="str">
        <f>IF(IX570="","Unknown",VLOOKUP(IX570,'Vlookup tables'!$J$13:$K$16,2,FALSE))</f>
        <v>Unknown</v>
      </c>
      <c r="IC570" t="str">
        <f>IF(IY570="","Unknown",VLOOKUP(IY570,'Vlookup tables'!$L$13:$M$16,2,FALSE))</f>
        <v>Unknown</v>
      </c>
      <c r="ID570" t="str">
        <f>IF(IZ570="","Unknown",VLOOKUP(IZ570,'Vlookup tables'!$N$13:$O$16,2,FALSE))</f>
        <v>Unknown</v>
      </c>
      <c r="IE570" t="str">
        <f>VLOOKUP(JA570,'Vlookup tables'!$P$13:$Q$15,2,FALSE)</f>
        <v>Unknown</v>
      </c>
      <c r="IF570" t="str">
        <f t="shared" si="597"/>
        <v>na</v>
      </c>
      <c r="IG570" t="str">
        <f t="shared" si="598"/>
        <v>na</v>
      </c>
      <c r="IH570" t="str">
        <f t="shared" si="599"/>
        <v>na</v>
      </c>
      <c r="II570" t="str">
        <f t="shared" si="563"/>
        <v>na</v>
      </c>
      <c r="IJ570" t="str">
        <f>IF(OR(IF570=FALSE,IF570="na"),"na",VLOOKUP(JF570,'Vlookup tables'!$G$2:$H$7,2,FALSE))</f>
        <v>na</v>
      </c>
      <c r="IK570" t="str">
        <f>IF(OR(IG570=FALSE,IG570="na"),"na",VLOOKUP(JG570,'Vlookup tables'!$G$2:$H$7,2,FALSE))</f>
        <v>na</v>
      </c>
      <c r="IL570" t="str">
        <f>IF(OR(IH570=FALSE,IH570="na"),"na",VLOOKUP(JH570,'Vlookup tables'!$G$2:$H$7,2,FALSE))</f>
        <v>na</v>
      </c>
      <c r="IM570" t="str">
        <f>IF(OR(IF570=FALSE,IF570="na"),"na",VLOOKUP(JL570,'Vlookup tables'!$J$2:$K$5,2,FALSE))</f>
        <v>na</v>
      </c>
      <c r="IN570" t="str">
        <f>IF(OR(IG570=FALSE,IG570="na"),"na",VLOOKUP(JM570,'Vlookup tables'!$J$2:$K$5,2,FALSE))</f>
        <v>na</v>
      </c>
      <c r="IO570" t="str">
        <f>IF(OR(IH570=FALSE,IH570="na"),"na",VLOOKUP(JN570,'Vlookup tables'!$J$2:$K$5,2,FALSE))</f>
        <v>na</v>
      </c>
      <c r="IP570" t="str">
        <f t="shared" si="600"/>
        <v>na</v>
      </c>
      <c r="IQ570" t="str">
        <f t="shared" si="601"/>
        <v>na</v>
      </c>
      <c r="IR570" t="str">
        <f t="shared" si="602"/>
        <v>na</v>
      </c>
      <c r="IS570" t="b">
        <f t="shared" si="603"/>
        <v>0</v>
      </c>
      <c r="KQ570" t="b">
        <f t="shared" si="604"/>
        <v>0</v>
      </c>
      <c r="KR570">
        <f t="shared" si="564"/>
        <v>138</v>
      </c>
    </row>
    <row r="571" spans="1:304" ht="23.4" customHeight="1" outlineLevel="1" x14ac:dyDescent="0.3">
      <c r="A571">
        <v>41</v>
      </c>
      <c r="B571">
        <v>189</v>
      </c>
      <c r="C571" s="2">
        <v>44914.355092592596</v>
      </c>
      <c r="D571">
        <v>1</v>
      </c>
      <c r="E571" t="s">
        <v>581</v>
      </c>
      <c r="F571" t="s">
        <v>568</v>
      </c>
      <c r="G571">
        <f>VLOOKUP(F571,'Vlookup tables'!$A$2:$B$10,2,FALSE)</f>
        <v>6</v>
      </c>
      <c r="H571" t="s">
        <v>545</v>
      </c>
      <c r="J571" t="str">
        <f t="shared" si="605"/>
        <v>Engineering</v>
      </c>
      <c r="K571" t="s">
        <v>568</v>
      </c>
      <c r="L571">
        <f>VLOOKUP(K571,'Vlookup tables'!$A$2:$B$10,2,FALSE)</f>
        <v>6</v>
      </c>
      <c r="M571" t="s">
        <v>583</v>
      </c>
      <c r="N571" t="b">
        <f t="shared" si="565"/>
        <v>1</v>
      </c>
      <c r="O571" t="b">
        <f t="shared" si="566"/>
        <v>0</v>
      </c>
      <c r="P571" t="b">
        <f t="shared" si="567"/>
        <v>0</v>
      </c>
      <c r="Q571" t="b">
        <f t="shared" si="568"/>
        <v>0</v>
      </c>
      <c r="R571" t="b">
        <f t="shared" si="569"/>
        <v>0</v>
      </c>
      <c r="T571" t="str">
        <f t="shared" si="606"/>
        <v>na</v>
      </c>
      <c r="U571" t="str">
        <f t="shared" si="607"/>
        <v>Unknown</v>
      </c>
      <c r="V571" t="str">
        <f t="shared" si="608"/>
        <v>Unknown</v>
      </c>
      <c r="W571" t="str">
        <f t="shared" si="609"/>
        <v>Unknown</v>
      </c>
      <c r="X571" t="str">
        <f t="shared" si="610"/>
        <v>Unknown</v>
      </c>
      <c r="Y571" t="s">
        <v>621</v>
      </c>
      <c r="Z571">
        <f>VLOOKUP(Y571,'Vlookup tables'!$D$2:$E$6,2,FALSE)</f>
        <v>3</v>
      </c>
      <c r="AA571" t="str">
        <f t="shared" si="547"/>
        <v>na</v>
      </c>
      <c r="AB571" t="str">
        <f t="shared" si="570"/>
        <v>na</v>
      </c>
      <c r="AC571" t="str">
        <f t="shared" si="571"/>
        <v>na</v>
      </c>
      <c r="AD571" t="str">
        <f t="shared" si="572"/>
        <v>na</v>
      </c>
      <c r="AE571" t="str">
        <f t="shared" si="573"/>
        <v>na</v>
      </c>
      <c r="AF571" t="str">
        <f>IF(OR(AA571=FALSE,AA571="na"),"na",VLOOKUP(AV571,'Vlookup tables'!$G$2:$H$7,2,FALSE))</f>
        <v>na</v>
      </c>
      <c r="AG571" t="str">
        <f>IF(OR(AB571=FALSE,AB571="na"),"na",VLOOKUP(AW571,'Vlookup tables'!$G$2:$H$7,2,FALSE))</f>
        <v>na</v>
      </c>
      <c r="AH571" t="str">
        <f>IF(OR(AC571=FALSE,AC571="na"),"na",VLOOKUP(AX571,'Vlookup tables'!$G$2:$H$7,2,FALSE))</f>
        <v>na</v>
      </c>
      <c r="AI571" t="str">
        <f>IF(OR(AD571=FALSE,AD571="na"),"na",VLOOKUP(AY571,'Vlookup tables'!$G$2:$H$7,2,FALSE))</f>
        <v>na</v>
      </c>
      <c r="AJ571" t="str">
        <f>IF(OR(AA571=FALSE,AA571="na"),"na",VLOOKUP(BC571,'Vlookup tables'!$J$2:$K$5,2,FALSE))</f>
        <v>na</v>
      </c>
      <c r="AK571" t="str">
        <f>IF(OR(AB571=FALSE,AB571="na"),"na",VLOOKUP(BD571,'Vlookup tables'!$J$2:$K$5,2,FALSE))</f>
        <v>na</v>
      </c>
      <c r="AL571" t="str">
        <f>IF(OR(AC571=FALSE,AC571="na"),"na",VLOOKUP(BE571,'Vlookup tables'!$J$2:$K$5,2,FALSE))</f>
        <v>na</v>
      </c>
      <c r="AM571" t="str">
        <f>IF(OR(AD571=FALSE,AD571="na"),"na",VLOOKUP(BF571,'Vlookup tables'!$J$2:$K$5,2,FALSE))</f>
        <v>na</v>
      </c>
      <c r="AN571" t="str">
        <f t="shared" si="574"/>
        <v>na</v>
      </c>
      <c r="AO571" t="str">
        <f t="shared" si="575"/>
        <v>na</v>
      </c>
      <c r="AP571" t="str">
        <f t="shared" si="576"/>
        <v>na</v>
      </c>
      <c r="AQ571" t="str">
        <f t="shared" si="577"/>
        <v>na</v>
      </c>
      <c r="BQ571" t="str">
        <f t="shared" si="578"/>
        <v>na</v>
      </c>
      <c r="BR571" t="str">
        <f t="shared" si="579"/>
        <v>na</v>
      </c>
      <c r="BS571" t="str">
        <f t="shared" si="580"/>
        <v>na</v>
      </c>
      <c r="BT571" t="str">
        <f t="shared" si="581"/>
        <v>na</v>
      </c>
      <c r="BU571" t="str">
        <f t="shared" si="582"/>
        <v>na</v>
      </c>
      <c r="BV571" t="str">
        <f t="shared" si="583"/>
        <v>na</v>
      </c>
      <c r="BW571" t="str">
        <f>IF(OR(BR571=FALSE,BR571="na"),"na",VLOOKUP(CN571,'Vlookup tables'!$G$2:$H$7,2,FALSE))</f>
        <v>na</v>
      </c>
      <c r="BX571" t="str">
        <f>IF(OR(BS571=FALSE,BS571="na"),"na",VLOOKUP(CO571,'Vlookup tables'!$G$2:$H$7,2,FALSE))</f>
        <v>na</v>
      </c>
      <c r="BY571" t="str">
        <f>IF(OR(BT571=FALSE,BT571="na"),"na",VLOOKUP(CP571,'Vlookup tables'!$G$2:$H$7,2,FALSE))</f>
        <v>na</v>
      </c>
      <c r="BZ571" t="str">
        <f>IF(OR(BU571=FALSE,BU571="na"),"na",VLOOKUP(CQ571,'Vlookup tables'!$G$2:$H$7,2,FALSE))</f>
        <v>na</v>
      </c>
      <c r="CA571" t="str">
        <f>IF(OR(BR571=FALSE,BR571="na"),"na",VLOOKUP(CU571,'Vlookup tables'!$J$2:$K$5,2,FALSE))</f>
        <v>na</v>
      </c>
      <c r="CB571" t="str">
        <f>IF(OR(BS571=FALSE,BS571="na"),"na",VLOOKUP(CV571,'Vlookup tables'!$J$2:$K$5,2,FALSE))</f>
        <v>na</v>
      </c>
      <c r="CC571" t="str">
        <f>IF(OR(BT571=FALSE,BT571="na"),"na",VLOOKUP(CW571,'Vlookup tables'!$J$2:$K$5,2,FALSE))</f>
        <v>na</v>
      </c>
      <c r="CD571" t="str">
        <f>IF(OR(BU571=FALSE,BU571="na"),"na",VLOOKUP(CX571,'Vlookup tables'!$J$2:$K$5,2,FALSE))</f>
        <v>na</v>
      </c>
      <c r="CE571" t="str">
        <f t="shared" si="584"/>
        <v>na</v>
      </c>
      <c r="CF571" t="str">
        <f t="shared" si="585"/>
        <v>na</v>
      </c>
      <c r="CG571" t="str">
        <f t="shared" si="586"/>
        <v>na</v>
      </c>
      <c r="CH571" t="str">
        <f t="shared" si="587"/>
        <v>na</v>
      </c>
      <c r="DI571" t="str">
        <f t="shared" si="588"/>
        <v>na</v>
      </c>
      <c r="DM571" s="5" t="s">
        <v>534</v>
      </c>
      <c r="EQ571" t="str">
        <f t="shared" si="589"/>
        <v>Unknown</v>
      </c>
      <c r="ER571" t="b">
        <f t="shared" si="590"/>
        <v>0</v>
      </c>
      <c r="ES571" t="b">
        <f t="shared" si="591"/>
        <v>0</v>
      </c>
      <c r="ET571" t="b">
        <f t="shared" si="592"/>
        <v>0</v>
      </c>
      <c r="EU571" t="b">
        <f t="shared" si="593"/>
        <v>0</v>
      </c>
      <c r="EV571" t="b">
        <f t="shared" si="594"/>
        <v>0</v>
      </c>
      <c r="EW571" t="str">
        <f t="shared" si="548"/>
        <v>na</v>
      </c>
      <c r="EX571" t="str">
        <f t="shared" si="549"/>
        <v>na</v>
      </c>
      <c r="EY571" t="str">
        <f t="shared" si="550"/>
        <v>na</v>
      </c>
      <c r="EZ571" t="str">
        <f t="shared" si="551"/>
        <v>na</v>
      </c>
      <c r="FA571" t="str">
        <f t="shared" si="552"/>
        <v>na</v>
      </c>
      <c r="FB571" t="str">
        <f t="shared" si="553"/>
        <v>na</v>
      </c>
      <c r="FC571" t="str">
        <f t="shared" si="595"/>
        <v>na</v>
      </c>
      <c r="FD571" t="str">
        <f t="shared" si="554"/>
        <v>na</v>
      </c>
      <c r="FE571" t="str">
        <f t="shared" si="555"/>
        <v>na</v>
      </c>
      <c r="FF571" t="str">
        <f t="shared" si="556"/>
        <v>na</v>
      </c>
      <c r="FG571" t="str">
        <f t="shared" si="557"/>
        <v>na</v>
      </c>
      <c r="FH571" t="str">
        <f t="shared" si="596"/>
        <v>na</v>
      </c>
      <c r="FI571" t="str">
        <f>IF(OR(FD571=FALSE,FD571="na"),"na",VLOOKUP(GH571,'Vlookup tables'!$G$2:$H$7,2,FALSE))</f>
        <v>na</v>
      </c>
      <c r="FJ571" t="str">
        <f>IF(OR(FE571=FALSE,FE571="na"),"na",VLOOKUP(GI571,'Vlookup tables'!$G$2:$H$7,2,FALSE))</f>
        <v>na</v>
      </c>
      <c r="FK571" t="str">
        <f>IF(OR(FF571=FALSE,FF571="na"),"na",VLOOKUP(GJ571,'Vlookup tables'!$G$2:$H$7,2,FALSE))</f>
        <v>na</v>
      </c>
      <c r="FL571" t="str">
        <f>IF(OR(FG571=FALSE,FG571="na"),"na",VLOOKUP(GK571,'Vlookup tables'!$G$2:$H$7,2,FALSE))</f>
        <v>na</v>
      </c>
      <c r="FM571" t="str">
        <f>IF(OR(FD571=FALSE,FD571="na"),"na",VLOOKUP(GO571,'Vlookup tables'!$J$2:$K$5,2,FALSE))</f>
        <v>na</v>
      </c>
      <c r="FN571" t="str">
        <f>IF(OR(FE571=FALSE,FE571="na"),"na",VLOOKUP(GP571,'Vlookup tables'!$J$2:$K$5,2,FALSE))</f>
        <v>na</v>
      </c>
      <c r="FO571" t="str">
        <f>IF(OR(FF571=FALSE,FF571="na"),"na",VLOOKUP(GQ571,'Vlookup tables'!$J$2:$K$5,2,FALSE))</f>
        <v>na</v>
      </c>
      <c r="FP571" t="str">
        <f>IF(OR(FG571=FALSE,FG571="na"),"na",VLOOKUP(GR571,'Vlookup tables'!$J$2:$K$5,2,FALSE))</f>
        <v>na</v>
      </c>
      <c r="FQ571" t="str">
        <f t="shared" si="558"/>
        <v>na</v>
      </c>
      <c r="FR571" t="str">
        <f t="shared" si="559"/>
        <v>na</v>
      </c>
      <c r="FS571" t="str">
        <f t="shared" si="560"/>
        <v>na</v>
      </c>
      <c r="FT571" t="str">
        <f t="shared" si="561"/>
        <v>na</v>
      </c>
      <c r="FU571" t="str">
        <f t="shared" si="562"/>
        <v>na</v>
      </c>
      <c r="HX571" t="str">
        <f>IF(IT571="","Unknown",VLOOKUP(IT571,'Vlookup tables'!$B$13:$C$16,2,FALSE))</f>
        <v>Unknown</v>
      </c>
      <c r="HY571" t="str">
        <f>IF(IU571="","Unknown",VLOOKUP(IU571,'Vlookup tables'!$D$13:$E$16,2,FALSE))</f>
        <v>Unknown</v>
      </c>
      <c r="HZ571" t="str">
        <f>IF(IV571="","Unknown",VLOOKUP(IV571,'Vlookup tables'!$F$13:$G$16,2,FALSE))</f>
        <v>Unknown</v>
      </c>
      <c r="IA571" t="str">
        <f>IF(IW571="","Unknown",VLOOKUP(IW571,'Vlookup tables'!$H$13:$I$16,2,FALSE))</f>
        <v>Unknown</v>
      </c>
      <c r="IB571" t="str">
        <f>IF(IX571="","Unknown",VLOOKUP(IX571,'Vlookup tables'!$J$13:$K$16,2,FALSE))</f>
        <v>Unknown</v>
      </c>
      <c r="IC571" t="str">
        <f>IF(IY571="","Unknown",VLOOKUP(IY571,'Vlookup tables'!$L$13:$M$16,2,FALSE))</f>
        <v>Unknown</v>
      </c>
      <c r="ID571" t="str">
        <f>IF(IZ571="","Unknown",VLOOKUP(IZ571,'Vlookup tables'!$N$13:$O$16,2,FALSE))</f>
        <v>Unknown</v>
      </c>
      <c r="IE571" t="str">
        <f>VLOOKUP(JA571,'Vlookup tables'!$P$13:$Q$15,2,FALSE)</f>
        <v>Unknown</v>
      </c>
      <c r="IF571" t="str">
        <f t="shared" si="597"/>
        <v>na</v>
      </c>
      <c r="IG571" t="str">
        <f t="shared" si="598"/>
        <v>na</v>
      </c>
      <c r="IH571" t="str">
        <f t="shared" si="599"/>
        <v>na</v>
      </c>
      <c r="II571" t="str">
        <f t="shared" si="563"/>
        <v>na</v>
      </c>
      <c r="IJ571" t="str">
        <f>IF(OR(IF571=FALSE,IF571="na"),"na",VLOOKUP(JF571,'Vlookup tables'!$G$2:$H$7,2,FALSE))</f>
        <v>na</v>
      </c>
      <c r="IK571" t="str">
        <f>IF(OR(IG571=FALSE,IG571="na"),"na",VLOOKUP(JG571,'Vlookup tables'!$G$2:$H$7,2,FALSE))</f>
        <v>na</v>
      </c>
      <c r="IL571" t="str">
        <f>IF(OR(IH571=FALSE,IH571="na"),"na",VLOOKUP(JH571,'Vlookup tables'!$G$2:$H$7,2,FALSE))</f>
        <v>na</v>
      </c>
      <c r="IM571" t="str">
        <f>IF(OR(IF571=FALSE,IF571="na"),"na",VLOOKUP(JL571,'Vlookup tables'!$J$2:$K$5,2,FALSE))</f>
        <v>na</v>
      </c>
      <c r="IN571" t="str">
        <f>IF(OR(IG571=FALSE,IG571="na"),"na",VLOOKUP(JM571,'Vlookup tables'!$J$2:$K$5,2,FALSE))</f>
        <v>na</v>
      </c>
      <c r="IO571" t="str">
        <f>IF(OR(IH571=FALSE,IH571="na"),"na",VLOOKUP(JN571,'Vlookup tables'!$J$2:$K$5,2,FALSE))</f>
        <v>na</v>
      </c>
      <c r="IP571" t="str">
        <f t="shared" si="600"/>
        <v>na</v>
      </c>
      <c r="IQ571" t="str">
        <f t="shared" si="601"/>
        <v>na</v>
      </c>
      <c r="IR571" t="str">
        <f t="shared" si="602"/>
        <v>na</v>
      </c>
      <c r="IS571" t="b">
        <f t="shared" si="603"/>
        <v>0</v>
      </c>
      <c r="KQ571" t="b">
        <f t="shared" si="604"/>
        <v>0</v>
      </c>
      <c r="KR571">
        <f t="shared" si="564"/>
        <v>114</v>
      </c>
    </row>
    <row r="572" spans="1:304" ht="29.4" customHeight="1" outlineLevel="1" x14ac:dyDescent="0.3">
      <c r="A572">
        <v>38</v>
      </c>
      <c r="B572">
        <v>552</v>
      </c>
      <c r="C572" s="2">
        <v>44914.684363425928</v>
      </c>
      <c r="D572">
        <v>1</v>
      </c>
      <c r="E572" t="s">
        <v>544</v>
      </c>
      <c r="F572" t="s">
        <v>612</v>
      </c>
      <c r="G572">
        <f>VLOOKUP(F572,'Vlookup tables'!$A$2:$B$10,2,FALSE)</f>
        <v>5</v>
      </c>
      <c r="H572" t="s">
        <v>579</v>
      </c>
      <c r="I572" t="s">
        <v>2274</v>
      </c>
      <c r="J572" t="str">
        <f t="shared" si="605"/>
        <v>Motor Carrier</v>
      </c>
      <c r="K572" t="s">
        <v>568</v>
      </c>
      <c r="L572">
        <f>VLOOKUP(K572,'Vlookup tables'!$A$2:$B$10,2,FALSE)</f>
        <v>6</v>
      </c>
      <c r="M572" t="s">
        <v>569</v>
      </c>
      <c r="N572" t="b">
        <f t="shared" si="565"/>
        <v>1</v>
      </c>
      <c r="O572" t="b">
        <f t="shared" si="566"/>
        <v>1</v>
      </c>
      <c r="P572" t="b">
        <f t="shared" si="567"/>
        <v>0</v>
      </c>
      <c r="Q572" t="b">
        <f t="shared" si="568"/>
        <v>0</v>
      </c>
      <c r="R572" t="b">
        <f t="shared" si="569"/>
        <v>0</v>
      </c>
      <c r="T572" t="str">
        <f t="shared" si="606"/>
        <v>na</v>
      </c>
      <c r="U572" t="str">
        <f t="shared" si="607"/>
        <v>na</v>
      </c>
      <c r="V572" t="str">
        <f t="shared" si="608"/>
        <v>Unknown</v>
      </c>
      <c r="W572" t="str">
        <f t="shared" si="609"/>
        <v>Unknown</v>
      </c>
      <c r="X572" t="str">
        <f t="shared" si="610"/>
        <v>Unknown</v>
      </c>
      <c r="Y572" t="s">
        <v>517</v>
      </c>
      <c r="Z572">
        <f>VLOOKUP(Y572,'Vlookup tables'!$D$2:$E$6,2,FALSE)</f>
        <v>1</v>
      </c>
      <c r="AA572" t="b">
        <f t="shared" si="547"/>
        <v>0</v>
      </c>
      <c r="AB572" t="b">
        <f t="shared" si="570"/>
        <v>0</v>
      </c>
      <c r="AC572" t="b">
        <f t="shared" si="571"/>
        <v>0</v>
      </c>
      <c r="AD572" t="b">
        <f t="shared" si="572"/>
        <v>0</v>
      </c>
      <c r="AE572" t="b">
        <f t="shared" si="573"/>
        <v>0</v>
      </c>
      <c r="AF572" t="str">
        <f>IF(OR(AA572=FALSE,AA572="na"),"na",VLOOKUP(AV572,'Vlookup tables'!$G$2:$H$7,2,FALSE))</f>
        <v>na</v>
      </c>
      <c r="AG572" t="str">
        <f>IF(OR(AB572=FALSE,AB572="na"),"na",VLOOKUP(AW572,'Vlookup tables'!$G$2:$H$7,2,FALSE))</f>
        <v>na</v>
      </c>
      <c r="AH572" t="str">
        <f>IF(OR(AC572=FALSE,AC572="na"),"na",VLOOKUP(AX572,'Vlookup tables'!$G$2:$H$7,2,FALSE))</f>
        <v>na</v>
      </c>
      <c r="AI572" t="str">
        <f>IF(OR(AD572=FALSE,AD572="na"),"na",VLOOKUP(AY572,'Vlookup tables'!$G$2:$H$7,2,FALSE))</f>
        <v>na</v>
      </c>
      <c r="AJ572" t="str">
        <f>IF(OR(AA572=FALSE,AA572="na"),"na",VLOOKUP(BC572,'Vlookup tables'!$J$2:$K$5,2,FALSE))</f>
        <v>na</v>
      </c>
      <c r="AK572" t="str">
        <f>IF(OR(AB572=FALSE,AB572="na"),"na",VLOOKUP(BD572,'Vlookup tables'!$J$2:$K$5,2,FALSE))</f>
        <v>na</v>
      </c>
      <c r="AL572" t="str">
        <f>IF(OR(AC572=FALSE,AC572="na"),"na",VLOOKUP(BE572,'Vlookup tables'!$J$2:$K$5,2,FALSE))</f>
        <v>na</v>
      </c>
      <c r="AM572" t="str">
        <f>IF(OR(AD572=FALSE,AD572="na"),"na",VLOOKUP(BF572,'Vlookup tables'!$J$2:$K$5,2,FALSE))</f>
        <v>na</v>
      </c>
      <c r="AN572" t="str">
        <f t="shared" si="574"/>
        <v>na</v>
      </c>
      <c r="AO572" t="str">
        <f t="shared" si="575"/>
        <v>na</v>
      </c>
      <c r="AP572" t="str">
        <f t="shared" si="576"/>
        <v>na</v>
      </c>
      <c r="AQ572" t="str">
        <f t="shared" si="577"/>
        <v>na</v>
      </c>
      <c r="AR572" t="s">
        <v>632</v>
      </c>
      <c r="AX572" t="s">
        <v>531</v>
      </c>
      <c r="BE572" t="s">
        <v>532</v>
      </c>
      <c r="BQ572" t="str">
        <f t="shared" si="578"/>
        <v>No</v>
      </c>
      <c r="BR572" t="str">
        <f t="shared" si="579"/>
        <v>na</v>
      </c>
      <c r="BS572" t="str">
        <f t="shared" si="580"/>
        <v>na</v>
      </c>
      <c r="BT572" t="str">
        <f t="shared" si="581"/>
        <v>na</v>
      </c>
      <c r="BU572" t="str">
        <f t="shared" si="582"/>
        <v>na</v>
      </c>
      <c r="BV572" t="str">
        <f t="shared" si="583"/>
        <v>na</v>
      </c>
      <c r="BW572" t="str">
        <f>IF(OR(BR572=FALSE,BR572="na"),"na",VLOOKUP(CN572,'Vlookup tables'!$G$2:$H$7,2,FALSE))</f>
        <v>na</v>
      </c>
      <c r="BX572" t="str">
        <f>IF(OR(BS572=FALSE,BS572="na"),"na",VLOOKUP(CO572,'Vlookup tables'!$G$2:$H$7,2,FALSE))</f>
        <v>na</v>
      </c>
      <c r="BY572" t="str">
        <f>IF(OR(BT572=FALSE,BT572="na"),"na",VLOOKUP(CP572,'Vlookup tables'!$G$2:$H$7,2,FALSE))</f>
        <v>na</v>
      </c>
      <c r="BZ572" t="str">
        <f>IF(OR(BU572=FALSE,BU572="na"),"na",VLOOKUP(CQ572,'Vlookup tables'!$G$2:$H$7,2,FALSE))</f>
        <v>na</v>
      </c>
      <c r="CA572" t="str">
        <f>IF(OR(BR572=FALSE,BR572="na"),"na",VLOOKUP(CU572,'Vlookup tables'!$J$2:$K$5,2,FALSE))</f>
        <v>na</v>
      </c>
      <c r="CB572" t="str">
        <f>IF(OR(BS572=FALSE,BS572="na"),"na",VLOOKUP(CV572,'Vlookup tables'!$J$2:$K$5,2,FALSE))</f>
        <v>na</v>
      </c>
      <c r="CC572" t="str">
        <f>IF(OR(BT572=FALSE,BT572="na"),"na",VLOOKUP(CW572,'Vlookup tables'!$J$2:$K$5,2,FALSE))</f>
        <v>na</v>
      </c>
      <c r="CD572" t="str">
        <f>IF(OR(BU572=FALSE,BU572="na"),"na",VLOOKUP(CX572,'Vlookup tables'!$J$2:$K$5,2,FALSE))</f>
        <v>na</v>
      </c>
      <c r="CE572" t="str">
        <f t="shared" si="584"/>
        <v>na</v>
      </c>
      <c r="CF572" t="str">
        <f t="shared" si="585"/>
        <v>na</v>
      </c>
      <c r="CG572" t="str">
        <f t="shared" si="586"/>
        <v>na</v>
      </c>
      <c r="CH572" t="str">
        <f t="shared" si="587"/>
        <v>na</v>
      </c>
      <c r="CI572" t="s">
        <v>617</v>
      </c>
      <c r="DI572" t="b">
        <f t="shared" si="588"/>
        <v>0</v>
      </c>
      <c r="EQ572" t="str">
        <f t="shared" si="589"/>
        <v>Unknown</v>
      </c>
      <c r="ER572" t="b">
        <f t="shared" si="590"/>
        <v>0</v>
      </c>
      <c r="ES572" t="b">
        <f t="shared" si="591"/>
        <v>0</v>
      </c>
      <c r="ET572" t="b">
        <f t="shared" si="592"/>
        <v>0</v>
      </c>
      <c r="EU572" t="b">
        <f t="shared" si="593"/>
        <v>0</v>
      </c>
      <c r="EV572" t="b">
        <f t="shared" si="594"/>
        <v>0</v>
      </c>
      <c r="EW572" t="str">
        <f t="shared" si="548"/>
        <v>na</v>
      </c>
      <c r="EX572" t="str">
        <f t="shared" si="549"/>
        <v>na</v>
      </c>
      <c r="EY572" t="str">
        <f t="shared" si="550"/>
        <v>na</v>
      </c>
      <c r="EZ572" t="str">
        <f t="shared" si="551"/>
        <v>na</v>
      </c>
      <c r="FA572" t="str">
        <f t="shared" si="552"/>
        <v>na</v>
      </c>
      <c r="FB572" t="str">
        <f t="shared" si="553"/>
        <v>na</v>
      </c>
      <c r="FC572" t="str">
        <f t="shared" si="595"/>
        <v>na</v>
      </c>
      <c r="FD572" t="str">
        <f t="shared" si="554"/>
        <v>na</v>
      </c>
      <c r="FE572" t="str">
        <f t="shared" si="555"/>
        <v>na</v>
      </c>
      <c r="FF572" t="str">
        <f t="shared" si="556"/>
        <v>na</v>
      </c>
      <c r="FG572" t="str">
        <f t="shared" si="557"/>
        <v>na</v>
      </c>
      <c r="FH572" t="str">
        <f t="shared" si="596"/>
        <v>na</v>
      </c>
      <c r="FI572" t="str">
        <f>IF(OR(FD572=FALSE,FD572="na"),"na",VLOOKUP(GH572,'Vlookup tables'!$G$2:$H$7,2,FALSE))</f>
        <v>na</v>
      </c>
      <c r="FJ572" t="str">
        <f>IF(OR(FE572=FALSE,FE572="na"),"na",VLOOKUP(GI572,'Vlookup tables'!$G$2:$H$7,2,FALSE))</f>
        <v>na</v>
      </c>
      <c r="FK572" t="str">
        <f>IF(OR(FF572=FALSE,FF572="na"),"na",VLOOKUP(GJ572,'Vlookup tables'!$G$2:$H$7,2,FALSE))</f>
        <v>na</v>
      </c>
      <c r="FL572" t="str">
        <f>IF(OR(FG572=FALSE,FG572="na"),"na",VLOOKUP(GK572,'Vlookup tables'!$G$2:$H$7,2,FALSE))</f>
        <v>na</v>
      </c>
      <c r="FM572" t="str">
        <f>IF(OR(FD572=FALSE,FD572="na"),"na",VLOOKUP(GO572,'Vlookup tables'!$J$2:$K$5,2,FALSE))</f>
        <v>na</v>
      </c>
      <c r="FN572" t="str">
        <f>IF(OR(FE572=FALSE,FE572="na"),"na",VLOOKUP(GP572,'Vlookup tables'!$J$2:$K$5,2,FALSE))</f>
        <v>na</v>
      </c>
      <c r="FO572" t="str">
        <f>IF(OR(FF572=FALSE,FF572="na"),"na",VLOOKUP(GQ572,'Vlookup tables'!$J$2:$K$5,2,FALSE))</f>
        <v>na</v>
      </c>
      <c r="FP572" t="str">
        <f>IF(OR(FG572=FALSE,FG572="na"),"na",VLOOKUP(GR572,'Vlookup tables'!$J$2:$K$5,2,FALSE))</f>
        <v>na</v>
      </c>
      <c r="FQ572" t="str">
        <f t="shared" si="558"/>
        <v>na</v>
      </c>
      <c r="FR572" t="str">
        <f t="shared" si="559"/>
        <v>na</v>
      </c>
      <c r="FS572" t="str">
        <f t="shared" si="560"/>
        <v>na</v>
      </c>
      <c r="FT572" t="str">
        <f t="shared" si="561"/>
        <v>na</v>
      </c>
      <c r="FU572" t="str">
        <f t="shared" si="562"/>
        <v>na</v>
      </c>
      <c r="HX572" t="str">
        <f>IF(IT572="","Unknown",VLOOKUP(IT572,'Vlookup tables'!$B$13:$C$16,2,FALSE))</f>
        <v>Unknown</v>
      </c>
      <c r="HY572" t="str">
        <f>IF(IU572="","Unknown",VLOOKUP(IU572,'Vlookup tables'!$D$13:$E$16,2,FALSE))</f>
        <v>Unknown</v>
      </c>
      <c r="HZ572" t="str">
        <f>IF(IV572="","Unknown",VLOOKUP(IV572,'Vlookup tables'!$F$13:$G$16,2,FALSE))</f>
        <v>Unknown</v>
      </c>
      <c r="IA572" t="str">
        <f>IF(IW572="","Unknown",VLOOKUP(IW572,'Vlookup tables'!$H$13:$I$16,2,FALSE))</f>
        <v>Unknown</v>
      </c>
      <c r="IB572" t="str">
        <f>IF(IX572="","Unknown",VLOOKUP(IX572,'Vlookup tables'!$J$13:$K$16,2,FALSE))</f>
        <v>Unknown</v>
      </c>
      <c r="IC572" t="str">
        <f>IF(IY572="","Unknown",VLOOKUP(IY572,'Vlookup tables'!$L$13:$M$16,2,FALSE))</f>
        <v>Unknown</v>
      </c>
      <c r="ID572" t="str">
        <f>IF(IZ572="","Unknown",VLOOKUP(IZ572,'Vlookup tables'!$N$13:$O$16,2,FALSE))</f>
        <v>Unknown</v>
      </c>
      <c r="IE572" t="str">
        <f>VLOOKUP(JA572,'Vlookup tables'!$P$13:$Q$15,2,FALSE)</f>
        <v>Unknown</v>
      </c>
      <c r="IF572" t="str">
        <f t="shared" si="597"/>
        <v>na</v>
      </c>
      <c r="IG572" t="str">
        <f t="shared" si="598"/>
        <v>na</v>
      </c>
      <c r="IH572" t="str">
        <f t="shared" si="599"/>
        <v>na</v>
      </c>
      <c r="II572" t="str">
        <f t="shared" si="563"/>
        <v>na</v>
      </c>
      <c r="IJ572" t="str">
        <f>IF(OR(IF572=FALSE,IF572="na"),"na",VLOOKUP(JF572,'Vlookup tables'!$G$2:$H$7,2,FALSE))</f>
        <v>na</v>
      </c>
      <c r="IK572" t="str">
        <f>IF(OR(IG572=FALSE,IG572="na"),"na",VLOOKUP(JG572,'Vlookup tables'!$G$2:$H$7,2,FALSE))</f>
        <v>na</v>
      </c>
      <c r="IL572" t="str">
        <f>IF(OR(IH572=FALSE,IH572="na"),"na",VLOOKUP(JH572,'Vlookup tables'!$G$2:$H$7,2,FALSE))</f>
        <v>na</v>
      </c>
      <c r="IM572" t="str">
        <f>IF(OR(IF572=FALSE,IF572="na"),"na",VLOOKUP(JL572,'Vlookup tables'!$J$2:$K$5,2,FALSE))</f>
        <v>na</v>
      </c>
      <c r="IN572" t="str">
        <f>IF(OR(IG572=FALSE,IG572="na"),"na",VLOOKUP(JM572,'Vlookup tables'!$J$2:$K$5,2,FALSE))</f>
        <v>na</v>
      </c>
      <c r="IO572" t="str">
        <f>IF(OR(IH572=FALSE,IH572="na"),"na",VLOOKUP(JN572,'Vlookup tables'!$J$2:$K$5,2,FALSE))</f>
        <v>na</v>
      </c>
      <c r="IP572" t="str">
        <f t="shared" si="600"/>
        <v>na</v>
      </c>
      <c r="IQ572" t="str">
        <f t="shared" si="601"/>
        <v>na</v>
      </c>
      <c r="IR572" t="str">
        <f t="shared" si="602"/>
        <v>na</v>
      </c>
      <c r="IS572" t="b">
        <f t="shared" si="603"/>
        <v>0</v>
      </c>
      <c r="KQ572" t="b">
        <f t="shared" si="604"/>
        <v>0</v>
      </c>
      <c r="KR572">
        <f t="shared" si="564"/>
        <v>118</v>
      </c>
    </row>
    <row r="573" spans="1:304" ht="22.8" customHeight="1" outlineLevel="1" x14ac:dyDescent="0.3">
      <c r="A573">
        <v>45</v>
      </c>
      <c r="B573">
        <v>386</v>
      </c>
      <c r="C573" s="2">
        <v>44915.658159722225</v>
      </c>
      <c r="D573">
        <v>1</v>
      </c>
      <c r="E573" t="s">
        <v>544</v>
      </c>
      <c r="F573" t="s">
        <v>582</v>
      </c>
      <c r="G573">
        <f>VLOOKUP(F573,'Vlookup tables'!$A$2:$B$10,2,FALSE)</f>
        <v>1</v>
      </c>
      <c r="H573" t="s">
        <v>579</v>
      </c>
      <c r="I573" t="s">
        <v>2275</v>
      </c>
      <c r="J573" t="str">
        <f t="shared" si="605"/>
        <v>motor carrier</v>
      </c>
      <c r="K573" t="s">
        <v>611</v>
      </c>
      <c r="L573">
        <f>VLOOKUP(K573,'Vlookup tables'!$A$2:$B$10,2,FALSE)</f>
        <v>4</v>
      </c>
      <c r="M573" t="s">
        <v>583</v>
      </c>
      <c r="N573" t="b">
        <f t="shared" si="565"/>
        <v>1</v>
      </c>
      <c r="O573" t="b">
        <f t="shared" si="566"/>
        <v>0</v>
      </c>
      <c r="P573" t="b">
        <f t="shared" si="567"/>
        <v>0</v>
      </c>
      <c r="Q573" t="b">
        <f t="shared" si="568"/>
        <v>0</v>
      </c>
      <c r="R573" t="b">
        <f t="shared" si="569"/>
        <v>0</v>
      </c>
      <c r="S573" t="s">
        <v>592</v>
      </c>
      <c r="T573" t="str">
        <f t="shared" si="606"/>
        <v>na</v>
      </c>
      <c r="U573" t="b">
        <f t="shared" si="607"/>
        <v>1</v>
      </c>
      <c r="V573" t="b">
        <f t="shared" si="608"/>
        <v>0</v>
      </c>
      <c r="W573" t="b">
        <f t="shared" si="609"/>
        <v>0</v>
      </c>
      <c r="X573" t="b">
        <f t="shared" si="610"/>
        <v>0</v>
      </c>
      <c r="Y573" t="s">
        <v>517</v>
      </c>
      <c r="Z573">
        <f>VLOOKUP(Y573,'Vlookup tables'!$D$2:$E$6,2,FALSE)</f>
        <v>1</v>
      </c>
      <c r="AA573" t="b">
        <f t="shared" si="547"/>
        <v>1</v>
      </c>
      <c r="AB573" t="b">
        <f t="shared" si="570"/>
        <v>0</v>
      </c>
      <c r="AC573" t="b">
        <f t="shared" si="571"/>
        <v>0</v>
      </c>
      <c r="AD573" t="b">
        <f t="shared" si="572"/>
        <v>0</v>
      </c>
      <c r="AE573" t="b">
        <f t="shared" si="573"/>
        <v>0</v>
      </c>
      <c r="AF573">
        <f>IF(OR(AA573=FALSE,AA573="na"),"na",VLOOKUP(AV573,'Vlookup tables'!$G$2:$H$7,2,FALSE))</f>
        <v>2</v>
      </c>
      <c r="AG573" t="str">
        <f>IF(OR(AB573=FALSE,AB573="na"),"na",VLOOKUP(AW573,'Vlookup tables'!$G$2:$H$7,2,FALSE))</f>
        <v>na</v>
      </c>
      <c r="AH573" t="str">
        <f>IF(OR(AC573=FALSE,AC573="na"),"na",VLOOKUP(AX573,'Vlookup tables'!$G$2:$H$7,2,FALSE))</f>
        <v>na</v>
      </c>
      <c r="AI573" t="str">
        <f>IF(OR(AD573=FALSE,AD573="na"),"na",VLOOKUP(AY573,'Vlookup tables'!$G$2:$H$7,2,FALSE))</f>
        <v>na</v>
      </c>
      <c r="AJ573">
        <f>IF(OR(AA573=FALSE,AA573="na"),"na",VLOOKUP(BC573,'Vlookup tables'!$J$2:$K$5,2,FALSE))</f>
        <v>2</v>
      </c>
      <c r="AK573" t="str">
        <f>IF(OR(AB573=FALSE,AB573="na"),"na",VLOOKUP(BD573,'Vlookup tables'!$J$2:$K$5,2,FALSE))</f>
        <v>na</v>
      </c>
      <c r="AL573" t="str">
        <f>IF(OR(AC573=FALSE,AC573="na"),"na",VLOOKUP(BE573,'Vlookup tables'!$J$2:$K$5,2,FALSE))</f>
        <v>na</v>
      </c>
      <c r="AM573" t="str">
        <f>IF(OR(AD573=FALSE,AD573="na"),"na",VLOOKUP(BF573,'Vlookup tables'!$J$2:$K$5,2,FALSE))</f>
        <v>na</v>
      </c>
      <c r="AN573" t="b">
        <f t="shared" si="574"/>
        <v>0</v>
      </c>
      <c r="AO573" t="str">
        <f t="shared" si="575"/>
        <v>na</v>
      </c>
      <c r="AP573" t="str">
        <f t="shared" si="576"/>
        <v>na</v>
      </c>
      <c r="AQ573" t="str">
        <f t="shared" si="577"/>
        <v>na</v>
      </c>
      <c r="AR573" t="s">
        <v>747</v>
      </c>
      <c r="AV573" t="s">
        <v>531</v>
      </c>
      <c r="AX573" t="s">
        <v>527</v>
      </c>
      <c r="BC573" t="s">
        <v>528</v>
      </c>
      <c r="BE573" t="s">
        <v>532</v>
      </c>
      <c r="BL573" t="s">
        <v>2276</v>
      </c>
      <c r="BQ573" t="str">
        <f t="shared" si="578"/>
        <v>Yes</v>
      </c>
      <c r="BR573" t="b">
        <f t="shared" si="579"/>
        <v>0</v>
      </c>
      <c r="BS573" t="b">
        <f t="shared" si="580"/>
        <v>1</v>
      </c>
      <c r="BT573" t="b">
        <f t="shared" si="581"/>
        <v>0</v>
      </c>
      <c r="BU573" t="b">
        <f t="shared" si="582"/>
        <v>0</v>
      </c>
      <c r="BV573" t="b">
        <f t="shared" si="583"/>
        <v>0</v>
      </c>
      <c r="BW573" t="str">
        <f>IF(OR(BR573=FALSE,BR573="na"),"na",VLOOKUP(CN573,'Vlookup tables'!$G$2:$H$7,2,FALSE))</f>
        <v>na</v>
      </c>
      <c r="BX573">
        <f>IF(OR(BS573=FALSE,BS573="na"),"na",VLOOKUP(CO573,'Vlookup tables'!$G$2:$H$7,2,FALSE))</f>
        <v>3</v>
      </c>
      <c r="BY573" t="str">
        <f>IF(OR(BT573=FALSE,BT573="na"),"na",VLOOKUP(CP573,'Vlookup tables'!$G$2:$H$7,2,FALSE))</f>
        <v>na</v>
      </c>
      <c r="BZ573" t="str">
        <f>IF(OR(BU573=FALSE,BU573="na"),"na",VLOOKUP(CQ573,'Vlookup tables'!$G$2:$H$7,2,FALSE))</f>
        <v>na</v>
      </c>
      <c r="CA573" t="str">
        <f>IF(OR(BR573=FALSE,BR573="na"),"na",VLOOKUP(CU573,'Vlookup tables'!$J$2:$K$5,2,FALSE))</f>
        <v>na</v>
      </c>
      <c r="CB573">
        <f>IF(OR(BS573=FALSE,BS573="na"),"na",VLOOKUP(CV573,'Vlookup tables'!$J$2:$K$5,2,FALSE))</f>
        <v>2</v>
      </c>
      <c r="CC573" t="str">
        <f>IF(OR(BT573=FALSE,BT573="na"),"na",VLOOKUP(CW573,'Vlookup tables'!$J$2:$K$5,2,FALSE))</f>
        <v>na</v>
      </c>
      <c r="CD573" t="str">
        <f>IF(OR(BU573=FALSE,BU573="na"),"na",VLOOKUP(CX573,'Vlookup tables'!$J$2:$K$5,2,FALSE))</f>
        <v>na</v>
      </c>
      <c r="CE573" t="str">
        <f t="shared" si="584"/>
        <v>na</v>
      </c>
      <c r="CF573" t="b">
        <f t="shared" si="585"/>
        <v>0</v>
      </c>
      <c r="CG573" t="str">
        <f t="shared" si="586"/>
        <v>na</v>
      </c>
      <c r="CH573" t="str">
        <f t="shared" si="587"/>
        <v>na</v>
      </c>
      <c r="CI573" t="s">
        <v>519</v>
      </c>
      <c r="CJ573" t="s">
        <v>805</v>
      </c>
      <c r="CO573" t="s">
        <v>527</v>
      </c>
      <c r="CV573" t="s">
        <v>528</v>
      </c>
      <c r="DI573" t="b">
        <f t="shared" si="588"/>
        <v>0</v>
      </c>
      <c r="DK573" t="s">
        <v>552</v>
      </c>
      <c r="EQ573" t="str">
        <f t="shared" si="589"/>
        <v>Unknown</v>
      </c>
      <c r="ER573" t="b">
        <f t="shared" si="590"/>
        <v>0</v>
      </c>
      <c r="ES573" t="b">
        <f t="shared" si="591"/>
        <v>0</v>
      </c>
      <c r="ET573" t="b">
        <f t="shared" si="592"/>
        <v>0</v>
      </c>
      <c r="EU573" t="b">
        <f t="shared" si="593"/>
        <v>0</v>
      </c>
      <c r="EV573" t="b">
        <f t="shared" si="594"/>
        <v>0</v>
      </c>
      <c r="EW573" t="str">
        <f t="shared" si="548"/>
        <v>na</v>
      </c>
      <c r="EX573" t="str">
        <f t="shared" si="549"/>
        <v>na</v>
      </c>
      <c r="EY573" t="str">
        <f t="shared" si="550"/>
        <v>na</v>
      </c>
      <c r="EZ573" t="str">
        <f t="shared" si="551"/>
        <v>na</v>
      </c>
      <c r="FA573" t="str">
        <f t="shared" si="552"/>
        <v>na</v>
      </c>
      <c r="FB573" t="str">
        <f t="shared" si="553"/>
        <v>na</v>
      </c>
      <c r="FC573" t="str">
        <f t="shared" si="595"/>
        <v>na</v>
      </c>
      <c r="FD573" t="str">
        <f t="shared" si="554"/>
        <v>na</v>
      </c>
      <c r="FE573" t="str">
        <f t="shared" si="555"/>
        <v>na</v>
      </c>
      <c r="FF573" t="str">
        <f t="shared" si="556"/>
        <v>na</v>
      </c>
      <c r="FG573" t="str">
        <f t="shared" si="557"/>
        <v>na</v>
      </c>
      <c r="FH573" t="str">
        <f t="shared" si="596"/>
        <v>na</v>
      </c>
      <c r="FI573" t="str">
        <f>IF(OR(FD573=FALSE,FD573="na"),"na",VLOOKUP(GH573,'Vlookup tables'!$G$2:$H$7,2,FALSE))</f>
        <v>na</v>
      </c>
      <c r="FJ573" t="str">
        <f>IF(OR(FE573=FALSE,FE573="na"),"na",VLOOKUP(GI573,'Vlookup tables'!$G$2:$H$7,2,FALSE))</f>
        <v>na</v>
      </c>
      <c r="FK573" t="str">
        <f>IF(OR(FF573=FALSE,FF573="na"),"na",VLOOKUP(GJ573,'Vlookup tables'!$G$2:$H$7,2,FALSE))</f>
        <v>na</v>
      </c>
      <c r="FL573" t="str">
        <f>IF(OR(FG573=FALSE,FG573="na"),"na",VLOOKUP(GK573,'Vlookup tables'!$G$2:$H$7,2,FALSE))</f>
        <v>na</v>
      </c>
      <c r="FM573" t="str">
        <f>IF(OR(FD573=FALSE,FD573="na"),"na",VLOOKUP(GO573,'Vlookup tables'!$J$2:$K$5,2,FALSE))</f>
        <v>na</v>
      </c>
      <c r="FN573" t="str">
        <f>IF(OR(FE573=FALSE,FE573="na"),"na",VLOOKUP(GP573,'Vlookup tables'!$J$2:$K$5,2,FALSE))</f>
        <v>na</v>
      </c>
      <c r="FO573" t="str">
        <f>IF(OR(FF573=FALSE,FF573="na"),"na",VLOOKUP(GQ573,'Vlookup tables'!$J$2:$K$5,2,FALSE))</f>
        <v>na</v>
      </c>
      <c r="FP573" t="str">
        <f>IF(OR(FG573=FALSE,FG573="na"),"na",VLOOKUP(GR573,'Vlookup tables'!$J$2:$K$5,2,FALSE))</f>
        <v>na</v>
      </c>
      <c r="FQ573" t="str">
        <f t="shared" si="558"/>
        <v>na</v>
      </c>
      <c r="FR573" t="str">
        <f t="shared" si="559"/>
        <v>na</v>
      </c>
      <c r="FS573" t="str">
        <f t="shared" si="560"/>
        <v>na</v>
      </c>
      <c r="FT573" t="str">
        <f t="shared" si="561"/>
        <v>na</v>
      </c>
      <c r="FU573" t="str">
        <f t="shared" si="562"/>
        <v>na</v>
      </c>
      <c r="HX573" t="str">
        <f>IF(IT573="","Unknown",VLOOKUP(IT573,'Vlookup tables'!$B$13:$C$16,2,FALSE))</f>
        <v>Unknown</v>
      </c>
      <c r="HY573" t="str">
        <f>IF(IU573="","Unknown",VLOOKUP(IU573,'Vlookup tables'!$D$13:$E$16,2,FALSE))</f>
        <v>Unknown</v>
      </c>
      <c r="HZ573" t="str">
        <f>IF(IV573="","Unknown",VLOOKUP(IV573,'Vlookup tables'!$F$13:$G$16,2,FALSE))</f>
        <v>Unknown</v>
      </c>
      <c r="IA573" t="str">
        <f>IF(IW573="","Unknown",VLOOKUP(IW573,'Vlookup tables'!$H$13:$I$16,2,FALSE))</f>
        <v>Unknown</v>
      </c>
      <c r="IB573" t="str">
        <f>IF(IX573="","Unknown",VLOOKUP(IX573,'Vlookup tables'!$J$13:$K$16,2,FALSE))</f>
        <v>Unknown</v>
      </c>
      <c r="IC573" t="str">
        <f>IF(IY573="","Unknown",VLOOKUP(IY573,'Vlookup tables'!$L$13:$M$16,2,FALSE))</f>
        <v>Unknown</v>
      </c>
      <c r="ID573" t="str">
        <f>IF(IZ573="","Unknown",VLOOKUP(IZ573,'Vlookup tables'!$N$13:$O$16,2,FALSE))</f>
        <v>Unknown</v>
      </c>
      <c r="IE573" t="str">
        <f>VLOOKUP(JA573,'Vlookup tables'!$P$13:$Q$15,2,FALSE)</f>
        <v>Unknown</v>
      </c>
      <c r="IF573" t="str">
        <f t="shared" si="597"/>
        <v>na</v>
      </c>
      <c r="IG573" t="str">
        <f t="shared" si="598"/>
        <v>na</v>
      </c>
      <c r="IH573" t="str">
        <f t="shared" si="599"/>
        <v>na</v>
      </c>
      <c r="II573" t="str">
        <f t="shared" si="563"/>
        <v>na</v>
      </c>
      <c r="IJ573" t="str">
        <f>IF(OR(IF573=FALSE,IF573="na"),"na",VLOOKUP(JF573,'Vlookup tables'!$G$2:$H$7,2,FALSE))</f>
        <v>na</v>
      </c>
      <c r="IK573" t="str">
        <f>IF(OR(IG573=FALSE,IG573="na"),"na",VLOOKUP(JG573,'Vlookup tables'!$G$2:$H$7,2,FALSE))</f>
        <v>na</v>
      </c>
      <c r="IL573" t="str">
        <f>IF(OR(IH573=FALSE,IH573="na"),"na",VLOOKUP(JH573,'Vlookup tables'!$G$2:$H$7,2,FALSE))</f>
        <v>na</v>
      </c>
      <c r="IM573" t="str">
        <f>IF(OR(IF573=FALSE,IF573="na"),"na",VLOOKUP(JL573,'Vlookup tables'!$J$2:$K$5,2,FALSE))</f>
        <v>na</v>
      </c>
      <c r="IN573" t="str">
        <f>IF(OR(IG573=FALSE,IG573="na"),"na",VLOOKUP(JM573,'Vlookup tables'!$J$2:$K$5,2,FALSE))</f>
        <v>na</v>
      </c>
      <c r="IO573" t="str">
        <f>IF(OR(IH573=FALSE,IH573="na"),"na",VLOOKUP(JN573,'Vlookup tables'!$J$2:$K$5,2,FALSE))</f>
        <v>na</v>
      </c>
      <c r="IP573" t="str">
        <f t="shared" si="600"/>
        <v>na</v>
      </c>
      <c r="IQ573" t="str">
        <f t="shared" si="601"/>
        <v>na</v>
      </c>
      <c r="IR573" t="str">
        <f t="shared" si="602"/>
        <v>na</v>
      </c>
      <c r="IS573" t="b">
        <f t="shared" si="603"/>
        <v>0</v>
      </c>
      <c r="KQ573" t="b">
        <f t="shared" si="604"/>
        <v>0</v>
      </c>
      <c r="KR573">
        <f t="shared" si="564"/>
        <v>126</v>
      </c>
    </row>
    <row r="574" spans="1:304" ht="21" customHeight="1" outlineLevel="1" x14ac:dyDescent="0.3">
      <c r="A574">
        <v>13</v>
      </c>
      <c r="B574">
        <v>82706</v>
      </c>
      <c r="C574" s="2">
        <v>44916.261250000003</v>
      </c>
      <c r="D574">
        <v>1</v>
      </c>
      <c r="E574" t="s">
        <v>581</v>
      </c>
      <c r="F574" t="s">
        <v>568</v>
      </c>
      <c r="G574">
        <f>VLOOKUP(F574,'Vlookup tables'!$A$2:$B$10,2,FALSE)</f>
        <v>6</v>
      </c>
      <c r="H574" t="s">
        <v>631</v>
      </c>
      <c r="J574" t="str">
        <f t="shared" si="605"/>
        <v>Maintenance</v>
      </c>
      <c r="K574" t="s">
        <v>568</v>
      </c>
      <c r="L574">
        <f>VLOOKUP(K574,'Vlookup tables'!$A$2:$B$10,2,FALSE)</f>
        <v>6</v>
      </c>
      <c r="M574" t="s">
        <v>701</v>
      </c>
      <c r="N574" t="b">
        <f t="shared" si="565"/>
        <v>1</v>
      </c>
      <c r="O574" t="b">
        <f t="shared" si="566"/>
        <v>1</v>
      </c>
      <c r="P574" t="b">
        <f t="shared" si="567"/>
        <v>0</v>
      </c>
      <c r="Q574" t="b">
        <f t="shared" si="568"/>
        <v>1</v>
      </c>
      <c r="R574" t="b">
        <f t="shared" si="569"/>
        <v>0</v>
      </c>
      <c r="S574" t="s">
        <v>547</v>
      </c>
      <c r="T574" t="str">
        <f t="shared" si="606"/>
        <v>na</v>
      </c>
      <c r="U574" t="str">
        <f t="shared" si="607"/>
        <v>na</v>
      </c>
      <c r="V574" t="b">
        <f t="shared" si="608"/>
        <v>1</v>
      </c>
      <c r="W574" t="str">
        <f t="shared" si="609"/>
        <v>na</v>
      </c>
      <c r="X574" t="b">
        <f t="shared" si="610"/>
        <v>0</v>
      </c>
      <c r="Y574" t="s">
        <v>517</v>
      </c>
      <c r="Z574">
        <f>VLOOKUP(Y574,'Vlookup tables'!$D$2:$E$6,2,FALSE)</f>
        <v>1</v>
      </c>
      <c r="AA574" t="str">
        <f t="shared" si="547"/>
        <v>Unknown</v>
      </c>
      <c r="AB574" t="str">
        <f t="shared" si="570"/>
        <v>Unknown</v>
      </c>
      <c r="AC574" t="str">
        <f t="shared" si="571"/>
        <v>Unknown</v>
      </c>
      <c r="AD574" t="str">
        <f t="shared" si="572"/>
        <v>Unknown</v>
      </c>
      <c r="AE574" t="str">
        <f t="shared" si="573"/>
        <v>Unknown</v>
      </c>
      <c r="AF574" t="str">
        <f>IF(OR(AA574=FALSE,AA574="na"),"na",VLOOKUP(AV574,'Vlookup tables'!$G$2:$H$7,2,FALSE))</f>
        <v>Unknown</v>
      </c>
      <c r="AG574" t="str">
        <f>IF(OR(AB574=FALSE,AB574="na"),"na",VLOOKUP(AW574,'Vlookup tables'!$G$2:$H$7,2,FALSE))</f>
        <v>Unknown</v>
      </c>
      <c r="AH574" t="str">
        <f>IF(OR(AC574=FALSE,AC574="na"),"na",VLOOKUP(AX574,'Vlookup tables'!$G$2:$H$7,2,FALSE))</f>
        <v>Unknown</v>
      </c>
      <c r="AI574" t="str">
        <f>IF(OR(AD574=FALSE,AD574="na"),"na",VLOOKUP(AY574,'Vlookup tables'!$G$2:$H$7,2,FALSE))</f>
        <v>Unknown</v>
      </c>
      <c r="AJ574" t="str">
        <f>IF(OR(AA574=FALSE,AA574="na"),"na",VLOOKUP(BC574,'Vlookup tables'!$J$2:$K$5,2,FALSE))</f>
        <v>Unknown</v>
      </c>
      <c r="AK574" t="str">
        <f>IF(OR(AB574=FALSE,AB574="na"),"na",VLOOKUP(BD574,'Vlookup tables'!$J$2:$K$5,2,FALSE))</f>
        <v>Unknown</v>
      </c>
      <c r="AL574" t="str">
        <f>IF(OR(AC574=FALSE,AC574="na"),"na",VLOOKUP(BE574,'Vlookup tables'!$J$2:$K$5,2,FALSE))</f>
        <v>Unknown</v>
      </c>
      <c r="AM574" t="str">
        <f>IF(OR(AD574=FALSE,AD574="na"),"na",VLOOKUP(BF574,'Vlookup tables'!$J$2:$K$5,2,FALSE))</f>
        <v>Unknown</v>
      </c>
      <c r="AN574" t="b">
        <f t="shared" si="574"/>
        <v>0</v>
      </c>
      <c r="AO574" t="b">
        <f t="shared" si="575"/>
        <v>0</v>
      </c>
      <c r="AP574" t="b">
        <f t="shared" si="576"/>
        <v>0</v>
      </c>
      <c r="AQ574" t="b">
        <f t="shared" si="577"/>
        <v>0</v>
      </c>
      <c r="BQ574" t="str">
        <f t="shared" si="578"/>
        <v>Unknown</v>
      </c>
      <c r="BR574" t="str">
        <f t="shared" si="579"/>
        <v>Unknown</v>
      </c>
      <c r="BS574" t="str">
        <f t="shared" si="580"/>
        <v>Unknown</v>
      </c>
      <c r="BT574" t="str">
        <f t="shared" si="581"/>
        <v>Unknown</v>
      </c>
      <c r="BU574" t="str">
        <f t="shared" si="582"/>
        <v>Unknown</v>
      </c>
      <c r="BV574" t="str">
        <f t="shared" si="583"/>
        <v>Unknown</v>
      </c>
      <c r="BW574" t="str">
        <f>IF(OR(BR574=FALSE,BR574="na"),"na",VLOOKUP(CN574,'Vlookup tables'!$G$2:$H$7,2,FALSE))</f>
        <v>Unknown</v>
      </c>
      <c r="BX574" t="str">
        <f>IF(OR(BS574=FALSE,BS574="na"),"na",VLOOKUP(CO574,'Vlookup tables'!$G$2:$H$7,2,FALSE))</f>
        <v>Unknown</v>
      </c>
      <c r="BY574" t="str">
        <f>IF(OR(BT574=FALSE,BT574="na"),"na",VLOOKUP(CP574,'Vlookup tables'!$G$2:$H$7,2,FALSE))</f>
        <v>Unknown</v>
      </c>
      <c r="BZ574" t="str">
        <f>IF(OR(BU574=FALSE,BU574="na"),"na",VLOOKUP(CQ574,'Vlookup tables'!$G$2:$H$7,2,FALSE))</f>
        <v>Unknown</v>
      </c>
      <c r="CA574" t="str">
        <f>IF(OR(BR574=FALSE,BR574="na"),"na",VLOOKUP(CU574,'Vlookup tables'!$J$2:$K$5,2,FALSE))</f>
        <v>Unknown</v>
      </c>
      <c r="CB574" t="str">
        <f>IF(OR(BS574=FALSE,BS574="na"),"na",VLOOKUP(CV574,'Vlookup tables'!$J$2:$K$5,2,FALSE))</f>
        <v>Unknown</v>
      </c>
      <c r="CC574" t="str">
        <f>IF(OR(BT574=FALSE,BT574="na"),"na",VLOOKUP(CW574,'Vlookup tables'!$J$2:$K$5,2,FALSE))</f>
        <v>Unknown</v>
      </c>
      <c r="CD574" t="str">
        <f>IF(OR(BU574=FALSE,BU574="na"),"na",VLOOKUP(CX574,'Vlookup tables'!$J$2:$K$5,2,FALSE))</f>
        <v>Unknown</v>
      </c>
      <c r="CE574" t="b">
        <f t="shared" si="584"/>
        <v>0</v>
      </c>
      <c r="CF574" t="b">
        <f t="shared" si="585"/>
        <v>0</v>
      </c>
      <c r="CG574" t="b">
        <f t="shared" si="586"/>
        <v>0</v>
      </c>
      <c r="CH574" t="b">
        <f t="shared" si="587"/>
        <v>0</v>
      </c>
      <c r="DI574" t="b">
        <f t="shared" si="588"/>
        <v>0</v>
      </c>
      <c r="EQ574" t="str">
        <f t="shared" si="589"/>
        <v>Unknown</v>
      </c>
      <c r="ER574" t="b">
        <f t="shared" si="590"/>
        <v>0</v>
      </c>
      <c r="ES574" t="b">
        <f t="shared" si="591"/>
        <v>0</v>
      </c>
      <c r="ET574" t="b">
        <f t="shared" si="592"/>
        <v>0</v>
      </c>
      <c r="EU574" t="b">
        <f t="shared" si="593"/>
        <v>0</v>
      </c>
      <c r="EV574" t="b">
        <f t="shared" si="594"/>
        <v>0</v>
      </c>
      <c r="EW574" t="str">
        <f t="shared" si="548"/>
        <v>na</v>
      </c>
      <c r="EX574" t="str">
        <f t="shared" si="549"/>
        <v>na</v>
      </c>
      <c r="EY574" t="str">
        <f t="shared" si="550"/>
        <v>na</v>
      </c>
      <c r="EZ574" t="str">
        <f t="shared" si="551"/>
        <v>na</v>
      </c>
      <c r="FA574" t="str">
        <f t="shared" si="552"/>
        <v>na</v>
      </c>
      <c r="FB574" t="str">
        <f t="shared" si="553"/>
        <v>na</v>
      </c>
      <c r="FC574" t="str">
        <f t="shared" si="595"/>
        <v>na</v>
      </c>
      <c r="FD574" t="str">
        <f t="shared" si="554"/>
        <v>na</v>
      </c>
      <c r="FE574" t="str">
        <f t="shared" si="555"/>
        <v>na</v>
      </c>
      <c r="FF574" t="str">
        <f t="shared" si="556"/>
        <v>na</v>
      </c>
      <c r="FG574" t="str">
        <f t="shared" si="557"/>
        <v>na</v>
      </c>
      <c r="FH574" t="str">
        <f t="shared" si="596"/>
        <v>na</v>
      </c>
      <c r="FI574" t="str">
        <f>IF(OR(FD574=FALSE,FD574="na"),"na",VLOOKUP(GH574,'Vlookup tables'!$G$2:$H$7,2,FALSE))</f>
        <v>na</v>
      </c>
      <c r="FJ574" t="str">
        <f>IF(OR(FE574=FALSE,FE574="na"),"na",VLOOKUP(GI574,'Vlookup tables'!$G$2:$H$7,2,FALSE))</f>
        <v>na</v>
      </c>
      <c r="FK574" t="str">
        <f>IF(OR(FF574=FALSE,FF574="na"),"na",VLOOKUP(GJ574,'Vlookup tables'!$G$2:$H$7,2,FALSE))</f>
        <v>na</v>
      </c>
      <c r="FL574" t="str">
        <f>IF(OR(FG574=FALSE,FG574="na"),"na",VLOOKUP(GK574,'Vlookup tables'!$G$2:$H$7,2,FALSE))</f>
        <v>na</v>
      </c>
      <c r="FM574" t="str">
        <f>IF(OR(FD574=FALSE,FD574="na"),"na",VLOOKUP(GO574,'Vlookup tables'!$J$2:$K$5,2,FALSE))</f>
        <v>na</v>
      </c>
      <c r="FN574" t="str">
        <f>IF(OR(FE574=FALSE,FE574="na"),"na",VLOOKUP(GP574,'Vlookup tables'!$J$2:$K$5,2,FALSE))</f>
        <v>na</v>
      </c>
      <c r="FO574" t="str">
        <f>IF(OR(FF574=FALSE,FF574="na"),"na",VLOOKUP(GQ574,'Vlookup tables'!$J$2:$K$5,2,FALSE))</f>
        <v>na</v>
      </c>
      <c r="FP574" t="str">
        <f>IF(OR(FG574=FALSE,FG574="na"),"na",VLOOKUP(GR574,'Vlookup tables'!$J$2:$K$5,2,FALSE))</f>
        <v>na</v>
      </c>
      <c r="FQ574" t="str">
        <f t="shared" si="558"/>
        <v>na</v>
      </c>
      <c r="FR574" t="str">
        <f t="shared" si="559"/>
        <v>na</v>
      </c>
      <c r="FS574" t="str">
        <f t="shared" si="560"/>
        <v>na</v>
      </c>
      <c r="FT574" t="str">
        <f t="shared" si="561"/>
        <v>na</v>
      </c>
      <c r="FU574" t="str">
        <f t="shared" si="562"/>
        <v>na</v>
      </c>
      <c r="HX574" t="str">
        <f>IF(IT574="","Unknown",VLOOKUP(IT574,'Vlookup tables'!$B$13:$C$16,2,FALSE))</f>
        <v>Unknown</v>
      </c>
      <c r="HY574" t="str">
        <f>IF(IU574="","Unknown",VLOOKUP(IU574,'Vlookup tables'!$D$13:$E$16,2,FALSE))</f>
        <v>Unknown</v>
      </c>
      <c r="HZ574" t="str">
        <f>IF(IV574="","Unknown",VLOOKUP(IV574,'Vlookup tables'!$F$13:$G$16,2,FALSE))</f>
        <v>Unknown</v>
      </c>
      <c r="IA574" t="str">
        <f>IF(IW574="","Unknown",VLOOKUP(IW574,'Vlookup tables'!$H$13:$I$16,2,FALSE))</f>
        <v>Unknown</v>
      </c>
      <c r="IB574" t="str">
        <f>IF(IX574="","Unknown",VLOOKUP(IX574,'Vlookup tables'!$J$13:$K$16,2,FALSE))</f>
        <v>Unknown</v>
      </c>
      <c r="IC574" t="str">
        <f>IF(IY574="","Unknown",VLOOKUP(IY574,'Vlookup tables'!$L$13:$M$16,2,FALSE))</f>
        <v>Unknown</v>
      </c>
      <c r="ID574" t="str">
        <f>IF(IZ574="","Unknown",VLOOKUP(IZ574,'Vlookup tables'!$N$13:$O$16,2,FALSE))</f>
        <v>Unknown</v>
      </c>
      <c r="IE574" t="str">
        <f>VLOOKUP(JA574,'Vlookup tables'!$P$13:$Q$15,2,FALSE)</f>
        <v>Unknown</v>
      </c>
      <c r="IF574" t="str">
        <f t="shared" si="597"/>
        <v>na</v>
      </c>
      <c r="IG574" t="str">
        <f t="shared" si="598"/>
        <v>na</v>
      </c>
      <c r="IH574" t="str">
        <f t="shared" si="599"/>
        <v>na</v>
      </c>
      <c r="II574" t="str">
        <f t="shared" si="563"/>
        <v>na</v>
      </c>
      <c r="IJ574" t="str">
        <f>IF(OR(IF574=FALSE,IF574="na"),"na",VLOOKUP(JF574,'Vlookup tables'!$G$2:$H$7,2,FALSE))</f>
        <v>na</v>
      </c>
      <c r="IK574" t="str">
        <f>IF(OR(IG574=FALSE,IG574="na"),"na",VLOOKUP(JG574,'Vlookup tables'!$G$2:$H$7,2,FALSE))</f>
        <v>na</v>
      </c>
      <c r="IL574" t="str">
        <f>IF(OR(IH574=FALSE,IH574="na"),"na",VLOOKUP(JH574,'Vlookup tables'!$G$2:$H$7,2,FALSE))</f>
        <v>na</v>
      </c>
      <c r="IM574" t="str">
        <f>IF(OR(IF574=FALSE,IF574="na"),"na",VLOOKUP(JL574,'Vlookup tables'!$J$2:$K$5,2,FALSE))</f>
        <v>na</v>
      </c>
      <c r="IN574" t="str">
        <f>IF(OR(IG574=FALSE,IG574="na"),"na",VLOOKUP(JM574,'Vlookup tables'!$J$2:$K$5,2,FALSE))</f>
        <v>na</v>
      </c>
      <c r="IO574" t="str">
        <f>IF(OR(IH574=FALSE,IH574="na"),"na",VLOOKUP(JN574,'Vlookup tables'!$J$2:$K$5,2,FALSE))</f>
        <v>na</v>
      </c>
      <c r="IP574" t="str">
        <f t="shared" si="600"/>
        <v>na</v>
      </c>
      <c r="IQ574" t="str">
        <f t="shared" si="601"/>
        <v>na</v>
      </c>
      <c r="IR574" t="str">
        <f t="shared" si="602"/>
        <v>na</v>
      </c>
      <c r="IS574" t="b">
        <f t="shared" si="603"/>
        <v>0</v>
      </c>
      <c r="KQ574" t="b">
        <f t="shared" si="604"/>
        <v>0</v>
      </c>
      <c r="KR574">
        <f t="shared" si="564"/>
        <v>114</v>
      </c>
    </row>
    <row r="575" spans="1:304" ht="23.4" customHeight="1" outlineLevel="1" x14ac:dyDescent="0.3">
      <c r="A575">
        <v>38</v>
      </c>
      <c r="B575">
        <v>247</v>
      </c>
      <c r="C575" s="2">
        <v>44916.26966435185</v>
      </c>
      <c r="D575">
        <v>1</v>
      </c>
      <c r="E575" t="s">
        <v>544</v>
      </c>
      <c r="F575" t="s">
        <v>566</v>
      </c>
      <c r="G575">
        <f>VLOOKUP(F575,'Vlookup tables'!$A$2:$B$10,2,FALSE)</f>
        <v>3</v>
      </c>
      <c r="H575" t="s">
        <v>567</v>
      </c>
      <c r="J575" t="str">
        <f t="shared" si="605"/>
        <v>Administration</v>
      </c>
      <c r="K575" t="s">
        <v>566</v>
      </c>
      <c r="L575">
        <f>VLOOKUP(K575,'Vlookup tables'!$A$2:$B$10,2,FALSE)</f>
        <v>3</v>
      </c>
      <c r="M575" t="s">
        <v>1177</v>
      </c>
      <c r="N575" t="b">
        <f t="shared" si="565"/>
        <v>0</v>
      </c>
      <c r="O575" t="b">
        <f t="shared" si="566"/>
        <v>1</v>
      </c>
      <c r="P575" t="b">
        <f t="shared" si="567"/>
        <v>0</v>
      </c>
      <c r="Q575" t="b">
        <f t="shared" si="568"/>
        <v>1</v>
      </c>
      <c r="R575" t="b">
        <f t="shared" si="569"/>
        <v>1</v>
      </c>
      <c r="T575" t="str">
        <f t="shared" si="606"/>
        <v>Unknown</v>
      </c>
      <c r="U575" t="str">
        <f t="shared" si="607"/>
        <v>na</v>
      </c>
      <c r="V575" t="str">
        <f t="shared" si="608"/>
        <v>Unknown</v>
      </c>
      <c r="W575" t="str">
        <f t="shared" si="609"/>
        <v>na</v>
      </c>
      <c r="X575" t="str">
        <f t="shared" si="610"/>
        <v>na</v>
      </c>
      <c r="Y575" t="s">
        <v>517</v>
      </c>
      <c r="Z575">
        <f>VLOOKUP(Y575,'Vlookup tables'!$D$2:$E$6,2,FALSE)</f>
        <v>1</v>
      </c>
      <c r="AA575" t="b">
        <f t="shared" si="547"/>
        <v>0</v>
      </c>
      <c r="AB575" t="b">
        <f t="shared" si="570"/>
        <v>1</v>
      </c>
      <c r="AC575" t="b">
        <f t="shared" si="571"/>
        <v>0</v>
      </c>
      <c r="AD575" t="b">
        <f t="shared" si="572"/>
        <v>1</v>
      </c>
      <c r="AE575" t="b">
        <f t="shared" si="573"/>
        <v>0</v>
      </c>
      <c r="AF575" t="str">
        <f>IF(OR(AA575=FALSE,AA575="na"),"na",VLOOKUP(AV575,'Vlookup tables'!$G$2:$H$7,2,FALSE))</f>
        <v>na</v>
      </c>
      <c r="AG575">
        <f>IF(OR(AB575=FALSE,AB575="na"),"na",VLOOKUP(AW575,'Vlookup tables'!$G$2:$H$7,2,FALSE))</f>
        <v>5</v>
      </c>
      <c r="AH575" t="str">
        <f>IF(OR(AC575=FALSE,AC575="na"),"na",VLOOKUP(AX575,'Vlookup tables'!$G$2:$H$7,2,FALSE))</f>
        <v>na</v>
      </c>
      <c r="AI575">
        <f>IF(OR(AD575=FALSE,AD575="na"),"na",VLOOKUP(AY575,'Vlookup tables'!$G$2:$H$7,2,FALSE))</f>
        <v>5</v>
      </c>
      <c r="AJ575" t="str">
        <f>IF(OR(AA575=FALSE,AA575="na"),"na",VLOOKUP(BC575,'Vlookup tables'!$J$2:$K$5,2,FALSE))</f>
        <v>na</v>
      </c>
      <c r="AK575">
        <f>IF(OR(AB575=FALSE,AB575="na"),"na",VLOOKUP(BD575,'Vlookup tables'!$J$2:$K$5,2,FALSE))</f>
        <v>3</v>
      </c>
      <c r="AL575" t="str">
        <f>IF(OR(AC575=FALSE,AC575="na"),"na",VLOOKUP(BE575,'Vlookup tables'!$J$2:$K$5,2,FALSE))</f>
        <v>na</v>
      </c>
      <c r="AM575">
        <f>IF(OR(AD575=FALSE,AD575="na"),"na",VLOOKUP(BF575,'Vlookup tables'!$J$2:$K$5,2,FALSE))</f>
        <v>3</v>
      </c>
      <c r="AN575" t="str">
        <f t="shared" si="574"/>
        <v>na</v>
      </c>
      <c r="AO575" t="b">
        <f t="shared" si="575"/>
        <v>0</v>
      </c>
      <c r="AP575" t="str">
        <f t="shared" si="576"/>
        <v>na</v>
      </c>
      <c r="AQ575" t="b">
        <f t="shared" si="577"/>
        <v>0</v>
      </c>
      <c r="AR575" t="s">
        <v>1130</v>
      </c>
      <c r="AW575" t="s">
        <v>551</v>
      </c>
      <c r="AY575" t="s">
        <v>551</v>
      </c>
      <c r="BD575" t="s">
        <v>532</v>
      </c>
      <c r="BF575" t="s">
        <v>532</v>
      </c>
      <c r="BQ575" t="str">
        <f t="shared" si="578"/>
        <v>No</v>
      </c>
      <c r="BR575" t="str">
        <f t="shared" si="579"/>
        <v>na</v>
      </c>
      <c r="BS575" t="str">
        <f t="shared" si="580"/>
        <v>na</v>
      </c>
      <c r="BT575" t="str">
        <f t="shared" si="581"/>
        <v>na</v>
      </c>
      <c r="BU575" t="str">
        <f t="shared" si="582"/>
        <v>na</v>
      </c>
      <c r="BV575" t="str">
        <f t="shared" si="583"/>
        <v>na</v>
      </c>
      <c r="BW575" t="str">
        <f>IF(OR(BR575=FALSE,BR575="na"),"na",VLOOKUP(CN575,'Vlookup tables'!$G$2:$H$7,2,FALSE))</f>
        <v>na</v>
      </c>
      <c r="BX575" t="str">
        <f>IF(OR(BS575=FALSE,BS575="na"),"na",VLOOKUP(CO575,'Vlookup tables'!$G$2:$H$7,2,FALSE))</f>
        <v>na</v>
      </c>
      <c r="BY575" t="str">
        <f>IF(OR(BT575=FALSE,BT575="na"),"na",VLOOKUP(CP575,'Vlookup tables'!$G$2:$H$7,2,FALSE))</f>
        <v>na</v>
      </c>
      <c r="BZ575" t="str">
        <f>IF(OR(BU575=FALSE,BU575="na"),"na",VLOOKUP(CQ575,'Vlookup tables'!$G$2:$H$7,2,FALSE))</f>
        <v>na</v>
      </c>
      <c r="CA575" t="str">
        <f>IF(OR(BR575=FALSE,BR575="na"),"na",VLOOKUP(CU575,'Vlookup tables'!$J$2:$K$5,2,FALSE))</f>
        <v>na</v>
      </c>
      <c r="CB575" t="str">
        <f>IF(OR(BS575=FALSE,BS575="na"),"na",VLOOKUP(CV575,'Vlookup tables'!$J$2:$K$5,2,FALSE))</f>
        <v>na</v>
      </c>
      <c r="CC575" t="str">
        <f>IF(OR(BT575=FALSE,BT575="na"),"na",VLOOKUP(CW575,'Vlookup tables'!$J$2:$K$5,2,FALSE))</f>
        <v>na</v>
      </c>
      <c r="CD575" t="str">
        <f>IF(OR(BU575=FALSE,BU575="na"),"na",VLOOKUP(CX575,'Vlookup tables'!$J$2:$K$5,2,FALSE))</f>
        <v>na</v>
      </c>
      <c r="CE575" t="str">
        <f t="shared" si="584"/>
        <v>na</v>
      </c>
      <c r="CF575" t="str">
        <f t="shared" si="585"/>
        <v>na</v>
      </c>
      <c r="CG575" t="str">
        <f t="shared" si="586"/>
        <v>na</v>
      </c>
      <c r="CH575" t="str">
        <f t="shared" si="587"/>
        <v>na</v>
      </c>
      <c r="CI575" t="s">
        <v>617</v>
      </c>
      <c r="DI575" t="b">
        <f t="shared" si="588"/>
        <v>0</v>
      </c>
      <c r="EQ575" t="str">
        <f t="shared" si="589"/>
        <v>Unknown</v>
      </c>
      <c r="ER575" t="b">
        <f t="shared" si="590"/>
        <v>0</v>
      </c>
      <c r="ES575" t="b">
        <f t="shared" si="591"/>
        <v>0</v>
      </c>
      <c r="ET575" t="b">
        <f t="shared" si="592"/>
        <v>0</v>
      </c>
      <c r="EU575" t="b">
        <f t="shared" si="593"/>
        <v>0</v>
      </c>
      <c r="EV575" t="b">
        <f t="shared" si="594"/>
        <v>0</v>
      </c>
      <c r="EW575" t="str">
        <f t="shared" si="548"/>
        <v>na</v>
      </c>
      <c r="EX575" t="str">
        <f t="shared" si="549"/>
        <v>na</v>
      </c>
      <c r="EY575" t="str">
        <f t="shared" si="550"/>
        <v>na</v>
      </c>
      <c r="EZ575" t="str">
        <f t="shared" si="551"/>
        <v>na</v>
      </c>
      <c r="FA575" t="str">
        <f t="shared" si="552"/>
        <v>na</v>
      </c>
      <c r="FB575" t="str">
        <f t="shared" si="553"/>
        <v>na</v>
      </c>
      <c r="FC575" t="str">
        <f t="shared" si="595"/>
        <v>na</v>
      </c>
      <c r="FD575" t="str">
        <f t="shared" si="554"/>
        <v>na</v>
      </c>
      <c r="FE575" t="str">
        <f t="shared" si="555"/>
        <v>na</v>
      </c>
      <c r="FF575" t="str">
        <f t="shared" si="556"/>
        <v>na</v>
      </c>
      <c r="FG575" t="str">
        <f t="shared" si="557"/>
        <v>na</v>
      </c>
      <c r="FH575" t="str">
        <f t="shared" si="596"/>
        <v>na</v>
      </c>
      <c r="FI575" t="str">
        <f>IF(OR(FD575=FALSE,FD575="na"),"na",VLOOKUP(GH575,'Vlookup tables'!$G$2:$H$7,2,FALSE))</f>
        <v>na</v>
      </c>
      <c r="FJ575" t="str">
        <f>IF(OR(FE575=FALSE,FE575="na"),"na",VLOOKUP(GI575,'Vlookup tables'!$G$2:$H$7,2,FALSE))</f>
        <v>na</v>
      </c>
      <c r="FK575" t="str">
        <f>IF(OR(FF575=FALSE,FF575="na"),"na",VLOOKUP(GJ575,'Vlookup tables'!$G$2:$H$7,2,FALSE))</f>
        <v>na</v>
      </c>
      <c r="FL575" t="str">
        <f>IF(OR(FG575=FALSE,FG575="na"),"na",VLOOKUP(GK575,'Vlookup tables'!$G$2:$H$7,2,FALSE))</f>
        <v>na</v>
      </c>
      <c r="FM575" t="str">
        <f>IF(OR(FD575=FALSE,FD575="na"),"na",VLOOKUP(GO575,'Vlookup tables'!$J$2:$K$5,2,FALSE))</f>
        <v>na</v>
      </c>
      <c r="FN575" t="str">
        <f>IF(OR(FE575=FALSE,FE575="na"),"na",VLOOKUP(GP575,'Vlookup tables'!$J$2:$K$5,2,FALSE))</f>
        <v>na</v>
      </c>
      <c r="FO575" t="str">
        <f>IF(OR(FF575=FALSE,FF575="na"),"na",VLOOKUP(GQ575,'Vlookup tables'!$J$2:$K$5,2,FALSE))</f>
        <v>na</v>
      </c>
      <c r="FP575" t="str">
        <f>IF(OR(FG575=FALSE,FG575="na"),"na",VLOOKUP(GR575,'Vlookup tables'!$J$2:$K$5,2,FALSE))</f>
        <v>na</v>
      </c>
      <c r="FQ575" t="str">
        <f t="shared" si="558"/>
        <v>na</v>
      </c>
      <c r="FR575" t="str">
        <f t="shared" si="559"/>
        <v>na</v>
      </c>
      <c r="FS575" t="str">
        <f t="shared" si="560"/>
        <v>na</v>
      </c>
      <c r="FT575" t="str">
        <f t="shared" si="561"/>
        <v>na</v>
      </c>
      <c r="FU575" t="str">
        <f t="shared" si="562"/>
        <v>na</v>
      </c>
      <c r="HX575" t="str">
        <f>IF(IT575="","Unknown",VLOOKUP(IT575,'Vlookup tables'!$B$13:$C$16,2,FALSE))</f>
        <v>Unknown</v>
      </c>
      <c r="HY575" t="str">
        <f>IF(IU575="","Unknown",VLOOKUP(IU575,'Vlookup tables'!$D$13:$E$16,2,FALSE))</f>
        <v>Unknown</v>
      </c>
      <c r="HZ575" t="str">
        <f>IF(IV575="","Unknown",VLOOKUP(IV575,'Vlookup tables'!$F$13:$G$16,2,FALSE))</f>
        <v>Unknown</v>
      </c>
      <c r="IA575" t="str">
        <f>IF(IW575="","Unknown",VLOOKUP(IW575,'Vlookup tables'!$H$13:$I$16,2,FALSE))</f>
        <v>Unknown</v>
      </c>
      <c r="IB575" t="str">
        <f>IF(IX575="","Unknown",VLOOKUP(IX575,'Vlookup tables'!$J$13:$K$16,2,FALSE))</f>
        <v>Unknown</v>
      </c>
      <c r="IC575" t="str">
        <f>IF(IY575="","Unknown",VLOOKUP(IY575,'Vlookup tables'!$L$13:$M$16,2,FALSE))</f>
        <v>Unknown</v>
      </c>
      <c r="ID575" t="str">
        <f>IF(IZ575="","Unknown",VLOOKUP(IZ575,'Vlookup tables'!$N$13:$O$16,2,FALSE))</f>
        <v>Unknown</v>
      </c>
      <c r="IE575" t="str">
        <f>VLOOKUP(JA575,'Vlookup tables'!$P$13:$Q$15,2,FALSE)</f>
        <v>Unknown</v>
      </c>
      <c r="IF575" t="str">
        <f t="shared" si="597"/>
        <v>na</v>
      </c>
      <c r="IG575" t="str">
        <f t="shared" si="598"/>
        <v>na</v>
      </c>
      <c r="IH575" t="str">
        <f t="shared" si="599"/>
        <v>na</v>
      </c>
      <c r="II575" t="str">
        <f t="shared" si="563"/>
        <v>na</v>
      </c>
      <c r="IJ575" t="str">
        <f>IF(OR(IF575=FALSE,IF575="na"),"na",VLOOKUP(JF575,'Vlookup tables'!$G$2:$H$7,2,FALSE))</f>
        <v>na</v>
      </c>
      <c r="IK575" t="str">
        <f>IF(OR(IG575=FALSE,IG575="na"),"na",VLOOKUP(JG575,'Vlookup tables'!$G$2:$H$7,2,FALSE))</f>
        <v>na</v>
      </c>
      <c r="IL575" t="str">
        <f>IF(OR(IH575=FALSE,IH575="na"),"na",VLOOKUP(JH575,'Vlookup tables'!$G$2:$H$7,2,FALSE))</f>
        <v>na</v>
      </c>
      <c r="IM575" t="str">
        <f>IF(OR(IF575=FALSE,IF575="na"),"na",VLOOKUP(JL575,'Vlookup tables'!$J$2:$K$5,2,FALSE))</f>
        <v>na</v>
      </c>
      <c r="IN575" t="str">
        <f>IF(OR(IG575=FALSE,IG575="na"),"na",VLOOKUP(JM575,'Vlookup tables'!$J$2:$K$5,2,FALSE))</f>
        <v>na</v>
      </c>
      <c r="IO575" t="str">
        <f>IF(OR(IH575=FALSE,IH575="na"),"na",VLOOKUP(JN575,'Vlookup tables'!$J$2:$K$5,2,FALSE))</f>
        <v>na</v>
      </c>
      <c r="IP575" t="str">
        <f t="shared" si="600"/>
        <v>na</v>
      </c>
      <c r="IQ575" t="str">
        <f t="shared" si="601"/>
        <v>na</v>
      </c>
      <c r="IR575" t="str">
        <f t="shared" si="602"/>
        <v>na</v>
      </c>
      <c r="IS575" t="b">
        <f t="shared" si="603"/>
        <v>0</v>
      </c>
      <c r="KQ575" t="b">
        <f t="shared" si="604"/>
        <v>0</v>
      </c>
      <c r="KR575">
        <f t="shared" si="564"/>
        <v>119</v>
      </c>
    </row>
    <row r="576" spans="1:304" ht="24" customHeight="1" outlineLevel="1" x14ac:dyDescent="0.3">
      <c r="A576">
        <v>71</v>
      </c>
      <c r="B576">
        <v>480</v>
      </c>
      <c r="C576" s="2">
        <v>44916.294907407406</v>
      </c>
      <c r="D576">
        <v>1</v>
      </c>
      <c r="E576" t="s">
        <v>581</v>
      </c>
      <c r="F576" t="s">
        <v>680</v>
      </c>
      <c r="G576">
        <f>VLOOKUP(F576,'Vlookup tables'!$A$2:$B$10,2,FALSE)</f>
        <v>2</v>
      </c>
      <c r="H576" t="s">
        <v>692</v>
      </c>
      <c r="J576" t="str">
        <f t="shared" si="605"/>
        <v>Engineering Technician</v>
      </c>
      <c r="K576" t="s">
        <v>568</v>
      </c>
      <c r="L576">
        <f>VLOOKUP(K576,'Vlookup tables'!$A$2:$B$10,2,FALSE)</f>
        <v>6</v>
      </c>
      <c r="M576" t="s">
        <v>583</v>
      </c>
      <c r="N576" t="b">
        <f t="shared" si="565"/>
        <v>1</v>
      </c>
      <c r="O576" t="b">
        <f t="shared" si="566"/>
        <v>0</v>
      </c>
      <c r="P576" t="b">
        <f t="shared" si="567"/>
        <v>0</v>
      </c>
      <c r="Q576" t="b">
        <f t="shared" si="568"/>
        <v>0</v>
      </c>
      <c r="R576" t="b">
        <f t="shared" si="569"/>
        <v>0</v>
      </c>
      <c r="T576" t="str">
        <f t="shared" si="606"/>
        <v>na</v>
      </c>
      <c r="U576" t="str">
        <f t="shared" si="607"/>
        <v>Unknown</v>
      </c>
      <c r="V576" t="str">
        <f t="shared" si="608"/>
        <v>Unknown</v>
      </c>
      <c r="W576" t="str">
        <f t="shared" si="609"/>
        <v>Unknown</v>
      </c>
      <c r="X576" t="str">
        <f t="shared" si="610"/>
        <v>Unknown</v>
      </c>
      <c r="Y576" t="s">
        <v>621</v>
      </c>
      <c r="Z576">
        <f>VLOOKUP(Y576,'Vlookup tables'!$D$2:$E$6,2,FALSE)</f>
        <v>3</v>
      </c>
      <c r="AA576" t="str">
        <f t="shared" si="547"/>
        <v>na</v>
      </c>
      <c r="AB576" t="str">
        <f t="shared" si="570"/>
        <v>na</v>
      </c>
      <c r="AC576" t="str">
        <f t="shared" si="571"/>
        <v>na</v>
      </c>
      <c r="AD576" t="str">
        <f t="shared" si="572"/>
        <v>na</v>
      </c>
      <c r="AE576" t="str">
        <f t="shared" si="573"/>
        <v>na</v>
      </c>
      <c r="AF576" t="str">
        <f>IF(OR(AA576=FALSE,AA576="na"),"na",VLOOKUP(AV576,'Vlookup tables'!$G$2:$H$7,2,FALSE))</f>
        <v>na</v>
      </c>
      <c r="AG576" t="str">
        <f>IF(OR(AB576=FALSE,AB576="na"),"na",VLOOKUP(AW576,'Vlookup tables'!$G$2:$H$7,2,FALSE))</f>
        <v>na</v>
      </c>
      <c r="AH576" t="str">
        <f>IF(OR(AC576=FALSE,AC576="na"),"na",VLOOKUP(AX576,'Vlookup tables'!$G$2:$H$7,2,FALSE))</f>
        <v>na</v>
      </c>
      <c r="AI576" t="str">
        <f>IF(OR(AD576=FALSE,AD576="na"),"na",VLOOKUP(AY576,'Vlookup tables'!$G$2:$H$7,2,FALSE))</f>
        <v>na</v>
      </c>
      <c r="AJ576" t="str">
        <f>IF(OR(AA576=FALSE,AA576="na"),"na",VLOOKUP(BC576,'Vlookup tables'!$J$2:$K$5,2,FALSE))</f>
        <v>na</v>
      </c>
      <c r="AK576" t="str">
        <f>IF(OR(AB576=FALSE,AB576="na"),"na",VLOOKUP(BD576,'Vlookup tables'!$J$2:$K$5,2,FALSE))</f>
        <v>na</v>
      </c>
      <c r="AL576" t="str">
        <f>IF(OR(AC576=FALSE,AC576="na"),"na",VLOOKUP(BE576,'Vlookup tables'!$J$2:$K$5,2,FALSE))</f>
        <v>na</v>
      </c>
      <c r="AM576" t="str">
        <f>IF(OR(AD576=FALSE,AD576="na"),"na",VLOOKUP(BF576,'Vlookup tables'!$J$2:$K$5,2,FALSE))</f>
        <v>na</v>
      </c>
      <c r="AN576" t="str">
        <f t="shared" si="574"/>
        <v>na</v>
      </c>
      <c r="AO576" t="str">
        <f t="shared" si="575"/>
        <v>na</v>
      </c>
      <c r="AP576" t="str">
        <f t="shared" si="576"/>
        <v>na</v>
      </c>
      <c r="AQ576" t="str">
        <f t="shared" si="577"/>
        <v>na</v>
      </c>
      <c r="BQ576" t="str">
        <f t="shared" si="578"/>
        <v>na</v>
      </c>
      <c r="BR576" t="str">
        <f t="shared" si="579"/>
        <v>na</v>
      </c>
      <c r="BS576" t="str">
        <f t="shared" si="580"/>
        <v>na</v>
      </c>
      <c r="BT576" t="str">
        <f t="shared" si="581"/>
        <v>na</v>
      </c>
      <c r="BU576" t="str">
        <f t="shared" si="582"/>
        <v>na</v>
      </c>
      <c r="BV576" t="str">
        <f t="shared" si="583"/>
        <v>na</v>
      </c>
      <c r="BW576" t="str">
        <f>IF(OR(BR576=FALSE,BR576="na"),"na",VLOOKUP(CN576,'Vlookup tables'!$G$2:$H$7,2,FALSE))</f>
        <v>na</v>
      </c>
      <c r="BX576" t="str">
        <f>IF(OR(BS576=FALSE,BS576="na"),"na",VLOOKUP(CO576,'Vlookup tables'!$G$2:$H$7,2,FALSE))</f>
        <v>na</v>
      </c>
      <c r="BY576" t="str">
        <f>IF(OR(BT576=FALSE,BT576="na"),"na",VLOOKUP(CP576,'Vlookup tables'!$G$2:$H$7,2,FALSE))</f>
        <v>na</v>
      </c>
      <c r="BZ576" t="str">
        <f>IF(OR(BU576=FALSE,BU576="na"),"na",VLOOKUP(CQ576,'Vlookup tables'!$G$2:$H$7,2,FALSE))</f>
        <v>na</v>
      </c>
      <c r="CA576" t="str">
        <f>IF(OR(BR576=FALSE,BR576="na"),"na",VLOOKUP(CU576,'Vlookup tables'!$J$2:$K$5,2,FALSE))</f>
        <v>na</v>
      </c>
      <c r="CB576" t="str">
        <f>IF(OR(BS576=FALSE,BS576="na"),"na",VLOOKUP(CV576,'Vlookup tables'!$J$2:$K$5,2,FALSE))</f>
        <v>na</v>
      </c>
      <c r="CC576" t="str">
        <f>IF(OR(BT576=FALSE,BT576="na"),"na",VLOOKUP(CW576,'Vlookup tables'!$J$2:$K$5,2,FALSE))</f>
        <v>na</v>
      </c>
      <c r="CD576" t="str">
        <f>IF(OR(BU576=FALSE,BU576="na"),"na",VLOOKUP(CX576,'Vlookup tables'!$J$2:$K$5,2,FALSE))</f>
        <v>na</v>
      </c>
      <c r="CE576" t="str">
        <f t="shared" si="584"/>
        <v>na</v>
      </c>
      <c r="CF576" t="str">
        <f t="shared" si="585"/>
        <v>na</v>
      </c>
      <c r="CG576" t="str">
        <f t="shared" si="586"/>
        <v>na</v>
      </c>
      <c r="CH576" t="str">
        <f t="shared" si="587"/>
        <v>na</v>
      </c>
      <c r="DI576" t="str">
        <f t="shared" si="588"/>
        <v>na</v>
      </c>
      <c r="DM576" s="5" t="s">
        <v>534</v>
      </c>
      <c r="DO576" t="s">
        <v>2277</v>
      </c>
      <c r="DP576" t="s">
        <v>689</v>
      </c>
      <c r="DQ576" t="s">
        <v>2278</v>
      </c>
      <c r="DT576">
        <v>1</v>
      </c>
      <c r="ED576">
        <v>1</v>
      </c>
      <c r="EH576">
        <v>1</v>
      </c>
      <c r="EQ576" t="b">
        <f t="shared" si="589"/>
        <v>1</v>
      </c>
      <c r="ER576" t="b">
        <f t="shared" si="590"/>
        <v>1</v>
      </c>
      <c r="ES576" t="b">
        <f t="shared" si="591"/>
        <v>0</v>
      </c>
      <c r="ET576" t="b">
        <f t="shared" si="592"/>
        <v>0</v>
      </c>
      <c r="EU576" t="b">
        <f t="shared" si="593"/>
        <v>0</v>
      </c>
      <c r="EV576" t="b">
        <f t="shared" si="594"/>
        <v>0</v>
      </c>
      <c r="EW576">
        <f t="shared" si="548"/>
        <v>2</v>
      </c>
      <c r="EX576" t="str">
        <f t="shared" si="549"/>
        <v>na</v>
      </c>
      <c r="EY576" t="str">
        <f t="shared" si="550"/>
        <v>na</v>
      </c>
      <c r="EZ576" t="str">
        <f t="shared" si="551"/>
        <v>na</v>
      </c>
      <c r="FA576" t="b">
        <f t="shared" si="552"/>
        <v>1</v>
      </c>
      <c r="FB576" t="b">
        <f t="shared" si="553"/>
        <v>0</v>
      </c>
      <c r="FC576" t="b">
        <f t="shared" si="595"/>
        <v>0</v>
      </c>
      <c r="FD576" t="b">
        <f t="shared" si="554"/>
        <v>0</v>
      </c>
      <c r="FE576" t="b">
        <f t="shared" si="555"/>
        <v>0</v>
      </c>
      <c r="FF576" t="b">
        <f t="shared" si="556"/>
        <v>1</v>
      </c>
      <c r="FG576" t="b">
        <f t="shared" si="557"/>
        <v>0</v>
      </c>
      <c r="FH576" t="b">
        <f t="shared" si="596"/>
        <v>0</v>
      </c>
      <c r="FI576" t="str">
        <f>IF(OR(FD576=FALSE,FD576="na"),"na",VLOOKUP(GH576,'Vlookup tables'!$G$2:$H$7,2,FALSE))</f>
        <v>na</v>
      </c>
      <c r="FJ576" t="str">
        <f>IF(OR(FE576=FALSE,FE576="na"),"na",VLOOKUP(GI576,'Vlookup tables'!$G$2:$H$7,2,FALSE))</f>
        <v>na</v>
      </c>
      <c r="FK576">
        <f>IF(OR(FF576=FALSE,FF576="na"),"na",VLOOKUP(GJ576,'Vlookup tables'!$G$2:$H$7,2,FALSE))</f>
        <v>1</v>
      </c>
      <c r="FL576" t="str">
        <f>IF(OR(FG576=FALSE,FG576="na"),"na",VLOOKUP(GK576,'Vlookup tables'!$G$2:$H$7,2,FALSE))</f>
        <v>na</v>
      </c>
      <c r="FM576" t="str">
        <f>IF(OR(FD576=FALSE,FD576="na"),"na",VLOOKUP(GO576,'Vlookup tables'!$J$2:$K$5,2,FALSE))</f>
        <v>na</v>
      </c>
      <c r="FN576" t="str">
        <f>IF(OR(FE576=FALSE,FE576="na"),"na",VLOOKUP(GP576,'Vlookup tables'!$J$2:$K$5,2,FALSE))</f>
        <v>na</v>
      </c>
      <c r="FO576">
        <f>IF(OR(FF576=FALSE,FF576="na"),"na",VLOOKUP(GQ576,'Vlookup tables'!$J$2:$K$5,2,FALSE))</f>
        <v>2</v>
      </c>
      <c r="FP576" t="str">
        <f>IF(OR(FG576=FALSE,FG576="na"),"na",VLOOKUP(GR576,'Vlookup tables'!$J$2:$K$5,2,FALSE))</f>
        <v>na</v>
      </c>
      <c r="FQ576" t="str">
        <f t="shared" si="558"/>
        <v>na</v>
      </c>
      <c r="FR576" t="str">
        <f t="shared" si="559"/>
        <v>na</v>
      </c>
      <c r="FS576" t="b">
        <f t="shared" si="560"/>
        <v>0</v>
      </c>
      <c r="FT576" t="str">
        <f t="shared" si="561"/>
        <v>na</v>
      </c>
      <c r="FU576" t="b">
        <f t="shared" si="562"/>
        <v>0</v>
      </c>
      <c r="FV576" t="s">
        <v>601</v>
      </c>
      <c r="FX576" t="s">
        <v>556</v>
      </c>
      <c r="GB576" t="s">
        <v>741</v>
      </c>
      <c r="GF576" t="s">
        <v>596</v>
      </c>
      <c r="GJ576" t="s">
        <v>530</v>
      </c>
      <c r="GQ576" t="s">
        <v>528</v>
      </c>
      <c r="HD576" t="s">
        <v>579</v>
      </c>
      <c r="HE576" t="s">
        <v>2279</v>
      </c>
      <c r="HX576" t="str">
        <f>IF(IT576="","Unknown",VLOOKUP(IT576,'Vlookup tables'!$B$13:$C$16,2,FALSE))</f>
        <v>Unknown</v>
      </c>
      <c r="HY576" t="str">
        <f>IF(IU576="","Unknown",VLOOKUP(IU576,'Vlookup tables'!$D$13:$E$16,2,FALSE))</f>
        <v>Unknown</v>
      </c>
      <c r="HZ576" t="str">
        <f>IF(IV576="","Unknown",VLOOKUP(IV576,'Vlookup tables'!$F$13:$G$16,2,FALSE))</f>
        <v>Unknown</v>
      </c>
      <c r="IA576" t="str">
        <f>IF(IW576="","Unknown",VLOOKUP(IW576,'Vlookup tables'!$H$13:$I$16,2,FALSE))</f>
        <v>Unknown</v>
      </c>
      <c r="IB576" t="str">
        <f>IF(IX576="","Unknown",VLOOKUP(IX576,'Vlookup tables'!$J$13:$K$16,2,FALSE))</f>
        <v>Unknown</v>
      </c>
      <c r="IC576" t="str">
        <f>IF(IY576="","Unknown",VLOOKUP(IY576,'Vlookup tables'!$L$13:$M$16,2,FALSE))</f>
        <v>Unknown</v>
      </c>
      <c r="ID576" t="str">
        <f>IF(IZ576="","Unknown",VLOOKUP(IZ576,'Vlookup tables'!$N$13:$O$16,2,FALSE))</f>
        <v>Unknown</v>
      </c>
      <c r="IE576" t="str">
        <f>VLOOKUP(JA576,'Vlookup tables'!$P$13:$Q$15,2,FALSE)</f>
        <v>Unknown</v>
      </c>
      <c r="IF576" t="str">
        <f t="shared" si="597"/>
        <v>na</v>
      </c>
      <c r="IG576" t="str">
        <f t="shared" si="598"/>
        <v>na</v>
      </c>
      <c r="IH576" t="str">
        <f t="shared" si="599"/>
        <v>na</v>
      </c>
      <c r="II576" t="str">
        <f t="shared" si="563"/>
        <v>na</v>
      </c>
      <c r="IJ576" t="str">
        <f>IF(OR(IF576=FALSE,IF576="na"),"na",VLOOKUP(JF576,'Vlookup tables'!$G$2:$H$7,2,FALSE))</f>
        <v>na</v>
      </c>
      <c r="IK576" t="str">
        <f>IF(OR(IG576=FALSE,IG576="na"),"na",VLOOKUP(JG576,'Vlookup tables'!$G$2:$H$7,2,FALSE))</f>
        <v>na</v>
      </c>
      <c r="IL576" t="str">
        <f>IF(OR(IH576=FALSE,IH576="na"),"na",VLOOKUP(JH576,'Vlookup tables'!$G$2:$H$7,2,FALSE))</f>
        <v>na</v>
      </c>
      <c r="IM576" t="str">
        <f>IF(OR(IF576=FALSE,IF576="na"),"na",VLOOKUP(JL576,'Vlookup tables'!$J$2:$K$5,2,FALSE))</f>
        <v>na</v>
      </c>
      <c r="IN576" t="str">
        <f>IF(OR(IG576=FALSE,IG576="na"),"na",VLOOKUP(JM576,'Vlookup tables'!$J$2:$K$5,2,FALSE))</f>
        <v>na</v>
      </c>
      <c r="IO576" t="str">
        <f>IF(OR(IH576=FALSE,IH576="na"),"na",VLOOKUP(JN576,'Vlookup tables'!$J$2:$K$5,2,FALSE))</f>
        <v>na</v>
      </c>
      <c r="IP576" t="str">
        <f t="shared" si="600"/>
        <v>na</v>
      </c>
      <c r="IQ576" t="str">
        <f t="shared" si="601"/>
        <v>na</v>
      </c>
      <c r="IR576" t="str">
        <f t="shared" si="602"/>
        <v>na</v>
      </c>
      <c r="IS576" t="b">
        <f t="shared" si="603"/>
        <v>0</v>
      </c>
      <c r="KQ576" t="b">
        <f t="shared" si="604"/>
        <v>0</v>
      </c>
      <c r="KR576">
        <f t="shared" si="564"/>
        <v>128</v>
      </c>
    </row>
    <row r="577" spans="1:304" ht="36" customHeight="1" outlineLevel="1" x14ac:dyDescent="0.3">
      <c r="A577">
        <v>1</v>
      </c>
      <c r="B577">
        <v>37</v>
      </c>
      <c r="C577" s="2">
        <v>44916.298622685186</v>
      </c>
      <c r="D577">
        <v>1</v>
      </c>
      <c r="G577" t="str">
        <f>VLOOKUP(F577,'Vlookup tables'!$A$2:$B$10,2,FALSE)</f>
        <v>Unknown</v>
      </c>
      <c r="J577" t="str">
        <f t="shared" si="605"/>
        <v>Unknown</v>
      </c>
      <c r="L577" t="str">
        <f>VLOOKUP(K577,'Vlookup tables'!$A$2:$B$10,2,FALSE)</f>
        <v>Unknown</v>
      </c>
      <c r="N577" t="str">
        <f t="shared" si="565"/>
        <v>Unknown</v>
      </c>
      <c r="O577" t="str">
        <f t="shared" si="566"/>
        <v>Unknown</v>
      </c>
      <c r="P577" t="str">
        <f t="shared" si="567"/>
        <v>Unknown</v>
      </c>
      <c r="Q577" t="str">
        <f t="shared" si="568"/>
        <v>Unknown</v>
      </c>
      <c r="R577" t="str">
        <f t="shared" si="569"/>
        <v>Unknown</v>
      </c>
      <c r="T577" t="str">
        <f t="shared" si="606"/>
        <v>Unknown</v>
      </c>
      <c r="U577" t="str">
        <f t="shared" si="607"/>
        <v>Unknown</v>
      </c>
      <c r="V577" t="str">
        <f t="shared" si="608"/>
        <v>Unknown</v>
      </c>
      <c r="W577" t="str">
        <f t="shared" si="609"/>
        <v>Unknown</v>
      </c>
      <c r="X577" t="str">
        <f t="shared" si="610"/>
        <v>Unknown</v>
      </c>
      <c r="Z577" t="str">
        <f>VLOOKUP(Y577,'Vlookup tables'!$D$2:$E$6,2,FALSE)</f>
        <v>Unknown</v>
      </c>
      <c r="AA577" t="str">
        <f t="shared" si="547"/>
        <v>Unknown</v>
      </c>
      <c r="AB577" t="str">
        <f t="shared" si="570"/>
        <v>Unknown</v>
      </c>
      <c r="AC577" t="str">
        <f t="shared" si="571"/>
        <v>Unknown</v>
      </c>
      <c r="AD577" t="str">
        <f t="shared" si="572"/>
        <v>Unknown</v>
      </c>
      <c r="AE577" t="str">
        <f t="shared" si="573"/>
        <v>Unknown</v>
      </c>
      <c r="AF577" t="str">
        <f>IF(OR(AA577=FALSE,AA577="na"),"na",VLOOKUP(AV577,'Vlookup tables'!$G$2:$H$7,2,FALSE))</f>
        <v>Unknown</v>
      </c>
      <c r="AG577" t="str">
        <f>IF(OR(AB577=FALSE,AB577="na"),"na",VLOOKUP(AW577,'Vlookup tables'!$G$2:$H$7,2,FALSE))</f>
        <v>Unknown</v>
      </c>
      <c r="AH577" t="str">
        <f>IF(OR(AC577=FALSE,AC577="na"),"na",VLOOKUP(AX577,'Vlookup tables'!$G$2:$H$7,2,FALSE))</f>
        <v>Unknown</v>
      </c>
      <c r="AI577" t="str">
        <f>IF(OR(AD577=FALSE,AD577="na"),"na",VLOOKUP(AY577,'Vlookup tables'!$G$2:$H$7,2,FALSE))</f>
        <v>Unknown</v>
      </c>
      <c r="AJ577" t="str">
        <f>IF(OR(AA577=FALSE,AA577="na"),"na",VLOOKUP(BC577,'Vlookup tables'!$J$2:$K$5,2,FALSE))</f>
        <v>Unknown</v>
      </c>
      <c r="AK577" t="str">
        <f>IF(OR(AB577=FALSE,AB577="na"),"na",VLOOKUP(BD577,'Vlookup tables'!$J$2:$K$5,2,FALSE))</f>
        <v>Unknown</v>
      </c>
      <c r="AL577" t="str">
        <f>IF(OR(AC577=FALSE,AC577="na"),"na",VLOOKUP(BE577,'Vlookup tables'!$J$2:$K$5,2,FALSE))</f>
        <v>Unknown</v>
      </c>
      <c r="AM577" t="str">
        <f>IF(OR(AD577=FALSE,AD577="na"),"na",VLOOKUP(BF577,'Vlookup tables'!$J$2:$K$5,2,FALSE))</f>
        <v>Unknown</v>
      </c>
      <c r="AN577" t="b">
        <f t="shared" si="574"/>
        <v>0</v>
      </c>
      <c r="AO577" t="b">
        <f t="shared" si="575"/>
        <v>0</v>
      </c>
      <c r="AP577" t="b">
        <f t="shared" si="576"/>
        <v>0</v>
      </c>
      <c r="AQ577" t="b">
        <f t="shared" si="577"/>
        <v>0</v>
      </c>
      <c r="BQ577" t="str">
        <f t="shared" si="578"/>
        <v>Unknown</v>
      </c>
      <c r="BR577" t="str">
        <f t="shared" si="579"/>
        <v>Unknown</v>
      </c>
      <c r="BS577" t="str">
        <f t="shared" si="580"/>
        <v>Unknown</v>
      </c>
      <c r="BT577" t="str">
        <f t="shared" si="581"/>
        <v>Unknown</v>
      </c>
      <c r="BU577" t="str">
        <f t="shared" si="582"/>
        <v>Unknown</v>
      </c>
      <c r="BV577" t="str">
        <f t="shared" si="583"/>
        <v>Unknown</v>
      </c>
      <c r="BW577" t="str">
        <f>IF(OR(BR577=FALSE,BR577="na"),"na",VLOOKUP(CN577,'Vlookup tables'!$G$2:$H$7,2,FALSE))</f>
        <v>Unknown</v>
      </c>
      <c r="BX577" t="str">
        <f>IF(OR(BS577=FALSE,BS577="na"),"na",VLOOKUP(CO577,'Vlookup tables'!$G$2:$H$7,2,FALSE))</f>
        <v>Unknown</v>
      </c>
      <c r="BY577" t="str">
        <f>IF(OR(BT577=FALSE,BT577="na"),"na",VLOOKUP(CP577,'Vlookup tables'!$G$2:$H$7,2,FALSE))</f>
        <v>Unknown</v>
      </c>
      <c r="BZ577" t="str">
        <f>IF(OR(BU577=FALSE,BU577="na"),"na",VLOOKUP(CQ577,'Vlookup tables'!$G$2:$H$7,2,FALSE))</f>
        <v>Unknown</v>
      </c>
      <c r="CA577" t="str">
        <f>IF(OR(BR577=FALSE,BR577="na"),"na",VLOOKUP(CU577,'Vlookup tables'!$J$2:$K$5,2,FALSE))</f>
        <v>Unknown</v>
      </c>
      <c r="CB577" t="str">
        <f>IF(OR(BS577=FALSE,BS577="na"),"na",VLOOKUP(CV577,'Vlookup tables'!$J$2:$K$5,2,FALSE))</f>
        <v>Unknown</v>
      </c>
      <c r="CC577" t="str">
        <f>IF(OR(BT577=FALSE,BT577="na"),"na",VLOOKUP(CW577,'Vlookup tables'!$J$2:$K$5,2,FALSE))</f>
        <v>Unknown</v>
      </c>
      <c r="CD577" t="str">
        <f>IF(OR(BU577=FALSE,BU577="na"),"na",VLOOKUP(CX577,'Vlookup tables'!$J$2:$K$5,2,FALSE))</f>
        <v>Unknown</v>
      </c>
      <c r="CE577" t="b">
        <f t="shared" si="584"/>
        <v>0</v>
      </c>
      <c r="CF577" t="b">
        <f t="shared" si="585"/>
        <v>0</v>
      </c>
      <c r="CG577" t="b">
        <f t="shared" si="586"/>
        <v>0</v>
      </c>
      <c r="CH577" t="b">
        <f t="shared" si="587"/>
        <v>0</v>
      </c>
      <c r="DI577" t="b">
        <f t="shared" si="588"/>
        <v>0</v>
      </c>
      <c r="EQ577" t="str">
        <f t="shared" si="589"/>
        <v>Unknown</v>
      </c>
      <c r="ER577" t="b">
        <f t="shared" si="590"/>
        <v>0</v>
      </c>
      <c r="ES577" t="b">
        <f t="shared" si="591"/>
        <v>0</v>
      </c>
      <c r="ET577" t="b">
        <f t="shared" si="592"/>
        <v>0</v>
      </c>
      <c r="EU577" t="b">
        <f t="shared" si="593"/>
        <v>0</v>
      </c>
      <c r="EV577" t="b">
        <f t="shared" si="594"/>
        <v>0</v>
      </c>
      <c r="EW577" t="str">
        <f t="shared" si="548"/>
        <v>na</v>
      </c>
      <c r="EX577" t="str">
        <f t="shared" si="549"/>
        <v>na</v>
      </c>
      <c r="EY577" t="str">
        <f t="shared" si="550"/>
        <v>na</v>
      </c>
      <c r="EZ577" t="str">
        <f t="shared" si="551"/>
        <v>na</v>
      </c>
      <c r="FA577" t="str">
        <f t="shared" si="552"/>
        <v>na</v>
      </c>
      <c r="FB577" t="str">
        <f t="shared" si="553"/>
        <v>na</v>
      </c>
      <c r="FC577" t="str">
        <f t="shared" si="595"/>
        <v>na</v>
      </c>
      <c r="FD577" t="str">
        <f t="shared" si="554"/>
        <v>na</v>
      </c>
      <c r="FE577" t="str">
        <f t="shared" si="555"/>
        <v>na</v>
      </c>
      <c r="FF577" t="str">
        <f t="shared" si="556"/>
        <v>na</v>
      </c>
      <c r="FG577" t="str">
        <f t="shared" si="557"/>
        <v>na</v>
      </c>
      <c r="FH577" t="str">
        <f t="shared" si="596"/>
        <v>na</v>
      </c>
      <c r="FI577" t="str">
        <f>IF(OR(FD577=FALSE,FD577="na"),"na",VLOOKUP(GH577,'Vlookup tables'!$G$2:$H$7,2,FALSE))</f>
        <v>na</v>
      </c>
      <c r="FJ577" t="str">
        <f>IF(OR(FE577=FALSE,FE577="na"),"na",VLOOKUP(GI577,'Vlookup tables'!$G$2:$H$7,2,FALSE))</f>
        <v>na</v>
      </c>
      <c r="FK577" t="str">
        <f>IF(OR(FF577=FALSE,FF577="na"),"na",VLOOKUP(GJ577,'Vlookup tables'!$G$2:$H$7,2,FALSE))</f>
        <v>na</v>
      </c>
      <c r="FL577" t="str">
        <f>IF(OR(FG577=FALSE,FG577="na"),"na",VLOOKUP(GK577,'Vlookup tables'!$G$2:$H$7,2,FALSE))</f>
        <v>na</v>
      </c>
      <c r="FM577" t="str">
        <f>IF(OR(FD577=FALSE,FD577="na"),"na",VLOOKUP(GO577,'Vlookup tables'!$J$2:$K$5,2,FALSE))</f>
        <v>na</v>
      </c>
      <c r="FN577" t="str">
        <f>IF(OR(FE577=FALSE,FE577="na"),"na",VLOOKUP(GP577,'Vlookup tables'!$J$2:$K$5,2,FALSE))</f>
        <v>na</v>
      </c>
      <c r="FO577" t="str">
        <f>IF(OR(FF577=FALSE,FF577="na"),"na",VLOOKUP(GQ577,'Vlookup tables'!$J$2:$K$5,2,FALSE))</f>
        <v>na</v>
      </c>
      <c r="FP577" t="str">
        <f>IF(OR(FG577=FALSE,FG577="na"),"na",VLOOKUP(GR577,'Vlookup tables'!$J$2:$K$5,2,FALSE))</f>
        <v>na</v>
      </c>
      <c r="FQ577" t="str">
        <f t="shared" si="558"/>
        <v>na</v>
      </c>
      <c r="FR577" t="str">
        <f t="shared" si="559"/>
        <v>na</v>
      </c>
      <c r="FS577" t="str">
        <f t="shared" si="560"/>
        <v>na</v>
      </c>
      <c r="FT577" t="str">
        <f t="shared" si="561"/>
        <v>na</v>
      </c>
      <c r="FU577" t="str">
        <f t="shared" si="562"/>
        <v>na</v>
      </c>
      <c r="HX577" t="str">
        <f>IF(IT577="","Unknown",VLOOKUP(IT577,'Vlookup tables'!$B$13:$C$16,2,FALSE))</f>
        <v>Unknown</v>
      </c>
      <c r="HY577" t="str">
        <f>IF(IU577="","Unknown",VLOOKUP(IU577,'Vlookup tables'!$D$13:$E$16,2,FALSE))</f>
        <v>Unknown</v>
      </c>
      <c r="HZ577" t="str">
        <f>IF(IV577="","Unknown",VLOOKUP(IV577,'Vlookup tables'!$F$13:$G$16,2,FALSE))</f>
        <v>Unknown</v>
      </c>
      <c r="IA577" t="str">
        <f>IF(IW577="","Unknown",VLOOKUP(IW577,'Vlookup tables'!$H$13:$I$16,2,FALSE))</f>
        <v>Unknown</v>
      </c>
      <c r="IB577" t="str">
        <f>IF(IX577="","Unknown",VLOOKUP(IX577,'Vlookup tables'!$J$13:$K$16,2,FALSE))</f>
        <v>Unknown</v>
      </c>
      <c r="IC577" t="str">
        <f>IF(IY577="","Unknown",VLOOKUP(IY577,'Vlookup tables'!$L$13:$M$16,2,FALSE))</f>
        <v>Unknown</v>
      </c>
      <c r="ID577" t="str">
        <f>IF(IZ577="","Unknown",VLOOKUP(IZ577,'Vlookup tables'!$N$13:$O$16,2,FALSE))</f>
        <v>Unknown</v>
      </c>
      <c r="IE577" t="str">
        <f>VLOOKUP(JA577,'Vlookup tables'!$P$13:$Q$15,2,FALSE)</f>
        <v>Unknown</v>
      </c>
      <c r="IF577" t="str">
        <f t="shared" si="597"/>
        <v>na</v>
      </c>
      <c r="IG577" t="str">
        <f t="shared" si="598"/>
        <v>na</v>
      </c>
      <c r="IH577" t="str">
        <f t="shared" si="599"/>
        <v>na</v>
      </c>
      <c r="II577" t="str">
        <f t="shared" si="563"/>
        <v>na</v>
      </c>
      <c r="IJ577" t="str">
        <f>IF(OR(IF577=FALSE,IF577="na"),"na",VLOOKUP(JF577,'Vlookup tables'!$G$2:$H$7,2,FALSE))</f>
        <v>na</v>
      </c>
      <c r="IK577" t="str">
        <f>IF(OR(IG577=FALSE,IG577="na"),"na",VLOOKUP(JG577,'Vlookup tables'!$G$2:$H$7,2,FALSE))</f>
        <v>na</v>
      </c>
      <c r="IL577" t="str">
        <f>IF(OR(IH577=FALSE,IH577="na"),"na",VLOOKUP(JH577,'Vlookup tables'!$G$2:$H$7,2,FALSE))</f>
        <v>na</v>
      </c>
      <c r="IM577" t="str">
        <f>IF(OR(IF577=FALSE,IF577="na"),"na",VLOOKUP(JL577,'Vlookup tables'!$J$2:$K$5,2,FALSE))</f>
        <v>na</v>
      </c>
      <c r="IN577" t="str">
        <f>IF(OR(IG577=FALSE,IG577="na"),"na",VLOOKUP(JM577,'Vlookup tables'!$J$2:$K$5,2,FALSE))</f>
        <v>na</v>
      </c>
      <c r="IO577" t="str">
        <f>IF(OR(IH577=FALSE,IH577="na"),"na",VLOOKUP(JN577,'Vlookup tables'!$J$2:$K$5,2,FALSE))</f>
        <v>na</v>
      </c>
      <c r="IP577" t="str">
        <f t="shared" si="600"/>
        <v>na</v>
      </c>
      <c r="IQ577" t="str">
        <f t="shared" si="601"/>
        <v>na</v>
      </c>
      <c r="IR577" t="str">
        <f t="shared" si="602"/>
        <v>na</v>
      </c>
      <c r="IS577" t="b">
        <f t="shared" si="603"/>
        <v>0</v>
      </c>
      <c r="KQ577" t="b">
        <f t="shared" si="604"/>
        <v>0</v>
      </c>
      <c r="KR577">
        <f t="shared" si="564"/>
        <v>107</v>
      </c>
    </row>
    <row r="578" spans="1:304" ht="30" customHeight="1" outlineLevel="1" x14ac:dyDescent="0.3">
      <c r="A578">
        <v>10</v>
      </c>
      <c r="B578">
        <v>58</v>
      </c>
      <c r="C578" s="2">
        <v>44916.311354166668</v>
      </c>
      <c r="D578">
        <v>1</v>
      </c>
      <c r="E578" t="s">
        <v>581</v>
      </c>
      <c r="F578" t="s">
        <v>612</v>
      </c>
      <c r="G578">
        <f>VLOOKUP(F578,'Vlookup tables'!$A$2:$B$10,2,FALSE)</f>
        <v>5</v>
      </c>
      <c r="H578" t="s">
        <v>579</v>
      </c>
      <c r="I578" t="s">
        <v>2280</v>
      </c>
      <c r="J578" t="str">
        <f t="shared" si="605"/>
        <v>Construction crew</v>
      </c>
      <c r="K578" t="s">
        <v>612</v>
      </c>
      <c r="L578">
        <f>VLOOKUP(K578,'Vlookup tables'!$A$2:$B$10,2,FALSE)</f>
        <v>5</v>
      </c>
      <c r="N578" t="str">
        <f t="shared" si="565"/>
        <v>Unknown</v>
      </c>
      <c r="O578" t="str">
        <f t="shared" si="566"/>
        <v>Unknown</v>
      </c>
      <c r="P578" t="str">
        <f t="shared" si="567"/>
        <v>Unknown</v>
      </c>
      <c r="Q578" t="str">
        <f t="shared" si="568"/>
        <v>Unknown</v>
      </c>
      <c r="R578" t="str">
        <f t="shared" si="569"/>
        <v>Unknown</v>
      </c>
      <c r="T578" t="str">
        <f t="shared" si="606"/>
        <v>Unknown</v>
      </c>
      <c r="U578" t="str">
        <f t="shared" si="607"/>
        <v>Unknown</v>
      </c>
      <c r="V578" t="str">
        <f t="shared" si="608"/>
        <v>Unknown</v>
      </c>
      <c r="W578" t="str">
        <f t="shared" si="609"/>
        <v>Unknown</v>
      </c>
      <c r="X578" t="str">
        <f t="shared" si="610"/>
        <v>Unknown</v>
      </c>
      <c r="Z578" t="str">
        <f>VLOOKUP(Y578,'Vlookup tables'!$D$2:$E$6,2,FALSE)</f>
        <v>Unknown</v>
      </c>
      <c r="AA578" t="str">
        <f t="shared" si="547"/>
        <v>Unknown</v>
      </c>
      <c r="AB578" t="str">
        <f t="shared" si="570"/>
        <v>Unknown</v>
      </c>
      <c r="AC578" t="str">
        <f t="shared" si="571"/>
        <v>Unknown</v>
      </c>
      <c r="AD578" t="str">
        <f t="shared" si="572"/>
        <v>Unknown</v>
      </c>
      <c r="AE578" t="str">
        <f t="shared" si="573"/>
        <v>Unknown</v>
      </c>
      <c r="AF578" t="str">
        <f>IF(OR(AA578=FALSE,AA578="na"),"na",VLOOKUP(AV578,'Vlookup tables'!$G$2:$H$7,2,FALSE))</f>
        <v>Unknown</v>
      </c>
      <c r="AG578" t="str">
        <f>IF(OR(AB578=FALSE,AB578="na"),"na",VLOOKUP(AW578,'Vlookup tables'!$G$2:$H$7,2,FALSE))</f>
        <v>Unknown</v>
      </c>
      <c r="AH578" t="str">
        <f>IF(OR(AC578=FALSE,AC578="na"),"na",VLOOKUP(AX578,'Vlookup tables'!$G$2:$H$7,2,FALSE))</f>
        <v>Unknown</v>
      </c>
      <c r="AI578" t="str">
        <f>IF(OR(AD578=FALSE,AD578="na"),"na",VLOOKUP(AY578,'Vlookup tables'!$G$2:$H$7,2,FALSE))</f>
        <v>Unknown</v>
      </c>
      <c r="AJ578" t="str">
        <f>IF(OR(AA578=FALSE,AA578="na"),"na",VLOOKUP(BC578,'Vlookup tables'!$J$2:$K$5,2,FALSE))</f>
        <v>Unknown</v>
      </c>
      <c r="AK578" t="str">
        <f>IF(OR(AB578=FALSE,AB578="na"),"na",VLOOKUP(BD578,'Vlookup tables'!$J$2:$K$5,2,FALSE))</f>
        <v>Unknown</v>
      </c>
      <c r="AL578" t="str">
        <f>IF(OR(AC578=FALSE,AC578="na"),"na",VLOOKUP(BE578,'Vlookup tables'!$J$2:$K$5,2,FALSE))</f>
        <v>Unknown</v>
      </c>
      <c r="AM578" t="str">
        <f>IF(OR(AD578=FALSE,AD578="na"),"na",VLOOKUP(BF578,'Vlookup tables'!$J$2:$K$5,2,FALSE))</f>
        <v>Unknown</v>
      </c>
      <c r="AN578" t="b">
        <f t="shared" si="574"/>
        <v>0</v>
      </c>
      <c r="AO578" t="b">
        <f t="shared" si="575"/>
        <v>0</v>
      </c>
      <c r="AP578" t="b">
        <f t="shared" si="576"/>
        <v>0</v>
      </c>
      <c r="AQ578" t="b">
        <f t="shared" si="577"/>
        <v>0</v>
      </c>
      <c r="BQ578" t="str">
        <f t="shared" si="578"/>
        <v>Unknown</v>
      </c>
      <c r="BR578" t="str">
        <f t="shared" si="579"/>
        <v>Unknown</v>
      </c>
      <c r="BS578" t="str">
        <f t="shared" si="580"/>
        <v>Unknown</v>
      </c>
      <c r="BT578" t="str">
        <f t="shared" si="581"/>
        <v>Unknown</v>
      </c>
      <c r="BU578" t="str">
        <f t="shared" si="582"/>
        <v>Unknown</v>
      </c>
      <c r="BV578" t="str">
        <f t="shared" si="583"/>
        <v>Unknown</v>
      </c>
      <c r="BW578" t="str">
        <f>IF(OR(BR578=FALSE,BR578="na"),"na",VLOOKUP(CN578,'Vlookup tables'!$G$2:$H$7,2,FALSE))</f>
        <v>Unknown</v>
      </c>
      <c r="BX578" t="str">
        <f>IF(OR(BS578=FALSE,BS578="na"),"na",VLOOKUP(CO578,'Vlookup tables'!$G$2:$H$7,2,FALSE))</f>
        <v>Unknown</v>
      </c>
      <c r="BY578" t="str">
        <f>IF(OR(BT578=FALSE,BT578="na"),"na",VLOOKUP(CP578,'Vlookup tables'!$G$2:$H$7,2,FALSE))</f>
        <v>Unknown</v>
      </c>
      <c r="BZ578" t="str">
        <f>IF(OR(BU578=FALSE,BU578="na"),"na",VLOOKUP(CQ578,'Vlookup tables'!$G$2:$H$7,2,FALSE))</f>
        <v>Unknown</v>
      </c>
      <c r="CA578" t="str">
        <f>IF(OR(BR578=FALSE,BR578="na"),"na",VLOOKUP(CU578,'Vlookup tables'!$J$2:$K$5,2,FALSE))</f>
        <v>Unknown</v>
      </c>
      <c r="CB578" t="str">
        <f>IF(OR(BS578=FALSE,BS578="na"),"na",VLOOKUP(CV578,'Vlookup tables'!$J$2:$K$5,2,FALSE))</f>
        <v>Unknown</v>
      </c>
      <c r="CC578" t="str">
        <f>IF(OR(BT578=FALSE,BT578="na"),"na",VLOOKUP(CW578,'Vlookup tables'!$J$2:$K$5,2,FALSE))</f>
        <v>Unknown</v>
      </c>
      <c r="CD578" t="str">
        <f>IF(OR(BU578=FALSE,BU578="na"),"na",VLOOKUP(CX578,'Vlookup tables'!$J$2:$K$5,2,FALSE))</f>
        <v>Unknown</v>
      </c>
      <c r="CE578" t="b">
        <f t="shared" si="584"/>
        <v>0</v>
      </c>
      <c r="CF578" t="b">
        <f t="shared" si="585"/>
        <v>0</v>
      </c>
      <c r="CG578" t="b">
        <f t="shared" si="586"/>
        <v>0</v>
      </c>
      <c r="CH578" t="b">
        <f t="shared" si="587"/>
        <v>0</v>
      </c>
      <c r="DI578" t="b">
        <f t="shared" si="588"/>
        <v>0</v>
      </c>
      <c r="EQ578" t="str">
        <f t="shared" si="589"/>
        <v>Unknown</v>
      </c>
      <c r="ER578" t="b">
        <f t="shared" si="590"/>
        <v>0</v>
      </c>
      <c r="ES578" t="b">
        <f t="shared" si="591"/>
        <v>0</v>
      </c>
      <c r="ET578" t="b">
        <f t="shared" si="592"/>
        <v>0</v>
      </c>
      <c r="EU578" t="b">
        <f t="shared" si="593"/>
        <v>0</v>
      </c>
      <c r="EV578" t="b">
        <f t="shared" si="594"/>
        <v>0</v>
      </c>
      <c r="EW578" t="str">
        <f t="shared" si="548"/>
        <v>na</v>
      </c>
      <c r="EX578" t="str">
        <f t="shared" si="549"/>
        <v>na</v>
      </c>
      <c r="EY578" t="str">
        <f t="shared" si="550"/>
        <v>na</v>
      </c>
      <c r="EZ578" t="str">
        <f t="shared" si="551"/>
        <v>na</v>
      </c>
      <c r="FA578" t="str">
        <f t="shared" si="552"/>
        <v>na</v>
      </c>
      <c r="FB578" t="str">
        <f t="shared" si="553"/>
        <v>na</v>
      </c>
      <c r="FC578" t="str">
        <f t="shared" si="595"/>
        <v>na</v>
      </c>
      <c r="FD578" t="str">
        <f t="shared" si="554"/>
        <v>na</v>
      </c>
      <c r="FE578" t="str">
        <f t="shared" si="555"/>
        <v>na</v>
      </c>
      <c r="FF578" t="str">
        <f t="shared" si="556"/>
        <v>na</v>
      </c>
      <c r="FG578" t="str">
        <f t="shared" si="557"/>
        <v>na</v>
      </c>
      <c r="FH578" t="str">
        <f t="shared" si="596"/>
        <v>na</v>
      </c>
      <c r="FI578" t="str">
        <f>IF(OR(FD578=FALSE,FD578="na"),"na",VLOOKUP(GH578,'Vlookup tables'!$G$2:$H$7,2,FALSE))</f>
        <v>na</v>
      </c>
      <c r="FJ578" t="str">
        <f>IF(OR(FE578=FALSE,FE578="na"),"na",VLOOKUP(GI578,'Vlookup tables'!$G$2:$H$7,2,FALSE))</f>
        <v>na</v>
      </c>
      <c r="FK578" t="str">
        <f>IF(OR(FF578=FALSE,FF578="na"),"na",VLOOKUP(GJ578,'Vlookup tables'!$G$2:$H$7,2,FALSE))</f>
        <v>na</v>
      </c>
      <c r="FL578" t="str">
        <f>IF(OR(FG578=FALSE,FG578="na"),"na",VLOOKUP(GK578,'Vlookup tables'!$G$2:$H$7,2,FALSE))</f>
        <v>na</v>
      </c>
      <c r="FM578" t="str">
        <f>IF(OR(FD578=FALSE,FD578="na"),"na",VLOOKUP(GO578,'Vlookup tables'!$J$2:$K$5,2,FALSE))</f>
        <v>na</v>
      </c>
      <c r="FN578" t="str">
        <f>IF(OR(FE578=FALSE,FE578="na"),"na",VLOOKUP(GP578,'Vlookup tables'!$J$2:$K$5,2,FALSE))</f>
        <v>na</v>
      </c>
      <c r="FO578" t="str">
        <f>IF(OR(FF578=FALSE,FF578="na"),"na",VLOOKUP(GQ578,'Vlookup tables'!$J$2:$K$5,2,FALSE))</f>
        <v>na</v>
      </c>
      <c r="FP578" t="str">
        <f>IF(OR(FG578=FALSE,FG578="na"),"na",VLOOKUP(GR578,'Vlookup tables'!$J$2:$K$5,2,FALSE))</f>
        <v>na</v>
      </c>
      <c r="FQ578" t="str">
        <f t="shared" si="558"/>
        <v>na</v>
      </c>
      <c r="FR578" t="str">
        <f t="shared" si="559"/>
        <v>na</v>
      </c>
      <c r="FS578" t="str">
        <f t="shared" si="560"/>
        <v>na</v>
      </c>
      <c r="FT578" t="str">
        <f t="shared" si="561"/>
        <v>na</v>
      </c>
      <c r="FU578" t="str">
        <f t="shared" si="562"/>
        <v>na</v>
      </c>
      <c r="HX578" t="str">
        <f>IF(IT578="","Unknown",VLOOKUP(IT578,'Vlookup tables'!$B$13:$C$16,2,FALSE))</f>
        <v>Unknown</v>
      </c>
      <c r="HY578" t="str">
        <f>IF(IU578="","Unknown",VLOOKUP(IU578,'Vlookup tables'!$D$13:$E$16,2,FALSE))</f>
        <v>Unknown</v>
      </c>
      <c r="HZ578" t="str">
        <f>IF(IV578="","Unknown",VLOOKUP(IV578,'Vlookup tables'!$F$13:$G$16,2,FALSE))</f>
        <v>Unknown</v>
      </c>
      <c r="IA578" t="str">
        <f>IF(IW578="","Unknown",VLOOKUP(IW578,'Vlookup tables'!$H$13:$I$16,2,FALSE))</f>
        <v>Unknown</v>
      </c>
      <c r="IB578" t="str">
        <f>IF(IX578="","Unknown",VLOOKUP(IX578,'Vlookup tables'!$J$13:$K$16,2,FALSE))</f>
        <v>Unknown</v>
      </c>
      <c r="IC578" t="str">
        <f>IF(IY578="","Unknown",VLOOKUP(IY578,'Vlookup tables'!$L$13:$M$16,2,FALSE))</f>
        <v>Unknown</v>
      </c>
      <c r="ID578" t="str">
        <f>IF(IZ578="","Unknown",VLOOKUP(IZ578,'Vlookup tables'!$N$13:$O$16,2,FALSE))</f>
        <v>Unknown</v>
      </c>
      <c r="IE578" t="str">
        <f>VLOOKUP(JA578,'Vlookup tables'!$P$13:$Q$15,2,FALSE)</f>
        <v>Unknown</v>
      </c>
      <c r="IF578" t="str">
        <f t="shared" si="597"/>
        <v>na</v>
      </c>
      <c r="IG578" t="str">
        <f t="shared" si="598"/>
        <v>na</v>
      </c>
      <c r="IH578" t="str">
        <f t="shared" si="599"/>
        <v>na</v>
      </c>
      <c r="II578" t="str">
        <f t="shared" si="563"/>
        <v>na</v>
      </c>
      <c r="IJ578" t="str">
        <f>IF(OR(IF578=FALSE,IF578="na"),"na",VLOOKUP(JF578,'Vlookup tables'!$G$2:$H$7,2,FALSE))</f>
        <v>na</v>
      </c>
      <c r="IK578" t="str">
        <f>IF(OR(IG578=FALSE,IG578="na"),"na",VLOOKUP(JG578,'Vlookup tables'!$G$2:$H$7,2,FALSE))</f>
        <v>na</v>
      </c>
      <c r="IL578" t="str">
        <f>IF(OR(IH578=FALSE,IH578="na"),"na",VLOOKUP(JH578,'Vlookup tables'!$G$2:$H$7,2,FALSE))</f>
        <v>na</v>
      </c>
      <c r="IM578" t="str">
        <f>IF(OR(IF578=FALSE,IF578="na"),"na",VLOOKUP(JL578,'Vlookup tables'!$J$2:$K$5,2,FALSE))</f>
        <v>na</v>
      </c>
      <c r="IN578" t="str">
        <f>IF(OR(IG578=FALSE,IG578="na"),"na",VLOOKUP(JM578,'Vlookup tables'!$J$2:$K$5,2,FALSE))</f>
        <v>na</v>
      </c>
      <c r="IO578" t="str">
        <f>IF(OR(IH578=FALSE,IH578="na"),"na",VLOOKUP(JN578,'Vlookup tables'!$J$2:$K$5,2,FALSE))</f>
        <v>na</v>
      </c>
      <c r="IP578" t="str">
        <f t="shared" si="600"/>
        <v>na</v>
      </c>
      <c r="IQ578" t="str">
        <f t="shared" si="601"/>
        <v>na</v>
      </c>
      <c r="IR578" t="str">
        <f t="shared" si="602"/>
        <v>na</v>
      </c>
      <c r="IS578" t="b">
        <f t="shared" si="603"/>
        <v>0</v>
      </c>
      <c r="KQ578" t="b">
        <f t="shared" si="604"/>
        <v>0</v>
      </c>
      <c r="KR578">
        <f t="shared" si="564"/>
        <v>112</v>
      </c>
    </row>
    <row r="579" spans="1:304" ht="18.600000000000001" customHeight="1" outlineLevel="1" x14ac:dyDescent="0.3">
      <c r="A579">
        <v>10</v>
      </c>
      <c r="B579">
        <v>256</v>
      </c>
      <c r="C579" s="2">
        <v>44916.338194444441</v>
      </c>
      <c r="D579">
        <v>1</v>
      </c>
      <c r="E579" t="s">
        <v>544</v>
      </c>
      <c r="F579" t="s">
        <v>680</v>
      </c>
      <c r="G579">
        <f>VLOOKUP(F579,'Vlookup tables'!$A$2:$B$10,2,FALSE)</f>
        <v>2</v>
      </c>
      <c r="H579" t="s">
        <v>631</v>
      </c>
      <c r="J579" t="str">
        <f t="shared" si="605"/>
        <v>Maintenance</v>
      </c>
      <c r="K579" t="s">
        <v>611</v>
      </c>
      <c r="L579">
        <f>VLOOKUP(K579,'Vlookup tables'!$A$2:$B$10,2,FALSE)</f>
        <v>4</v>
      </c>
      <c r="N579" t="str">
        <f t="shared" si="565"/>
        <v>Unknown</v>
      </c>
      <c r="O579" t="str">
        <f t="shared" si="566"/>
        <v>Unknown</v>
      </c>
      <c r="P579" t="str">
        <f t="shared" si="567"/>
        <v>Unknown</v>
      </c>
      <c r="Q579" t="str">
        <f t="shared" si="568"/>
        <v>Unknown</v>
      </c>
      <c r="R579" t="str">
        <f t="shared" si="569"/>
        <v>Unknown</v>
      </c>
      <c r="T579" t="str">
        <f t="shared" si="606"/>
        <v>Unknown</v>
      </c>
      <c r="U579" t="str">
        <f t="shared" si="607"/>
        <v>Unknown</v>
      </c>
      <c r="V579" t="str">
        <f t="shared" si="608"/>
        <v>Unknown</v>
      </c>
      <c r="W579" t="str">
        <f t="shared" si="609"/>
        <v>Unknown</v>
      </c>
      <c r="X579" t="str">
        <f t="shared" si="610"/>
        <v>Unknown</v>
      </c>
      <c r="Z579" t="str">
        <f>VLOOKUP(Y579,'Vlookup tables'!$D$2:$E$6,2,FALSE)</f>
        <v>Unknown</v>
      </c>
      <c r="AA579" t="str">
        <f t="shared" si="547"/>
        <v>Unknown</v>
      </c>
      <c r="AB579" t="str">
        <f t="shared" si="570"/>
        <v>Unknown</v>
      </c>
      <c r="AC579" t="str">
        <f t="shared" si="571"/>
        <v>Unknown</v>
      </c>
      <c r="AD579" t="str">
        <f t="shared" si="572"/>
        <v>Unknown</v>
      </c>
      <c r="AE579" t="str">
        <f t="shared" si="573"/>
        <v>Unknown</v>
      </c>
      <c r="AF579" t="str">
        <f>IF(OR(AA579=FALSE,AA579="na"),"na",VLOOKUP(AV579,'Vlookup tables'!$G$2:$H$7,2,FALSE))</f>
        <v>Unknown</v>
      </c>
      <c r="AG579" t="str">
        <f>IF(OR(AB579=FALSE,AB579="na"),"na",VLOOKUP(AW579,'Vlookup tables'!$G$2:$H$7,2,FALSE))</f>
        <v>Unknown</v>
      </c>
      <c r="AH579" t="str">
        <f>IF(OR(AC579=FALSE,AC579="na"),"na",VLOOKUP(AX579,'Vlookup tables'!$G$2:$H$7,2,FALSE))</f>
        <v>Unknown</v>
      </c>
      <c r="AI579" t="str">
        <f>IF(OR(AD579=FALSE,AD579="na"),"na",VLOOKUP(AY579,'Vlookup tables'!$G$2:$H$7,2,FALSE))</f>
        <v>Unknown</v>
      </c>
      <c r="AJ579" t="str">
        <f>IF(OR(AA579=FALSE,AA579="na"),"na",VLOOKUP(BC579,'Vlookup tables'!$J$2:$K$5,2,FALSE))</f>
        <v>Unknown</v>
      </c>
      <c r="AK579" t="str">
        <f>IF(OR(AB579=FALSE,AB579="na"),"na",VLOOKUP(BD579,'Vlookup tables'!$J$2:$K$5,2,FALSE))</f>
        <v>Unknown</v>
      </c>
      <c r="AL579" t="str">
        <f>IF(OR(AC579=FALSE,AC579="na"),"na",VLOOKUP(BE579,'Vlookup tables'!$J$2:$K$5,2,FALSE))</f>
        <v>Unknown</v>
      </c>
      <c r="AM579" t="str">
        <f>IF(OR(AD579=FALSE,AD579="na"),"na",VLOOKUP(BF579,'Vlookup tables'!$J$2:$K$5,2,FALSE))</f>
        <v>Unknown</v>
      </c>
      <c r="AN579" t="b">
        <f t="shared" si="574"/>
        <v>0</v>
      </c>
      <c r="AO579" t="b">
        <f t="shared" si="575"/>
        <v>0</v>
      </c>
      <c r="AP579" t="b">
        <f t="shared" si="576"/>
        <v>0</v>
      </c>
      <c r="AQ579" t="b">
        <f t="shared" si="577"/>
        <v>0</v>
      </c>
      <c r="BQ579" t="str">
        <f t="shared" si="578"/>
        <v>Unknown</v>
      </c>
      <c r="BR579" t="str">
        <f t="shared" si="579"/>
        <v>Unknown</v>
      </c>
      <c r="BS579" t="str">
        <f t="shared" si="580"/>
        <v>Unknown</v>
      </c>
      <c r="BT579" t="str">
        <f t="shared" si="581"/>
        <v>Unknown</v>
      </c>
      <c r="BU579" t="str">
        <f t="shared" si="582"/>
        <v>Unknown</v>
      </c>
      <c r="BV579" t="str">
        <f t="shared" si="583"/>
        <v>Unknown</v>
      </c>
      <c r="BW579" t="str">
        <f>IF(OR(BR579=FALSE,BR579="na"),"na",VLOOKUP(CN579,'Vlookup tables'!$G$2:$H$7,2,FALSE))</f>
        <v>Unknown</v>
      </c>
      <c r="BX579" t="str">
        <f>IF(OR(BS579=FALSE,BS579="na"),"na",VLOOKUP(CO579,'Vlookup tables'!$G$2:$H$7,2,FALSE))</f>
        <v>Unknown</v>
      </c>
      <c r="BY579" t="str">
        <f>IF(OR(BT579=FALSE,BT579="na"),"na",VLOOKUP(CP579,'Vlookup tables'!$G$2:$H$7,2,FALSE))</f>
        <v>Unknown</v>
      </c>
      <c r="BZ579" t="str">
        <f>IF(OR(BU579=FALSE,BU579="na"),"na",VLOOKUP(CQ579,'Vlookup tables'!$G$2:$H$7,2,FALSE))</f>
        <v>Unknown</v>
      </c>
      <c r="CA579" t="str">
        <f>IF(OR(BR579=FALSE,BR579="na"),"na",VLOOKUP(CU579,'Vlookup tables'!$J$2:$K$5,2,FALSE))</f>
        <v>Unknown</v>
      </c>
      <c r="CB579" t="str">
        <f>IF(OR(BS579=FALSE,BS579="na"),"na",VLOOKUP(CV579,'Vlookup tables'!$J$2:$K$5,2,FALSE))</f>
        <v>Unknown</v>
      </c>
      <c r="CC579" t="str">
        <f>IF(OR(BT579=FALSE,BT579="na"),"na",VLOOKUP(CW579,'Vlookup tables'!$J$2:$K$5,2,FALSE))</f>
        <v>Unknown</v>
      </c>
      <c r="CD579" t="str">
        <f>IF(OR(BU579=FALSE,BU579="na"),"na",VLOOKUP(CX579,'Vlookup tables'!$J$2:$K$5,2,FALSE))</f>
        <v>Unknown</v>
      </c>
      <c r="CE579" t="b">
        <f t="shared" si="584"/>
        <v>0</v>
      </c>
      <c r="CF579" t="b">
        <f t="shared" si="585"/>
        <v>0</v>
      </c>
      <c r="CG579" t="b">
        <f t="shared" si="586"/>
        <v>0</v>
      </c>
      <c r="CH579" t="b">
        <f t="shared" si="587"/>
        <v>0</v>
      </c>
      <c r="DI579" t="b">
        <f t="shared" si="588"/>
        <v>0</v>
      </c>
      <c r="EQ579" t="str">
        <f t="shared" si="589"/>
        <v>Unknown</v>
      </c>
      <c r="ER579" t="b">
        <f t="shared" si="590"/>
        <v>0</v>
      </c>
      <c r="ES579" t="b">
        <f t="shared" si="591"/>
        <v>0</v>
      </c>
      <c r="ET579" t="b">
        <f t="shared" si="592"/>
        <v>0</v>
      </c>
      <c r="EU579" t="b">
        <f t="shared" si="593"/>
        <v>0</v>
      </c>
      <c r="EV579" t="b">
        <f t="shared" si="594"/>
        <v>0</v>
      </c>
      <c r="EW579" t="str">
        <f t="shared" si="548"/>
        <v>na</v>
      </c>
      <c r="EX579" t="str">
        <f t="shared" si="549"/>
        <v>na</v>
      </c>
      <c r="EY579" t="str">
        <f t="shared" si="550"/>
        <v>na</v>
      </c>
      <c r="EZ579" t="str">
        <f t="shared" si="551"/>
        <v>na</v>
      </c>
      <c r="FA579" t="str">
        <f t="shared" si="552"/>
        <v>na</v>
      </c>
      <c r="FB579" t="str">
        <f t="shared" si="553"/>
        <v>na</v>
      </c>
      <c r="FC579" t="str">
        <f t="shared" si="595"/>
        <v>na</v>
      </c>
      <c r="FD579" t="str">
        <f t="shared" si="554"/>
        <v>na</v>
      </c>
      <c r="FE579" t="str">
        <f t="shared" si="555"/>
        <v>na</v>
      </c>
      <c r="FF579" t="str">
        <f t="shared" si="556"/>
        <v>na</v>
      </c>
      <c r="FG579" t="str">
        <f t="shared" si="557"/>
        <v>na</v>
      </c>
      <c r="FH579" t="str">
        <f t="shared" si="596"/>
        <v>na</v>
      </c>
      <c r="FI579" t="str">
        <f>IF(OR(FD579=FALSE,FD579="na"),"na",VLOOKUP(GH579,'Vlookup tables'!$G$2:$H$7,2,FALSE))</f>
        <v>na</v>
      </c>
      <c r="FJ579" t="str">
        <f>IF(OR(FE579=FALSE,FE579="na"),"na",VLOOKUP(GI579,'Vlookup tables'!$G$2:$H$7,2,FALSE))</f>
        <v>na</v>
      </c>
      <c r="FK579" t="str">
        <f>IF(OR(FF579=FALSE,FF579="na"),"na",VLOOKUP(GJ579,'Vlookup tables'!$G$2:$H$7,2,FALSE))</f>
        <v>na</v>
      </c>
      <c r="FL579" t="str">
        <f>IF(OR(FG579=FALSE,FG579="na"),"na",VLOOKUP(GK579,'Vlookup tables'!$G$2:$H$7,2,FALSE))</f>
        <v>na</v>
      </c>
      <c r="FM579" t="str">
        <f>IF(OR(FD579=FALSE,FD579="na"),"na",VLOOKUP(GO579,'Vlookup tables'!$J$2:$K$5,2,FALSE))</f>
        <v>na</v>
      </c>
      <c r="FN579" t="str">
        <f>IF(OR(FE579=FALSE,FE579="na"),"na",VLOOKUP(GP579,'Vlookup tables'!$J$2:$K$5,2,FALSE))</f>
        <v>na</v>
      </c>
      <c r="FO579" t="str">
        <f>IF(OR(FF579=FALSE,FF579="na"),"na",VLOOKUP(GQ579,'Vlookup tables'!$J$2:$K$5,2,FALSE))</f>
        <v>na</v>
      </c>
      <c r="FP579" t="str">
        <f>IF(OR(FG579=FALSE,FG579="na"),"na",VLOOKUP(GR579,'Vlookup tables'!$J$2:$K$5,2,FALSE))</f>
        <v>na</v>
      </c>
      <c r="FQ579" t="str">
        <f t="shared" si="558"/>
        <v>na</v>
      </c>
      <c r="FR579" t="str">
        <f t="shared" si="559"/>
        <v>na</v>
      </c>
      <c r="FS579" t="str">
        <f t="shared" si="560"/>
        <v>na</v>
      </c>
      <c r="FT579" t="str">
        <f t="shared" si="561"/>
        <v>na</v>
      </c>
      <c r="FU579" t="str">
        <f t="shared" si="562"/>
        <v>na</v>
      </c>
      <c r="HX579" t="str">
        <f>IF(IT579="","Unknown",VLOOKUP(IT579,'Vlookup tables'!$B$13:$C$16,2,FALSE))</f>
        <v>Unknown</v>
      </c>
      <c r="HY579" t="str">
        <f>IF(IU579="","Unknown",VLOOKUP(IU579,'Vlookup tables'!$D$13:$E$16,2,FALSE))</f>
        <v>Unknown</v>
      </c>
      <c r="HZ579" t="str">
        <f>IF(IV579="","Unknown",VLOOKUP(IV579,'Vlookup tables'!$F$13:$G$16,2,FALSE))</f>
        <v>Unknown</v>
      </c>
      <c r="IA579" t="str">
        <f>IF(IW579="","Unknown",VLOOKUP(IW579,'Vlookup tables'!$H$13:$I$16,2,FALSE))</f>
        <v>Unknown</v>
      </c>
      <c r="IB579" t="str">
        <f>IF(IX579="","Unknown",VLOOKUP(IX579,'Vlookup tables'!$J$13:$K$16,2,FALSE))</f>
        <v>Unknown</v>
      </c>
      <c r="IC579" t="str">
        <f>IF(IY579="","Unknown",VLOOKUP(IY579,'Vlookup tables'!$L$13:$M$16,2,FALSE))</f>
        <v>Unknown</v>
      </c>
      <c r="ID579" t="str">
        <f>IF(IZ579="","Unknown",VLOOKUP(IZ579,'Vlookup tables'!$N$13:$O$16,2,FALSE))</f>
        <v>Unknown</v>
      </c>
      <c r="IE579" t="str">
        <f>VLOOKUP(JA579,'Vlookup tables'!$P$13:$Q$15,2,FALSE)</f>
        <v>Unknown</v>
      </c>
      <c r="IF579" t="str">
        <f t="shared" si="597"/>
        <v>na</v>
      </c>
      <c r="IG579" t="str">
        <f t="shared" si="598"/>
        <v>na</v>
      </c>
      <c r="IH579" t="str">
        <f t="shared" si="599"/>
        <v>na</v>
      </c>
      <c r="II579" t="str">
        <f t="shared" si="563"/>
        <v>na</v>
      </c>
      <c r="IJ579" t="str">
        <f>IF(OR(IF579=FALSE,IF579="na"),"na",VLOOKUP(JF579,'Vlookup tables'!$G$2:$H$7,2,FALSE))</f>
        <v>na</v>
      </c>
      <c r="IK579" t="str">
        <f>IF(OR(IG579=FALSE,IG579="na"),"na",VLOOKUP(JG579,'Vlookup tables'!$G$2:$H$7,2,FALSE))</f>
        <v>na</v>
      </c>
      <c r="IL579" t="str">
        <f>IF(OR(IH579=FALSE,IH579="na"),"na",VLOOKUP(JH579,'Vlookup tables'!$G$2:$H$7,2,FALSE))</f>
        <v>na</v>
      </c>
      <c r="IM579" t="str">
        <f>IF(OR(IF579=FALSE,IF579="na"),"na",VLOOKUP(JL579,'Vlookup tables'!$J$2:$K$5,2,FALSE))</f>
        <v>na</v>
      </c>
      <c r="IN579" t="str">
        <f>IF(OR(IG579=FALSE,IG579="na"),"na",VLOOKUP(JM579,'Vlookup tables'!$J$2:$K$5,2,FALSE))</f>
        <v>na</v>
      </c>
      <c r="IO579" t="str">
        <f>IF(OR(IH579=FALSE,IH579="na"),"na",VLOOKUP(JN579,'Vlookup tables'!$J$2:$K$5,2,FALSE))</f>
        <v>na</v>
      </c>
      <c r="IP579" t="str">
        <f t="shared" si="600"/>
        <v>na</v>
      </c>
      <c r="IQ579" t="str">
        <f t="shared" si="601"/>
        <v>na</v>
      </c>
      <c r="IR579" t="str">
        <f t="shared" si="602"/>
        <v>na</v>
      </c>
      <c r="IS579" t="b">
        <f t="shared" si="603"/>
        <v>0</v>
      </c>
      <c r="KQ579" t="b">
        <f t="shared" si="604"/>
        <v>0</v>
      </c>
      <c r="KR579">
        <f t="shared" si="564"/>
        <v>111</v>
      </c>
    </row>
    <row r="580" spans="1:304" ht="23.4" customHeight="1" outlineLevel="1" x14ac:dyDescent="0.3">
      <c r="A580">
        <v>1</v>
      </c>
      <c r="B580">
        <v>32</v>
      </c>
      <c r="C580" s="2">
        <v>44916.339745370373</v>
      </c>
      <c r="D580">
        <v>1</v>
      </c>
      <c r="G580" t="str">
        <f>VLOOKUP(F580,'Vlookup tables'!$A$2:$B$10,2,FALSE)</f>
        <v>Unknown</v>
      </c>
      <c r="J580" t="str">
        <f t="shared" si="605"/>
        <v>Unknown</v>
      </c>
      <c r="L580" t="str">
        <f>VLOOKUP(K580,'Vlookup tables'!$A$2:$B$10,2,FALSE)</f>
        <v>Unknown</v>
      </c>
      <c r="N580" t="str">
        <f t="shared" si="565"/>
        <v>Unknown</v>
      </c>
      <c r="O580" t="str">
        <f t="shared" si="566"/>
        <v>Unknown</v>
      </c>
      <c r="P580" t="str">
        <f t="shared" si="567"/>
        <v>Unknown</v>
      </c>
      <c r="Q580" t="str">
        <f t="shared" si="568"/>
        <v>Unknown</v>
      </c>
      <c r="R580" t="str">
        <f t="shared" si="569"/>
        <v>Unknown</v>
      </c>
      <c r="T580" t="str">
        <f t="shared" si="606"/>
        <v>Unknown</v>
      </c>
      <c r="U580" t="str">
        <f t="shared" si="607"/>
        <v>Unknown</v>
      </c>
      <c r="V580" t="str">
        <f t="shared" si="608"/>
        <v>Unknown</v>
      </c>
      <c r="W580" t="str">
        <f t="shared" si="609"/>
        <v>Unknown</v>
      </c>
      <c r="X580" t="str">
        <f t="shared" si="610"/>
        <v>Unknown</v>
      </c>
      <c r="Z580" t="str">
        <f>VLOOKUP(Y580,'Vlookup tables'!$D$2:$E$6,2,FALSE)</f>
        <v>Unknown</v>
      </c>
      <c r="AA580" t="str">
        <f t="shared" si="547"/>
        <v>Unknown</v>
      </c>
      <c r="AB580" t="str">
        <f t="shared" si="570"/>
        <v>Unknown</v>
      </c>
      <c r="AC580" t="str">
        <f t="shared" si="571"/>
        <v>Unknown</v>
      </c>
      <c r="AD580" t="str">
        <f t="shared" si="572"/>
        <v>Unknown</v>
      </c>
      <c r="AE580" t="str">
        <f t="shared" si="573"/>
        <v>Unknown</v>
      </c>
      <c r="AF580" t="str">
        <f>IF(OR(AA580=FALSE,AA580="na"),"na",VLOOKUP(AV580,'Vlookup tables'!$G$2:$H$7,2,FALSE))</f>
        <v>Unknown</v>
      </c>
      <c r="AG580" t="str">
        <f>IF(OR(AB580=FALSE,AB580="na"),"na",VLOOKUP(AW580,'Vlookup tables'!$G$2:$H$7,2,FALSE))</f>
        <v>Unknown</v>
      </c>
      <c r="AH580" t="str">
        <f>IF(OR(AC580=FALSE,AC580="na"),"na",VLOOKUP(AX580,'Vlookup tables'!$G$2:$H$7,2,FALSE))</f>
        <v>Unknown</v>
      </c>
      <c r="AI580" t="str">
        <f>IF(OR(AD580=FALSE,AD580="na"),"na",VLOOKUP(AY580,'Vlookup tables'!$G$2:$H$7,2,FALSE))</f>
        <v>Unknown</v>
      </c>
      <c r="AJ580" t="str">
        <f>IF(OR(AA580=FALSE,AA580="na"),"na",VLOOKUP(BC580,'Vlookup tables'!$J$2:$K$5,2,FALSE))</f>
        <v>Unknown</v>
      </c>
      <c r="AK580" t="str">
        <f>IF(OR(AB580=FALSE,AB580="na"),"na",VLOOKUP(BD580,'Vlookup tables'!$J$2:$K$5,2,FALSE))</f>
        <v>Unknown</v>
      </c>
      <c r="AL580" t="str">
        <f>IF(OR(AC580=FALSE,AC580="na"),"na",VLOOKUP(BE580,'Vlookup tables'!$J$2:$K$5,2,FALSE))</f>
        <v>Unknown</v>
      </c>
      <c r="AM580" t="str">
        <f>IF(OR(AD580=FALSE,AD580="na"),"na",VLOOKUP(BF580,'Vlookup tables'!$J$2:$K$5,2,FALSE))</f>
        <v>Unknown</v>
      </c>
      <c r="AN580" t="b">
        <f t="shared" si="574"/>
        <v>0</v>
      </c>
      <c r="AO580" t="b">
        <f t="shared" si="575"/>
        <v>0</v>
      </c>
      <c r="AP580" t="b">
        <f t="shared" si="576"/>
        <v>0</v>
      </c>
      <c r="AQ580" t="b">
        <f t="shared" si="577"/>
        <v>0</v>
      </c>
      <c r="BQ580" t="str">
        <f t="shared" si="578"/>
        <v>Unknown</v>
      </c>
      <c r="BR580" t="str">
        <f t="shared" si="579"/>
        <v>Unknown</v>
      </c>
      <c r="BS580" t="str">
        <f t="shared" si="580"/>
        <v>Unknown</v>
      </c>
      <c r="BT580" t="str">
        <f t="shared" si="581"/>
        <v>Unknown</v>
      </c>
      <c r="BU580" t="str">
        <f t="shared" si="582"/>
        <v>Unknown</v>
      </c>
      <c r="BV580" t="str">
        <f t="shared" si="583"/>
        <v>Unknown</v>
      </c>
      <c r="BW580" t="str">
        <f>IF(OR(BR580=FALSE,BR580="na"),"na",VLOOKUP(CN580,'Vlookup tables'!$G$2:$H$7,2,FALSE))</f>
        <v>Unknown</v>
      </c>
      <c r="BX580" t="str">
        <f>IF(OR(BS580=FALSE,BS580="na"),"na",VLOOKUP(CO580,'Vlookup tables'!$G$2:$H$7,2,FALSE))</f>
        <v>Unknown</v>
      </c>
      <c r="BY580" t="str">
        <f>IF(OR(BT580=FALSE,BT580="na"),"na",VLOOKUP(CP580,'Vlookup tables'!$G$2:$H$7,2,FALSE))</f>
        <v>Unknown</v>
      </c>
      <c r="BZ580" t="str">
        <f>IF(OR(BU580=FALSE,BU580="na"),"na",VLOOKUP(CQ580,'Vlookup tables'!$G$2:$H$7,2,FALSE))</f>
        <v>Unknown</v>
      </c>
      <c r="CA580" t="str">
        <f>IF(OR(BR580=FALSE,BR580="na"),"na",VLOOKUP(CU580,'Vlookup tables'!$J$2:$K$5,2,FALSE))</f>
        <v>Unknown</v>
      </c>
      <c r="CB580" t="str">
        <f>IF(OR(BS580=FALSE,BS580="na"),"na",VLOOKUP(CV580,'Vlookup tables'!$J$2:$K$5,2,FALSE))</f>
        <v>Unknown</v>
      </c>
      <c r="CC580" t="str">
        <f>IF(OR(BT580=FALSE,BT580="na"),"na",VLOOKUP(CW580,'Vlookup tables'!$J$2:$K$5,2,FALSE))</f>
        <v>Unknown</v>
      </c>
      <c r="CD580" t="str">
        <f>IF(OR(BU580=FALSE,BU580="na"),"na",VLOOKUP(CX580,'Vlookup tables'!$J$2:$K$5,2,FALSE))</f>
        <v>Unknown</v>
      </c>
      <c r="CE580" t="b">
        <f t="shared" si="584"/>
        <v>0</v>
      </c>
      <c r="CF580" t="b">
        <f t="shared" si="585"/>
        <v>0</v>
      </c>
      <c r="CG580" t="b">
        <f t="shared" si="586"/>
        <v>0</v>
      </c>
      <c r="CH580" t="b">
        <f t="shared" si="587"/>
        <v>0</v>
      </c>
      <c r="DI580" t="b">
        <f t="shared" si="588"/>
        <v>0</v>
      </c>
      <c r="EQ580" t="str">
        <f t="shared" si="589"/>
        <v>Unknown</v>
      </c>
      <c r="ER580" t="b">
        <f t="shared" si="590"/>
        <v>0</v>
      </c>
      <c r="ES580" t="b">
        <f t="shared" si="591"/>
        <v>0</v>
      </c>
      <c r="ET580" t="b">
        <f t="shared" si="592"/>
        <v>0</v>
      </c>
      <c r="EU580" t="b">
        <f t="shared" si="593"/>
        <v>0</v>
      </c>
      <c r="EV580" t="b">
        <f t="shared" si="594"/>
        <v>0</v>
      </c>
      <c r="EW580" t="str">
        <f t="shared" si="548"/>
        <v>na</v>
      </c>
      <c r="EX580" t="str">
        <f t="shared" si="549"/>
        <v>na</v>
      </c>
      <c r="EY580" t="str">
        <f t="shared" si="550"/>
        <v>na</v>
      </c>
      <c r="EZ580" t="str">
        <f t="shared" si="551"/>
        <v>na</v>
      </c>
      <c r="FA580" t="str">
        <f t="shared" si="552"/>
        <v>na</v>
      </c>
      <c r="FB580" t="str">
        <f t="shared" si="553"/>
        <v>na</v>
      </c>
      <c r="FC580" t="str">
        <f t="shared" si="595"/>
        <v>na</v>
      </c>
      <c r="FD580" t="str">
        <f t="shared" si="554"/>
        <v>na</v>
      </c>
      <c r="FE580" t="str">
        <f t="shared" si="555"/>
        <v>na</v>
      </c>
      <c r="FF580" t="str">
        <f t="shared" si="556"/>
        <v>na</v>
      </c>
      <c r="FG580" t="str">
        <f t="shared" si="557"/>
        <v>na</v>
      </c>
      <c r="FH580" t="str">
        <f t="shared" si="596"/>
        <v>na</v>
      </c>
      <c r="FI580" t="str">
        <f>IF(OR(FD580=FALSE,FD580="na"),"na",VLOOKUP(GH580,'Vlookup tables'!$G$2:$H$7,2,FALSE))</f>
        <v>na</v>
      </c>
      <c r="FJ580" t="str">
        <f>IF(OR(FE580=FALSE,FE580="na"),"na",VLOOKUP(GI580,'Vlookup tables'!$G$2:$H$7,2,FALSE))</f>
        <v>na</v>
      </c>
      <c r="FK580" t="str">
        <f>IF(OR(FF580=FALSE,FF580="na"),"na",VLOOKUP(GJ580,'Vlookup tables'!$G$2:$H$7,2,FALSE))</f>
        <v>na</v>
      </c>
      <c r="FL580" t="str">
        <f>IF(OR(FG580=FALSE,FG580="na"),"na",VLOOKUP(GK580,'Vlookup tables'!$G$2:$H$7,2,FALSE))</f>
        <v>na</v>
      </c>
      <c r="FM580" t="str">
        <f>IF(OR(FD580=FALSE,FD580="na"),"na",VLOOKUP(GO580,'Vlookup tables'!$J$2:$K$5,2,FALSE))</f>
        <v>na</v>
      </c>
      <c r="FN580" t="str">
        <f>IF(OR(FE580=FALSE,FE580="na"),"na",VLOOKUP(GP580,'Vlookup tables'!$J$2:$K$5,2,FALSE))</f>
        <v>na</v>
      </c>
      <c r="FO580" t="str">
        <f>IF(OR(FF580=FALSE,FF580="na"),"na",VLOOKUP(GQ580,'Vlookup tables'!$J$2:$K$5,2,FALSE))</f>
        <v>na</v>
      </c>
      <c r="FP580" t="str">
        <f>IF(OR(FG580=FALSE,FG580="na"),"na",VLOOKUP(GR580,'Vlookup tables'!$J$2:$K$5,2,FALSE))</f>
        <v>na</v>
      </c>
      <c r="FQ580" t="str">
        <f t="shared" si="558"/>
        <v>na</v>
      </c>
      <c r="FR580" t="str">
        <f t="shared" si="559"/>
        <v>na</v>
      </c>
      <c r="FS580" t="str">
        <f t="shared" si="560"/>
        <v>na</v>
      </c>
      <c r="FT580" t="str">
        <f t="shared" si="561"/>
        <v>na</v>
      </c>
      <c r="FU580" t="str">
        <f t="shared" si="562"/>
        <v>na</v>
      </c>
      <c r="HX580" t="str">
        <f>IF(IT580="","Unknown",VLOOKUP(IT580,'Vlookup tables'!$B$13:$C$16,2,FALSE))</f>
        <v>Unknown</v>
      </c>
      <c r="HY580" t="str">
        <f>IF(IU580="","Unknown",VLOOKUP(IU580,'Vlookup tables'!$D$13:$E$16,2,FALSE))</f>
        <v>Unknown</v>
      </c>
      <c r="HZ580" t="str">
        <f>IF(IV580="","Unknown",VLOOKUP(IV580,'Vlookup tables'!$F$13:$G$16,2,FALSE))</f>
        <v>Unknown</v>
      </c>
      <c r="IA580" t="str">
        <f>IF(IW580="","Unknown",VLOOKUP(IW580,'Vlookup tables'!$H$13:$I$16,2,FALSE))</f>
        <v>Unknown</v>
      </c>
      <c r="IB580" t="str">
        <f>IF(IX580="","Unknown",VLOOKUP(IX580,'Vlookup tables'!$J$13:$K$16,2,FALSE))</f>
        <v>Unknown</v>
      </c>
      <c r="IC580" t="str">
        <f>IF(IY580="","Unknown",VLOOKUP(IY580,'Vlookup tables'!$L$13:$M$16,2,FALSE))</f>
        <v>Unknown</v>
      </c>
      <c r="ID580" t="str">
        <f>IF(IZ580="","Unknown",VLOOKUP(IZ580,'Vlookup tables'!$N$13:$O$16,2,FALSE))</f>
        <v>Unknown</v>
      </c>
      <c r="IE580" t="str">
        <f>VLOOKUP(JA580,'Vlookup tables'!$P$13:$Q$15,2,FALSE)</f>
        <v>Unknown</v>
      </c>
      <c r="IF580" t="str">
        <f t="shared" si="597"/>
        <v>na</v>
      </c>
      <c r="IG580" t="str">
        <f t="shared" si="598"/>
        <v>na</v>
      </c>
      <c r="IH580" t="str">
        <f t="shared" si="599"/>
        <v>na</v>
      </c>
      <c r="II580" t="str">
        <f t="shared" si="563"/>
        <v>na</v>
      </c>
      <c r="IJ580" t="str">
        <f>IF(OR(IF580=FALSE,IF580="na"),"na",VLOOKUP(JF580,'Vlookup tables'!$G$2:$H$7,2,FALSE))</f>
        <v>na</v>
      </c>
      <c r="IK580" t="str">
        <f>IF(OR(IG580=FALSE,IG580="na"),"na",VLOOKUP(JG580,'Vlookup tables'!$G$2:$H$7,2,FALSE))</f>
        <v>na</v>
      </c>
      <c r="IL580" t="str">
        <f>IF(OR(IH580=FALSE,IH580="na"),"na",VLOOKUP(JH580,'Vlookup tables'!$G$2:$H$7,2,FALSE))</f>
        <v>na</v>
      </c>
      <c r="IM580" t="str">
        <f>IF(OR(IF580=FALSE,IF580="na"),"na",VLOOKUP(JL580,'Vlookup tables'!$J$2:$K$5,2,FALSE))</f>
        <v>na</v>
      </c>
      <c r="IN580" t="str">
        <f>IF(OR(IG580=FALSE,IG580="na"),"na",VLOOKUP(JM580,'Vlookup tables'!$J$2:$K$5,2,FALSE))</f>
        <v>na</v>
      </c>
      <c r="IO580" t="str">
        <f>IF(OR(IH580=FALSE,IH580="na"),"na",VLOOKUP(JN580,'Vlookup tables'!$J$2:$K$5,2,FALSE))</f>
        <v>na</v>
      </c>
      <c r="IP580" t="str">
        <f t="shared" si="600"/>
        <v>na</v>
      </c>
      <c r="IQ580" t="str">
        <f t="shared" si="601"/>
        <v>na</v>
      </c>
      <c r="IR580" t="str">
        <f t="shared" si="602"/>
        <v>na</v>
      </c>
      <c r="IS580" t="b">
        <f t="shared" si="603"/>
        <v>0</v>
      </c>
      <c r="KQ580" t="b">
        <f t="shared" si="604"/>
        <v>0</v>
      </c>
      <c r="KR580">
        <f t="shared" si="564"/>
        <v>107</v>
      </c>
    </row>
    <row r="581" spans="1:304" ht="15" customHeight="1" outlineLevel="1" x14ac:dyDescent="0.3">
      <c r="A581">
        <v>1</v>
      </c>
      <c r="B581">
        <v>11</v>
      </c>
      <c r="C581" s="2">
        <v>44916.344398148147</v>
      </c>
      <c r="D581">
        <v>1</v>
      </c>
      <c r="G581" t="str">
        <f>VLOOKUP(F581,'Vlookup tables'!$A$2:$B$10,2,FALSE)</f>
        <v>Unknown</v>
      </c>
      <c r="J581" t="str">
        <f t="shared" si="605"/>
        <v>Unknown</v>
      </c>
      <c r="L581" t="str">
        <f>VLOOKUP(K581,'Vlookup tables'!$A$2:$B$10,2,FALSE)</f>
        <v>Unknown</v>
      </c>
      <c r="N581" t="str">
        <f t="shared" si="565"/>
        <v>Unknown</v>
      </c>
      <c r="O581" t="str">
        <f t="shared" si="566"/>
        <v>Unknown</v>
      </c>
      <c r="P581" t="str">
        <f t="shared" si="567"/>
        <v>Unknown</v>
      </c>
      <c r="Q581" t="str">
        <f t="shared" si="568"/>
        <v>Unknown</v>
      </c>
      <c r="R581" t="str">
        <f t="shared" si="569"/>
        <v>Unknown</v>
      </c>
      <c r="T581" t="str">
        <f t="shared" si="606"/>
        <v>Unknown</v>
      </c>
      <c r="U581" t="str">
        <f t="shared" si="607"/>
        <v>Unknown</v>
      </c>
      <c r="V581" t="str">
        <f t="shared" si="608"/>
        <v>Unknown</v>
      </c>
      <c r="W581" t="str">
        <f t="shared" si="609"/>
        <v>Unknown</v>
      </c>
      <c r="X581" t="str">
        <f t="shared" si="610"/>
        <v>Unknown</v>
      </c>
      <c r="Z581" t="str">
        <f>VLOOKUP(Y581,'Vlookup tables'!$D$2:$E$6,2,FALSE)</f>
        <v>Unknown</v>
      </c>
      <c r="AA581" t="str">
        <f t="shared" ref="AA581:AA625" si="611">IF(OR($Z581=2,$Z581=3),"na",IF($AR581="","Unknown",ISNUMBER(SEARCH("Live",$AR581))))</f>
        <v>Unknown</v>
      </c>
      <c r="AB581" t="str">
        <f t="shared" si="570"/>
        <v>Unknown</v>
      </c>
      <c r="AC581" t="str">
        <f t="shared" si="571"/>
        <v>Unknown</v>
      </c>
      <c r="AD581" t="str">
        <f t="shared" si="572"/>
        <v>Unknown</v>
      </c>
      <c r="AE581" t="str">
        <f t="shared" si="573"/>
        <v>Unknown</v>
      </c>
      <c r="AF581" t="str">
        <f>IF(OR(AA581=FALSE,AA581="na"),"na",VLOOKUP(AV581,'Vlookup tables'!$G$2:$H$7,2,FALSE))</f>
        <v>Unknown</v>
      </c>
      <c r="AG581" t="str">
        <f>IF(OR(AB581=FALSE,AB581="na"),"na",VLOOKUP(AW581,'Vlookup tables'!$G$2:$H$7,2,FALSE))</f>
        <v>Unknown</v>
      </c>
      <c r="AH581" t="str">
        <f>IF(OR(AC581=FALSE,AC581="na"),"na",VLOOKUP(AX581,'Vlookup tables'!$G$2:$H$7,2,FALSE))</f>
        <v>Unknown</v>
      </c>
      <c r="AI581" t="str">
        <f>IF(OR(AD581=FALSE,AD581="na"),"na",VLOOKUP(AY581,'Vlookup tables'!$G$2:$H$7,2,FALSE))</f>
        <v>Unknown</v>
      </c>
      <c r="AJ581" t="str">
        <f>IF(OR(AA581=FALSE,AA581="na"),"na",VLOOKUP(BC581,'Vlookup tables'!$J$2:$K$5,2,FALSE))</f>
        <v>Unknown</v>
      </c>
      <c r="AK581" t="str">
        <f>IF(OR(AB581=FALSE,AB581="na"),"na",VLOOKUP(BD581,'Vlookup tables'!$J$2:$K$5,2,FALSE))</f>
        <v>Unknown</v>
      </c>
      <c r="AL581" t="str">
        <f>IF(OR(AC581=FALSE,AC581="na"),"na",VLOOKUP(BE581,'Vlookup tables'!$J$2:$K$5,2,FALSE))</f>
        <v>Unknown</v>
      </c>
      <c r="AM581" t="str">
        <f>IF(OR(AD581=FALSE,AD581="na"),"na",VLOOKUP(BF581,'Vlookup tables'!$J$2:$K$5,2,FALSE))</f>
        <v>Unknown</v>
      </c>
      <c r="AN581" t="b">
        <f t="shared" si="574"/>
        <v>0</v>
      </c>
      <c r="AO581" t="b">
        <f t="shared" si="575"/>
        <v>0</v>
      </c>
      <c r="AP581" t="b">
        <f t="shared" si="576"/>
        <v>0</v>
      </c>
      <c r="AQ581" t="b">
        <f t="shared" si="577"/>
        <v>0</v>
      </c>
      <c r="BQ581" t="str">
        <f t="shared" si="578"/>
        <v>Unknown</v>
      </c>
      <c r="BR581" t="str">
        <f t="shared" si="579"/>
        <v>Unknown</v>
      </c>
      <c r="BS581" t="str">
        <f t="shared" si="580"/>
        <v>Unknown</v>
      </c>
      <c r="BT581" t="str">
        <f t="shared" si="581"/>
        <v>Unknown</v>
      </c>
      <c r="BU581" t="str">
        <f t="shared" si="582"/>
        <v>Unknown</v>
      </c>
      <c r="BV581" t="str">
        <f t="shared" si="583"/>
        <v>Unknown</v>
      </c>
      <c r="BW581" t="str">
        <f>IF(OR(BR581=FALSE,BR581="na"),"na",VLOOKUP(CN581,'Vlookup tables'!$G$2:$H$7,2,FALSE))</f>
        <v>Unknown</v>
      </c>
      <c r="BX581" t="str">
        <f>IF(OR(BS581=FALSE,BS581="na"),"na",VLOOKUP(CO581,'Vlookup tables'!$G$2:$H$7,2,FALSE))</f>
        <v>Unknown</v>
      </c>
      <c r="BY581" t="str">
        <f>IF(OR(BT581=FALSE,BT581="na"),"na",VLOOKUP(CP581,'Vlookup tables'!$G$2:$H$7,2,FALSE))</f>
        <v>Unknown</v>
      </c>
      <c r="BZ581" t="str">
        <f>IF(OR(BU581=FALSE,BU581="na"),"na",VLOOKUP(CQ581,'Vlookup tables'!$G$2:$H$7,2,FALSE))</f>
        <v>Unknown</v>
      </c>
      <c r="CA581" t="str">
        <f>IF(OR(BR581=FALSE,BR581="na"),"na",VLOOKUP(CU581,'Vlookup tables'!$J$2:$K$5,2,FALSE))</f>
        <v>Unknown</v>
      </c>
      <c r="CB581" t="str">
        <f>IF(OR(BS581=FALSE,BS581="na"),"na",VLOOKUP(CV581,'Vlookup tables'!$J$2:$K$5,2,FALSE))</f>
        <v>Unknown</v>
      </c>
      <c r="CC581" t="str">
        <f>IF(OR(BT581=FALSE,BT581="na"),"na",VLOOKUP(CW581,'Vlookup tables'!$J$2:$K$5,2,FALSE))</f>
        <v>Unknown</v>
      </c>
      <c r="CD581" t="str">
        <f>IF(OR(BU581=FALSE,BU581="na"),"na",VLOOKUP(CX581,'Vlookup tables'!$J$2:$K$5,2,FALSE))</f>
        <v>Unknown</v>
      </c>
      <c r="CE581" t="b">
        <f t="shared" si="584"/>
        <v>0</v>
      </c>
      <c r="CF581" t="b">
        <f t="shared" si="585"/>
        <v>0</v>
      </c>
      <c r="CG581" t="b">
        <f t="shared" si="586"/>
        <v>0</v>
      </c>
      <c r="CH581" t="b">
        <f t="shared" si="587"/>
        <v>0</v>
      </c>
      <c r="DI581" t="b">
        <f t="shared" si="588"/>
        <v>0</v>
      </c>
      <c r="EQ581" t="str">
        <f t="shared" si="589"/>
        <v>Unknown</v>
      </c>
      <c r="ER581" t="b">
        <f t="shared" si="590"/>
        <v>0</v>
      </c>
      <c r="ES581" t="b">
        <f t="shared" si="591"/>
        <v>0</v>
      </c>
      <c r="ET581" t="b">
        <f t="shared" si="592"/>
        <v>0</v>
      </c>
      <c r="EU581" t="b">
        <f t="shared" si="593"/>
        <v>0</v>
      </c>
      <c r="EV581" t="b">
        <f t="shared" si="594"/>
        <v>0</v>
      </c>
      <c r="EW581" t="str">
        <f t="shared" ref="EW581:EW625" si="612">IF(ER581=FALSE,"na",IF(ISBLANK(FX581)=TRUE,"Unknown",IF(AND(ISNUMBER(SEARCH("UDOT",FX581)),ISNUMBER(SEARCH("Personal",FX581))),3,IF(ISNUMBER(SEARCH("UDOT",FX581)),2,1))))</f>
        <v>na</v>
      </c>
      <c r="EX581" t="str">
        <f t="shared" ref="EX581:EX625" si="613">IF(ES581=FALSE,"na",IF(ISBLANK(FY581)=TRUE,"Unknown",IF(AND(ISNUMBER(SEARCH("UDOT",FY581)),ISNUMBER(SEARCH("Personal",FY581))),3,IF(ISNUMBER(SEARCH("UDOT",FY581)),2,1))))</f>
        <v>na</v>
      </c>
      <c r="EY581" t="str">
        <f t="shared" ref="EY581:EY625" si="614">IF(ET581=FALSE,"na",IF(ISBLANK(FZ581)=TRUE,"Unknown",IF(AND(ISNUMBER(SEARCH("UDOT",FZ581)),ISNUMBER(SEARCH("Personal",FZ581))),3,IF(ISNUMBER(SEARCH("UDOT",FZ581)),2,1))))</f>
        <v>na</v>
      </c>
      <c r="EZ581" t="str">
        <f t="shared" ref="EZ581:EZ625" si="615">IF(EU581=FALSE,"na",IF(ISBLANK(GA581)=TRUE,"Unknown",IF(AND(ISNUMBER(SEARCH("UDOT",GA581)),ISNUMBER(SEARCH("Personal",GA581))),3,IF(ISNUMBER(SEARCH("UDOT",GA581)),2,1))))</f>
        <v>na</v>
      </c>
      <c r="FA581" t="str">
        <f t="shared" ref="FA581:FA625" si="616">IF(OR(EQ581=FALSE,EQ581="Unknown"),"na",IF(ISBLANK(GF581)=TRUE,"Unknown",ISNUMBER(SEARCH("Winter",GF581))))</f>
        <v>na</v>
      </c>
      <c r="FB581" t="str">
        <f t="shared" ref="FB581:FB625" si="617">IF(OR(EQ581=FALSE,EQ581="Unknown"),"na",IF(ISBLANK(GF581)=TRUE,"Unknown",ISNUMBER(SEARCH("Summer",GF581))))</f>
        <v>na</v>
      </c>
      <c r="FC581" t="str">
        <f t="shared" si="595"/>
        <v>na</v>
      </c>
      <c r="FD581" t="str">
        <f t="shared" ref="FD581:FD625" si="618">IF(OR(EQ581=FALSE,EQ581="Unknown"),"na",IF(ISBLANK(GB581)=TRUE,"Unknown",ISNUMBER(SEARCH("Winter",GB581))))</f>
        <v>na</v>
      </c>
      <c r="FE581" t="str">
        <f t="shared" ref="FE581:FE625" si="619">IF(OR(EQ581=FALSE,EQ581="Unknown"),"na",IF(ISBLANK(GB581)=TRUE,"Unknown",IF(OR(EW581=2,EX581=2,EY581=2,EZ581=2,EW581=3,EX581=3,EY581=3,EZ581=3),ISNUMBER(SEARCH("Public",GB581)),"na")))</f>
        <v>na</v>
      </c>
      <c r="FF581" t="str">
        <f t="shared" ref="FF581:FF625" si="620">IF(OR(EQ581=FALSE,EQ581="Unknown"),"na",IF(ISBLANK(GB581)=TRUE,"Unknown",ISNUMBER(SEARCH("Tracking",GB581))))</f>
        <v>na</v>
      </c>
      <c r="FG581" t="str">
        <f t="shared" ref="FG581:FG625" si="621">IF(OR(EQ581=FALSE,EQ581="Unknown"),"na",IF(ISBLANK(GB581)=TRUE,"Unknown",ISNUMBER(SEARCH("Route",GB581))))</f>
        <v>na</v>
      </c>
      <c r="FH581" t="str">
        <f t="shared" si="596"/>
        <v>na</v>
      </c>
      <c r="FI581" t="str">
        <f>IF(OR(FD581=FALSE,FD581="na"),"na",VLOOKUP(GH581,'Vlookup tables'!$G$2:$H$7,2,FALSE))</f>
        <v>na</v>
      </c>
      <c r="FJ581" t="str">
        <f>IF(OR(FE581=FALSE,FE581="na"),"na",VLOOKUP(GI581,'Vlookup tables'!$G$2:$H$7,2,FALSE))</f>
        <v>na</v>
      </c>
      <c r="FK581" t="str">
        <f>IF(OR(FF581=FALSE,FF581="na"),"na",VLOOKUP(GJ581,'Vlookup tables'!$G$2:$H$7,2,FALSE))</f>
        <v>na</v>
      </c>
      <c r="FL581" t="str">
        <f>IF(OR(FG581=FALSE,FG581="na"),"na",VLOOKUP(GK581,'Vlookup tables'!$G$2:$H$7,2,FALSE))</f>
        <v>na</v>
      </c>
      <c r="FM581" t="str">
        <f>IF(OR(FD581=FALSE,FD581="na"),"na",VLOOKUP(GO581,'Vlookup tables'!$J$2:$K$5,2,FALSE))</f>
        <v>na</v>
      </c>
      <c r="FN581" t="str">
        <f>IF(OR(FE581=FALSE,FE581="na"),"na",VLOOKUP(GP581,'Vlookup tables'!$J$2:$K$5,2,FALSE))</f>
        <v>na</v>
      </c>
      <c r="FO581" t="str">
        <f>IF(OR(FF581=FALSE,FF581="na"),"na",VLOOKUP(GQ581,'Vlookup tables'!$J$2:$K$5,2,FALSE))</f>
        <v>na</v>
      </c>
      <c r="FP581" t="str">
        <f>IF(OR(FG581=FALSE,FG581="na"),"na",VLOOKUP(GR581,'Vlookup tables'!$J$2:$K$5,2,FALSE))</f>
        <v>na</v>
      </c>
      <c r="FQ581" t="str">
        <f t="shared" ref="FQ581:FQ625" si="622">IF(OR(FD581=FALSE,FD581="na"),"na",NOT(ISBLANK(GV581)))</f>
        <v>na</v>
      </c>
      <c r="FR581" t="str">
        <f t="shared" ref="FR581:FR625" si="623">IF(OR(FE581=FALSE,FE581="na"),"na",NOT(ISBLANK(GW581)))</f>
        <v>na</v>
      </c>
      <c r="FS581" t="str">
        <f t="shared" ref="FS581:FS625" si="624">IF(OR(FF581=FALSE,FF581="na"),"na",NOT(ISBLANK(GX581)))</f>
        <v>na</v>
      </c>
      <c r="FT581" t="str">
        <f t="shared" ref="FT581:FT625" si="625">IF(OR(FG581=FALSE,FG581="na"),"na",NOT(ISBLANK(GY581)))</f>
        <v>na</v>
      </c>
      <c r="FU581" t="str">
        <f t="shared" ref="FU581:FU625" si="626">IF(OR(EQ581=FALSE,EQ581="Unknown"),"na",IF(HC581="",FALSE,IF(OR(HC581="no", HC581="No"),FALSE,NOT(ISNUMBER(SEARCH("I do not",HD581))))))</f>
        <v>na</v>
      </c>
      <c r="HX581" t="str">
        <f>IF(IT581="","Unknown",VLOOKUP(IT581,'Vlookup tables'!$B$13:$C$16,2,FALSE))</f>
        <v>Unknown</v>
      </c>
      <c r="HY581" t="str">
        <f>IF(IU581="","Unknown",VLOOKUP(IU581,'Vlookup tables'!$D$13:$E$16,2,FALSE))</f>
        <v>Unknown</v>
      </c>
      <c r="HZ581" t="str">
        <f>IF(IV581="","Unknown",VLOOKUP(IV581,'Vlookup tables'!$F$13:$G$16,2,FALSE))</f>
        <v>Unknown</v>
      </c>
      <c r="IA581" t="str">
        <f>IF(IW581="","Unknown",VLOOKUP(IW581,'Vlookup tables'!$H$13:$I$16,2,FALSE))</f>
        <v>Unknown</v>
      </c>
      <c r="IB581" t="str">
        <f>IF(IX581="","Unknown",VLOOKUP(IX581,'Vlookup tables'!$J$13:$K$16,2,FALSE))</f>
        <v>Unknown</v>
      </c>
      <c r="IC581" t="str">
        <f>IF(IY581="","Unknown",VLOOKUP(IY581,'Vlookup tables'!$L$13:$M$16,2,FALSE))</f>
        <v>Unknown</v>
      </c>
      <c r="ID581" t="str">
        <f>IF(IZ581="","Unknown",VLOOKUP(IZ581,'Vlookup tables'!$N$13:$O$16,2,FALSE))</f>
        <v>Unknown</v>
      </c>
      <c r="IE581" t="str">
        <f>VLOOKUP(JA581,'Vlookup tables'!$P$13:$Q$15,2,FALSE)</f>
        <v>Unknown</v>
      </c>
      <c r="IF581" t="str">
        <f t="shared" si="597"/>
        <v>na</v>
      </c>
      <c r="IG581" t="str">
        <f t="shared" si="598"/>
        <v>na</v>
      </c>
      <c r="IH581" t="str">
        <f t="shared" si="599"/>
        <v>na</v>
      </c>
      <c r="II581" t="str">
        <f t="shared" ref="II581:II625" si="627">IF(OR(IE581=1,IE581="Unknown"),"na",OR(NOT(ISBLANK(JD581)),NOT(ISBLANK(JE581)),NOT(ISBLANK(JC581))))</f>
        <v>na</v>
      </c>
      <c r="IJ581" t="str">
        <f>IF(OR(IF581=FALSE,IF581="na"),"na",VLOOKUP(JF581,'Vlookup tables'!$G$2:$H$7,2,FALSE))</f>
        <v>na</v>
      </c>
      <c r="IK581" t="str">
        <f>IF(OR(IG581=FALSE,IG581="na"),"na",VLOOKUP(JG581,'Vlookup tables'!$G$2:$H$7,2,FALSE))</f>
        <v>na</v>
      </c>
      <c r="IL581" t="str">
        <f>IF(OR(IH581=FALSE,IH581="na"),"na",VLOOKUP(JH581,'Vlookup tables'!$G$2:$H$7,2,FALSE))</f>
        <v>na</v>
      </c>
      <c r="IM581" t="str">
        <f>IF(OR(IF581=FALSE,IF581="na"),"na",VLOOKUP(JL581,'Vlookup tables'!$J$2:$K$5,2,FALSE))</f>
        <v>na</v>
      </c>
      <c r="IN581" t="str">
        <f>IF(OR(IG581=FALSE,IG581="na"),"na",VLOOKUP(JM581,'Vlookup tables'!$J$2:$K$5,2,FALSE))</f>
        <v>na</v>
      </c>
      <c r="IO581" t="str">
        <f>IF(OR(IH581=FALSE,IH581="na"),"na",VLOOKUP(JN581,'Vlookup tables'!$J$2:$K$5,2,FALSE))</f>
        <v>na</v>
      </c>
      <c r="IP581" t="str">
        <f t="shared" si="600"/>
        <v>na</v>
      </c>
      <c r="IQ581" t="str">
        <f t="shared" si="601"/>
        <v>na</v>
      </c>
      <c r="IR581" t="str">
        <f t="shared" si="602"/>
        <v>na</v>
      </c>
      <c r="IS581" t="b">
        <f t="shared" si="603"/>
        <v>0</v>
      </c>
      <c r="KQ581" t="b">
        <f t="shared" si="604"/>
        <v>0</v>
      </c>
      <c r="KR581">
        <f t="shared" ref="KR581:KR625" si="628">COUNTA(A581:KP581)</f>
        <v>107</v>
      </c>
    </row>
    <row r="582" spans="1:304" ht="26.4" customHeight="1" outlineLevel="1" x14ac:dyDescent="0.3">
      <c r="A582">
        <v>10</v>
      </c>
      <c r="B582">
        <v>197</v>
      </c>
      <c r="C582" s="2">
        <v>44916.448807870373</v>
      </c>
      <c r="D582">
        <v>1</v>
      </c>
      <c r="E582" t="s">
        <v>775</v>
      </c>
      <c r="F582" t="s">
        <v>611</v>
      </c>
      <c r="G582">
        <f>VLOOKUP(F582,'Vlookup tables'!$A$2:$B$10,2,FALSE)</f>
        <v>4</v>
      </c>
      <c r="H582" t="s">
        <v>579</v>
      </c>
      <c r="J582" t="str">
        <f t="shared" si="605"/>
        <v>Unknown</v>
      </c>
      <c r="K582" t="s">
        <v>568</v>
      </c>
      <c r="L582">
        <f>VLOOKUP(K582,'Vlookup tables'!$A$2:$B$10,2,FALSE)</f>
        <v>6</v>
      </c>
      <c r="N582" t="str">
        <f t="shared" ref="N582:N625" si="629">IF(M582="","Unknown",ISNUMBER(SEARCH("Still",$M582)))</f>
        <v>Unknown</v>
      </c>
      <c r="O582" t="str">
        <f t="shared" ref="O582:O625" si="630">IF(M582="","Unknown",ISNUMBER(SEARCH("office",$M582)))</f>
        <v>Unknown</v>
      </c>
      <c r="P582" t="str">
        <f t="shared" ref="P582:P625" si="631">IF(M582="","Unknown",ISNUMBER(SEARCH("device",$M582)))</f>
        <v>Unknown</v>
      </c>
      <c r="Q582" t="str">
        <f t="shared" ref="Q582:Q625" si="632">IF(M582="","Unknown",ISNUMBER(SEARCH("camera",$M582)))</f>
        <v>Unknown</v>
      </c>
      <c r="R582" t="str">
        <f t="shared" ref="R582:R625" si="633">IF(M582="","Unknown",ISNUMBER(SEARCH("record",$M582)))</f>
        <v>Unknown</v>
      </c>
      <c r="T582" t="str">
        <f t="shared" si="606"/>
        <v>Unknown</v>
      </c>
      <c r="U582" t="str">
        <f t="shared" si="607"/>
        <v>Unknown</v>
      </c>
      <c r="V582" t="str">
        <f t="shared" si="608"/>
        <v>Unknown</v>
      </c>
      <c r="W582" t="str">
        <f t="shared" si="609"/>
        <v>Unknown</v>
      </c>
      <c r="X582" t="str">
        <f t="shared" si="610"/>
        <v>Unknown</v>
      </c>
      <c r="Z582" t="str">
        <f>VLOOKUP(Y582,'Vlookup tables'!$D$2:$E$6,2,FALSE)</f>
        <v>Unknown</v>
      </c>
      <c r="AA582" t="str">
        <f t="shared" si="611"/>
        <v>Unknown</v>
      </c>
      <c r="AB582" t="str">
        <f t="shared" ref="AB582:AB625" si="634">IF(OR($Z582=2,$Z582=3),"na",IF($AR582="","Unknown",ISNUMBER(SEARCH("Research",$AR582))))</f>
        <v>Unknown</v>
      </c>
      <c r="AC582" t="str">
        <f t="shared" ref="AC582:AC625" si="635">IF(OR($Z582=2,$Z582=3),"na",IF($AR582="","Unknown",ISNUMBER(SEARCH("Maintanence",$AR582))))</f>
        <v>Unknown</v>
      </c>
      <c r="AD582" t="str">
        <f t="shared" ref="AD582:AD625" si="636">IF(OR($Z582=2,$Z582=3),"na",IF($AR582="","Unknown",ISNUMBER(SEARCH("Work",$AR582))))</f>
        <v>Unknown</v>
      </c>
      <c r="AE582" t="str">
        <f t="shared" ref="AE582:AE625" si="637">IF(OR($Z582=2,$Z582=3),"na",IF($AR582="","Unknown",OR(NOT(ISBLANK(AS582)),NOT(ISBLANK(AT582)),NOT(ISBLANK(AU582)))))</f>
        <v>Unknown</v>
      </c>
      <c r="AF582" t="str">
        <f>IF(OR(AA582=FALSE,AA582="na"),"na",VLOOKUP(AV582,'Vlookup tables'!$G$2:$H$7,2,FALSE))</f>
        <v>Unknown</v>
      </c>
      <c r="AG582" t="str">
        <f>IF(OR(AB582=FALSE,AB582="na"),"na",VLOOKUP(AW582,'Vlookup tables'!$G$2:$H$7,2,FALSE))</f>
        <v>Unknown</v>
      </c>
      <c r="AH582" t="str">
        <f>IF(OR(AC582=FALSE,AC582="na"),"na",VLOOKUP(AX582,'Vlookup tables'!$G$2:$H$7,2,FALSE))</f>
        <v>Unknown</v>
      </c>
      <c r="AI582" t="str">
        <f>IF(OR(AD582=FALSE,AD582="na"),"na",VLOOKUP(AY582,'Vlookup tables'!$G$2:$H$7,2,FALSE))</f>
        <v>Unknown</v>
      </c>
      <c r="AJ582" t="str">
        <f>IF(OR(AA582=FALSE,AA582="na"),"na",VLOOKUP(BC582,'Vlookup tables'!$J$2:$K$5,2,FALSE))</f>
        <v>Unknown</v>
      </c>
      <c r="AK582" t="str">
        <f>IF(OR(AB582=FALSE,AB582="na"),"na",VLOOKUP(BD582,'Vlookup tables'!$J$2:$K$5,2,FALSE))</f>
        <v>Unknown</v>
      </c>
      <c r="AL582" t="str">
        <f>IF(OR(AC582=FALSE,AC582="na"),"na",VLOOKUP(BE582,'Vlookup tables'!$J$2:$K$5,2,FALSE))</f>
        <v>Unknown</v>
      </c>
      <c r="AM582" t="str">
        <f>IF(OR(AD582=FALSE,AD582="na"),"na",VLOOKUP(BF582,'Vlookup tables'!$J$2:$K$5,2,FALSE))</f>
        <v>Unknown</v>
      </c>
      <c r="AN582" t="b">
        <f t="shared" ref="AN582:AN625" si="638">IF(OR(AA582=FALSE,AA582="na"),"na",NOT(ISBLANK(BJ582)))</f>
        <v>0</v>
      </c>
      <c r="AO582" t="b">
        <f t="shared" ref="AO582:AO625" si="639">IF(OR(AB582=FALSE,AB582="na"),"na",NOT(ISBLANK(BK582)))</f>
        <v>0</v>
      </c>
      <c r="AP582" t="b">
        <f t="shared" ref="AP582:AP625" si="640">IF(OR(AC582=FALSE,AC582="na"),"na",NOT(ISBLANK(BL582)))</f>
        <v>0</v>
      </c>
      <c r="AQ582" t="b">
        <f t="shared" ref="AQ582:AQ625" si="641">IF(OR(AD582=FALSE,AD582="na"),"na",NOT(ISBLANK(BM582)))</f>
        <v>0</v>
      </c>
      <c r="BQ582" t="str">
        <f t="shared" ref="BQ582:BQ625" si="642">IF(OR($Z582=3,$Z582=2),"na",IF(CI582="","Unknown",CI582))</f>
        <v>Unknown</v>
      </c>
      <c r="BR582" t="str">
        <f t="shared" ref="BR582:BR625" si="643">IF(OR($Z582=3, $BQ582="No"),"na", IF($CJ582="", "Unknown",ISNUMBER(SEARCH("traffic",$CJ582))))</f>
        <v>Unknown</v>
      </c>
      <c r="BS582" t="str">
        <f t="shared" ref="BS582:BS625" si="644">IF(OR($Z582=3, $BQ582="No"),"na", IF($CJ582="", "Unknown",ISNUMBER(SEARCH("weather",$CJ582))))</f>
        <v>Unknown</v>
      </c>
      <c r="BT582" t="str">
        <f t="shared" ref="BT582:BT625" si="645">IF(OR($Z582=3, $BQ582="No"),"na", IF($CJ582="", "Unknown",ISNUMBER(SEARCH("Trip",$CJ582))))</f>
        <v>Unknown</v>
      </c>
      <c r="BU582" t="str">
        <f t="shared" ref="BU582:BU625" si="646">IF(OR($Z582=3, $BQ582="No"),"na", IF($CJ582="", "Unknown",ISNUMBER(SEARCH("construction",$CJ582))))</f>
        <v>Unknown</v>
      </c>
      <c r="BV582" t="str">
        <f t="shared" ref="BV582:BV625" si="647">IF(OR($Z582=3, $BQ582="No"),"na",IF($CJ582="","Unknown",OR(NOT(ISBLANK(CK582)),NOT(ISBLANK(CL582)),NOT(ISBLANK(CM582)))))</f>
        <v>Unknown</v>
      </c>
      <c r="BW582" t="str">
        <f>IF(OR(BR582=FALSE,BR582="na"),"na",VLOOKUP(CN582,'Vlookup tables'!$G$2:$H$7,2,FALSE))</f>
        <v>Unknown</v>
      </c>
      <c r="BX582" t="str">
        <f>IF(OR(BS582=FALSE,BS582="na"),"na",VLOOKUP(CO582,'Vlookup tables'!$G$2:$H$7,2,FALSE))</f>
        <v>Unknown</v>
      </c>
      <c r="BY582" t="str">
        <f>IF(OR(BT582=FALSE,BT582="na"),"na",VLOOKUP(CP582,'Vlookup tables'!$G$2:$H$7,2,FALSE))</f>
        <v>Unknown</v>
      </c>
      <c r="BZ582" t="str">
        <f>IF(OR(BU582=FALSE,BU582="na"),"na",VLOOKUP(CQ582,'Vlookup tables'!$G$2:$H$7,2,FALSE))</f>
        <v>Unknown</v>
      </c>
      <c r="CA582" t="str">
        <f>IF(OR(BR582=FALSE,BR582="na"),"na",VLOOKUP(CU582,'Vlookup tables'!$J$2:$K$5,2,FALSE))</f>
        <v>Unknown</v>
      </c>
      <c r="CB582" t="str">
        <f>IF(OR(BS582=FALSE,BS582="na"),"na",VLOOKUP(CV582,'Vlookup tables'!$J$2:$K$5,2,FALSE))</f>
        <v>Unknown</v>
      </c>
      <c r="CC582" t="str">
        <f>IF(OR(BT582=FALSE,BT582="na"),"na",VLOOKUP(CW582,'Vlookup tables'!$J$2:$K$5,2,FALSE))</f>
        <v>Unknown</v>
      </c>
      <c r="CD582" t="str">
        <f>IF(OR(BU582=FALSE,BU582="na"),"na",VLOOKUP(CX582,'Vlookup tables'!$J$2:$K$5,2,FALSE))</f>
        <v>Unknown</v>
      </c>
      <c r="CE582" t="b">
        <f t="shared" ref="CE582:CE625" si="648">IF(OR(BR582=FALSE,BR582="na"),"na",NOT(ISBLANK(DB582)))</f>
        <v>0</v>
      </c>
      <c r="CF582" t="b">
        <f t="shared" ref="CF582:CF625" si="649">IF(OR(BS582=FALSE,BS582="na"),"na",NOT(ISBLANK(DC582)))</f>
        <v>0</v>
      </c>
      <c r="CG582" t="b">
        <f t="shared" ref="CG582:CG625" si="650">IF(OR(BT582=FALSE,BT582="na"),"na",NOT(ISBLANK(DD582)))</f>
        <v>0</v>
      </c>
      <c r="CH582" t="b">
        <f t="shared" ref="CH582:CH625" si="651">IF(OR(BU582=FALSE,BU582="na"),"na",NOT(ISBLANK(DE582)))</f>
        <v>0</v>
      </c>
      <c r="DI582" t="b">
        <f t="shared" ref="DI582:DI625" si="652">IF($Z582=3,"na",IF(DJ582="",FALSE,IF(OR(DJ582="no", DJ582="No"),FALSE,NOT(ISNUMBER(SEARCH("I do not",DK582))))))</f>
        <v>0</v>
      </c>
      <c r="EQ582" t="str">
        <f t="shared" ref="EQ582:EQ625" si="653">IF($FV582="","Unknown",NOT(ISNUMBER(SEARCH("None",$FV582))))</f>
        <v>Unknown</v>
      </c>
      <c r="ER582" t="b">
        <f t="shared" ref="ER582:ER625" si="654">ISNUMBER(SEARCH("Traffic",$FV582))</f>
        <v>0</v>
      </c>
      <c r="ES582" t="b">
        <f t="shared" ref="ES582:ES625" si="655">ISNUMBER(SEARCH("State",$FV582))</f>
        <v>0</v>
      </c>
      <c r="ET582" t="b">
        <f t="shared" ref="ET582:ET625" si="656">ISNUMBER(SEARCH("Meso",$FV582))</f>
        <v>0</v>
      </c>
      <c r="EU582" t="b">
        <f t="shared" ref="EU582:EU625" si="657">ISNUMBER(SEARCH("National",$FV582))</f>
        <v>0</v>
      </c>
      <c r="EV582" t="b">
        <f t="shared" ref="EV582:EV625" si="658">NOT(ISBLANK(FW582))</f>
        <v>0</v>
      </c>
      <c r="EW582" t="str">
        <f t="shared" si="612"/>
        <v>na</v>
      </c>
      <c r="EX582" t="str">
        <f t="shared" si="613"/>
        <v>na</v>
      </c>
      <c r="EY582" t="str">
        <f t="shared" si="614"/>
        <v>na</v>
      </c>
      <c r="EZ582" t="str">
        <f t="shared" si="615"/>
        <v>na</v>
      </c>
      <c r="FA582" t="str">
        <f t="shared" si="616"/>
        <v>na</v>
      </c>
      <c r="FB582" t="str">
        <f t="shared" si="617"/>
        <v>na</v>
      </c>
      <c r="FC582" t="str">
        <f t="shared" ref="FC582:FC625" si="659">IF(OR(EQ582=FALSE,EQ582="Unknown"),"na",IF(ISBLANK(GF582)=TRUE,"Unknown",NOT(ISBLANK(GG582))))</f>
        <v>na</v>
      </c>
      <c r="FD582" t="str">
        <f t="shared" si="618"/>
        <v>na</v>
      </c>
      <c r="FE582" t="str">
        <f t="shared" si="619"/>
        <v>na</v>
      </c>
      <c r="FF582" t="str">
        <f t="shared" si="620"/>
        <v>na</v>
      </c>
      <c r="FG582" t="str">
        <f t="shared" si="621"/>
        <v>na</v>
      </c>
      <c r="FH582" t="str">
        <f t="shared" ref="FH582:FH625" si="660">IF(OR(EQ582=FALSE,EQ582="Unknown"),"na",IF(ISBLANK(GB582)=TRUE,"Unknown",OR(NOT(ISBLANK(GD582)),NOT(ISBLANK(GE582)),NOT(ISBLANK(GC582)))))</f>
        <v>na</v>
      </c>
      <c r="FI582" t="str">
        <f>IF(OR(FD582=FALSE,FD582="na"),"na",VLOOKUP(GH582,'Vlookup tables'!$G$2:$H$7,2,FALSE))</f>
        <v>na</v>
      </c>
      <c r="FJ582" t="str">
        <f>IF(OR(FE582=FALSE,FE582="na"),"na",VLOOKUP(GI582,'Vlookup tables'!$G$2:$H$7,2,FALSE))</f>
        <v>na</v>
      </c>
      <c r="FK582" t="str">
        <f>IF(OR(FF582=FALSE,FF582="na"),"na",VLOOKUP(GJ582,'Vlookup tables'!$G$2:$H$7,2,FALSE))</f>
        <v>na</v>
      </c>
      <c r="FL582" t="str">
        <f>IF(OR(FG582=FALSE,FG582="na"),"na",VLOOKUP(GK582,'Vlookup tables'!$G$2:$H$7,2,FALSE))</f>
        <v>na</v>
      </c>
      <c r="FM582" t="str">
        <f>IF(OR(FD582=FALSE,FD582="na"),"na",VLOOKUP(GO582,'Vlookup tables'!$J$2:$K$5,2,FALSE))</f>
        <v>na</v>
      </c>
      <c r="FN582" t="str">
        <f>IF(OR(FE582=FALSE,FE582="na"),"na",VLOOKUP(GP582,'Vlookup tables'!$J$2:$K$5,2,FALSE))</f>
        <v>na</v>
      </c>
      <c r="FO582" t="str">
        <f>IF(OR(FF582=FALSE,FF582="na"),"na",VLOOKUP(GQ582,'Vlookup tables'!$J$2:$K$5,2,FALSE))</f>
        <v>na</v>
      </c>
      <c r="FP582" t="str">
        <f>IF(OR(FG582=FALSE,FG582="na"),"na",VLOOKUP(GR582,'Vlookup tables'!$J$2:$K$5,2,FALSE))</f>
        <v>na</v>
      </c>
      <c r="FQ582" t="str">
        <f t="shared" si="622"/>
        <v>na</v>
      </c>
      <c r="FR582" t="str">
        <f t="shared" si="623"/>
        <v>na</v>
      </c>
      <c r="FS582" t="str">
        <f t="shared" si="624"/>
        <v>na</v>
      </c>
      <c r="FT582" t="str">
        <f t="shared" si="625"/>
        <v>na</v>
      </c>
      <c r="FU582" t="str">
        <f t="shared" si="626"/>
        <v>na</v>
      </c>
      <c r="HX582" t="str">
        <f>IF(IT582="","Unknown",VLOOKUP(IT582,'Vlookup tables'!$B$13:$C$16,2,FALSE))</f>
        <v>Unknown</v>
      </c>
      <c r="HY582" t="str">
        <f>IF(IU582="","Unknown",VLOOKUP(IU582,'Vlookup tables'!$D$13:$E$16,2,FALSE))</f>
        <v>Unknown</v>
      </c>
      <c r="HZ582" t="str">
        <f>IF(IV582="","Unknown",VLOOKUP(IV582,'Vlookup tables'!$F$13:$G$16,2,FALSE))</f>
        <v>Unknown</v>
      </c>
      <c r="IA582" t="str">
        <f>IF(IW582="","Unknown",VLOOKUP(IW582,'Vlookup tables'!$H$13:$I$16,2,FALSE))</f>
        <v>Unknown</v>
      </c>
      <c r="IB582" t="str">
        <f>IF(IX582="","Unknown",VLOOKUP(IX582,'Vlookup tables'!$J$13:$K$16,2,FALSE))</f>
        <v>Unknown</v>
      </c>
      <c r="IC582" t="str">
        <f>IF(IY582="","Unknown",VLOOKUP(IY582,'Vlookup tables'!$L$13:$M$16,2,FALSE))</f>
        <v>Unknown</v>
      </c>
      <c r="ID582" t="str">
        <f>IF(IZ582="","Unknown",VLOOKUP(IZ582,'Vlookup tables'!$N$13:$O$16,2,FALSE))</f>
        <v>Unknown</v>
      </c>
      <c r="IE582" t="str">
        <f>VLOOKUP(JA582,'Vlookup tables'!$P$13:$Q$15,2,FALSE)</f>
        <v>Unknown</v>
      </c>
      <c r="IF582" t="str">
        <f t="shared" ref="IF582:IF625" si="661">IF(OR($IE582=1,$IE582="Unknown"),"na",IF(ISBLANK($JB582)=TRUE,"Unknown",ISNUMBER(SEARCH("Incident",$JB582))))</f>
        <v>na</v>
      </c>
      <c r="IG582" t="str">
        <f t="shared" ref="IG582:IG625" si="662">IF(OR($IE582=1,$IE582="Unknown"),"na",IF(ISBLANK($JB582)=TRUE,"Unknown",ISNUMBER(SEARCH("Travel",$JB582))))</f>
        <v>na</v>
      </c>
      <c r="IH582" t="str">
        <f t="shared" ref="IH582:IH625" si="663">IF(OR($IE582=1,$IE582="Unknown"),"na",IF(ISBLANK($JB582)=TRUE,"Unknown",ISNUMBER(SEARCH("Research",$JB582))))</f>
        <v>na</v>
      </c>
      <c r="II582" t="str">
        <f t="shared" si="627"/>
        <v>na</v>
      </c>
      <c r="IJ582" t="str">
        <f>IF(OR(IF582=FALSE,IF582="na"),"na",VLOOKUP(JF582,'Vlookup tables'!$G$2:$H$7,2,FALSE))</f>
        <v>na</v>
      </c>
      <c r="IK582" t="str">
        <f>IF(OR(IG582=FALSE,IG582="na"),"na",VLOOKUP(JG582,'Vlookup tables'!$G$2:$H$7,2,FALSE))</f>
        <v>na</v>
      </c>
      <c r="IL582" t="str">
        <f>IF(OR(IH582=FALSE,IH582="na"),"na",VLOOKUP(JH582,'Vlookup tables'!$G$2:$H$7,2,FALSE))</f>
        <v>na</v>
      </c>
      <c r="IM582" t="str">
        <f>IF(OR(IF582=FALSE,IF582="na"),"na",VLOOKUP(JL582,'Vlookup tables'!$J$2:$K$5,2,FALSE))</f>
        <v>na</v>
      </c>
      <c r="IN582" t="str">
        <f>IF(OR(IG582=FALSE,IG582="na"),"na",VLOOKUP(JM582,'Vlookup tables'!$J$2:$K$5,2,FALSE))</f>
        <v>na</v>
      </c>
      <c r="IO582" t="str">
        <f>IF(OR(IH582=FALSE,IH582="na"),"na",VLOOKUP(JN582,'Vlookup tables'!$J$2:$K$5,2,FALSE))</f>
        <v>na</v>
      </c>
      <c r="IP582" t="str">
        <f t="shared" ref="IP582:IP625" si="664">IF(OR(IF582=FALSE,IF582="na"),"na",NOT(ISBLANK(JR582)))</f>
        <v>na</v>
      </c>
      <c r="IQ582" t="str">
        <f t="shared" ref="IQ582:IQ625" si="665">IF(OR(IG582=FALSE,IG582="na"),"na",NOT(ISBLANK(JS582)))</f>
        <v>na</v>
      </c>
      <c r="IR582" t="str">
        <f t="shared" ref="IR582:IR625" si="666">IF(OR(IH582=FALSE,IH582="na"),"na",NOT(ISBLANK(JT582)))</f>
        <v>na</v>
      </c>
      <c r="IS582" t="b">
        <f t="shared" ref="IS582:IS625" si="667">IF(KM582="",FALSE,IF(OR(KM582="no", KM582="No"),FALSE,NOT(ISNUMBER(SEARCH("I do not",KN582)))))</f>
        <v>0</v>
      </c>
      <c r="KQ582" t="b">
        <f t="shared" ref="KQ582:KQ625" si="668">IF(KP582="",FALSE,TRUE)</f>
        <v>0</v>
      </c>
      <c r="KR582">
        <f t="shared" si="628"/>
        <v>111</v>
      </c>
    </row>
    <row r="583" spans="1:304" ht="14.4" customHeight="1" outlineLevel="1" x14ac:dyDescent="0.3">
      <c r="A583">
        <v>10</v>
      </c>
      <c r="B583">
        <v>863068</v>
      </c>
      <c r="C583" s="2">
        <v>44916.473229166666</v>
      </c>
      <c r="D583">
        <v>1</v>
      </c>
      <c r="E583" t="s">
        <v>1324</v>
      </c>
      <c r="F583" t="s">
        <v>582</v>
      </c>
      <c r="G583">
        <f>VLOOKUP(F583,'Vlookup tables'!$A$2:$B$10,2,FALSE)</f>
        <v>1</v>
      </c>
      <c r="H583" t="s">
        <v>567</v>
      </c>
      <c r="J583" t="str">
        <f t="shared" ref="J583:J625" si="669">IF(H583= "Other",IF(I583= "","Unknown",I583),IF(H583= "","Unknown",H583))</f>
        <v>Administration</v>
      </c>
      <c r="K583" t="s">
        <v>612</v>
      </c>
      <c r="L583">
        <f>VLOOKUP(K583,'Vlookup tables'!$A$2:$B$10,2,FALSE)</f>
        <v>5</v>
      </c>
      <c r="N583" t="str">
        <f t="shared" si="629"/>
        <v>Unknown</v>
      </c>
      <c r="O583" t="str">
        <f t="shared" si="630"/>
        <v>Unknown</v>
      </c>
      <c r="P583" t="str">
        <f t="shared" si="631"/>
        <v>Unknown</v>
      </c>
      <c r="Q583" t="str">
        <f t="shared" si="632"/>
        <v>Unknown</v>
      </c>
      <c r="R583" t="str">
        <f t="shared" si="633"/>
        <v>Unknown</v>
      </c>
      <c r="T583" t="str">
        <f t="shared" si="606"/>
        <v>Unknown</v>
      </c>
      <c r="U583" t="str">
        <f t="shared" si="607"/>
        <v>Unknown</v>
      </c>
      <c r="V583" t="str">
        <f t="shared" si="608"/>
        <v>Unknown</v>
      </c>
      <c r="W583" t="str">
        <f t="shared" si="609"/>
        <v>Unknown</v>
      </c>
      <c r="X583" t="str">
        <f t="shared" si="610"/>
        <v>Unknown</v>
      </c>
      <c r="Z583" t="str">
        <f>VLOOKUP(Y583,'Vlookup tables'!$D$2:$E$6,2,FALSE)</f>
        <v>Unknown</v>
      </c>
      <c r="AA583" t="str">
        <f t="shared" si="611"/>
        <v>Unknown</v>
      </c>
      <c r="AB583" t="str">
        <f t="shared" si="634"/>
        <v>Unknown</v>
      </c>
      <c r="AC583" t="str">
        <f t="shared" si="635"/>
        <v>Unknown</v>
      </c>
      <c r="AD583" t="str">
        <f t="shared" si="636"/>
        <v>Unknown</v>
      </c>
      <c r="AE583" t="str">
        <f t="shared" si="637"/>
        <v>Unknown</v>
      </c>
      <c r="AF583" t="str">
        <f>IF(OR(AA583=FALSE,AA583="na"),"na",VLOOKUP(AV583,'Vlookup tables'!$G$2:$H$7,2,FALSE))</f>
        <v>Unknown</v>
      </c>
      <c r="AG583" t="str">
        <f>IF(OR(AB583=FALSE,AB583="na"),"na",VLOOKUP(AW583,'Vlookup tables'!$G$2:$H$7,2,FALSE))</f>
        <v>Unknown</v>
      </c>
      <c r="AH583" t="str">
        <f>IF(OR(AC583=FALSE,AC583="na"),"na",VLOOKUP(AX583,'Vlookup tables'!$G$2:$H$7,2,FALSE))</f>
        <v>Unknown</v>
      </c>
      <c r="AI583" t="str">
        <f>IF(OR(AD583=FALSE,AD583="na"),"na",VLOOKUP(AY583,'Vlookup tables'!$G$2:$H$7,2,FALSE))</f>
        <v>Unknown</v>
      </c>
      <c r="AJ583" t="str">
        <f>IF(OR(AA583=FALSE,AA583="na"),"na",VLOOKUP(BC583,'Vlookup tables'!$J$2:$K$5,2,FALSE))</f>
        <v>Unknown</v>
      </c>
      <c r="AK583" t="str">
        <f>IF(OR(AB583=FALSE,AB583="na"),"na",VLOOKUP(BD583,'Vlookup tables'!$J$2:$K$5,2,FALSE))</f>
        <v>Unknown</v>
      </c>
      <c r="AL583" t="str">
        <f>IF(OR(AC583=FALSE,AC583="na"),"na",VLOOKUP(BE583,'Vlookup tables'!$J$2:$K$5,2,FALSE))</f>
        <v>Unknown</v>
      </c>
      <c r="AM583" t="str">
        <f>IF(OR(AD583=FALSE,AD583="na"),"na",VLOOKUP(BF583,'Vlookup tables'!$J$2:$K$5,2,FALSE))</f>
        <v>Unknown</v>
      </c>
      <c r="AN583" t="b">
        <f t="shared" si="638"/>
        <v>0</v>
      </c>
      <c r="AO583" t="b">
        <f t="shared" si="639"/>
        <v>0</v>
      </c>
      <c r="AP583" t="b">
        <f t="shared" si="640"/>
        <v>0</v>
      </c>
      <c r="AQ583" t="b">
        <f t="shared" si="641"/>
        <v>0</v>
      </c>
      <c r="BQ583" t="str">
        <f t="shared" si="642"/>
        <v>Unknown</v>
      </c>
      <c r="BR583" t="str">
        <f t="shared" si="643"/>
        <v>Unknown</v>
      </c>
      <c r="BS583" t="str">
        <f t="shared" si="644"/>
        <v>Unknown</v>
      </c>
      <c r="BT583" t="str">
        <f t="shared" si="645"/>
        <v>Unknown</v>
      </c>
      <c r="BU583" t="str">
        <f t="shared" si="646"/>
        <v>Unknown</v>
      </c>
      <c r="BV583" t="str">
        <f t="shared" si="647"/>
        <v>Unknown</v>
      </c>
      <c r="BW583" t="str">
        <f>IF(OR(BR583=FALSE,BR583="na"),"na",VLOOKUP(CN583,'Vlookup tables'!$G$2:$H$7,2,FALSE))</f>
        <v>Unknown</v>
      </c>
      <c r="BX583" t="str">
        <f>IF(OR(BS583=FALSE,BS583="na"),"na",VLOOKUP(CO583,'Vlookup tables'!$G$2:$H$7,2,FALSE))</f>
        <v>Unknown</v>
      </c>
      <c r="BY583" t="str">
        <f>IF(OR(BT583=FALSE,BT583="na"),"na",VLOOKUP(CP583,'Vlookup tables'!$G$2:$H$7,2,FALSE))</f>
        <v>Unknown</v>
      </c>
      <c r="BZ583" t="str">
        <f>IF(OR(BU583=FALSE,BU583="na"),"na",VLOOKUP(CQ583,'Vlookup tables'!$G$2:$H$7,2,FALSE))</f>
        <v>Unknown</v>
      </c>
      <c r="CA583" t="str">
        <f>IF(OR(BR583=FALSE,BR583="na"),"na",VLOOKUP(CU583,'Vlookup tables'!$J$2:$K$5,2,FALSE))</f>
        <v>Unknown</v>
      </c>
      <c r="CB583" t="str">
        <f>IF(OR(BS583=FALSE,BS583="na"),"na",VLOOKUP(CV583,'Vlookup tables'!$J$2:$K$5,2,FALSE))</f>
        <v>Unknown</v>
      </c>
      <c r="CC583" t="str">
        <f>IF(OR(BT583=FALSE,BT583="na"),"na",VLOOKUP(CW583,'Vlookup tables'!$J$2:$K$5,2,FALSE))</f>
        <v>Unknown</v>
      </c>
      <c r="CD583" t="str">
        <f>IF(OR(BU583=FALSE,BU583="na"),"na",VLOOKUP(CX583,'Vlookup tables'!$J$2:$K$5,2,FALSE))</f>
        <v>Unknown</v>
      </c>
      <c r="CE583" t="b">
        <f t="shared" si="648"/>
        <v>0</v>
      </c>
      <c r="CF583" t="b">
        <f t="shared" si="649"/>
        <v>0</v>
      </c>
      <c r="CG583" t="b">
        <f t="shared" si="650"/>
        <v>0</v>
      </c>
      <c r="CH583" t="b">
        <f t="shared" si="651"/>
        <v>0</v>
      </c>
      <c r="DI583" t="b">
        <f t="shared" si="652"/>
        <v>0</v>
      </c>
      <c r="EQ583" t="str">
        <f t="shared" si="653"/>
        <v>Unknown</v>
      </c>
      <c r="ER583" t="b">
        <f t="shared" si="654"/>
        <v>0</v>
      </c>
      <c r="ES583" t="b">
        <f t="shared" si="655"/>
        <v>0</v>
      </c>
      <c r="ET583" t="b">
        <f t="shared" si="656"/>
        <v>0</v>
      </c>
      <c r="EU583" t="b">
        <f t="shared" si="657"/>
        <v>0</v>
      </c>
      <c r="EV583" t="b">
        <f t="shared" si="658"/>
        <v>0</v>
      </c>
      <c r="EW583" t="str">
        <f t="shared" si="612"/>
        <v>na</v>
      </c>
      <c r="EX583" t="str">
        <f t="shared" si="613"/>
        <v>na</v>
      </c>
      <c r="EY583" t="str">
        <f t="shared" si="614"/>
        <v>na</v>
      </c>
      <c r="EZ583" t="str">
        <f t="shared" si="615"/>
        <v>na</v>
      </c>
      <c r="FA583" t="str">
        <f t="shared" si="616"/>
        <v>na</v>
      </c>
      <c r="FB583" t="str">
        <f t="shared" si="617"/>
        <v>na</v>
      </c>
      <c r="FC583" t="str">
        <f t="shared" si="659"/>
        <v>na</v>
      </c>
      <c r="FD583" t="str">
        <f t="shared" si="618"/>
        <v>na</v>
      </c>
      <c r="FE583" t="str">
        <f t="shared" si="619"/>
        <v>na</v>
      </c>
      <c r="FF583" t="str">
        <f t="shared" si="620"/>
        <v>na</v>
      </c>
      <c r="FG583" t="str">
        <f t="shared" si="621"/>
        <v>na</v>
      </c>
      <c r="FH583" t="str">
        <f t="shared" si="660"/>
        <v>na</v>
      </c>
      <c r="FI583" t="str">
        <f>IF(OR(FD583=FALSE,FD583="na"),"na",VLOOKUP(GH583,'Vlookup tables'!$G$2:$H$7,2,FALSE))</f>
        <v>na</v>
      </c>
      <c r="FJ583" t="str">
        <f>IF(OR(FE583=FALSE,FE583="na"),"na",VLOOKUP(GI583,'Vlookup tables'!$G$2:$H$7,2,FALSE))</f>
        <v>na</v>
      </c>
      <c r="FK583" t="str">
        <f>IF(OR(FF583=FALSE,FF583="na"),"na",VLOOKUP(GJ583,'Vlookup tables'!$G$2:$H$7,2,FALSE))</f>
        <v>na</v>
      </c>
      <c r="FL583" t="str">
        <f>IF(OR(FG583=FALSE,FG583="na"),"na",VLOOKUP(GK583,'Vlookup tables'!$G$2:$H$7,2,FALSE))</f>
        <v>na</v>
      </c>
      <c r="FM583" t="str">
        <f>IF(OR(FD583=FALSE,FD583="na"),"na",VLOOKUP(GO583,'Vlookup tables'!$J$2:$K$5,2,FALSE))</f>
        <v>na</v>
      </c>
      <c r="FN583" t="str">
        <f>IF(OR(FE583=FALSE,FE583="na"),"na",VLOOKUP(GP583,'Vlookup tables'!$J$2:$K$5,2,FALSE))</f>
        <v>na</v>
      </c>
      <c r="FO583" t="str">
        <f>IF(OR(FF583=FALSE,FF583="na"),"na",VLOOKUP(GQ583,'Vlookup tables'!$J$2:$K$5,2,FALSE))</f>
        <v>na</v>
      </c>
      <c r="FP583" t="str">
        <f>IF(OR(FG583=FALSE,FG583="na"),"na",VLOOKUP(GR583,'Vlookup tables'!$J$2:$K$5,2,FALSE))</f>
        <v>na</v>
      </c>
      <c r="FQ583" t="str">
        <f t="shared" si="622"/>
        <v>na</v>
      </c>
      <c r="FR583" t="str">
        <f t="shared" si="623"/>
        <v>na</v>
      </c>
      <c r="FS583" t="str">
        <f t="shared" si="624"/>
        <v>na</v>
      </c>
      <c r="FT583" t="str">
        <f t="shared" si="625"/>
        <v>na</v>
      </c>
      <c r="FU583" t="str">
        <f t="shared" si="626"/>
        <v>na</v>
      </c>
      <c r="HX583" t="str">
        <f>IF(IT583="","Unknown",VLOOKUP(IT583,'Vlookup tables'!$B$13:$C$16,2,FALSE))</f>
        <v>Unknown</v>
      </c>
      <c r="HY583" t="str">
        <f>IF(IU583="","Unknown",VLOOKUP(IU583,'Vlookup tables'!$D$13:$E$16,2,FALSE))</f>
        <v>Unknown</v>
      </c>
      <c r="HZ583" t="str">
        <f>IF(IV583="","Unknown",VLOOKUP(IV583,'Vlookup tables'!$F$13:$G$16,2,FALSE))</f>
        <v>Unknown</v>
      </c>
      <c r="IA583" t="str">
        <f>IF(IW583="","Unknown",VLOOKUP(IW583,'Vlookup tables'!$H$13:$I$16,2,FALSE))</f>
        <v>Unknown</v>
      </c>
      <c r="IB583" t="str">
        <f>IF(IX583="","Unknown",VLOOKUP(IX583,'Vlookup tables'!$J$13:$K$16,2,FALSE))</f>
        <v>Unknown</v>
      </c>
      <c r="IC583" t="str">
        <f>IF(IY583="","Unknown",VLOOKUP(IY583,'Vlookup tables'!$L$13:$M$16,2,FALSE))</f>
        <v>Unknown</v>
      </c>
      <c r="ID583" t="str">
        <f>IF(IZ583="","Unknown",VLOOKUP(IZ583,'Vlookup tables'!$N$13:$O$16,2,FALSE))</f>
        <v>Unknown</v>
      </c>
      <c r="IE583" t="str">
        <f>VLOOKUP(JA583,'Vlookup tables'!$P$13:$Q$15,2,FALSE)</f>
        <v>Unknown</v>
      </c>
      <c r="IF583" t="str">
        <f t="shared" si="661"/>
        <v>na</v>
      </c>
      <c r="IG583" t="str">
        <f t="shared" si="662"/>
        <v>na</v>
      </c>
      <c r="IH583" t="str">
        <f t="shared" si="663"/>
        <v>na</v>
      </c>
      <c r="II583" t="str">
        <f t="shared" si="627"/>
        <v>na</v>
      </c>
      <c r="IJ583" t="str">
        <f>IF(OR(IF583=FALSE,IF583="na"),"na",VLOOKUP(JF583,'Vlookup tables'!$G$2:$H$7,2,FALSE))</f>
        <v>na</v>
      </c>
      <c r="IK583" t="str">
        <f>IF(OR(IG583=FALSE,IG583="na"),"na",VLOOKUP(JG583,'Vlookup tables'!$G$2:$H$7,2,FALSE))</f>
        <v>na</v>
      </c>
      <c r="IL583" t="str">
        <f>IF(OR(IH583=FALSE,IH583="na"),"na",VLOOKUP(JH583,'Vlookup tables'!$G$2:$H$7,2,FALSE))</f>
        <v>na</v>
      </c>
      <c r="IM583" t="str">
        <f>IF(OR(IF583=FALSE,IF583="na"),"na",VLOOKUP(JL583,'Vlookup tables'!$J$2:$K$5,2,FALSE))</f>
        <v>na</v>
      </c>
      <c r="IN583" t="str">
        <f>IF(OR(IG583=FALSE,IG583="na"),"na",VLOOKUP(JM583,'Vlookup tables'!$J$2:$K$5,2,FALSE))</f>
        <v>na</v>
      </c>
      <c r="IO583" t="str">
        <f>IF(OR(IH583=FALSE,IH583="na"),"na",VLOOKUP(JN583,'Vlookup tables'!$J$2:$K$5,2,FALSE))</f>
        <v>na</v>
      </c>
      <c r="IP583" t="str">
        <f t="shared" si="664"/>
        <v>na</v>
      </c>
      <c r="IQ583" t="str">
        <f t="shared" si="665"/>
        <v>na</v>
      </c>
      <c r="IR583" t="str">
        <f t="shared" si="666"/>
        <v>na</v>
      </c>
      <c r="IS583" t="b">
        <f t="shared" si="667"/>
        <v>0</v>
      </c>
      <c r="KQ583" t="b">
        <f t="shared" si="668"/>
        <v>0</v>
      </c>
      <c r="KR583">
        <f t="shared" si="628"/>
        <v>111</v>
      </c>
    </row>
    <row r="584" spans="1:304" ht="14.4" customHeight="1" outlineLevel="1" x14ac:dyDescent="0.3">
      <c r="A584">
        <v>1</v>
      </c>
      <c r="B584">
        <v>13</v>
      </c>
      <c r="C584" s="2">
        <v>44916.498425925929</v>
      </c>
      <c r="D584">
        <v>1</v>
      </c>
      <c r="G584" t="str">
        <f>VLOOKUP(F584,'Vlookup tables'!$A$2:$B$10,2,FALSE)</f>
        <v>Unknown</v>
      </c>
      <c r="J584" t="str">
        <f t="shared" si="669"/>
        <v>Unknown</v>
      </c>
      <c r="L584" t="str">
        <f>VLOOKUP(K584,'Vlookup tables'!$A$2:$B$10,2,FALSE)</f>
        <v>Unknown</v>
      </c>
      <c r="N584" t="str">
        <f t="shared" si="629"/>
        <v>Unknown</v>
      </c>
      <c r="O584" t="str">
        <f t="shared" si="630"/>
        <v>Unknown</v>
      </c>
      <c r="P584" t="str">
        <f t="shared" si="631"/>
        <v>Unknown</v>
      </c>
      <c r="Q584" t="str">
        <f t="shared" si="632"/>
        <v>Unknown</v>
      </c>
      <c r="R584" t="str">
        <f t="shared" si="633"/>
        <v>Unknown</v>
      </c>
      <c r="T584" t="str">
        <f t="shared" ref="T584:T625" si="670">IF(N584=TRUE,"na",IF($S584="","Unknown",ISNUMBER(SEARCH("Still",$S584))))</f>
        <v>Unknown</v>
      </c>
      <c r="U584" t="str">
        <f t="shared" ref="U584:U625" si="671">IF(O584=TRUE,"na",IF($S584="","Unknown",ISNUMBER(SEARCH("office",$S584))))</f>
        <v>Unknown</v>
      </c>
      <c r="V584" t="str">
        <f t="shared" ref="V584:V625" si="672">IF(P584=TRUE,"na",IF($S584="","Unknown",ISNUMBER(SEARCH("device",$S584))))</f>
        <v>Unknown</v>
      </c>
      <c r="W584" t="str">
        <f t="shared" ref="W584:W625" si="673">IF(Q584=TRUE,"na",IF($S584="","Unknown",ISNUMBER(SEARCH("camera",$S584))))</f>
        <v>Unknown</v>
      </c>
      <c r="X584" t="str">
        <f t="shared" ref="X584:X625" si="674">IF(R584=TRUE,"na",IF($S584="","Unknown",ISNUMBER(SEARCH("record",$S584))))</f>
        <v>Unknown</v>
      </c>
      <c r="Z584" t="str">
        <f>VLOOKUP(Y584,'Vlookup tables'!$D$2:$E$6,2,FALSE)</f>
        <v>Unknown</v>
      </c>
      <c r="AA584" t="str">
        <f t="shared" si="611"/>
        <v>Unknown</v>
      </c>
      <c r="AB584" t="str">
        <f t="shared" si="634"/>
        <v>Unknown</v>
      </c>
      <c r="AC584" t="str">
        <f t="shared" si="635"/>
        <v>Unknown</v>
      </c>
      <c r="AD584" t="str">
        <f t="shared" si="636"/>
        <v>Unknown</v>
      </c>
      <c r="AE584" t="str">
        <f t="shared" si="637"/>
        <v>Unknown</v>
      </c>
      <c r="AF584" t="str">
        <f>IF(OR(AA584=FALSE,AA584="na"),"na",VLOOKUP(AV584,'Vlookup tables'!$G$2:$H$7,2,FALSE))</f>
        <v>Unknown</v>
      </c>
      <c r="AG584" t="str">
        <f>IF(OR(AB584=FALSE,AB584="na"),"na",VLOOKUP(AW584,'Vlookup tables'!$G$2:$H$7,2,FALSE))</f>
        <v>Unknown</v>
      </c>
      <c r="AH584" t="str">
        <f>IF(OR(AC584=FALSE,AC584="na"),"na",VLOOKUP(AX584,'Vlookup tables'!$G$2:$H$7,2,FALSE))</f>
        <v>Unknown</v>
      </c>
      <c r="AI584" t="str">
        <f>IF(OR(AD584=FALSE,AD584="na"),"na",VLOOKUP(AY584,'Vlookup tables'!$G$2:$H$7,2,FALSE))</f>
        <v>Unknown</v>
      </c>
      <c r="AJ584" t="str">
        <f>IF(OR(AA584=FALSE,AA584="na"),"na",VLOOKUP(BC584,'Vlookup tables'!$J$2:$K$5,2,FALSE))</f>
        <v>Unknown</v>
      </c>
      <c r="AK584" t="str">
        <f>IF(OR(AB584=FALSE,AB584="na"),"na",VLOOKUP(BD584,'Vlookup tables'!$J$2:$K$5,2,FALSE))</f>
        <v>Unknown</v>
      </c>
      <c r="AL584" t="str">
        <f>IF(OR(AC584=FALSE,AC584="na"),"na",VLOOKUP(BE584,'Vlookup tables'!$J$2:$K$5,2,FALSE))</f>
        <v>Unknown</v>
      </c>
      <c r="AM584" t="str">
        <f>IF(OR(AD584=FALSE,AD584="na"),"na",VLOOKUP(BF584,'Vlookup tables'!$J$2:$K$5,2,FALSE))</f>
        <v>Unknown</v>
      </c>
      <c r="AN584" t="b">
        <f t="shared" si="638"/>
        <v>0</v>
      </c>
      <c r="AO584" t="b">
        <f t="shared" si="639"/>
        <v>0</v>
      </c>
      <c r="AP584" t="b">
        <f t="shared" si="640"/>
        <v>0</v>
      </c>
      <c r="AQ584" t="b">
        <f t="shared" si="641"/>
        <v>0</v>
      </c>
      <c r="BQ584" t="str">
        <f t="shared" si="642"/>
        <v>Unknown</v>
      </c>
      <c r="BR584" t="str">
        <f t="shared" si="643"/>
        <v>Unknown</v>
      </c>
      <c r="BS584" t="str">
        <f t="shared" si="644"/>
        <v>Unknown</v>
      </c>
      <c r="BT584" t="str">
        <f t="shared" si="645"/>
        <v>Unknown</v>
      </c>
      <c r="BU584" t="str">
        <f t="shared" si="646"/>
        <v>Unknown</v>
      </c>
      <c r="BV584" t="str">
        <f t="shared" si="647"/>
        <v>Unknown</v>
      </c>
      <c r="BW584" t="str">
        <f>IF(OR(BR584=FALSE,BR584="na"),"na",VLOOKUP(CN584,'Vlookup tables'!$G$2:$H$7,2,FALSE))</f>
        <v>Unknown</v>
      </c>
      <c r="BX584" t="str">
        <f>IF(OR(BS584=FALSE,BS584="na"),"na",VLOOKUP(CO584,'Vlookup tables'!$G$2:$H$7,2,FALSE))</f>
        <v>Unknown</v>
      </c>
      <c r="BY584" t="str">
        <f>IF(OR(BT584=FALSE,BT584="na"),"na",VLOOKUP(CP584,'Vlookup tables'!$G$2:$H$7,2,FALSE))</f>
        <v>Unknown</v>
      </c>
      <c r="BZ584" t="str">
        <f>IF(OR(BU584=FALSE,BU584="na"),"na",VLOOKUP(CQ584,'Vlookup tables'!$G$2:$H$7,2,FALSE))</f>
        <v>Unknown</v>
      </c>
      <c r="CA584" t="str">
        <f>IF(OR(BR584=FALSE,BR584="na"),"na",VLOOKUP(CU584,'Vlookup tables'!$J$2:$K$5,2,FALSE))</f>
        <v>Unknown</v>
      </c>
      <c r="CB584" t="str">
        <f>IF(OR(BS584=FALSE,BS584="na"),"na",VLOOKUP(CV584,'Vlookup tables'!$J$2:$K$5,2,FALSE))</f>
        <v>Unknown</v>
      </c>
      <c r="CC584" t="str">
        <f>IF(OR(BT584=FALSE,BT584="na"),"na",VLOOKUP(CW584,'Vlookup tables'!$J$2:$K$5,2,FALSE))</f>
        <v>Unknown</v>
      </c>
      <c r="CD584" t="str">
        <f>IF(OR(BU584=FALSE,BU584="na"),"na",VLOOKUP(CX584,'Vlookup tables'!$J$2:$K$5,2,FALSE))</f>
        <v>Unknown</v>
      </c>
      <c r="CE584" t="b">
        <f t="shared" si="648"/>
        <v>0</v>
      </c>
      <c r="CF584" t="b">
        <f t="shared" si="649"/>
        <v>0</v>
      </c>
      <c r="CG584" t="b">
        <f t="shared" si="650"/>
        <v>0</v>
      </c>
      <c r="CH584" t="b">
        <f t="shared" si="651"/>
        <v>0</v>
      </c>
      <c r="DI584" t="b">
        <f t="shared" si="652"/>
        <v>0</v>
      </c>
      <c r="EQ584" t="str">
        <f t="shared" si="653"/>
        <v>Unknown</v>
      </c>
      <c r="ER584" t="b">
        <f t="shared" si="654"/>
        <v>0</v>
      </c>
      <c r="ES584" t="b">
        <f t="shared" si="655"/>
        <v>0</v>
      </c>
      <c r="ET584" t="b">
        <f t="shared" si="656"/>
        <v>0</v>
      </c>
      <c r="EU584" t="b">
        <f t="shared" si="657"/>
        <v>0</v>
      </c>
      <c r="EV584" t="b">
        <f t="shared" si="658"/>
        <v>0</v>
      </c>
      <c r="EW584" t="str">
        <f t="shared" si="612"/>
        <v>na</v>
      </c>
      <c r="EX584" t="str">
        <f t="shared" si="613"/>
        <v>na</v>
      </c>
      <c r="EY584" t="str">
        <f t="shared" si="614"/>
        <v>na</v>
      </c>
      <c r="EZ584" t="str">
        <f t="shared" si="615"/>
        <v>na</v>
      </c>
      <c r="FA584" t="str">
        <f t="shared" si="616"/>
        <v>na</v>
      </c>
      <c r="FB584" t="str">
        <f t="shared" si="617"/>
        <v>na</v>
      </c>
      <c r="FC584" t="str">
        <f t="shared" si="659"/>
        <v>na</v>
      </c>
      <c r="FD584" t="str">
        <f t="shared" si="618"/>
        <v>na</v>
      </c>
      <c r="FE584" t="str">
        <f t="shared" si="619"/>
        <v>na</v>
      </c>
      <c r="FF584" t="str">
        <f t="shared" si="620"/>
        <v>na</v>
      </c>
      <c r="FG584" t="str">
        <f t="shared" si="621"/>
        <v>na</v>
      </c>
      <c r="FH584" t="str">
        <f t="shared" si="660"/>
        <v>na</v>
      </c>
      <c r="FI584" t="str">
        <f>IF(OR(FD584=FALSE,FD584="na"),"na",VLOOKUP(GH584,'Vlookup tables'!$G$2:$H$7,2,FALSE))</f>
        <v>na</v>
      </c>
      <c r="FJ584" t="str">
        <f>IF(OR(FE584=FALSE,FE584="na"),"na",VLOOKUP(GI584,'Vlookup tables'!$G$2:$H$7,2,FALSE))</f>
        <v>na</v>
      </c>
      <c r="FK584" t="str">
        <f>IF(OR(FF584=FALSE,FF584="na"),"na",VLOOKUP(GJ584,'Vlookup tables'!$G$2:$H$7,2,FALSE))</f>
        <v>na</v>
      </c>
      <c r="FL584" t="str">
        <f>IF(OR(FG584=FALSE,FG584="na"),"na",VLOOKUP(GK584,'Vlookup tables'!$G$2:$H$7,2,FALSE))</f>
        <v>na</v>
      </c>
      <c r="FM584" t="str">
        <f>IF(OR(FD584=FALSE,FD584="na"),"na",VLOOKUP(GO584,'Vlookup tables'!$J$2:$K$5,2,FALSE))</f>
        <v>na</v>
      </c>
      <c r="FN584" t="str">
        <f>IF(OR(FE584=FALSE,FE584="na"),"na",VLOOKUP(GP584,'Vlookup tables'!$J$2:$K$5,2,FALSE))</f>
        <v>na</v>
      </c>
      <c r="FO584" t="str">
        <f>IF(OR(FF584=FALSE,FF584="na"),"na",VLOOKUP(GQ584,'Vlookup tables'!$J$2:$K$5,2,FALSE))</f>
        <v>na</v>
      </c>
      <c r="FP584" t="str">
        <f>IF(OR(FG584=FALSE,FG584="na"),"na",VLOOKUP(GR584,'Vlookup tables'!$J$2:$K$5,2,FALSE))</f>
        <v>na</v>
      </c>
      <c r="FQ584" t="str">
        <f t="shared" si="622"/>
        <v>na</v>
      </c>
      <c r="FR584" t="str">
        <f t="shared" si="623"/>
        <v>na</v>
      </c>
      <c r="FS584" t="str">
        <f t="shared" si="624"/>
        <v>na</v>
      </c>
      <c r="FT584" t="str">
        <f t="shared" si="625"/>
        <v>na</v>
      </c>
      <c r="FU584" t="str">
        <f t="shared" si="626"/>
        <v>na</v>
      </c>
      <c r="HX584" t="str">
        <f>IF(IT584="","Unknown",VLOOKUP(IT584,'Vlookup tables'!$B$13:$C$16,2,FALSE))</f>
        <v>Unknown</v>
      </c>
      <c r="HY584" t="str">
        <f>IF(IU584="","Unknown",VLOOKUP(IU584,'Vlookup tables'!$D$13:$E$16,2,FALSE))</f>
        <v>Unknown</v>
      </c>
      <c r="HZ584" t="str">
        <f>IF(IV584="","Unknown",VLOOKUP(IV584,'Vlookup tables'!$F$13:$G$16,2,FALSE))</f>
        <v>Unknown</v>
      </c>
      <c r="IA584" t="str">
        <f>IF(IW584="","Unknown",VLOOKUP(IW584,'Vlookup tables'!$H$13:$I$16,2,FALSE))</f>
        <v>Unknown</v>
      </c>
      <c r="IB584" t="str">
        <f>IF(IX584="","Unknown",VLOOKUP(IX584,'Vlookup tables'!$J$13:$K$16,2,FALSE))</f>
        <v>Unknown</v>
      </c>
      <c r="IC584" t="str">
        <f>IF(IY584="","Unknown",VLOOKUP(IY584,'Vlookup tables'!$L$13:$M$16,2,FALSE))</f>
        <v>Unknown</v>
      </c>
      <c r="ID584" t="str">
        <f>IF(IZ584="","Unknown",VLOOKUP(IZ584,'Vlookup tables'!$N$13:$O$16,2,FALSE))</f>
        <v>Unknown</v>
      </c>
      <c r="IE584" t="str">
        <f>VLOOKUP(JA584,'Vlookup tables'!$P$13:$Q$15,2,FALSE)</f>
        <v>Unknown</v>
      </c>
      <c r="IF584" t="str">
        <f t="shared" si="661"/>
        <v>na</v>
      </c>
      <c r="IG584" t="str">
        <f t="shared" si="662"/>
        <v>na</v>
      </c>
      <c r="IH584" t="str">
        <f t="shared" si="663"/>
        <v>na</v>
      </c>
      <c r="II584" t="str">
        <f t="shared" si="627"/>
        <v>na</v>
      </c>
      <c r="IJ584" t="str">
        <f>IF(OR(IF584=FALSE,IF584="na"),"na",VLOOKUP(JF584,'Vlookup tables'!$G$2:$H$7,2,FALSE))</f>
        <v>na</v>
      </c>
      <c r="IK584" t="str">
        <f>IF(OR(IG584=FALSE,IG584="na"),"na",VLOOKUP(JG584,'Vlookup tables'!$G$2:$H$7,2,FALSE))</f>
        <v>na</v>
      </c>
      <c r="IL584" t="str">
        <f>IF(OR(IH584=FALSE,IH584="na"),"na",VLOOKUP(JH584,'Vlookup tables'!$G$2:$H$7,2,FALSE))</f>
        <v>na</v>
      </c>
      <c r="IM584" t="str">
        <f>IF(OR(IF584=FALSE,IF584="na"),"na",VLOOKUP(JL584,'Vlookup tables'!$J$2:$K$5,2,FALSE))</f>
        <v>na</v>
      </c>
      <c r="IN584" t="str">
        <f>IF(OR(IG584=FALSE,IG584="na"),"na",VLOOKUP(JM584,'Vlookup tables'!$J$2:$K$5,2,FALSE))</f>
        <v>na</v>
      </c>
      <c r="IO584" t="str">
        <f>IF(OR(IH584=FALSE,IH584="na"),"na",VLOOKUP(JN584,'Vlookup tables'!$J$2:$K$5,2,FALSE))</f>
        <v>na</v>
      </c>
      <c r="IP584" t="str">
        <f t="shared" si="664"/>
        <v>na</v>
      </c>
      <c r="IQ584" t="str">
        <f t="shared" si="665"/>
        <v>na</v>
      </c>
      <c r="IR584" t="str">
        <f t="shared" si="666"/>
        <v>na</v>
      </c>
      <c r="IS584" t="b">
        <f t="shared" si="667"/>
        <v>0</v>
      </c>
      <c r="KQ584" t="b">
        <f t="shared" si="668"/>
        <v>0</v>
      </c>
      <c r="KR584">
        <f t="shared" si="628"/>
        <v>107</v>
      </c>
    </row>
    <row r="585" spans="1:304" ht="28.8" customHeight="1" outlineLevel="1" x14ac:dyDescent="0.3">
      <c r="A585">
        <v>10</v>
      </c>
      <c r="B585">
        <v>939149</v>
      </c>
      <c r="C585" s="2">
        <v>44916.512835648151</v>
      </c>
      <c r="D585">
        <v>0.89999997615814198</v>
      </c>
      <c r="E585" t="s">
        <v>544</v>
      </c>
      <c r="F585" t="s">
        <v>611</v>
      </c>
      <c r="G585">
        <f>VLOOKUP(F585,'Vlookup tables'!$A$2:$B$10,2,FALSE)</f>
        <v>4</v>
      </c>
      <c r="H585" t="s">
        <v>579</v>
      </c>
      <c r="J585" t="str">
        <f t="shared" si="669"/>
        <v>Unknown</v>
      </c>
      <c r="K585" t="s">
        <v>568</v>
      </c>
      <c r="L585">
        <f>VLOOKUP(K585,'Vlookup tables'!$A$2:$B$10,2,FALSE)</f>
        <v>6</v>
      </c>
      <c r="N585" t="str">
        <f t="shared" si="629"/>
        <v>Unknown</v>
      </c>
      <c r="O585" t="str">
        <f t="shared" si="630"/>
        <v>Unknown</v>
      </c>
      <c r="P585" t="str">
        <f t="shared" si="631"/>
        <v>Unknown</v>
      </c>
      <c r="Q585" t="str">
        <f t="shared" si="632"/>
        <v>Unknown</v>
      </c>
      <c r="R585" t="str">
        <f t="shared" si="633"/>
        <v>Unknown</v>
      </c>
      <c r="T585" t="str">
        <f t="shared" si="670"/>
        <v>Unknown</v>
      </c>
      <c r="U585" t="str">
        <f t="shared" si="671"/>
        <v>Unknown</v>
      </c>
      <c r="V585" t="str">
        <f t="shared" si="672"/>
        <v>Unknown</v>
      </c>
      <c r="W585" t="str">
        <f t="shared" si="673"/>
        <v>Unknown</v>
      </c>
      <c r="X585" t="str">
        <f t="shared" si="674"/>
        <v>Unknown</v>
      </c>
      <c r="Z585" t="str">
        <f>VLOOKUP(Y585,'Vlookup tables'!$D$2:$E$6,2,FALSE)</f>
        <v>Unknown</v>
      </c>
      <c r="AA585" t="str">
        <f t="shared" si="611"/>
        <v>Unknown</v>
      </c>
      <c r="AB585" t="str">
        <f t="shared" si="634"/>
        <v>Unknown</v>
      </c>
      <c r="AC585" t="str">
        <f t="shared" si="635"/>
        <v>Unknown</v>
      </c>
      <c r="AD585" t="str">
        <f t="shared" si="636"/>
        <v>Unknown</v>
      </c>
      <c r="AE585" t="str">
        <f t="shared" si="637"/>
        <v>Unknown</v>
      </c>
      <c r="AF585" t="str">
        <f>IF(OR(AA585=FALSE,AA585="na"),"na",VLOOKUP(AV585,'Vlookup tables'!$G$2:$H$7,2,FALSE))</f>
        <v>Unknown</v>
      </c>
      <c r="AG585" t="str">
        <f>IF(OR(AB585=FALSE,AB585="na"),"na",VLOOKUP(AW585,'Vlookup tables'!$G$2:$H$7,2,FALSE))</f>
        <v>Unknown</v>
      </c>
      <c r="AH585" t="str">
        <f>IF(OR(AC585=FALSE,AC585="na"),"na",VLOOKUP(AX585,'Vlookup tables'!$G$2:$H$7,2,FALSE))</f>
        <v>Unknown</v>
      </c>
      <c r="AI585" t="str">
        <f>IF(OR(AD585=FALSE,AD585="na"),"na",VLOOKUP(AY585,'Vlookup tables'!$G$2:$H$7,2,FALSE))</f>
        <v>Unknown</v>
      </c>
      <c r="AJ585" t="str">
        <f>IF(OR(AA585=FALSE,AA585="na"),"na",VLOOKUP(BC585,'Vlookup tables'!$J$2:$K$5,2,FALSE))</f>
        <v>Unknown</v>
      </c>
      <c r="AK585" t="str">
        <f>IF(OR(AB585=FALSE,AB585="na"),"na",VLOOKUP(BD585,'Vlookup tables'!$J$2:$K$5,2,FALSE))</f>
        <v>Unknown</v>
      </c>
      <c r="AL585" t="str">
        <f>IF(OR(AC585=FALSE,AC585="na"),"na",VLOOKUP(BE585,'Vlookup tables'!$J$2:$K$5,2,FALSE))</f>
        <v>Unknown</v>
      </c>
      <c r="AM585" t="str">
        <f>IF(OR(AD585=FALSE,AD585="na"),"na",VLOOKUP(BF585,'Vlookup tables'!$J$2:$K$5,2,FALSE))</f>
        <v>Unknown</v>
      </c>
      <c r="AN585" t="b">
        <f t="shared" si="638"/>
        <v>0</v>
      </c>
      <c r="AO585" t="b">
        <f t="shared" si="639"/>
        <v>0</v>
      </c>
      <c r="AP585" t="b">
        <f t="shared" si="640"/>
        <v>0</v>
      </c>
      <c r="AQ585" t="b">
        <f t="shared" si="641"/>
        <v>0</v>
      </c>
      <c r="BQ585" t="str">
        <f t="shared" si="642"/>
        <v>Unknown</v>
      </c>
      <c r="BR585" t="str">
        <f t="shared" si="643"/>
        <v>Unknown</v>
      </c>
      <c r="BS585" t="str">
        <f t="shared" si="644"/>
        <v>Unknown</v>
      </c>
      <c r="BT585" t="str">
        <f t="shared" si="645"/>
        <v>Unknown</v>
      </c>
      <c r="BU585" t="str">
        <f t="shared" si="646"/>
        <v>Unknown</v>
      </c>
      <c r="BV585" t="str">
        <f t="shared" si="647"/>
        <v>Unknown</v>
      </c>
      <c r="BW585" t="str">
        <f>IF(OR(BR585=FALSE,BR585="na"),"na",VLOOKUP(CN585,'Vlookup tables'!$G$2:$H$7,2,FALSE))</f>
        <v>Unknown</v>
      </c>
      <c r="BX585" t="str">
        <f>IF(OR(BS585=FALSE,BS585="na"),"na",VLOOKUP(CO585,'Vlookup tables'!$G$2:$H$7,2,FALSE))</f>
        <v>Unknown</v>
      </c>
      <c r="BY585" t="str">
        <f>IF(OR(BT585=FALSE,BT585="na"),"na",VLOOKUP(CP585,'Vlookup tables'!$G$2:$H$7,2,FALSE))</f>
        <v>Unknown</v>
      </c>
      <c r="BZ585" t="str">
        <f>IF(OR(BU585=FALSE,BU585="na"),"na",VLOOKUP(CQ585,'Vlookup tables'!$G$2:$H$7,2,FALSE))</f>
        <v>Unknown</v>
      </c>
      <c r="CA585" t="str">
        <f>IF(OR(BR585=FALSE,BR585="na"),"na",VLOOKUP(CU585,'Vlookup tables'!$J$2:$K$5,2,FALSE))</f>
        <v>Unknown</v>
      </c>
      <c r="CB585" t="str">
        <f>IF(OR(BS585=FALSE,BS585="na"),"na",VLOOKUP(CV585,'Vlookup tables'!$J$2:$K$5,2,FALSE))</f>
        <v>Unknown</v>
      </c>
      <c r="CC585" t="str">
        <f>IF(OR(BT585=FALSE,BT585="na"),"na",VLOOKUP(CW585,'Vlookup tables'!$J$2:$K$5,2,FALSE))</f>
        <v>Unknown</v>
      </c>
      <c r="CD585" t="str">
        <f>IF(OR(BU585=FALSE,BU585="na"),"na",VLOOKUP(CX585,'Vlookup tables'!$J$2:$K$5,2,FALSE))</f>
        <v>Unknown</v>
      </c>
      <c r="CE585" t="b">
        <f t="shared" si="648"/>
        <v>0</v>
      </c>
      <c r="CF585" t="b">
        <f t="shared" si="649"/>
        <v>0</v>
      </c>
      <c r="CG585" t="b">
        <f t="shared" si="650"/>
        <v>0</v>
      </c>
      <c r="CH585" t="b">
        <f t="shared" si="651"/>
        <v>0</v>
      </c>
      <c r="DI585" t="b">
        <f t="shared" si="652"/>
        <v>0</v>
      </c>
      <c r="EQ585" t="str">
        <f t="shared" si="653"/>
        <v>Unknown</v>
      </c>
      <c r="ER585" t="b">
        <f t="shared" si="654"/>
        <v>0</v>
      </c>
      <c r="ES585" t="b">
        <f t="shared" si="655"/>
        <v>0</v>
      </c>
      <c r="ET585" t="b">
        <f t="shared" si="656"/>
        <v>0</v>
      </c>
      <c r="EU585" t="b">
        <f t="shared" si="657"/>
        <v>0</v>
      </c>
      <c r="EV585" t="b">
        <f t="shared" si="658"/>
        <v>0</v>
      </c>
      <c r="EW585" t="str">
        <f t="shared" si="612"/>
        <v>na</v>
      </c>
      <c r="EX585" t="str">
        <f t="shared" si="613"/>
        <v>na</v>
      </c>
      <c r="EY585" t="str">
        <f t="shared" si="614"/>
        <v>na</v>
      </c>
      <c r="EZ585" t="str">
        <f t="shared" si="615"/>
        <v>na</v>
      </c>
      <c r="FA585" t="str">
        <f t="shared" si="616"/>
        <v>na</v>
      </c>
      <c r="FB585" t="str">
        <f t="shared" si="617"/>
        <v>na</v>
      </c>
      <c r="FC585" t="str">
        <f t="shared" si="659"/>
        <v>na</v>
      </c>
      <c r="FD585" t="str">
        <f t="shared" si="618"/>
        <v>na</v>
      </c>
      <c r="FE585" t="str">
        <f t="shared" si="619"/>
        <v>na</v>
      </c>
      <c r="FF585" t="str">
        <f t="shared" si="620"/>
        <v>na</v>
      </c>
      <c r="FG585" t="str">
        <f t="shared" si="621"/>
        <v>na</v>
      </c>
      <c r="FH585" t="str">
        <f t="shared" si="660"/>
        <v>na</v>
      </c>
      <c r="FI585" t="str">
        <f>IF(OR(FD585=FALSE,FD585="na"),"na",VLOOKUP(GH585,'Vlookup tables'!$G$2:$H$7,2,FALSE))</f>
        <v>na</v>
      </c>
      <c r="FJ585" t="str">
        <f>IF(OR(FE585=FALSE,FE585="na"),"na",VLOOKUP(GI585,'Vlookup tables'!$G$2:$H$7,2,FALSE))</f>
        <v>na</v>
      </c>
      <c r="FK585" t="str">
        <f>IF(OR(FF585=FALSE,FF585="na"),"na",VLOOKUP(GJ585,'Vlookup tables'!$G$2:$H$7,2,FALSE))</f>
        <v>na</v>
      </c>
      <c r="FL585" t="str">
        <f>IF(OR(FG585=FALSE,FG585="na"),"na",VLOOKUP(GK585,'Vlookup tables'!$G$2:$H$7,2,FALSE))</f>
        <v>na</v>
      </c>
      <c r="FM585" t="str">
        <f>IF(OR(FD585=FALSE,FD585="na"),"na",VLOOKUP(GO585,'Vlookup tables'!$J$2:$K$5,2,FALSE))</f>
        <v>na</v>
      </c>
      <c r="FN585" t="str">
        <f>IF(OR(FE585=FALSE,FE585="na"),"na",VLOOKUP(GP585,'Vlookup tables'!$J$2:$K$5,2,FALSE))</f>
        <v>na</v>
      </c>
      <c r="FO585" t="str">
        <f>IF(OR(FF585=FALSE,FF585="na"),"na",VLOOKUP(GQ585,'Vlookup tables'!$J$2:$K$5,2,FALSE))</f>
        <v>na</v>
      </c>
      <c r="FP585" t="str">
        <f>IF(OR(FG585=FALSE,FG585="na"),"na",VLOOKUP(GR585,'Vlookup tables'!$J$2:$K$5,2,FALSE))</f>
        <v>na</v>
      </c>
      <c r="FQ585" t="str">
        <f t="shared" si="622"/>
        <v>na</v>
      </c>
      <c r="FR585" t="str">
        <f t="shared" si="623"/>
        <v>na</v>
      </c>
      <c r="FS585" t="str">
        <f t="shared" si="624"/>
        <v>na</v>
      </c>
      <c r="FT585" t="str">
        <f t="shared" si="625"/>
        <v>na</v>
      </c>
      <c r="FU585" t="str">
        <f t="shared" si="626"/>
        <v>na</v>
      </c>
      <c r="HX585" t="str">
        <f>IF(IT585="","Unknown",VLOOKUP(IT585,'Vlookup tables'!$B$13:$C$16,2,FALSE))</f>
        <v>Unknown</v>
      </c>
      <c r="HY585" t="str">
        <f>IF(IU585="","Unknown",VLOOKUP(IU585,'Vlookup tables'!$D$13:$E$16,2,FALSE))</f>
        <v>Unknown</v>
      </c>
      <c r="HZ585" t="str">
        <f>IF(IV585="","Unknown",VLOOKUP(IV585,'Vlookup tables'!$F$13:$G$16,2,FALSE))</f>
        <v>Unknown</v>
      </c>
      <c r="IA585" t="str">
        <f>IF(IW585="","Unknown",VLOOKUP(IW585,'Vlookup tables'!$H$13:$I$16,2,FALSE))</f>
        <v>Unknown</v>
      </c>
      <c r="IB585" t="str">
        <f>IF(IX585="","Unknown",VLOOKUP(IX585,'Vlookup tables'!$J$13:$K$16,2,FALSE))</f>
        <v>Unknown</v>
      </c>
      <c r="IC585" t="str">
        <f>IF(IY585="","Unknown",VLOOKUP(IY585,'Vlookup tables'!$L$13:$M$16,2,FALSE))</f>
        <v>Unknown</v>
      </c>
      <c r="ID585" t="str">
        <f>IF(IZ585="","Unknown",VLOOKUP(IZ585,'Vlookup tables'!$N$13:$O$16,2,FALSE))</f>
        <v>Unknown</v>
      </c>
      <c r="IE585" t="str">
        <f>VLOOKUP(JA585,'Vlookup tables'!$P$13:$Q$15,2,FALSE)</f>
        <v>Unknown</v>
      </c>
      <c r="IF585" t="str">
        <f t="shared" si="661"/>
        <v>na</v>
      </c>
      <c r="IG585" t="str">
        <f t="shared" si="662"/>
        <v>na</v>
      </c>
      <c r="IH585" t="str">
        <f t="shared" si="663"/>
        <v>na</v>
      </c>
      <c r="II585" t="str">
        <f t="shared" si="627"/>
        <v>na</v>
      </c>
      <c r="IJ585" t="str">
        <f>IF(OR(IF585=FALSE,IF585="na"),"na",VLOOKUP(JF585,'Vlookup tables'!$G$2:$H$7,2,FALSE))</f>
        <v>na</v>
      </c>
      <c r="IK585" t="str">
        <f>IF(OR(IG585=FALSE,IG585="na"),"na",VLOOKUP(JG585,'Vlookup tables'!$G$2:$H$7,2,FALSE))</f>
        <v>na</v>
      </c>
      <c r="IL585" t="str">
        <f>IF(OR(IH585=FALSE,IH585="na"),"na",VLOOKUP(JH585,'Vlookup tables'!$G$2:$H$7,2,FALSE))</f>
        <v>na</v>
      </c>
      <c r="IM585" t="str">
        <f>IF(OR(IF585=FALSE,IF585="na"),"na",VLOOKUP(JL585,'Vlookup tables'!$J$2:$K$5,2,FALSE))</f>
        <v>na</v>
      </c>
      <c r="IN585" t="str">
        <f>IF(OR(IG585=FALSE,IG585="na"),"na",VLOOKUP(JM585,'Vlookup tables'!$J$2:$K$5,2,FALSE))</f>
        <v>na</v>
      </c>
      <c r="IO585" t="str">
        <f>IF(OR(IH585=FALSE,IH585="na"),"na",VLOOKUP(JN585,'Vlookup tables'!$J$2:$K$5,2,FALSE))</f>
        <v>na</v>
      </c>
      <c r="IP585" t="str">
        <f t="shared" si="664"/>
        <v>na</v>
      </c>
      <c r="IQ585" t="str">
        <f t="shared" si="665"/>
        <v>na</v>
      </c>
      <c r="IR585" t="str">
        <f t="shared" si="666"/>
        <v>na</v>
      </c>
      <c r="IS585" t="b">
        <f t="shared" si="667"/>
        <v>0</v>
      </c>
      <c r="KQ585" t="b">
        <f t="shared" si="668"/>
        <v>0</v>
      </c>
      <c r="KR585">
        <f t="shared" si="628"/>
        <v>111</v>
      </c>
    </row>
    <row r="586" spans="1:304" ht="19.2" customHeight="1" outlineLevel="1" x14ac:dyDescent="0.3">
      <c r="A586">
        <v>38</v>
      </c>
      <c r="B586">
        <v>485</v>
      </c>
      <c r="C586" s="2">
        <v>44916.570162037038</v>
      </c>
      <c r="D586">
        <v>0.89999997615814198</v>
      </c>
      <c r="E586" t="s">
        <v>775</v>
      </c>
      <c r="F586" t="s">
        <v>680</v>
      </c>
      <c r="G586">
        <f>VLOOKUP(F586,'Vlookup tables'!$A$2:$B$10,2,FALSE)</f>
        <v>2</v>
      </c>
      <c r="H586" t="s">
        <v>631</v>
      </c>
      <c r="J586" t="str">
        <f t="shared" si="669"/>
        <v>Maintenance</v>
      </c>
      <c r="K586" t="s">
        <v>566</v>
      </c>
      <c r="L586">
        <f>VLOOKUP(K586,'Vlookup tables'!$A$2:$B$10,2,FALSE)</f>
        <v>3</v>
      </c>
      <c r="M586" t="s">
        <v>736</v>
      </c>
      <c r="N586" t="b">
        <f t="shared" si="629"/>
        <v>1</v>
      </c>
      <c r="O586" t="b">
        <f t="shared" si="630"/>
        <v>0</v>
      </c>
      <c r="P586" t="b">
        <f t="shared" si="631"/>
        <v>1</v>
      </c>
      <c r="Q586" t="b">
        <f t="shared" si="632"/>
        <v>0</v>
      </c>
      <c r="R586" t="b">
        <f t="shared" si="633"/>
        <v>0</v>
      </c>
      <c r="T586" t="str">
        <f t="shared" si="670"/>
        <v>na</v>
      </c>
      <c r="U586" t="str">
        <f t="shared" si="671"/>
        <v>Unknown</v>
      </c>
      <c r="V586" t="str">
        <f t="shared" si="672"/>
        <v>na</v>
      </c>
      <c r="W586" t="str">
        <f t="shared" si="673"/>
        <v>Unknown</v>
      </c>
      <c r="X586" t="str">
        <f t="shared" si="674"/>
        <v>Unknown</v>
      </c>
      <c r="Y586" t="s">
        <v>517</v>
      </c>
      <c r="Z586">
        <f>VLOOKUP(Y586,'Vlookup tables'!$D$2:$E$6,2,FALSE)</f>
        <v>1</v>
      </c>
      <c r="AA586" t="b">
        <f t="shared" si="611"/>
        <v>0</v>
      </c>
      <c r="AB586" t="b">
        <f t="shared" si="634"/>
        <v>1</v>
      </c>
      <c r="AC586" t="b">
        <f t="shared" si="635"/>
        <v>0</v>
      </c>
      <c r="AD586" t="b">
        <f t="shared" si="636"/>
        <v>0</v>
      </c>
      <c r="AE586" t="b">
        <f t="shared" si="637"/>
        <v>0</v>
      </c>
      <c r="AF586" t="str">
        <f>IF(OR(AA586=FALSE,AA586="na"),"na",VLOOKUP(AV586,'Vlookup tables'!$G$2:$H$7,2,FALSE))</f>
        <v>na</v>
      </c>
      <c r="AG586">
        <f>IF(OR(AB586=FALSE,AB586="na"),"na",VLOOKUP(AW586,'Vlookup tables'!$G$2:$H$7,2,FALSE))</f>
        <v>1</v>
      </c>
      <c r="AH586" t="str">
        <f>IF(OR(AC586=FALSE,AC586="na"),"na",VLOOKUP(AX586,'Vlookup tables'!$G$2:$H$7,2,FALSE))</f>
        <v>na</v>
      </c>
      <c r="AI586" t="str">
        <f>IF(OR(AD586=FALSE,AD586="na"),"na",VLOOKUP(AY586,'Vlookup tables'!$G$2:$H$7,2,FALSE))</f>
        <v>na</v>
      </c>
      <c r="AJ586" t="str">
        <f>IF(OR(AA586=FALSE,AA586="na"),"na",VLOOKUP(BC586,'Vlookup tables'!$J$2:$K$5,2,FALSE))</f>
        <v>na</v>
      </c>
      <c r="AK586">
        <f>IF(OR(AB586=FALSE,AB586="na"),"na",VLOOKUP(BD586,'Vlookup tables'!$J$2:$K$5,2,FALSE))</f>
        <v>1</v>
      </c>
      <c r="AL586" t="str">
        <f>IF(OR(AC586=FALSE,AC586="na"),"na",VLOOKUP(BE586,'Vlookup tables'!$J$2:$K$5,2,FALSE))</f>
        <v>na</v>
      </c>
      <c r="AM586" t="str">
        <f>IF(OR(AD586=FALSE,AD586="na"),"na",VLOOKUP(BF586,'Vlookup tables'!$J$2:$K$5,2,FALSE))</f>
        <v>na</v>
      </c>
      <c r="AN586" t="str">
        <f t="shared" si="638"/>
        <v>na</v>
      </c>
      <c r="AO586" t="b">
        <f t="shared" si="639"/>
        <v>0</v>
      </c>
      <c r="AP586" t="str">
        <f t="shared" si="640"/>
        <v>na</v>
      </c>
      <c r="AQ586" t="str">
        <f t="shared" si="641"/>
        <v>na</v>
      </c>
      <c r="AR586" t="s">
        <v>1555</v>
      </c>
      <c r="AW586" t="s">
        <v>530</v>
      </c>
      <c r="AX586" t="s">
        <v>531</v>
      </c>
      <c r="BD586" t="s">
        <v>564</v>
      </c>
      <c r="BE586" t="s">
        <v>528</v>
      </c>
      <c r="BQ586" t="str">
        <f t="shared" si="642"/>
        <v>Yes</v>
      </c>
      <c r="BR586" t="b">
        <f t="shared" si="643"/>
        <v>1</v>
      </c>
      <c r="BS586" t="b">
        <f t="shared" si="644"/>
        <v>1</v>
      </c>
      <c r="BT586" t="b">
        <f t="shared" si="645"/>
        <v>0</v>
      </c>
      <c r="BU586" t="b">
        <f t="shared" si="646"/>
        <v>0</v>
      </c>
      <c r="BV586" t="b">
        <f t="shared" si="647"/>
        <v>0</v>
      </c>
      <c r="BW586">
        <f>IF(OR(BR586=FALSE,BR586="na"),"na",VLOOKUP(CN586,'Vlookup tables'!$G$2:$H$7,2,FALSE))</f>
        <v>1</v>
      </c>
      <c r="BX586">
        <f>IF(OR(BS586=FALSE,BS586="na"),"na",VLOOKUP(CO586,'Vlookup tables'!$G$2:$H$7,2,FALSE))</f>
        <v>2</v>
      </c>
      <c r="BY586" t="str">
        <f>IF(OR(BT586=FALSE,BT586="na"),"na",VLOOKUP(CP586,'Vlookup tables'!$G$2:$H$7,2,FALSE))</f>
        <v>na</v>
      </c>
      <c r="BZ586" t="str">
        <f>IF(OR(BU586=FALSE,BU586="na"),"na",VLOOKUP(CQ586,'Vlookup tables'!$G$2:$H$7,2,FALSE))</f>
        <v>na</v>
      </c>
      <c r="CA586">
        <f>IF(OR(BR586=FALSE,BR586="na"),"na",VLOOKUP(CU586,'Vlookup tables'!$J$2:$K$5,2,FALSE))</f>
        <v>2</v>
      </c>
      <c r="CB586">
        <f>IF(OR(BS586=FALSE,BS586="na"),"na",VLOOKUP(CV586,'Vlookup tables'!$J$2:$K$5,2,FALSE))</f>
        <v>2</v>
      </c>
      <c r="CC586" t="str">
        <f>IF(OR(BT586=FALSE,BT586="na"),"na",VLOOKUP(CW586,'Vlookup tables'!$J$2:$K$5,2,FALSE))</f>
        <v>na</v>
      </c>
      <c r="CD586" t="str">
        <f>IF(OR(BU586=FALSE,BU586="na"),"na",VLOOKUP(CX586,'Vlookup tables'!$J$2:$K$5,2,FALSE))</f>
        <v>na</v>
      </c>
      <c r="CE586" t="b">
        <f t="shared" si="648"/>
        <v>0</v>
      </c>
      <c r="CF586" t="b">
        <f t="shared" si="649"/>
        <v>0</v>
      </c>
      <c r="CG586" t="str">
        <f t="shared" si="650"/>
        <v>na</v>
      </c>
      <c r="CH586" t="str">
        <f t="shared" si="651"/>
        <v>na</v>
      </c>
      <c r="CI586" t="s">
        <v>519</v>
      </c>
      <c r="CJ586" t="s">
        <v>529</v>
      </c>
      <c r="CN586" t="s">
        <v>530</v>
      </c>
      <c r="CO586" t="s">
        <v>531</v>
      </c>
      <c r="CU586" t="s">
        <v>528</v>
      </c>
      <c r="CV586" t="s">
        <v>528</v>
      </c>
      <c r="DI586" t="b">
        <f t="shared" si="652"/>
        <v>0</v>
      </c>
      <c r="EQ586" t="str">
        <f t="shared" si="653"/>
        <v>Unknown</v>
      </c>
      <c r="ER586" t="b">
        <f t="shared" si="654"/>
        <v>0</v>
      </c>
      <c r="ES586" t="b">
        <f t="shared" si="655"/>
        <v>0</v>
      </c>
      <c r="ET586" t="b">
        <f t="shared" si="656"/>
        <v>0</v>
      </c>
      <c r="EU586" t="b">
        <f t="shared" si="657"/>
        <v>0</v>
      </c>
      <c r="EV586" t="b">
        <f t="shared" si="658"/>
        <v>0</v>
      </c>
      <c r="EW586" t="str">
        <f t="shared" si="612"/>
        <v>na</v>
      </c>
      <c r="EX586" t="str">
        <f t="shared" si="613"/>
        <v>na</v>
      </c>
      <c r="EY586" t="str">
        <f t="shared" si="614"/>
        <v>na</v>
      </c>
      <c r="EZ586" t="str">
        <f t="shared" si="615"/>
        <v>na</v>
      </c>
      <c r="FA586" t="str">
        <f t="shared" si="616"/>
        <v>na</v>
      </c>
      <c r="FB586" t="str">
        <f t="shared" si="617"/>
        <v>na</v>
      </c>
      <c r="FC586" t="str">
        <f t="shared" si="659"/>
        <v>na</v>
      </c>
      <c r="FD586" t="str">
        <f t="shared" si="618"/>
        <v>na</v>
      </c>
      <c r="FE586" t="str">
        <f t="shared" si="619"/>
        <v>na</v>
      </c>
      <c r="FF586" t="str">
        <f t="shared" si="620"/>
        <v>na</v>
      </c>
      <c r="FG586" t="str">
        <f t="shared" si="621"/>
        <v>na</v>
      </c>
      <c r="FH586" t="str">
        <f t="shared" si="660"/>
        <v>na</v>
      </c>
      <c r="FI586" t="str">
        <f>IF(OR(FD586=FALSE,FD586="na"),"na",VLOOKUP(GH586,'Vlookup tables'!$G$2:$H$7,2,FALSE))</f>
        <v>na</v>
      </c>
      <c r="FJ586" t="str">
        <f>IF(OR(FE586=FALSE,FE586="na"),"na",VLOOKUP(GI586,'Vlookup tables'!$G$2:$H$7,2,FALSE))</f>
        <v>na</v>
      </c>
      <c r="FK586" t="str">
        <f>IF(OR(FF586=FALSE,FF586="na"),"na",VLOOKUP(GJ586,'Vlookup tables'!$G$2:$H$7,2,FALSE))</f>
        <v>na</v>
      </c>
      <c r="FL586" t="str">
        <f>IF(OR(FG586=FALSE,FG586="na"),"na",VLOOKUP(GK586,'Vlookup tables'!$G$2:$H$7,2,FALSE))</f>
        <v>na</v>
      </c>
      <c r="FM586" t="str">
        <f>IF(OR(FD586=FALSE,FD586="na"),"na",VLOOKUP(GO586,'Vlookup tables'!$J$2:$K$5,2,FALSE))</f>
        <v>na</v>
      </c>
      <c r="FN586" t="str">
        <f>IF(OR(FE586=FALSE,FE586="na"),"na",VLOOKUP(GP586,'Vlookup tables'!$J$2:$K$5,2,FALSE))</f>
        <v>na</v>
      </c>
      <c r="FO586" t="str">
        <f>IF(OR(FF586=FALSE,FF586="na"),"na",VLOOKUP(GQ586,'Vlookup tables'!$J$2:$K$5,2,FALSE))</f>
        <v>na</v>
      </c>
      <c r="FP586" t="str">
        <f>IF(OR(FG586=FALSE,FG586="na"),"na",VLOOKUP(GR586,'Vlookup tables'!$J$2:$K$5,2,FALSE))</f>
        <v>na</v>
      </c>
      <c r="FQ586" t="str">
        <f t="shared" si="622"/>
        <v>na</v>
      </c>
      <c r="FR586" t="str">
        <f t="shared" si="623"/>
        <v>na</v>
      </c>
      <c r="FS586" t="str">
        <f t="shared" si="624"/>
        <v>na</v>
      </c>
      <c r="FT586" t="str">
        <f t="shared" si="625"/>
        <v>na</v>
      </c>
      <c r="FU586" t="str">
        <f t="shared" si="626"/>
        <v>na</v>
      </c>
      <c r="HX586" t="str">
        <f>IF(IT586="","Unknown",VLOOKUP(IT586,'Vlookup tables'!$B$13:$C$16,2,FALSE))</f>
        <v>Unknown</v>
      </c>
      <c r="HY586" t="str">
        <f>IF(IU586="","Unknown",VLOOKUP(IU586,'Vlookup tables'!$D$13:$E$16,2,FALSE))</f>
        <v>Unknown</v>
      </c>
      <c r="HZ586" t="str">
        <f>IF(IV586="","Unknown",VLOOKUP(IV586,'Vlookup tables'!$F$13:$G$16,2,FALSE))</f>
        <v>Unknown</v>
      </c>
      <c r="IA586" t="str">
        <f>IF(IW586="","Unknown",VLOOKUP(IW586,'Vlookup tables'!$H$13:$I$16,2,FALSE))</f>
        <v>Unknown</v>
      </c>
      <c r="IB586" t="str">
        <f>IF(IX586="","Unknown",VLOOKUP(IX586,'Vlookup tables'!$J$13:$K$16,2,FALSE))</f>
        <v>Unknown</v>
      </c>
      <c r="IC586" t="str">
        <f>IF(IY586="","Unknown",VLOOKUP(IY586,'Vlookup tables'!$L$13:$M$16,2,FALSE))</f>
        <v>Unknown</v>
      </c>
      <c r="ID586" t="str">
        <f>IF(IZ586="","Unknown",VLOOKUP(IZ586,'Vlookup tables'!$N$13:$O$16,2,FALSE))</f>
        <v>Unknown</v>
      </c>
      <c r="IE586" t="str">
        <f>VLOOKUP(JA586,'Vlookup tables'!$P$13:$Q$15,2,FALSE)</f>
        <v>Unknown</v>
      </c>
      <c r="IF586" t="str">
        <f t="shared" si="661"/>
        <v>na</v>
      </c>
      <c r="IG586" t="str">
        <f t="shared" si="662"/>
        <v>na</v>
      </c>
      <c r="IH586" t="str">
        <f t="shared" si="663"/>
        <v>na</v>
      </c>
      <c r="II586" t="str">
        <f t="shared" si="627"/>
        <v>na</v>
      </c>
      <c r="IJ586" t="str">
        <f>IF(OR(IF586=FALSE,IF586="na"),"na",VLOOKUP(JF586,'Vlookup tables'!$G$2:$H$7,2,FALSE))</f>
        <v>na</v>
      </c>
      <c r="IK586" t="str">
        <f>IF(OR(IG586=FALSE,IG586="na"),"na",VLOOKUP(JG586,'Vlookup tables'!$G$2:$H$7,2,FALSE))</f>
        <v>na</v>
      </c>
      <c r="IL586" t="str">
        <f>IF(OR(IH586=FALSE,IH586="na"),"na",VLOOKUP(JH586,'Vlookup tables'!$G$2:$H$7,2,FALSE))</f>
        <v>na</v>
      </c>
      <c r="IM586" t="str">
        <f>IF(OR(IF586=FALSE,IF586="na"),"na",VLOOKUP(JL586,'Vlookup tables'!$J$2:$K$5,2,FALSE))</f>
        <v>na</v>
      </c>
      <c r="IN586" t="str">
        <f>IF(OR(IG586=FALSE,IG586="na"),"na",VLOOKUP(JM586,'Vlookup tables'!$J$2:$K$5,2,FALSE))</f>
        <v>na</v>
      </c>
      <c r="IO586" t="str">
        <f>IF(OR(IH586=FALSE,IH586="na"),"na",VLOOKUP(JN586,'Vlookup tables'!$J$2:$K$5,2,FALSE))</f>
        <v>na</v>
      </c>
      <c r="IP586" t="str">
        <f t="shared" si="664"/>
        <v>na</v>
      </c>
      <c r="IQ586" t="str">
        <f t="shared" si="665"/>
        <v>na</v>
      </c>
      <c r="IR586" t="str">
        <f t="shared" si="666"/>
        <v>na</v>
      </c>
      <c r="IS586" t="b">
        <f t="shared" si="667"/>
        <v>0</v>
      </c>
      <c r="KQ586" t="b">
        <f t="shared" si="668"/>
        <v>0</v>
      </c>
      <c r="KR586">
        <f t="shared" si="628"/>
        <v>124</v>
      </c>
    </row>
    <row r="587" spans="1:304" ht="13.8" customHeight="1" outlineLevel="1" x14ac:dyDescent="0.3">
      <c r="A587">
        <v>45</v>
      </c>
      <c r="B587">
        <v>229</v>
      </c>
      <c r="C587" s="2">
        <v>44916.651886574073</v>
      </c>
      <c r="D587">
        <v>0.89999997615814198</v>
      </c>
      <c r="E587" t="s">
        <v>581</v>
      </c>
      <c r="F587" t="s">
        <v>568</v>
      </c>
      <c r="G587">
        <f>VLOOKUP(F587,'Vlookup tables'!$A$2:$B$10,2,FALSE)</f>
        <v>6</v>
      </c>
      <c r="H587" t="s">
        <v>567</v>
      </c>
      <c r="J587" t="str">
        <f t="shared" si="669"/>
        <v>Administration</v>
      </c>
      <c r="K587" t="s">
        <v>566</v>
      </c>
      <c r="L587">
        <f>VLOOKUP(K587,'Vlookup tables'!$A$2:$B$10,2,FALSE)</f>
        <v>3</v>
      </c>
      <c r="M587" t="s">
        <v>583</v>
      </c>
      <c r="N587" t="b">
        <f t="shared" si="629"/>
        <v>1</v>
      </c>
      <c r="O587" t="b">
        <f t="shared" si="630"/>
        <v>0</v>
      </c>
      <c r="P587" t="b">
        <f t="shared" si="631"/>
        <v>0</v>
      </c>
      <c r="Q587" t="b">
        <f t="shared" si="632"/>
        <v>0</v>
      </c>
      <c r="R587" t="b">
        <f t="shared" si="633"/>
        <v>0</v>
      </c>
      <c r="T587" t="str">
        <f t="shared" si="670"/>
        <v>na</v>
      </c>
      <c r="U587" t="str">
        <f t="shared" si="671"/>
        <v>Unknown</v>
      </c>
      <c r="V587" t="str">
        <f t="shared" si="672"/>
        <v>Unknown</v>
      </c>
      <c r="W587" t="str">
        <f t="shared" si="673"/>
        <v>Unknown</v>
      </c>
      <c r="X587" t="str">
        <f t="shared" si="674"/>
        <v>Unknown</v>
      </c>
      <c r="Y587" t="s">
        <v>517</v>
      </c>
      <c r="Z587">
        <f>VLOOKUP(Y587,'Vlookup tables'!$D$2:$E$6,2,FALSE)</f>
        <v>1</v>
      </c>
      <c r="AA587" t="b">
        <f t="shared" si="611"/>
        <v>0</v>
      </c>
      <c r="AB587" t="b">
        <f t="shared" si="634"/>
        <v>0</v>
      </c>
      <c r="AC587" t="b">
        <f t="shared" si="635"/>
        <v>0</v>
      </c>
      <c r="AD587" t="b">
        <f t="shared" si="636"/>
        <v>0</v>
      </c>
      <c r="AE587" t="b">
        <f t="shared" si="637"/>
        <v>1</v>
      </c>
      <c r="AF587" t="str">
        <f>IF(OR(AA587=FALSE,AA587="na"),"na",VLOOKUP(AV587,'Vlookup tables'!$G$2:$H$7,2,FALSE))</f>
        <v>na</v>
      </c>
      <c r="AG587" t="str">
        <f>IF(OR(AB587=FALSE,AB587="na"),"na",VLOOKUP(AW587,'Vlookup tables'!$G$2:$H$7,2,FALSE))</f>
        <v>na</v>
      </c>
      <c r="AH587" t="str">
        <f>IF(OR(AC587=FALSE,AC587="na"),"na",VLOOKUP(AX587,'Vlookup tables'!$G$2:$H$7,2,FALSE))</f>
        <v>na</v>
      </c>
      <c r="AI587" t="str">
        <f>IF(OR(AD587=FALSE,AD587="na"),"na",VLOOKUP(AY587,'Vlookup tables'!$G$2:$H$7,2,FALSE))</f>
        <v>na</v>
      </c>
      <c r="AJ587" t="str">
        <f>IF(OR(AA587=FALSE,AA587="na"),"na",VLOOKUP(BC587,'Vlookup tables'!$J$2:$K$5,2,FALSE))</f>
        <v>na</v>
      </c>
      <c r="AK587" t="str">
        <f>IF(OR(AB587=FALSE,AB587="na"),"na",VLOOKUP(BD587,'Vlookup tables'!$J$2:$K$5,2,FALSE))</f>
        <v>na</v>
      </c>
      <c r="AL587" t="str">
        <f>IF(OR(AC587=FALSE,AC587="na"),"na",VLOOKUP(BE587,'Vlookup tables'!$J$2:$K$5,2,FALSE))</f>
        <v>na</v>
      </c>
      <c r="AM587" t="str">
        <f>IF(OR(AD587=FALSE,AD587="na"),"na",VLOOKUP(BF587,'Vlookup tables'!$J$2:$K$5,2,FALSE))</f>
        <v>na</v>
      </c>
      <c r="AN587" t="str">
        <f t="shared" si="638"/>
        <v>na</v>
      </c>
      <c r="AO587" t="str">
        <f t="shared" si="639"/>
        <v>na</v>
      </c>
      <c r="AP587" t="str">
        <f t="shared" si="640"/>
        <v>na</v>
      </c>
      <c r="AQ587" t="str">
        <f t="shared" si="641"/>
        <v>na</v>
      </c>
      <c r="AR587" t="s">
        <v>604</v>
      </c>
      <c r="AS587" t="s">
        <v>2281</v>
      </c>
      <c r="AZ587" t="s">
        <v>531</v>
      </c>
      <c r="BG587" t="s">
        <v>532</v>
      </c>
      <c r="BN587" t="s">
        <v>930</v>
      </c>
      <c r="BQ587" t="str">
        <f t="shared" si="642"/>
        <v>Yes</v>
      </c>
      <c r="BR587" t="b">
        <f t="shared" si="643"/>
        <v>0</v>
      </c>
      <c r="BS587" t="b">
        <f t="shared" si="644"/>
        <v>1</v>
      </c>
      <c r="BT587" t="b">
        <f t="shared" si="645"/>
        <v>1</v>
      </c>
      <c r="BU587" t="b">
        <f t="shared" si="646"/>
        <v>1</v>
      </c>
      <c r="BV587" t="b">
        <f t="shared" si="647"/>
        <v>0</v>
      </c>
      <c r="BW587" t="str">
        <f>IF(OR(BR587=FALSE,BR587="na"),"na",VLOOKUP(CN587,'Vlookup tables'!$G$2:$H$7,2,FALSE))</f>
        <v>na</v>
      </c>
      <c r="BX587">
        <f>IF(OR(BS587=FALSE,BS587="na"),"na",VLOOKUP(CO587,'Vlookup tables'!$G$2:$H$7,2,FALSE))</f>
        <v>2</v>
      </c>
      <c r="BY587">
        <f>IF(OR(BT587=FALSE,BT587="na"),"na",VLOOKUP(CP587,'Vlookup tables'!$G$2:$H$7,2,FALSE))</f>
        <v>2</v>
      </c>
      <c r="BZ587">
        <f>IF(OR(BU587=FALSE,BU587="na"),"na",VLOOKUP(CQ587,'Vlookup tables'!$G$2:$H$7,2,FALSE))</f>
        <v>2</v>
      </c>
      <c r="CA587" t="str">
        <f>IF(OR(BR587=FALSE,BR587="na"),"na",VLOOKUP(CU587,'Vlookup tables'!$J$2:$K$5,2,FALSE))</f>
        <v>na</v>
      </c>
      <c r="CB587">
        <f>IF(OR(BS587=FALSE,BS587="na"),"na",VLOOKUP(CV587,'Vlookup tables'!$J$2:$K$5,2,FALSE))</f>
        <v>3</v>
      </c>
      <c r="CC587">
        <f>IF(OR(BT587=FALSE,BT587="na"),"na",VLOOKUP(CW587,'Vlookup tables'!$J$2:$K$5,2,FALSE))</f>
        <v>3</v>
      </c>
      <c r="CD587">
        <f>IF(OR(BU587=FALSE,BU587="na"),"na",VLOOKUP(CX587,'Vlookup tables'!$J$2:$K$5,2,FALSE))</f>
        <v>3</v>
      </c>
      <c r="CE587" t="str">
        <f t="shared" si="648"/>
        <v>na</v>
      </c>
      <c r="CF587" t="b">
        <f t="shared" si="649"/>
        <v>0</v>
      </c>
      <c r="CG587" t="b">
        <f t="shared" si="650"/>
        <v>0</v>
      </c>
      <c r="CH587" t="b">
        <f t="shared" si="651"/>
        <v>0</v>
      </c>
      <c r="CI587" t="s">
        <v>519</v>
      </c>
      <c r="CJ587" t="s">
        <v>961</v>
      </c>
      <c r="CO587" t="s">
        <v>531</v>
      </c>
      <c r="CP587" t="s">
        <v>531</v>
      </c>
      <c r="CQ587" t="s">
        <v>531</v>
      </c>
      <c r="CR587" t="s">
        <v>531</v>
      </c>
      <c r="CV587" t="s">
        <v>532</v>
      </c>
      <c r="CW587" t="s">
        <v>532</v>
      </c>
      <c r="CX587" t="s">
        <v>532</v>
      </c>
      <c r="CY587" t="s">
        <v>532</v>
      </c>
      <c r="DI587" t="b">
        <f t="shared" si="652"/>
        <v>0</v>
      </c>
      <c r="DK587" t="s">
        <v>552</v>
      </c>
      <c r="EQ587" t="str">
        <f t="shared" si="653"/>
        <v>Unknown</v>
      </c>
      <c r="ER587" t="b">
        <f t="shared" si="654"/>
        <v>0</v>
      </c>
      <c r="ES587" t="b">
        <f t="shared" si="655"/>
        <v>0</v>
      </c>
      <c r="ET587" t="b">
        <f t="shared" si="656"/>
        <v>0</v>
      </c>
      <c r="EU587" t="b">
        <f t="shared" si="657"/>
        <v>0</v>
      </c>
      <c r="EV587" t="b">
        <f t="shared" si="658"/>
        <v>0</v>
      </c>
      <c r="EW587" t="str">
        <f t="shared" si="612"/>
        <v>na</v>
      </c>
      <c r="EX587" t="str">
        <f t="shared" si="613"/>
        <v>na</v>
      </c>
      <c r="EY587" t="str">
        <f t="shared" si="614"/>
        <v>na</v>
      </c>
      <c r="EZ587" t="str">
        <f t="shared" si="615"/>
        <v>na</v>
      </c>
      <c r="FA587" t="str">
        <f t="shared" si="616"/>
        <v>na</v>
      </c>
      <c r="FB587" t="str">
        <f t="shared" si="617"/>
        <v>na</v>
      </c>
      <c r="FC587" t="str">
        <f t="shared" si="659"/>
        <v>na</v>
      </c>
      <c r="FD587" t="str">
        <f t="shared" si="618"/>
        <v>na</v>
      </c>
      <c r="FE587" t="str">
        <f t="shared" si="619"/>
        <v>na</v>
      </c>
      <c r="FF587" t="str">
        <f t="shared" si="620"/>
        <v>na</v>
      </c>
      <c r="FG587" t="str">
        <f t="shared" si="621"/>
        <v>na</v>
      </c>
      <c r="FH587" t="str">
        <f t="shared" si="660"/>
        <v>na</v>
      </c>
      <c r="FI587" t="str">
        <f>IF(OR(FD587=FALSE,FD587="na"),"na",VLOOKUP(GH587,'Vlookup tables'!$G$2:$H$7,2,FALSE))</f>
        <v>na</v>
      </c>
      <c r="FJ587" t="str">
        <f>IF(OR(FE587=FALSE,FE587="na"),"na",VLOOKUP(GI587,'Vlookup tables'!$G$2:$H$7,2,FALSE))</f>
        <v>na</v>
      </c>
      <c r="FK587" t="str">
        <f>IF(OR(FF587=FALSE,FF587="na"),"na",VLOOKUP(GJ587,'Vlookup tables'!$G$2:$H$7,2,FALSE))</f>
        <v>na</v>
      </c>
      <c r="FL587" t="str">
        <f>IF(OR(FG587=FALSE,FG587="na"),"na",VLOOKUP(GK587,'Vlookup tables'!$G$2:$H$7,2,FALSE))</f>
        <v>na</v>
      </c>
      <c r="FM587" t="str">
        <f>IF(OR(FD587=FALSE,FD587="na"),"na",VLOOKUP(GO587,'Vlookup tables'!$J$2:$K$5,2,FALSE))</f>
        <v>na</v>
      </c>
      <c r="FN587" t="str">
        <f>IF(OR(FE587=FALSE,FE587="na"),"na",VLOOKUP(GP587,'Vlookup tables'!$J$2:$K$5,2,FALSE))</f>
        <v>na</v>
      </c>
      <c r="FO587" t="str">
        <f>IF(OR(FF587=FALSE,FF587="na"),"na",VLOOKUP(GQ587,'Vlookup tables'!$J$2:$K$5,2,FALSE))</f>
        <v>na</v>
      </c>
      <c r="FP587" t="str">
        <f>IF(OR(FG587=FALSE,FG587="na"),"na",VLOOKUP(GR587,'Vlookup tables'!$J$2:$K$5,2,FALSE))</f>
        <v>na</v>
      </c>
      <c r="FQ587" t="str">
        <f t="shared" si="622"/>
        <v>na</v>
      </c>
      <c r="FR587" t="str">
        <f t="shared" si="623"/>
        <v>na</v>
      </c>
      <c r="FS587" t="str">
        <f t="shared" si="624"/>
        <v>na</v>
      </c>
      <c r="FT587" t="str">
        <f t="shared" si="625"/>
        <v>na</v>
      </c>
      <c r="FU587" t="str">
        <f t="shared" si="626"/>
        <v>na</v>
      </c>
      <c r="HX587" t="str">
        <f>IF(IT587="","Unknown",VLOOKUP(IT587,'Vlookup tables'!$B$13:$C$16,2,FALSE))</f>
        <v>Unknown</v>
      </c>
      <c r="HY587" t="str">
        <f>IF(IU587="","Unknown",VLOOKUP(IU587,'Vlookup tables'!$D$13:$E$16,2,FALSE))</f>
        <v>Unknown</v>
      </c>
      <c r="HZ587" t="str">
        <f>IF(IV587="","Unknown",VLOOKUP(IV587,'Vlookup tables'!$F$13:$G$16,2,FALSE))</f>
        <v>Unknown</v>
      </c>
      <c r="IA587" t="str">
        <f>IF(IW587="","Unknown",VLOOKUP(IW587,'Vlookup tables'!$H$13:$I$16,2,FALSE))</f>
        <v>Unknown</v>
      </c>
      <c r="IB587" t="str">
        <f>IF(IX587="","Unknown",VLOOKUP(IX587,'Vlookup tables'!$J$13:$K$16,2,FALSE))</f>
        <v>Unknown</v>
      </c>
      <c r="IC587" t="str">
        <f>IF(IY587="","Unknown",VLOOKUP(IY587,'Vlookup tables'!$L$13:$M$16,2,FALSE))</f>
        <v>Unknown</v>
      </c>
      <c r="ID587" t="str">
        <f>IF(IZ587="","Unknown",VLOOKUP(IZ587,'Vlookup tables'!$N$13:$O$16,2,FALSE))</f>
        <v>Unknown</v>
      </c>
      <c r="IE587" t="str">
        <f>VLOOKUP(JA587,'Vlookup tables'!$P$13:$Q$15,2,FALSE)</f>
        <v>Unknown</v>
      </c>
      <c r="IF587" t="str">
        <f t="shared" si="661"/>
        <v>na</v>
      </c>
      <c r="IG587" t="str">
        <f t="shared" si="662"/>
        <v>na</v>
      </c>
      <c r="IH587" t="str">
        <f t="shared" si="663"/>
        <v>na</v>
      </c>
      <c r="II587" t="str">
        <f t="shared" si="627"/>
        <v>na</v>
      </c>
      <c r="IJ587" t="str">
        <f>IF(OR(IF587=FALSE,IF587="na"),"na",VLOOKUP(JF587,'Vlookup tables'!$G$2:$H$7,2,FALSE))</f>
        <v>na</v>
      </c>
      <c r="IK587" t="str">
        <f>IF(OR(IG587=FALSE,IG587="na"),"na",VLOOKUP(JG587,'Vlookup tables'!$G$2:$H$7,2,FALSE))</f>
        <v>na</v>
      </c>
      <c r="IL587" t="str">
        <f>IF(OR(IH587=FALSE,IH587="na"),"na",VLOOKUP(JH587,'Vlookup tables'!$G$2:$H$7,2,FALSE))</f>
        <v>na</v>
      </c>
      <c r="IM587" t="str">
        <f>IF(OR(IF587=FALSE,IF587="na"),"na",VLOOKUP(JL587,'Vlookup tables'!$J$2:$K$5,2,FALSE))</f>
        <v>na</v>
      </c>
      <c r="IN587" t="str">
        <f>IF(OR(IG587=FALSE,IG587="na"),"na",VLOOKUP(JM587,'Vlookup tables'!$J$2:$K$5,2,FALSE))</f>
        <v>na</v>
      </c>
      <c r="IO587" t="str">
        <f>IF(OR(IH587=FALSE,IH587="na"),"na",VLOOKUP(JN587,'Vlookup tables'!$J$2:$K$5,2,FALSE))</f>
        <v>na</v>
      </c>
      <c r="IP587" t="str">
        <f t="shared" si="664"/>
        <v>na</v>
      </c>
      <c r="IQ587" t="str">
        <f t="shared" si="665"/>
        <v>na</v>
      </c>
      <c r="IR587" t="str">
        <f t="shared" si="666"/>
        <v>na</v>
      </c>
      <c r="IS587" t="b">
        <f t="shared" si="667"/>
        <v>0</v>
      </c>
      <c r="KQ587" t="b">
        <f t="shared" si="668"/>
        <v>0</v>
      </c>
      <c r="KR587">
        <f t="shared" si="628"/>
        <v>129</v>
      </c>
    </row>
    <row r="588" spans="1:304" ht="9.6" customHeight="1" outlineLevel="1" x14ac:dyDescent="0.3">
      <c r="A588">
        <v>1</v>
      </c>
      <c r="B588">
        <v>168</v>
      </c>
      <c r="C588" s="2">
        <v>44916.699050925927</v>
      </c>
      <c r="D588">
        <v>1</v>
      </c>
      <c r="G588" t="str">
        <f>VLOOKUP(F588,'Vlookup tables'!$A$2:$B$10,2,FALSE)</f>
        <v>Unknown</v>
      </c>
      <c r="J588" t="str">
        <f t="shared" si="669"/>
        <v>Unknown</v>
      </c>
      <c r="L588" t="str">
        <f>VLOOKUP(K588,'Vlookup tables'!$A$2:$B$10,2,FALSE)</f>
        <v>Unknown</v>
      </c>
      <c r="N588" t="str">
        <f t="shared" si="629"/>
        <v>Unknown</v>
      </c>
      <c r="O588" t="str">
        <f t="shared" si="630"/>
        <v>Unknown</v>
      </c>
      <c r="P588" t="str">
        <f t="shared" si="631"/>
        <v>Unknown</v>
      </c>
      <c r="Q588" t="str">
        <f t="shared" si="632"/>
        <v>Unknown</v>
      </c>
      <c r="R588" t="str">
        <f t="shared" si="633"/>
        <v>Unknown</v>
      </c>
      <c r="T588" t="str">
        <f t="shared" si="670"/>
        <v>Unknown</v>
      </c>
      <c r="U588" t="str">
        <f t="shared" si="671"/>
        <v>Unknown</v>
      </c>
      <c r="V588" t="str">
        <f t="shared" si="672"/>
        <v>Unknown</v>
      </c>
      <c r="W588" t="str">
        <f t="shared" si="673"/>
        <v>Unknown</v>
      </c>
      <c r="X588" t="str">
        <f t="shared" si="674"/>
        <v>Unknown</v>
      </c>
      <c r="Z588" t="str">
        <f>VLOOKUP(Y588,'Vlookup tables'!$D$2:$E$6,2,FALSE)</f>
        <v>Unknown</v>
      </c>
      <c r="AA588" t="str">
        <f t="shared" si="611"/>
        <v>Unknown</v>
      </c>
      <c r="AB588" t="str">
        <f t="shared" si="634"/>
        <v>Unknown</v>
      </c>
      <c r="AC588" t="str">
        <f t="shared" si="635"/>
        <v>Unknown</v>
      </c>
      <c r="AD588" t="str">
        <f t="shared" si="636"/>
        <v>Unknown</v>
      </c>
      <c r="AE588" t="str">
        <f t="shared" si="637"/>
        <v>Unknown</v>
      </c>
      <c r="AF588" t="str">
        <f>IF(OR(AA588=FALSE,AA588="na"),"na",VLOOKUP(AV588,'Vlookup tables'!$G$2:$H$7,2,FALSE))</f>
        <v>Unknown</v>
      </c>
      <c r="AG588" t="str">
        <f>IF(OR(AB588=FALSE,AB588="na"),"na",VLOOKUP(AW588,'Vlookup tables'!$G$2:$H$7,2,FALSE))</f>
        <v>Unknown</v>
      </c>
      <c r="AH588" t="str">
        <f>IF(OR(AC588=FALSE,AC588="na"),"na",VLOOKUP(AX588,'Vlookup tables'!$G$2:$H$7,2,FALSE))</f>
        <v>Unknown</v>
      </c>
      <c r="AI588" t="str">
        <f>IF(OR(AD588=FALSE,AD588="na"),"na",VLOOKUP(AY588,'Vlookup tables'!$G$2:$H$7,2,FALSE))</f>
        <v>Unknown</v>
      </c>
      <c r="AJ588" t="str">
        <f>IF(OR(AA588=FALSE,AA588="na"),"na",VLOOKUP(BC588,'Vlookup tables'!$J$2:$K$5,2,FALSE))</f>
        <v>Unknown</v>
      </c>
      <c r="AK588" t="str">
        <f>IF(OR(AB588=FALSE,AB588="na"),"na",VLOOKUP(BD588,'Vlookup tables'!$J$2:$K$5,2,FALSE))</f>
        <v>Unknown</v>
      </c>
      <c r="AL588" t="str">
        <f>IF(OR(AC588=FALSE,AC588="na"),"na",VLOOKUP(BE588,'Vlookup tables'!$J$2:$K$5,2,FALSE))</f>
        <v>Unknown</v>
      </c>
      <c r="AM588" t="str">
        <f>IF(OR(AD588=FALSE,AD588="na"),"na",VLOOKUP(BF588,'Vlookup tables'!$J$2:$K$5,2,FALSE))</f>
        <v>Unknown</v>
      </c>
      <c r="AN588" t="b">
        <f t="shared" si="638"/>
        <v>0</v>
      </c>
      <c r="AO588" t="b">
        <f t="shared" si="639"/>
        <v>0</v>
      </c>
      <c r="AP588" t="b">
        <f t="shared" si="640"/>
        <v>0</v>
      </c>
      <c r="AQ588" t="b">
        <f t="shared" si="641"/>
        <v>0</v>
      </c>
      <c r="BQ588" t="str">
        <f t="shared" si="642"/>
        <v>Unknown</v>
      </c>
      <c r="BR588" t="str">
        <f t="shared" si="643"/>
        <v>Unknown</v>
      </c>
      <c r="BS588" t="str">
        <f t="shared" si="644"/>
        <v>Unknown</v>
      </c>
      <c r="BT588" t="str">
        <f t="shared" si="645"/>
        <v>Unknown</v>
      </c>
      <c r="BU588" t="str">
        <f t="shared" si="646"/>
        <v>Unknown</v>
      </c>
      <c r="BV588" t="str">
        <f t="shared" si="647"/>
        <v>Unknown</v>
      </c>
      <c r="BW588" t="str">
        <f>IF(OR(BR588=FALSE,BR588="na"),"na",VLOOKUP(CN588,'Vlookup tables'!$G$2:$H$7,2,FALSE))</f>
        <v>Unknown</v>
      </c>
      <c r="BX588" t="str">
        <f>IF(OR(BS588=FALSE,BS588="na"),"na",VLOOKUP(CO588,'Vlookup tables'!$G$2:$H$7,2,FALSE))</f>
        <v>Unknown</v>
      </c>
      <c r="BY588" t="str">
        <f>IF(OR(BT588=FALSE,BT588="na"),"na",VLOOKUP(CP588,'Vlookup tables'!$G$2:$H$7,2,FALSE))</f>
        <v>Unknown</v>
      </c>
      <c r="BZ588" t="str">
        <f>IF(OR(BU588=FALSE,BU588="na"),"na",VLOOKUP(CQ588,'Vlookup tables'!$G$2:$H$7,2,FALSE))</f>
        <v>Unknown</v>
      </c>
      <c r="CA588" t="str">
        <f>IF(OR(BR588=FALSE,BR588="na"),"na",VLOOKUP(CU588,'Vlookup tables'!$J$2:$K$5,2,FALSE))</f>
        <v>Unknown</v>
      </c>
      <c r="CB588" t="str">
        <f>IF(OR(BS588=FALSE,BS588="na"),"na",VLOOKUP(CV588,'Vlookup tables'!$J$2:$K$5,2,FALSE))</f>
        <v>Unknown</v>
      </c>
      <c r="CC588" t="str">
        <f>IF(OR(BT588=FALSE,BT588="na"),"na",VLOOKUP(CW588,'Vlookup tables'!$J$2:$K$5,2,FALSE))</f>
        <v>Unknown</v>
      </c>
      <c r="CD588" t="str">
        <f>IF(OR(BU588=FALSE,BU588="na"),"na",VLOOKUP(CX588,'Vlookup tables'!$J$2:$K$5,2,FALSE))</f>
        <v>Unknown</v>
      </c>
      <c r="CE588" t="b">
        <f t="shared" si="648"/>
        <v>0</v>
      </c>
      <c r="CF588" t="b">
        <f t="shared" si="649"/>
        <v>0</v>
      </c>
      <c r="CG588" t="b">
        <f t="shared" si="650"/>
        <v>0</v>
      </c>
      <c r="CH588" t="b">
        <f t="shared" si="651"/>
        <v>0</v>
      </c>
      <c r="DI588" t="b">
        <f t="shared" si="652"/>
        <v>0</v>
      </c>
      <c r="EQ588" t="str">
        <f t="shared" si="653"/>
        <v>Unknown</v>
      </c>
      <c r="ER588" t="b">
        <f t="shared" si="654"/>
        <v>0</v>
      </c>
      <c r="ES588" t="b">
        <f t="shared" si="655"/>
        <v>0</v>
      </c>
      <c r="ET588" t="b">
        <f t="shared" si="656"/>
        <v>0</v>
      </c>
      <c r="EU588" t="b">
        <f t="shared" si="657"/>
        <v>0</v>
      </c>
      <c r="EV588" t="b">
        <f t="shared" si="658"/>
        <v>0</v>
      </c>
      <c r="EW588" t="str">
        <f t="shared" si="612"/>
        <v>na</v>
      </c>
      <c r="EX588" t="str">
        <f t="shared" si="613"/>
        <v>na</v>
      </c>
      <c r="EY588" t="str">
        <f t="shared" si="614"/>
        <v>na</v>
      </c>
      <c r="EZ588" t="str">
        <f t="shared" si="615"/>
        <v>na</v>
      </c>
      <c r="FA588" t="str">
        <f t="shared" si="616"/>
        <v>na</v>
      </c>
      <c r="FB588" t="str">
        <f t="shared" si="617"/>
        <v>na</v>
      </c>
      <c r="FC588" t="str">
        <f t="shared" si="659"/>
        <v>na</v>
      </c>
      <c r="FD588" t="str">
        <f t="shared" si="618"/>
        <v>na</v>
      </c>
      <c r="FE588" t="str">
        <f t="shared" si="619"/>
        <v>na</v>
      </c>
      <c r="FF588" t="str">
        <f t="shared" si="620"/>
        <v>na</v>
      </c>
      <c r="FG588" t="str">
        <f t="shared" si="621"/>
        <v>na</v>
      </c>
      <c r="FH588" t="str">
        <f t="shared" si="660"/>
        <v>na</v>
      </c>
      <c r="FI588" t="str">
        <f>IF(OR(FD588=FALSE,FD588="na"),"na",VLOOKUP(GH588,'Vlookup tables'!$G$2:$H$7,2,FALSE))</f>
        <v>na</v>
      </c>
      <c r="FJ588" t="str">
        <f>IF(OR(FE588=FALSE,FE588="na"),"na",VLOOKUP(GI588,'Vlookup tables'!$G$2:$H$7,2,FALSE))</f>
        <v>na</v>
      </c>
      <c r="FK588" t="str">
        <f>IF(OR(FF588=FALSE,FF588="na"),"na",VLOOKUP(GJ588,'Vlookup tables'!$G$2:$H$7,2,FALSE))</f>
        <v>na</v>
      </c>
      <c r="FL588" t="str">
        <f>IF(OR(FG588=FALSE,FG588="na"),"na",VLOOKUP(GK588,'Vlookup tables'!$G$2:$H$7,2,FALSE))</f>
        <v>na</v>
      </c>
      <c r="FM588" t="str">
        <f>IF(OR(FD588=FALSE,FD588="na"),"na",VLOOKUP(GO588,'Vlookup tables'!$J$2:$K$5,2,FALSE))</f>
        <v>na</v>
      </c>
      <c r="FN588" t="str">
        <f>IF(OR(FE588=FALSE,FE588="na"),"na",VLOOKUP(GP588,'Vlookup tables'!$J$2:$K$5,2,FALSE))</f>
        <v>na</v>
      </c>
      <c r="FO588" t="str">
        <f>IF(OR(FF588=FALSE,FF588="na"),"na",VLOOKUP(GQ588,'Vlookup tables'!$J$2:$K$5,2,FALSE))</f>
        <v>na</v>
      </c>
      <c r="FP588" t="str">
        <f>IF(OR(FG588=FALSE,FG588="na"),"na",VLOOKUP(GR588,'Vlookup tables'!$J$2:$K$5,2,FALSE))</f>
        <v>na</v>
      </c>
      <c r="FQ588" t="str">
        <f t="shared" si="622"/>
        <v>na</v>
      </c>
      <c r="FR588" t="str">
        <f t="shared" si="623"/>
        <v>na</v>
      </c>
      <c r="FS588" t="str">
        <f t="shared" si="624"/>
        <v>na</v>
      </c>
      <c r="FT588" t="str">
        <f t="shared" si="625"/>
        <v>na</v>
      </c>
      <c r="FU588" t="str">
        <f t="shared" si="626"/>
        <v>na</v>
      </c>
      <c r="HX588" t="str">
        <f>IF(IT588="","Unknown",VLOOKUP(IT588,'Vlookup tables'!$B$13:$C$16,2,FALSE))</f>
        <v>Unknown</v>
      </c>
      <c r="HY588" t="str">
        <f>IF(IU588="","Unknown",VLOOKUP(IU588,'Vlookup tables'!$D$13:$E$16,2,FALSE))</f>
        <v>Unknown</v>
      </c>
      <c r="HZ588" t="str">
        <f>IF(IV588="","Unknown",VLOOKUP(IV588,'Vlookup tables'!$F$13:$G$16,2,FALSE))</f>
        <v>Unknown</v>
      </c>
      <c r="IA588" t="str">
        <f>IF(IW588="","Unknown",VLOOKUP(IW588,'Vlookup tables'!$H$13:$I$16,2,FALSE))</f>
        <v>Unknown</v>
      </c>
      <c r="IB588" t="str">
        <f>IF(IX588="","Unknown",VLOOKUP(IX588,'Vlookup tables'!$J$13:$K$16,2,FALSE))</f>
        <v>Unknown</v>
      </c>
      <c r="IC588" t="str">
        <f>IF(IY588="","Unknown",VLOOKUP(IY588,'Vlookup tables'!$L$13:$M$16,2,FALSE))</f>
        <v>Unknown</v>
      </c>
      <c r="ID588" t="str">
        <f>IF(IZ588="","Unknown",VLOOKUP(IZ588,'Vlookup tables'!$N$13:$O$16,2,FALSE))</f>
        <v>Unknown</v>
      </c>
      <c r="IE588" t="str">
        <f>VLOOKUP(JA588,'Vlookup tables'!$P$13:$Q$15,2,FALSE)</f>
        <v>Unknown</v>
      </c>
      <c r="IF588" t="str">
        <f t="shared" si="661"/>
        <v>na</v>
      </c>
      <c r="IG588" t="str">
        <f t="shared" si="662"/>
        <v>na</v>
      </c>
      <c r="IH588" t="str">
        <f t="shared" si="663"/>
        <v>na</v>
      </c>
      <c r="II588" t="str">
        <f t="shared" si="627"/>
        <v>na</v>
      </c>
      <c r="IJ588" t="str">
        <f>IF(OR(IF588=FALSE,IF588="na"),"na",VLOOKUP(JF588,'Vlookup tables'!$G$2:$H$7,2,FALSE))</f>
        <v>na</v>
      </c>
      <c r="IK588" t="str">
        <f>IF(OR(IG588=FALSE,IG588="na"),"na",VLOOKUP(JG588,'Vlookup tables'!$G$2:$H$7,2,FALSE))</f>
        <v>na</v>
      </c>
      <c r="IL588" t="str">
        <f>IF(OR(IH588=FALSE,IH588="na"),"na",VLOOKUP(JH588,'Vlookup tables'!$G$2:$H$7,2,FALSE))</f>
        <v>na</v>
      </c>
      <c r="IM588" t="str">
        <f>IF(OR(IF588=FALSE,IF588="na"),"na",VLOOKUP(JL588,'Vlookup tables'!$J$2:$K$5,2,FALSE))</f>
        <v>na</v>
      </c>
      <c r="IN588" t="str">
        <f>IF(OR(IG588=FALSE,IG588="na"),"na",VLOOKUP(JM588,'Vlookup tables'!$J$2:$K$5,2,FALSE))</f>
        <v>na</v>
      </c>
      <c r="IO588" t="str">
        <f>IF(OR(IH588=FALSE,IH588="na"),"na",VLOOKUP(JN588,'Vlookup tables'!$J$2:$K$5,2,FALSE))</f>
        <v>na</v>
      </c>
      <c r="IP588" t="str">
        <f t="shared" si="664"/>
        <v>na</v>
      </c>
      <c r="IQ588" t="str">
        <f t="shared" si="665"/>
        <v>na</v>
      </c>
      <c r="IR588" t="str">
        <f t="shared" si="666"/>
        <v>na</v>
      </c>
      <c r="IS588" t="b">
        <f t="shared" si="667"/>
        <v>0</v>
      </c>
      <c r="KQ588" t="b">
        <f t="shared" si="668"/>
        <v>0</v>
      </c>
      <c r="KR588">
        <f t="shared" si="628"/>
        <v>107</v>
      </c>
    </row>
    <row r="589" spans="1:304" ht="15" customHeight="1" outlineLevel="1" x14ac:dyDescent="0.3">
      <c r="A589">
        <v>1</v>
      </c>
      <c r="B589">
        <v>22</v>
      </c>
      <c r="C589" s="2">
        <v>44917.289872685185</v>
      </c>
      <c r="D589">
        <v>1</v>
      </c>
      <c r="G589" t="str">
        <f>VLOOKUP(F589,'Vlookup tables'!$A$2:$B$10,2,FALSE)</f>
        <v>Unknown</v>
      </c>
      <c r="J589" t="str">
        <f t="shared" si="669"/>
        <v>Unknown</v>
      </c>
      <c r="L589" t="str">
        <f>VLOOKUP(K589,'Vlookup tables'!$A$2:$B$10,2,FALSE)</f>
        <v>Unknown</v>
      </c>
      <c r="N589" t="str">
        <f t="shared" si="629"/>
        <v>Unknown</v>
      </c>
      <c r="O589" t="str">
        <f t="shared" si="630"/>
        <v>Unknown</v>
      </c>
      <c r="P589" t="str">
        <f t="shared" si="631"/>
        <v>Unknown</v>
      </c>
      <c r="Q589" t="str">
        <f t="shared" si="632"/>
        <v>Unknown</v>
      </c>
      <c r="R589" t="str">
        <f t="shared" si="633"/>
        <v>Unknown</v>
      </c>
      <c r="T589" t="str">
        <f t="shared" si="670"/>
        <v>Unknown</v>
      </c>
      <c r="U589" t="str">
        <f t="shared" si="671"/>
        <v>Unknown</v>
      </c>
      <c r="V589" t="str">
        <f t="shared" si="672"/>
        <v>Unknown</v>
      </c>
      <c r="W589" t="str">
        <f t="shared" si="673"/>
        <v>Unknown</v>
      </c>
      <c r="X589" t="str">
        <f t="shared" si="674"/>
        <v>Unknown</v>
      </c>
      <c r="Z589" t="str">
        <f>VLOOKUP(Y589,'Vlookup tables'!$D$2:$E$6,2,FALSE)</f>
        <v>Unknown</v>
      </c>
      <c r="AA589" t="str">
        <f t="shared" si="611"/>
        <v>Unknown</v>
      </c>
      <c r="AB589" t="str">
        <f t="shared" si="634"/>
        <v>Unknown</v>
      </c>
      <c r="AC589" t="str">
        <f t="shared" si="635"/>
        <v>Unknown</v>
      </c>
      <c r="AD589" t="str">
        <f t="shared" si="636"/>
        <v>Unknown</v>
      </c>
      <c r="AE589" t="str">
        <f t="shared" si="637"/>
        <v>Unknown</v>
      </c>
      <c r="AF589" t="str">
        <f>IF(OR(AA589=FALSE,AA589="na"),"na",VLOOKUP(AV589,'Vlookup tables'!$G$2:$H$7,2,FALSE))</f>
        <v>Unknown</v>
      </c>
      <c r="AG589" t="str">
        <f>IF(OR(AB589=FALSE,AB589="na"),"na",VLOOKUP(AW589,'Vlookup tables'!$G$2:$H$7,2,FALSE))</f>
        <v>Unknown</v>
      </c>
      <c r="AH589" t="str">
        <f>IF(OR(AC589=FALSE,AC589="na"),"na",VLOOKUP(AX589,'Vlookup tables'!$G$2:$H$7,2,FALSE))</f>
        <v>Unknown</v>
      </c>
      <c r="AI589" t="str">
        <f>IF(OR(AD589=FALSE,AD589="na"),"na",VLOOKUP(AY589,'Vlookup tables'!$G$2:$H$7,2,FALSE))</f>
        <v>Unknown</v>
      </c>
      <c r="AJ589" t="str">
        <f>IF(OR(AA589=FALSE,AA589="na"),"na",VLOOKUP(BC589,'Vlookup tables'!$J$2:$K$5,2,FALSE))</f>
        <v>Unknown</v>
      </c>
      <c r="AK589" t="str">
        <f>IF(OR(AB589=FALSE,AB589="na"),"na",VLOOKUP(BD589,'Vlookup tables'!$J$2:$K$5,2,FALSE))</f>
        <v>Unknown</v>
      </c>
      <c r="AL589" t="str">
        <f>IF(OR(AC589=FALSE,AC589="na"),"na",VLOOKUP(BE589,'Vlookup tables'!$J$2:$K$5,2,FALSE))</f>
        <v>Unknown</v>
      </c>
      <c r="AM589" t="str">
        <f>IF(OR(AD589=FALSE,AD589="na"),"na",VLOOKUP(BF589,'Vlookup tables'!$J$2:$K$5,2,FALSE))</f>
        <v>Unknown</v>
      </c>
      <c r="AN589" t="b">
        <f t="shared" si="638"/>
        <v>0</v>
      </c>
      <c r="AO589" t="b">
        <f t="shared" si="639"/>
        <v>0</v>
      </c>
      <c r="AP589" t="b">
        <f t="shared" si="640"/>
        <v>0</v>
      </c>
      <c r="AQ589" t="b">
        <f t="shared" si="641"/>
        <v>0</v>
      </c>
      <c r="BQ589" t="str">
        <f t="shared" si="642"/>
        <v>Unknown</v>
      </c>
      <c r="BR589" t="str">
        <f t="shared" si="643"/>
        <v>Unknown</v>
      </c>
      <c r="BS589" t="str">
        <f t="shared" si="644"/>
        <v>Unknown</v>
      </c>
      <c r="BT589" t="str">
        <f t="shared" si="645"/>
        <v>Unknown</v>
      </c>
      <c r="BU589" t="str">
        <f t="shared" si="646"/>
        <v>Unknown</v>
      </c>
      <c r="BV589" t="str">
        <f t="shared" si="647"/>
        <v>Unknown</v>
      </c>
      <c r="BW589" t="str">
        <f>IF(OR(BR589=FALSE,BR589="na"),"na",VLOOKUP(CN589,'Vlookup tables'!$G$2:$H$7,2,FALSE))</f>
        <v>Unknown</v>
      </c>
      <c r="BX589" t="str">
        <f>IF(OR(BS589=FALSE,BS589="na"),"na",VLOOKUP(CO589,'Vlookup tables'!$G$2:$H$7,2,FALSE))</f>
        <v>Unknown</v>
      </c>
      <c r="BY589" t="str">
        <f>IF(OR(BT589=FALSE,BT589="na"),"na",VLOOKUP(CP589,'Vlookup tables'!$G$2:$H$7,2,FALSE))</f>
        <v>Unknown</v>
      </c>
      <c r="BZ589" t="str">
        <f>IF(OR(BU589=FALSE,BU589="na"),"na",VLOOKUP(CQ589,'Vlookup tables'!$G$2:$H$7,2,FALSE))</f>
        <v>Unknown</v>
      </c>
      <c r="CA589" t="str">
        <f>IF(OR(BR589=FALSE,BR589="na"),"na",VLOOKUP(CU589,'Vlookup tables'!$J$2:$K$5,2,FALSE))</f>
        <v>Unknown</v>
      </c>
      <c r="CB589" t="str">
        <f>IF(OR(BS589=FALSE,BS589="na"),"na",VLOOKUP(CV589,'Vlookup tables'!$J$2:$K$5,2,FALSE))</f>
        <v>Unknown</v>
      </c>
      <c r="CC589" t="str">
        <f>IF(OR(BT589=FALSE,BT589="na"),"na",VLOOKUP(CW589,'Vlookup tables'!$J$2:$K$5,2,FALSE))</f>
        <v>Unknown</v>
      </c>
      <c r="CD589" t="str">
        <f>IF(OR(BU589=FALSE,BU589="na"),"na",VLOOKUP(CX589,'Vlookup tables'!$J$2:$K$5,2,FALSE))</f>
        <v>Unknown</v>
      </c>
      <c r="CE589" t="b">
        <f t="shared" si="648"/>
        <v>0</v>
      </c>
      <c r="CF589" t="b">
        <f t="shared" si="649"/>
        <v>0</v>
      </c>
      <c r="CG589" t="b">
        <f t="shared" si="650"/>
        <v>0</v>
      </c>
      <c r="CH589" t="b">
        <f t="shared" si="651"/>
        <v>0</v>
      </c>
      <c r="DI589" t="b">
        <f t="shared" si="652"/>
        <v>0</v>
      </c>
      <c r="EQ589" t="str">
        <f t="shared" si="653"/>
        <v>Unknown</v>
      </c>
      <c r="ER589" t="b">
        <f t="shared" si="654"/>
        <v>0</v>
      </c>
      <c r="ES589" t="b">
        <f t="shared" si="655"/>
        <v>0</v>
      </c>
      <c r="ET589" t="b">
        <f t="shared" si="656"/>
        <v>0</v>
      </c>
      <c r="EU589" t="b">
        <f t="shared" si="657"/>
        <v>0</v>
      </c>
      <c r="EV589" t="b">
        <f t="shared" si="658"/>
        <v>0</v>
      </c>
      <c r="EW589" t="str">
        <f t="shared" si="612"/>
        <v>na</v>
      </c>
      <c r="EX589" t="str">
        <f t="shared" si="613"/>
        <v>na</v>
      </c>
      <c r="EY589" t="str">
        <f t="shared" si="614"/>
        <v>na</v>
      </c>
      <c r="EZ589" t="str">
        <f t="shared" si="615"/>
        <v>na</v>
      </c>
      <c r="FA589" t="str">
        <f t="shared" si="616"/>
        <v>na</v>
      </c>
      <c r="FB589" t="str">
        <f t="shared" si="617"/>
        <v>na</v>
      </c>
      <c r="FC589" t="str">
        <f t="shared" si="659"/>
        <v>na</v>
      </c>
      <c r="FD589" t="str">
        <f t="shared" si="618"/>
        <v>na</v>
      </c>
      <c r="FE589" t="str">
        <f t="shared" si="619"/>
        <v>na</v>
      </c>
      <c r="FF589" t="str">
        <f t="shared" si="620"/>
        <v>na</v>
      </c>
      <c r="FG589" t="str">
        <f t="shared" si="621"/>
        <v>na</v>
      </c>
      <c r="FH589" t="str">
        <f t="shared" si="660"/>
        <v>na</v>
      </c>
      <c r="FI589" t="str">
        <f>IF(OR(FD589=FALSE,FD589="na"),"na",VLOOKUP(GH589,'Vlookup tables'!$G$2:$H$7,2,FALSE))</f>
        <v>na</v>
      </c>
      <c r="FJ589" t="str">
        <f>IF(OR(FE589=FALSE,FE589="na"),"na",VLOOKUP(GI589,'Vlookup tables'!$G$2:$H$7,2,FALSE))</f>
        <v>na</v>
      </c>
      <c r="FK589" t="str">
        <f>IF(OR(FF589=FALSE,FF589="na"),"na",VLOOKUP(GJ589,'Vlookup tables'!$G$2:$H$7,2,FALSE))</f>
        <v>na</v>
      </c>
      <c r="FL589" t="str">
        <f>IF(OR(FG589=FALSE,FG589="na"),"na",VLOOKUP(GK589,'Vlookup tables'!$G$2:$H$7,2,FALSE))</f>
        <v>na</v>
      </c>
      <c r="FM589" t="str">
        <f>IF(OR(FD589=FALSE,FD589="na"),"na",VLOOKUP(GO589,'Vlookup tables'!$J$2:$K$5,2,FALSE))</f>
        <v>na</v>
      </c>
      <c r="FN589" t="str">
        <f>IF(OR(FE589=FALSE,FE589="na"),"na",VLOOKUP(GP589,'Vlookup tables'!$J$2:$K$5,2,FALSE))</f>
        <v>na</v>
      </c>
      <c r="FO589" t="str">
        <f>IF(OR(FF589=FALSE,FF589="na"),"na",VLOOKUP(GQ589,'Vlookup tables'!$J$2:$K$5,2,FALSE))</f>
        <v>na</v>
      </c>
      <c r="FP589" t="str">
        <f>IF(OR(FG589=FALSE,FG589="na"),"na",VLOOKUP(GR589,'Vlookup tables'!$J$2:$K$5,2,FALSE))</f>
        <v>na</v>
      </c>
      <c r="FQ589" t="str">
        <f t="shared" si="622"/>
        <v>na</v>
      </c>
      <c r="FR589" t="str">
        <f t="shared" si="623"/>
        <v>na</v>
      </c>
      <c r="FS589" t="str">
        <f t="shared" si="624"/>
        <v>na</v>
      </c>
      <c r="FT589" t="str">
        <f t="shared" si="625"/>
        <v>na</v>
      </c>
      <c r="FU589" t="str">
        <f t="shared" si="626"/>
        <v>na</v>
      </c>
      <c r="HX589" t="str">
        <f>IF(IT589="","Unknown",VLOOKUP(IT589,'Vlookup tables'!$B$13:$C$16,2,FALSE))</f>
        <v>Unknown</v>
      </c>
      <c r="HY589" t="str">
        <f>IF(IU589="","Unknown",VLOOKUP(IU589,'Vlookup tables'!$D$13:$E$16,2,FALSE))</f>
        <v>Unknown</v>
      </c>
      <c r="HZ589" t="str">
        <f>IF(IV589="","Unknown",VLOOKUP(IV589,'Vlookup tables'!$F$13:$G$16,2,FALSE))</f>
        <v>Unknown</v>
      </c>
      <c r="IA589" t="str">
        <f>IF(IW589="","Unknown",VLOOKUP(IW589,'Vlookup tables'!$H$13:$I$16,2,FALSE))</f>
        <v>Unknown</v>
      </c>
      <c r="IB589" t="str">
        <f>IF(IX589="","Unknown",VLOOKUP(IX589,'Vlookup tables'!$J$13:$K$16,2,FALSE))</f>
        <v>Unknown</v>
      </c>
      <c r="IC589" t="str">
        <f>IF(IY589="","Unknown",VLOOKUP(IY589,'Vlookup tables'!$L$13:$M$16,2,FALSE))</f>
        <v>Unknown</v>
      </c>
      <c r="ID589" t="str">
        <f>IF(IZ589="","Unknown",VLOOKUP(IZ589,'Vlookup tables'!$N$13:$O$16,2,FALSE))</f>
        <v>Unknown</v>
      </c>
      <c r="IE589" t="str">
        <f>VLOOKUP(JA589,'Vlookup tables'!$P$13:$Q$15,2,FALSE)</f>
        <v>Unknown</v>
      </c>
      <c r="IF589" t="str">
        <f t="shared" si="661"/>
        <v>na</v>
      </c>
      <c r="IG589" t="str">
        <f t="shared" si="662"/>
        <v>na</v>
      </c>
      <c r="IH589" t="str">
        <f t="shared" si="663"/>
        <v>na</v>
      </c>
      <c r="II589" t="str">
        <f t="shared" si="627"/>
        <v>na</v>
      </c>
      <c r="IJ589" t="str">
        <f>IF(OR(IF589=FALSE,IF589="na"),"na",VLOOKUP(JF589,'Vlookup tables'!$G$2:$H$7,2,FALSE))</f>
        <v>na</v>
      </c>
      <c r="IK589" t="str">
        <f>IF(OR(IG589=FALSE,IG589="na"),"na",VLOOKUP(JG589,'Vlookup tables'!$G$2:$H$7,2,FALSE))</f>
        <v>na</v>
      </c>
      <c r="IL589" t="str">
        <f>IF(OR(IH589=FALSE,IH589="na"),"na",VLOOKUP(JH589,'Vlookup tables'!$G$2:$H$7,2,FALSE))</f>
        <v>na</v>
      </c>
      <c r="IM589" t="str">
        <f>IF(OR(IF589=FALSE,IF589="na"),"na",VLOOKUP(JL589,'Vlookup tables'!$J$2:$K$5,2,FALSE))</f>
        <v>na</v>
      </c>
      <c r="IN589" t="str">
        <f>IF(OR(IG589=FALSE,IG589="na"),"na",VLOOKUP(JM589,'Vlookup tables'!$J$2:$K$5,2,FALSE))</f>
        <v>na</v>
      </c>
      <c r="IO589" t="str">
        <f>IF(OR(IH589=FALSE,IH589="na"),"na",VLOOKUP(JN589,'Vlookup tables'!$J$2:$K$5,2,FALSE))</f>
        <v>na</v>
      </c>
      <c r="IP589" t="str">
        <f t="shared" si="664"/>
        <v>na</v>
      </c>
      <c r="IQ589" t="str">
        <f t="shared" si="665"/>
        <v>na</v>
      </c>
      <c r="IR589" t="str">
        <f t="shared" si="666"/>
        <v>na</v>
      </c>
      <c r="IS589" t="b">
        <f t="shared" si="667"/>
        <v>0</v>
      </c>
      <c r="KQ589" t="b">
        <f t="shared" si="668"/>
        <v>0</v>
      </c>
      <c r="KR589">
        <f t="shared" si="628"/>
        <v>107</v>
      </c>
    </row>
    <row r="590" spans="1:304" ht="11.4" customHeight="1" outlineLevel="1" x14ac:dyDescent="0.3">
      <c r="A590">
        <v>1</v>
      </c>
      <c r="B590">
        <v>34</v>
      </c>
      <c r="C590" s="2">
        <v>44917.290937500002</v>
      </c>
      <c r="D590">
        <v>1</v>
      </c>
      <c r="G590" t="str">
        <f>VLOOKUP(F590,'Vlookup tables'!$A$2:$B$10,2,FALSE)</f>
        <v>Unknown</v>
      </c>
      <c r="J590" t="str">
        <f t="shared" si="669"/>
        <v>Unknown</v>
      </c>
      <c r="L590" t="str">
        <f>VLOOKUP(K590,'Vlookup tables'!$A$2:$B$10,2,FALSE)</f>
        <v>Unknown</v>
      </c>
      <c r="N590" t="str">
        <f t="shared" si="629"/>
        <v>Unknown</v>
      </c>
      <c r="O590" t="str">
        <f t="shared" si="630"/>
        <v>Unknown</v>
      </c>
      <c r="P590" t="str">
        <f t="shared" si="631"/>
        <v>Unknown</v>
      </c>
      <c r="Q590" t="str">
        <f t="shared" si="632"/>
        <v>Unknown</v>
      </c>
      <c r="R590" t="str">
        <f t="shared" si="633"/>
        <v>Unknown</v>
      </c>
      <c r="T590" t="str">
        <f t="shared" si="670"/>
        <v>Unknown</v>
      </c>
      <c r="U590" t="str">
        <f t="shared" si="671"/>
        <v>Unknown</v>
      </c>
      <c r="V590" t="str">
        <f t="shared" si="672"/>
        <v>Unknown</v>
      </c>
      <c r="W590" t="str">
        <f t="shared" si="673"/>
        <v>Unknown</v>
      </c>
      <c r="X590" t="str">
        <f t="shared" si="674"/>
        <v>Unknown</v>
      </c>
      <c r="Z590" t="str">
        <f>VLOOKUP(Y590,'Vlookup tables'!$D$2:$E$6,2,FALSE)</f>
        <v>Unknown</v>
      </c>
      <c r="AA590" t="str">
        <f t="shared" si="611"/>
        <v>Unknown</v>
      </c>
      <c r="AB590" t="str">
        <f t="shared" si="634"/>
        <v>Unknown</v>
      </c>
      <c r="AC590" t="str">
        <f t="shared" si="635"/>
        <v>Unknown</v>
      </c>
      <c r="AD590" t="str">
        <f t="shared" si="636"/>
        <v>Unknown</v>
      </c>
      <c r="AE590" t="str">
        <f t="shared" si="637"/>
        <v>Unknown</v>
      </c>
      <c r="AF590" t="str">
        <f>IF(OR(AA590=FALSE,AA590="na"),"na",VLOOKUP(AV590,'Vlookup tables'!$G$2:$H$7,2,FALSE))</f>
        <v>Unknown</v>
      </c>
      <c r="AG590" t="str">
        <f>IF(OR(AB590=FALSE,AB590="na"),"na",VLOOKUP(AW590,'Vlookup tables'!$G$2:$H$7,2,FALSE))</f>
        <v>Unknown</v>
      </c>
      <c r="AH590" t="str">
        <f>IF(OR(AC590=FALSE,AC590="na"),"na",VLOOKUP(AX590,'Vlookup tables'!$G$2:$H$7,2,FALSE))</f>
        <v>Unknown</v>
      </c>
      <c r="AI590" t="str">
        <f>IF(OR(AD590=FALSE,AD590="na"),"na",VLOOKUP(AY590,'Vlookup tables'!$G$2:$H$7,2,FALSE))</f>
        <v>Unknown</v>
      </c>
      <c r="AJ590" t="str">
        <f>IF(OR(AA590=FALSE,AA590="na"),"na",VLOOKUP(BC590,'Vlookup tables'!$J$2:$K$5,2,FALSE))</f>
        <v>Unknown</v>
      </c>
      <c r="AK590" t="str">
        <f>IF(OR(AB590=FALSE,AB590="na"),"na",VLOOKUP(BD590,'Vlookup tables'!$J$2:$K$5,2,FALSE))</f>
        <v>Unknown</v>
      </c>
      <c r="AL590" t="str">
        <f>IF(OR(AC590=FALSE,AC590="na"),"na",VLOOKUP(BE590,'Vlookup tables'!$J$2:$K$5,2,FALSE))</f>
        <v>Unknown</v>
      </c>
      <c r="AM590" t="str">
        <f>IF(OR(AD590=FALSE,AD590="na"),"na",VLOOKUP(BF590,'Vlookup tables'!$J$2:$K$5,2,FALSE))</f>
        <v>Unknown</v>
      </c>
      <c r="AN590" t="b">
        <f t="shared" si="638"/>
        <v>0</v>
      </c>
      <c r="AO590" t="b">
        <f t="shared" si="639"/>
        <v>0</v>
      </c>
      <c r="AP590" t="b">
        <f t="shared" si="640"/>
        <v>0</v>
      </c>
      <c r="AQ590" t="b">
        <f t="shared" si="641"/>
        <v>0</v>
      </c>
      <c r="BQ590" t="str">
        <f t="shared" si="642"/>
        <v>Unknown</v>
      </c>
      <c r="BR590" t="str">
        <f t="shared" si="643"/>
        <v>Unknown</v>
      </c>
      <c r="BS590" t="str">
        <f t="shared" si="644"/>
        <v>Unknown</v>
      </c>
      <c r="BT590" t="str">
        <f t="shared" si="645"/>
        <v>Unknown</v>
      </c>
      <c r="BU590" t="str">
        <f t="shared" si="646"/>
        <v>Unknown</v>
      </c>
      <c r="BV590" t="str">
        <f t="shared" si="647"/>
        <v>Unknown</v>
      </c>
      <c r="BW590" t="str">
        <f>IF(OR(BR590=FALSE,BR590="na"),"na",VLOOKUP(CN590,'Vlookup tables'!$G$2:$H$7,2,FALSE))</f>
        <v>Unknown</v>
      </c>
      <c r="BX590" t="str">
        <f>IF(OR(BS590=FALSE,BS590="na"),"na",VLOOKUP(CO590,'Vlookup tables'!$G$2:$H$7,2,FALSE))</f>
        <v>Unknown</v>
      </c>
      <c r="BY590" t="str">
        <f>IF(OR(BT590=FALSE,BT590="na"),"na",VLOOKUP(CP590,'Vlookup tables'!$G$2:$H$7,2,FALSE))</f>
        <v>Unknown</v>
      </c>
      <c r="BZ590" t="str">
        <f>IF(OR(BU590=FALSE,BU590="na"),"na",VLOOKUP(CQ590,'Vlookup tables'!$G$2:$H$7,2,FALSE))</f>
        <v>Unknown</v>
      </c>
      <c r="CA590" t="str">
        <f>IF(OR(BR590=FALSE,BR590="na"),"na",VLOOKUP(CU590,'Vlookup tables'!$J$2:$K$5,2,FALSE))</f>
        <v>Unknown</v>
      </c>
      <c r="CB590" t="str">
        <f>IF(OR(BS590=FALSE,BS590="na"),"na",VLOOKUP(CV590,'Vlookup tables'!$J$2:$K$5,2,FALSE))</f>
        <v>Unknown</v>
      </c>
      <c r="CC590" t="str">
        <f>IF(OR(BT590=FALSE,BT590="na"),"na",VLOOKUP(CW590,'Vlookup tables'!$J$2:$K$5,2,FALSE))</f>
        <v>Unknown</v>
      </c>
      <c r="CD590" t="str">
        <f>IF(OR(BU590=FALSE,BU590="na"),"na",VLOOKUP(CX590,'Vlookup tables'!$J$2:$K$5,2,FALSE))</f>
        <v>Unknown</v>
      </c>
      <c r="CE590" t="b">
        <f t="shared" si="648"/>
        <v>0</v>
      </c>
      <c r="CF590" t="b">
        <f t="shared" si="649"/>
        <v>0</v>
      </c>
      <c r="CG590" t="b">
        <f t="shared" si="650"/>
        <v>0</v>
      </c>
      <c r="CH590" t="b">
        <f t="shared" si="651"/>
        <v>0</v>
      </c>
      <c r="DI590" t="b">
        <f t="shared" si="652"/>
        <v>0</v>
      </c>
      <c r="EQ590" t="str">
        <f t="shared" si="653"/>
        <v>Unknown</v>
      </c>
      <c r="ER590" t="b">
        <f t="shared" si="654"/>
        <v>0</v>
      </c>
      <c r="ES590" t="b">
        <f t="shared" si="655"/>
        <v>0</v>
      </c>
      <c r="ET590" t="b">
        <f t="shared" si="656"/>
        <v>0</v>
      </c>
      <c r="EU590" t="b">
        <f t="shared" si="657"/>
        <v>0</v>
      </c>
      <c r="EV590" t="b">
        <f t="shared" si="658"/>
        <v>0</v>
      </c>
      <c r="EW590" t="str">
        <f t="shared" si="612"/>
        <v>na</v>
      </c>
      <c r="EX590" t="str">
        <f t="shared" si="613"/>
        <v>na</v>
      </c>
      <c r="EY590" t="str">
        <f t="shared" si="614"/>
        <v>na</v>
      </c>
      <c r="EZ590" t="str">
        <f t="shared" si="615"/>
        <v>na</v>
      </c>
      <c r="FA590" t="str">
        <f t="shared" si="616"/>
        <v>na</v>
      </c>
      <c r="FB590" t="str">
        <f t="shared" si="617"/>
        <v>na</v>
      </c>
      <c r="FC590" t="str">
        <f t="shared" si="659"/>
        <v>na</v>
      </c>
      <c r="FD590" t="str">
        <f t="shared" si="618"/>
        <v>na</v>
      </c>
      <c r="FE590" t="str">
        <f t="shared" si="619"/>
        <v>na</v>
      </c>
      <c r="FF590" t="str">
        <f t="shared" si="620"/>
        <v>na</v>
      </c>
      <c r="FG590" t="str">
        <f t="shared" si="621"/>
        <v>na</v>
      </c>
      <c r="FH590" t="str">
        <f t="shared" si="660"/>
        <v>na</v>
      </c>
      <c r="FI590" t="str">
        <f>IF(OR(FD590=FALSE,FD590="na"),"na",VLOOKUP(GH590,'Vlookup tables'!$G$2:$H$7,2,FALSE))</f>
        <v>na</v>
      </c>
      <c r="FJ590" t="str">
        <f>IF(OR(FE590=FALSE,FE590="na"),"na",VLOOKUP(GI590,'Vlookup tables'!$G$2:$H$7,2,FALSE))</f>
        <v>na</v>
      </c>
      <c r="FK590" t="str">
        <f>IF(OR(FF590=FALSE,FF590="na"),"na",VLOOKUP(GJ590,'Vlookup tables'!$G$2:$H$7,2,FALSE))</f>
        <v>na</v>
      </c>
      <c r="FL590" t="str">
        <f>IF(OR(FG590=FALSE,FG590="na"),"na",VLOOKUP(GK590,'Vlookup tables'!$G$2:$H$7,2,FALSE))</f>
        <v>na</v>
      </c>
      <c r="FM590" t="str">
        <f>IF(OR(FD590=FALSE,FD590="na"),"na",VLOOKUP(GO590,'Vlookup tables'!$J$2:$K$5,2,FALSE))</f>
        <v>na</v>
      </c>
      <c r="FN590" t="str">
        <f>IF(OR(FE590=FALSE,FE590="na"),"na",VLOOKUP(GP590,'Vlookup tables'!$J$2:$K$5,2,FALSE))</f>
        <v>na</v>
      </c>
      <c r="FO590" t="str">
        <f>IF(OR(FF590=FALSE,FF590="na"),"na",VLOOKUP(GQ590,'Vlookup tables'!$J$2:$K$5,2,FALSE))</f>
        <v>na</v>
      </c>
      <c r="FP590" t="str">
        <f>IF(OR(FG590=FALSE,FG590="na"),"na",VLOOKUP(GR590,'Vlookup tables'!$J$2:$K$5,2,FALSE))</f>
        <v>na</v>
      </c>
      <c r="FQ590" t="str">
        <f t="shared" si="622"/>
        <v>na</v>
      </c>
      <c r="FR590" t="str">
        <f t="shared" si="623"/>
        <v>na</v>
      </c>
      <c r="FS590" t="str">
        <f t="shared" si="624"/>
        <v>na</v>
      </c>
      <c r="FT590" t="str">
        <f t="shared" si="625"/>
        <v>na</v>
      </c>
      <c r="FU590" t="str">
        <f t="shared" si="626"/>
        <v>na</v>
      </c>
      <c r="HX590" t="str">
        <f>IF(IT590="","Unknown",VLOOKUP(IT590,'Vlookup tables'!$B$13:$C$16,2,FALSE))</f>
        <v>Unknown</v>
      </c>
      <c r="HY590" t="str">
        <f>IF(IU590="","Unknown",VLOOKUP(IU590,'Vlookup tables'!$D$13:$E$16,2,FALSE))</f>
        <v>Unknown</v>
      </c>
      <c r="HZ590" t="str">
        <f>IF(IV590="","Unknown",VLOOKUP(IV590,'Vlookup tables'!$F$13:$G$16,2,FALSE))</f>
        <v>Unknown</v>
      </c>
      <c r="IA590" t="str">
        <f>IF(IW590="","Unknown",VLOOKUP(IW590,'Vlookup tables'!$H$13:$I$16,2,FALSE))</f>
        <v>Unknown</v>
      </c>
      <c r="IB590" t="str">
        <f>IF(IX590="","Unknown",VLOOKUP(IX590,'Vlookup tables'!$J$13:$K$16,2,FALSE))</f>
        <v>Unknown</v>
      </c>
      <c r="IC590" t="str">
        <f>IF(IY590="","Unknown",VLOOKUP(IY590,'Vlookup tables'!$L$13:$M$16,2,FALSE))</f>
        <v>Unknown</v>
      </c>
      <c r="ID590" t="str">
        <f>IF(IZ590="","Unknown",VLOOKUP(IZ590,'Vlookup tables'!$N$13:$O$16,2,FALSE))</f>
        <v>Unknown</v>
      </c>
      <c r="IE590" t="str">
        <f>VLOOKUP(JA590,'Vlookup tables'!$P$13:$Q$15,2,FALSE)</f>
        <v>Unknown</v>
      </c>
      <c r="IF590" t="str">
        <f t="shared" si="661"/>
        <v>na</v>
      </c>
      <c r="IG590" t="str">
        <f t="shared" si="662"/>
        <v>na</v>
      </c>
      <c r="IH590" t="str">
        <f t="shared" si="663"/>
        <v>na</v>
      </c>
      <c r="II590" t="str">
        <f t="shared" si="627"/>
        <v>na</v>
      </c>
      <c r="IJ590" t="str">
        <f>IF(OR(IF590=FALSE,IF590="na"),"na",VLOOKUP(JF590,'Vlookup tables'!$G$2:$H$7,2,FALSE))</f>
        <v>na</v>
      </c>
      <c r="IK590" t="str">
        <f>IF(OR(IG590=FALSE,IG590="na"),"na",VLOOKUP(JG590,'Vlookup tables'!$G$2:$H$7,2,FALSE))</f>
        <v>na</v>
      </c>
      <c r="IL590" t="str">
        <f>IF(OR(IH590=FALSE,IH590="na"),"na",VLOOKUP(JH590,'Vlookup tables'!$G$2:$H$7,2,FALSE))</f>
        <v>na</v>
      </c>
      <c r="IM590" t="str">
        <f>IF(OR(IF590=FALSE,IF590="na"),"na",VLOOKUP(JL590,'Vlookup tables'!$J$2:$K$5,2,FALSE))</f>
        <v>na</v>
      </c>
      <c r="IN590" t="str">
        <f>IF(OR(IG590=FALSE,IG590="na"),"na",VLOOKUP(JM590,'Vlookup tables'!$J$2:$K$5,2,FALSE))</f>
        <v>na</v>
      </c>
      <c r="IO590" t="str">
        <f>IF(OR(IH590=FALSE,IH590="na"),"na",VLOOKUP(JN590,'Vlookup tables'!$J$2:$K$5,2,FALSE))</f>
        <v>na</v>
      </c>
      <c r="IP590" t="str">
        <f t="shared" si="664"/>
        <v>na</v>
      </c>
      <c r="IQ590" t="str">
        <f t="shared" si="665"/>
        <v>na</v>
      </c>
      <c r="IR590" t="str">
        <f t="shared" si="666"/>
        <v>na</v>
      </c>
      <c r="IS590" t="b">
        <f t="shared" si="667"/>
        <v>0</v>
      </c>
      <c r="KQ590" t="b">
        <f t="shared" si="668"/>
        <v>0</v>
      </c>
      <c r="KR590">
        <f t="shared" si="628"/>
        <v>107</v>
      </c>
    </row>
    <row r="591" spans="1:304" ht="13.8" customHeight="1" outlineLevel="1" x14ac:dyDescent="0.3">
      <c r="A591">
        <v>10</v>
      </c>
      <c r="B591">
        <v>71</v>
      </c>
      <c r="C591" s="2">
        <v>44917.455057870371</v>
      </c>
      <c r="D591">
        <v>1</v>
      </c>
      <c r="E591" t="s">
        <v>581</v>
      </c>
      <c r="F591" t="s">
        <v>611</v>
      </c>
      <c r="G591">
        <f>VLOOKUP(F591,'Vlookup tables'!$A$2:$B$10,2,FALSE)</f>
        <v>4</v>
      </c>
      <c r="H591" t="s">
        <v>545</v>
      </c>
      <c r="J591" t="str">
        <f t="shared" si="669"/>
        <v>Engineering</v>
      </c>
      <c r="K591" t="s">
        <v>611</v>
      </c>
      <c r="L591">
        <f>VLOOKUP(K591,'Vlookup tables'!$A$2:$B$10,2,FALSE)</f>
        <v>4</v>
      </c>
      <c r="N591" t="str">
        <f t="shared" si="629"/>
        <v>Unknown</v>
      </c>
      <c r="O591" t="str">
        <f t="shared" si="630"/>
        <v>Unknown</v>
      </c>
      <c r="P591" t="str">
        <f t="shared" si="631"/>
        <v>Unknown</v>
      </c>
      <c r="Q591" t="str">
        <f t="shared" si="632"/>
        <v>Unknown</v>
      </c>
      <c r="R591" t="str">
        <f t="shared" si="633"/>
        <v>Unknown</v>
      </c>
      <c r="T591" t="str">
        <f t="shared" si="670"/>
        <v>Unknown</v>
      </c>
      <c r="U591" t="str">
        <f t="shared" si="671"/>
        <v>Unknown</v>
      </c>
      <c r="V591" t="str">
        <f t="shared" si="672"/>
        <v>Unknown</v>
      </c>
      <c r="W591" t="str">
        <f t="shared" si="673"/>
        <v>Unknown</v>
      </c>
      <c r="X591" t="str">
        <f t="shared" si="674"/>
        <v>Unknown</v>
      </c>
      <c r="Z591" t="str">
        <f>VLOOKUP(Y591,'Vlookup tables'!$D$2:$E$6,2,FALSE)</f>
        <v>Unknown</v>
      </c>
      <c r="AA591" t="str">
        <f t="shared" si="611"/>
        <v>Unknown</v>
      </c>
      <c r="AB591" t="str">
        <f t="shared" si="634"/>
        <v>Unknown</v>
      </c>
      <c r="AC591" t="str">
        <f t="shared" si="635"/>
        <v>Unknown</v>
      </c>
      <c r="AD591" t="str">
        <f t="shared" si="636"/>
        <v>Unknown</v>
      </c>
      <c r="AE591" t="str">
        <f t="shared" si="637"/>
        <v>Unknown</v>
      </c>
      <c r="AF591" t="str">
        <f>IF(OR(AA591=FALSE,AA591="na"),"na",VLOOKUP(AV591,'Vlookup tables'!$G$2:$H$7,2,FALSE))</f>
        <v>Unknown</v>
      </c>
      <c r="AG591" t="str">
        <f>IF(OR(AB591=FALSE,AB591="na"),"na",VLOOKUP(AW591,'Vlookup tables'!$G$2:$H$7,2,FALSE))</f>
        <v>Unknown</v>
      </c>
      <c r="AH591" t="str">
        <f>IF(OR(AC591=FALSE,AC591="na"),"na",VLOOKUP(AX591,'Vlookup tables'!$G$2:$H$7,2,FALSE))</f>
        <v>Unknown</v>
      </c>
      <c r="AI591" t="str">
        <f>IF(OR(AD591=FALSE,AD591="na"),"na",VLOOKUP(AY591,'Vlookup tables'!$G$2:$H$7,2,FALSE))</f>
        <v>Unknown</v>
      </c>
      <c r="AJ591" t="str">
        <f>IF(OR(AA591=FALSE,AA591="na"),"na",VLOOKUP(BC591,'Vlookup tables'!$J$2:$K$5,2,FALSE))</f>
        <v>Unknown</v>
      </c>
      <c r="AK591" t="str">
        <f>IF(OR(AB591=FALSE,AB591="na"),"na",VLOOKUP(BD591,'Vlookup tables'!$J$2:$K$5,2,FALSE))</f>
        <v>Unknown</v>
      </c>
      <c r="AL591" t="str">
        <f>IF(OR(AC591=FALSE,AC591="na"),"na",VLOOKUP(BE591,'Vlookup tables'!$J$2:$K$5,2,FALSE))</f>
        <v>Unknown</v>
      </c>
      <c r="AM591" t="str">
        <f>IF(OR(AD591=FALSE,AD591="na"),"na",VLOOKUP(BF591,'Vlookup tables'!$J$2:$K$5,2,FALSE))</f>
        <v>Unknown</v>
      </c>
      <c r="AN591" t="b">
        <f t="shared" si="638"/>
        <v>0</v>
      </c>
      <c r="AO591" t="b">
        <f t="shared" si="639"/>
        <v>0</v>
      </c>
      <c r="AP591" t="b">
        <f t="shared" si="640"/>
        <v>0</v>
      </c>
      <c r="AQ591" t="b">
        <f t="shared" si="641"/>
        <v>0</v>
      </c>
      <c r="BQ591" t="str">
        <f t="shared" si="642"/>
        <v>Unknown</v>
      </c>
      <c r="BR591" t="str">
        <f t="shared" si="643"/>
        <v>Unknown</v>
      </c>
      <c r="BS591" t="str">
        <f t="shared" si="644"/>
        <v>Unknown</v>
      </c>
      <c r="BT591" t="str">
        <f t="shared" si="645"/>
        <v>Unknown</v>
      </c>
      <c r="BU591" t="str">
        <f t="shared" si="646"/>
        <v>Unknown</v>
      </c>
      <c r="BV591" t="str">
        <f t="shared" si="647"/>
        <v>Unknown</v>
      </c>
      <c r="BW591" t="str">
        <f>IF(OR(BR591=FALSE,BR591="na"),"na",VLOOKUP(CN591,'Vlookup tables'!$G$2:$H$7,2,FALSE))</f>
        <v>Unknown</v>
      </c>
      <c r="BX591" t="str">
        <f>IF(OR(BS591=FALSE,BS591="na"),"na",VLOOKUP(CO591,'Vlookup tables'!$G$2:$H$7,2,FALSE))</f>
        <v>Unknown</v>
      </c>
      <c r="BY591" t="str">
        <f>IF(OR(BT591=FALSE,BT591="na"),"na",VLOOKUP(CP591,'Vlookup tables'!$G$2:$H$7,2,FALSE))</f>
        <v>Unknown</v>
      </c>
      <c r="BZ591" t="str">
        <f>IF(OR(BU591=FALSE,BU591="na"),"na",VLOOKUP(CQ591,'Vlookup tables'!$G$2:$H$7,2,FALSE))</f>
        <v>Unknown</v>
      </c>
      <c r="CA591" t="str">
        <f>IF(OR(BR591=FALSE,BR591="na"),"na",VLOOKUP(CU591,'Vlookup tables'!$J$2:$K$5,2,FALSE))</f>
        <v>Unknown</v>
      </c>
      <c r="CB591" t="str">
        <f>IF(OR(BS591=FALSE,BS591="na"),"na",VLOOKUP(CV591,'Vlookup tables'!$J$2:$K$5,2,FALSE))</f>
        <v>Unknown</v>
      </c>
      <c r="CC591" t="str">
        <f>IF(OR(BT591=FALSE,BT591="na"),"na",VLOOKUP(CW591,'Vlookup tables'!$J$2:$K$5,2,FALSE))</f>
        <v>Unknown</v>
      </c>
      <c r="CD591" t="str">
        <f>IF(OR(BU591=FALSE,BU591="na"),"na",VLOOKUP(CX591,'Vlookup tables'!$J$2:$K$5,2,FALSE))</f>
        <v>Unknown</v>
      </c>
      <c r="CE591" t="b">
        <f t="shared" si="648"/>
        <v>0</v>
      </c>
      <c r="CF591" t="b">
        <f t="shared" si="649"/>
        <v>0</v>
      </c>
      <c r="CG591" t="b">
        <f t="shared" si="650"/>
        <v>0</v>
      </c>
      <c r="CH591" t="b">
        <f t="shared" si="651"/>
        <v>0</v>
      </c>
      <c r="DI591" t="b">
        <f t="shared" si="652"/>
        <v>0</v>
      </c>
      <c r="EQ591" t="str">
        <f t="shared" si="653"/>
        <v>Unknown</v>
      </c>
      <c r="ER591" t="b">
        <f t="shared" si="654"/>
        <v>0</v>
      </c>
      <c r="ES591" t="b">
        <f t="shared" si="655"/>
        <v>0</v>
      </c>
      <c r="ET591" t="b">
        <f t="shared" si="656"/>
        <v>0</v>
      </c>
      <c r="EU591" t="b">
        <f t="shared" si="657"/>
        <v>0</v>
      </c>
      <c r="EV591" t="b">
        <f t="shared" si="658"/>
        <v>0</v>
      </c>
      <c r="EW591" t="str">
        <f t="shared" si="612"/>
        <v>na</v>
      </c>
      <c r="EX591" t="str">
        <f t="shared" si="613"/>
        <v>na</v>
      </c>
      <c r="EY591" t="str">
        <f t="shared" si="614"/>
        <v>na</v>
      </c>
      <c r="EZ591" t="str">
        <f t="shared" si="615"/>
        <v>na</v>
      </c>
      <c r="FA591" t="str">
        <f t="shared" si="616"/>
        <v>na</v>
      </c>
      <c r="FB591" t="str">
        <f t="shared" si="617"/>
        <v>na</v>
      </c>
      <c r="FC591" t="str">
        <f t="shared" si="659"/>
        <v>na</v>
      </c>
      <c r="FD591" t="str">
        <f t="shared" si="618"/>
        <v>na</v>
      </c>
      <c r="FE591" t="str">
        <f t="shared" si="619"/>
        <v>na</v>
      </c>
      <c r="FF591" t="str">
        <f t="shared" si="620"/>
        <v>na</v>
      </c>
      <c r="FG591" t="str">
        <f t="shared" si="621"/>
        <v>na</v>
      </c>
      <c r="FH591" t="str">
        <f t="shared" si="660"/>
        <v>na</v>
      </c>
      <c r="FI591" t="str">
        <f>IF(OR(FD591=FALSE,FD591="na"),"na",VLOOKUP(GH591,'Vlookup tables'!$G$2:$H$7,2,FALSE))</f>
        <v>na</v>
      </c>
      <c r="FJ591" t="str">
        <f>IF(OR(FE591=FALSE,FE591="na"),"na",VLOOKUP(GI591,'Vlookup tables'!$G$2:$H$7,2,FALSE))</f>
        <v>na</v>
      </c>
      <c r="FK591" t="str">
        <f>IF(OR(FF591=FALSE,FF591="na"),"na",VLOOKUP(GJ591,'Vlookup tables'!$G$2:$H$7,2,FALSE))</f>
        <v>na</v>
      </c>
      <c r="FL591" t="str">
        <f>IF(OR(FG591=FALSE,FG591="na"),"na",VLOOKUP(GK591,'Vlookup tables'!$G$2:$H$7,2,FALSE))</f>
        <v>na</v>
      </c>
      <c r="FM591" t="str">
        <f>IF(OR(FD591=FALSE,FD591="na"),"na",VLOOKUP(GO591,'Vlookup tables'!$J$2:$K$5,2,FALSE))</f>
        <v>na</v>
      </c>
      <c r="FN591" t="str">
        <f>IF(OR(FE591=FALSE,FE591="na"),"na",VLOOKUP(GP591,'Vlookup tables'!$J$2:$K$5,2,FALSE))</f>
        <v>na</v>
      </c>
      <c r="FO591" t="str">
        <f>IF(OR(FF591=FALSE,FF591="na"),"na",VLOOKUP(GQ591,'Vlookup tables'!$J$2:$K$5,2,FALSE))</f>
        <v>na</v>
      </c>
      <c r="FP591" t="str">
        <f>IF(OR(FG591=FALSE,FG591="na"),"na",VLOOKUP(GR591,'Vlookup tables'!$J$2:$K$5,2,FALSE))</f>
        <v>na</v>
      </c>
      <c r="FQ591" t="str">
        <f t="shared" si="622"/>
        <v>na</v>
      </c>
      <c r="FR591" t="str">
        <f t="shared" si="623"/>
        <v>na</v>
      </c>
      <c r="FS591" t="str">
        <f t="shared" si="624"/>
        <v>na</v>
      </c>
      <c r="FT591" t="str">
        <f t="shared" si="625"/>
        <v>na</v>
      </c>
      <c r="FU591" t="str">
        <f t="shared" si="626"/>
        <v>na</v>
      </c>
      <c r="HX591" t="str">
        <f>IF(IT591="","Unknown",VLOOKUP(IT591,'Vlookup tables'!$B$13:$C$16,2,FALSE))</f>
        <v>Unknown</v>
      </c>
      <c r="HY591" t="str">
        <f>IF(IU591="","Unknown",VLOOKUP(IU591,'Vlookup tables'!$D$13:$E$16,2,FALSE))</f>
        <v>Unknown</v>
      </c>
      <c r="HZ591" t="str">
        <f>IF(IV591="","Unknown",VLOOKUP(IV591,'Vlookup tables'!$F$13:$G$16,2,FALSE))</f>
        <v>Unknown</v>
      </c>
      <c r="IA591" t="str">
        <f>IF(IW591="","Unknown",VLOOKUP(IW591,'Vlookup tables'!$H$13:$I$16,2,FALSE))</f>
        <v>Unknown</v>
      </c>
      <c r="IB591" t="str">
        <f>IF(IX591="","Unknown",VLOOKUP(IX591,'Vlookup tables'!$J$13:$K$16,2,FALSE))</f>
        <v>Unknown</v>
      </c>
      <c r="IC591" t="str">
        <f>IF(IY591="","Unknown",VLOOKUP(IY591,'Vlookup tables'!$L$13:$M$16,2,FALSE))</f>
        <v>Unknown</v>
      </c>
      <c r="ID591" t="str">
        <f>IF(IZ591="","Unknown",VLOOKUP(IZ591,'Vlookup tables'!$N$13:$O$16,2,FALSE))</f>
        <v>Unknown</v>
      </c>
      <c r="IE591" t="str">
        <f>VLOOKUP(JA591,'Vlookup tables'!$P$13:$Q$15,2,FALSE)</f>
        <v>Unknown</v>
      </c>
      <c r="IF591" t="str">
        <f t="shared" si="661"/>
        <v>na</v>
      </c>
      <c r="IG591" t="str">
        <f t="shared" si="662"/>
        <v>na</v>
      </c>
      <c r="IH591" t="str">
        <f t="shared" si="663"/>
        <v>na</v>
      </c>
      <c r="II591" t="str">
        <f t="shared" si="627"/>
        <v>na</v>
      </c>
      <c r="IJ591" t="str">
        <f>IF(OR(IF591=FALSE,IF591="na"),"na",VLOOKUP(JF591,'Vlookup tables'!$G$2:$H$7,2,FALSE))</f>
        <v>na</v>
      </c>
      <c r="IK591" t="str">
        <f>IF(OR(IG591=FALSE,IG591="na"),"na",VLOOKUP(JG591,'Vlookup tables'!$G$2:$H$7,2,FALSE))</f>
        <v>na</v>
      </c>
      <c r="IL591" t="str">
        <f>IF(OR(IH591=FALSE,IH591="na"),"na",VLOOKUP(JH591,'Vlookup tables'!$G$2:$H$7,2,FALSE))</f>
        <v>na</v>
      </c>
      <c r="IM591" t="str">
        <f>IF(OR(IF591=FALSE,IF591="na"),"na",VLOOKUP(JL591,'Vlookup tables'!$J$2:$K$5,2,FALSE))</f>
        <v>na</v>
      </c>
      <c r="IN591" t="str">
        <f>IF(OR(IG591=FALSE,IG591="na"),"na",VLOOKUP(JM591,'Vlookup tables'!$J$2:$K$5,2,FALSE))</f>
        <v>na</v>
      </c>
      <c r="IO591" t="str">
        <f>IF(OR(IH591=FALSE,IH591="na"),"na",VLOOKUP(JN591,'Vlookup tables'!$J$2:$K$5,2,FALSE))</f>
        <v>na</v>
      </c>
      <c r="IP591" t="str">
        <f t="shared" si="664"/>
        <v>na</v>
      </c>
      <c r="IQ591" t="str">
        <f t="shared" si="665"/>
        <v>na</v>
      </c>
      <c r="IR591" t="str">
        <f t="shared" si="666"/>
        <v>na</v>
      </c>
      <c r="IS591" t="b">
        <f t="shared" si="667"/>
        <v>0</v>
      </c>
      <c r="KQ591" t="b">
        <f t="shared" si="668"/>
        <v>0</v>
      </c>
      <c r="KR591">
        <f t="shared" si="628"/>
        <v>111</v>
      </c>
    </row>
    <row r="592" spans="1:304" ht="15.6" customHeight="1" outlineLevel="1" x14ac:dyDescent="0.3">
      <c r="A592">
        <v>1</v>
      </c>
      <c r="B592">
        <v>58</v>
      </c>
      <c r="C592" s="2">
        <v>44923.384976851848</v>
      </c>
      <c r="D592">
        <v>1</v>
      </c>
      <c r="G592" t="str">
        <f>VLOOKUP(F592,'Vlookup tables'!$A$2:$B$10,2,FALSE)</f>
        <v>Unknown</v>
      </c>
      <c r="J592" t="str">
        <f t="shared" si="669"/>
        <v>Unknown</v>
      </c>
      <c r="L592" t="str">
        <f>VLOOKUP(K592,'Vlookup tables'!$A$2:$B$10,2,FALSE)</f>
        <v>Unknown</v>
      </c>
      <c r="N592" t="str">
        <f t="shared" si="629"/>
        <v>Unknown</v>
      </c>
      <c r="O592" t="str">
        <f t="shared" si="630"/>
        <v>Unknown</v>
      </c>
      <c r="P592" t="str">
        <f t="shared" si="631"/>
        <v>Unknown</v>
      </c>
      <c r="Q592" t="str">
        <f t="shared" si="632"/>
        <v>Unknown</v>
      </c>
      <c r="R592" t="str">
        <f t="shared" si="633"/>
        <v>Unknown</v>
      </c>
      <c r="T592" t="str">
        <f t="shared" si="670"/>
        <v>Unknown</v>
      </c>
      <c r="U592" t="str">
        <f t="shared" si="671"/>
        <v>Unknown</v>
      </c>
      <c r="V592" t="str">
        <f t="shared" si="672"/>
        <v>Unknown</v>
      </c>
      <c r="W592" t="str">
        <f t="shared" si="673"/>
        <v>Unknown</v>
      </c>
      <c r="X592" t="str">
        <f t="shared" si="674"/>
        <v>Unknown</v>
      </c>
      <c r="Z592" t="str">
        <f>VLOOKUP(Y592,'Vlookup tables'!$D$2:$E$6,2,FALSE)</f>
        <v>Unknown</v>
      </c>
      <c r="AA592" t="str">
        <f t="shared" si="611"/>
        <v>Unknown</v>
      </c>
      <c r="AB592" t="str">
        <f t="shared" si="634"/>
        <v>Unknown</v>
      </c>
      <c r="AC592" t="str">
        <f t="shared" si="635"/>
        <v>Unknown</v>
      </c>
      <c r="AD592" t="str">
        <f t="shared" si="636"/>
        <v>Unknown</v>
      </c>
      <c r="AE592" t="str">
        <f t="shared" si="637"/>
        <v>Unknown</v>
      </c>
      <c r="AF592" t="str">
        <f>IF(OR(AA592=FALSE,AA592="na"),"na",VLOOKUP(AV592,'Vlookup tables'!$G$2:$H$7,2,FALSE))</f>
        <v>Unknown</v>
      </c>
      <c r="AG592" t="str">
        <f>IF(OR(AB592=FALSE,AB592="na"),"na",VLOOKUP(AW592,'Vlookup tables'!$G$2:$H$7,2,FALSE))</f>
        <v>Unknown</v>
      </c>
      <c r="AH592" t="str">
        <f>IF(OR(AC592=FALSE,AC592="na"),"na",VLOOKUP(AX592,'Vlookup tables'!$G$2:$H$7,2,FALSE))</f>
        <v>Unknown</v>
      </c>
      <c r="AI592" t="str">
        <f>IF(OR(AD592=FALSE,AD592="na"),"na",VLOOKUP(AY592,'Vlookup tables'!$G$2:$H$7,2,FALSE))</f>
        <v>Unknown</v>
      </c>
      <c r="AJ592" t="str">
        <f>IF(OR(AA592=FALSE,AA592="na"),"na",VLOOKUP(BC592,'Vlookup tables'!$J$2:$K$5,2,FALSE))</f>
        <v>Unknown</v>
      </c>
      <c r="AK592" t="str">
        <f>IF(OR(AB592=FALSE,AB592="na"),"na",VLOOKUP(BD592,'Vlookup tables'!$J$2:$K$5,2,FALSE))</f>
        <v>Unknown</v>
      </c>
      <c r="AL592" t="str">
        <f>IF(OR(AC592=FALSE,AC592="na"),"na",VLOOKUP(BE592,'Vlookup tables'!$J$2:$K$5,2,FALSE))</f>
        <v>Unknown</v>
      </c>
      <c r="AM592" t="str">
        <f>IF(OR(AD592=FALSE,AD592="na"),"na",VLOOKUP(BF592,'Vlookup tables'!$J$2:$K$5,2,FALSE))</f>
        <v>Unknown</v>
      </c>
      <c r="AN592" t="b">
        <f t="shared" si="638"/>
        <v>0</v>
      </c>
      <c r="AO592" t="b">
        <f t="shared" si="639"/>
        <v>0</v>
      </c>
      <c r="AP592" t="b">
        <f t="shared" si="640"/>
        <v>0</v>
      </c>
      <c r="AQ592" t="b">
        <f t="shared" si="641"/>
        <v>0</v>
      </c>
      <c r="BQ592" t="str">
        <f t="shared" si="642"/>
        <v>Unknown</v>
      </c>
      <c r="BR592" t="str">
        <f t="shared" si="643"/>
        <v>Unknown</v>
      </c>
      <c r="BS592" t="str">
        <f t="shared" si="644"/>
        <v>Unknown</v>
      </c>
      <c r="BT592" t="str">
        <f t="shared" si="645"/>
        <v>Unknown</v>
      </c>
      <c r="BU592" t="str">
        <f t="shared" si="646"/>
        <v>Unknown</v>
      </c>
      <c r="BV592" t="str">
        <f t="shared" si="647"/>
        <v>Unknown</v>
      </c>
      <c r="BW592" t="str">
        <f>IF(OR(BR592=FALSE,BR592="na"),"na",VLOOKUP(CN592,'Vlookup tables'!$G$2:$H$7,2,FALSE))</f>
        <v>Unknown</v>
      </c>
      <c r="BX592" t="str">
        <f>IF(OR(BS592=FALSE,BS592="na"),"na",VLOOKUP(CO592,'Vlookup tables'!$G$2:$H$7,2,FALSE))</f>
        <v>Unknown</v>
      </c>
      <c r="BY592" t="str">
        <f>IF(OR(BT592=FALSE,BT592="na"),"na",VLOOKUP(CP592,'Vlookup tables'!$G$2:$H$7,2,FALSE))</f>
        <v>Unknown</v>
      </c>
      <c r="BZ592" t="str">
        <f>IF(OR(BU592=FALSE,BU592="na"),"na",VLOOKUP(CQ592,'Vlookup tables'!$G$2:$H$7,2,FALSE))</f>
        <v>Unknown</v>
      </c>
      <c r="CA592" t="str">
        <f>IF(OR(BR592=FALSE,BR592="na"),"na",VLOOKUP(CU592,'Vlookup tables'!$J$2:$K$5,2,FALSE))</f>
        <v>Unknown</v>
      </c>
      <c r="CB592" t="str">
        <f>IF(OR(BS592=FALSE,BS592="na"),"na",VLOOKUP(CV592,'Vlookup tables'!$J$2:$K$5,2,FALSE))</f>
        <v>Unknown</v>
      </c>
      <c r="CC592" t="str">
        <f>IF(OR(BT592=FALSE,BT592="na"),"na",VLOOKUP(CW592,'Vlookup tables'!$J$2:$K$5,2,FALSE))</f>
        <v>Unknown</v>
      </c>
      <c r="CD592" t="str">
        <f>IF(OR(BU592=FALSE,BU592="na"),"na",VLOOKUP(CX592,'Vlookup tables'!$J$2:$K$5,2,FALSE))</f>
        <v>Unknown</v>
      </c>
      <c r="CE592" t="b">
        <f t="shared" si="648"/>
        <v>0</v>
      </c>
      <c r="CF592" t="b">
        <f t="shared" si="649"/>
        <v>0</v>
      </c>
      <c r="CG592" t="b">
        <f t="shared" si="650"/>
        <v>0</v>
      </c>
      <c r="CH592" t="b">
        <f t="shared" si="651"/>
        <v>0</v>
      </c>
      <c r="DI592" t="b">
        <f t="shared" si="652"/>
        <v>0</v>
      </c>
      <c r="EQ592" t="str">
        <f t="shared" si="653"/>
        <v>Unknown</v>
      </c>
      <c r="ER592" t="b">
        <f t="shared" si="654"/>
        <v>0</v>
      </c>
      <c r="ES592" t="b">
        <f t="shared" si="655"/>
        <v>0</v>
      </c>
      <c r="ET592" t="b">
        <f t="shared" si="656"/>
        <v>0</v>
      </c>
      <c r="EU592" t="b">
        <f t="shared" si="657"/>
        <v>0</v>
      </c>
      <c r="EV592" t="b">
        <f t="shared" si="658"/>
        <v>0</v>
      </c>
      <c r="EW592" t="str">
        <f t="shared" si="612"/>
        <v>na</v>
      </c>
      <c r="EX592" t="str">
        <f t="shared" si="613"/>
        <v>na</v>
      </c>
      <c r="EY592" t="str">
        <f t="shared" si="614"/>
        <v>na</v>
      </c>
      <c r="EZ592" t="str">
        <f t="shared" si="615"/>
        <v>na</v>
      </c>
      <c r="FA592" t="str">
        <f t="shared" si="616"/>
        <v>na</v>
      </c>
      <c r="FB592" t="str">
        <f t="shared" si="617"/>
        <v>na</v>
      </c>
      <c r="FC592" t="str">
        <f t="shared" si="659"/>
        <v>na</v>
      </c>
      <c r="FD592" t="str">
        <f t="shared" si="618"/>
        <v>na</v>
      </c>
      <c r="FE592" t="str">
        <f t="shared" si="619"/>
        <v>na</v>
      </c>
      <c r="FF592" t="str">
        <f t="shared" si="620"/>
        <v>na</v>
      </c>
      <c r="FG592" t="str">
        <f t="shared" si="621"/>
        <v>na</v>
      </c>
      <c r="FH592" t="str">
        <f t="shared" si="660"/>
        <v>na</v>
      </c>
      <c r="FI592" t="str">
        <f>IF(OR(FD592=FALSE,FD592="na"),"na",VLOOKUP(GH592,'Vlookup tables'!$G$2:$H$7,2,FALSE))</f>
        <v>na</v>
      </c>
      <c r="FJ592" t="str">
        <f>IF(OR(FE592=FALSE,FE592="na"),"na",VLOOKUP(GI592,'Vlookup tables'!$G$2:$H$7,2,FALSE))</f>
        <v>na</v>
      </c>
      <c r="FK592" t="str">
        <f>IF(OR(FF592=FALSE,FF592="na"),"na",VLOOKUP(GJ592,'Vlookup tables'!$G$2:$H$7,2,FALSE))</f>
        <v>na</v>
      </c>
      <c r="FL592" t="str">
        <f>IF(OR(FG592=FALSE,FG592="na"),"na",VLOOKUP(GK592,'Vlookup tables'!$G$2:$H$7,2,FALSE))</f>
        <v>na</v>
      </c>
      <c r="FM592" t="str">
        <f>IF(OR(FD592=FALSE,FD592="na"),"na",VLOOKUP(GO592,'Vlookup tables'!$J$2:$K$5,2,FALSE))</f>
        <v>na</v>
      </c>
      <c r="FN592" t="str">
        <f>IF(OR(FE592=FALSE,FE592="na"),"na",VLOOKUP(GP592,'Vlookup tables'!$J$2:$K$5,2,FALSE))</f>
        <v>na</v>
      </c>
      <c r="FO592" t="str">
        <f>IF(OR(FF592=FALSE,FF592="na"),"na",VLOOKUP(GQ592,'Vlookup tables'!$J$2:$K$5,2,FALSE))</f>
        <v>na</v>
      </c>
      <c r="FP592" t="str">
        <f>IF(OR(FG592=FALSE,FG592="na"),"na",VLOOKUP(GR592,'Vlookup tables'!$J$2:$K$5,2,FALSE))</f>
        <v>na</v>
      </c>
      <c r="FQ592" t="str">
        <f t="shared" si="622"/>
        <v>na</v>
      </c>
      <c r="FR592" t="str">
        <f t="shared" si="623"/>
        <v>na</v>
      </c>
      <c r="FS592" t="str">
        <f t="shared" si="624"/>
        <v>na</v>
      </c>
      <c r="FT592" t="str">
        <f t="shared" si="625"/>
        <v>na</v>
      </c>
      <c r="FU592" t="str">
        <f t="shared" si="626"/>
        <v>na</v>
      </c>
      <c r="HX592" t="str">
        <f>IF(IT592="","Unknown",VLOOKUP(IT592,'Vlookup tables'!$B$13:$C$16,2,FALSE))</f>
        <v>Unknown</v>
      </c>
      <c r="HY592" t="str">
        <f>IF(IU592="","Unknown",VLOOKUP(IU592,'Vlookup tables'!$D$13:$E$16,2,FALSE))</f>
        <v>Unknown</v>
      </c>
      <c r="HZ592" t="str">
        <f>IF(IV592="","Unknown",VLOOKUP(IV592,'Vlookup tables'!$F$13:$G$16,2,FALSE))</f>
        <v>Unknown</v>
      </c>
      <c r="IA592" t="str">
        <f>IF(IW592="","Unknown",VLOOKUP(IW592,'Vlookup tables'!$H$13:$I$16,2,FALSE))</f>
        <v>Unknown</v>
      </c>
      <c r="IB592" t="str">
        <f>IF(IX592="","Unknown",VLOOKUP(IX592,'Vlookup tables'!$J$13:$K$16,2,FALSE))</f>
        <v>Unknown</v>
      </c>
      <c r="IC592" t="str">
        <f>IF(IY592="","Unknown",VLOOKUP(IY592,'Vlookup tables'!$L$13:$M$16,2,FALSE))</f>
        <v>Unknown</v>
      </c>
      <c r="ID592" t="str">
        <f>IF(IZ592="","Unknown",VLOOKUP(IZ592,'Vlookup tables'!$N$13:$O$16,2,FALSE))</f>
        <v>Unknown</v>
      </c>
      <c r="IE592" t="str">
        <f>VLOOKUP(JA592,'Vlookup tables'!$P$13:$Q$15,2,FALSE)</f>
        <v>Unknown</v>
      </c>
      <c r="IF592" t="str">
        <f t="shared" si="661"/>
        <v>na</v>
      </c>
      <c r="IG592" t="str">
        <f t="shared" si="662"/>
        <v>na</v>
      </c>
      <c r="IH592" t="str">
        <f t="shared" si="663"/>
        <v>na</v>
      </c>
      <c r="II592" t="str">
        <f t="shared" si="627"/>
        <v>na</v>
      </c>
      <c r="IJ592" t="str">
        <f>IF(OR(IF592=FALSE,IF592="na"),"na",VLOOKUP(JF592,'Vlookup tables'!$G$2:$H$7,2,FALSE))</f>
        <v>na</v>
      </c>
      <c r="IK592" t="str">
        <f>IF(OR(IG592=FALSE,IG592="na"),"na",VLOOKUP(JG592,'Vlookup tables'!$G$2:$H$7,2,FALSE))</f>
        <v>na</v>
      </c>
      <c r="IL592" t="str">
        <f>IF(OR(IH592=FALSE,IH592="na"),"na",VLOOKUP(JH592,'Vlookup tables'!$G$2:$H$7,2,FALSE))</f>
        <v>na</v>
      </c>
      <c r="IM592" t="str">
        <f>IF(OR(IF592=FALSE,IF592="na"),"na",VLOOKUP(JL592,'Vlookup tables'!$J$2:$K$5,2,FALSE))</f>
        <v>na</v>
      </c>
      <c r="IN592" t="str">
        <f>IF(OR(IG592=FALSE,IG592="na"),"na",VLOOKUP(JM592,'Vlookup tables'!$J$2:$K$5,2,FALSE))</f>
        <v>na</v>
      </c>
      <c r="IO592" t="str">
        <f>IF(OR(IH592=FALSE,IH592="na"),"na",VLOOKUP(JN592,'Vlookup tables'!$J$2:$K$5,2,FALSE))</f>
        <v>na</v>
      </c>
      <c r="IP592" t="str">
        <f t="shared" si="664"/>
        <v>na</v>
      </c>
      <c r="IQ592" t="str">
        <f t="shared" si="665"/>
        <v>na</v>
      </c>
      <c r="IR592" t="str">
        <f t="shared" si="666"/>
        <v>na</v>
      </c>
      <c r="IS592" t="b">
        <f t="shared" si="667"/>
        <v>0</v>
      </c>
      <c r="KQ592" t="b">
        <f t="shared" si="668"/>
        <v>0</v>
      </c>
      <c r="KR592">
        <f t="shared" si="628"/>
        <v>107</v>
      </c>
    </row>
    <row r="593" spans="1:304" ht="13.8" customHeight="1" outlineLevel="1" x14ac:dyDescent="0.3">
      <c r="A593">
        <v>1</v>
      </c>
      <c r="B593">
        <v>34</v>
      </c>
      <c r="C593" s="2">
        <v>44924.328449074077</v>
      </c>
      <c r="D593">
        <v>1</v>
      </c>
      <c r="G593" t="str">
        <f>VLOOKUP(F593,'Vlookup tables'!$A$2:$B$10,2,FALSE)</f>
        <v>Unknown</v>
      </c>
      <c r="J593" t="str">
        <f t="shared" si="669"/>
        <v>Unknown</v>
      </c>
      <c r="L593" t="str">
        <f>VLOOKUP(K593,'Vlookup tables'!$A$2:$B$10,2,FALSE)</f>
        <v>Unknown</v>
      </c>
      <c r="N593" t="str">
        <f t="shared" si="629"/>
        <v>Unknown</v>
      </c>
      <c r="O593" t="str">
        <f t="shared" si="630"/>
        <v>Unknown</v>
      </c>
      <c r="P593" t="str">
        <f t="shared" si="631"/>
        <v>Unknown</v>
      </c>
      <c r="Q593" t="str">
        <f t="shared" si="632"/>
        <v>Unknown</v>
      </c>
      <c r="R593" t="str">
        <f t="shared" si="633"/>
        <v>Unknown</v>
      </c>
      <c r="T593" t="str">
        <f t="shared" si="670"/>
        <v>Unknown</v>
      </c>
      <c r="U593" t="str">
        <f t="shared" si="671"/>
        <v>Unknown</v>
      </c>
      <c r="V593" t="str">
        <f t="shared" si="672"/>
        <v>Unknown</v>
      </c>
      <c r="W593" t="str">
        <f t="shared" si="673"/>
        <v>Unknown</v>
      </c>
      <c r="X593" t="str">
        <f t="shared" si="674"/>
        <v>Unknown</v>
      </c>
      <c r="Z593" t="str">
        <f>VLOOKUP(Y593,'Vlookup tables'!$D$2:$E$6,2,FALSE)</f>
        <v>Unknown</v>
      </c>
      <c r="AA593" t="str">
        <f t="shared" si="611"/>
        <v>Unknown</v>
      </c>
      <c r="AB593" t="str">
        <f t="shared" si="634"/>
        <v>Unknown</v>
      </c>
      <c r="AC593" t="str">
        <f t="shared" si="635"/>
        <v>Unknown</v>
      </c>
      <c r="AD593" t="str">
        <f t="shared" si="636"/>
        <v>Unknown</v>
      </c>
      <c r="AE593" t="str">
        <f t="shared" si="637"/>
        <v>Unknown</v>
      </c>
      <c r="AF593" t="str">
        <f>IF(OR(AA593=FALSE,AA593="na"),"na",VLOOKUP(AV593,'Vlookup tables'!$G$2:$H$7,2,FALSE))</f>
        <v>Unknown</v>
      </c>
      <c r="AG593" t="str">
        <f>IF(OR(AB593=FALSE,AB593="na"),"na",VLOOKUP(AW593,'Vlookup tables'!$G$2:$H$7,2,FALSE))</f>
        <v>Unknown</v>
      </c>
      <c r="AH593" t="str">
        <f>IF(OR(AC593=FALSE,AC593="na"),"na",VLOOKUP(AX593,'Vlookup tables'!$G$2:$H$7,2,FALSE))</f>
        <v>Unknown</v>
      </c>
      <c r="AI593" t="str">
        <f>IF(OR(AD593=FALSE,AD593="na"),"na",VLOOKUP(AY593,'Vlookup tables'!$G$2:$H$7,2,FALSE))</f>
        <v>Unknown</v>
      </c>
      <c r="AJ593" t="str">
        <f>IF(OR(AA593=FALSE,AA593="na"),"na",VLOOKUP(BC593,'Vlookup tables'!$J$2:$K$5,2,FALSE))</f>
        <v>Unknown</v>
      </c>
      <c r="AK593" t="str">
        <f>IF(OR(AB593=FALSE,AB593="na"),"na",VLOOKUP(BD593,'Vlookup tables'!$J$2:$K$5,2,FALSE))</f>
        <v>Unknown</v>
      </c>
      <c r="AL593" t="str">
        <f>IF(OR(AC593=FALSE,AC593="na"),"na",VLOOKUP(BE593,'Vlookup tables'!$J$2:$K$5,2,FALSE))</f>
        <v>Unknown</v>
      </c>
      <c r="AM593" t="str">
        <f>IF(OR(AD593=FALSE,AD593="na"),"na",VLOOKUP(BF593,'Vlookup tables'!$J$2:$K$5,2,FALSE))</f>
        <v>Unknown</v>
      </c>
      <c r="AN593" t="b">
        <f t="shared" si="638"/>
        <v>0</v>
      </c>
      <c r="AO593" t="b">
        <f t="shared" si="639"/>
        <v>0</v>
      </c>
      <c r="AP593" t="b">
        <f t="shared" si="640"/>
        <v>0</v>
      </c>
      <c r="AQ593" t="b">
        <f t="shared" si="641"/>
        <v>0</v>
      </c>
      <c r="BQ593" t="str">
        <f t="shared" si="642"/>
        <v>Unknown</v>
      </c>
      <c r="BR593" t="str">
        <f t="shared" si="643"/>
        <v>Unknown</v>
      </c>
      <c r="BS593" t="str">
        <f t="shared" si="644"/>
        <v>Unknown</v>
      </c>
      <c r="BT593" t="str">
        <f t="shared" si="645"/>
        <v>Unknown</v>
      </c>
      <c r="BU593" t="str">
        <f t="shared" si="646"/>
        <v>Unknown</v>
      </c>
      <c r="BV593" t="str">
        <f t="shared" si="647"/>
        <v>Unknown</v>
      </c>
      <c r="BW593" t="str">
        <f>IF(OR(BR593=FALSE,BR593="na"),"na",VLOOKUP(CN593,'Vlookup tables'!$G$2:$H$7,2,FALSE))</f>
        <v>Unknown</v>
      </c>
      <c r="BX593" t="str">
        <f>IF(OR(BS593=FALSE,BS593="na"),"na",VLOOKUP(CO593,'Vlookup tables'!$G$2:$H$7,2,FALSE))</f>
        <v>Unknown</v>
      </c>
      <c r="BY593" t="str">
        <f>IF(OR(BT593=FALSE,BT593="na"),"na",VLOOKUP(CP593,'Vlookup tables'!$G$2:$H$7,2,FALSE))</f>
        <v>Unknown</v>
      </c>
      <c r="BZ593" t="str">
        <f>IF(OR(BU593=FALSE,BU593="na"),"na",VLOOKUP(CQ593,'Vlookup tables'!$G$2:$H$7,2,FALSE))</f>
        <v>Unknown</v>
      </c>
      <c r="CA593" t="str">
        <f>IF(OR(BR593=FALSE,BR593="na"),"na",VLOOKUP(CU593,'Vlookup tables'!$J$2:$K$5,2,FALSE))</f>
        <v>Unknown</v>
      </c>
      <c r="CB593" t="str">
        <f>IF(OR(BS593=FALSE,BS593="na"),"na",VLOOKUP(CV593,'Vlookup tables'!$J$2:$K$5,2,FALSE))</f>
        <v>Unknown</v>
      </c>
      <c r="CC593" t="str">
        <f>IF(OR(BT593=FALSE,BT593="na"),"na",VLOOKUP(CW593,'Vlookup tables'!$J$2:$K$5,2,FALSE))</f>
        <v>Unknown</v>
      </c>
      <c r="CD593" t="str">
        <f>IF(OR(BU593=FALSE,BU593="na"),"na",VLOOKUP(CX593,'Vlookup tables'!$J$2:$K$5,2,FALSE))</f>
        <v>Unknown</v>
      </c>
      <c r="CE593" t="b">
        <f t="shared" si="648"/>
        <v>0</v>
      </c>
      <c r="CF593" t="b">
        <f t="shared" si="649"/>
        <v>0</v>
      </c>
      <c r="CG593" t="b">
        <f t="shared" si="650"/>
        <v>0</v>
      </c>
      <c r="CH593" t="b">
        <f t="shared" si="651"/>
        <v>0</v>
      </c>
      <c r="DI593" t="b">
        <f t="shared" si="652"/>
        <v>0</v>
      </c>
      <c r="EQ593" t="str">
        <f t="shared" si="653"/>
        <v>Unknown</v>
      </c>
      <c r="ER593" t="b">
        <f t="shared" si="654"/>
        <v>0</v>
      </c>
      <c r="ES593" t="b">
        <f t="shared" si="655"/>
        <v>0</v>
      </c>
      <c r="ET593" t="b">
        <f t="shared" si="656"/>
        <v>0</v>
      </c>
      <c r="EU593" t="b">
        <f t="shared" si="657"/>
        <v>0</v>
      </c>
      <c r="EV593" t="b">
        <f t="shared" si="658"/>
        <v>0</v>
      </c>
      <c r="EW593" t="str">
        <f t="shared" si="612"/>
        <v>na</v>
      </c>
      <c r="EX593" t="str">
        <f t="shared" si="613"/>
        <v>na</v>
      </c>
      <c r="EY593" t="str">
        <f t="shared" si="614"/>
        <v>na</v>
      </c>
      <c r="EZ593" t="str">
        <f t="shared" si="615"/>
        <v>na</v>
      </c>
      <c r="FA593" t="str">
        <f t="shared" si="616"/>
        <v>na</v>
      </c>
      <c r="FB593" t="str">
        <f t="shared" si="617"/>
        <v>na</v>
      </c>
      <c r="FC593" t="str">
        <f t="shared" si="659"/>
        <v>na</v>
      </c>
      <c r="FD593" t="str">
        <f t="shared" si="618"/>
        <v>na</v>
      </c>
      <c r="FE593" t="str">
        <f t="shared" si="619"/>
        <v>na</v>
      </c>
      <c r="FF593" t="str">
        <f t="shared" si="620"/>
        <v>na</v>
      </c>
      <c r="FG593" t="str">
        <f t="shared" si="621"/>
        <v>na</v>
      </c>
      <c r="FH593" t="str">
        <f t="shared" si="660"/>
        <v>na</v>
      </c>
      <c r="FI593" t="str">
        <f>IF(OR(FD593=FALSE,FD593="na"),"na",VLOOKUP(GH593,'Vlookup tables'!$G$2:$H$7,2,FALSE))</f>
        <v>na</v>
      </c>
      <c r="FJ593" t="str">
        <f>IF(OR(FE593=FALSE,FE593="na"),"na",VLOOKUP(GI593,'Vlookup tables'!$G$2:$H$7,2,FALSE))</f>
        <v>na</v>
      </c>
      <c r="FK593" t="str">
        <f>IF(OR(FF593=FALSE,FF593="na"),"na",VLOOKUP(GJ593,'Vlookup tables'!$G$2:$H$7,2,FALSE))</f>
        <v>na</v>
      </c>
      <c r="FL593" t="str">
        <f>IF(OR(FG593=FALSE,FG593="na"),"na",VLOOKUP(GK593,'Vlookup tables'!$G$2:$H$7,2,FALSE))</f>
        <v>na</v>
      </c>
      <c r="FM593" t="str">
        <f>IF(OR(FD593=FALSE,FD593="na"),"na",VLOOKUP(GO593,'Vlookup tables'!$J$2:$K$5,2,FALSE))</f>
        <v>na</v>
      </c>
      <c r="FN593" t="str">
        <f>IF(OR(FE593=FALSE,FE593="na"),"na",VLOOKUP(GP593,'Vlookup tables'!$J$2:$K$5,2,FALSE))</f>
        <v>na</v>
      </c>
      <c r="FO593" t="str">
        <f>IF(OR(FF593=FALSE,FF593="na"),"na",VLOOKUP(GQ593,'Vlookup tables'!$J$2:$K$5,2,FALSE))</f>
        <v>na</v>
      </c>
      <c r="FP593" t="str">
        <f>IF(OR(FG593=FALSE,FG593="na"),"na",VLOOKUP(GR593,'Vlookup tables'!$J$2:$K$5,2,FALSE))</f>
        <v>na</v>
      </c>
      <c r="FQ593" t="str">
        <f t="shared" si="622"/>
        <v>na</v>
      </c>
      <c r="FR593" t="str">
        <f t="shared" si="623"/>
        <v>na</v>
      </c>
      <c r="FS593" t="str">
        <f t="shared" si="624"/>
        <v>na</v>
      </c>
      <c r="FT593" t="str">
        <f t="shared" si="625"/>
        <v>na</v>
      </c>
      <c r="FU593" t="str">
        <f t="shared" si="626"/>
        <v>na</v>
      </c>
      <c r="HX593" t="str">
        <f>IF(IT593="","Unknown",VLOOKUP(IT593,'Vlookup tables'!$B$13:$C$16,2,FALSE))</f>
        <v>Unknown</v>
      </c>
      <c r="HY593" t="str">
        <f>IF(IU593="","Unknown",VLOOKUP(IU593,'Vlookup tables'!$D$13:$E$16,2,FALSE))</f>
        <v>Unknown</v>
      </c>
      <c r="HZ593" t="str">
        <f>IF(IV593="","Unknown",VLOOKUP(IV593,'Vlookup tables'!$F$13:$G$16,2,FALSE))</f>
        <v>Unknown</v>
      </c>
      <c r="IA593" t="str">
        <f>IF(IW593="","Unknown",VLOOKUP(IW593,'Vlookup tables'!$H$13:$I$16,2,FALSE))</f>
        <v>Unknown</v>
      </c>
      <c r="IB593" t="str">
        <f>IF(IX593="","Unknown",VLOOKUP(IX593,'Vlookup tables'!$J$13:$K$16,2,FALSE))</f>
        <v>Unknown</v>
      </c>
      <c r="IC593" t="str">
        <f>IF(IY593="","Unknown",VLOOKUP(IY593,'Vlookup tables'!$L$13:$M$16,2,FALSE))</f>
        <v>Unknown</v>
      </c>
      <c r="ID593" t="str">
        <f>IF(IZ593="","Unknown",VLOOKUP(IZ593,'Vlookup tables'!$N$13:$O$16,2,FALSE))</f>
        <v>Unknown</v>
      </c>
      <c r="IE593" t="str">
        <f>VLOOKUP(JA593,'Vlookup tables'!$P$13:$Q$15,2,FALSE)</f>
        <v>Unknown</v>
      </c>
      <c r="IF593" t="str">
        <f t="shared" si="661"/>
        <v>na</v>
      </c>
      <c r="IG593" t="str">
        <f t="shared" si="662"/>
        <v>na</v>
      </c>
      <c r="IH593" t="str">
        <f t="shared" si="663"/>
        <v>na</v>
      </c>
      <c r="II593" t="str">
        <f t="shared" si="627"/>
        <v>na</v>
      </c>
      <c r="IJ593" t="str">
        <f>IF(OR(IF593=FALSE,IF593="na"),"na",VLOOKUP(JF593,'Vlookup tables'!$G$2:$H$7,2,FALSE))</f>
        <v>na</v>
      </c>
      <c r="IK593" t="str">
        <f>IF(OR(IG593=FALSE,IG593="na"),"na",VLOOKUP(JG593,'Vlookup tables'!$G$2:$H$7,2,FALSE))</f>
        <v>na</v>
      </c>
      <c r="IL593" t="str">
        <f>IF(OR(IH593=FALSE,IH593="na"),"na",VLOOKUP(JH593,'Vlookup tables'!$G$2:$H$7,2,FALSE))</f>
        <v>na</v>
      </c>
      <c r="IM593" t="str">
        <f>IF(OR(IF593=FALSE,IF593="na"),"na",VLOOKUP(JL593,'Vlookup tables'!$J$2:$K$5,2,FALSE))</f>
        <v>na</v>
      </c>
      <c r="IN593" t="str">
        <f>IF(OR(IG593=FALSE,IG593="na"),"na",VLOOKUP(JM593,'Vlookup tables'!$J$2:$K$5,2,FALSE))</f>
        <v>na</v>
      </c>
      <c r="IO593" t="str">
        <f>IF(OR(IH593=FALSE,IH593="na"),"na",VLOOKUP(JN593,'Vlookup tables'!$J$2:$K$5,2,FALSE))</f>
        <v>na</v>
      </c>
      <c r="IP593" t="str">
        <f t="shared" si="664"/>
        <v>na</v>
      </c>
      <c r="IQ593" t="str">
        <f t="shared" si="665"/>
        <v>na</v>
      </c>
      <c r="IR593" t="str">
        <f t="shared" si="666"/>
        <v>na</v>
      </c>
      <c r="IS593" t="b">
        <f t="shared" si="667"/>
        <v>0</v>
      </c>
      <c r="KQ593" t="b">
        <f t="shared" si="668"/>
        <v>0</v>
      </c>
      <c r="KR593">
        <f t="shared" si="628"/>
        <v>107</v>
      </c>
    </row>
    <row r="594" spans="1:304" ht="18.600000000000001" customHeight="1" outlineLevel="1" x14ac:dyDescent="0.3">
      <c r="A594">
        <v>29</v>
      </c>
      <c r="B594">
        <v>436</v>
      </c>
      <c r="C594" s="2">
        <v>44927.454432870371</v>
      </c>
      <c r="D594">
        <v>1</v>
      </c>
      <c r="E594" t="s">
        <v>544</v>
      </c>
      <c r="F594" t="s">
        <v>566</v>
      </c>
      <c r="G594">
        <f>VLOOKUP(F594,'Vlookup tables'!$A$2:$B$10,2,FALSE)</f>
        <v>3</v>
      </c>
      <c r="H594" t="s">
        <v>631</v>
      </c>
      <c r="J594" t="str">
        <f t="shared" si="669"/>
        <v>Maintenance</v>
      </c>
      <c r="K594" t="s">
        <v>566</v>
      </c>
      <c r="L594">
        <f>VLOOKUP(K594,'Vlookup tables'!$A$2:$B$10,2,FALSE)</f>
        <v>3</v>
      </c>
      <c r="M594" t="s">
        <v>569</v>
      </c>
      <c r="N594" t="b">
        <f t="shared" si="629"/>
        <v>1</v>
      </c>
      <c r="O594" t="b">
        <f t="shared" si="630"/>
        <v>1</v>
      </c>
      <c r="P594" t="b">
        <f t="shared" si="631"/>
        <v>0</v>
      </c>
      <c r="Q594" t="b">
        <f t="shared" si="632"/>
        <v>0</v>
      </c>
      <c r="R594" t="b">
        <f t="shared" si="633"/>
        <v>0</v>
      </c>
      <c r="S594" t="s">
        <v>754</v>
      </c>
      <c r="T594" t="str">
        <f t="shared" si="670"/>
        <v>na</v>
      </c>
      <c r="U594" t="str">
        <f t="shared" si="671"/>
        <v>na</v>
      </c>
      <c r="V594" t="b">
        <f t="shared" si="672"/>
        <v>1</v>
      </c>
      <c r="W594" t="b">
        <f t="shared" si="673"/>
        <v>1</v>
      </c>
      <c r="X594" t="b">
        <f t="shared" si="674"/>
        <v>0</v>
      </c>
      <c r="Y594" t="s">
        <v>517</v>
      </c>
      <c r="Z594">
        <f>VLOOKUP(Y594,'Vlookup tables'!$D$2:$E$6,2,FALSE)</f>
        <v>1</v>
      </c>
      <c r="AA594" t="b">
        <f t="shared" si="611"/>
        <v>1</v>
      </c>
      <c r="AB594" t="b">
        <f t="shared" si="634"/>
        <v>0</v>
      </c>
      <c r="AC594" t="b">
        <f t="shared" si="635"/>
        <v>0</v>
      </c>
      <c r="AD594" t="b">
        <f t="shared" si="636"/>
        <v>0</v>
      </c>
      <c r="AE594" t="b">
        <f t="shared" si="637"/>
        <v>0</v>
      </c>
      <c r="AF594">
        <f>IF(OR(AA594=FALSE,AA594="na"),"na",VLOOKUP(AV594,'Vlookup tables'!$G$2:$H$7,2,FALSE))</f>
        <v>2</v>
      </c>
      <c r="AG594" t="str">
        <f>IF(OR(AB594=FALSE,AB594="na"),"na",VLOOKUP(AW594,'Vlookup tables'!$G$2:$H$7,2,FALSE))</f>
        <v>na</v>
      </c>
      <c r="AH594" t="str">
        <f>IF(OR(AC594=FALSE,AC594="na"),"na",VLOOKUP(AX594,'Vlookup tables'!$G$2:$H$7,2,FALSE))</f>
        <v>na</v>
      </c>
      <c r="AI594" t="str">
        <f>IF(OR(AD594=FALSE,AD594="na"),"na",VLOOKUP(AY594,'Vlookup tables'!$G$2:$H$7,2,FALSE))</f>
        <v>na</v>
      </c>
      <c r="AJ594">
        <f>IF(OR(AA594=FALSE,AA594="na"),"na",VLOOKUP(BC594,'Vlookup tables'!$J$2:$K$5,2,FALSE))</f>
        <v>2</v>
      </c>
      <c r="AK594" t="str">
        <f>IF(OR(AB594=FALSE,AB594="na"),"na",VLOOKUP(BD594,'Vlookup tables'!$J$2:$K$5,2,FALSE))</f>
        <v>na</v>
      </c>
      <c r="AL594" t="str">
        <f>IF(OR(AC594=FALSE,AC594="na"),"na",VLOOKUP(BE594,'Vlookup tables'!$J$2:$K$5,2,FALSE))</f>
        <v>na</v>
      </c>
      <c r="AM594" t="str">
        <f>IF(OR(AD594=FALSE,AD594="na"),"na",VLOOKUP(BF594,'Vlookup tables'!$J$2:$K$5,2,FALSE))</f>
        <v>na</v>
      </c>
      <c r="AN594" t="b">
        <f t="shared" si="638"/>
        <v>1</v>
      </c>
      <c r="AO594" t="str">
        <f t="shared" si="639"/>
        <v>na</v>
      </c>
      <c r="AP594" t="str">
        <f t="shared" si="640"/>
        <v>na</v>
      </c>
      <c r="AQ594" t="str">
        <f t="shared" si="641"/>
        <v>na</v>
      </c>
      <c r="AR594" t="s">
        <v>747</v>
      </c>
      <c r="AV594" t="s">
        <v>531</v>
      </c>
      <c r="AX594" t="s">
        <v>531</v>
      </c>
      <c r="BC594" t="s">
        <v>528</v>
      </c>
      <c r="BE594" t="s">
        <v>528</v>
      </c>
      <c r="BJ594" t="s">
        <v>2282</v>
      </c>
      <c r="BL594" t="s">
        <v>2283</v>
      </c>
      <c r="BQ594" t="str">
        <f t="shared" si="642"/>
        <v>Yes</v>
      </c>
      <c r="BR594" t="b">
        <f t="shared" si="643"/>
        <v>1</v>
      </c>
      <c r="BS594" t="b">
        <f t="shared" si="644"/>
        <v>0</v>
      </c>
      <c r="BT594" t="b">
        <f t="shared" si="645"/>
        <v>1</v>
      </c>
      <c r="BU594" t="b">
        <f t="shared" si="646"/>
        <v>0</v>
      </c>
      <c r="BV594" t="b">
        <f t="shared" si="647"/>
        <v>0</v>
      </c>
      <c r="BW594">
        <f>IF(OR(BR594=FALSE,BR594="na"),"na",VLOOKUP(CN594,'Vlookup tables'!$G$2:$H$7,2,FALSE))</f>
        <v>1</v>
      </c>
      <c r="BX594" t="str">
        <f>IF(OR(BS594=FALSE,BS594="na"),"na",VLOOKUP(CO594,'Vlookup tables'!$G$2:$H$7,2,FALSE))</f>
        <v>na</v>
      </c>
      <c r="BY594">
        <f>IF(OR(BT594=FALSE,BT594="na"),"na",VLOOKUP(CP594,'Vlookup tables'!$G$2:$H$7,2,FALSE))</f>
        <v>1</v>
      </c>
      <c r="BZ594" t="str">
        <f>IF(OR(BU594=FALSE,BU594="na"),"na",VLOOKUP(CQ594,'Vlookup tables'!$G$2:$H$7,2,FALSE))</f>
        <v>na</v>
      </c>
      <c r="CA594">
        <f>IF(OR(BR594=FALSE,BR594="na"),"na",VLOOKUP(CU594,'Vlookup tables'!$J$2:$K$5,2,FALSE))</f>
        <v>2</v>
      </c>
      <c r="CB594" t="str">
        <f>IF(OR(BS594=FALSE,BS594="na"),"na",VLOOKUP(CV594,'Vlookup tables'!$J$2:$K$5,2,FALSE))</f>
        <v>na</v>
      </c>
      <c r="CC594">
        <f>IF(OR(BT594=FALSE,BT594="na"),"na",VLOOKUP(CW594,'Vlookup tables'!$J$2:$K$5,2,FALSE))</f>
        <v>2</v>
      </c>
      <c r="CD594" t="str">
        <f>IF(OR(BU594=FALSE,BU594="na"),"na",VLOOKUP(CX594,'Vlookup tables'!$J$2:$K$5,2,FALSE))</f>
        <v>na</v>
      </c>
      <c r="CE594" t="b">
        <f t="shared" si="648"/>
        <v>0</v>
      </c>
      <c r="CF594" t="str">
        <f t="shared" si="649"/>
        <v>na</v>
      </c>
      <c r="CG594" t="b">
        <f t="shared" si="650"/>
        <v>0</v>
      </c>
      <c r="CH594" t="str">
        <f t="shared" si="651"/>
        <v>na</v>
      </c>
      <c r="CI594" t="s">
        <v>519</v>
      </c>
      <c r="CJ594" t="s">
        <v>572</v>
      </c>
      <c r="CN594" t="s">
        <v>530</v>
      </c>
      <c r="CP594" t="s">
        <v>530</v>
      </c>
      <c r="CU594" t="s">
        <v>528</v>
      </c>
      <c r="CW594" t="s">
        <v>528</v>
      </c>
      <c r="DI594" t="b">
        <f t="shared" si="652"/>
        <v>0</v>
      </c>
      <c r="EQ594" t="str">
        <f t="shared" si="653"/>
        <v>Unknown</v>
      </c>
      <c r="ER594" t="b">
        <f t="shared" si="654"/>
        <v>0</v>
      </c>
      <c r="ES594" t="b">
        <f t="shared" si="655"/>
        <v>0</v>
      </c>
      <c r="ET594" t="b">
        <f t="shared" si="656"/>
        <v>0</v>
      </c>
      <c r="EU594" t="b">
        <f t="shared" si="657"/>
        <v>0</v>
      </c>
      <c r="EV594" t="b">
        <f t="shared" si="658"/>
        <v>0</v>
      </c>
      <c r="EW594" t="str">
        <f t="shared" si="612"/>
        <v>na</v>
      </c>
      <c r="EX594" t="str">
        <f t="shared" si="613"/>
        <v>na</v>
      </c>
      <c r="EY594" t="str">
        <f t="shared" si="614"/>
        <v>na</v>
      </c>
      <c r="EZ594" t="str">
        <f t="shared" si="615"/>
        <v>na</v>
      </c>
      <c r="FA594" t="str">
        <f t="shared" si="616"/>
        <v>na</v>
      </c>
      <c r="FB594" t="str">
        <f t="shared" si="617"/>
        <v>na</v>
      </c>
      <c r="FC594" t="str">
        <f t="shared" si="659"/>
        <v>na</v>
      </c>
      <c r="FD594" t="str">
        <f t="shared" si="618"/>
        <v>na</v>
      </c>
      <c r="FE594" t="str">
        <f t="shared" si="619"/>
        <v>na</v>
      </c>
      <c r="FF594" t="str">
        <f t="shared" si="620"/>
        <v>na</v>
      </c>
      <c r="FG594" t="str">
        <f t="shared" si="621"/>
        <v>na</v>
      </c>
      <c r="FH594" t="str">
        <f t="shared" si="660"/>
        <v>na</v>
      </c>
      <c r="FI594" t="str">
        <f>IF(OR(FD594=FALSE,FD594="na"),"na",VLOOKUP(GH594,'Vlookup tables'!$G$2:$H$7,2,FALSE))</f>
        <v>na</v>
      </c>
      <c r="FJ594" t="str">
        <f>IF(OR(FE594=FALSE,FE594="na"),"na",VLOOKUP(GI594,'Vlookup tables'!$G$2:$H$7,2,FALSE))</f>
        <v>na</v>
      </c>
      <c r="FK594" t="str">
        <f>IF(OR(FF594=FALSE,FF594="na"),"na",VLOOKUP(GJ594,'Vlookup tables'!$G$2:$H$7,2,FALSE))</f>
        <v>na</v>
      </c>
      <c r="FL594" t="str">
        <f>IF(OR(FG594=FALSE,FG594="na"),"na",VLOOKUP(GK594,'Vlookup tables'!$G$2:$H$7,2,FALSE))</f>
        <v>na</v>
      </c>
      <c r="FM594" t="str">
        <f>IF(OR(FD594=FALSE,FD594="na"),"na",VLOOKUP(GO594,'Vlookup tables'!$J$2:$K$5,2,FALSE))</f>
        <v>na</v>
      </c>
      <c r="FN594" t="str">
        <f>IF(OR(FE594=FALSE,FE594="na"),"na",VLOOKUP(GP594,'Vlookup tables'!$J$2:$K$5,2,FALSE))</f>
        <v>na</v>
      </c>
      <c r="FO594" t="str">
        <f>IF(OR(FF594=FALSE,FF594="na"),"na",VLOOKUP(GQ594,'Vlookup tables'!$J$2:$K$5,2,FALSE))</f>
        <v>na</v>
      </c>
      <c r="FP594" t="str">
        <f>IF(OR(FG594=FALSE,FG594="na"),"na",VLOOKUP(GR594,'Vlookup tables'!$J$2:$K$5,2,FALSE))</f>
        <v>na</v>
      </c>
      <c r="FQ594" t="str">
        <f t="shared" si="622"/>
        <v>na</v>
      </c>
      <c r="FR594" t="str">
        <f t="shared" si="623"/>
        <v>na</v>
      </c>
      <c r="FS594" t="str">
        <f t="shared" si="624"/>
        <v>na</v>
      </c>
      <c r="FT594" t="str">
        <f t="shared" si="625"/>
        <v>na</v>
      </c>
      <c r="FU594" t="str">
        <f t="shared" si="626"/>
        <v>na</v>
      </c>
      <c r="HX594" t="str">
        <f>IF(IT594="","Unknown",VLOOKUP(IT594,'Vlookup tables'!$B$13:$C$16,2,FALSE))</f>
        <v>Unknown</v>
      </c>
      <c r="HY594" t="str">
        <f>IF(IU594="","Unknown",VLOOKUP(IU594,'Vlookup tables'!$D$13:$E$16,2,FALSE))</f>
        <v>Unknown</v>
      </c>
      <c r="HZ594" t="str">
        <f>IF(IV594="","Unknown",VLOOKUP(IV594,'Vlookup tables'!$F$13:$G$16,2,FALSE))</f>
        <v>Unknown</v>
      </c>
      <c r="IA594" t="str">
        <f>IF(IW594="","Unknown",VLOOKUP(IW594,'Vlookup tables'!$H$13:$I$16,2,FALSE))</f>
        <v>Unknown</v>
      </c>
      <c r="IB594" t="str">
        <f>IF(IX594="","Unknown",VLOOKUP(IX594,'Vlookup tables'!$J$13:$K$16,2,FALSE))</f>
        <v>Unknown</v>
      </c>
      <c r="IC594" t="str">
        <f>IF(IY594="","Unknown",VLOOKUP(IY594,'Vlookup tables'!$L$13:$M$16,2,FALSE))</f>
        <v>Unknown</v>
      </c>
      <c r="ID594" t="str">
        <f>IF(IZ594="","Unknown",VLOOKUP(IZ594,'Vlookup tables'!$N$13:$O$16,2,FALSE))</f>
        <v>Unknown</v>
      </c>
      <c r="IE594" t="str">
        <f>VLOOKUP(JA594,'Vlookup tables'!$P$13:$Q$15,2,FALSE)</f>
        <v>Unknown</v>
      </c>
      <c r="IF594" t="str">
        <f t="shared" si="661"/>
        <v>na</v>
      </c>
      <c r="IG594" t="str">
        <f t="shared" si="662"/>
        <v>na</v>
      </c>
      <c r="IH594" t="str">
        <f t="shared" si="663"/>
        <v>na</v>
      </c>
      <c r="II594" t="str">
        <f t="shared" si="627"/>
        <v>na</v>
      </c>
      <c r="IJ594" t="str">
        <f>IF(OR(IF594=FALSE,IF594="na"),"na",VLOOKUP(JF594,'Vlookup tables'!$G$2:$H$7,2,FALSE))</f>
        <v>na</v>
      </c>
      <c r="IK594" t="str">
        <f>IF(OR(IG594=FALSE,IG594="na"),"na",VLOOKUP(JG594,'Vlookup tables'!$G$2:$H$7,2,FALSE))</f>
        <v>na</v>
      </c>
      <c r="IL594" t="str">
        <f>IF(OR(IH594=FALSE,IH594="na"),"na",VLOOKUP(JH594,'Vlookup tables'!$G$2:$H$7,2,FALSE))</f>
        <v>na</v>
      </c>
      <c r="IM594" t="str">
        <f>IF(OR(IF594=FALSE,IF594="na"),"na",VLOOKUP(JL594,'Vlookup tables'!$J$2:$K$5,2,FALSE))</f>
        <v>na</v>
      </c>
      <c r="IN594" t="str">
        <f>IF(OR(IG594=FALSE,IG594="na"),"na",VLOOKUP(JM594,'Vlookup tables'!$J$2:$K$5,2,FALSE))</f>
        <v>na</v>
      </c>
      <c r="IO594" t="str">
        <f>IF(OR(IH594=FALSE,IH594="na"),"na",VLOOKUP(JN594,'Vlookup tables'!$J$2:$K$5,2,FALSE))</f>
        <v>na</v>
      </c>
      <c r="IP594" t="str">
        <f t="shared" si="664"/>
        <v>na</v>
      </c>
      <c r="IQ594" t="str">
        <f t="shared" si="665"/>
        <v>na</v>
      </c>
      <c r="IR594" t="str">
        <f t="shared" si="666"/>
        <v>na</v>
      </c>
      <c r="IS594" t="b">
        <f t="shared" si="667"/>
        <v>0</v>
      </c>
      <c r="KQ594" t="b">
        <f t="shared" si="668"/>
        <v>0</v>
      </c>
      <c r="KR594">
        <f t="shared" si="628"/>
        <v>127</v>
      </c>
    </row>
    <row r="595" spans="1:304" ht="13.8" customHeight="1" outlineLevel="1" x14ac:dyDescent="0.3">
      <c r="A595">
        <v>1</v>
      </c>
      <c r="B595">
        <v>7</v>
      </c>
      <c r="C595" s="2">
        <v>44927.454444444447</v>
      </c>
      <c r="D595">
        <v>1</v>
      </c>
      <c r="G595" t="str">
        <f>VLOOKUP(F595,'Vlookup tables'!$A$2:$B$10,2,FALSE)</f>
        <v>Unknown</v>
      </c>
      <c r="J595" t="str">
        <f t="shared" si="669"/>
        <v>Unknown</v>
      </c>
      <c r="L595" t="str">
        <f>VLOOKUP(K595,'Vlookup tables'!$A$2:$B$10,2,FALSE)</f>
        <v>Unknown</v>
      </c>
      <c r="N595" t="str">
        <f t="shared" si="629"/>
        <v>Unknown</v>
      </c>
      <c r="O595" t="str">
        <f t="shared" si="630"/>
        <v>Unknown</v>
      </c>
      <c r="P595" t="str">
        <f t="shared" si="631"/>
        <v>Unknown</v>
      </c>
      <c r="Q595" t="str">
        <f t="shared" si="632"/>
        <v>Unknown</v>
      </c>
      <c r="R595" t="str">
        <f t="shared" si="633"/>
        <v>Unknown</v>
      </c>
      <c r="T595" t="str">
        <f t="shared" si="670"/>
        <v>Unknown</v>
      </c>
      <c r="U595" t="str">
        <f t="shared" si="671"/>
        <v>Unknown</v>
      </c>
      <c r="V595" t="str">
        <f t="shared" si="672"/>
        <v>Unknown</v>
      </c>
      <c r="W595" t="str">
        <f t="shared" si="673"/>
        <v>Unknown</v>
      </c>
      <c r="X595" t="str">
        <f t="shared" si="674"/>
        <v>Unknown</v>
      </c>
      <c r="Z595" t="str">
        <f>VLOOKUP(Y595,'Vlookup tables'!$D$2:$E$6,2,FALSE)</f>
        <v>Unknown</v>
      </c>
      <c r="AA595" t="str">
        <f t="shared" si="611"/>
        <v>Unknown</v>
      </c>
      <c r="AB595" t="str">
        <f t="shared" si="634"/>
        <v>Unknown</v>
      </c>
      <c r="AC595" t="str">
        <f t="shared" si="635"/>
        <v>Unknown</v>
      </c>
      <c r="AD595" t="str">
        <f t="shared" si="636"/>
        <v>Unknown</v>
      </c>
      <c r="AE595" t="str">
        <f t="shared" si="637"/>
        <v>Unknown</v>
      </c>
      <c r="AF595" t="str">
        <f>IF(OR(AA595=FALSE,AA595="na"),"na",VLOOKUP(AV595,'Vlookup tables'!$G$2:$H$7,2,FALSE))</f>
        <v>Unknown</v>
      </c>
      <c r="AG595" t="str">
        <f>IF(OR(AB595=FALSE,AB595="na"),"na",VLOOKUP(AW595,'Vlookup tables'!$G$2:$H$7,2,FALSE))</f>
        <v>Unknown</v>
      </c>
      <c r="AH595" t="str">
        <f>IF(OR(AC595=FALSE,AC595="na"),"na",VLOOKUP(AX595,'Vlookup tables'!$G$2:$H$7,2,FALSE))</f>
        <v>Unknown</v>
      </c>
      <c r="AI595" t="str">
        <f>IF(OR(AD595=FALSE,AD595="na"),"na",VLOOKUP(AY595,'Vlookup tables'!$G$2:$H$7,2,FALSE))</f>
        <v>Unknown</v>
      </c>
      <c r="AJ595" t="str">
        <f>IF(OR(AA595=FALSE,AA595="na"),"na",VLOOKUP(BC595,'Vlookup tables'!$J$2:$K$5,2,FALSE))</f>
        <v>Unknown</v>
      </c>
      <c r="AK595" t="str">
        <f>IF(OR(AB595=FALSE,AB595="na"),"na",VLOOKUP(BD595,'Vlookup tables'!$J$2:$K$5,2,FALSE))</f>
        <v>Unknown</v>
      </c>
      <c r="AL595" t="str">
        <f>IF(OR(AC595=FALSE,AC595="na"),"na",VLOOKUP(BE595,'Vlookup tables'!$J$2:$K$5,2,FALSE))</f>
        <v>Unknown</v>
      </c>
      <c r="AM595" t="str">
        <f>IF(OR(AD595=FALSE,AD595="na"),"na",VLOOKUP(BF595,'Vlookup tables'!$J$2:$K$5,2,FALSE))</f>
        <v>Unknown</v>
      </c>
      <c r="AN595" t="b">
        <f t="shared" si="638"/>
        <v>0</v>
      </c>
      <c r="AO595" t="b">
        <f t="shared" si="639"/>
        <v>0</v>
      </c>
      <c r="AP595" t="b">
        <f t="shared" si="640"/>
        <v>0</v>
      </c>
      <c r="AQ595" t="b">
        <f t="shared" si="641"/>
        <v>0</v>
      </c>
      <c r="BQ595" t="str">
        <f t="shared" si="642"/>
        <v>Unknown</v>
      </c>
      <c r="BR595" t="str">
        <f t="shared" si="643"/>
        <v>Unknown</v>
      </c>
      <c r="BS595" t="str">
        <f t="shared" si="644"/>
        <v>Unknown</v>
      </c>
      <c r="BT595" t="str">
        <f t="shared" si="645"/>
        <v>Unknown</v>
      </c>
      <c r="BU595" t="str">
        <f t="shared" si="646"/>
        <v>Unknown</v>
      </c>
      <c r="BV595" t="str">
        <f t="shared" si="647"/>
        <v>Unknown</v>
      </c>
      <c r="BW595" t="str">
        <f>IF(OR(BR595=FALSE,BR595="na"),"na",VLOOKUP(CN595,'Vlookup tables'!$G$2:$H$7,2,FALSE))</f>
        <v>Unknown</v>
      </c>
      <c r="BX595" t="str">
        <f>IF(OR(BS595=FALSE,BS595="na"),"na",VLOOKUP(CO595,'Vlookup tables'!$G$2:$H$7,2,FALSE))</f>
        <v>Unknown</v>
      </c>
      <c r="BY595" t="str">
        <f>IF(OR(BT595=FALSE,BT595="na"),"na",VLOOKUP(CP595,'Vlookup tables'!$G$2:$H$7,2,FALSE))</f>
        <v>Unknown</v>
      </c>
      <c r="BZ595" t="str">
        <f>IF(OR(BU595=FALSE,BU595="na"),"na",VLOOKUP(CQ595,'Vlookup tables'!$G$2:$H$7,2,FALSE))</f>
        <v>Unknown</v>
      </c>
      <c r="CA595" t="str">
        <f>IF(OR(BR595=FALSE,BR595="na"),"na",VLOOKUP(CU595,'Vlookup tables'!$J$2:$K$5,2,FALSE))</f>
        <v>Unknown</v>
      </c>
      <c r="CB595" t="str">
        <f>IF(OR(BS595=FALSE,BS595="na"),"na",VLOOKUP(CV595,'Vlookup tables'!$J$2:$K$5,2,FALSE))</f>
        <v>Unknown</v>
      </c>
      <c r="CC595" t="str">
        <f>IF(OR(BT595=FALSE,BT595="na"),"na",VLOOKUP(CW595,'Vlookup tables'!$J$2:$K$5,2,FALSE))</f>
        <v>Unknown</v>
      </c>
      <c r="CD595" t="str">
        <f>IF(OR(BU595=FALSE,BU595="na"),"na",VLOOKUP(CX595,'Vlookup tables'!$J$2:$K$5,2,FALSE))</f>
        <v>Unknown</v>
      </c>
      <c r="CE595" t="b">
        <f t="shared" si="648"/>
        <v>0</v>
      </c>
      <c r="CF595" t="b">
        <f t="shared" si="649"/>
        <v>0</v>
      </c>
      <c r="CG595" t="b">
        <f t="shared" si="650"/>
        <v>0</v>
      </c>
      <c r="CH595" t="b">
        <f t="shared" si="651"/>
        <v>0</v>
      </c>
      <c r="DI595" t="b">
        <f t="shared" si="652"/>
        <v>0</v>
      </c>
      <c r="EQ595" t="str">
        <f t="shared" si="653"/>
        <v>Unknown</v>
      </c>
      <c r="ER595" t="b">
        <f t="shared" si="654"/>
        <v>0</v>
      </c>
      <c r="ES595" t="b">
        <f t="shared" si="655"/>
        <v>0</v>
      </c>
      <c r="ET595" t="b">
        <f t="shared" si="656"/>
        <v>0</v>
      </c>
      <c r="EU595" t="b">
        <f t="shared" si="657"/>
        <v>0</v>
      </c>
      <c r="EV595" t="b">
        <f t="shared" si="658"/>
        <v>0</v>
      </c>
      <c r="EW595" t="str">
        <f t="shared" si="612"/>
        <v>na</v>
      </c>
      <c r="EX595" t="str">
        <f t="shared" si="613"/>
        <v>na</v>
      </c>
      <c r="EY595" t="str">
        <f t="shared" si="614"/>
        <v>na</v>
      </c>
      <c r="EZ595" t="str">
        <f t="shared" si="615"/>
        <v>na</v>
      </c>
      <c r="FA595" t="str">
        <f t="shared" si="616"/>
        <v>na</v>
      </c>
      <c r="FB595" t="str">
        <f t="shared" si="617"/>
        <v>na</v>
      </c>
      <c r="FC595" t="str">
        <f t="shared" si="659"/>
        <v>na</v>
      </c>
      <c r="FD595" t="str">
        <f t="shared" si="618"/>
        <v>na</v>
      </c>
      <c r="FE595" t="str">
        <f t="shared" si="619"/>
        <v>na</v>
      </c>
      <c r="FF595" t="str">
        <f t="shared" si="620"/>
        <v>na</v>
      </c>
      <c r="FG595" t="str">
        <f t="shared" si="621"/>
        <v>na</v>
      </c>
      <c r="FH595" t="str">
        <f t="shared" si="660"/>
        <v>na</v>
      </c>
      <c r="FI595" t="str">
        <f>IF(OR(FD595=FALSE,FD595="na"),"na",VLOOKUP(GH595,'Vlookup tables'!$G$2:$H$7,2,FALSE))</f>
        <v>na</v>
      </c>
      <c r="FJ595" t="str">
        <f>IF(OR(FE595=FALSE,FE595="na"),"na",VLOOKUP(GI595,'Vlookup tables'!$G$2:$H$7,2,FALSE))</f>
        <v>na</v>
      </c>
      <c r="FK595" t="str">
        <f>IF(OR(FF595=FALSE,FF595="na"),"na",VLOOKUP(GJ595,'Vlookup tables'!$G$2:$H$7,2,FALSE))</f>
        <v>na</v>
      </c>
      <c r="FL595" t="str">
        <f>IF(OR(FG595=FALSE,FG595="na"),"na",VLOOKUP(GK595,'Vlookup tables'!$G$2:$H$7,2,FALSE))</f>
        <v>na</v>
      </c>
      <c r="FM595" t="str">
        <f>IF(OR(FD595=FALSE,FD595="na"),"na",VLOOKUP(GO595,'Vlookup tables'!$J$2:$K$5,2,FALSE))</f>
        <v>na</v>
      </c>
      <c r="FN595" t="str">
        <f>IF(OR(FE595=FALSE,FE595="na"),"na",VLOOKUP(GP595,'Vlookup tables'!$J$2:$K$5,2,FALSE))</f>
        <v>na</v>
      </c>
      <c r="FO595" t="str">
        <f>IF(OR(FF595=FALSE,FF595="na"),"na",VLOOKUP(GQ595,'Vlookup tables'!$J$2:$K$5,2,FALSE))</f>
        <v>na</v>
      </c>
      <c r="FP595" t="str">
        <f>IF(OR(FG595=FALSE,FG595="na"),"na",VLOOKUP(GR595,'Vlookup tables'!$J$2:$K$5,2,FALSE))</f>
        <v>na</v>
      </c>
      <c r="FQ595" t="str">
        <f t="shared" si="622"/>
        <v>na</v>
      </c>
      <c r="FR595" t="str">
        <f t="shared" si="623"/>
        <v>na</v>
      </c>
      <c r="FS595" t="str">
        <f t="shared" si="624"/>
        <v>na</v>
      </c>
      <c r="FT595" t="str">
        <f t="shared" si="625"/>
        <v>na</v>
      </c>
      <c r="FU595" t="str">
        <f t="shared" si="626"/>
        <v>na</v>
      </c>
      <c r="HX595" t="str">
        <f>IF(IT595="","Unknown",VLOOKUP(IT595,'Vlookup tables'!$B$13:$C$16,2,FALSE))</f>
        <v>Unknown</v>
      </c>
      <c r="HY595" t="str">
        <f>IF(IU595="","Unknown",VLOOKUP(IU595,'Vlookup tables'!$D$13:$E$16,2,FALSE))</f>
        <v>Unknown</v>
      </c>
      <c r="HZ595" t="str">
        <f>IF(IV595="","Unknown",VLOOKUP(IV595,'Vlookup tables'!$F$13:$G$16,2,FALSE))</f>
        <v>Unknown</v>
      </c>
      <c r="IA595" t="str">
        <f>IF(IW595="","Unknown",VLOOKUP(IW595,'Vlookup tables'!$H$13:$I$16,2,FALSE))</f>
        <v>Unknown</v>
      </c>
      <c r="IB595" t="str">
        <f>IF(IX595="","Unknown",VLOOKUP(IX595,'Vlookup tables'!$J$13:$K$16,2,FALSE))</f>
        <v>Unknown</v>
      </c>
      <c r="IC595" t="str">
        <f>IF(IY595="","Unknown",VLOOKUP(IY595,'Vlookup tables'!$L$13:$M$16,2,FALSE))</f>
        <v>Unknown</v>
      </c>
      <c r="ID595" t="str">
        <f>IF(IZ595="","Unknown",VLOOKUP(IZ595,'Vlookup tables'!$N$13:$O$16,2,FALSE))</f>
        <v>Unknown</v>
      </c>
      <c r="IE595" t="str">
        <f>VLOOKUP(JA595,'Vlookup tables'!$P$13:$Q$15,2,FALSE)</f>
        <v>Unknown</v>
      </c>
      <c r="IF595" t="str">
        <f t="shared" si="661"/>
        <v>na</v>
      </c>
      <c r="IG595" t="str">
        <f t="shared" si="662"/>
        <v>na</v>
      </c>
      <c r="IH595" t="str">
        <f t="shared" si="663"/>
        <v>na</v>
      </c>
      <c r="II595" t="str">
        <f t="shared" si="627"/>
        <v>na</v>
      </c>
      <c r="IJ595" t="str">
        <f>IF(OR(IF595=FALSE,IF595="na"),"na",VLOOKUP(JF595,'Vlookup tables'!$G$2:$H$7,2,FALSE))</f>
        <v>na</v>
      </c>
      <c r="IK595" t="str">
        <f>IF(OR(IG595=FALSE,IG595="na"),"na",VLOOKUP(JG595,'Vlookup tables'!$G$2:$H$7,2,FALSE))</f>
        <v>na</v>
      </c>
      <c r="IL595" t="str">
        <f>IF(OR(IH595=FALSE,IH595="na"),"na",VLOOKUP(JH595,'Vlookup tables'!$G$2:$H$7,2,FALSE))</f>
        <v>na</v>
      </c>
      <c r="IM595" t="str">
        <f>IF(OR(IF595=FALSE,IF595="na"),"na",VLOOKUP(JL595,'Vlookup tables'!$J$2:$K$5,2,FALSE))</f>
        <v>na</v>
      </c>
      <c r="IN595" t="str">
        <f>IF(OR(IG595=FALSE,IG595="na"),"na",VLOOKUP(JM595,'Vlookup tables'!$J$2:$K$5,2,FALSE))</f>
        <v>na</v>
      </c>
      <c r="IO595" t="str">
        <f>IF(OR(IH595=FALSE,IH595="na"),"na",VLOOKUP(JN595,'Vlookup tables'!$J$2:$K$5,2,FALSE))</f>
        <v>na</v>
      </c>
      <c r="IP595" t="str">
        <f t="shared" si="664"/>
        <v>na</v>
      </c>
      <c r="IQ595" t="str">
        <f t="shared" si="665"/>
        <v>na</v>
      </c>
      <c r="IR595" t="str">
        <f t="shared" si="666"/>
        <v>na</v>
      </c>
      <c r="IS595" t="b">
        <f t="shared" si="667"/>
        <v>0</v>
      </c>
      <c r="KQ595" t="b">
        <f t="shared" si="668"/>
        <v>0</v>
      </c>
      <c r="KR595">
        <f t="shared" si="628"/>
        <v>107</v>
      </c>
    </row>
    <row r="596" spans="1:304" ht="18" customHeight="1" outlineLevel="1" x14ac:dyDescent="0.3">
      <c r="A596">
        <v>1</v>
      </c>
      <c r="B596">
        <v>78</v>
      </c>
      <c r="C596" s="2">
        <v>44927.454861111109</v>
      </c>
      <c r="D596">
        <v>1</v>
      </c>
      <c r="G596" t="str">
        <f>VLOOKUP(F596,'Vlookup tables'!$A$2:$B$10,2,FALSE)</f>
        <v>Unknown</v>
      </c>
      <c r="J596" t="str">
        <f t="shared" si="669"/>
        <v>Unknown</v>
      </c>
      <c r="L596" t="str">
        <f>VLOOKUP(K596,'Vlookup tables'!$A$2:$B$10,2,FALSE)</f>
        <v>Unknown</v>
      </c>
      <c r="N596" t="str">
        <f t="shared" si="629"/>
        <v>Unknown</v>
      </c>
      <c r="O596" t="str">
        <f t="shared" si="630"/>
        <v>Unknown</v>
      </c>
      <c r="P596" t="str">
        <f t="shared" si="631"/>
        <v>Unknown</v>
      </c>
      <c r="Q596" t="str">
        <f t="shared" si="632"/>
        <v>Unknown</v>
      </c>
      <c r="R596" t="str">
        <f t="shared" si="633"/>
        <v>Unknown</v>
      </c>
      <c r="T596" t="str">
        <f t="shared" si="670"/>
        <v>Unknown</v>
      </c>
      <c r="U596" t="str">
        <f t="shared" si="671"/>
        <v>Unknown</v>
      </c>
      <c r="V596" t="str">
        <f t="shared" si="672"/>
        <v>Unknown</v>
      </c>
      <c r="W596" t="str">
        <f t="shared" si="673"/>
        <v>Unknown</v>
      </c>
      <c r="X596" t="str">
        <f t="shared" si="674"/>
        <v>Unknown</v>
      </c>
      <c r="Z596" t="str">
        <f>VLOOKUP(Y596,'Vlookup tables'!$D$2:$E$6,2,FALSE)</f>
        <v>Unknown</v>
      </c>
      <c r="AA596" t="str">
        <f t="shared" si="611"/>
        <v>Unknown</v>
      </c>
      <c r="AB596" t="str">
        <f t="shared" si="634"/>
        <v>Unknown</v>
      </c>
      <c r="AC596" t="str">
        <f t="shared" si="635"/>
        <v>Unknown</v>
      </c>
      <c r="AD596" t="str">
        <f t="shared" si="636"/>
        <v>Unknown</v>
      </c>
      <c r="AE596" t="str">
        <f t="shared" si="637"/>
        <v>Unknown</v>
      </c>
      <c r="AF596" t="str">
        <f>IF(OR(AA596=FALSE,AA596="na"),"na",VLOOKUP(AV596,'Vlookup tables'!$G$2:$H$7,2,FALSE))</f>
        <v>Unknown</v>
      </c>
      <c r="AG596" t="str">
        <f>IF(OR(AB596=FALSE,AB596="na"),"na",VLOOKUP(AW596,'Vlookup tables'!$G$2:$H$7,2,FALSE))</f>
        <v>Unknown</v>
      </c>
      <c r="AH596" t="str">
        <f>IF(OR(AC596=FALSE,AC596="na"),"na",VLOOKUP(AX596,'Vlookup tables'!$G$2:$H$7,2,FALSE))</f>
        <v>Unknown</v>
      </c>
      <c r="AI596" t="str">
        <f>IF(OR(AD596=FALSE,AD596="na"),"na",VLOOKUP(AY596,'Vlookup tables'!$G$2:$H$7,2,FALSE))</f>
        <v>Unknown</v>
      </c>
      <c r="AJ596" t="str">
        <f>IF(OR(AA596=FALSE,AA596="na"),"na",VLOOKUP(BC596,'Vlookup tables'!$J$2:$K$5,2,FALSE))</f>
        <v>Unknown</v>
      </c>
      <c r="AK596" t="str">
        <f>IF(OR(AB596=FALSE,AB596="na"),"na",VLOOKUP(BD596,'Vlookup tables'!$J$2:$K$5,2,FALSE))</f>
        <v>Unknown</v>
      </c>
      <c r="AL596" t="str">
        <f>IF(OR(AC596=FALSE,AC596="na"),"na",VLOOKUP(BE596,'Vlookup tables'!$J$2:$K$5,2,FALSE))</f>
        <v>Unknown</v>
      </c>
      <c r="AM596" t="str">
        <f>IF(OR(AD596=FALSE,AD596="na"),"na",VLOOKUP(BF596,'Vlookup tables'!$J$2:$K$5,2,FALSE))</f>
        <v>Unknown</v>
      </c>
      <c r="AN596" t="b">
        <f t="shared" si="638"/>
        <v>0</v>
      </c>
      <c r="AO596" t="b">
        <f t="shared" si="639"/>
        <v>0</v>
      </c>
      <c r="AP596" t="b">
        <f t="shared" si="640"/>
        <v>0</v>
      </c>
      <c r="AQ596" t="b">
        <f t="shared" si="641"/>
        <v>0</v>
      </c>
      <c r="BQ596" t="str">
        <f t="shared" si="642"/>
        <v>Unknown</v>
      </c>
      <c r="BR596" t="str">
        <f t="shared" si="643"/>
        <v>Unknown</v>
      </c>
      <c r="BS596" t="str">
        <f t="shared" si="644"/>
        <v>Unknown</v>
      </c>
      <c r="BT596" t="str">
        <f t="shared" si="645"/>
        <v>Unknown</v>
      </c>
      <c r="BU596" t="str">
        <f t="shared" si="646"/>
        <v>Unknown</v>
      </c>
      <c r="BV596" t="str">
        <f t="shared" si="647"/>
        <v>Unknown</v>
      </c>
      <c r="BW596" t="str">
        <f>IF(OR(BR596=FALSE,BR596="na"),"na",VLOOKUP(CN596,'Vlookup tables'!$G$2:$H$7,2,FALSE))</f>
        <v>Unknown</v>
      </c>
      <c r="BX596" t="str">
        <f>IF(OR(BS596=FALSE,BS596="na"),"na",VLOOKUP(CO596,'Vlookup tables'!$G$2:$H$7,2,FALSE))</f>
        <v>Unknown</v>
      </c>
      <c r="BY596" t="str">
        <f>IF(OR(BT596=FALSE,BT596="na"),"na",VLOOKUP(CP596,'Vlookup tables'!$G$2:$H$7,2,FALSE))</f>
        <v>Unknown</v>
      </c>
      <c r="BZ596" t="str">
        <f>IF(OR(BU596=FALSE,BU596="na"),"na",VLOOKUP(CQ596,'Vlookup tables'!$G$2:$H$7,2,FALSE))</f>
        <v>Unknown</v>
      </c>
      <c r="CA596" t="str">
        <f>IF(OR(BR596=FALSE,BR596="na"),"na",VLOOKUP(CU596,'Vlookup tables'!$J$2:$K$5,2,FALSE))</f>
        <v>Unknown</v>
      </c>
      <c r="CB596" t="str">
        <f>IF(OR(BS596=FALSE,BS596="na"),"na",VLOOKUP(CV596,'Vlookup tables'!$J$2:$K$5,2,FALSE))</f>
        <v>Unknown</v>
      </c>
      <c r="CC596" t="str">
        <f>IF(OR(BT596=FALSE,BT596="na"),"na",VLOOKUP(CW596,'Vlookup tables'!$J$2:$K$5,2,FALSE))</f>
        <v>Unknown</v>
      </c>
      <c r="CD596" t="str">
        <f>IF(OR(BU596=FALSE,BU596="na"),"na",VLOOKUP(CX596,'Vlookup tables'!$J$2:$K$5,2,FALSE))</f>
        <v>Unknown</v>
      </c>
      <c r="CE596" t="b">
        <f t="shared" si="648"/>
        <v>0</v>
      </c>
      <c r="CF596" t="b">
        <f t="shared" si="649"/>
        <v>0</v>
      </c>
      <c r="CG596" t="b">
        <f t="shared" si="650"/>
        <v>0</v>
      </c>
      <c r="CH596" t="b">
        <f t="shared" si="651"/>
        <v>0</v>
      </c>
      <c r="DI596" t="b">
        <f t="shared" si="652"/>
        <v>0</v>
      </c>
      <c r="EQ596" t="str">
        <f t="shared" si="653"/>
        <v>Unknown</v>
      </c>
      <c r="ER596" t="b">
        <f t="shared" si="654"/>
        <v>0</v>
      </c>
      <c r="ES596" t="b">
        <f t="shared" si="655"/>
        <v>0</v>
      </c>
      <c r="ET596" t="b">
        <f t="shared" si="656"/>
        <v>0</v>
      </c>
      <c r="EU596" t="b">
        <f t="shared" si="657"/>
        <v>0</v>
      </c>
      <c r="EV596" t="b">
        <f t="shared" si="658"/>
        <v>0</v>
      </c>
      <c r="EW596" t="str">
        <f t="shared" si="612"/>
        <v>na</v>
      </c>
      <c r="EX596" t="str">
        <f t="shared" si="613"/>
        <v>na</v>
      </c>
      <c r="EY596" t="str">
        <f t="shared" si="614"/>
        <v>na</v>
      </c>
      <c r="EZ596" t="str">
        <f t="shared" si="615"/>
        <v>na</v>
      </c>
      <c r="FA596" t="str">
        <f t="shared" si="616"/>
        <v>na</v>
      </c>
      <c r="FB596" t="str">
        <f t="shared" si="617"/>
        <v>na</v>
      </c>
      <c r="FC596" t="str">
        <f t="shared" si="659"/>
        <v>na</v>
      </c>
      <c r="FD596" t="str">
        <f t="shared" si="618"/>
        <v>na</v>
      </c>
      <c r="FE596" t="str">
        <f t="shared" si="619"/>
        <v>na</v>
      </c>
      <c r="FF596" t="str">
        <f t="shared" si="620"/>
        <v>na</v>
      </c>
      <c r="FG596" t="str">
        <f t="shared" si="621"/>
        <v>na</v>
      </c>
      <c r="FH596" t="str">
        <f t="shared" si="660"/>
        <v>na</v>
      </c>
      <c r="FI596" t="str">
        <f>IF(OR(FD596=FALSE,FD596="na"),"na",VLOOKUP(GH596,'Vlookup tables'!$G$2:$H$7,2,FALSE))</f>
        <v>na</v>
      </c>
      <c r="FJ596" t="str">
        <f>IF(OR(FE596=FALSE,FE596="na"),"na",VLOOKUP(GI596,'Vlookup tables'!$G$2:$H$7,2,FALSE))</f>
        <v>na</v>
      </c>
      <c r="FK596" t="str">
        <f>IF(OR(FF596=FALSE,FF596="na"),"na",VLOOKUP(GJ596,'Vlookup tables'!$G$2:$H$7,2,FALSE))</f>
        <v>na</v>
      </c>
      <c r="FL596" t="str">
        <f>IF(OR(FG596=FALSE,FG596="na"),"na",VLOOKUP(GK596,'Vlookup tables'!$G$2:$H$7,2,FALSE))</f>
        <v>na</v>
      </c>
      <c r="FM596" t="str">
        <f>IF(OR(FD596=FALSE,FD596="na"),"na",VLOOKUP(GO596,'Vlookup tables'!$J$2:$K$5,2,FALSE))</f>
        <v>na</v>
      </c>
      <c r="FN596" t="str">
        <f>IF(OR(FE596=FALSE,FE596="na"),"na",VLOOKUP(GP596,'Vlookup tables'!$J$2:$K$5,2,FALSE))</f>
        <v>na</v>
      </c>
      <c r="FO596" t="str">
        <f>IF(OR(FF596=FALSE,FF596="na"),"na",VLOOKUP(GQ596,'Vlookup tables'!$J$2:$K$5,2,FALSE))</f>
        <v>na</v>
      </c>
      <c r="FP596" t="str">
        <f>IF(OR(FG596=FALSE,FG596="na"),"na",VLOOKUP(GR596,'Vlookup tables'!$J$2:$K$5,2,FALSE))</f>
        <v>na</v>
      </c>
      <c r="FQ596" t="str">
        <f t="shared" si="622"/>
        <v>na</v>
      </c>
      <c r="FR596" t="str">
        <f t="shared" si="623"/>
        <v>na</v>
      </c>
      <c r="FS596" t="str">
        <f t="shared" si="624"/>
        <v>na</v>
      </c>
      <c r="FT596" t="str">
        <f t="shared" si="625"/>
        <v>na</v>
      </c>
      <c r="FU596" t="str">
        <f t="shared" si="626"/>
        <v>na</v>
      </c>
      <c r="HX596" t="str">
        <f>IF(IT596="","Unknown",VLOOKUP(IT596,'Vlookup tables'!$B$13:$C$16,2,FALSE))</f>
        <v>Unknown</v>
      </c>
      <c r="HY596" t="str">
        <f>IF(IU596="","Unknown",VLOOKUP(IU596,'Vlookup tables'!$D$13:$E$16,2,FALSE))</f>
        <v>Unknown</v>
      </c>
      <c r="HZ596" t="str">
        <f>IF(IV596="","Unknown",VLOOKUP(IV596,'Vlookup tables'!$F$13:$G$16,2,FALSE))</f>
        <v>Unknown</v>
      </c>
      <c r="IA596" t="str">
        <f>IF(IW596="","Unknown",VLOOKUP(IW596,'Vlookup tables'!$H$13:$I$16,2,FALSE))</f>
        <v>Unknown</v>
      </c>
      <c r="IB596" t="str">
        <f>IF(IX596="","Unknown",VLOOKUP(IX596,'Vlookup tables'!$J$13:$K$16,2,FALSE))</f>
        <v>Unknown</v>
      </c>
      <c r="IC596" t="str">
        <f>IF(IY596="","Unknown",VLOOKUP(IY596,'Vlookup tables'!$L$13:$M$16,2,FALSE))</f>
        <v>Unknown</v>
      </c>
      <c r="ID596" t="str">
        <f>IF(IZ596="","Unknown",VLOOKUP(IZ596,'Vlookup tables'!$N$13:$O$16,2,FALSE))</f>
        <v>Unknown</v>
      </c>
      <c r="IE596" t="str">
        <f>VLOOKUP(JA596,'Vlookup tables'!$P$13:$Q$15,2,FALSE)</f>
        <v>Unknown</v>
      </c>
      <c r="IF596" t="str">
        <f t="shared" si="661"/>
        <v>na</v>
      </c>
      <c r="IG596" t="str">
        <f t="shared" si="662"/>
        <v>na</v>
      </c>
      <c r="IH596" t="str">
        <f t="shared" si="663"/>
        <v>na</v>
      </c>
      <c r="II596" t="str">
        <f t="shared" si="627"/>
        <v>na</v>
      </c>
      <c r="IJ596" t="str">
        <f>IF(OR(IF596=FALSE,IF596="na"),"na",VLOOKUP(JF596,'Vlookup tables'!$G$2:$H$7,2,FALSE))</f>
        <v>na</v>
      </c>
      <c r="IK596" t="str">
        <f>IF(OR(IG596=FALSE,IG596="na"),"na",VLOOKUP(JG596,'Vlookup tables'!$G$2:$H$7,2,FALSE))</f>
        <v>na</v>
      </c>
      <c r="IL596" t="str">
        <f>IF(OR(IH596=FALSE,IH596="na"),"na",VLOOKUP(JH596,'Vlookup tables'!$G$2:$H$7,2,FALSE))</f>
        <v>na</v>
      </c>
      <c r="IM596" t="str">
        <f>IF(OR(IF596=FALSE,IF596="na"),"na",VLOOKUP(JL596,'Vlookup tables'!$J$2:$K$5,2,FALSE))</f>
        <v>na</v>
      </c>
      <c r="IN596" t="str">
        <f>IF(OR(IG596=FALSE,IG596="na"),"na",VLOOKUP(JM596,'Vlookup tables'!$J$2:$K$5,2,FALSE))</f>
        <v>na</v>
      </c>
      <c r="IO596" t="str">
        <f>IF(OR(IH596=FALSE,IH596="na"),"na",VLOOKUP(JN596,'Vlookup tables'!$J$2:$K$5,2,FALSE))</f>
        <v>na</v>
      </c>
      <c r="IP596" t="str">
        <f t="shared" si="664"/>
        <v>na</v>
      </c>
      <c r="IQ596" t="str">
        <f t="shared" si="665"/>
        <v>na</v>
      </c>
      <c r="IR596" t="str">
        <f t="shared" si="666"/>
        <v>na</v>
      </c>
      <c r="IS596" t="b">
        <f t="shared" si="667"/>
        <v>0</v>
      </c>
      <c r="KQ596" t="b">
        <f t="shared" si="668"/>
        <v>0</v>
      </c>
      <c r="KR596">
        <f t="shared" si="628"/>
        <v>107</v>
      </c>
    </row>
    <row r="597" spans="1:304" ht="21" customHeight="1" outlineLevel="1" x14ac:dyDescent="0.3">
      <c r="A597">
        <v>43</v>
      </c>
      <c r="B597">
        <v>1107</v>
      </c>
      <c r="C597" s="2">
        <v>44927.456319444442</v>
      </c>
      <c r="D597">
        <v>0.89999997615814198</v>
      </c>
      <c r="E597" t="s">
        <v>1477</v>
      </c>
      <c r="F597" t="s">
        <v>568</v>
      </c>
      <c r="G597">
        <f>VLOOKUP(F597,'Vlookup tables'!$A$2:$B$10,2,FALSE)</f>
        <v>6</v>
      </c>
      <c r="H597" t="s">
        <v>579</v>
      </c>
      <c r="J597" t="str">
        <f t="shared" si="669"/>
        <v>Unknown</v>
      </c>
      <c r="K597" t="s">
        <v>568</v>
      </c>
      <c r="L597">
        <f>VLOOKUP(K597,'Vlookup tables'!$A$2:$B$10,2,FALSE)</f>
        <v>6</v>
      </c>
      <c r="M597" t="s">
        <v>583</v>
      </c>
      <c r="N597" t="b">
        <f t="shared" si="629"/>
        <v>1</v>
      </c>
      <c r="O597" t="b">
        <f t="shared" si="630"/>
        <v>0</v>
      </c>
      <c r="P597" t="b">
        <f t="shared" si="631"/>
        <v>0</v>
      </c>
      <c r="Q597" t="b">
        <f t="shared" si="632"/>
        <v>0</v>
      </c>
      <c r="R597" t="b">
        <f t="shared" si="633"/>
        <v>0</v>
      </c>
      <c r="T597" t="str">
        <f t="shared" si="670"/>
        <v>na</v>
      </c>
      <c r="U597" t="str">
        <f t="shared" si="671"/>
        <v>Unknown</v>
      </c>
      <c r="V597" t="str">
        <f t="shared" si="672"/>
        <v>Unknown</v>
      </c>
      <c r="W597" t="str">
        <f t="shared" si="673"/>
        <v>Unknown</v>
      </c>
      <c r="X597" t="str">
        <f t="shared" si="674"/>
        <v>Unknown</v>
      </c>
      <c r="Y597" t="s">
        <v>584</v>
      </c>
      <c r="Z597">
        <f>VLOOKUP(Y597,'Vlookup tables'!$D$2:$E$6,2,FALSE)</f>
        <v>2</v>
      </c>
      <c r="AA597" t="str">
        <f t="shared" si="611"/>
        <v>na</v>
      </c>
      <c r="AB597" t="str">
        <f t="shared" si="634"/>
        <v>na</v>
      </c>
      <c r="AC597" t="str">
        <f t="shared" si="635"/>
        <v>na</v>
      </c>
      <c r="AD597" t="str">
        <f t="shared" si="636"/>
        <v>na</v>
      </c>
      <c r="AE597" t="str">
        <f t="shared" si="637"/>
        <v>na</v>
      </c>
      <c r="AF597" t="str">
        <f>IF(OR(AA597=FALSE,AA597="na"),"na",VLOOKUP(AV597,'Vlookup tables'!$G$2:$H$7,2,FALSE))</f>
        <v>na</v>
      </c>
      <c r="AG597" t="str">
        <f>IF(OR(AB597=FALSE,AB597="na"),"na",VLOOKUP(AW597,'Vlookup tables'!$G$2:$H$7,2,FALSE))</f>
        <v>na</v>
      </c>
      <c r="AH597" t="str">
        <f>IF(OR(AC597=FALSE,AC597="na"),"na",VLOOKUP(AX597,'Vlookup tables'!$G$2:$H$7,2,FALSE))</f>
        <v>na</v>
      </c>
      <c r="AI597" t="str">
        <f>IF(OR(AD597=FALSE,AD597="na"),"na",VLOOKUP(AY597,'Vlookup tables'!$G$2:$H$7,2,FALSE))</f>
        <v>na</v>
      </c>
      <c r="AJ597" t="str">
        <f>IF(OR(AA597=FALSE,AA597="na"),"na",VLOOKUP(BC597,'Vlookup tables'!$J$2:$K$5,2,FALSE))</f>
        <v>na</v>
      </c>
      <c r="AK597" t="str">
        <f>IF(OR(AB597=FALSE,AB597="na"),"na",VLOOKUP(BD597,'Vlookup tables'!$J$2:$K$5,2,FALSE))</f>
        <v>na</v>
      </c>
      <c r="AL597" t="str">
        <f>IF(OR(AC597=FALSE,AC597="na"),"na",VLOOKUP(BE597,'Vlookup tables'!$J$2:$K$5,2,FALSE))</f>
        <v>na</v>
      </c>
      <c r="AM597" t="str">
        <f>IF(OR(AD597=FALSE,AD597="na"),"na",VLOOKUP(BF597,'Vlookup tables'!$J$2:$K$5,2,FALSE))</f>
        <v>na</v>
      </c>
      <c r="AN597" t="str">
        <f t="shared" si="638"/>
        <v>na</v>
      </c>
      <c r="AO597" t="str">
        <f t="shared" si="639"/>
        <v>na</v>
      </c>
      <c r="AP597" t="str">
        <f t="shared" si="640"/>
        <v>na</v>
      </c>
      <c r="AQ597" t="str">
        <f t="shared" si="641"/>
        <v>na</v>
      </c>
      <c r="BQ597" t="str">
        <f t="shared" si="642"/>
        <v>na</v>
      </c>
      <c r="BR597" t="b">
        <f t="shared" si="643"/>
        <v>1</v>
      </c>
      <c r="BS597" t="b">
        <f t="shared" si="644"/>
        <v>1</v>
      </c>
      <c r="BT597" t="b">
        <f t="shared" si="645"/>
        <v>0</v>
      </c>
      <c r="BU597" t="b">
        <f t="shared" si="646"/>
        <v>1</v>
      </c>
      <c r="BV597" t="b">
        <f t="shared" si="647"/>
        <v>0</v>
      </c>
      <c r="BW597">
        <f>IF(OR(BR597=FALSE,BR597="na"),"na",VLOOKUP(CN597,'Vlookup tables'!$G$2:$H$7,2,FALSE))</f>
        <v>2</v>
      </c>
      <c r="BX597">
        <f>IF(OR(BS597=FALSE,BS597="na"),"na",VLOOKUP(CO597,'Vlookup tables'!$G$2:$H$7,2,FALSE))</f>
        <v>2</v>
      </c>
      <c r="BY597" t="str">
        <f>IF(OR(BT597=FALSE,BT597="na"),"na",VLOOKUP(CP597,'Vlookup tables'!$G$2:$H$7,2,FALSE))</f>
        <v>na</v>
      </c>
      <c r="BZ597">
        <f>IF(OR(BU597=FALSE,BU597="na"),"na",VLOOKUP(CQ597,'Vlookup tables'!$G$2:$H$7,2,FALSE))</f>
        <v>5</v>
      </c>
      <c r="CA597">
        <f>IF(OR(BR597=FALSE,BR597="na"),"na",VLOOKUP(CU597,'Vlookup tables'!$J$2:$K$5,2,FALSE))</f>
        <v>3</v>
      </c>
      <c r="CB597">
        <f>IF(OR(BS597=FALSE,BS597="na"),"na",VLOOKUP(CV597,'Vlookup tables'!$J$2:$K$5,2,FALSE))</f>
        <v>3</v>
      </c>
      <c r="CC597" t="str">
        <f>IF(OR(BT597=FALSE,BT597="na"),"na",VLOOKUP(CW597,'Vlookup tables'!$J$2:$K$5,2,FALSE))</f>
        <v>na</v>
      </c>
      <c r="CD597">
        <f>IF(OR(BU597=FALSE,BU597="na"),"na",VLOOKUP(CX597,'Vlookup tables'!$J$2:$K$5,2,FALSE))</f>
        <v>3</v>
      </c>
      <c r="CE597" t="b">
        <f t="shared" si="648"/>
        <v>0</v>
      </c>
      <c r="CF597" t="b">
        <f t="shared" si="649"/>
        <v>0</v>
      </c>
      <c r="CG597" t="str">
        <f t="shared" si="650"/>
        <v>na</v>
      </c>
      <c r="CH597" t="b">
        <f t="shared" si="651"/>
        <v>0</v>
      </c>
      <c r="CJ597" t="s">
        <v>667</v>
      </c>
      <c r="CN597" t="s">
        <v>531</v>
      </c>
      <c r="CO597" t="s">
        <v>531</v>
      </c>
      <c r="CQ597" t="s">
        <v>551</v>
      </c>
      <c r="CU597" t="s">
        <v>532</v>
      </c>
      <c r="CV597" t="s">
        <v>532</v>
      </c>
      <c r="CX597" t="s">
        <v>532</v>
      </c>
      <c r="DI597" t="b">
        <f t="shared" si="652"/>
        <v>0</v>
      </c>
      <c r="DK597" t="s">
        <v>751</v>
      </c>
      <c r="EQ597" t="str">
        <f t="shared" si="653"/>
        <v>Unknown</v>
      </c>
      <c r="ER597" t="b">
        <f t="shared" si="654"/>
        <v>0</v>
      </c>
      <c r="ES597" t="b">
        <f t="shared" si="655"/>
        <v>0</v>
      </c>
      <c r="ET597" t="b">
        <f t="shared" si="656"/>
        <v>0</v>
      </c>
      <c r="EU597" t="b">
        <f t="shared" si="657"/>
        <v>0</v>
      </c>
      <c r="EV597" t="b">
        <f t="shared" si="658"/>
        <v>0</v>
      </c>
      <c r="EW597" t="str">
        <f t="shared" si="612"/>
        <v>na</v>
      </c>
      <c r="EX597" t="str">
        <f t="shared" si="613"/>
        <v>na</v>
      </c>
      <c r="EY597" t="str">
        <f t="shared" si="614"/>
        <v>na</v>
      </c>
      <c r="EZ597" t="str">
        <f t="shared" si="615"/>
        <v>na</v>
      </c>
      <c r="FA597" t="str">
        <f t="shared" si="616"/>
        <v>na</v>
      </c>
      <c r="FB597" t="str">
        <f t="shared" si="617"/>
        <v>na</v>
      </c>
      <c r="FC597" t="str">
        <f t="shared" si="659"/>
        <v>na</v>
      </c>
      <c r="FD597" t="str">
        <f t="shared" si="618"/>
        <v>na</v>
      </c>
      <c r="FE597" t="str">
        <f t="shared" si="619"/>
        <v>na</v>
      </c>
      <c r="FF597" t="str">
        <f t="shared" si="620"/>
        <v>na</v>
      </c>
      <c r="FG597" t="str">
        <f t="shared" si="621"/>
        <v>na</v>
      </c>
      <c r="FH597" t="str">
        <f t="shared" si="660"/>
        <v>na</v>
      </c>
      <c r="FI597" t="str">
        <f>IF(OR(FD597=FALSE,FD597="na"),"na",VLOOKUP(GH597,'Vlookup tables'!$G$2:$H$7,2,FALSE))</f>
        <v>na</v>
      </c>
      <c r="FJ597" t="str">
        <f>IF(OR(FE597=FALSE,FE597="na"),"na",VLOOKUP(GI597,'Vlookup tables'!$G$2:$H$7,2,FALSE))</f>
        <v>na</v>
      </c>
      <c r="FK597" t="str">
        <f>IF(OR(FF597=FALSE,FF597="na"),"na",VLOOKUP(GJ597,'Vlookup tables'!$G$2:$H$7,2,FALSE))</f>
        <v>na</v>
      </c>
      <c r="FL597" t="str">
        <f>IF(OR(FG597=FALSE,FG597="na"),"na",VLOOKUP(GK597,'Vlookup tables'!$G$2:$H$7,2,FALSE))</f>
        <v>na</v>
      </c>
      <c r="FM597" t="str">
        <f>IF(OR(FD597=FALSE,FD597="na"),"na",VLOOKUP(GO597,'Vlookup tables'!$J$2:$K$5,2,FALSE))</f>
        <v>na</v>
      </c>
      <c r="FN597" t="str">
        <f>IF(OR(FE597=FALSE,FE597="na"),"na",VLOOKUP(GP597,'Vlookup tables'!$J$2:$K$5,2,FALSE))</f>
        <v>na</v>
      </c>
      <c r="FO597" t="str">
        <f>IF(OR(FF597=FALSE,FF597="na"),"na",VLOOKUP(GQ597,'Vlookup tables'!$J$2:$K$5,2,FALSE))</f>
        <v>na</v>
      </c>
      <c r="FP597" t="str">
        <f>IF(OR(FG597=FALSE,FG597="na"),"na",VLOOKUP(GR597,'Vlookup tables'!$J$2:$K$5,2,FALSE))</f>
        <v>na</v>
      </c>
      <c r="FQ597" t="str">
        <f t="shared" si="622"/>
        <v>na</v>
      </c>
      <c r="FR597" t="str">
        <f t="shared" si="623"/>
        <v>na</v>
      </c>
      <c r="FS597" t="str">
        <f t="shared" si="624"/>
        <v>na</v>
      </c>
      <c r="FT597" t="str">
        <f t="shared" si="625"/>
        <v>na</v>
      </c>
      <c r="FU597" t="str">
        <f t="shared" si="626"/>
        <v>na</v>
      </c>
      <c r="HX597" t="str">
        <f>IF(IT597="","Unknown",VLOOKUP(IT597,'Vlookup tables'!$B$13:$C$16,2,FALSE))</f>
        <v>Unknown</v>
      </c>
      <c r="HY597" t="str">
        <f>IF(IU597="","Unknown",VLOOKUP(IU597,'Vlookup tables'!$D$13:$E$16,2,FALSE))</f>
        <v>Unknown</v>
      </c>
      <c r="HZ597" t="str">
        <f>IF(IV597="","Unknown",VLOOKUP(IV597,'Vlookup tables'!$F$13:$G$16,2,FALSE))</f>
        <v>Unknown</v>
      </c>
      <c r="IA597" t="str">
        <f>IF(IW597="","Unknown",VLOOKUP(IW597,'Vlookup tables'!$H$13:$I$16,2,FALSE))</f>
        <v>Unknown</v>
      </c>
      <c r="IB597" t="str">
        <f>IF(IX597="","Unknown",VLOOKUP(IX597,'Vlookup tables'!$J$13:$K$16,2,FALSE))</f>
        <v>Unknown</v>
      </c>
      <c r="IC597" t="str">
        <f>IF(IY597="","Unknown",VLOOKUP(IY597,'Vlookup tables'!$L$13:$M$16,2,FALSE))</f>
        <v>Unknown</v>
      </c>
      <c r="ID597" t="str">
        <f>IF(IZ597="","Unknown",VLOOKUP(IZ597,'Vlookup tables'!$N$13:$O$16,2,FALSE))</f>
        <v>Unknown</v>
      </c>
      <c r="IE597" t="str">
        <f>VLOOKUP(JA597,'Vlookup tables'!$P$13:$Q$15,2,FALSE)</f>
        <v>Unknown</v>
      </c>
      <c r="IF597" t="str">
        <f t="shared" si="661"/>
        <v>na</v>
      </c>
      <c r="IG597" t="str">
        <f t="shared" si="662"/>
        <v>na</v>
      </c>
      <c r="IH597" t="str">
        <f t="shared" si="663"/>
        <v>na</v>
      </c>
      <c r="II597" t="str">
        <f t="shared" si="627"/>
        <v>na</v>
      </c>
      <c r="IJ597" t="str">
        <f>IF(OR(IF597=FALSE,IF597="na"),"na",VLOOKUP(JF597,'Vlookup tables'!$G$2:$H$7,2,FALSE))</f>
        <v>na</v>
      </c>
      <c r="IK597" t="str">
        <f>IF(OR(IG597=FALSE,IG597="na"),"na",VLOOKUP(JG597,'Vlookup tables'!$G$2:$H$7,2,FALSE))</f>
        <v>na</v>
      </c>
      <c r="IL597" t="str">
        <f>IF(OR(IH597=FALSE,IH597="na"),"na",VLOOKUP(JH597,'Vlookup tables'!$G$2:$H$7,2,FALSE))</f>
        <v>na</v>
      </c>
      <c r="IM597" t="str">
        <f>IF(OR(IF597=FALSE,IF597="na"),"na",VLOOKUP(JL597,'Vlookup tables'!$J$2:$K$5,2,FALSE))</f>
        <v>na</v>
      </c>
      <c r="IN597" t="str">
        <f>IF(OR(IG597=FALSE,IG597="na"),"na",VLOOKUP(JM597,'Vlookup tables'!$J$2:$K$5,2,FALSE))</f>
        <v>na</v>
      </c>
      <c r="IO597" t="str">
        <f>IF(OR(IH597=FALSE,IH597="na"),"na",VLOOKUP(JN597,'Vlookup tables'!$J$2:$K$5,2,FALSE))</f>
        <v>na</v>
      </c>
      <c r="IP597" t="str">
        <f t="shared" si="664"/>
        <v>na</v>
      </c>
      <c r="IQ597" t="str">
        <f t="shared" si="665"/>
        <v>na</v>
      </c>
      <c r="IR597" t="str">
        <f t="shared" si="666"/>
        <v>na</v>
      </c>
      <c r="IS597" t="b">
        <f t="shared" si="667"/>
        <v>0</v>
      </c>
      <c r="KQ597" t="b">
        <f t="shared" si="668"/>
        <v>0</v>
      </c>
      <c r="KR597">
        <f t="shared" si="628"/>
        <v>121</v>
      </c>
    </row>
    <row r="598" spans="1:304" ht="33" customHeight="1" outlineLevel="1" x14ac:dyDescent="0.3">
      <c r="A598">
        <v>10</v>
      </c>
      <c r="B598">
        <v>306</v>
      </c>
      <c r="C598" s="2">
        <v>44927.459780092591</v>
      </c>
      <c r="D598">
        <v>1</v>
      </c>
      <c r="E598" t="s">
        <v>544</v>
      </c>
      <c r="F598" t="s">
        <v>568</v>
      </c>
      <c r="G598">
        <f>VLOOKUP(F598,'Vlookup tables'!$A$2:$B$10,2,FALSE)</f>
        <v>6</v>
      </c>
      <c r="H598" t="s">
        <v>567</v>
      </c>
      <c r="J598" t="str">
        <f t="shared" si="669"/>
        <v>Administration</v>
      </c>
      <c r="K598" t="s">
        <v>568</v>
      </c>
      <c r="L598">
        <f>VLOOKUP(K598,'Vlookup tables'!$A$2:$B$10,2,FALSE)</f>
        <v>6</v>
      </c>
      <c r="N598" t="str">
        <f t="shared" si="629"/>
        <v>Unknown</v>
      </c>
      <c r="O598" t="str">
        <f t="shared" si="630"/>
        <v>Unknown</v>
      </c>
      <c r="P598" t="str">
        <f t="shared" si="631"/>
        <v>Unknown</v>
      </c>
      <c r="Q598" t="str">
        <f t="shared" si="632"/>
        <v>Unknown</v>
      </c>
      <c r="R598" t="str">
        <f t="shared" si="633"/>
        <v>Unknown</v>
      </c>
      <c r="T598" t="str">
        <f t="shared" si="670"/>
        <v>Unknown</v>
      </c>
      <c r="U598" t="str">
        <f t="shared" si="671"/>
        <v>Unknown</v>
      </c>
      <c r="V598" t="str">
        <f t="shared" si="672"/>
        <v>Unknown</v>
      </c>
      <c r="W598" t="str">
        <f t="shared" si="673"/>
        <v>Unknown</v>
      </c>
      <c r="X598" t="str">
        <f t="shared" si="674"/>
        <v>Unknown</v>
      </c>
      <c r="Z598" t="str">
        <f>VLOOKUP(Y598,'Vlookup tables'!$D$2:$E$6,2,FALSE)</f>
        <v>Unknown</v>
      </c>
      <c r="AA598" t="str">
        <f t="shared" si="611"/>
        <v>Unknown</v>
      </c>
      <c r="AB598" t="str">
        <f t="shared" si="634"/>
        <v>Unknown</v>
      </c>
      <c r="AC598" t="str">
        <f t="shared" si="635"/>
        <v>Unknown</v>
      </c>
      <c r="AD598" t="str">
        <f t="shared" si="636"/>
        <v>Unknown</v>
      </c>
      <c r="AE598" t="str">
        <f t="shared" si="637"/>
        <v>Unknown</v>
      </c>
      <c r="AF598" t="str">
        <f>IF(OR(AA598=FALSE,AA598="na"),"na",VLOOKUP(AV598,'Vlookup tables'!$G$2:$H$7,2,FALSE))</f>
        <v>Unknown</v>
      </c>
      <c r="AG598" t="str">
        <f>IF(OR(AB598=FALSE,AB598="na"),"na",VLOOKUP(AW598,'Vlookup tables'!$G$2:$H$7,2,FALSE))</f>
        <v>Unknown</v>
      </c>
      <c r="AH598" t="str">
        <f>IF(OR(AC598=FALSE,AC598="na"),"na",VLOOKUP(AX598,'Vlookup tables'!$G$2:$H$7,2,FALSE))</f>
        <v>Unknown</v>
      </c>
      <c r="AI598" t="str">
        <f>IF(OR(AD598=FALSE,AD598="na"),"na",VLOOKUP(AY598,'Vlookup tables'!$G$2:$H$7,2,FALSE))</f>
        <v>Unknown</v>
      </c>
      <c r="AJ598" t="str">
        <f>IF(OR(AA598=FALSE,AA598="na"),"na",VLOOKUP(BC598,'Vlookup tables'!$J$2:$K$5,2,FALSE))</f>
        <v>Unknown</v>
      </c>
      <c r="AK598" t="str">
        <f>IF(OR(AB598=FALSE,AB598="na"),"na",VLOOKUP(BD598,'Vlookup tables'!$J$2:$K$5,2,FALSE))</f>
        <v>Unknown</v>
      </c>
      <c r="AL598" t="str">
        <f>IF(OR(AC598=FALSE,AC598="na"),"na",VLOOKUP(BE598,'Vlookup tables'!$J$2:$K$5,2,FALSE))</f>
        <v>Unknown</v>
      </c>
      <c r="AM598" t="str">
        <f>IF(OR(AD598=FALSE,AD598="na"),"na",VLOOKUP(BF598,'Vlookup tables'!$J$2:$K$5,2,FALSE))</f>
        <v>Unknown</v>
      </c>
      <c r="AN598" t="b">
        <f t="shared" si="638"/>
        <v>0</v>
      </c>
      <c r="AO598" t="b">
        <f t="shared" si="639"/>
        <v>0</v>
      </c>
      <c r="AP598" t="b">
        <f t="shared" si="640"/>
        <v>0</v>
      </c>
      <c r="AQ598" t="b">
        <f t="shared" si="641"/>
        <v>0</v>
      </c>
      <c r="BQ598" t="str">
        <f t="shared" si="642"/>
        <v>Unknown</v>
      </c>
      <c r="BR598" t="str">
        <f t="shared" si="643"/>
        <v>Unknown</v>
      </c>
      <c r="BS598" t="str">
        <f t="shared" si="644"/>
        <v>Unknown</v>
      </c>
      <c r="BT598" t="str">
        <f t="shared" si="645"/>
        <v>Unknown</v>
      </c>
      <c r="BU598" t="str">
        <f t="shared" si="646"/>
        <v>Unknown</v>
      </c>
      <c r="BV598" t="str">
        <f t="shared" si="647"/>
        <v>Unknown</v>
      </c>
      <c r="BW598" t="str">
        <f>IF(OR(BR598=FALSE,BR598="na"),"na",VLOOKUP(CN598,'Vlookup tables'!$G$2:$H$7,2,FALSE))</f>
        <v>Unknown</v>
      </c>
      <c r="BX598" t="str">
        <f>IF(OR(BS598=FALSE,BS598="na"),"na",VLOOKUP(CO598,'Vlookup tables'!$G$2:$H$7,2,FALSE))</f>
        <v>Unknown</v>
      </c>
      <c r="BY598" t="str">
        <f>IF(OR(BT598=FALSE,BT598="na"),"na",VLOOKUP(CP598,'Vlookup tables'!$G$2:$H$7,2,FALSE))</f>
        <v>Unknown</v>
      </c>
      <c r="BZ598" t="str">
        <f>IF(OR(BU598=FALSE,BU598="na"),"na",VLOOKUP(CQ598,'Vlookup tables'!$G$2:$H$7,2,FALSE))</f>
        <v>Unknown</v>
      </c>
      <c r="CA598" t="str">
        <f>IF(OR(BR598=FALSE,BR598="na"),"na",VLOOKUP(CU598,'Vlookup tables'!$J$2:$K$5,2,FALSE))</f>
        <v>Unknown</v>
      </c>
      <c r="CB598" t="str">
        <f>IF(OR(BS598=FALSE,BS598="na"),"na",VLOOKUP(CV598,'Vlookup tables'!$J$2:$K$5,2,FALSE))</f>
        <v>Unknown</v>
      </c>
      <c r="CC598" t="str">
        <f>IF(OR(BT598=FALSE,BT598="na"),"na",VLOOKUP(CW598,'Vlookup tables'!$J$2:$K$5,2,FALSE))</f>
        <v>Unknown</v>
      </c>
      <c r="CD598" t="str">
        <f>IF(OR(BU598=FALSE,BU598="na"),"na",VLOOKUP(CX598,'Vlookup tables'!$J$2:$K$5,2,FALSE))</f>
        <v>Unknown</v>
      </c>
      <c r="CE598" t="b">
        <f t="shared" si="648"/>
        <v>0</v>
      </c>
      <c r="CF598" t="b">
        <f t="shared" si="649"/>
        <v>0</v>
      </c>
      <c r="CG598" t="b">
        <f t="shared" si="650"/>
        <v>0</v>
      </c>
      <c r="CH598" t="b">
        <f t="shared" si="651"/>
        <v>0</v>
      </c>
      <c r="DI598" t="b">
        <f t="shared" si="652"/>
        <v>0</v>
      </c>
      <c r="EQ598" t="str">
        <f t="shared" si="653"/>
        <v>Unknown</v>
      </c>
      <c r="ER598" t="b">
        <f t="shared" si="654"/>
        <v>0</v>
      </c>
      <c r="ES598" t="b">
        <f t="shared" si="655"/>
        <v>0</v>
      </c>
      <c r="ET598" t="b">
        <f t="shared" si="656"/>
        <v>0</v>
      </c>
      <c r="EU598" t="b">
        <f t="shared" si="657"/>
        <v>0</v>
      </c>
      <c r="EV598" t="b">
        <f t="shared" si="658"/>
        <v>0</v>
      </c>
      <c r="EW598" t="str">
        <f t="shared" si="612"/>
        <v>na</v>
      </c>
      <c r="EX598" t="str">
        <f t="shared" si="613"/>
        <v>na</v>
      </c>
      <c r="EY598" t="str">
        <f t="shared" si="614"/>
        <v>na</v>
      </c>
      <c r="EZ598" t="str">
        <f t="shared" si="615"/>
        <v>na</v>
      </c>
      <c r="FA598" t="str">
        <f t="shared" si="616"/>
        <v>na</v>
      </c>
      <c r="FB598" t="str">
        <f t="shared" si="617"/>
        <v>na</v>
      </c>
      <c r="FC598" t="str">
        <f t="shared" si="659"/>
        <v>na</v>
      </c>
      <c r="FD598" t="str">
        <f t="shared" si="618"/>
        <v>na</v>
      </c>
      <c r="FE598" t="str">
        <f t="shared" si="619"/>
        <v>na</v>
      </c>
      <c r="FF598" t="str">
        <f t="shared" si="620"/>
        <v>na</v>
      </c>
      <c r="FG598" t="str">
        <f t="shared" si="621"/>
        <v>na</v>
      </c>
      <c r="FH598" t="str">
        <f t="shared" si="660"/>
        <v>na</v>
      </c>
      <c r="FI598" t="str">
        <f>IF(OR(FD598=FALSE,FD598="na"),"na",VLOOKUP(GH598,'Vlookup tables'!$G$2:$H$7,2,FALSE))</f>
        <v>na</v>
      </c>
      <c r="FJ598" t="str">
        <f>IF(OR(FE598=FALSE,FE598="na"),"na",VLOOKUP(GI598,'Vlookup tables'!$G$2:$H$7,2,FALSE))</f>
        <v>na</v>
      </c>
      <c r="FK598" t="str">
        <f>IF(OR(FF598=FALSE,FF598="na"),"na",VLOOKUP(GJ598,'Vlookup tables'!$G$2:$H$7,2,FALSE))</f>
        <v>na</v>
      </c>
      <c r="FL598" t="str">
        <f>IF(OR(FG598=FALSE,FG598="na"),"na",VLOOKUP(GK598,'Vlookup tables'!$G$2:$H$7,2,FALSE))</f>
        <v>na</v>
      </c>
      <c r="FM598" t="str">
        <f>IF(OR(FD598=FALSE,FD598="na"),"na",VLOOKUP(GO598,'Vlookup tables'!$J$2:$K$5,2,FALSE))</f>
        <v>na</v>
      </c>
      <c r="FN598" t="str">
        <f>IF(OR(FE598=FALSE,FE598="na"),"na",VLOOKUP(GP598,'Vlookup tables'!$J$2:$K$5,2,FALSE))</f>
        <v>na</v>
      </c>
      <c r="FO598" t="str">
        <f>IF(OR(FF598=FALSE,FF598="na"),"na",VLOOKUP(GQ598,'Vlookup tables'!$J$2:$K$5,2,FALSE))</f>
        <v>na</v>
      </c>
      <c r="FP598" t="str">
        <f>IF(OR(FG598=FALSE,FG598="na"),"na",VLOOKUP(GR598,'Vlookup tables'!$J$2:$K$5,2,FALSE))</f>
        <v>na</v>
      </c>
      <c r="FQ598" t="str">
        <f t="shared" si="622"/>
        <v>na</v>
      </c>
      <c r="FR598" t="str">
        <f t="shared" si="623"/>
        <v>na</v>
      </c>
      <c r="FS598" t="str">
        <f t="shared" si="624"/>
        <v>na</v>
      </c>
      <c r="FT598" t="str">
        <f t="shared" si="625"/>
        <v>na</v>
      </c>
      <c r="FU598" t="str">
        <f t="shared" si="626"/>
        <v>na</v>
      </c>
      <c r="HX598" t="str">
        <f>IF(IT598="","Unknown",VLOOKUP(IT598,'Vlookup tables'!$B$13:$C$16,2,FALSE))</f>
        <v>Unknown</v>
      </c>
      <c r="HY598" t="str">
        <f>IF(IU598="","Unknown",VLOOKUP(IU598,'Vlookup tables'!$D$13:$E$16,2,FALSE))</f>
        <v>Unknown</v>
      </c>
      <c r="HZ598" t="str">
        <f>IF(IV598="","Unknown",VLOOKUP(IV598,'Vlookup tables'!$F$13:$G$16,2,FALSE))</f>
        <v>Unknown</v>
      </c>
      <c r="IA598" t="str">
        <f>IF(IW598="","Unknown",VLOOKUP(IW598,'Vlookup tables'!$H$13:$I$16,2,FALSE))</f>
        <v>Unknown</v>
      </c>
      <c r="IB598" t="str">
        <f>IF(IX598="","Unknown",VLOOKUP(IX598,'Vlookup tables'!$J$13:$K$16,2,FALSE))</f>
        <v>Unknown</v>
      </c>
      <c r="IC598" t="str">
        <f>IF(IY598="","Unknown",VLOOKUP(IY598,'Vlookup tables'!$L$13:$M$16,2,FALSE))</f>
        <v>Unknown</v>
      </c>
      <c r="ID598" t="str">
        <f>IF(IZ598="","Unknown",VLOOKUP(IZ598,'Vlookup tables'!$N$13:$O$16,2,FALSE))</f>
        <v>Unknown</v>
      </c>
      <c r="IE598" t="str">
        <f>VLOOKUP(JA598,'Vlookup tables'!$P$13:$Q$15,2,FALSE)</f>
        <v>Unknown</v>
      </c>
      <c r="IF598" t="str">
        <f t="shared" si="661"/>
        <v>na</v>
      </c>
      <c r="IG598" t="str">
        <f t="shared" si="662"/>
        <v>na</v>
      </c>
      <c r="IH598" t="str">
        <f t="shared" si="663"/>
        <v>na</v>
      </c>
      <c r="II598" t="str">
        <f t="shared" si="627"/>
        <v>na</v>
      </c>
      <c r="IJ598" t="str">
        <f>IF(OR(IF598=FALSE,IF598="na"),"na",VLOOKUP(JF598,'Vlookup tables'!$G$2:$H$7,2,FALSE))</f>
        <v>na</v>
      </c>
      <c r="IK598" t="str">
        <f>IF(OR(IG598=FALSE,IG598="na"),"na",VLOOKUP(JG598,'Vlookup tables'!$G$2:$H$7,2,FALSE))</f>
        <v>na</v>
      </c>
      <c r="IL598" t="str">
        <f>IF(OR(IH598=FALSE,IH598="na"),"na",VLOOKUP(JH598,'Vlookup tables'!$G$2:$H$7,2,FALSE))</f>
        <v>na</v>
      </c>
      <c r="IM598" t="str">
        <f>IF(OR(IF598=FALSE,IF598="na"),"na",VLOOKUP(JL598,'Vlookup tables'!$J$2:$K$5,2,FALSE))</f>
        <v>na</v>
      </c>
      <c r="IN598" t="str">
        <f>IF(OR(IG598=FALSE,IG598="na"),"na",VLOOKUP(JM598,'Vlookup tables'!$J$2:$K$5,2,FALSE))</f>
        <v>na</v>
      </c>
      <c r="IO598" t="str">
        <f>IF(OR(IH598=FALSE,IH598="na"),"na",VLOOKUP(JN598,'Vlookup tables'!$J$2:$K$5,2,FALSE))</f>
        <v>na</v>
      </c>
      <c r="IP598" t="str">
        <f t="shared" si="664"/>
        <v>na</v>
      </c>
      <c r="IQ598" t="str">
        <f t="shared" si="665"/>
        <v>na</v>
      </c>
      <c r="IR598" t="str">
        <f t="shared" si="666"/>
        <v>na</v>
      </c>
      <c r="IS598" t="b">
        <f t="shared" si="667"/>
        <v>0</v>
      </c>
      <c r="KQ598" t="b">
        <f t="shared" si="668"/>
        <v>0</v>
      </c>
      <c r="KR598">
        <f t="shared" si="628"/>
        <v>111</v>
      </c>
    </row>
    <row r="599" spans="1:304" ht="23.4" customHeight="1" outlineLevel="1" x14ac:dyDescent="0.3">
      <c r="A599">
        <v>1</v>
      </c>
      <c r="B599">
        <v>42</v>
      </c>
      <c r="C599" s="2">
        <v>44927.462812500002</v>
      </c>
      <c r="D599">
        <v>1</v>
      </c>
      <c r="G599" t="str">
        <f>VLOOKUP(F599,'Vlookup tables'!$A$2:$B$10,2,FALSE)</f>
        <v>Unknown</v>
      </c>
      <c r="J599" t="str">
        <f t="shared" si="669"/>
        <v>Unknown</v>
      </c>
      <c r="L599" t="str">
        <f>VLOOKUP(K599,'Vlookup tables'!$A$2:$B$10,2,FALSE)</f>
        <v>Unknown</v>
      </c>
      <c r="N599" t="str">
        <f t="shared" si="629"/>
        <v>Unknown</v>
      </c>
      <c r="O599" t="str">
        <f t="shared" si="630"/>
        <v>Unknown</v>
      </c>
      <c r="P599" t="str">
        <f t="shared" si="631"/>
        <v>Unknown</v>
      </c>
      <c r="Q599" t="str">
        <f t="shared" si="632"/>
        <v>Unknown</v>
      </c>
      <c r="R599" t="str">
        <f t="shared" si="633"/>
        <v>Unknown</v>
      </c>
      <c r="T599" t="str">
        <f t="shared" si="670"/>
        <v>Unknown</v>
      </c>
      <c r="U599" t="str">
        <f t="shared" si="671"/>
        <v>Unknown</v>
      </c>
      <c r="V599" t="str">
        <f t="shared" si="672"/>
        <v>Unknown</v>
      </c>
      <c r="W599" t="str">
        <f t="shared" si="673"/>
        <v>Unknown</v>
      </c>
      <c r="X599" t="str">
        <f t="shared" si="674"/>
        <v>Unknown</v>
      </c>
      <c r="Z599" t="str">
        <f>VLOOKUP(Y599,'Vlookup tables'!$D$2:$E$6,2,FALSE)</f>
        <v>Unknown</v>
      </c>
      <c r="AA599" t="str">
        <f t="shared" si="611"/>
        <v>Unknown</v>
      </c>
      <c r="AB599" t="str">
        <f t="shared" si="634"/>
        <v>Unknown</v>
      </c>
      <c r="AC599" t="str">
        <f t="shared" si="635"/>
        <v>Unknown</v>
      </c>
      <c r="AD599" t="str">
        <f t="shared" si="636"/>
        <v>Unknown</v>
      </c>
      <c r="AE599" t="str">
        <f t="shared" si="637"/>
        <v>Unknown</v>
      </c>
      <c r="AF599" t="str">
        <f>IF(OR(AA599=FALSE,AA599="na"),"na",VLOOKUP(AV599,'Vlookup tables'!$G$2:$H$7,2,FALSE))</f>
        <v>Unknown</v>
      </c>
      <c r="AG599" t="str">
        <f>IF(OR(AB599=FALSE,AB599="na"),"na",VLOOKUP(AW599,'Vlookup tables'!$G$2:$H$7,2,FALSE))</f>
        <v>Unknown</v>
      </c>
      <c r="AH599" t="str">
        <f>IF(OR(AC599=FALSE,AC599="na"),"na",VLOOKUP(AX599,'Vlookup tables'!$G$2:$H$7,2,FALSE))</f>
        <v>Unknown</v>
      </c>
      <c r="AI599" t="str">
        <f>IF(OR(AD599=FALSE,AD599="na"),"na",VLOOKUP(AY599,'Vlookup tables'!$G$2:$H$7,2,FALSE))</f>
        <v>Unknown</v>
      </c>
      <c r="AJ599" t="str">
        <f>IF(OR(AA599=FALSE,AA599="na"),"na",VLOOKUP(BC599,'Vlookup tables'!$J$2:$K$5,2,FALSE))</f>
        <v>Unknown</v>
      </c>
      <c r="AK599" t="str">
        <f>IF(OR(AB599=FALSE,AB599="na"),"na",VLOOKUP(BD599,'Vlookup tables'!$J$2:$K$5,2,FALSE))</f>
        <v>Unknown</v>
      </c>
      <c r="AL599" t="str">
        <f>IF(OR(AC599=FALSE,AC599="na"),"na",VLOOKUP(BE599,'Vlookup tables'!$J$2:$K$5,2,FALSE))</f>
        <v>Unknown</v>
      </c>
      <c r="AM599" t="str">
        <f>IF(OR(AD599=FALSE,AD599="na"),"na",VLOOKUP(BF599,'Vlookup tables'!$J$2:$K$5,2,FALSE))</f>
        <v>Unknown</v>
      </c>
      <c r="AN599" t="b">
        <f t="shared" si="638"/>
        <v>0</v>
      </c>
      <c r="AO599" t="b">
        <f t="shared" si="639"/>
        <v>0</v>
      </c>
      <c r="AP599" t="b">
        <f t="shared" si="640"/>
        <v>0</v>
      </c>
      <c r="AQ599" t="b">
        <f t="shared" si="641"/>
        <v>0</v>
      </c>
      <c r="BQ599" t="str">
        <f t="shared" si="642"/>
        <v>Unknown</v>
      </c>
      <c r="BR599" t="str">
        <f t="shared" si="643"/>
        <v>Unknown</v>
      </c>
      <c r="BS599" t="str">
        <f t="shared" si="644"/>
        <v>Unknown</v>
      </c>
      <c r="BT599" t="str">
        <f t="shared" si="645"/>
        <v>Unknown</v>
      </c>
      <c r="BU599" t="str">
        <f t="shared" si="646"/>
        <v>Unknown</v>
      </c>
      <c r="BV599" t="str">
        <f t="shared" si="647"/>
        <v>Unknown</v>
      </c>
      <c r="BW599" t="str">
        <f>IF(OR(BR599=FALSE,BR599="na"),"na",VLOOKUP(CN599,'Vlookup tables'!$G$2:$H$7,2,FALSE))</f>
        <v>Unknown</v>
      </c>
      <c r="BX599" t="str">
        <f>IF(OR(BS599=FALSE,BS599="na"),"na",VLOOKUP(CO599,'Vlookup tables'!$G$2:$H$7,2,FALSE))</f>
        <v>Unknown</v>
      </c>
      <c r="BY599" t="str">
        <f>IF(OR(BT599=FALSE,BT599="na"),"na",VLOOKUP(CP599,'Vlookup tables'!$G$2:$H$7,2,FALSE))</f>
        <v>Unknown</v>
      </c>
      <c r="BZ599" t="str">
        <f>IF(OR(BU599=FALSE,BU599="na"),"na",VLOOKUP(CQ599,'Vlookup tables'!$G$2:$H$7,2,FALSE))</f>
        <v>Unknown</v>
      </c>
      <c r="CA599" t="str">
        <f>IF(OR(BR599=FALSE,BR599="na"),"na",VLOOKUP(CU599,'Vlookup tables'!$J$2:$K$5,2,FALSE))</f>
        <v>Unknown</v>
      </c>
      <c r="CB599" t="str">
        <f>IF(OR(BS599=FALSE,BS599="na"),"na",VLOOKUP(CV599,'Vlookup tables'!$J$2:$K$5,2,FALSE))</f>
        <v>Unknown</v>
      </c>
      <c r="CC599" t="str">
        <f>IF(OR(BT599=FALSE,BT599="na"),"na",VLOOKUP(CW599,'Vlookup tables'!$J$2:$K$5,2,FALSE))</f>
        <v>Unknown</v>
      </c>
      <c r="CD599" t="str">
        <f>IF(OR(BU599=FALSE,BU599="na"),"na",VLOOKUP(CX599,'Vlookup tables'!$J$2:$K$5,2,FALSE))</f>
        <v>Unknown</v>
      </c>
      <c r="CE599" t="b">
        <f t="shared" si="648"/>
        <v>0</v>
      </c>
      <c r="CF599" t="b">
        <f t="shared" si="649"/>
        <v>0</v>
      </c>
      <c r="CG599" t="b">
        <f t="shared" si="650"/>
        <v>0</v>
      </c>
      <c r="CH599" t="b">
        <f t="shared" si="651"/>
        <v>0</v>
      </c>
      <c r="DI599" t="b">
        <f t="shared" si="652"/>
        <v>0</v>
      </c>
      <c r="EQ599" t="str">
        <f t="shared" si="653"/>
        <v>Unknown</v>
      </c>
      <c r="ER599" t="b">
        <f t="shared" si="654"/>
        <v>0</v>
      </c>
      <c r="ES599" t="b">
        <f t="shared" si="655"/>
        <v>0</v>
      </c>
      <c r="ET599" t="b">
        <f t="shared" si="656"/>
        <v>0</v>
      </c>
      <c r="EU599" t="b">
        <f t="shared" si="657"/>
        <v>0</v>
      </c>
      <c r="EV599" t="b">
        <f t="shared" si="658"/>
        <v>0</v>
      </c>
      <c r="EW599" t="str">
        <f t="shared" si="612"/>
        <v>na</v>
      </c>
      <c r="EX599" t="str">
        <f t="shared" si="613"/>
        <v>na</v>
      </c>
      <c r="EY599" t="str">
        <f t="shared" si="614"/>
        <v>na</v>
      </c>
      <c r="EZ599" t="str">
        <f t="shared" si="615"/>
        <v>na</v>
      </c>
      <c r="FA599" t="str">
        <f t="shared" si="616"/>
        <v>na</v>
      </c>
      <c r="FB599" t="str">
        <f t="shared" si="617"/>
        <v>na</v>
      </c>
      <c r="FC599" t="str">
        <f t="shared" si="659"/>
        <v>na</v>
      </c>
      <c r="FD599" t="str">
        <f t="shared" si="618"/>
        <v>na</v>
      </c>
      <c r="FE599" t="str">
        <f t="shared" si="619"/>
        <v>na</v>
      </c>
      <c r="FF599" t="str">
        <f t="shared" si="620"/>
        <v>na</v>
      </c>
      <c r="FG599" t="str">
        <f t="shared" si="621"/>
        <v>na</v>
      </c>
      <c r="FH599" t="str">
        <f t="shared" si="660"/>
        <v>na</v>
      </c>
      <c r="FI599" t="str">
        <f>IF(OR(FD599=FALSE,FD599="na"),"na",VLOOKUP(GH599,'Vlookup tables'!$G$2:$H$7,2,FALSE))</f>
        <v>na</v>
      </c>
      <c r="FJ599" t="str">
        <f>IF(OR(FE599=FALSE,FE599="na"),"na",VLOOKUP(GI599,'Vlookup tables'!$G$2:$H$7,2,FALSE))</f>
        <v>na</v>
      </c>
      <c r="FK599" t="str">
        <f>IF(OR(FF599=FALSE,FF599="na"),"na",VLOOKUP(GJ599,'Vlookup tables'!$G$2:$H$7,2,FALSE))</f>
        <v>na</v>
      </c>
      <c r="FL599" t="str">
        <f>IF(OR(FG599=FALSE,FG599="na"),"na",VLOOKUP(GK599,'Vlookup tables'!$G$2:$H$7,2,FALSE))</f>
        <v>na</v>
      </c>
      <c r="FM599" t="str">
        <f>IF(OR(FD599=FALSE,FD599="na"),"na",VLOOKUP(GO599,'Vlookup tables'!$J$2:$K$5,2,FALSE))</f>
        <v>na</v>
      </c>
      <c r="FN599" t="str">
        <f>IF(OR(FE599=FALSE,FE599="na"),"na",VLOOKUP(GP599,'Vlookup tables'!$J$2:$K$5,2,FALSE))</f>
        <v>na</v>
      </c>
      <c r="FO599" t="str">
        <f>IF(OR(FF599=FALSE,FF599="na"),"na",VLOOKUP(GQ599,'Vlookup tables'!$J$2:$K$5,2,FALSE))</f>
        <v>na</v>
      </c>
      <c r="FP599" t="str">
        <f>IF(OR(FG599=FALSE,FG599="na"),"na",VLOOKUP(GR599,'Vlookup tables'!$J$2:$K$5,2,FALSE))</f>
        <v>na</v>
      </c>
      <c r="FQ599" t="str">
        <f t="shared" si="622"/>
        <v>na</v>
      </c>
      <c r="FR599" t="str">
        <f t="shared" si="623"/>
        <v>na</v>
      </c>
      <c r="FS599" t="str">
        <f t="shared" si="624"/>
        <v>na</v>
      </c>
      <c r="FT599" t="str">
        <f t="shared" si="625"/>
        <v>na</v>
      </c>
      <c r="FU599" t="str">
        <f t="shared" si="626"/>
        <v>na</v>
      </c>
      <c r="HX599" t="str">
        <f>IF(IT599="","Unknown",VLOOKUP(IT599,'Vlookup tables'!$B$13:$C$16,2,FALSE))</f>
        <v>Unknown</v>
      </c>
      <c r="HY599" t="str">
        <f>IF(IU599="","Unknown",VLOOKUP(IU599,'Vlookup tables'!$D$13:$E$16,2,FALSE))</f>
        <v>Unknown</v>
      </c>
      <c r="HZ599" t="str">
        <f>IF(IV599="","Unknown",VLOOKUP(IV599,'Vlookup tables'!$F$13:$G$16,2,FALSE))</f>
        <v>Unknown</v>
      </c>
      <c r="IA599" t="str">
        <f>IF(IW599="","Unknown",VLOOKUP(IW599,'Vlookup tables'!$H$13:$I$16,2,FALSE))</f>
        <v>Unknown</v>
      </c>
      <c r="IB599" t="str">
        <f>IF(IX599="","Unknown",VLOOKUP(IX599,'Vlookup tables'!$J$13:$K$16,2,FALSE))</f>
        <v>Unknown</v>
      </c>
      <c r="IC599" t="str">
        <f>IF(IY599="","Unknown",VLOOKUP(IY599,'Vlookup tables'!$L$13:$M$16,2,FALSE))</f>
        <v>Unknown</v>
      </c>
      <c r="ID599" t="str">
        <f>IF(IZ599="","Unknown",VLOOKUP(IZ599,'Vlookup tables'!$N$13:$O$16,2,FALSE))</f>
        <v>Unknown</v>
      </c>
      <c r="IE599" t="str">
        <f>VLOOKUP(JA599,'Vlookup tables'!$P$13:$Q$15,2,FALSE)</f>
        <v>Unknown</v>
      </c>
      <c r="IF599" t="str">
        <f t="shared" si="661"/>
        <v>na</v>
      </c>
      <c r="IG599" t="str">
        <f t="shared" si="662"/>
        <v>na</v>
      </c>
      <c r="IH599" t="str">
        <f t="shared" si="663"/>
        <v>na</v>
      </c>
      <c r="II599" t="str">
        <f t="shared" si="627"/>
        <v>na</v>
      </c>
      <c r="IJ599" t="str">
        <f>IF(OR(IF599=FALSE,IF599="na"),"na",VLOOKUP(JF599,'Vlookup tables'!$G$2:$H$7,2,FALSE))</f>
        <v>na</v>
      </c>
      <c r="IK599" t="str">
        <f>IF(OR(IG599=FALSE,IG599="na"),"na",VLOOKUP(JG599,'Vlookup tables'!$G$2:$H$7,2,FALSE))</f>
        <v>na</v>
      </c>
      <c r="IL599" t="str">
        <f>IF(OR(IH599=FALSE,IH599="na"),"na",VLOOKUP(JH599,'Vlookup tables'!$G$2:$H$7,2,FALSE))</f>
        <v>na</v>
      </c>
      <c r="IM599" t="str">
        <f>IF(OR(IF599=FALSE,IF599="na"),"na",VLOOKUP(JL599,'Vlookup tables'!$J$2:$K$5,2,FALSE))</f>
        <v>na</v>
      </c>
      <c r="IN599" t="str">
        <f>IF(OR(IG599=FALSE,IG599="na"),"na",VLOOKUP(JM599,'Vlookup tables'!$J$2:$K$5,2,FALSE))</f>
        <v>na</v>
      </c>
      <c r="IO599" t="str">
        <f>IF(OR(IH599=FALSE,IH599="na"),"na",VLOOKUP(JN599,'Vlookup tables'!$J$2:$K$5,2,FALSE))</f>
        <v>na</v>
      </c>
      <c r="IP599" t="str">
        <f t="shared" si="664"/>
        <v>na</v>
      </c>
      <c r="IQ599" t="str">
        <f t="shared" si="665"/>
        <v>na</v>
      </c>
      <c r="IR599" t="str">
        <f t="shared" si="666"/>
        <v>na</v>
      </c>
      <c r="IS599" t="b">
        <f t="shared" si="667"/>
        <v>0</v>
      </c>
      <c r="KQ599" t="b">
        <f t="shared" si="668"/>
        <v>0</v>
      </c>
      <c r="KR599">
        <f t="shared" si="628"/>
        <v>107</v>
      </c>
    </row>
    <row r="600" spans="1:304" ht="32.4" customHeight="1" outlineLevel="1" x14ac:dyDescent="0.3">
      <c r="A600">
        <v>1</v>
      </c>
      <c r="B600">
        <v>37</v>
      </c>
      <c r="C600" s="2">
        <v>44927.464097222219</v>
      </c>
      <c r="D600">
        <v>0.89999997615814198</v>
      </c>
      <c r="G600" t="str">
        <f>VLOOKUP(F600,'Vlookup tables'!$A$2:$B$10,2,FALSE)</f>
        <v>Unknown</v>
      </c>
      <c r="J600" t="str">
        <f t="shared" si="669"/>
        <v>Unknown</v>
      </c>
      <c r="L600" t="str">
        <f>VLOOKUP(K600,'Vlookup tables'!$A$2:$B$10,2,FALSE)</f>
        <v>Unknown</v>
      </c>
      <c r="N600" t="str">
        <f t="shared" si="629"/>
        <v>Unknown</v>
      </c>
      <c r="O600" t="str">
        <f t="shared" si="630"/>
        <v>Unknown</v>
      </c>
      <c r="P600" t="str">
        <f t="shared" si="631"/>
        <v>Unknown</v>
      </c>
      <c r="Q600" t="str">
        <f t="shared" si="632"/>
        <v>Unknown</v>
      </c>
      <c r="R600" t="str">
        <f t="shared" si="633"/>
        <v>Unknown</v>
      </c>
      <c r="T600" t="str">
        <f t="shared" si="670"/>
        <v>Unknown</v>
      </c>
      <c r="U600" t="str">
        <f t="shared" si="671"/>
        <v>Unknown</v>
      </c>
      <c r="V600" t="str">
        <f t="shared" si="672"/>
        <v>Unknown</v>
      </c>
      <c r="W600" t="str">
        <f t="shared" si="673"/>
        <v>Unknown</v>
      </c>
      <c r="X600" t="str">
        <f t="shared" si="674"/>
        <v>Unknown</v>
      </c>
      <c r="Z600" t="str">
        <f>VLOOKUP(Y600,'Vlookup tables'!$D$2:$E$6,2,FALSE)</f>
        <v>Unknown</v>
      </c>
      <c r="AA600" t="str">
        <f t="shared" si="611"/>
        <v>Unknown</v>
      </c>
      <c r="AB600" t="str">
        <f t="shared" si="634"/>
        <v>Unknown</v>
      </c>
      <c r="AC600" t="str">
        <f t="shared" si="635"/>
        <v>Unknown</v>
      </c>
      <c r="AD600" t="str">
        <f t="shared" si="636"/>
        <v>Unknown</v>
      </c>
      <c r="AE600" t="str">
        <f t="shared" si="637"/>
        <v>Unknown</v>
      </c>
      <c r="AF600" t="str">
        <f>IF(OR(AA600=FALSE,AA600="na"),"na",VLOOKUP(AV600,'Vlookup tables'!$G$2:$H$7,2,FALSE))</f>
        <v>Unknown</v>
      </c>
      <c r="AG600" t="str">
        <f>IF(OR(AB600=FALSE,AB600="na"),"na",VLOOKUP(AW600,'Vlookup tables'!$G$2:$H$7,2,FALSE))</f>
        <v>Unknown</v>
      </c>
      <c r="AH600" t="str">
        <f>IF(OR(AC600=FALSE,AC600="na"),"na",VLOOKUP(AX600,'Vlookup tables'!$G$2:$H$7,2,FALSE))</f>
        <v>Unknown</v>
      </c>
      <c r="AI600" t="str">
        <f>IF(OR(AD600=FALSE,AD600="na"),"na",VLOOKUP(AY600,'Vlookup tables'!$G$2:$H$7,2,FALSE))</f>
        <v>Unknown</v>
      </c>
      <c r="AJ600" t="str">
        <f>IF(OR(AA600=FALSE,AA600="na"),"na",VLOOKUP(BC600,'Vlookup tables'!$J$2:$K$5,2,FALSE))</f>
        <v>Unknown</v>
      </c>
      <c r="AK600" t="str">
        <f>IF(OR(AB600=FALSE,AB600="na"),"na",VLOOKUP(BD600,'Vlookup tables'!$J$2:$K$5,2,FALSE))</f>
        <v>Unknown</v>
      </c>
      <c r="AL600" t="str">
        <f>IF(OR(AC600=FALSE,AC600="na"),"na",VLOOKUP(BE600,'Vlookup tables'!$J$2:$K$5,2,FALSE))</f>
        <v>Unknown</v>
      </c>
      <c r="AM600" t="str">
        <f>IF(OR(AD600=FALSE,AD600="na"),"na",VLOOKUP(BF600,'Vlookup tables'!$J$2:$K$5,2,FALSE))</f>
        <v>Unknown</v>
      </c>
      <c r="AN600" t="b">
        <f t="shared" si="638"/>
        <v>0</v>
      </c>
      <c r="AO600" t="b">
        <f t="shared" si="639"/>
        <v>0</v>
      </c>
      <c r="AP600" t="b">
        <f t="shared" si="640"/>
        <v>0</v>
      </c>
      <c r="AQ600" t="b">
        <f t="shared" si="641"/>
        <v>0</v>
      </c>
      <c r="BQ600" t="str">
        <f t="shared" si="642"/>
        <v>Unknown</v>
      </c>
      <c r="BR600" t="str">
        <f t="shared" si="643"/>
        <v>Unknown</v>
      </c>
      <c r="BS600" t="str">
        <f t="shared" si="644"/>
        <v>Unknown</v>
      </c>
      <c r="BT600" t="str">
        <f t="shared" si="645"/>
        <v>Unknown</v>
      </c>
      <c r="BU600" t="str">
        <f t="shared" si="646"/>
        <v>Unknown</v>
      </c>
      <c r="BV600" t="str">
        <f t="shared" si="647"/>
        <v>Unknown</v>
      </c>
      <c r="BW600" t="str">
        <f>IF(OR(BR600=FALSE,BR600="na"),"na",VLOOKUP(CN600,'Vlookup tables'!$G$2:$H$7,2,FALSE))</f>
        <v>Unknown</v>
      </c>
      <c r="BX600" t="str">
        <f>IF(OR(BS600=FALSE,BS600="na"),"na",VLOOKUP(CO600,'Vlookup tables'!$G$2:$H$7,2,FALSE))</f>
        <v>Unknown</v>
      </c>
      <c r="BY600" t="str">
        <f>IF(OR(BT600=FALSE,BT600="na"),"na",VLOOKUP(CP600,'Vlookup tables'!$G$2:$H$7,2,FALSE))</f>
        <v>Unknown</v>
      </c>
      <c r="BZ600" t="str">
        <f>IF(OR(BU600=FALSE,BU600="na"),"na",VLOOKUP(CQ600,'Vlookup tables'!$G$2:$H$7,2,FALSE))</f>
        <v>Unknown</v>
      </c>
      <c r="CA600" t="str">
        <f>IF(OR(BR600=FALSE,BR600="na"),"na",VLOOKUP(CU600,'Vlookup tables'!$J$2:$K$5,2,FALSE))</f>
        <v>Unknown</v>
      </c>
      <c r="CB600" t="str">
        <f>IF(OR(BS600=FALSE,BS600="na"),"na",VLOOKUP(CV600,'Vlookup tables'!$J$2:$K$5,2,FALSE))</f>
        <v>Unknown</v>
      </c>
      <c r="CC600" t="str">
        <f>IF(OR(BT600=FALSE,BT600="na"),"na",VLOOKUP(CW600,'Vlookup tables'!$J$2:$K$5,2,FALSE))</f>
        <v>Unknown</v>
      </c>
      <c r="CD600" t="str">
        <f>IF(OR(BU600=FALSE,BU600="na"),"na",VLOOKUP(CX600,'Vlookup tables'!$J$2:$K$5,2,FALSE))</f>
        <v>Unknown</v>
      </c>
      <c r="CE600" t="b">
        <f t="shared" si="648"/>
        <v>0</v>
      </c>
      <c r="CF600" t="b">
        <f t="shared" si="649"/>
        <v>0</v>
      </c>
      <c r="CG600" t="b">
        <f t="shared" si="650"/>
        <v>0</v>
      </c>
      <c r="CH600" t="b">
        <f t="shared" si="651"/>
        <v>0</v>
      </c>
      <c r="DI600" t="b">
        <f t="shared" si="652"/>
        <v>0</v>
      </c>
      <c r="EQ600" t="str">
        <f t="shared" si="653"/>
        <v>Unknown</v>
      </c>
      <c r="ER600" t="b">
        <f t="shared" si="654"/>
        <v>0</v>
      </c>
      <c r="ES600" t="b">
        <f t="shared" si="655"/>
        <v>0</v>
      </c>
      <c r="ET600" t="b">
        <f t="shared" si="656"/>
        <v>0</v>
      </c>
      <c r="EU600" t="b">
        <f t="shared" si="657"/>
        <v>0</v>
      </c>
      <c r="EV600" t="b">
        <f t="shared" si="658"/>
        <v>0</v>
      </c>
      <c r="EW600" t="str">
        <f t="shared" si="612"/>
        <v>na</v>
      </c>
      <c r="EX600" t="str">
        <f t="shared" si="613"/>
        <v>na</v>
      </c>
      <c r="EY600" t="str">
        <f t="shared" si="614"/>
        <v>na</v>
      </c>
      <c r="EZ600" t="str">
        <f t="shared" si="615"/>
        <v>na</v>
      </c>
      <c r="FA600" t="str">
        <f t="shared" si="616"/>
        <v>na</v>
      </c>
      <c r="FB600" t="str">
        <f t="shared" si="617"/>
        <v>na</v>
      </c>
      <c r="FC600" t="str">
        <f t="shared" si="659"/>
        <v>na</v>
      </c>
      <c r="FD600" t="str">
        <f t="shared" si="618"/>
        <v>na</v>
      </c>
      <c r="FE600" t="str">
        <f t="shared" si="619"/>
        <v>na</v>
      </c>
      <c r="FF600" t="str">
        <f t="shared" si="620"/>
        <v>na</v>
      </c>
      <c r="FG600" t="str">
        <f t="shared" si="621"/>
        <v>na</v>
      </c>
      <c r="FH600" t="str">
        <f t="shared" si="660"/>
        <v>na</v>
      </c>
      <c r="FI600" t="str">
        <f>IF(OR(FD600=FALSE,FD600="na"),"na",VLOOKUP(GH600,'Vlookup tables'!$G$2:$H$7,2,FALSE))</f>
        <v>na</v>
      </c>
      <c r="FJ600" t="str">
        <f>IF(OR(FE600=FALSE,FE600="na"),"na",VLOOKUP(GI600,'Vlookup tables'!$G$2:$H$7,2,FALSE))</f>
        <v>na</v>
      </c>
      <c r="FK600" t="str">
        <f>IF(OR(FF600=FALSE,FF600="na"),"na",VLOOKUP(GJ600,'Vlookup tables'!$G$2:$H$7,2,FALSE))</f>
        <v>na</v>
      </c>
      <c r="FL600" t="str">
        <f>IF(OR(FG600=FALSE,FG600="na"),"na",VLOOKUP(GK600,'Vlookup tables'!$G$2:$H$7,2,FALSE))</f>
        <v>na</v>
      </c>
      <c r="FM600" t="str">
        <f>IF(OR(FD600=FALSE,FD600="na"),"na",VLOOKUP(GO600,'Vlookup tables'!$J$2:$K$5,2,FALSE))</f>
        <v>na</v>
      </c>
      <c r="FN600" t="str">
        <f>IF(OR(FE600=FALSE,FE600="na"),"na",VLOOKUP(GP600,'Vlookup tables'!$J$2:$K$5,2,FALSE))</f>
        <v>na</v>
      </c>
      <c r="FO600" t="str">
        <f>IF(OR(FF600=FALSE,FF600="na"),"na",VLOOKUP(GQ600,'Vlookup tables'!$J$2:$K$5,2,FALSE))</f>
        <v>na</v>
      </c>
      <c r="FP600" t="str">
        <f>IF(OR(FG600=FALSE,FG600="na"),"na",VLOOKUP(GR600,'Vlookup tables'!$J$2:$K$5,2,FALSE))</f>
        <v>na</v>
      </c>
      <c r="FQ600" t="str">
        <f t="shared" si="622"/>
        <v>na</v>
      </c>
      <c r="FR600" t="str">
        <f t="shared" si="623"/>
        <v>na</v>
      </c>
      <c r="FS600" t="str">
        <f t="shared" si="624"/>
        <v>na</v>
      </c>
      <c r="FT600" t="str">
        <f t="shared" si="625"/>
        <v>na</v>
      </c>
      <c r="FU600" t="str">
        <f t="shared" si="626"/>
        <v>na</v>
      </c>
      <c r="HX600" t="str">
        <f>IF(IT600="","Unknown",VLOOKUP(IT600,'Vlookup tables'!$B$13:$C$16,2,FALSE))</f>
        <v>Unknown</v>
      </c>
      <c r="HY600" t="str">
        <f>IF(IU600="","Unknown",VLOOKUP(IU600,'Vlookup tables'!$D$13:$E$16,2,FALSE))</f>
        <v>Unknown</v>
      </c>
      <c r="HZ600" t="str">
        <f>IF(IV600="","Unknown",VLOOKUP(IV600,'Vlookup tables'!$F$13:$G$16,2,FALSE))</f>
        <v>Unknown</v>
      </c>
      <c r="IA600" t="str">
        <f>IF(IW600="","Unknown",VLOOKUP(IW600,'Vlookup tables'!$H$13:$I$16,2,FALSE))</f>
        <v>Unknown</v>
      </c>
      <c r="IB600" t="str">
        <f>IF(IX600="","Unknown",VLOOKUP(IX600,'Vlookup tables'!$J$13:$K$16,2,FALSE))</f>
        <v>Unknown</v>
      </c>
      <c r="IC600" t="str">
        <f>IF(IY600="","Unknown",VLOOKUP(IY600,'Vlookup tables'!$L$13:$M$16,2,FALSE))</f>
        <v>Unknown</v>
      </c>
      <c r="ID600" t="str">
        <f>IF(IZ600="","Unknown",VLOOKUP(IZ600,'Vlookup tables'!$N$13:$O$16,2,FALSE))</f>
        <v>Unknown</v>
      </c>
      <c r="IE600" t="str">
        <f>VLOOKUP(JA600,'Vlookup tables'!$P$13:$Q$15,2,FALSE)</f>
        <v>Unknown</v>
      </c>
      <c r="IF600" t="str">
        <f t="shared" si="661"/>
        <v>na</v>
      </c>
      <c r="IG600" t="str">
        <f t="shared" si="662"/>
        <v>na</v>
      </c>
      <c r="IH600" t="str">
        <f t="shared" si="663"/>
        <v>na</v>
      </c>
      <c r="II600" t="str">
        <f t="shared" si="627"/>
        <v>na</v>
      </c>
      <c r="IJ600" t="str">
        <f>IF(OR(IF600=FALSE,IF600="na"),"na",VLOOKUP(JF600,'Vlookup tables'!$G$2:$H$7,2,FALSE))</f>
        <v>na</v>
      </c>
      <c r="IK600" t="str">
        <f>IF(OR(IG600=FALSE,IG600="na"),"na",VLOOKUP(JG600,'Vlookup tables'!$G$2:$H$7,2,FALSE))</f>
        <v>na</v>
      </c>
      <c r="IL600" t="str">
        <f>IF(OR(IH600=FALSE,IH600="na"),"na",VLOOKUP(JH600,'Vlookup tables'!$G$2:$H$7,2,FALSE))</f>
        <v>na</v>
      </c>
      <c r="IM600" t="str">
        <f>IF(OR(IF600=FALSE,IF600="na"),"na",VLOOKUP(JL600,'Vlookup tables'!$J$2:$K$5,2,FALSE))</f>
        <v>na</v>
      </c>
      <c r="IN600" t="str">
        <f>IF(OR(IG600=FALSE,IG600="na"),"na",VLOOKUP(JM600,'Vlookup tables'!$J$2:$K$5,2,FALSE))</f>
        <v>na</v>
      </c>
      <c r="IO600" t="str">
        <f>IF(OR(IH600=FALSE,IH600="na"),"na",VLOOKUP(JN600,'Vlookup tables'!$J$2:$K$5,2,FALSE))</f>
        <v>na</v>
      </c>
      <c r="IP600" t="str">
        <f t="shared" si="664"/>
        <v>na</v>
      </c>
      <c r="IQ600" t="str">
        <f t="shared" si="665"/>
        <v>na</v>
      </c>
      <c r="IR600" t="str">
        <f t="shared" si="666"/>
        <v>na</v>
      </c>
      <c r="IS600" t="b">
        <f t="shared" si="667"/>
        <v>0</v>
      </c>
      <c r="KQ600" t="b">
        <f t="shared" si="668"/>
        <v>0</v>
      </c>
      <c r="KR600">
        <f t="shared" si="628"/>
        <v>107</v>
      </c>
    </row>
    <row r="601" spans="1:304" ht="18.600000000000001" customHeight="1" outlineLevel="1" x14ac:dyDescent="0.3">
      <c r="A601">
        <v>10</v>
      </c>
      <c r="B601">
        <v>43</v>
      </c>
      <c r="C601" s="2">
        <v>44927.465879629628</v>
      </c>
      <c r="D601">
        <v>1</v>
      </c>
      <c r="E601" t="s">
        <v>1324</v>
      </c>
      <c r="F601" t="s">
        <v>582</v>
      </c>
      <c r="G601">
        <f>VLOOKUP(F601,'Vlookup tables'!$A$2:$B$10,2,FALSE)</f>
        <v>1</v>
      </c>
      <c r="H601" t="s">
        <v>567</v>
      </c>
      <c r="J601" t="str">
        <f t="shared" si="669"/>
        <v>Administration</v>
      </c>
      <c r="K601" t="s">
        <v>566</v>
      </c>
      <c r="L601">
        <f>VLOOKUP(K601,'Vlookup tables'!$A$2:$B$10,2,FALSE)</f>
        <v>3</v>
      </c>
      <c r="N601" t="str">
        <f t="shared" si="629"/>
        <v>Unknown</v>
      </c>
      <c r="O601" t="str">
        <f t="shared" si="630"/>
        <v>Unknown</v>
      </c>
      <c r="P601" t="str">
        <f t="shared" si="631"/>
        <v>Unknown</v>
      </c>
      <c r="Q601" t="str">
        <f t="shared" si="632"/>
        <v>Unknown</v>
      </c>
      <c r="R601" t="str">
        <f t="shared" si="633"/>
        <v>Unknown</v>
      </c>
      <c r="T601" t="str">
        <f t="shared" si="670"/>
        <v>Unknown</v>
      </c>
      <c r="U601" t="str">
        <f t="shared" si="671"/>
        <v>Unknown</v>
      </c>
      <c r="V601" t="str">
        <f t="shared" si="672"/>
        <v>Unknown</v>
      </c>
      <c r="W601" t="str">
        <f t="shared" si="673"/>
        <v>Unknown</v>
      </c>
      <c r="X601" t="str">
        <f t="shared" si="674"/>
        <v>Unknown</v>
      </c>
      <c r="Z601" t="str">
        <f>VLOOKUP(Y601,'Vlookup tables'!$D$2:$E$6,2,FALSE)</f>
        <v>Unknown</v>
      </c>
      <c r="AA601" t="str">
        <f t="shared" si="611"/>
        <v>Unknown</v>
      </c>
      <c r="AB601" t="str">
        <f t="shared" si="634"/>
        <v>Unknown</v>
      </c>
      <c r="AC601" t="str">
        <f t="shared" si="635"/>
        <v>Unknown</v>
      </c>
      <c r="AD601" t="str">
        <f t="shared" si="636"/>
        <v>Unknown</v>
      </c>
      <c r="AE601" t="str">
        <f t="shared" si="637"/>
        <v>Unknown</v>
      </c>
      <c r="AF601" t="str">
        <f>IF(OR(AA601=FALSE,AA601="na"),"na",VLOOKUP(AV601,'Vlookup tables'!$G$2:$H$7,2,FALSE))</f>
        <v>Unknown</v>
      </c>
      <c r="AG601" t="str">
        <f>IF(OR(AB601=FALSE,AB601="na"),"na",VLOOKUP(AW601,'Vlookup tables'!$G$2:$H$7,2,FALSE))</f>
        <v>Unknown</v>
      </c>
      <c r="AH601" t="str">
        <f>IF(OR(AC601=FALSE,AC601="na"),"na",VLOOKUP(AX601,'Vlookup tables'!$G$2:$H$7,2,FALSE))</f>
        <v>Unknown</v>
      </c>
      <c r="AI601" t="str">
        <f>IF(OR(AD601=FALSE,AD601="na"),"na",VLOOKUP(AY601,'Vlookup tables'!$G$2:$H$7,2,FALSE))</f>
        <v>Unknown</v>
      </c>
      <c r="AJ601" t="str">
        <f>IF(OR(AA601=FALSE,AA601="na"),"na",VLOOKUP(BC601,'Vlookup tables'!$J$2:$K$5,2,FALSE))</f>
        <v>Unknown</v>
      </c>
      <c r="AK601" t="str">
        <f>IF(OR(AB601=FALSE,AB601="na"),"na",VLOOKUP(BD601,'Vlookup tables'!$J$2:$K$5,2,FALSE))</f>
        <v>Unknown</v>
      </c>
      <c r="AL601" t="str">
        <f>IF(OR(AC601=FALSE,AC601="na"),"na",VLOOKUP(BE601,'Vlookup tables'!$J$2:$K$5,2,FALSE))</f>
        <v>Unknown</v>
      </c>
      <c r="AM601" t="str">
        <f>IF(OR(AD601=FALSE,AD601="na"),"na",VLOOKUP(BF601,'Vlookup tables'!$J$2:$K$5,2,FALSE))</f>
        <v>Unknown</v>
      </c>
      <c r="AN601" t="b">
        <f t="shared" si="638"/>
        <v>0</v>
      </c>
      <c r="AO601" t="b">
        <f t="shared" si="639"/>
        <v>0</v>
      </c>
      <c r="AP601" t="b">
        <f t="shared" si="640"/>
        <v>0</v>
      </c>
      <c r="AQ601" t="b">
        <f t="shared" si="641"/>
        <v>0</v>
      </c>
      <c r="BQ601" t="str">
        <f t="shared" si="642"/>
        <v>Unknown</v>
      </c>
      <c r="BR601" t="str">
        <f t="shared" si="643"/>
        <v>Unknown</v>
      </c>
      <c r="BS601" t="str">
        <f t="shared" si="644"/>
        <v>Unknown</v>
      </c>
      <c r="BT601" t="str">
        <f t="shared" si="645"/>
        <v>Unknown</v>
      </c>
      <c r="BU601" t="str">
        <f t="shared" si="646"/>
        <v>Unknown</v>
      </c>
      <c r="BV601" t="str">
        <f t="shared" si="647"/>
        <v>Unknown</v>
      </c>
      <c r="BW601" t="str">
        <f>IF(OR(BR601=FALSE,BR601="na"),"na",VLOOKUP(CN601,'Vlookup tables'!$G$2:$H$7,2,FALSE))</f>
        <v>Unknown</v>
      </c>
      <c r="BX601" t="str">
        <f>IF(OR(BS601=FALSE,BS601="na"),"na",VLOOKUP(CO601,'Vlookup tables'!$G$2:$H$7,2,FALSE))</f>
        <v>Unknown</v>
      </c>
      <c r="BY601" t="str">
        <f>IF(OR(BT601=FALSE,BT601="na"),"na",VLOOKUP(CP601,'Vlookup tables'!$G$2:$H$7,2,FALSE))</f>
        <v>Unknown</v>
      </c>
      <c r="BZ601" t="str">
        <f>IF(OR(BU601=FALSE,BU601="na"),"na",VLOOKUP(CQ601,'Vlookup tables'!$G$2:$H$7,2,FALSE))</f>
        <v>Unknown</v>
      </c>
      <c r="CA601" t="str">
        <f>IF(OR(BR601=FALSE,BR601="na"),"na",VLOOKUP(CU601,'Vlookup tables'!$J$2:$K$5,2,FALSE))</f>
        <v>Unknown</v>
      </c>
      <c r="CB601" t="str">
        <f>IF(OR(BS601=FALSE,BS601="na"),"na",VLOOKUP(CV601,'Vlookup tables'!$J$2:$K$5,2,FALSE))</f>
        <v>Unknown</v>
      </c>
      <c r="CC601" t="str">
        <f>IF(OR(BT601=FALSE,BT601="na"),"na",VLOOKUP(CW601,'Vlookup tables'!$J$2:$K$5,2,FALSE))</f>
        <v>Unknown</v>
      </c>
      <c r="CD601" t="str">
        <f>IF(OR(BU601=FALSE,BU601="na"),"na",VLOOKUP(CX601,'Vlookup tables'!$J$2:$K$5,2,FALSE))</f>
        <v>Unknown</v>
      </c>
      <c r="CE601" t="b">
        <f t="shared" si="648"/>
        <v>0</v>
      </c>
      <c r="CF601" t="b">
        <f t="shared" si="649"/>
        <v>0</v>
      </c>
      <c r="CG601" t="b">
        <f t="shared" si="650"/>
        <v>0</v>
      </c>
      <c r="CH601" t="b">
        <f t="shared" si="651"/>
        <v>0</v>
      </c>
      <c r="DI601" t="b">
        <f t="shared" si="652"/>
        <v>0</v>
      </c>
      <c r="EQ601" t="str">
        <f t="shared" si="653"/>
        <v>Unknown</v>
      </c>
      <c r="ER601" t="b">
        <f t="shared" si="654"/>
        <v>0</v>
      </c>
      <c r="ES601" t="b">
        <f t="shared" si="655"/>
        <v>0</v>
      </c>
      <c r="ET601" t="b">
        <f t="shared" si="656"/>
        <v>0</v>
      </c>
      <c r="EU601" t="b">
        <f t="shared" si="657"/>
        <v>0</v>
      </c>
      <c r="EV601" t="b">
        <f t="shared" si="658"/>
        <v>0</v>
      </c>
      <c r="EW601" t="str">
        <f t="shared" si="612"/>
        <v>na</v>
      </c>
      <c r="EX601" t="str">
        <f t="shared" si="613"/>
        <v>na</v>
      </c>
      <c r="EY601" t="str">
        <f t="shared" si="614"/>
        <v>na</v>
      </c>
      <c r="EZ601" t="str">
        <f t="shared" si="615"/>
        <v>na</v>
      </c>
      <c r="FA601" t="str">
        <f t="shared" si="616"/>
        <v>na</v>
      </c>
      <c r="FB601" t="str">
        <f t="shared" si="617"/>
        <v>na</v>
      </c>
      <c r="FC601" t="str">
        <f t="shared" si="659"/>
        <v>na</v>
      </c>
      <c r="FD601" t="str">
        <f t="shared" si="618"/>
        <v>na</v>
      </c>
      <c r="FE601" t="str">
        <f t="shared" si="619"/>
        <v>na</v>
      </c>
      <c r="FF601" t="str">
        <f t="shared" si="620"/>
        <v>na</v>
      </c>
      <c r="FG601" t="str">
        <f t="shared" si="621"/>
        <v>na</v>
      </c>
      <c r="FH601" t="str">
        <f t="shared" si="660"/>
        <v>na</v>
      </c>
      <c r="FI601" t="str">
        <f>IF(OR(FD601=FALSE,FD601="na"),"na",VLOOKUP(GH601,'Vlookup tables'!$G$2:$H$7,2,FALSE))</f>
        <v>na</v>
      </c>
      <c r="FJ601" t="str">
        <f>IF(OR(FE601=FALSE,FE601="na"),"na",VLOOKUP(GI601,'Vlookup tables'!$G$2:$H$7,2,FALSE))</f>
        <v>na</v>
      </c>
      <c r="FK601" t="str">
        <f>IF(OR(FF601=FALSE,FF601="na"),"na",VLOOKUP(GJ601,'Vlookup tables'!$G$2:$H$7,2,FALSE))</f>
        <v>na</v>
      </c>
      <c r="FL601" t="str">
        <f>IF(OR(FG601=FALSE,FG601="na"),"na",VLOOKUP(GK601,'Vlookup tables'!$G$2:$H$7,2,FALSE))</f>
        <v>na</v>
      </c>
      <c r="FM601" t="str">
        <f>IF(OR(FD601=FALSE,FD601="na"),"na",VLOOKUP(GO601,'Vlookup tables'!$J$2:$K$5,2,FALSE))</f>
        <v>na</v>
      </c>
      <c r="FN601" t="str">
        <f>IF(OR(FE601=FALSE,FE601="na"),"na",VLOOKUP(GP601,'Vlookup tables'!$J$2:$K$5,2,FALSE))</f>
        <v>na</v>
      </c>
      <c r="FO601" t="str">
        <f>IF(OR(FF601=FALSE,FF601="na"),"na",VLOOKUP(GQ601,'Vlookup tables'!$J$2:$K$5,2,FALSE))</f>
        <v>na</v>
      </c>
      <c r="FP601" t="str">
        <f>IF(OR(FG601=FALSE,FG601="na"),"na",VLOOKUP(GR601,'Vlookup tables'!$J$2:$K$5,2,FALSE))</f>
        <v>na</v>
      </c>
      <c r="FQ601" t="str">
        <f t="shared" si="622"/>
        <v>na</v>
      </c>
      <c r="FR601" t="str">
        <f t="shared" si="623"/>
        <v>na</v>
      </c>
      <c r="FS601" t="str">
        <f t="shared" si="624"/>
        <v>na</v>
      </c>
      <c r="FT601" t="str">
        <f t="shared" si="625"/>
        <v>na</v>
      </c>
      <c r="FU601" t="str">
        <f t="shared" si="626"/>
        <v>na</v>
      </c>
      <c r="HX601" t="str">
        <f>IF(IT601="","Unknown",VLOOKUP(IT601,'Vlookup tables'!$B$13:$C$16,2,FALSE))</f>
        <v>Unknown</v>
      </c>
      <c r="HY601" t="str">
        <f>IF(IU601="","Unknown",VLOOKUP(IU601,'Vlookup tables'!$D$13:$E$16,2,FALSE))</f>
        <v>Unknown</v>
      </c>
      <c r="HZ601" t="str">
        <f>IF(IV601="","Unknown",VLOOKUP(IV601,'Vlookup tables'!$F$13:$G$16,2,FALSE))</f>
        <v>Unknown</v>
      </c>
      <c r="IA601" t="str">
        <f>IF(IW601="","Unknown",VLOOKUP(IW601,'Vlookup tables'!$H$13:$I$16,2,FALSE))</f>
        <v>Unknown</v>
      </c>
      <c r="IB601" t="str">
        <f>IF(IX601="","Unknown",VLOOKUP(IX601,'Vlookup tables'!$J$13:$K$16,2,FALSE))</f>
        <v>Unknown</v>
      </c>
      <c r="IC601" t="str">
        <f>IF(IY601="","Unknown",VLOOKUP(IY601,'Vlookup tables'!$L$13:$M$16,2,FALSE))</f>
        <v>Unknown</v>
      </c>
      <c r="ID601" t="str">
        <f>IF(IZ601="","Unknown",VLOOKUP(IZ601,'Vlookup tables'!$N$13:$O$16,2,FALSE))</f>
        <v>Unknown</v>
      </c>
      <c r="IE601" t="str">
        <f>VLOOKUP(JA601,'Vlookup tables'!$P$13:$Q$15,2,FALSE)</f>
        <v>Unknown</v>
      </c>
      <c r="IF601" t="str">
        <f t="shared" si="661"/>
        <v>na</v>
      </c>
      <c r="IG601" t="str">
        <f t="shared" si="662"/>
        <v>na</v>
      </c>
      <c r="IH601" t="str">
        <f t="shared" si="663"/>
        <v>na</v>
      </c>
      <c r="II601" t="str">
        <f t="shared" si="627"/>
        <v>na</v>
      </c>
      <c r="IJ601" t="str">
        <f>IF(OR(IF601=FALSE,IF601="na"),"na",VLOOKUP(JF601,'Vlookup tables'!$G$2:$H$7,2,FALSE))</f>
        <v>na</v>
      </c>
      <c r="IK601" t="str">
        <f>IF(OR(IG601=FALSE,IG601="na"),"na",VLOOKUP(JG601,'Vlookup tables'!$G$2:$H$7,2,FALSE))</f>
        <v>na</v>
      </c>
      <c r="IL601" t="str">
        <f>IF(OR(IH601=FALSE,IH601="na"),"na",VLOOKUP(JH601,'Vlookup tables'!$G$2:$H$7,2,FALSE))</f>
        <v>na</v>
      </c>
      <c r="IM601" t="str">
        <f>IF(OR(IF601=FALSE,IF601="na"),"na",VLOOKUP(JL601,'Vlookup tables'!$J$2:$K$5,2,FALSE))</f>
        <v>na</v>
      </c>
      <c r="IN601" t="str">
        <f>IF(OR(IG601=FALSE,IG601="na"),"na",VLOOKUP(JM601,'Vlookup tables'!$J$2:$K$5,2,FALSE))</f>
        <v>na</v>
      </c>
      <c r="IO601" t="str">
        <f>IF(OR(IH601=FALSE,IH601="na"),"na",VLOOKUP(JN601,'Vlookup tables'!$J$2:$K$5,2,FALSE))</f>
        <v>na</v>
      </c>
      <c r="IP601" t="str">
        <f t="shared" si="664"/>
        <v>na</v>
      </c>
      <c r="IQ601" t="str">
        <f t="shared" si="665"/>
        <v>na</v>
      </c>
      <c r="IR601" t="str">
        <f t="shared" si="666"/>
        <v>na</v>
      </c>
      <c r="IS601" t="b">
        <f t="shared" si="667"/>
        <v>0</v>
      </c>
      <c r="KQ601" t="b">
        <f t="shared" si="668"/>
        <v>0</v>
      </c>
      <c r="KR601">
        <f t="shared" si="628"/>
        <v>111</v>
      </c>
    </row>
    <row r="602" spans="1:304" ht="25.8" customHeight="1" outlineLevel="1" x14ac:dyDescent="0.3">
      <c r="A602">
        <v>45</v>
      </c>
      <c r="B602">
        <v>367</v>
      </c>
      <c r="C602" s="2">
        <v>44927.468182870369</v>
      </c>
      <c r="D602">
        <v>1</v>
      </c>
      <c r="E602" t="s">
        <v>544</v>
      </c>
      <c r="F602" t="s">
        <v>568</v>
      </c>
      <c r="G602">
        <f>VLOOKUP(F602,'Vlookup tables'!$A$2:$B$10,2,FALSE)</f>
        <v>6</v>
      </c>
      <c r="H602" t="s">
        <v>579</v>
      </c>
      <c r="I602" t="s">
        <v>2274</v>
      </c>
      <c r="J602" t="str">
        <f t="shared" si="669"/>
        <v>Motor Carrier</v>
      </c>
      <c r="K602" t="s">
        <v>568</v>
      </c>
      <c r="L602">
        <f>VLOOKUP(K602,'Vlookup tables'!$A$2:$B$10,2,FALSE)</f>
        <v>6</v>
      </c>
      <c r="M602" t="s">
        <v>583</v>
      </c>
      <c r="N602" t="b">
        <f t="shared" si="629"/>
        <v>1</v>
      </c>
      <c r="O602" t="b">
        <f t="shared" si="630"/>
        <v>0</v>
      </c>
      <c r="P602" t="b">
        <f t="shared" si="631"/>
        <v>0</v>
      </c>
      <c r="Q602" t="b">
        <f t="shared" si="632"/>
        <v>0</v>
      </c>
      <c r="R602" t="b">
        <f t="shared" si="633"/>
        <v>0</v>
      </c>
      <c r="T602" t="str">
        <f t="shared" si="670"/>
        <v>na</v>
      </c>
      <c r="U602" t="str">
        <f t="shared" si="671"/>
        <v>Unknown</v>
      </c>
      <c r="V602" t="str">
        <f t="shared" si="672"/>
        <v>Unknown</v>
      </c>
      <c r="W602" t="str">
        <f t="shared" si="673"/>
        <v>Unknown</v>
      </c>
      <c r="X602" t="str">
        <f t="shared" si="674"/>
        <v>Unknown</v>
      </c>
      <c r="Y602" t="s">
        <v>517</v>
      </c>
      <c r="Z602">
        <f>VLOOKUP(Y602,'Vlookup tables'!$D$2:$E$6,2,FALSE)</f>
        <v>1</v>
      </c>
      <c r="AA602" t="b">
        <f t="shared" si="611"/>
        <v>1</v>
      </c>
      <c r="AB602" t="b">
        <f t="shared" si="634"/>
        <v>0</v>
      </c>
      <c r="AC602" t="b">
        <f t="shared" si="635"/>
        <v>0</v>
      </c>
      <c r="AD602" t="b">
        <f t="shared" si="636"/>
        <v>0</v>
      </c>
      <c r="AE602" t="b">
        <f t="shared" si="637"/>
        <v>0</v>
      </c>
      <c r="AF602">
        <f>IF(OR(AA602=FALSE,AA602="na"),"na",VLOOKUP(AV602,'Vlookup tables'!$G$2:$H$7,2,FALSE))</f>
        <v>1</v>
      </c>
      <c r="AG602" t="str">
        <f>IF(OR(AB602=FALSE,AB602="na"),"na",VLOOKUP(AW602,'Vlookup tables'!$G$2:$H$7,2,FALSE))</f>
        <v>na</v>
      </c>
      <c r="AH602" t="str">
        <f>IF(OR(AC602=FALSE,AC602="na"),"na",VLOOKUP(AX602,'Vlookup tables'!$G$2:$H$7,2,FALSE))</f>
        <v>na</v>
      </c>
      <c r="AI602" t="str">
        <f>IF(OR(AD602=FALSE,AD602="na"),"na",VLOOKUP(AY602,'Vlookup tables'!$G$2:$H$7,2,FALSE))</f>
        <v>na</v>
      </c>
      <c r="AJ602">
        <f>IF(OR(AA602=FALSE,AA602="na"),"na",VLOOKUP(BC602,'Vlookup tables'!$J$2:$K$5,2,FALSE))</f>
        <v>2</v>
      </c>
      <c r="AK602" t="str">
        <f>IF(OR(AB602=FALSE,AB602="na"),"na",VLOOKUP(BD602,'Vlookup tables'!$J$2:$K$5,2,FALSE))</f>
        <v>na</v>
      </c>
      <c r="AL602" t="str">
        <f>IF(OR(AC602=FALSE,AC602="na"),"na",VLOOKUP(BE602,'Vlookup tables'!$J$2:$K$5,2,FALSE))</f>
        <v>na</v>
      </c>
      <c r="AM602" t="str">
        <f>IF(OR(AD602=FALSE,AD602="na"),"na",VLOOKUP(BF602,'Vlookup tables'!$J$2:$K$5,2,FALSE))</f>
        <v>na</v>
      </c>
      <c r="AN602" t="b">
        <f t="shared" si="638"/>
        <v>0</v>
      </c>
      <c r="AO602" t="str">
        <f t="shared" si="639"/>
        <v>na</v>
      </c>
      <c r="AP602" t="str">
        <f t="shared" si="640"/>
        <v>na</v>
      </c>
      <c r="AQ602" t="str">
        <f t="shared" si="641"/>
        <v>na</v>
      </c>
      <c r="AR602" t="s">
        <v>747</v>
      </c>
      <c r="AV602" t="s">
        <v>530</v>
      </c>
      <c r="AX602" t="s">
        <v>527</v>
      </c>
      <c r="BC602" t="s">
        <v>528</v>
      </c>
      <c r="BE602" t="s">
        <v>532</v>
      </c>
      <c r="BQ602" t="str">
        <f t="shared" si="642"/>
        <v>Yes</v>
      </c>
      <c r="BR602" t="b">
        <f t="shared" si="643"/>
        <v>1</v>
      </c>
      <c r="BS602" t="b">
        <f t="shared" si="644"/>
        <v>1</v>
      </c>
      <c r="BT602" t="b">
        <f t="shared" si="645"/>
        <v>1</v>
      </c>
      <c r="BU602" t="b">
        <f t="shared" si="646"/>
        <v>1</v>
      </c>
      <c r="BV602" t="b">
        <f t="shared" si="647"/>
        <v>0</v>
      </c>
      <c r="BW602">
        <f>IF(OR(BR602=FALSE,BR602="na"),"na",VLOOKUP(CN602,'Vlookup tables'!$G$2:$H$7,2,FALSE))</f>
        <v>3</v>
      </c>
      <c r="BX602">
        <f>IF(OR(BS602=FALSE,BS602="na"),"na",VLOOKUP(CO602,'Vlookup tables'!$G$2:$H$7,2,FALSE))</f>
        <v>3</v>
      </c>
      <c r="BY602">
        <f>IF(OR(BT602=FALSE,BT602="na"),"na",VLOOKUP(CP602,'Vlookup tables'!$G$2:$H$7,2,FALSE))</f>
        <v>2</v>
      </c>
      <c r="BZ602">
        <f>IF(OR(BU602=FALSE,BU602="na"),"na",VLOOKUP(CQ602,'Vlookup tables'!$G$2:$H$7,2,FALSE))</f>
        <v>1</v>
      </c>
      <c r="CA602">
        <f>IF(OR(BR602=FALSE,BR602="na"),"na",VLOOKUP(CU602,'Vlookup tables'!$J$2:$K$5,2,FALSE))</f>
        <v>3</v>
      </c>
      <c r="CB602">
        <f>IF(OR(BS602=FALSE,BS602="na"),"na",VLOOKUP(CV602,'Vlookup tables'!$J$2:$K$5,2,FALSE))</f>
        <v>3</v>
      </c>
      <c r="CC602">
        <f>IF(OR(BT602=FALSE,BT602="na"),"na",VLOOKUP(CW602,'Vlookup tables'!$J$2:$K$5,2,FALSE))</f>
        <v>2</v>
      </c>
      <c r="CD602">
        <f>IF(OR(BU602=FALSE,BU602="na"),"na",VLOOKUP(CX602,'Vlookup tables'!$J$2:$K$5,2,FALSE))</f>
        <v>2</v>
      </c>
      <c r="CE602" t="b">
        <f t="shared" si="648"/>
        <v>0</v>
      </c>
      <c r="CF602" t="b">
        <f t="shared" si="649"/>
        <v>0</v>
      </c>
      <c r="CG602" t="b">
        <f t="shared" si="650"/>
        <v>0</v>
      </c>
      <c r="CH602" t="b">
        <f t="shared" si="651"/>
        <v>0</v>
      </c>
      <c r="CI602" t="s">
        <v>519</v>
      </c>
      <c r="CJ602" t="s">
        <v>550</v>
      </c>
      <c r="CN602" t="s">
        <v>527</v>
      </c>
      <c r="CO602" t="s">
        <v>527</v>
      </c>
      <c r="CP602" t="s">
        <v>531</v>
      </c>
      <c r="CQ602" t="s">
        <v>530</v>
      </c>
      <c r="CU602" t="s">
        <v>532</v>
      </c>
      <c r="CV602" t="s">
        <v>532</v>
      </c>
      <c r="CW602" t="s">
        <v>528</v>
      </c>
      <c r="CX602" t="s">
        <v>528</v>
      </c>
      <c r="DI602" t="b">
        <f t="shared" si="652"/>
        <v>0</v>
      </c>
      <c r="DK602" t="s">
        <v>552</v>
      </c>
      <c r="EQ602" t="str">
        <f t="shared" si="653"/>
        <v>Unknown</v>
      </c>
      <c r="ER602" t="b">
        <f t="shared" si="654"/>
        <v>0</v>
      </c>
      <c r="ES602" t="b">
        <f t="shared" si="655"/>
        <v>0</v>
      </c>
      <c r="ET602" t="b">
        <f t="shared" si="656"/>
        <v>0</v>
      </c>
      <c r="EU602" t="b">
        <f t="shared" si="657"/>
        <v>0</v>
      </c>
      <c r="EV602" t="b">
        <f t="shared" si="658"/>
        <v>0</v>
      </c>
      <c r="EW602" t="str">
        <f t="shared" si="612"/>
        <v>na</v>
      </c>
      <c r="EX602" t="str">
        <f t="shared" si="613"/>
        <v>na</v>
      </c>
      <c r="EY602" t="str">
        <f t="shared" si="614"/>
        <v>na</v>
      </c>
      <c r="EZ602" t="str">
        <f t="shared" si="615"/>
        <v>na</v>
      </c>
      <c r="FA602" t="str">
        <f t="shared" si="616"/>
        <v>na</v>
      </c>
      <c r="FB602" t="str">
        <f t="shared" si="617"/>
        <v>na</v>
      </c>
      <c r="FC602" t="str">
        <f t="shared" si="659"/>
        <v>na</v>
      </c>
      <c r="FD602" t="str">
        <f t="shared" si="618"/>
        <v>na</v>
      </c>
      <c r="FE602" t="str">
        <f t="shared" si="619"/>
        <v>na</v>
      </c>
      <c r="FF602" t="str">
        <f t="shared" si="620"/>
        <v>na</v>
      </c>
      <c r="FG602" t="str">
        <f t="shared" si="621"/>
        <v>na</v>
      </c>
      <c r="FH602" t="str">
        <f t="shared" si="660"/>
        <v>na</v>
      </c>
      <c r="FI602" t="str">
        <f>IF(OR(FD602=FALSE,FD602="na"),"na",VLOOKUP(GH602,'Vlookup tables'!$G$2:$H$7,2,FALSE))</f>
        <v>na</v>
      </c>
      <c r="FJ602" t="str">
        <f>IF(OR(FE602=FALSE,FE602="na"),"na",VLOOKUP(GI602,'Vlookup tables'!$G$2:$H$7,2,FALSE))</f>
        <v>na</v>
      </c>
      <c r="FK602" t="str">
        <f>IF(OR(FF602=FALSE,FF602="na"),"na",VLOOKUP(GJ602,'Vlookup tables'!$G$2:$H$7,2,FALSE))</f>
        <v>na</v>
      </c>
      <c r="FL602" t="str">
        <f>IF(OR(FG602=FALSE,FG602="na"),"na",VLOOKUP(GK602,'Vlookup tables'!$G$2:$H$7,2,FALSE))</f>
        <v>na</v>
      </c>
      <c r="FM602" t="str">
        <f>IF(OR(FD602=FALSE,FD602="na"),"na",VLOOKUP(GO602,'Vlookup tables'!$J$2:$K$5,2,FALSE))</f>
        <v>na</v>
      </c>
      <c r="FN602" t="str">
        <f>IF(OR(FE602=FALSE,FE602="na"),"na",VLOOKUP(GP602,'Vlookup tables'!$J$2:$K$5,2,FALSE))</f>
        <v>na</v>
      </c>
      <c r="FO602" t="str">
        <f>IF(OR(FF602=FALSE,FF602="na"),"na",VLOOKUP(GQ602,'Vlookup tables'!$J$2:$K$5,2,FALSE))</f>
        <v>na</v>
      </c>
      <c r="FP602" t="str">
        <f>IF(OR(FG602=FALSE,FG602="na"),"na",VLOOKUP(GR602,'Vlookup tables'!$J$2:$K$5,2,FALSE))</f>
        <v>na</v>
      </c>
      <c r="FQ602" t="str">
        <f t="shared" si="622"/>
        <v>na</v>
      </c>
      <c r="FR602" t="str">
        <f t="shared" si="623"/>
        <v>na</v>
      </c>
      <c r="FS602" t="str">
        <f t="shared" si="624"/>
        <v>na</v>
      </c>
      <c r="FT602" t="str">
        <f t="shared" si="625"/>
        <v>na</v>
      </c>
      <c r="FU602" t="str">
        <f t="shared" si="626"/>
        <v>na</v>
      </c>
      <c r="HX602" t="str">
        <f>IF(IT602="","Unknown",VLOOKUP(IT602,'Vlookup tables'!$B$13:$C$16,2,FALSE))</f>
        <v>Unknown</v>
      </c>
      <c r="HY602" t="str">
        <f>IF(IU602="","Unknown",VLOOKUP(IU602,'Vlookup tables'!$D$13:$E$16,2,FALSE))</f>
        <v>Unknown</v>
      </c>
      <c r="HZ602" t="str">
        <f>IF(IV602="","Unknown",VLOOKUP(IV602,'Vlookup tables'!$F$13:$G$16,2,FALSE))</f>
        <v>Unknown</v>
      </c>
      <c r="IA602" t="str">
        <f>IF(IW602="","Unknown",VLOOKUP(IW602,'Vlookup tables'!$H$13:$I$16,2,FALSE))</f>
        <v>Unknown</v>
      </c>
      <c r="IB602" t="str">
        <f>IF(IX602="","Unknown",VLOOKUP(IX602,'Vlookup tables'!$J$13:$K$16,2,FALSE))</f>
        <v>Unknown</v>
      </c>
      <c r="IC602" t="str">
        <f>IF(IY602="","Unknown",VLOOKUP(IY602,'Vlookup tables'!$L$13:$M$16,2,FALSE))</f>
        <v>Unknown</v>
      </c>
      <c r="ID602" t="str">
        <f>IF(IZ602="","Unknown",VLOOKUP(IZ602,'Vlookup tables'!$N$13:$O$16,2,FALSE))</f>
        <v>Unknown</v>
      </c>
      <c r="IE602" t="str">
        <f>VLOOKUP(JA602,'Vlookup tables'!$P$13:$Q$15,2,FALSE)</f>
        <v>Unknown</v>
      </c>
      <c r="IF602" t="str">
        <f t="shared" si="661"/>
        <v>na</v>
      </c>
      <c r="IG602" t="str">
        <f t="shared" si="662"/>
        <v>na</v>
      </c>
      <c r="IH602" t="str">
        <f t="shared" si="663"/>
        <v>na</v>
      </c>
      <c r="II602" t="str">
        <f t="shared" si="627"/>
        <v>na</v>
      </c>
      <c r="IJ602" t="str">
        <f>IF(OR(IF602=FALSE,IF602="na"),"na",VLOOKUP(JF602,'Vlookup tables'!$G$2:$H$7,2,FALSE))</f>
        <v>na</v>
      </c>
      <c r="IK602" t="str">
        <f>IF(OR(IG602=FALSE,IG602="na"),"na",VLOOKUP(JG602,'Vlookup tables'!$G$2:$H$7,2,FALSE))</f>
        <v>na</v>
      </c>
      <c r="IL602" t="str">
        <f>IF(OR(IH602=FALSE,IH602="na"),"na",VLOOKUP(JH602,'Vlookup tables'!$G$2:$H$7,2,FALSE))</f>
        <v>na</v>
      </c>
      <c r="IM602" t="str">
        <f>IF(OR(IF602=FALSE,IF602="na"),"na",VLOOKUP(JL602,'Vlookup tables'!$J$2:$K$5,2,FALSE))</f>
        <v>na</v>
      </c>
      <c r="IN602" t="str">
        <f>IF(OR(IG602=FALSE,IG602="na"),"na",VLOOKUP(JM602,'Vlookup tables'!$J$2:$K$5,2,FALSE))</f>
        <v>na</v>
      </c>
      <c r="IO602" t="str">
        <f>IF(OR(IH602=FALSE,IH602="na"),"na",VLOOKUP(JN602,'Vlookup tables'!$J$2:$K$5,2,FALSE))</f>
        <v>na</v>
      </c>
      <c r="IP602" t="str">
        <f t="shared" si="664"/>
        <v>na</v>
      </c>
      <c r="IQ602" t="str">
        <f t="shared" si="665"/>
        <v>na</v>
      </c>
      <c r="IR602" t="str">
        <f t="shared" si="666"/>
        <v>na</v>
      </c>
      <c r="IS602" t="b">
        <f t="shared" si="667"/>
        <v>0</v>
      </c>
      <c r="KQ602" t="b">
        <f t="shared" si="668"/>
        <v>0</v>
      </c>
      <c r="KR602">
        <f t="shared" si="628"/>
        <v>130</v>
      </c>
    </row>
    <row r="603" spans="1:304" ht="33" customHeight="1" outlineLevel="1" x14ac:dyDescent="0.3">
      <c r="A603">
        <v>1</v>
      </c>
      <c r="B603">
        <v>6</v>
      </c>
      <c r="C603" s="2">
        <v>44927.470578703702</v>
      </c>
      <c r="D603">
        <v>1</v>
      </c>
      <c r="G603" t="str">
        <f>VLOOKUP(F603,'Vlookup tables'!$A$2:$B$10,2,FALSE)</f>
        <v>Unknown</v>
      </c>
      <c r="J603" t="str">
        <f t="shared" si="669"/>
        <v>Unknown</v>
      </c>
      <c r="L603" t="str">
        <f>VLOOKUP(K603,'Vlookup tables'!$A$2:$B$10,2,FALSE)</f>
        <v>Unknown</v>
      </c>
      <c r="N603" t="str">
        <f t="shared" si="629"/>
        <v>Unknown</v>
      </c>
      <c r="O603" t="str">
        <f t="shared" si="630"/>
        <v>Unknown</v>
      </c>
      <c r="P603" t="str">
        <f t="shared" si="631"/>
        <v>Unknown</v>
      </c>
      <c r="Q603" t="str">
        <f t="shared" si="632"/>
        <v>Unknown</v>
      </c>
      <c r="R603" t="str">
        <f t="shared" si="633"/>
        <v>Unknown</v>
      </c>
      <c r="T603" t="str">
        <f t="shared" si="670"/>
        <v>Unknown</v>
      </c>
      <c r="U603" t="str">
        <f t="shared" si="671"/>
        <v>Unknown</v>
      </c>
      <c r="V603" t="str">
        <f t="shared" si="672"/>
        <v>Unknown</v>
      </c>
      <c r="W603" t="str">
        <f t="shared" si="673"/>
        <v>Unknown</v>
      </c>
      <c r="X603" t="str">
        <f t="shared" si="674"/>
        <v>Unknown</v>
      </c>
      <c r="Z603" t="str">
        <f>VLOOKUP(Y603,'Vlookup tables'!$D$2:$E$6,2,FALSE)</f>
        <v>Unknown</v>
      </c>
      <c r="AA603" t="str">
        <f t="shared" si="611"/>
        <v>Unknown</v>
      </c>
      <c r="AB603" t="str">
        <f t="shared" si="634"/>
        <v>Unknown</v>
      </c>
      <c r="AC603" t="str">
        <f t="shared" si="635"/>
        <v>Unknown</v>
      </c>
      <c r="AD603" t="str">
        <f t="shared" si="636"/>
        <v>Unknown</v>
      </c>
      <c r="AE603" t="str">
        <f t="shared" si="637"/>
        <v>Unknown</v>
      </c>
      <c r="AF603" t="str">
        <f>IF(OR(AA603=FALSE,AA603="na"),"na",VLOOKUP(AV603,'Vlookup tables'!$G$2:$H$7,2,FALSE))</f>
        <v>Unknown</v>
      </c>
      <c r="AG603" t="str">
        <f>IF(OR(AB603=FALSE,AB603="na"),"na",VLOOKUP(AW603,'Vlookup tables'!$G$2:$H$7,2,FALSE))</f>
        <v>Unknown</v>
      </c>
      <c r="AH603" t="str">
        <f>IF(OR(AC603=FALSE,AC603="na"),"na",VLOOKUP(AX603,'Vlookup tables'!$G$2:$H$7,2,FALSE))</f>
        <v>Unknown</v>
      </c>
      <c r="AI603" t="str">
        <f>IF(OR(AD603=FALSE,AD603="na"),"na",VLOOKUP(AY603,'Vlookup tables'!$G$2:$H$7,2,FALSE))</f>
        <v>Unknown</v>
      </c>
      <c r="AJ603" t="str">
        <f>IF(OR(AA603=FALSE,AA603="na"),"na",VLOOKUP(BC603,'Vlookup tables'!$J$2:$K$5,2,FALSE))</f>
        <v>Unknown</v>
      </c>
      <c r="AK603" t="str">
        <f>IF(OR(AB603=FALSE,AB603="na"),"na",VLOOKUP(BD603,'Vlookup tables'!$J$2:$K$5,2,FALSE))</f>
        <v>Unknown</v>
      </c>
      <c r="AL603" t="str">
        <f>IF(OR(AC603=FALSE,AC603="na"),"na",VLOOKUP(BE603,'Vlookup tables'!$J$2:$K$5,2,FALSE))</f>
        <v>Unknown</v>
      </c>
      <c r="AM603" t="str">
        <f>IF(OR(AD603=FALSE,AD603="na"),"na",VLOOKUP(BF603,'Vlookup tables'!$J$2:$K$5,2,FALSE))</f>
        <v>Unknown</v>
      </c>
      <c r="AN603" t="b">
        <f t="shared" si="638"/>
        <v>0</v>
      </c>
      <c r="AO603" t="b">
        <f t="shared" si="639"/>
        <v>0</v>
      </c>
      <c r="AP603" t="b">
        <f t="shared" si="640"/>
        <v>0</v>
      </c>
      <c r="AQ603" t="b">
        <f t="shared" si="641"/>
        <v>0</v>
      </c>
      <c r="BQ603" t="str">
        <f t="shared" si="642"/>
        <v>Unknown</v>
      </c>
      <c r="BR603" t="str">
        <f t="shared" si="643"/>
        <v>Unknown</v>
      </c>
      <c r="BS603" t="str">
        <f t="shared" si="644"/>
        <v>Unknown</v>
      </c>
      <c r="BT603" t="str">
        <f t="shared" si="645"/>
        <v>Unknown</v>
      </c>
      <c r="BU603" t="str">
        <f t="shared" si="646"/>
        <v>Unknown</v>
      </c>
      <c r="BV603" t="str">
        <f t="shared" si="647"/>
        <v>Unknown</v>
      </c>
      <c r="BW603" t="str">
        <f>IF(OR(BR603=FALSE,BR603="na"),"na",VLOOKUP(CN603,'Vlookup tables'!$G$2:$H$7,2,FALSE))</f>
        <v>Unknown</v>
      </c>
      <c r="BX603" t="str">
        <f>IF(OR(BS603=FALSE,BS603="na"),"na",VLOOKUP(CO603,'Vlookup tables'!$G$2:$H$7,2,FALSE))</f>
        <v>Unknown</v>
      </c>
      <c r="BY603" t="str">
        <f>IF(OR(BT603=FALSE,BT603="na"),"na",VLOOKUP(CP603,'Vlookup tables'!$G$2:$H$7,2,FALSE))</f>
        <v>Unknown</v>
      </c>
      <c r="BZ603" t="str">
        <f>IF(OR(BU603=FALSE,BU603="na"),"na",VLOOKUP(CQ603,'Vlookup tables'!$G$2:$H$7,2,FALSE))</f>
        <v>Unknown</v>
      </c>
      <c r="CA603" t="str">
        <f>IF(OR(BR603=FALSE,BR603="na"),"na",VLOOKUP(CU603,'Vlookup tables'!$J$2:$K$5,2,FALSE))</f>
        <v>Unknown</v>
      </c>
      <c r="CB603" t="str">
        <f>IF(OR(BS603=FALSE,BS603="na"),"na",VLOOKUP(CV603,'Vlookup tables'!$J$2:$K$5,2,FALSE))</f>
        <v>Unknown</v>
      </c>
      <c r="CC603" t="str">
        <f>IF(OR(BT603=FALSE,BT603="na"),"na",VLOOKUP(CW603,'Vlookup tables'!$J$2:$K$5,2,FALSE))</f>
        <v>Unknown</v>
      </c>
      <c r="CD603" t="str">
        <f>IF(OR(BU603=FALSE,BU603="na"),"na",VLOOKUP(CX603,'Vlookup tables'!$J$2:$K$5,2,FALSE))</f>
        <v>Unknown</v>
      </c>
      <c r="CE603" t="b">
        <f t="shared" si="648"/>
        <v>0</v>
      </c>
      <c r="CF603" t="b">
        <f t="shared" si="649"/>
        <v>0</v>
      </c>
      <c r="CG603" t="b">
        <f t="shared" si="650"/>
        <v>0</v>
      </c>
      <c r="CH603" t="b">
        <f t="shared" si="651"/>
        <v>0</v>
      </c>
      <c r="DI603" t="b">
        <f t="shared" si="652"/>
        <v>0</v>
      </c>
      <c r="EQ603" t="str">
        <f t="shared" si="653"/>
        <v>Unknown</v>
      </c>
      <c r="ER603" t="b">
        <f t="shared" si="654"/>
        <v>0</v>
      </c>
      <c r="ES603" t="b">
        <f t="shared" si="655"/>
        <v>0</v>
      </c>
      <c r="ET603" t="b">
        <f t="shared" si="656"/>
        <v>0</v>
      </c>
      <c r="EU603" t="b">
        <f t="shared" si="657"/>
        <v>0</v>
      </c>
      <c r="EV603" t="b">
        <f t="shared" si="658"/>
        <v>0</v>
      </c>
      <c r="EW603" t="str">
        <f t="shared" si="612"/>
        <v>na</v>
      </c>
      <c r="EX603" t="str">
        <f t="shared" si="613"/>
        <v>na</v>
      </c>
      <c r="EY603" t="str">
        <f t="shared" si="614"/>
        <v>na</v>
      </c>
      <c r="EZ603" t="str">
        <f t="shared" si="615"/>
        <v>na</v>
      </c>
      <c r="FA603" t="str">
        <f t="shared" si="616"/>
        <v>na</v>
      </c>
      <c r="FB603" t="str">
        <f t="shared" si="617"/>
        <v>na</v>
      </c>
      <c r="FC603" t="str">
        <f t="shared" si="659"/>
        <v>na</v>
      </c>
      <c r="FD603" t="str">
        <f t="shared" si="618"/>
        <v>na</v>
      </c>
      <c r="FE603" t="str">
        <f t="shared" si="619"/>
        <v>na</v>
      </c>
      <c r="FF603" t="str">
        <f t="shared" si="620"/>
        <v>na</v>
      </c>
      <c r="FG603" t="str">
        <f t="shared" si="621"/>
        <v>na</v>
      </c>
      <c r="FH603" t="str">
        <f t="shared" si="660"/>
        <v>na</v>
      </c>
      <c r="FI603" t="str">
        <f>IF(OR(FD603=FALSE,FD603="na"),"na",VLOOKUP(GH603,'Vlookup tables'!$G$2:$H$7,2,FALSE))</f>
        <v>na</v>
      </c>
      <c r="FJ603" t="str">
        <f>IF(OR(FE603=FALSE,FE603="na"),"na",VLOOKUP(GI603,'Vlookup tables'!$G$2:$H$7,2,FALSE))</f>
        <v>na</v>
      </c>
      <c r="FK603" t="str">
        <f>IF(OR(FF603=FALSE,FF603="na"),"na",VLOOKUP(GJ603,'Vlookup tables'!$G$2:$H$7,2,FALSE))</f>
        <v>na</v>
      </c>
      <c r="FL603" t="str">
        <f>IF(OR(FG603=FALSE,FG603="na"),"na",VLOOKUP(GK603,'Vlookup tables'!$G$2:$H$7,2,FALSE))</f>
        <v>na</v>
      </c>
      <c r="FM603" t="str">
        <f>IF(OR(FD603=FALSE,FD603="na"),"na",VLOOKUP(GO603,'Vlookup tables'!$J$2:$K$5,2,FALSE))</f>
        <v>na</v>
      </c>
      <c r="FN603" t="str">
        <f>IF(OR(FE603=FALSE,FE603="na"),"na",VLOOKUP(GP603,'Vlookup tables'!$J$2:$K$5,2,FALSE))</f>
        <v>na</v>
      </c>
      <c r="FO603" t="str">
        <f>IF(OR(FF603=FALSE,FF603="na"),"na",VLOOKUP(GQ603,'Vlookup tables'!$J$2:$K$5,2,FALSE))</f>
        <v>na</v>
      </c>
      <c r="FP603" t="str">
        <f>IF(OR(FG603=FALSE,FG603="na"),"na",VLOOKUP(GR603,'Vlookup tables'!$J$2:$K$5,2,FALSE))</f>
        <v>na</v>
      </c>
      <c r="FQ603" t="str">
        <f t="shared" si="622"/>
        <v>na</v>
      </c>
      <c r="FR603" t="str">
        <f t="shared" si="623"/>
        <v>na</v>
      </c>
      <c r="FS603" t="str">
        <f t="shared" si="624"/>
        <v>na</v>
      </c>
      <c r="FT603" t="str">
        <f t="shared" si="625"/>
        <v>na</v>
      </c>
      <c r="FU603" t="str">
        <f t="shared" si="626"/>
        <v>na</v>
      </c>
      <c r="HX603" t="str">
        <f>IF(IT603="","Unknown",VLOOKUP(IT603,'Vlookup tables'!$B$13:$C$16,2,FALSE))</f>
        <v>Unknown</v>
      </c>
      <c r="HY603" t="str">
        <f>IF(IU603="","Unknown",VLOOKUP(IU603,'Vlookup tables'!$D$13:$E$16,2,FALSE))</f>
        <v>Unknown</v>
      </c>
      <c r="HZ603" t="str">
        <f>IF(IV603="","Unknown",VLOOKUP(IV603,'Vlookup tables'!$F$13:$G$16,2,FALSE))</f>
        <v>Unknown</v>
      </c>
      <c r="IA603" t="str">
        <f>IF(IW603="","Unknown",VLOOKUP(IW603,'Vlookup tables'!$H$13:$I$16,2,FALSE))</f>
        <v>Unknown</v>
      </c>
      <c r="IB603" t="str">
        <f>IF(IX603="","Unknown",VLOOKUP(IX603,'Vlookup tables'!$J$13:$K$16,2,FALSE))</f>
        <v>Unknown</v>
      </c>
      <c r="IC603" t="str">
        <f>IF(IY603="","Unknown",VLOOKUP(IY603,'Vlookup tables'!$L$13:$M$16,2,FALSE))</f>
        <v>Unknown</v>
      </c>
      <c r="ID603" t="str">
        <f>IF(IZ603="","Unknown",VLOOKUP(IZ603,'Vlookup tables'!$N$13:$O$16,2,FALSE))</f>
        <v>Unknown</v>
      </c>
      <c r="IE603" t="str">
        <f>VLOOKUP(JA603,'Vlookup tables'!$P$13:$Q$15,2,FALSE)</f>
        <v>Unknown</v>
      </c>
      <c r="IF603" t="str">
        <f t="shared" si="661"/>
        <v>na</v>
      </c>
      <c r="IG603" t="str">
        <f t="shared" si="662"/>
        <v>na</v>
      </c>
      <c r="IH603" t="str">
        <f t="shared" si="663"/>
        <v>na</v>
      </c>
      <c r="II603" t="str">
        <f t="shared" si="627"/>
        <v>na</v>
      </c>
      <c r="IJ603" t="str">
        <f>IF(OR(IF603=FALSE,IF603="na"),"na",VLOOKUP(JF603,'Vlookup tables'!$G$2:$H$7,2,FALSE))</f>
        <v>na</v>
      </c>
      <c r="IK603" t="str">
        <f>IF(OR(IG603=FALSE,IG603="na"),"na",VLOOKUP(JG603,'Vlookup tables'!$G$2:$H$7,2,FALSE))</f>
        <v>na</v>
      </c>
      <c r="IL603" t="str">
        <f>IF(OR(IH603=FALSE,IH603="na"),"na",VLOOKUP(JH603,'Vlookup tables'!$G$2:$H$7,2,FALSE))</f>
        <v>na</v>
      </c>
      <c r="IM603" t="str">
        <f>IF(OR(IF603=FALSE,IF603="na"),"na",VLOOKUP(JL603,'Vlookup tables'!$J$2:$K$5,2,FALSE))</f>
        <v>na</v>
      </c>
      <c r="IN603" t="str">
        <f>IF(OR(IG603=FALSE,IG603="na"),"na",VLOOKUP(JM603,'Vlookup tables'!$J$2:$K$5,2,FALSE))</f>
        <v>na</v>
      </c>
      <c r="IO603" t="str">
        <f>IF(OR(IH603=FALSE,IH603="na"),"na",VLOOKUP(JN603,'Vlookup tables'!$J$2:$K$5,2,FALSE))</f>
        <v>na</v>
      </c>
      <c r="IP603" t="str">
        <f t="shared" si="664"/>
        <v>na</v>
      </c>
      <c r="IQ603" t="str">
        <f t="shared" si="665"/>
        <v>na</v>
      </c>
      <c r="IR603" t="str">
        <f t="shared" si="666"/>
        <v>na</v>
      </c>
      <c r="IS603" t="b">
        <f t="shared" si="667"/>
        <v>0</v>
      </c>
      <c r="KQ603" t="b">
        <f t="shared" si="668"/>
        <v>0</v>
      </c>
      <c r="KR603">
        <f t="shared" si="628"/>
        <v>107</v>
      </c>
    </row>
    <row r="604" spans="1:304" ht="24.6" customHeight="1" outlineLevel="1" x14ac:dyDescent="0.3">
      <c r="A604">
        <v>10</v>
      </c>
      <c r="B604">
        <v>84</v>
      </c>
      <c r="C604" s="2">
        <v>44927.477164351854</v>
      </c>
      <c r="D604">
        <v>0.80000001192092896</v>
      </c>
      <c r="E604" t="s">
        <v>853</v>
      </c>
      <c r="F604" t="s">
        <v>680</v>
      </c>
      <c r="G604">
        <f>VLOOKUP(F604,'Vlookup tables'!$A$2:$B$10,2,FALSE)</f>
        <v>2</v>
      </c>
      <c r="H604" t="s">
        <v>579</v>
      </c>
      <c r="I604" t="s">
        <v>2284</v>
      </c>
      <c r="J604" t="str">
        <f t="shared" si="669"/>
        <v>Financial Analyst 3</v>
      </c>
      <c r="K604" t="s">
        <v>524</v>
      </c>
      <c r="L604">
        <f>VLOOKUP(K604,'Vlookup tables'!$A$2:$B$10,2,FALSE)</f>
        <v>0</v>
      </c>
      <c r="N604" t="str">
        <f t="shared" si="629"/>
        <v>Unknown</v>
      </c>
      <c r="O604" t="str">
        <f t="shared" si="630"/>
        <v>Unknown</v>
      </c>
      <c r="P604" t="str">
        <f t="shared" si="631"/>
        <v>Unknown</v>
      </c>
      <c r="Q604" t="str">
        <f t="shared" si="632"/>
        <v>Unknown</v>
      </c>
      <c r="R604" t="str">
        <f t="shared" si="633"/>
        <v>Unknown</v>
      </c>
      <c r="T604" t="str">
        <f t="shared" si="670"/>
        <v>Unknown</v>
      </c>
      <c r="U604" t="str">
        <f t="shared" si="671"/>
        <v>Unknown</v>
      </c>
      <c r="V604" t="str">
        <f t="shared" si="672"/>
        <v>Unknown</v>
      </c>
      <c r="W604" t="str">
        <f t="shared" si="673"/>
        <v>Unknown</v>
      </c>
      <c r="X604" t="str">
        <f t="shared" si="674"/>
        <v>Unknown</v>
      </c>
      <c r="Z604" t="str">
        <f>VLOOKUP(Y604,'Vlookup tables'!$D$2:$E$6,2,FALSE)</f>
        <v>Unknown</v>
      </c>
      <c r="AA604" t="str">
        <f t="shared" si="611"/>
        <v>Unknown</v>
      </c>
      <c r="AB604" t="str">
        <f t="shared" si="634"/>
        <v>Unknown</v>
      </c>
      <c r="AC604" t="str">
        <f t="shared" si="635"/>
        <v>Unknown</v>
      </c>
      <c r="AD604" t="str">
        <f t="shared" si="636"/>
        <v>Unknown</v>
      </c>
      <c r="AE604" t="str">
        <f t="shared" si="637"/>
        <v>Unknown</v>
      </c>
      <c r="AF604" t="str">
        <f>IF(OR(AA604=FALSE,AA604="na"),"na",VLOOKUP(AV604,'Vlookup tables'!$G$2:$H$7,2,FALSE))</f>
        <v>Unknown</v>
      </c>
      <c r="AG604" t="str">
        <f>IF(OR(AB604=FALSE,AB604="na"),"na",VLOOKUP(AW604,'Vlookup tables'!$G$2:$H$7,2,FALSE))</f>
        <v>Unknown</v>
      </c>
      <c r="AH604" t="str">
        <f>IF(OR(AC604=FALSE,AC604="na"),"na",VLOOKUP(AX604,'Vlookup tables'!$G$2:$H$7,2,FALSE))</f>
        <v>Unknown</v>
      </c>
      <c r="AI604" t="str">
        <f>IF(OR(AD604=FALSE,AD604="na"),"na",VLOOKUP(AY604,'Vlookup tables'!$G$2:$H$7,2,FALSE))</f>
        <v>Unknown</v>
      </c>
      <c r="AJ604" t="str">
        <f>IF(OR(AA604=FALSE,AA604="na"),"na",VLOOKUP(BC604,'Vlookup tables'!$J$2:$K$5,2,FALSE))</f>
        <v>Unknown</v>
      </c>
      <c r="AK604" t="str">
        <f>IF(OR(AB604=FALSE,AB604="na"),"na",VLOOKUP(BD604,'Vlookup tables'!$J$2:$K$5,2,FALSE))</f>
        <v>Unknown</v>
      </c>
      <c r="AL604" t="str">
        <f>IF(OR(AC604=FALSE,AC604="na"),"na",VLOOKUP(BE604,'Vlookup tables'!$J$2:$K$5,2,FALSE))</f>
        <v>Unknown</v>
      </c>
      <c r="AM604" t="str">
        <f>IF(OR(AD604=FALSE,AD604="na"),"na",VLOOKUP(BF604,'Vlookup tables'!$J$2:$K$5,2,FALSE))</f>
        <v>Unknown</v>
      </c>
      <c r="AN604" t="b">
        <f t="shared" si="638"/>
        <v>0</v>
      </c>
      <c r="AO604" t="b">
        <f t="shared" si="639"/>
        <v>0</v>
      </c>
      <c r="AP604" t="b">
        <f t="shared" si="640"/>
        <v>0</v>
      </c>
      <c r="AQ604" t="b">
        <f t="shared" si="641"/>
        <v>0</v>
      </c>
      <c r="BQ604" t="str">
        <f t="shared" si="642"/>
        <v>Unknown</v>
      </c>
      <c r="BR604" t="str">
        <f t="shared" si="643"/>
        <v>Unknown</v>
      </c>
      <c r="BS604" t="str">
        <f t="shared" si="644"/>
        <v>Unknown</v>
      </c>
      <c r="BT604" t="str">
        <f t="shared" si="645"/>
        <v>Unknown</v>
      </c>
      <c r="BU604" t="str">
        <f t="shared" si="646"/>
        <v>Unknown</v>
      </c>
      <c r="BV604" t="str">
        <f t="shared" si="647"/>
        <v>Unknown</v>
      </c>
      <c r="BW604" t="str">
        <f>IF(OR(BR604=FALSE,BR604="na"),"na",VLOOKUP(CN604,'Vlookup tables'!$G$2:$H$7,2,FALSE))</f>
        <v>Unknown</v>
      </c>
      <c r="BX604" t="str">
        <f>IF(OR(BS604=FALSE,BS604="na"),"na",VLOOKUP(CO604,'Vlookup tables'!$G$2:$H$7,2,FALSE))</f>
        <v>Unknown</v>
      </c>
      <c r="BY604" t="str">
        <f>IF(OR(BT604=FALSE,BT604="na"),"na",VLOOKUP(CP604,'Vlookup tables'!$G$2:$H$7,2,FALSE))</f>
        <v>Unknown</v>
      </c>
      <c r="BZ604" t="str">
        <f>IF(OR(BU604=FALSE,BU604="na"),"na",VLOOKUP(CQ604,'Vlookup tables'!$G$2:$H$7,2,FALSE))</f>
        <v>Unknown</v>
      </c>
      <c r="CA604" t="str">
        <f>IF(OR(BR604=FALSE,BR604="na"),"na",VLOOKUP(CU604,'Vlookup tables'!$J$2:$K$5,2,FALSE))</f>
        <v>Unknown</v>
      </c>
      <c r="CB604" t="str">
        <f>IF(OR(BS604=FALSE,BS604="na"),"na",VLOOKUP(CV604,'Vlookup tables'!$J$2:$K$5,2,FALSE))</f>
        <v>Unknown</v>
      </c>
      <c r="CC604" t="str">
        <f>IF(OR(BT604=FALSE,BT604="na"),"na",VLOOKUP(CW604,'Vlookup tables'!$J$2:$K$5,2,FALSE))</f>
        <v>Unknown</v>
      </c>
      <c r="CD604" t="str">
        <f>IF(OR(BU604=FALSE,BU604="na"),"na",VLOOKUP(CX604,'Vlookup tables'!$J$2:$K$5,2,FALSE))</f>
        <v>Unknown</v>
      </c>
      <c r="CE604" t="b">
        <f t="shared" si="648"/>
        <v>0</v>
      </c>
      <c r="CF604" t="b">
        <f t="shared" si="649"/>
        <v>0</v>
      </c>
      <c r="CG604" t="b">
        <f t="shared" si="650"/>
        <v>0</v>
      </c>
      <c r="CH604" t="b">
        <f t="shared" si="651"/>
        <v>0</v>
      </c>
      <c r="DI604" t="b">
        <f t="shared" si="652"/>
        <v>0</v>
      </c>
      <c r="EQ604" t="str">
        <f t="shared" si="653"/>
        <v>Unknown</v>
      </c>
      <c r="ER604" t="b">
        <f t="shared" si="654"/>
        <v>0</v>
      </c>
      <c r="ES604" t="b">
        <f t="shared" si="655"/>
        <v>0</v>
      </c>
      <c r="ET604" t="b">
        <f t="shared" si="656"/>
        <v>0</v>
      </c>
      <c r="EU604" t="b">
        <f t="shared" si="657"/>
        <v>0</v>
      </c>
      <c r="EV604" t="b">
        <f t="shared" si="658"/>
        <v>0</v>
      </c>
      <c r="EW604" t="str">
        <f t="shared" si="612"/>
        <v>na</v>
      </c>
      <c r="EX604" t="str">
        <f t="shared" si="613"/>
        <v>na</v>
      </c>
      <c r="EY604" t="str">
        <f t="shared" si="614"/>
        <v>na</v>
      </c>
      <c r="EZ604" t="str">
        <f t="shared" si="615"/>
        <v>na</v>
      </c>
      <c r="FA604" t="str">
        <f t="shared" si="616"/>
        <v>na</v>
      </c>
      <c r="FB604" t="str">
        <f t="shared" si="617"/>
        <v>na</v>
      </c>
      <c r="FC604" t="str">
        <f t="shared" si="659"/>
        <v>na</v>
      </c>
      <c r="FD604" t="str">
        <f t="shared" si="618"/>
        <v>na</v>
      </c>
      <c r="FE604" t="str">
        <f t="shared" si="619"/>
        <v>na</v>
      </c>
      <c r="FF604" t="str">
        <f t="shared" si="620"/>
        <v>na</v>
      </c>
      <c r="FG604" t="str">
        <f t="shared" si="621"/>
        <v>na</v>
      </c>
      <c r="FH604" t="str">
        <f t="shared" si="660"/>
        <v>na</v>
      </c>
      <c r="FI604" t="str">
        <f>IF(OR(FD604=FALSE,FD604="na"),"na",VLOOKUP(GH604,'Vlookup tables'!$G$2:$H$7,2,FALSE))</f>
        <v>na</v>
      </c>
      <c r="FJ604" t="str">
        <f>IF(OR(FE604=FALSE,FE604="na"),"na",VLOOKUP(GI604,'Vlookup tables'!$G$2:$H$7,2,FALSE))</f>
        <v>na</v>
      </c>
      <c r="FK604" t="str">
        <f>IF(OR(FF604=FALSE,FF604="na"),"na",VLOOKUP(GJ604,'Vlookup tables'!$G$2:$H$7,2,FALSE))</f>
        <v>na</v>
      </c>
      <c r="FL604" t="str">
        <f>IF(OR(FG604=FALSE,FG604="na"),"na",VLOOKUP(GK604,'Vlookup tables'!$G$2:$H$7,2,FALSE))</f>
        <v>na</v>
      </c>
      <c r="FM604" t="str">
        <f>IF(OR(FD604=FALSE,FD604="na"),"na",VLOOKUP(GO604,'Vlookup tables'!$J$2:$K$5,2,FALSE))</f>
        <v>na</v>
      </c>
      <c r="FN604" t="str">
        <f>IF(OR(FE604=FALSE,FE604="na"),"na",VLOOKUP(GP604,'Vlookup tables'!$J$2:$K$5,2,FALSE))</f>
        <v>na</v>
      </c>
      <c r="FO604" t="str">
        <f>IF(OR(FF604=FALSE,FF604="na"),"na",VLOOKUP(GQ604,'Vlookup tables'!$J$2:$K$5,2,FALSE))</f>
        <v>na</v>
      </c>
      <c r="FP604" t="str">
        <f>IF(OR(FG604=FALSE,FG604="na"),"na",VLOOKUP(GR604,'Vlookup tables'!$J$2:$K$5,2,FALSE))</f>
        <v>na</v>
      </c>
      <c r="FQ604" t="str">
        <f t="shared" si="622"/>
        <v>na</v>
      </c>
      <c r="FR604" t="str">
        <f t="shared" si="623"/>
        <v>na</v>
      </c>
      <c r="FS604" t="str">
        <f t="shared" si="624"/>
        <v>na</v>
      </c>
      <c r="FT604" t="str">
        <f t="shared" si="625"/>
        <v>na</v>
      </c>
      <c r="FU604" t="str">
        <f t="shared" si="626"/>
        <v>na</v>
      </c>
      <c r="HX604" t="str">
        <f>IF(IT604="","Unknown",VLOOKUP(IT604,'Vlookup tables'!$B$13:$C$16,2,FALSE))</f>
        <v>Unknown</v>
      </c>
      <c r="HY604" t="str">
        <f>IF(IU604="","Unknown",VLOOKUP(IU604,'Vlookup tables'!$D$13:$E$16,2,FALSE))</f>
        <v>Unknown</v>
      </c>
      <c r="HZ604" t="str">
        <f>IF(IV604="","Unknown",VLOOKUP(IV604,'Vlookup tables'!$F$13:$G$16,2,FALSE))</f>
        <v>Unknown</v>
      </c>
      <c r="IA604" t="str">
        <f>IF(IW604="","Unknown",VLOOKUP(IW604,'Vlookup tables'!$H$13:$I$16,2,FALSE))</f>
        <v>Unknown</v>
      </c>
      <c r="IB604" t="str">
        <f>IF(IX604="","Unknown",VLOOKUP(IX604,'Vlookup tables'!$J$13:$K$16,2,FALSE))</f>
        <v>Unknown</v>
      </c>
      <c r="IC604" t="str">
        <f>IF(IY604="","Unknown",VLOOKUP(IY604,'Vlookup tables'!$L$13:$M$16,2,FALSE))</f>
        <v>Unknown</v>
      </c>
      <c r="ID604" t="str">
        <f>IF(IZ604="","Unknown",VLOOKUP(IZ604,'Vlookup tables'!$N$13:$O$16,2,FALSE))</f>
        <v>Unknown</v>
      </c>
      <c r="IE604" t="str">
        <f>VLOOKUP(JA604,'Vlookup tables'!$P$13:$Q$15,2,FALSE)</f>
        <v>Unknown</v>
      </c>
      <c r="IF604" t="str">
        <f t="shared" si="661"/>
        <v>na</v>
      </c>
      <c r="IG604" t="str">
        <f t="shared" si="662"/>
        <v>na</v>
      </c>
      <c r="IH604" t="str">
        <f t="shared" si="663"/>
        <v>na</v>
      </c>
      <c r="II604" t="str">
        <f t="shared" si="627"/>
        <v>na</v>
      </c>
      <c r="IJ604" t="str">
        <f>IF(OR(IF604=FALSE,IF604="na"),"na",VLOOKUP(JF604,'Vlookup tables'!$G$2:$H$7,2,FALSE))</f>
        <v>na</v>
      </c>
      <c r="IK604" t="str">
        <f>IF(OR(IG604=FALSE,IG604="na"),"na",VLOOKUP(JG604,'Vlookup tables'!$G$2:$H$7,2,FALSE))</f>
        <v>na</v>
      </c>
      <c r="IL604" t="str">
        <f>IF(OR(IH604=FALSE,IH604="na"),"na",VLOOKUP(JH604,'Vlookup tables'!$G$2:$H$7,2,FALSE))</f>
        <v>na</v>
      </c>
      <c r="IM604" t="str">
        <f>IF(OR(IF604=FALSE,IF604="na"),"na",VLOOKUP(JL604,'Vlookup tables'!$J$2:$K$5,2,FALSE))</f>
        <v>na</v>
      </c>
      <c r="IN604" t="str">
        <f>IF(OR(IG604=FALSE,IG604="na"),"na",VLOOKUP(JM604,'Vlookup tables'!$J$2:$K$5,2,FALSE))</f>
        <v>na</v>
      </c>
      <c r="IO604" t="str">
        <f>IF(OR(IH604=FALSE,IH604="na"),"na",VLOOKUP(JN604,'Vlookup tables'!$J$2:$K$5,2,FALSE))</f>
        <v>na</v>
      </c>
      <c r="IP604" t="str">
        <f t="shared" si="664"/>
        <v>na</v>
      </c>
      <c r="IQ604" t="str">
        <f t="shared" si="665"/>
        <v>na</v>
      </c>
      <c r="IR604" t="str">
        <f t="shared" si="666"/>
        <v>na</v>
      </c>
      <c r="IS604" t="b">
        <f t="shared" si="667"/>
        <v>0</v>
      </c>
      <c r="KQ604" t="b">
        <f t="shared" si="668"/>
        <v>0</v>
      </c>
      <c r="KR604">
        <f t="shared" si="628"/>
        <v>112</v>
      </c>
    </row>
    <row r="605" spans="1:304" ht="30.6" customHeight="1" outlineLevel="1" x14ac:dyDescent="0.3">
      <c r="A605">
        <v>94</v>
      </c>
      <c r="B605">
        <v>12515</v>
      </c>
      <c r="C605" s="2">
        <v>44927.477951388886</v>
      </c>
      <c r="D605">
        <v>1</v>
      </c>
      <c r="E605" t="s">
        <v>544</v>
      </c>
      <c r="F605" t="s">
        <v>568</v>
      </c>
      <c r="G605">
        <f>VLOOKUP(F605,'Vlookup tables'!$A$2:$B$10,2,FALSE)</f>
        <v>6</v>
      </c>
      <c r="H605" t="s">
        <v>631</v>
      </c>
      <c r="J605" t="str">
        <f t="shared" si="669"/>
        <v>Maintenance</v>
      </c>
      <c r="K605" t="s">
        <v>568</v>
      </c>
      <c r="L605">
        <f>VLOOKUP(K605,'Vlookup tables'!$A$2:$B$10,2,FALSE)</f>
        <v>6</v>
      </c>
      <c r="M605" t="s">
        <v>583</v>
      </c>
      <c r="N605" t="b">
        <f t="shared" si="629"/>
        <v>1</v>
      </c>
      <c r="O605" t="b">
        <f t="shared" si="630"/>
        <v>0</v>
      </c>
      <c r="P605" t="b">
        <f t="shared" si="631"/>
        <v>0</v>
      </c>
      <c r="Q605" t="b">
        <f t="shared" si="632"/>
        <v>0</v>
      </c>
      <c r="R605" t="b">
        <f t="shared" si="633"/>
        <v>0</v>
      </c>
      <c r="S605" t="s">
        <v>592</v>
      </c>
      <c r="T605" t="str">
        <f t="shared" si="670"/>
        <v>na</v>
      </c>
      <c r="U605" t="b">
        <f t="shared" si="671"/>
        <v>1</v>
      </c>
      <c r="V605" t="b">
        <f t="shared" si="672"/>
        <v>0</v>
      </c>
      <c r="W605" t="b">
        <f t="shared" si="673"/>
        <v>0</v>
      </c>
      <c r="X605" t="b">
        <f t="shared" si="674"/>
        <v>0</v>
      </c>
      <c r="Y605" t="s">
        <v>584</v>
      </c>
      <c r="Z605">
        <f>VLOOKUP(Y605,'Vlookup tables'!$D$2:$E$6,2,FALSE)</f>
        <v>2</v>
      </c>
      <c r="AA605" t="str">
        <f t="shared" si="611"/>
        <v>na</v>
      </c>
      <c r="AB605" t="str">
        <f t="shared" si="634"/>
        <v>na</v>
      </c>
      <c r="AC605" t="str">
        <f t="shared" si="635"/>
        <v>na</v>
      </c>
      <c r="AD605" t="str">
        <f t="shared" si="636"/>
        <v>na</v>
      </c>
      <c r="AE605" t="str">
        <f t="shared" si="637"/>
        <v>na</v>
      </c>
      <c r="AF605" t="str">
        <f>IF(OR(AA605=FALSE,AA605="na"),"na",VLOOKUP(AV605,'Vlookup tables'!$G$2:$H$7,2,FALSE))</f>
        <v>na</v>
      </c>
      <c r="AG605" t="str">
        <f>IF(OR(AB605=FALSE,AB605="na"),"na",VLOOKUP(AW605,'Vlookup tables'!$G$2:$H$7,2,FALSE))</f>
        <v>na</v>
      </c>
      <c r="AH605" t="str">
        <f>IF(OR(AC605=FALSE,AC605="na"),"na",VLOOKUP(AX605,'Vlookup tables'!$G$2:$H$7,2,FALSE))</f>
        <v>na</v>
      </c>
      <c r="AI605" t="str">
        <f>IF(OR(AD605=FALSE,AD605="na"),"na",VLOOKUP(AY605,'Vlookup tables'!$G$2:$H$7,2,FALSE))</f>
        <v>na</v>
      </c>
      <c r="AJ605" t="str">
        <f>IF(OR(AA605=FALSE,AA605="na"),"na",VLOOKUP(BC605,'Vlookup tables'!$J$2:$K$5,2,FALSE))</f>
        <v>na</v>
      </c>
      <c r="AK605" t="str">
        <f>IF(OR(AB605=FALSE,AB605="na"),"na",VLOOKUP(BD605,'Vlookup tables'!$J$2:$K$5,2,FALSE))</f>
        <v>na</v>
      </c>
      <c r="AL605" t="str">
        <f>IF(OR(AC605=FALSE,AC605="na"),"na",VLOOKUP(BE605,'Vlookup tables'!$J$2:$K$5,2,FALSE))</f>
        <v>na</v>
      </c>
      <c r="AM605" t="str">
        <f>IF(OR(AD605=FALSE,AD605="na"),"na",VLOOKUP(BF605,'Vlookup tables'!$J$2:$K$5,2,FALSE))</f>
        <v>na</v>
      </c>
      <c r="AN605" t="str">
        <f t="shared" si="638"/>
        <v>na</v>
      </c>
      <c r="AO605" t="str">
        <f t="shared" si="639"/>
        <v>na</v>
      </c>
      <c r="AP605" t="str">
        <f t="shared" si="640"/>
        <v>na</v>
      </c>
      <c r="AQ605" t="str">
        <f t="shared" si="641"/>
        <v>na</v>
      </c>
      <c r="BQ605" t="str">
        <f t="shared" si="642"/>
        <v>na</v>
      </c>
      <c r="BR605" t="b">
        <f t="shared" si="643"/>
        <v>0</v>
      </c>
      <c r="BS605" t="b">
        <f t="shared" si="644"/>
        <v>1</v>
      </c>
      <c r="BT605" t="b">
        <f t="shared" si="645"/>
        <v>0</v>
      </c>
      <c r="BU605" t="b">
        <f t="shared" si="646"/>
        <v>0</v>
      </c>
      <c r="BV605" t="b">
        <f t="shared" si="647"/>
        <v>0</v>
      </c>
      <c r="BW605" t="str">
        <f>IF(OR(BR605=FALSE,BR605="na"),"na",VLOOKUP(CN605,'Vlookup tables'!$G$2:$H$7,2,FALSE))</f>
        <v>na</v>
      </c>
      <c r="BX605">
        <f>IF(OR(BS605=FALSE,BS605="na"),"na",VLOOKUP(CO605,'Vlookup tables'!$G$2:$H$7,2,FALSE))</f>
        <v>1</v>
      </c>
      <c r="BY605" t="str">
        <f>IF(OR(BT605=FALSE,BT605="na"),"na",VLOOKUP(CP605,'Vlookup tables'!$G$2:$H$7,2,FALSE))</f>
        <v>na</v>
      </c>
      <c r="BZ605" t="str">
        <f>IF(OR(BU605=FALSE,BU605="na"),"na",VLOOKUP(CQ605,'Vlookup tables'!$G$2:$H$7,2,FALSE))</f>
        <v>na</v>
      </c>
      <c r="CA605" t="str">
        <f>IF(OR(BR605=FALSE,BR605="na"),"na",VLOOKUP(CU605,'Vlookup tables'!$J$2:$K$5,2,FALSE))</f>
        <v>na</v>
      </c>
      <c r="CB605">
        <f>IF(OR(BS605=FALSE,BS605="na"),"na",VLOOKUP(CV605,'Vlookup tables'!$J$2:$K$5,2,FALSE))</f>
        <v>2</v>
      </c>
      <c r="CC605" t="str">
        <f>IF(OR(BT605=FALSE,BT605="na"),"na",VLOOKUP(CW605,'Vlookup tables'!$J$2:$K$5,2,FALSE))</f>
        <v>na</v>
      </c>
      <c r="CD605" t="str">
        <f>IF(OR(BU605=FALSE,BU605="na"),"na",VLOOKUP(CX605,'Vlookup tables'!$J$2:$K$5,2,FALSE))</f>
        <v>na</v>
      </c>
      <c r="CE605" t="str">
        <f t="shared" si="648"/>
        <v>na</v>
      </c>
      <c r="CF605" t="b">
        <f t="shared" si="649"/>
        <v>0</v>
      </c>
      <c r="CG605" t="str">
        <f t="shared" si="650"/>
        <v>na</v>
      </c>
      <c r="CH605" t="str">
        <f t="shared" si="651"/>
        <v>na</v>
      </c>
      <c r="CJ605" t="s">
        <v>805</v>
      </c>
      <c r="CO605" t="s">
        <v>530</v>
      </c>
      <c r="CV605" t="s">
        <v>528</v>
      </c>
      <c r="DI605" t="b">
        <f t="shared" si="652"/>
        <v>0</v>
      </c>
      <c r="DK605" t="s">
        <v>552</v>
      </c>
      <c r="EQ605" t="b">
        <f t="shared" si="653"/>
        <v>0</v>
      </c>
      <c r="ER605" t="b">
        <f t="shared" si="654"/>
        <v>0</v>
      </c>
      <c r="ES605" t="b">
        <f t="shared" si="655"/>
        <v>0</v>
      </c>
      <c r="ET605" t="b">
        <f t="shared" si="656"/>
        <v>0</v>
      </c>
      <c r="EU605" t="b">
        <f t="shared" si="657"/>
        <v>0</v>
      </c>
      <c r="EV605" t="b">
        <f t="shared" si="658"/>
        <v>0</v>
      </c>
      <c r="EW605" t="str">
        <f t="shared" si="612"/>
        <v>na</v>
      </c>
      <c r="EX605" t="str">
        <f t="shared" si="613"/>
        <v>na</v>
      </c>
      <c r="EY605" t="str">
        <f t="shared" si="614"/>
        <v>na</v>
      </c>
      <c r="EZ605" t="str">
        <f t="shared" si="615"/>
        <v>na</v>
      </c>
      <c r="FA605" t="str">
        <f t="shared" si="616"/>
        <v>na</v>
      </c>
      <c r="FB605" t="str">
        <f t="shared" si="617"/>
        <v>na</v>
      </c>
      <c r="FC605" t="str">
        <f t="shared" si="659"/>
        <v>na</v>
      </c>
      <c r="FD605" t="str">
        <f t="shared" si="618"/>
        <v>na</v>
      </c>
      <c r="FE605" t="str">
        <f t="shared" si="619"/>
        <v>na</v>
      </c>
      <c r="FF605" t="str">
        <f t="shared" si="620"/>
        <v>na</v>
      </c>
      <c r="FG605" t="str">
        <f t="shared" si="621"/>
        <v>na</v>
      </c>
      <c r="FH605" t="str">
        <f t="shared" si="660"/>
        <v>na</v>
      </c>
      <c r="FI605" t="str">
        <f>IF(OR(FD605=FALSE,FD605="na"),"na",VLOOKUP(GH605,'Vlookup tables'!$G$2:$H$7,2,FALSE))</f>
        <v>na</v>
      </c>
      <c r="FJ605" t="str">
        <f>IF(OR(FE605=FALSE,FE605="na"),"na",VLOOKUP(GI605,'Vlookup tables'!$G$2:$H$7,2,FALSE))</f>
        <v>na</v>
      </c>
      <c r="FK605" t="str">
        <f>IF(OR(FF605=FALSE,FF605="na"),"na",VLOOKUP(GJ605,'Vlookup tables'!$G$2:$H$7,2,FALSE))</f>
        <v>na</v>
      </c>
      <c r="FL605" t="str">
        <f>IF(OR(FG605=FALSE,FG605="na"),"na",VLOOKUP(GK605,'Vlookup tables'!$G$2:$H$7,2,FALSE))</f>
        <v>na</v>
      </c>
      <c r="FM605" t="str">
        <f>IF(OR(FD605=FALSE,FD605="na"),"na",VLOOKUP(GO605,'Vlookup tables'!$J$2:$K$5,2,FALSE))</f>
        <v>na</v>
      </c>
      <c r="FN605" t="str">
        <f>IF(OR(FE605=FALSE,FE605="na"),"na",VLOOKUP(GP605,'Vlookup tables'!$J$2:$K$5,2,FALSE))</f>
        <v>na</v>
      </c>
      <c r="FO605" t="str">
        <f>IF(OR(FF605=FALSE,FF605="na"),"na",VLOOKUP(GQ605,'Vlookup tables'!$J$2:$K$5,2,FALSE))</f>
        <v>na</v>
      </c>
      <c r="FP605" t="str">
        <f>IF(OR(FG605=FALSE,FG605="na"),"na",VLOOKUP(GR605,'Vlookup tables'!$J$2:$K$5,2,FALSE))</f>
        <v>na</v>
      </c>
      <c r="FQ605" t="str">
        <f t="shared" si="622"/>
        <v>na</v>
      </c>
      <c r="FR605" t="str">
        <f t="shared" si="623"/>
        <v>na</v>
      </c>
      <c r="FS605" t="str">
        <f t="shared" si="624"/>
        <v>na</v>
      </c>
      <c r="FT605" t="str">
        <f t="shared" si="625"/>
        <v>na</v>
      </c>
      <c r="FU605" t="str">
        <f t="shared" si="626"/>
        <v>na</v>
      </c>
      <c r="FV605" t="s">
        <v>574</v>
      </c>
      <c r="HF605" t="s">
        <v>534</v>
      </c>
      <c r="HX605">
        <f>IF(IT605="","Unknown",VLOOKUP(IT605,'Vlookup tables'!$B$13:$C$16,2,FALSE))</f>
        <v>2</v>
      </c>
      <c r="HY605">
        <f>IF(IU605="","Unknown",VLOOKUP(IU605,'Vlookup tables'!$D$13:$E$16,2,FALSE))</f>
        <v>1</v>
      </c>
      <c r="HZ605">
        <f>IF(IV605="","Unknown",VLOOKUP(IV605,'Vlookup tables'!$F$13:$G$16,2,FALSE))</f>
        <v>3</v>
      </c>
      <c r="IA605">
        <f>IF(IW605="","Unknown",VLOOKUP(IW605,'Vlookup tables'!$H$13:$I$16,2,FALSE))</f>
        <v>2</v>
      </c>
      <c r="IB605">
        <f>IF(IX605="","Unknown",VLOOKUP(IX605,'Vlookup tables'!$J$13:$K$16,2,FALSE))</f>
        <v>1</v>
      </c>
      <c r="IC605">
        <f>IF(IY605="","Unknown",VLOOKUP(IY605,'Vlookup tables'!$L$13:$M$16,2,FALSE))</f>
        <v>2</v>
      </c>
      <c r="ID605">
        <f>IF(IZ605="","Unknown",VLOOKUP(IZ605,'Vlookup tables'!$N$13:$O$16,2,FALSE))</f>
        <v>3</v>
      </c>
      <c r="IE605">
        <f>VLOOKUP(JA605,'Vlookup tables'!$P$13:$Q$15,2,FALSE)</f>
        <v>1</v>
      </c>
      <c r="IF605" t="str">
        <f t="shared" si="661"/>
        <v>na</v>
      </c>
      <c r="IG605" t="str">
        <f t="shared" si="662"/>
        <v>na</v>
      </c>
      <c r="IH605" t="str">
        <f t="shared" si="663"/>
        <v>na</v>
      </c>
      <c r="II605" t="str">
        <f t="shared" si="627"/>
        <v>na</v>
      </c>
      <c r="IJ605" t="str">
        <f>IF(OR(IF605=FALSE,IF605="na"),"na",VLOOKUP(JF605,'Vlookup tables'!$G$2:$H$7,2,FALSE))</f>
        <v>na</v>
      </c>
      <c r="IK605" t="str">
        <f>IF(OR(IG605=FALSE,IG605="na"),"na",VLOOKUP(JG605,'Vlookup tables'!$G$2:$H$7,2,FALSE))</f>
        <v>na</v>
      </c>
      <c r="IL605" t="str">
        <f>IF(OR(IH605=FALSE,IH605="na"),"na",VLOOKUP(JH605,'Vlookup tables'!$G$2:$H$7,2,FALSE))</f>
        <v>na</v>
      </c>
      <c r="IM605" t="str">
        <f>IF(OR(IF605=FALSE,IF605="na"),"na",VLOOKUP(JL605,'Vlookup tables'!$J$2:$K$5,2,FALSE))</f>
        <v>na</v>
      </c>
      <c r="IN605" t="str">
        <f>IF(OR(IG605=FALSE,IG605="na"),"na",VLOOKUP(JM605,'Vlookup tables'!$J$2:$K$5,2,FALSE))</f>
        <v>na</v>
      </c>
      <c r="IO605" t="str">
        <f>IF(OR(IH605=FALSE,IH605="na"),"na",VLOOKUP(JN605,'Vlookup tables'!$J$2:$K$5,2,FALSE))</f>
        <v>na</v>
      </c>
      <c r="IP605" t="str">
        <f t="shared" si="664"/>
        <v>na</v>
      </c>
      <c r="IQ605" t="str">
        <f t="shared" si="665"/>
        <v>na</v>
      </c>
      <c r="IR605" t="str">
        <f t="shared" si="666"/>
        <v>na</v>
      </c>
      <c r="IS605" t="b">
        <f t="shared" si="667"/>
        <v>0</v>
      </c>
      <c r="IT605" t="s">
        <v>559</v>
      </c>
      <c r="IU605" t="s">
        <v>669</v>
      </c>
      <c r="IV605" t="s">
        <v>540</v>
      </c>
      <c r="IW605" t="s">
        <v>562</v>
      </c>
      <c r="IX605" t="s">
        <v>1067</v>
      </c>
      <c r="IY605" t="s">
        <v>528</v>
      </c>
      <c r="IZ605" t="s">
        <v>587</v>
      </c>
      <c r="JA605" t="s">
        <v>541</v>
      </c>
      <c r="JX605" t="s">
        <v>534</v>
      </c>
      <c r="KQ605" t="b">
        <f t="shared" si="668"/>
        <v>0</v>
      </c>
      <c r="KR605">
        <f t="shared" si="628"/>
        <v>129</v>
      </c>
    </row>
    <row r="606" spans="1:304" ht="37.799999999999997" customHeight="1" outlineLevel="1" x14ac:dyDescent="0.3">
      <c r="A606">
        <v>1</v>
      </c>
      <c r="B606">
        <v>30</v>
      </c>
      <c r="C606" s="2">
        <v>44927.490046296298</v>
      </c>
      <c r="D606">
        <v>1</v>
      </c>
      <c r="G606" t="str">
        <f>VLOOKUP(F606,'Vlookup tables'!$A$2:$B$10,2,FALSE)</f>
        <v>Unknown</v>
      </c>
      <c r="J606" t="str">
        <f t="shared" si="669"/>
        <v>Unknown</v>
      </c>
      <c r="L606" t="str">
        <f>VLOOKUP(K606,'Vlookup tables'!$A$2:$B$10,2,FALSE)</f>
        <v>Unknown</v>
      </c>
      <c r="N606" t="str">
        <f t="shared" si="629"/>
        <v>Unknown</v>
      </c>
      <c r="O606" t="str">
        <f t="shared" si="630"/>
        <v>Unknown</v>
      </c>
      <c r="P606" t="str">
        <f t="shared" si="631"/>
        <v>Unknown</v>
      </c>
      <c r="Q606" t="str">
        <f t="shared" si="632"/>
        <v>Unknown</v>
      </c>
      <c r="R606" t="str">
        <f t="shared" si="633"/>
        <v>Unknown</v>
      </c>
      <c r="T606" t="str">
        <f t="shared" si="670"/>
        <v>Unknown</v>
      </c>
      <c r="U606" t="str">
        <f t="shared" si="671"/>
        <v>Unknown</v>
      </c>
      <c r="V606" t="str">
        <f t="shared" si="672"/>
        <v>Unknown</v>
      </c>
      <c r="W606" t="str">
        <f t="shared" si="673"/>
        <v>Unknown</v>
      </c>
      <c r="X606" t="str">
        <f t="shared" si="674"/>
        <v>Unknown</v>
      </c>
      <c r="Z606" t="str">
        <f>VLOOKUP(Y606,'Vlookup tables'!$D$2:$E$6,2,FALSE)</f>
        <v>Unknown</v>
      </c>
      <c r="AA606" t="str">
        <f t="shared" si="611"/>
        <v>Unknown</v>
      </c>
      <c r="AB606" t="str">
        <f t="shared" si="634"/>
        <v>Unknown</v>
      </c>
      <c r="AC606" t="str">
        <f t="shared" si="635"/>
        <v>Unknown</v>
      </c>
      <c r="AD606" t="str">
        <f t="shared" si="636"/>
        <v>Unknown</v>
      </c>
      <c r="AE606" t="str">
        <f t="shared" si="637"/>
        <v>Unknown</v>
      </c>
      <c r="AF606" t="str">
        <f>IF(OR(AA606=FALSE,AA606="na"),"na",VLOOKUP(AV606,'Vlookup tables'!$G$2:$H$7,2,FALSE))</f>
        <v>Unknown</v>
      </c>
      <c r="AG606" t="str">
        <f>IF(OR(AB606=FALSE,AB606="na"),"na",VLOOKUP(AW606,'Vlookup tables'!$G$2:$H$7,2,FALSE))</f>
        <v>Unknown</v>
      </c>
      <c r="AH606" t="str">
        <f>IF(OR(AC606=FALSE,AC606="na"),"na",VLOOKUP(AX606,'Vlookup tables'!$G$2:$H$7,2,FALSE))</f>
        <v>Unknown</v>
      </c>
      <c r="AI606" t="str">
        <f>IF(OR(AD606=FALSE,AD606="na"),"na",VLOOKUP(AY606,'Vlookup tables'!$G$2:$H$7,2,FALSE))</f>
        <v>Unknown</v>
      </c>
      <c r="AJ606" t="str">
        <f>IF(OR(AA606=FALSE,AA606="na"),"na",VLOOKUP(BC606,'Vlookup tables'!$J$2:$K$5,2,FALSE))</f>
        <v>Unknown</v>
      </c>
      <c r="AK606" t="str">
        <f>IF(OR(AB606=FALSE,AB606="na"),"na",VLOOKUP(BD606,'Vlookup tables'!$J$2:$K$5,2,FALSE))</f>
        <v>Unknown</v>
      </c>
      <c r="AL606" t="str">
        <f>IF(OR(AC606=FALSE,AC606="na"),"na",VLOOKUP(BE606,'Vlookup tables'!$J$2:$K$5,2,FALSE))</f>
        <v>Unknown</v>
      </c>
      <c r="AM606" t="str">
        <f>IF(OR(AD606=FALSE,AD606="na"),"na",VLOOKUP(BF606,'Vlookup tables'!$J$2:$K$5,2,FALSE))</f>
        <v>Unknown</v>
      </c>
      <c r="AN606" t="b">
        <f t="shared" si="638"/>
        <v>0</v>
      </c>
      <c r="AO606" t="b">
        <f t="shared" si="639"/>
        <v>0</v>
      </c>
      <c r="AP606" t="b">
        <f t="shared" si="640"/>
        <v>0</v>
      </c>
      <c r="AQ606" t="b">
        <f t="shared" si="641"/>
        <v>0</v>
      </c>
      <c r="BQ606" t="str">
        <f t="shared" si="642"/>
        <v>Unknown</v>
      </c>
      <c r="BR606" t="str">
        <f t="shared" si="643"/>
        <v>Unknown</v>
      </c>
      <c r="BS606" t="str">
        <f t="shared" si="644"/>
        <v>Unknown</v>
      </c>
      <c r="BT606" t="str">
        <f t="shared" si="645"/>
        <v>Unknown</v>
      </c>
      <c r="BU606" t="str">
        <f t="shared" si="646"/>
        <v>Unknown</v>
      </c>
      <c r="BV606" t="str">
        <f t="shared" si="647"/>
        <v>Unknown</v>
      </c>
      <c r="BW606" t="str">
        <f>IF(OR(BR606=FALSE,BR606="na"),"na",VLOOKUP(CN606,'Vlookup tables'!$G$2:$H$7,2,FALSE))</f>
        <v>Unknown</v>
      </c>
      <c r="BX606" t="str">
        <f>IF(OR(BS606=FALSE,BS606="na"),"na",VLOOKUP(CO606,'Vlookup tables'!$G$2:$H$7,2,FALSE))</f>
        <v>Unknown</v>
      </c>
      <c r="BY606" t="str">
        <f>IF(OR(BT606=FALSE,BT606="na"),"na",VLOOKUP(CP606,'Vlookup tables'!$G$2:$H$7,2,FALSE))</f>
        <v>Unknown</v>
      </c>
      <c r="BZ606" t="str">
        <f>IF(OR(BU606=FALSE,BU606="na"),"na",VLOOKUP(CQ606,'Vlookup tables'!$G$2:$H$7,2,FALSE))</f>
        <v>Unknown</v>
      </c>
      <c r="CA606" t="str">
        <f>IF(OR(BR606=FALSE,BR606="na"),"na",VLOOKUP(CU606,'Vlookup tables'!$J$2:$K$5,2,FALSE))</f>
        <v>Unknown</v>
      </c>
      <c r="CB606" t="str">
        <f>IF(OR(BS606=FALSE,BS606="na"),"na",VLOOKUP(CV606,'Vlookup tables'!$J$2:$K$5,2,FALSE))</f>
        <v>Unknown</v>
      </c>
      <c r="CC606" t="str">
        <f>IF(OR(BT606=FALSE,BT606="na"),"na",VLOOKUP(CW606,'Vlookup tables'!$J$2:$K$5,2,FALSE))</f>
        <v>Unknown</v>
      </c>
      <c r="CD606" t="str">
        <f>IF(OR(BU606=FALSE,BU606="na"),"na",VLOOKUP(CX606,'Vlookup tables'!$J$2:$K$5,2,FALSE))</f>
        <v>Unknown</v>
      </c>
      <c r="CE606" t="b">
        <f t="shared" si="648"/>
        <v>0</v>
      </c>
      <c r="CF606" t="b">
        <f t="shared" si="649"/>
        <v>0</v>
      </c>
      <c r="CG606" t="b">
        <f t="shared" si="650"/>
        <v>0</v>
      </c>
      <c r="CH606" t="b">
        <f t="shared" si="651"/>
        <v>0</v>
      </c>
      <c r="DI606" t="b">
        <f t="shared" si="652"/>
        <v>0</v>
      </c>
      <c r="EQ606" t="str">
        <f t="shared" si="653"/>
        <v>Unknown</v>
      </c>
      <c r="ER606" t="b">
        <f t="shared" si="654"/>
        <v>0</v>
      </c>
      <c r="ES606" t="b">
        <f t="shared" si="655"/>
        <v>0</v>
      </c>
      <c r="ET606" t="b">
        <f t="shared" si="656"/>
        <v>0</v>
      </c>
      <c r="EU606" t="b">
        <f t="shared" si="657"/>
        <v>0</v>
      </c>
      <c r="EV606" t="b">
        <f t="shared" si="658"/>
        <v>0</v>
      </c>
      <c r="EW606" t="str">
        <f t="shared" si="612"/>
        <v>na</v>
      </c>
      <c r="EX606" t="str">
        <f t="shared" si="613"/>
        <v>na</v>
      </c>
      <c r="EY606" t="str">
        <f t="shared" si="614"/>
        <v>na</v>
      </c>
      <c r="EZ606" t="str">
        <f t="shared" si="615"/>
        <v>na</v>
      </c>
      <c r="FA606" t="str">
        <f t="shared" si="616"/>
        <v>na</v>
      </c>
      <c r="FB606" t="str">
        <f t="shared" si="617"/>
        <v>na</v>
      </c>
      <c r="FC606" t="str">
        <f t="shared" si="659"/>
        <v>na</v>
      </c>
      <c r="FD606" t="str">
        <f t="shared" si="618"/>
        <v>na</v>
      </c>
      <c r="FE606" t="str">
        <f t="shared" si="619"/>
        <v>na</v>
      </c>
      <c r="FF606" t="str">
        <f t="shared" si="620"/>
        <v>na</v>
      </c>
      <c r="FG606" t="str">
        <f t="shared" si="621"/>
        <v>na</v>
      </c>
      <c r="FH606" t="str">
        <f t="shared" si="660"/>
        <v>na</v>
      </c>
      <c r="FI606" t="str">
        <f>IF(OR(FD606=FALSE,FD606="na"),"na",VLOOKUP(GH606,'Vlookup tables'!$G$2:$H$7,2,FALSE))</f>
        <v>na</v>
      </c>
      <c r="FJ606" t="str">
        <f>IF(OR(FE606=FALSE,FE606="na"),"na",VLOOKUP(GI606,'Vlookup tables'!$G$2:$H$7,2,FALSE))</f>
        <v>na</v>
      </c>
      <c r="FK606" t="str">
        <f>IF(OR(FF606=FALSE,FF606="na"),"na",VLOOKUP(GJ606,'Vlookup tables'!$G$2:$H$7,2,FALSE))</f>
        <v>na</v>
      </c>
      <c r="FL606" t="str">
        <f>IF(OR(FG606=FALSE,FG606="na"),"na",VLOOKUP(GK606,'Vlookup tables'!$G$2:$H$7,2,FALSE))</f>
        <v>na</v>
      </c>
      <c r="FM606" t="str">
        <f>IF(OR(FD606=FALSE,FD606="na"),"na",VLOOKUP(GO606,'Vlookup tables'!$J$2:$K$5,2,FALSE))</f>
        <v>na</v>
      </c>
      <c r="FN606" t="str">
        <f>IF(OR(FE606=FALSE,FE606="na"),"na",VLOOKUP(GP606,'Vlookup tables'!$J$2:$K$5,2,FALSE))</f>
        <v>na</v>
      </c>
      <c r="FO606" t="str">
        <f>IF(OR(FF606=FALSE,FF606="na"),"na",VLOOKUP(GQ606,'Vlookup tables'!$J$2:$K$5,2,FALSE))</f>
        <v>na</v>
      </c>
      <c r="FP606" t="str">
        <f>IF(OR(FG606=FALSE,FG606="na"),"na",VLOOKUP(GR606,'Vlookup tables'!$J$2:$K$5,2,FALSE))</f>
        <v>na</v>
      </c>
      <c r="FQ606" t="str">
        <f t="shared" si="622"/>
        <v>na</v>
      </c>
      <c r="FR606" t="str">
        <f t="shared" si="623"/>
        <v>na</v>
      </c>
      <c r="FS606" t="str">
        <f t="shared" si="624"/>
        <v>na</v>
      </c>
      <c r="FT606" t="str">
        <f t="shared" si="625"/>
        <v>na</v>
      </c>
      <c r="FU606" t="str">
        <f t="shared" si="626"/>
        <v>na</v>
      </c>
      <c r="HX606" t="str">
        <f>IF(IT606="","Unknown",VLOOKUP(IT606,'Vlookup tables'!$B$13:$C$16,2,FALSE))</f>
        <v>Unknown</v>
      </c>
      <c r="HY606" t="str">
        <f>IF(IU606="","Unknown",VLOOKUP(IU606,'Vlookup tables'!$D$13:$E$16,2,FALSE))</f>
        <v>Unknown</v>
      </c>
      <c r="HZ606" t="str">
        <f>IF(IV606="","Unknown",VLOOKUP(IV606,'Vlookup tables'!$F$13:$G$16,2,FALSE))</f>
        <v>Unknown</v>
      </c>
      <c r="IA606" t="str">
        <f>IF(IW606="","Unknown",VLOOKUP(IW606,'Vlookup tables'!$H$13:$I$16,2,FALSE))</f>
        <v>Unknown</v>
      </c>
      <c r="IB606" t="str">
        <f>IF(IX606="","Unknown",VLOOKUP(IX606,'Vlookup tables'!$J$13:$K$16,2,FALSE))</f>
        <v>Unknown</v>
      </c>
      <c r="IC606" t="str">
        <f>IF(IY606="","Unknown",VLOOKUP(IY606,'Vlookup tables'!$L$13:$M$16,2,FALSE))</f>
        <v>Unknown</v>
      </c>
      <c r="ID606" t="str">
        <f>IF(IZ606="","Unknown",VLOOKUP(IZ606,'Vlookup tables'!$N$13:$O$16,2,FALSE))</f>
        <v>Unknown</v>
      </c>
      <c r="IE606" t="str">
        <f>VLOOKUP(JA606,'Vlookup tables'!$P$13:$Q$15,2,FALSE)</f>
        <v>Unknown</v>
      </c>
      <c r="IF606" t="str">
        <f t="shared" si="661"/>
        <v>na</v>
      </c>
      <c r="IG606" t="str">
        <f t="shared" si="662"/>
        <v>na</v>
      </c>
      <c r="IH606" t="str">
        <f t="shared" si="663"/>
        <v>na</v>
      </c>
      <c r="II606" t="str">
        <f t="shared" si="627"/>
        <v>na</v>
      </c>
      <c r="IJ606" t="str">
        <f>IF(OR(IF606=FALSE,IF606="na"),"na",VLOOKUP(JF606,'Vlookup tables'!$G$2:$H$7,2,FALSE))</f>
        <v>na</v>
      </c>
      <c r="IK606" t="str">
        <f>IF(OR(IG606=FALSE,IG606="na"),"na",VLOOKUP(JG606,'Vlookup tables'!$G$2:$H$7,2,FALSE))</f>
        <v>na</v>
      </c>
      <c r="IL606" t="str">
        <f>IF(OR(IH606=FALSE,IH606="na"),"na",VLOOKUP(JH606,'Vlookup tables'!$G$2:$H$7,2,FALSE))</f>
        <v>na</v>
      </c>
      <c r="IM606" t="str">
        <f>IF(OR(IF606=FALSE,IF606="na"),"na",VLOOKUP(JL606,'Vlookup tables'!$J$2:$K$5,2,FALSE))</f>
        <v>na</v>
      </c>
      <c r="IN606" t="str">
        <f>IF(OR(IG606=FALSE,IG606="na"),"na",VLOOKUP(JM606,'Vlookup tables'!$J$2:$K$5,2,FALSE))</f>
        <v>na</v>
      </c>
      <c r="IO606" t="str">
        <f>IF(OR(IH606=FALSE,IH606="na"),"na",VLOOKUP(JN606,'Vlookup tables'!$J$2:$K$5,2,FALSE))</f>
        <v>na</v>
      </c>
      <c r="IP606" t="str">
        <f t="shared" si="664"/>
        <v>na</v>
      </c>
      <c r="IQ606" t="str">
        <f t="shared" si="665"/>
        <v>na</v>
      </c>
      <c r="IR606" t="str">
        <f t="shared" si="666"/>
        <v>na</v>
      </c>
      <c r="IS606" t="b">
        <f t="shared" si="667"/>
        <v>0</v>
      </c>
      <c r="KQ606" t="b">
        <f t="shared" si="668"/>
        <v>0</v>
      </c>
      <c r="KR606">
        <f t="shared" si="628"/>
        <v>107</v>
      </c>
    </row>
    <row r="607" spans="1:304" ht="33" customHeight="1" outlineLevel="1" x14ac:dyDescent="0.3">
      <c r="A607">
        <v>29</v>
      </c>
      <c r="B607">
        <v>195</v>
      </c>
      <c r="C607" s="2">
        <v>44927.506874999999</v>
      </c>
      <c r="D607">
        <v>0.89999997615814198</v>
      </c>
      <c r="E607" t="s">
        <v>775</v>
      </c>
      <c r="F607" t="s">
        <v>524</v>
      </c>
      <c r="G607">
        <f>VLOOKUP(F607,'Vlookup tables'!$A$2:$B$10,2,FALSE)</f>
        <v>0</v>
      </c>
      <c r="H607" t="s">
        <v>579</v>
      </c>
      <c r="I607" t="s">
        <v>2285</v>
      </c>
      <c r="J607" t="str">
        <f t="shared" si="669"/>
        <v>Data</v>
      </c>
      <c r="K607" t="s">
        <v>566</v>
      </c>
      <c r="L607">
        <f>VLOOKUP(K607,'Vlookup tables'!$A$2:$B$10,2,FALSE)</f>
        <v>3</v>
      </c>
      <c r="M607" t="s">
        <v>583</v>
      </c>
      <c r="N607" t="b">
        <f t="shared" si="629"/>
        <v>1</v>
      </c>
      <c r="O607" t="b">
        <f t="shared" si="630"/>
        <v>0</v>
      </c>
      <c r="P607" t="b">
        <f t="shared" si="631"/>
        <v>0</v>
      </c>
      <c r="Q607" t="b">
        <f t="shared" si="632"/>
        <v>0</v>
      </c>
      <c r="R607" t="b">
        <f t="shared" si="633"/>
        <v>0</v>
      </c>
      <c r="T607" t="str">
        <f t="shared" si="670"/>
        <v>na</v>
      </c>
      <c r="U607" t="str">
        <f t="shared" si="671"/>
        <v>Unknown</v>
      </c>
      <c r="V607" t="str">
        <f t="shared" si="672"/>
        <v>Unknown</v>
      </c>
      <c r="W607" t="str">
        <f t="shared" si="673"/>
        <v>Unknown</v>
      </c>
      <c r="X607" t="str">
        <f t="shared" si="674"/>
        <v>Unknown</v>
      </c>
      <c r="Y607" t="s">
        <v>584</v>
      </c>
      <c r="Z607">
        <f>VLOOKUP(Y607,'Vlookup tables'!$D$2:$E$6,2,FALSE)</f>
        <v>2</v>
      </c>
      <c r="AA607" t="str">
        <f t="shared" si="611"/>
        <v>na</v>
      </c>
      <c r="AB607" t="str">
        <f t="shared" si="634"/>
        <v>na</v>
      </c>
      <c r="AC607" t="str">
        <f t="shared" si="635"/>
        <v>na</v>
      </c>
      <c r="AD607" t="str">
        <f t="shared" si="636"/>
        <v>na</v>
      </c>
      <c r="AE607" t="str">
        <f t="shared" si="637"/>
        <v>na</v>
      </c>
      <c r="AF607" t="str">
        <f>IF(OR(AA607=FALSE,AA607="na"),"na",VLOOKUP(AV607,'Vlookup tables'!$G$2:$H$7,2,FALSE))</f>
        <v>na</v>
      </c>
      <c r="AG607" t="str">
        <f>IF(OR(AB607=FALSE,AB607="na"),"na",VLOOKUP(AW607,'Vlookup tables'!$G$2:$H$7,2,FALSE))</f>
        <v>na</v>
      </c>
      <c r="AH607" t="str">
        <f>IF(OR(AC607=FALSE,AC607="na"),"na",VLOOKUP(AX607,'Vlookup tables'!$G$2:$H$7,2,FALSE))</f>
        <v>na</v>
      </c>
      <c r="AI607" t="str">
        <f>IF(OR(AD607=FALSE,AD607="na"),"na",VLOOKUP(AY607,'Vlookup tables'!$G$2:$H$7,2,FALSE))</f>
        <v>na</v>
      </c>
      <c r="AJ607" t="str">
        <f>IF(OR(AA607=FALSE,AA607="na"),"na",VLOOKUP(BC607,'Vlookup tables'!$J$2:$K$5,2,FALSE))</f>
        <v>na</v>
      </c>
      <c r="AK607" t="str">
        <f>IF(OR(AB607=FALSE,AB607="na"),"na",VLOOKUP(BD607,'Vlookup tables'!$J$2:$K$5,2,FALSE))</f>
        <v>na</v>
      </c>
      <c r="AL607" t="str">
        <f>IF(OR(AC607=FALSE,AC607="na"),"na",VLOOKUP(BE607,'Vlookup tables'!$J$2:$K$5,2,FALSE))</f>
        <v>na</v>
      </c>
      <c r="AM607" t="str">
        <f>IF(OR(AD607=FALSE,AD607="na"),"na",VLOOKUP(BF607,'Vlookup tables'!$J$2:$K$5,2,FALSE))</f>
        <v>na</v>
      </c>
      <c r="AN607" t="str">
        <f t="shared" si="638"/>
        <v>na</v>
      </c>
      <c r="AO607" t="str">
        <f t="shared" si="639"/>
        <v>na</v>
      </c>
      <c r="AP607" t="str">
        <f t="shared" si="640"/>
        <v>na</v>
      </c>
      <c r="AQ607" t="str">
        <f t="shared" si="641"/>
        <v>na</v>
      </c>
      <c r="BQ607" t="str">
        <f t="shared" si="642"/>
        <v>na</v>
      </c>
      <c r="BR607" t="b">
        <f t="shared" si="643"/>
        <v>1</v>
      </c>
      <c r="BS607" t="b">
        <f t="shared" si="644"/>
        <v>1</v>
      </c>
      <c r="BT607" t="b">
        <f t="shared" si="645"/>
        <v>1</v>
      </c>
      <c r="BU607" t="b">
        <f t="shared" si="646"/>
        <v>0</v>
      </c>
      <c r="BV607" t="b">
        <f t="shared" si="647"/>
        <v>0</v>
      </c>
      <c r="BW607">
        <f>IF(OR(BR607=FALSE,BR607="na"),"na",VLOOKUP(CN607,'Vlookup tables'!$G$2:$H$7,2,FALSE))</f>
        <v>1</v>
      </c>
      <c r="BX607">
        <f>IF(OR(BS607=FALSE,BS607="na"),"na",VLOOKUP(CO607,'Vlookup tables'!$G$2:$H$7,2,FALSE))</f>
        <v>1</v>
      </c>
      <c r="BY607">
        <f>IF(OR(BT607=FALSE,BT607="na"),"na",VLOOKUP(CP607,'Vlookup tables'!$G$2:$H$7,2,FALSE))</f>
        <v>1</v>
      </c>
      <c r="BZ607" t="str">
        <f>IF(OR(BU607=FALSE,BU607="na"),"na",VLOOKUP(CQ607,'Vlookup tables'!$G$2:$H$7,2,FALSE))</f>
        <v>na</v>
      </c>
      <c r="CA607">
        <f>IF(OR(BR607=FALSE,BR607="na"),"na",VLOOKUP(CU607,'Vlookup tables'!$J$2:$K$5,2,FALSE))</f>
        <v>3</v>
      </c>
      <c r="CB607">
        <f>IF(OR(BS607=FALSE,BS607="na"),"na",VLOOKUP(CV607,'Vlookup tables'!$J$2:$K$5,2,FALSE))</f>
        <v>3</v>
      </c>
      <c r="CC607">
        <f>IF(OR(BT607=FALSE,BT607="na"),"na",VLOOKUP(CW607,'Vlookup tables'!$J$2:$K$5,2,FALSE))</f>
        <v>3</v>
      </c>
      <c r="CD607" t="str">
        <f>IF(OR(BU607=FALSE,BU607="na"),"na",VLOOKUP(CX607,'Vlookup tables'!$J$2:$K$5,2,FALSE))</f>
        <v>na</v>
      </c>
      <c r="CE607" t="b">
        <f t="shared" si="648"/>
        <v>0</v>
      </c>
      <c r="CF607" t="b">
        <f t="shared" si="649"/>
        <v>0</v>
      </c>
      <c r="CG607" t="b">
        <f t="shared" si="650"/>
        <v>0</v>
      </c>
      <c r="CH607" t="str">
        <f t="shared" si="651"/>
        <v>na</v>
      </c>
      <c r="CJ607" t="s">
        <v>593</v>
      </c>
      <c r="CN607" t="s">
        <v>530</v>
      </c>
      <c r="CO607" t="s">
        <v>530</v>
      </c>
      <c r="CP607" t="s">
        <v>530</v>
      </c>
      <c r="CU607" t="s">
        <v>532</v>
      </c>
      <c r="CV607" t="s">
        <v>532</v>
      </c>
      <c r="CW607" t="s">
        <v>532</v>
      </c>
      <c r="DI607" t="b">
        <f t="shared" si="652"/>
        <v>0</v>
      </c>
      <c r="EQ607" t="str">
        <f t="shared" si="653"/>
        <v>Unknown</v>
      </c>
      <c r="ER607" t="b">
        <f t="shared" si="654"/>
        <v>0</v>
      </c>
      <c r="ES607" t="b">
        <f t="shared" si="655"/>
        <v>0</v>
      </c>
      <c r="ET607" t="b">
        <f t="shared" si="656"/>
        <v>0</v>
      </c>
      <c r="EU607" t="b">
        <f t="shared" si="657"/>
        <v>0</v>
      </c>
      <c r="EV607" t="b">
        <f t="shared" si="658"/>
        <v>0</v>
      </c>
      <c r="EW607" t="str">
        <f t="shared" si="612"/>
        <v>na</v>
      </c>
      <c r="EX607" t="str">
        <f t="shared" si="613"/>
        <v>na</v>
      </c>
      <c r="EY607" t="str">
        <f t="shared" si="614"/>
        <v>na</v>
      </c>
      <c r="EZ607" t="str">
        <f t="shared" si="615"/>
        <v>na</v>
      </c>
      <c r="FA607" t="str">
        <f t="shared" si="616"/>
        <v>na</v>
      </c>
      <c r="FB607" t="str">
        <f t="shared" si="617"/>
        <v>na</v>
      </c>
      <c r="FC607" t="str">
        <f t="shared" si="659"/>
        <v>na</v>
      </c>
      <c r="FD607" t="str">
        <f t="shared" si="618"/>
        <v>na</v>
      </c>
      <c r="FE607" t="str">
        <f t="shared" si="619"/>
        <v>na</v>
      </c>
      <c r="FF607" t="str">
        <f t="shared" si="620"/>
        <v>na</v>
      </c>
      <c r="FG607" t="str">
        <f t="shared" si="621"/>
        <v>na</v>
      </c>
      <c r="FH607" t="str">
        <f t="shared" si="660"/>
        <v>na</v>
      </c>
      <c r="FI607" t="str">
        <f>IF(OR(FD607=FALSE,FD607="na"),"na",VLOOKUP(GH607,'Vlookup tables'!$G$2:$H$7,2,FALSE))</f>
        <v>na</v>
      </c>
      <c r="FJ607" t="str">
        <f>IF(OR(FE607=FALSE,FE607="na"),"na",VLOOKUP(GI607,'Vlookup tables'!$G$2:$H$7,2,FALSE))</f>
        <v>na</v>
      </c>
      <c r="FK607" t="str">
        <f>IF(OR(FF607=FALSE,FF607="na"),"na",VLOOKUP(GJ607,'Vlookup tables'!$G$2:$H$7,2,FALSE))</f>
        <v>na</v>
      </c>
      <c r="FL607" t="str">
        <f>IF(OR(FG607=FALSE,FG607="na"),"na",VLOOKUP(GK607,'Vlookup tables'!$G$2:$H$7,2,FALSE))</f>
        <v>na</v>
      </c>
      <c r="FM607" t="str">
        <f>IF(OR(FD607=FALSE,FD607="na"),"na",VLOOKUP(GO607,'Vlookup tables'!$J$2:$K$5,2,FALSE))</f>
        <v>na</v>
      </c>
      <c r="FN607" t="str">
        <f>IF(OR(FE607=FALSE,FE607="na"),"na",VLOOKUP(GP607,'Vlookup tables'!$J$2:$K$5,2,FALSE))</f>
        <v>na</v>
      </c>
      <c r="FO607" t="str">
        <f>IF(OR(FF607=FALSE,FF607="na"),"na",VLOOKUP(GQ607,'Vlookup tables'!$J$2:$K$5,2,FALSE))</f>
        <v>na</v>
      </c>
      <c r="FP607" t="str">
        <f>IF(OR(FG607=FALSE,FG607="na"),"na",VLOOKUP(GR607,'Vlookup tables'!$J$2:$K$5,2,FALSE))</f>
        <v>na</v>
      </c>
      <c r="FQ607" t="str">
        <f t="shared" si="622"/>
        <v>na</v>
      </c>
      <c r="FR607" t="str">
        <f t="shared" si="623"/>
        <v>na</v>
      </c>
      <c r="FS607" t="str">
        <f t="shared" si="624"/>
        <v>na</v>
      </c>
      <c r="FT607" t="str">
        <f t="shared" si="625"/>
        <v>na</v>
      </c>
      <c r="FU607" t="str">
        <f t="shared" si="626"/>
        <v>na</v>
      </c>
      <c r="HX607" t="str">
        <f>IF(IT607="","Unknown",VLOOKUP(IT607,'Vlookup tables'!$B$13:$C$16,2,FALSE))</f>
        <v>Unknown</v>
      </c>
      <c r="HY607" t="str">
        <f>IF(IU607="","Unknown",VLOOKUP(IU607,'Vlookup tables'!$D$13:$E$16,2,FALSE))</f>
        <v>Unknown</v>
      </c>
      <c r="HZ607" t="str">
        <f>IF(IV607="","Unknown",VLOOKUP(IV607,'Vlookup tables'!$F$13:$G$16,2,FALSE))</f>
        <v>Unknown</v>
      </c>
      <c r="IA607" t="str">
        <f>IF(IW607="","Unknown",VLOOKUP(IW607,'Vlookup tables'!$H$13:$I$16,2,FALSE))</f>
        <v>Unknown</v>
      </c>
      <c r="IB607" t="str">
        <f>IF(IX607="","Unknown",VLOOKUP(IX607,'Vlookup tables'!$J$13:$K$16,2,FALSE))</f>
        <v>Unknown</v>
      </c>
      <c r="IC607" t="str">
        <f>IF(IY607="","Unknown",VLOOKUP(IY607,'Vlookup tables'!$L$13:$M$16,2,FALSE))</f>
        <v>Unknown</v>
      </c>
      <c r="ID607" t="str">
        <f>IF(IZ607="","Unknown",VLOOKUP(IZ607,'Vlookup tables'!$N$13:$O$16,2,FALSE))</f>
        <v>Unknown</v>
      </c>
      <c r="IE607" t="str">
        <f>VLOOKUP(JA607,'Vlookup tables'!$P$13:$Q$15,2,FALSE)</f>
        <v>Unknown</v>
      </c>
      <c r="IF607" t="str">
        <f t="shared" si="661"/>
        <v>na</v>
      </c>
      <c r="IG607" t="str">
        <f t="shared" si="662"/>
        <v>na</v>
      </c>
      <c r="IH607" t="str">
        <f t="shared" si="663"/>
        <v>na</v>
      </c>
      <c r="II607" t="str">
        <f t="shared" si="627"/>
        <v>na</v>
      </c>
      <c r="IJ607" t="str">
        <f>IF(OR(IF607=FALSE,IF607="na"),"na",VLOOKUP(JF607,'Vlookup tables'!$G$2:$H$7,2,FALSE))</f>
        <v>na</v>
      </c>
      <c r="IK607" t="str">
        <f>IF(OR(IG607=FALSE,IG607="na"),"na",VLOOKUP(JG607,'Vlookup tables'!$G$2:$H$7,2,FALSE))</f>
        <v>na</v>
      </c>
      <c r="IL607" t="str">
        <f>IF(OR(IH607=FALSE,IH607="na"),"na",VLOOKUP(JH607,'Vlookup tables'!$G$2:$H$7,2,FALSE))</f>
        <v>na</v>
      </c>
      <c r="IM607" t="str">
        <f>IF(OR(IF607=FALSE,IF607="na"),"na",VLOOKUP(JL607,'Vlookup tables'!$J$2:$K$5,2,FALSE))</f>
        <v>na</v>
      </c>
      <c r="IN607" t="str">
        <f>IF(OR(IG607=FALSE,IG607="na"),"na",VLOOKUP(JM607,'Vlookup tables'!$J$2:$K$5,2,FALSE))</f>
        <v>na</v>
      </c>
      <c r="IO607" t="str">
        <f>IF(OR(IH607=FALSE,IH607="na"),"na",VLOOKUP(JN607,'Vlookup tables'!$J$2:$K$5,2,FALSE))</f>
        <v>na</v>
      </c>
      <c r="IP607" t="str">
        <f t="shared" si="664"/>
        <v>na</v>
      </c>
      <c r="IQ607" t="str">
        <f t="shared" si="665"/>
        <v>na</v>
      </c>
      <c r="IR607" t="str">
        <f t="shared" si="666"/>
        <v>na</v>
      </c>
      <c r="IS607" t="b">
        <f t="shared" si="667"/>
        <v>0</v>
      </c>
      <c r="KQ607" t="b">
        <f t="shared" si="668"/>
        <v>0</v>
      </c>
      <c r="KR607">
        <f t="shared" si="628"/>
        <v>121</v>
      </c>
    </row>
    <row r="608" spans="1:304" ht="36.6" customHeight="1" outlineLevel="1" x14ac:dyDescent="0.3">
      <c r="A608">
        <v>1</v>
      </c>
      <c r="B608">
        <v>19</v>
      </c>
      <c r="C608" s="2">
        <v>44927.533321759256</v>
      </c>
      <c r="D608">
        <v>1</v>
      </c>
      <c r="G608" t="str">
        <f>VLOOKUP(F608,'Vlookup tables'!$A$2:$B$10,2,FALSE)</f>
        <v>Unknown</v>
      </c>
      <c r="J608" t="str">
        <f t="shared" si="669"/>
        <v>Unknown</v>
      </c>
      <c r="L608" t="str">
        <f>VLOOKUP(K608,'Vlookup tables'!$A$2:$B$10,2,FALSE)</f>
        <v>Unknown</v>
      </c>
      <c r="N608" t="str">
        <f t="shared" si="629"/>
        <v>Unknown</v>
      </c>
      <c r="O608" t="str">
        <f t="shared" si="630"/>
        <v>Unknown</v>
      </c>
      <c r="P608" t="str">
        <f t="shared" si="631"/>
        <v>Unknown</v>
      </c>
      <c r="Q608" t="str">
        <f t="shared" si="632"/>
        <v>Unknown</v>
      </c>
      <c r="R608" t="str">
        <f t="shared" si="633"/>
        <v>Unknown</v>
      </c>
      <c r="T608" t="str">
        <f t="shared" si="670"/>
        <v>Unknown</v>
      </c>
      <c r="U608" t="str">
        <f t="shared" si="671"/>
        <v>Unknown</v>
      </c>
      <c r="V608" t="str">
        <f t="shared" si="672"/>
        <v>Unknown</v>
      </c>
      <c r="W608" t="str">
        <f t="shared" si="673"/>
        <v>Unknown</v>
      </c>
      <c r="X608" t="str">
        <f t="shared" si="674"/>
        <v>Unknown</v>
      </c>
      <c r="Z608" t="str">
        <f>VLOOKUP(Y608,'Vlookup tables'!$D$2:$E$6,2,FALSE)</f>
        <v>Unknown</v>
      </c>
      <c r="AA608" t="str">
        <f t="shared" si="611"/>
        <v>Unknown</v>
      </c>
      <c r="AB608" t="str">
        <f t="shared" si="634"/>
        <v>Unknown</v>
      </c>
      <c r="AC608" t="str">
        <f t="shared" si="635"/>
        <v>Unknown</v>
      </c>
      <c r="AD608" t="str">
        <f t="shared" si="636"/>
        <v>Unknown</v>
      </c>
      <c r="AE608" t="str">
        <f t="shared" si="637"/>
        <v>Unknown</v>
      </c>
      <c r="AF608" t="str">
        <f>IF(OR(AA608=FALSE,AA608="na"),"na",VLOOKUP(AV608,'Vlookup tables'!$G$2:$H$7,2,FALSE))</f>
        <v>Unknown</v>
      </c>
      <c r="AG608" t="str">
        <f>IF(OR(AB608=FALSE,AB608="na"),"na",VLOOKUP(AW608,'Vlookup tables'!$G$2:$H$7,2,FALSE))</f>
        <v>Unknown</v>
      </c>
      <c r="AH608" t="str">
        <f>IF(OR(AC608=FALSE,AC608="na"),"na",VLOOKUP(AX608,'Vlookup tables'!$G$2:$H$7,2,FALSE))</f>
        <v>Unknown</v>
      </c>
      <c r="AI608" t="str">
        <f>IF(OR(AD608=FALSE,AD608="na"),"na",VLOOKUP(AY608,'Vlookup tables'!$G$2:$H$7,2,FALSE))</f>
        <v>Unknown</v>
      </c>
      <c r="AJ608" t="str">
        <f>IF(OR(AA608=FALSE,AA608="na"),"na",VLOOKUP(BC608,'Vlookup tables'!$J$2:$K$5,2,FALSE))</f>
        <v>Unknown</v>
      </c>
      <c r="AK608" t="str">
        <f>IF(OR(AB608=FALSE,AB608="na"),"na",VLOOKUP(BD608,'Vlookup tables'!$J$2:$K$5,2,FALSE))</f>
        <v>Unknown</v>
      </c>
      <c r="AL608" t="str">
        <f>IF(OR(AC608=FALSE,AC608="na"),"na",VLOOKUP(BE608,'Vlookup tables'!$J$2:$K$5,2,FALSE))</f>
        <v>Unknown</v>
      </c>
      <c r="AM608" t="str">
        <f>IF(OR(AD608=FALSE,AD608="na"),"na",VLOOKUP(BF608,'Vlookup tables'!$J$2:$K$5,2,FALSE))</f>
        <v>Unknown</v>
      </c>
      <c r="AN608" t="b">
        <f t="shared" si="638"/>
        <v>0</v>
      </c>
      <c r="AO608" t="b">
        <f t="shared" si="639"/>
        <v>0</v>
      </c>
      <c r="AP608" t="b">
        <f t="shared" si="640"/>
        <v>0</v>
      </c>
      <c r="AQ608" t="b">
        <f t="shared" si="641"/>
        <v>0</v>
      </c>
      <c r="BQ608" t="str">
        <f t="shared" si="642"/>
        <v>Unknown</v>
      </c>
      <c r="BR608" t="str">
        <f t="shared" si="643"/>
        <v>Unknown</v>
      </c>
      <c r="BS608" t="str">
        <f t="shared" si="644"/>
        <v>Unknown</v>
      </c>
      <c r="BT608" t="str">
        <f t="shared" si="645"/>
        <v>Unknown</v>
      </c>
      <c r="BU608" t="str">
        <f t="shared" si="646"/>
        <v>Unknown</v>
      </c>
      <c r="BV608" t="str">
        <f t="shared" si="647"/>
        <v>Unknown</v>
      </c>
      <c r="BW608" t="str">
        <f>IF(OR(BR608=FALSE,BR608="na"),"na",VLOOKUP(CN608,'Vlookup tables'!$G$2:$H$7,2,FALSE))</f>
        <v>Unknown</v>
      </c>
      <c r="BX608" t="str">
        <f>IF(OR(BS608=FALSE,BS608="na"),"na",VLOOKUP(CO608,'Vlookup tables'!$G$2:$H$7,2,FALSE))</f>
        <v>Unknown</v>
      </c>
      <c r="BY608" t="str">
        <f>IF(OR(BT608=FALSE,BT608="na"),"na",VLOOKUP(CP608,'Vlookup tables'!$G$2:$H$7,2,FALSE))</f>
        <v>Unknown</v>
      </c>
      <c r="BZ608" t="str">
        <f>IF(OR(BU608=FALSE,BU608="na"),"na",VLOOKUP(CQ608,'Vlookup tables'!$G$2:$H$7,2,FALSE))</f>
        <v>Unknown</v>
      </c>
      <c r="CA608" t="str">
        <f>IF(OR(BR608=FALSE,BR608="na"),"na",VLOOKUP(CU608,'Vlookup tables'!$J$2:$K$5,2,FALSE))</f>
        <v>Unknown</v>
      </c>
      <c r="CB608" t="str">
        <f>IF(OR(BS608=FALSE,BS608="na"),"na",VLOOKUP(CV608,'Vlookup tables'!$J$2:$K$5,2,FALSE))</f>
        <v>Unknown</v>
      </c>
      <c r="CC608" t="str">
        <f>IF(OR(BT608=FALSE,BT608="na"),"na",VLOOKUP(CW608,'Vlookup tables'!$J$2:$K$5,2,FALSE))</f>
        <v>Unknown</v>
      </c>
      <c r="CD608" t="str">
        <f>IF(OR(BU608=FALSE,BU608="na"),"na",VLOOKUP(CX608,'Vlookup tables'!$J$2:$K$5,2,FALSE))</f>
        <v>Unknown</v>
      </c>
      <c r="CE608" t="b">
        <f t="shared" si="648"/>
        <v>0</v>
      </c>
      <c r="CF608" t="b">
        <f t="shared" si="649"/>
        <v>0</v>
      </c>
      <c r="CG608" t="b">
        <f t="shared" si="650"/>
        <v>0</v>
      </c>
      <c r="CH608" t="b">
        <f t="shared" si="651"/>
        <v>0</v>
      </c>
      <c r="DI608" t="b">
        <f t="shared" si="652"/>
        <v>0</v>
      </c>
      <c r="EQ608" t="str">
        <f t="shared" si="653"/>
        <v>Unknown</v>
      </c>
      <c r="ER608" t="b">
        <f t="shared" si="654"/>
        <v>0</v>
      </c>
      <c r="ES608" t="b">
        <f t="shared" si="655"/>
        <v>0</v>
      </c>
      <c r="ET608" t="b">
        <f t="shared" si="656"/>
        <v>0</v>
      </c>
      <c r="EU608" t="b">
        <f t="shared" si="657"/>
        <v>0</v>
      </c>
      <c r="EV608" t="b">
        <f t="shared" si="658"/>
        <v>0</v>
      </c>
      <c r="EW608" t="str">
        <f t="shared" si="612"/>
        <v>na</v>
      </c>
      <c r="EX608" t="str">
        <f t="shared" si="613"/>
        <v>na</v>
      </c>
      <c r="EY608" t="str">
        <f t="shared" si="614"/>
        <v>na</v>
      </c>
      <c r="EZ608" t="str">
        <f t="shared" si="615"/>
        <v>na</v>
      </c>
      <c r="FA608" t="str">
        <f t="shared" si="616"/>
        <v>na</v>
      </c>
      <c r="FB608" t="str">
        <f t="shared" si="617"/>
        <v>na</v>
      </c>
      <c r="FC608" t="str">
        <f t="shared" si="659"/>
        <v>na</v>
      </c>
      <c r="FD608" t="str">
        <f t="shared" si="618"/>
        <v>na</v>
      </c>
      <c r="FE608" t="str">
        <f t="shared" si="619"/>
        <v>na</v>
      </c>
      <c r="FF608" t="str">
        <f t="shared" si="620"/>
        <v>na</v>
      </c>
      <c r="FG608" t="str">
        <f t="shared" si="621"/>
        <v>na</v>
      </c>
      <c r="FH608" t="str">
        <f t="shared" si="660"/>
        <v>na</v>
      </c>
      <c r="FI608" t="str">
        <f>IF(OR(FD608=FALSE,FD608="na"),"na",VLOOKUP(GH608,'Vlookup tables'!$G$2:$H$7,2,FALSE))</f>
        <v>na</v>
      </c>
      <c r="FJ608" t="str">
        <f>IF(OR(FE608=FALSE,FE608="na"),"na",VLOOKUP(GI608,'Vlookup tables'!$G$2:$H$7,2,FALSE))</f>
        <v>na</v>
      </c>
      <c r="FK608" t="str">
        <f>IF(OR(FF608=FALSE,FF608="na"),"na",VLOOKUP(GJ608,'Vlookup tables'!$G$2:$H$7,2,FALSE))</f>
        <v>na</v>
      </c>
      <c r="FL608" t="str">
        <f>IF(OR(FG608=FALSE,FG608="na"),"na",VLOOKUP(GK608,'Vlookup tables'!$G$2:$H$7,2,FALSE))</f>
        <v>na</v>
      </c>
      <c r="FM608" t="str">
        <f>IF(OR(FD608=FALSE,FD608="na"),"na",VLOOKUP(GO608,'Vlookup tables'!$J$2:$K$5,2,FALSE))</f>
        <v>na</v>
      </c>
      <c r="FN608" t="str">
        <f>IF(OR(FE608=FALSE,FE608="na"),"na",VLOOKUP(GP608,'Vlookup tables'!$J$2:$K$5,2,FALSE))</f>
        <v>na</v>
      </c>
      <c r="FO608" t="str">
        <f>IF(OR(FF608=FALSE,FF608="na"),"na",VLOOKUP(GQ608,'Vlookup tables'!$J$2:$K$5,2,FALSE))</f>
        <v>na</v>
      </c>
      <c r="FP608" t="str">
        <f>IF(OR(FG608=FALSE,FG608="na"),"na",VLOOKUP(GR608,'Vlookup tables'!$J$2:$K$5,2,FALSE))</f>
        <v>na</v>
      </c>
      <c r="FQ608" t="str">
        <f t="shared" si="622"/>
        <v>na</v>
      </c>
      <c r="FR608" t="str">
        <f t="shared" si="623"/>
        <v>na</v>
      </c>
      <c r="FS608" t="str">
        <f t="shared" si="624"/>
        <v>na</v>
      </c>
      <c r="FT608" t="str">
        <f t="shared" si="625"/>
        <v>na</v>
      </c>
      <c r="FU608" t="str">
        <f t="shared" si="626"/>
        <v>na</v>
      </c>
      <c r="HX608" t="str">
        <f>IF(IT608="","Unknown",VLOOKUP(IT608,'Vlookup tables'!$B$13:$C$16,2,FALSE))</f>
        <v>Unknown</v>
      </c>
      <c r="HY608" t="str">
        <f>IF(IU608="","Unknown",VLOOKUP(IU608,'Vlookup tables'!$D$13:$E$16,2,FALSE))</f>
        <v>Unknown</v>
      </c>
      <c r="HZ608" t="str">
        <f>IF(IV608="","Unknown",VLOOKUP(IV608,'Vlookup tables'!$F$13:$G$16,2,FALSE))</f>
        <v>Unknown</v>
      </c>
      <c r="IA608" t="str">
        <f>IF(IW608="","Unknown",VLOOKUP(IW608,'Vlookup tables'!$H$13:$I$16,2,FALSE))</f>
        <v>Unknown</v>
      </c>
      <c r="IB608" t="str">
        <f>IF(IX608="","Unknown",VLOOKUP(IX608,'Vlookup tables'!$J$13:$K$16,2,FALSE))</f>
        <v>Unknown</v>
      </c>
      <c r="IC608" t="str">
        <f>IF(IY608="","Unknown",VLOOKUP(IY608,'Vlookup tables'!$L$13:$M$16,2,FALSE))</f>
        <v>Unknown</v>
      </c>
      <c r="ID608" t="str">
        <f>IF(IZ608="","Unknown",VLOOKUP(IZ608,'Vlookup tables'!$N$13:$O$16,2,FALSE))</f>
        <v>Unknown</v>
      </c>
      <c r="IE608" t="str">
        <f>VLOOKUP(JA608,'Vlookup tables'!$P$13:$Q$15,2,FALSE)</f>
        <v>Unknown</v>
      </c>
      <c r="IF608" t="str">
        <f t="shared" si="661"/>
        <v>na</v>
      </c>
      <c r="IG608" t="str">
        <f t="shared" si="662"/>
        <v>na</v>
      </c>
      <c r="IH608" t="str">
        <f t="shared" si="663"/>
        <v>na</v>
      </c>
      <c r="II608" t="str">
        <f t="shared" si="627"/>
        <v>na</v>
      </c>
      <c r="IJ608" t="str">
        <f>IF(OR(IF608=FALSE,IF608="na"),"na",VLOOKUP(JF608,'Vlookup tables'!$G$2:$H$7,2,FALSE))</f>
        <v>na</v>
      </c>
      <c r="IK608" t="str">
        <f>IF(OR(IG608=FALSE,IG608="na"),"na",VLOOKUP(JG608,'Vlookup tables'!$G$2:$H$7,2,FALSE))</f>
        <v>na</v>
      </c>
      <c r="IL608" t="str">
        <f>IF(OR(IH608=FALSE,IH608="na"),"na",VLOOKUP(JH608,'Vlookup tables'!$G$2:$H$7,2,FALSE))</f>
        <v>na</v>
      </c>
      <c r="IM608" t="str">
        <f>IF(OR(IF608=FALSE,IF608="na"),"na",VLOOKUP(JL608,'Vlookup tables'!$J$2:$K$5,2,FALSE))</f>
        <v>na</v>
      </c>
      <c r="IN608" t="str">
        <f>IF(OR(IG608=FALSE,IG608="na"),"na",VLOOKUP(JM608,'Vlookup tables'!$J$2:$K$5,2,FALSE))</f>
        <v>na</v>
      </c>
      <c r="IO608" t="str">
        <f>IF(OR(IH608=FALSE,IH608="na"),"na",VLOOKUP(JN608,'Vlookup tables'!$J$2:$K$5,2,FALSE))</f>
        <v>na</v>
      </c>
      <c r="IP608" t="str">
        <f t="shared" si="664"/>
        <v>na</v>
      </c>
      <c r="IQ608" t="str">
        <f t="shared" si="665"/>
        <v>na</v>
      </c>
      <c r="IR608" t="str">
        <f t="shared" si="666"/>
        <v>na</v>
      </c>
      <c r="IS608" t="b">
        <f t="shared" si="667"/>
        <v>0</v>
      </c>
      <c r="KQ608" t="b">
        <f t="shared" si="668"/>
        <v>0</v>
      </c>
      <c r="KR608">
        <f t="shared" si="628"/>
        <v>107</v>
      </c>
    </row>
    <row r="609" spans="1:304" ht="44.4" customHeight="1" outlineLevel="1" x14ac:dyDescent="0.3">
      <c r="A609">
        <v>1</v>
      </c>
      <c r="B609">
        <v>19</v>
      </c>
      <c r="C609" s="2">
        <v>44927.53738425926</v>
      </c>
      <c r="D609">
        <v>1</v>
      </c>
      <c r="G609" t="str">
        <f>VLOOKUP(F609,'Vlookup tables'!$A$2:$B$10,2,FALSE)</f>
        <v>Unknown</v>
      </c>
      <c r="J609" t="str">
        <f t="shared" si="669"/>
        <v>Unknown</v>
      </c>
      <c r="L609" t="str">
        <f>VLOOKUP(K609,'Vlookup tables'!$A$2:$B$10,2,FALSE)</f>
        <v>Unknown</v>
      </c>
      <c r="N609" t="str">
        <f t="shared" si="629"/>
        <v>Unknown</v>
      </c>
      <c r="O609" t="str">
        <f t="shared" si="630"/>
        <v>Unknown</v>
      </c>
      <c r="P609" t="str">
        <f t="shared" si="631"/>
        <v>Unknown</v>
      </c>
      <c r="Q609" t="str">
        <f t="shared" si="632"/>
        <v>Unknown</v>
      </c>
      <c r="R609" t="str">
        <f t="shared" si="633"/>
        <v>Unknown</v>
      </c>
      <c r="T609" t="str">
        <f t="shared" si="670"/>
        <v>Unknown</v>
      </c>
      <c r="U609" t="str">
        <f t="shared" si="671"/>
        <v>Unknown</v>
      </c>
      <c r="V609" t="str">
        <f t="shared" si="672"/>
        <v>Unknown</v>
      </c>
      <c r="W609" t="str">
        <f t="shared" si="673"/>
        <v>Unknown</v>
      </c>
      <c r="X609" t="str">
        <f t="shared" si="674"/>
        <v>Unknown</v>
      </c>
      <c r="Z609" t="str">
        <f>VLOOKUP(Y609,'Vlookup tables'!$D$2:$E$6,2,FALSE)</f>
        <v>Unknown</v>
      </c>
      <c r="AA609" t="str">
        <f t="shared" si="611"/>
        <v>Unknown</v>
      </c>
      <c r="AB609" t="str">
        <f t="shared" si="634"/>
        <v>Unknown</v>
      </c>
      <c r="AC609" t="str">
        <f t="shared" si="635"/>
        <v>Unknown</v>
      </c>
      <c r="AD609" t="str">
        <f t="shared" si="636"/>
        <v>Unknown</v>
      </c>
      <c r="AE609" t="str">
        <f t="shared" si="637"/>
        <v>Unknown</v>
      </c>
      <c r="AF609" t="str">
        <f>IF(OR(AA609=FALSE,AA609="na"),"na",VLOOKUP(AV609,'Vlookup tables'!$G$2:$H$7,2,FALSE))</f>
        <v>Unknown</v>
      </c>
      <c r="AG609" t="str">
        <f>IF(OR(AB609=FALSE,AB609="na"),"na",VLOOKUP(AW609,'Vlookup tables'!$G$2:$H$7,2,FALSE))</f>
        <v>Unknown</v>
      </c>
      <c r="AH609" t="str">
        <f>IF(OR(AC609=FALSE,AC609="na"),"na",VLOOKUP(AX609,'Vlookup tables'!$G$2:$H$7,2,FALSE))</f>
        <v>Unknown</v>
      </c>
      <c r="AI609" t="str">
        <f>IF(OR(AD609=FALSE,AD609="na"),"na",VLOOKUP(AY609,'Vlookup tables'!$G$2:$H$7,2,FALSE))</f>
        <v>Unknown</v>
      </c>
      <c r="AJ609" t="str">
        <f>IF(OR(AA609=FALSE,AA609="na"),"na",VLOOKUP(BC609,'Vlookup tables'!$J$2:$K$5,2,FALSE))</f>
        <v>Unknown</v>
      </c>
      <c r="AK609" t="str">
        <f>IF(OR(AB609=FALSE,AB609="na"),"na",VLOOKUP(BD609,'Vlookup tables'!$J$2:$K$5,2,FALSE))</f>
        <v>Unknown</v>
      </c>
      <c r="AL609" t="str">
        <f>IF(OR(AC609=FALSE,AC609="na"),"na",VLOOKUP(BE609,'Vlookup tables'!$J$2:$K$5,2,FALSE))</f>
        <v>Unknown</v>
      </c>
      <c r="AM609" t="str">
        <f>IF(OR(AD609=FALSE,AD609="na"),"na",VLOOKUP(BF609,'Vlookup tables'!$J$2:$K$5,2,FALSE))</f>
        <v>Unknown</v>
      </c>
      <c r="AN609" t="b">
        <f t="shared" si="638"/>
        <v>0</v>
      </c>
      <c r="AO609" t="b">
        <f t="shared" si="639"/>
        <v>0</v>
      </c>
      <c r="AP609" t="b">
        <f t="shared" si="640"/>
        <v>0</v>
      </c>
      <c r="AQ609" t="b">
        <f t="shared" si="641"/>
        <v>0</v>
      </c>
      <c r="BQ609" t="str">
        <f t="shared" si="642"/>
        <v>Unknown</v>
      </c>
      <c r="BR609" t="str">
        <f t="shared" si="643"/>
        <v>Unknown</v>
      </c>
      <c r="BS609" t="str">
        <f t="shared" si="644"/>
        <v>Unknown</v>
      </c>
      <c r="BT609" t="str">
        <f t="shared" si="645"/>
        <v>Unknown</v>
      </c>
      <c r="BU609" t="str">
        <f t="shared" si="646"/>
        <v>Unknown</v>
      </c>
      <c r="BV609" t="str">
        <f t="shared" si="647"/>
        <v>Unknown</v>
      </c>
      <c r="BW609" t="str">
        <f>IF(OR(BR609=FALSE,BR609="na"),"na",VLOOKUP(CN609,'Vlookup tables'!$G$2:$H$7,2,FALSE))</f>
        <v>Unknown</v>
      </c>
      <c r="BX609" t="str">
        <f>IF(OR(BS609=FALSE,BS609="na"),"na",VLOOKUP(CO609,'Vlookup tables'!$G$2:$H$7,2,FALSE))</f>
        <v>Unknown</v>
      </c>
      <c r="BY609" t="str">
        <f>IF(OR(BT609=FALSE,BT609="na"),"na",VLOOKUP(CP609,'Vlookup tables'!$G$2:$H$7,2,FALSE))</f>
        <v>Unknown</v>
      </c>
      <c r="BZ609" t="str">
        <f>IF(OR(BU609=FALSE,BU609="na"),"na",VLOOKUP(CQ609,'Vlookup tables'!$G$2:$H$7,2,FALSE))</f>
        <v>Unknown</v>
      </c>
      <c r="CA609" t="str">
        <f>IF(OR(BR609=FALSE,BR609="na"),"na",VLOOKUP(CU609,'Vlookup tables'!$J$2:$K$5,2,FALSE))</f>
        <v>Unknown</v>
      </c>
      <c r="CB609" t="str">
        <f>IF(OR(BS609=FALSE,BS609="na"),"na",VLOOKUP(CV609,'Vlookup tables'!$J$2:$K$5,2,FALSE))</f>
        <v>Unknown</v>
      </c>
      <c r="CC609" t="str">
        <f>IF(OR(BT609=FALSE,BT609="na"),"na",VLOOKUP(CW609,'Vlookup tables'!$J$2:$K$5,2,FALSE))</f>
        <v>Unknown</v>
      </c>
      <c r="CD609" t="str">
        <f>IF(OR(BU609=FALSE,BU609="na"),"na",VLOOKUP(CX609,'Vlookup tables'!$J$2:$K$5,2,FALSE))</f>
        <v>Unknown</v>
      </c>
      <c r="CE609" t="b">
        <f t="shared" si="648"/>
        <v>0</v>
      </c>
      <c r="CF609" t="b">
        <f t="shared" si="649"/>
        <v>0</v>
      </c>
      <c r="CG609" t="b">
        <f t="shared" si="650"/>
        <v>0</v>
      </c>
      <c r="CH609" t="b">
        <f t="shared" si="651"/>
        <v>0</v>
      </c>
      <c r="DI609" t="b">
        <f t="shared" si="652"/>
        <v>0</v>
      </c>
      <c r="EQ609" t="str">
        <f t="shared" si="653"/>
        <v>Unknown</v>
      </c>
      <c r="ER609" t="b">
        <f t="shared" si="654"/>
        <v>0</v>
      </c>
      <c r="ES609" t="b">
        <f t="shared" si="655"/>
        <v>0</v>
      </c>
      <c r="ET609" t="b">
        <f t="shared" si="656"/>
        <v>0</v>
      </c>
      <c r="EU609" t="b">
        <f t="shared" si="657"/>
        <v>0</v>
      </c>
      <c r="EV609" t="b">
        <f t="shared" si="658"/>
        <v>0</v>
      </c>
      <c r="EW609" t="str">
        <f t="shared" si="612"/>
        <v>na</v>
      </c>
      <c r="EX609" t="str">
        <f t="shared" si="613"/>
        <v>na</v>
      </c>
      <c r="EY609" t="str">
        <f t="shared" si="614"/>
        <v>na</v>
      </c>
      <c r="EZ609" t="str">
        <f t="shared" si="615"/>
        <v>na</v>
      </c>
      <c r="FA609" t="str">
        <f t="shared" si="616"/>
        <v>na</v>
      </c>
      <c r="FB609" t="str">
        <f t="shared" si="617"/>
        <v>na</v>
      </c>
      <c r="FC609" t="str">
        <f t="shared" si="659"/>
        <v>na</v>
      </c>
      <c r="FD609" t="str">
        <f t="shared" si="618"/>
        <v>na</v>
      </c>
      <c r="FE609" t="str">
        <f t="shared" si="619"/>
        <v>na</v>
      </c>
      <c r="FF609" t="str">
        <f t="shared" si="620"/>
        <v>na</v>
      </c>
      <c r="FG609" t="str">
        <f t="shared" si="621"/>
        <v>na</v>
      </c>
      <c r="FH609" t="str">
        <f t="shared" si="660"/>
        <v>na</v>
      </c>
      <c r="FI609" t="str">
        <f>IF(OR(FD609=FALSE,FD609="na"),"na",VLOOKUP(GH609,'Vlookup tables'!$G$2:$H$7,2,FALSE))</f>
        <v>na</v>
      </c>
      <c r="FJ609" t="str">
        <f>IF(OR(FE609=FALSE,FE609="na"),"na",VLOOKUP(GI609,'Vlookup tables'!$G$2:$H$7,2,FALSE))</f>
        <v>na</v>
      </c>
      <c r="FK609" t="str">
        <f>IF(OR(FF609=FALSE,FF609="na"),"na",VLOOKUP(GJ609,'Vlookup tables'!$G$2:$H$7,2,FALSE))</f>
        <v>na</v>
      </c>
      <c r="FL609" t="str">
        <f>IF(OR(FG609=FALSE,FG609="na"),"na",VLOOKUP(GK609,'Vlookup tables'!$G$2:$H$7,2,FALSE))</f>
        <v>na</v>
      </c>
      <c r="FM609" t="str">
        <f>IF(OR(FD609=FALSE,FD609="na"),"na",VLOOKUP(GO609,'Vlookup tables'!$J$2:$K$5,2,FALSE))</f>
        <v>na</v>
      </c>
      <c r="FN609" t="str">
        <f>IF(OR(FE609=FALSE,FE609="na"),"na",VLOOKUP(GP609,'Vlookup tables'!$J$2:$K$5,2,FALSE))</f>
        <v>na</v>
      </c>
      <c r="FO609" t="str">
        <f>IF(OR(FF609=FALSE,FF609="na"),"na",VLOOKUP(GQ609,'Vlookup tables'!$J$2:$K$5,2,FALSE))</f>
        <v>na</v>
      </c>
      <c r="FP609" t="str">
        <f>IF(OR(FG609=FALSE,FG609="na"),"na",VLOOKUP(GR609,'Vlookup tables'!$J$2:$K$5,2,FALSE))</f>
        <v>na</v>
      </c>
      <c r="FQ609" t="str">
        <f t="shared" si="622"/>
        <v>na</v>
      </c>
      <c r="FR609" t="str">
        <f t="shared" si="623"/>
        <v>na</v>
      </c>
      <c r="FS609" t="str">
        <f t="shared" si="624"/>
        <v>na</v>
      </c>
      <c r="FT609" t="str">
        <f t="shared" si="625"/>
        <v>na</v>
      </c>
      <c r="FU609" t="str">
        <f t="shared" si="626"/>
        <v>na</v>
      </c>
      <c r="HX609" t="str">
        <f>IF(IT609="","Unknown",VLOOKUP(IT609,'Vlookup tables'!$B$13:$C$16,2,FALSE))</f>
        <v>Unknown</v>
      </c>
      <c r="HY609" t="str">
        <f>IF(IU609="","Unknown",VLOOKUP(IU609,'Vlookup tables'!$D$13:$E$16,2,FALSE))</f>
        <v>Unknown</v>
      </c>
      <c r="HZ609" t="str">
        <f>IF(IV609="","Unknown",VLOOKUP(IV609,'Vlookup tables'!$F$13:$G$16,2,FALSE))</f>
        <v>Unknown</v>
      </c>
      <c r="IA609" t="str">
        <f>IF(IW609="","Unknown",VLOOKUP(IW609,'Vlookup tables'!$H$13:$I$16,2,FALSE))</f>
        <v>Unknown</v>
      </c>
      <c r="IB609" t="str">
        <f>IF(IX609="","Unknown",VLOOKUP(IX609,'Vlookup tables'!$J$13:$K$16,2,FALSE))</f>
        <v>Unknown</v>
      </c>
      <c r="IC609" t="str">
        <f>IF(IY609="","Unknown",VLOOKUP(IY609,'Vlookup tables'!$L$13:$M$16,2,FALSE))</f>
        <v>Unknown</v>
      </c>
      <c r="ID609" t="str">
        <f>IF(IZ609="","Unknown",VLOOKUP(IZ609,'Vlookup tables'!$N$13:$O$16,2,FALSE))</f>
        <v>Unknown</v>
      </c>
      <c r="IE609" t="str">
        <f>VLOOKUP(JA609,'Vlookup tables'!$P$13:$Q$15,2,FALSE)</f>
        <v>Unknown</v>
      </c>
      <c r="IF609" t="str">
        <f t="shared" si="661"/>
        <v>na</v>
      </c>
      <c r="IG609" t="str">
        <f t="shared" si="662"/>
        <v>na</v>
      </c>
      <c r="IH609" t="str">
        <f t="shared" si="663"/>
        <v>na</v>
      </c>
      <c r="II609" t="str">
        <f t="shared" si="627"/>
        <v>na</v>
      </c>
      <c r="IJ609" t="str">
        <f>IF(OR(IF609=FALSE,IF609="na"),"na",VLOOKUP(JF609,'Vlookup tables'!$G$2:$H$7,2,FALSE))</f>
        <v>na</v>
      </c>
      <c r="IK609" t="str">
        <f>IF(OR(IG609=FALSE,IG609="na"),"na",VLOOKUP(JG609,'Vlookup tables'!$G$2:$H$7,2,FALSE))</f>
        <v>na</v>
      </c>
      <c r="IL609" t="str">
        <f>IF(OR(IH609=FALSE,IH609="na"),"na",VLOOKUP(JH609,'Vlookup tables'!$G$2:$H$7,2,FALSE))</f>
        <v>na</v>
      </c>
      <c r="IM609" t="str">
        <f>IF(OR(IF609=FALSE,IF609="na"),"na",VLOOKUP(JL609,'Vlookup tables'!$J$2:$K$5,2,FALSE))</f>
        <v>na</v>
      </c>
      <c r="IN609" t="str">
        <f>IF(OR(IG609=FALSE,IG609="na"),"na",VLOOKUP(JM609,'Vlookup tables'!$J$2:$K$5,2,FALSE))</f>
        <v>na</v>
      </c>
      <c r="IO609" t="str">
        <f>IF(OR(IH609=FALSE,IH609="na"),"na",VLOOKUP(JN609,'Vlookup tables'!$J$2:$K$5,2,FALSE))</f>
        <v>na</v>
      </c>
      <c r="IP609" t="str">
        <f t="shared" si="664"/>
        <v>na</v>
      </c>
      <c r="IQ609" t="str">
        <f t="shared" si="665"/>
        <v>na</v>
      </c>
      <c r="IR609" t="str">
        <f t="shared" si="666"/>
        <v>na</v>
      </c>
      <c r="IS609" t="b">
        <f t="shared" si="667"/>
        <v>0</v>
      </c>
      <c r="KQ609" t="b">
        <f t="shared" si="668"/>
        <v>0</v>
      </c>
      <c r="KR609">
        <f t="shared" si="628"/>
        <v>107</v>
      </c>
    </row>
    <row r="610" spans="1:304" ht="35.4" customHeight="1" outlineLevel="1" x14ac:dyDescent="0.3">
      <c r="A610">
        <v>1</v>
      </c>
      <c r="B610">
        <v>105</v>
      </c>
      <c r="C610" s="2">
        <v>44927.546064814815</v>
      </c>
      <c r="D610">
        <v>1</v>
      </c>
      <c r="G610" t="str">
        <f>VLOOKUP(F610,'Vlookup tables'!$A$2:$B$10,2,FALSE)</f>
        <v>Unknown</v>
      </c>
      <c r="J610" t="str">
        <f t="shared" si="669"/>
        <v>Unknown</v>
      </c>
      <c r="L610" t="str">
        <f>VLOOKUP(K610,'Vlookup tables'!$A$2:$B$10,2,FALSE)</f>
        <v>Unknown</v>
      </c>
      <c r="N610" t="str">
        <f t="shared" si="629"/>
        <v>Unknown</v>
      </c>
      <c r="O610" t="str">
        <f t="shared" si="630"/>
        <v>Unknown</v>
      </c>
      <c r="P610" t="str">
        <f t="shared" si="631"/>
        <v>Unknown</v>
      </c>
      <c r="Q610" t="str">
        <f t="shared" si="632"/>
        <v>Unknown</v>
      </c>
      <c r="R610" t="str">
        <f t="shared" si="633"/>
        <v>Unknown</v>
      </c>
      <c r="T610" t="str">
        <f t="shared" si="670"/>
        <v>Unknown</v>
      </c>
      <c r="U610" t="str">
        <f t="shared" si="671"/>
        <v>Unknown</v>
      </c>
      <c r="V610" t="str">
        <f t="shared" si="672"/>
        <v>Unknown</v>
      </c>
      <c r="W610" t="str">
        <f t="shared" si="673"/>
        <v>Unknown</v>
      </c>
      <c r="X610" t="str">
        <f t="shared" si="674"/>
        <v>Unknown</v>
      </c>
      <c r="Z610" t="str">
        <f>VLOOKUP(Y610,'Vlookup tables'!$D$2:$E$6,2,FALSE)</f>
        <v>Unknown</v>
      </c>
      <c r="AA610" t="str">
        <f t="shared" si="611"/>
        <v>Unknown</v>
      </c>
      <c r="AB610" t="str">
        <f t="shared" si="634"/>
        <v>Unknown</v>
      </c>
      <c r="AC610" t="str">
        <f t="shared" si="635"/>
        <v>Unknown</v>
      </c>
      <c r="AD610" t="str">
        <f t="shared" si="636"/>
        <v>Unknown</v>
      </c>
      <c r="AE610" t="str">
        <f t="shared" si="637"/>
        <v>Unknown</v>
      </c>
      <c r="AF610" t="str">
        <f>IF(OR(AA610=FALSE,AA610="na"),"na",VLOOKUP(AV610,'Vlookup tables'!$G$2:$H$7,2,FALSE))</f>
        <v>Unknown</v>
      </c>
      <c r="AG610" t="str">
        <f>IF(OR(AB610=FALSE,AB610="na"),"na",VLOOKUP(AW610,'Vlookup tables'!$G$2:$H$7,2,FALSE))</f>
        <v>Unknown</v>
      </c>
      <c r="AH610" t="str">
        <f>IF(OR(AC610=FALSE,AC610="na"),"na",VLOOKUP(AX610,'Vlookup tables'!$G$2:$H$7,2,FALSE))</f>
        <v>Unknown</v>
      </c>
      <c r="AI610" t="str">
        <f>IF(OR(AD610=FALSE,AD610="na"),"na",VLOOKUP(AY610,'Vlookup tables'!$G$2:$H$7,2,FALSE))</f>
        <v>Unknown</v>
      </c>
      <c r="AJ610" t="str">
        <f>IF(OR(AA610=FALSE,AA610="na"),"na",VLOOKUP(BC610,'Vlookup tables'!$J$2:$K$5,2,FALSE))</f>
        <v>Unknown</v>
      </c>
      <c r="AK610" t="str">
        <f>IF(OR(AB610=FALSE,AB610="na"),"na",VLOOKUP(BD610,'Vlookup tables'!$J$2:$K$5,2,FALSE))</f>
        <v>Unknown</v>
      </c>
      <c r="AL610" t="str">
        <f>IF(OR(AC610=FALSE,AC610="na"),"na",VLOOKUP(BE610,'Vlookup tables'!$J$2:$K$5,2,FALSE))</f>
        <v>Unknown</v>
      </c>
      <c r="AM610" t="str">
        <f>IF(OR(AD610=FALSE,AD610="na"),"na",VLOOKUP(BF610,'Vlookup tables'!$J$2:$K$5,2,FALSE))</f>
        <v>Unknown</v>
      </c>
      <c r="AN610" t="b">
        <f t="shared" si="638"/>
        <v>0</v>
      </c>
      <c r="AO610" t="b">
        <f t="shared" si="639"/>
        <v>0</v>
      </c>
      <c r="AP610" t="b">
        <f t="shared" si="640"/>
        <v>0</v>
      </c>
      <c r="AQ610" t="b">
        <f t="shared" si="641"/>
        <v>0</v>
      </c>
      <c r="BQ610" t="str">
        <f t="shared" si="642"/>
        <v>Unknown</v>
      </c>
      <c r="BR610" t="str">
        <f t="shared" si="643"/>
        <v>Unknown</v>
      </c>
      <c r="BS610" t="str">
        <f t="shared" si="644"/>
        <v>Unknown</v>
      </c>
      <c r="BT610" t="str">
        <f t="shared" si="645"/>
        <v>Unknown</v>
      </c>
      <c r="BU610" t="str">
        <f t="shared" si="646"/>
        <v>Unknown</v>
      </c>
      <c r="BV610" t="str">
        <f t="shared" si="647"/>
        <v>Unknown</v>
      </c>
      <c r="BW610" t="str">
        <f>IF(OR(BR610=FALSE,BR610="na"),"na",VLOOKUP(CN610,'Vlookup tables'!$G$2:$H$7,2,FALSE))</f>
        <v>Unknown</v>
      </c>
      <c r="BX610" t="str">
        <f>IF(OR(BS610=FALSE,BS610="na"),"na",VLOOKUP(CO610,'Vlookup tables'!$G$2:$H$7,2,FALSE))</f>
        <v>Unknown</v>
      </c>
      <c r="BY610" t="str">
        <f>IF(OR(BT610=FALSE,BT610="na"),"na",VLOOKUP(CP610,'Vlookup tables'!$G$2:$H$7,2,FALSE))</f>
        <v>Unknown</v>
      </c>
      <c r="BZ610" t="str">
        <f>IF(OR(BU610=FALSE,BU610="na"),"na",VLOOKUP(CQ610,'Vlookup tables'!$G$2:$H$7,2,FALSE))</f>
        <v>Unknown</v>
      </c>
      <c r="CA610" t="str">
        <f>IF(OR(BR610=FALSE,BR610="na"),"na",VLOOKUP(CU610,'Vlookup tables'!$J$2:$K$5,2,FALSE))</f>
        <v>Unknown</v>
      </c>
      <c r="CB610" t="str">
        <f>IF(OR(BS610=FALSE,BS610="na"),"na",VLOOKUP(CV610,'Vlookup tables'!$J$2:$K$5,2,FALSE))</f>
        <v>Unknown</v>
      </c>
      <c r="CC610" t="str">
        <f>IF(OR(BT610=FALSE,BT610="na"),"na",VLOOKUP(CW610,'Vlookup tables'!$J$2:$K$5,2,FALSE))</f>
        <v>Unknown</v>
      </c>
      <c r="CD610" t="str">
        <f>IF(OR(BU610=FALSE,BU610="na"),"na",VLOOKUP(CX610,'Vlookup tables'!$J$2:$K$5,2,FALSE))</f>
        <v>Unknown</v>
      </c>
      <c r="CE610" t="b">
        <f t="shared" si="648"/>
        <v>0</v>
      </c>
      <c r="CF610" t="b">
        <f t="shared" si="649"/>
        <v>0</v>
      </c>
      <c r="CG610" t="b">
        <f t="shared" si="650"/>
        <v>0</v>
      </c>
      <c r="CH610" t="b">
        <f t="shared" si="651"/>
        <v>0</v>
      </c>
      <c r="DI610" t="b">
        <f t="shared" si="652"/>
        <v>0</v>
      </c>
      <c r="EQ610" t="str">
        <f t="shared" si="653"/>
        <v>Unknown</v>
      </c>
      <c r="ER610" t="b">
        <f t="shared" si="654"/>
        <v>0</v>
      </c>
      <c r="ES610" t="b">
        <f t="shared" si="655"/>
        <v>0</v>
      </c>
      <c r="ET610" t="b">
        <f t="shared" si="656"/>
        <v>0</v>
      </c>
      <c r="EU610" t="b">
        <f t="shared" si="657"/>
        <v>0</v>
      </c>
      <c r="EV610" t="b">
        <f t="shared" si="658"/>
        <v>0</v>
      </c>
      <c r="EW610" t="str">
        <f t="shared" si="612"/>
        <v>na</v>
      </c>
      <c r="EX610" t="str">
        <f t="shared" si="613"/>
        <v>na</v>
      </c>
      <c r="EY610" t="str">
        <f t="shared" si="614"/>
        <v>na</v>
      </c>
      <c r="EZ610" t="str">
        <f t="shared" si="615"/>
        <v>na</v>
      </c>
      <c r="FA610" t="str">
        <f t="shared" si="616"/>
        <v>na</v>
      </c>
      <c r="FB610" t="str">
        <f t="shared" si="617"/>
        <v>na</v>
      </c>
      <c r="FC610" t="str">
        <f t="shared" si="659"/>
        <v>na</v>
      </c>
      <c r="FD610" t="str">
        <f t="shared" si="618"/>
        <v>na</v>
      </c>
      <c r="FE610" t="str">
        <f t="shared" si="619"/>
        <v>na</v>
      </c>
      <c r="FF610" t="str">
        <f t="shared" si="620"/>
        <v>na</v>
      </c>
      <c r="FG610" t="str">
        <f t="shared" si="621"/>
        <v>na</v>
      </c>
      <c r="FH610" t="str">
        <f t="shared" si="660"/>
        <v>na</v>
      </c>
      <c r="FI610" t="str">
        <f>IF(OR(FD610=FALSE,FD610="na"),"na",VLOOKUP(GH610,'Vlookup tables'!$G$2:$H$7,2,FALSE))</f>
        <v>na</v>
      </c>
      <c r="FJ610" t="str">
        <f>IF(OR(FE610=FALSE,FE610="na"),"na",VLOOKUP(GI610,'Vlookup tables'!$G$2:$H$7,2,FALSE))</f>
        <v>na</v>
      </c>
      <c r="FK610" t="str">
        <f>IF(OR(FF610=FALSE,FF610="na"),"na",VLOOKUP(GJ610,'Vlookup tables'!$G$2:$H$7,2,FALSE))</f>
        <v>na</v>
      </c>
      <c r="FL610" t="str">
        <f>IF(OR(FG610=FALSE,FG610="na"),"na",VLOOKUP(GK610,'Vlookup tables'!$G$2:$H$7,2,FALSE))</f>
        <v>na</v>
      </c>
      <c r="FM610" t="str">
        <f>IF(OR(FD610=FALSE,FD610="na"),"na",VLOOKUP(GO610,'Vlookup tables'!$J$2:$K$5,2,FALSE))</f>
        <v>na</v>
      </c>
      <c r="FN610" t="str">
        <f>IF(OR(FE610=FALSE,FE610="na"),"na",VLOOKUP(GP610,'Vlookup tables'!$J$2:$K$5,2,FALSE))</f>
        <v>na</v>
      </c>
      <c r="FO610" t="str">
        <f>IF(OR(FF610=FALSE,FF610="na"),"na",VLOOKUP(GQ610,'Vlookup tables'!$J$2:$K$5,2,FALSE))</f>
        <v>na</v>
      </c>
      <c r="FP610" t="str">
        <f>IF(OR(FG610=FALSE,FG610="na"),"na",VLOOKUP(GR610,'Vlookup tables'!$J$2:$K$5,2,FALSE))</f>
        <v>na</v>
      </c>
      <c r="FQ610" t="str">
        <f t="shared" si="622"/>
        <v>na</v>
      </c>
      <c r="FR610" t="str">
        <f t="shared" si="623"/>
        <v>na</v>
      </c>
      <c r="FS610" t="str">
        <f t="shared" si="624"/>
        <v>na</v>
      </c>
      <c r="FT610" t="str">
        <f t="shared" si="625"/>
        <v>na</v>
      </c>
      <c r="FU610" t="str">
        <f t="shared" si="626"/>
        <v>na</v>
      </c>
      <c r="HX610" t="str">
        <f>IF(IT610="","Unknown",VLOOKUP(IT610,'Vlookup tables'!$B$13:$C$16,2,FALSE))</f>
        <v>Unknown</v>
      </c>
      <c r="HY610" t="str">
        <f>IF(IU610="","Unknown",VLOOKUP(IU610,'Vlookup tables'!$D$13:$E$16,2,FALSE))</f>
        <v>Unknown</v>
      </c>
      <c r="HZ610" t="str">
        <f>IF(IV610="","Unknown",VLOOKUP(IV610,'Vlookup tables'!$F$13:$G$16,2,FALSE))</f>
        <v>Unknown</v>
      </c>
      <c r="IA610" t="str">
        <f>IF(IW610="","Unknown",VLOOKUP(IW610,'Vlookup tables'!$H$13:$I$16,2,FALSE))</f>
        <v>Unknown</v>
      </c>
      <c r="IB610" t="str">
        <f>IF(IX610="","Unknown",VLOOKUP(IX610,'Vlookup tables'!$J$13:$K$16,2,FALSE))</f>
        <v>Unknown</v>
      </c>
      <c r="IC610" t="str">
        <f>IF(IY610="","Unknown",VLOOKUP(IY610,'Vlookup tables'!$L$13:$M$16,2,FALSE))</f>
        <v>Unknown</v>
      </c>
      <c r="ID610" t="str">
        <f>IF(IZ610="","Unknown",VLOOKUP(IZ610,'Vlookup tables'!$N$13:$O$16,2,FALSE))</f>
        <v>Unknown</v>
      </c>
      <c r="IE610" t="str">
        <f>VLOOKUP(JA610,'Vlookup tables'!$P$13:$Q$15,2,FALSE)</f>
        <v>Unknown</v>
      </c>
      <c r="IF610" t="str">
        <f t="shared" si="661"/>
        <v>na</v>
      </c>
      <c r="IG610" t="str">
        <f t="shared" si="662"/>
        <v>na</v>
      </c>
      <c r="IH610" t="str">
        <f t="shared" si="663"/>
        <v>na</v>
      </c>
      <c r="II610" t="str">
        <f t="shared" si="627"/>
        <v>na</v>
      </c>
      <c r="IJ610" t="str">
        <f>IF(OR(IF610=FALSE,IF610="na"),"na",VLOOKUP(JF610,'Vlookup tables'!$G$2:$H$7,2,FALSE))</f>
        <v>na</v>
      </c>
      <c r="IK610" t="str">
        <f>IF(OR(IG610=FALSE,IG610="na"),"na",VLOOKUP(JG610,'Vlookup tables'!$G$2:$H$7,2,FALSE))</f>
        <v>na</v>
      </c>
      <c r="IL610" t="str">
        <f>IF(OR(IH610=FALSE,IH610="na"),"na",VLOOKUP(JH610,'Vlookup tables'!$G$2:$H$7,2,FALSE))</f>
        <v>na</v>
      </c>
      <c r="IM610" t="str">
        <f>IF(OR(IF610=FALSE,IF610="na"),"na",VLOOKUP(JL610,'Vlookup tables'!$J$2:$K$5,2,FALSE))</f>
        <v>na</v>
      </c>
      <c r="IN610" t="str">
        <f>IF(OR(IG610=FALSE,IG610="na"),"na",VLOOKUP(JM610,'Vlookup tables'!$J$2:$K$5,2,FALSE))</f>
        <v>na</v>
      </c>
      <c r="IO610" t="str">
        <f>IF(OR(IH610=FALSE,IH610="na"),"na",VLOOKUP(JN610,'Vlookup tables'!$J$2:$K$5,2,FALSE))</f>
        <v>na</v>
      </c>
      <c r="IP610" t="str">
        <f t="shared" si="664"/>
        <v>na</v>
      </c>
      <c r="IQ610" t="str">
        <f t="shared" si="665"/>
        <v>na</v>
      </c>
      <c r="IR610" t="str">
        <f t="shared" si="666"/>
        <v>na</v>
      </c>
      <c r="IS610" t="b">
        <f t="shared" si="667"/>
        <v>0</v>
      </c>
      <c r="KQ610" t="b">
        <f t="shared" si="668"/>
        <v>0</v>
      </c>
      <c r="KR610">
        <f t="shared" si="628"/>
        <v>107</v>
      </c>
    </row>
    <row r="611" spans="1:304" ht="39" customHeight="1" outlineLevel="1" x14ac:dyDescent="0.3">
      <c r="A611">
        <v>1</v>
      </c>
      <c r="B611">
        <v>23</v>
      </c>
      <c r="C611" s="2">
        <v>44927.548738425925</v>
      </c>
      <c r="D611">
        <v>1</v>
      </c>
      <c r="G611" t="str">
        <f>VLOOKUP(F611,'Vlookup tables'!$A$2:$B$10,2,FALSE)</f>
        <v>Unknown</v>
      </c>
      <c r="J611" t="str">
        <f t="shared" si="669"/>
        <v>Unknown</v>
      </c>
      <c r="L611" t="str">
        <f>VLOOKUP(K611,'Vlookup tables'!$A$2:$B$10,2,FALSE)</f>
        <v>Unknown</v>
      </c>
      <c r="N611" t="str">
        <f t="shared" si="629"/>
        <v>Unknown</v>
      </c>
      <c r="O611" t="str">
        <f t="shared" si="630"/>
        <v>Unknown</v>
      </c>
      <c r="P611" t="str">
        <f t="shared" si="631"/>
        <v>Unknown</v>
      </c>
      <c r="Q611" t="str">
        <f t="shared" si="632"/>
        <v>Unknown</v>
      </c>
      <c r="R611" t="str">
        <f t="shared" si="633"/>
        <v>Unknown</v>
      </c>
      <c r="T611" t="str">
        <f t="shared" si="670"/>
        <v>Unknown</v>
      </c>
      <c r="U611" t="str">
        <f t="shared" si="671"/>
        <v>Unknown</v>
      </c>
      <c r="V611" t="str">
        <f t="shared" si="672"/>
        <v>Unknown</v>
      </c>
      <c r="W611" t="str">
        <f t="shared" si="673"/>
        <v>Unknown</v>
      </c>
      <c r="X611" t="str">
        <f t="shared" si="674"/>
        <v>Unknown</v>
      </c>
      <c r="Z611" t="str">
        <f>VLOOKUP(Y611,'Vlookup tables'!$D$2:$E$6,2,FALSE)</f>
        <v>Unknown</v>
      </c>
      <c r="AA611" t="str">
        <f t="shared" si="611"/>
        <v>Unknown</v>
      </c>
      <c r="AB611" t="str">
        <f t="shared" si="634"/>
        <v>Unknown</v>
      </c>
      <c r="AC611" t="str">
        <f t="shared" si="635"/>
        <v>Unknown</v>
      </c>
      <c r="AD611" t="str">
        <f t="shared" si="636"/>
        <v>Unknown</v>
      </c>
      <c r="AE611" t="str">
        <f t="shared" si="637"/>
        <v>Unknown</v>
      </c>
      <c r="AF611" t="str">
        <f>IF(OR(AA611=FALSE,AA611="na"),"na",VLOOKUP(AV611,'Vlookup tables'!$G$2:$H$7,2,FALSE))</f>
        <v>Unknown</v>
      </c>
      <c r="AG611" t="str">
        <f>IF(OR(AB611=FALSE,AB611="na"),"na",VLOOKUP(AW611,'Vlookup tables'!$G$2:$H$7,2,FALSE))</f>
        <v>Unknown</v>
      </c>
      <c r="AH611" t="str">
        <f>IF(OR(AC611=FALSE,AC611="na"),"na",VLOOKUP(AX611,'Vlookup tables'!$G$2:$H$7,2,FALSE))</f>
        <v>Unknown</v>
      </c>
      <c r="AI611" t="str">
        <f>IF(OR(AD611=FALSE,AD611="na"),"na",VLOOKUP(AY611,'Vlookup tables'!$G$2:$H$7,2,FALSE))</f>
        <v>Unknown</v>
      </c>
      <c r="AJ611" t="str">
        <f>IF(OR(AA611=FALSE,AA611="na"),"na",VLOOKUP(BC611,'Vlookup tables'!$J$2:$K$5,2,FALSE))</f>
        <v>Unknown</v>
      </c>
      <c r="AK611" t="str">
        <f>IF(OR(AB611=FALSE,AB611="na"),"na",VLOOKUP(BD611,'Vlookup tables'!$J$2:$K$5,2,FALSE))</f>
        <v>Unknown</v>
      </c>
      <c r="AL611" t="str">
        <f>IF(OR(AC611=FALSE,AC611="na"),"na",VLOOKUP(BE611,'Vlookup tables'!$J$2:$K$5,2,FALSE))</f>
        <v>Unknown</v>
      </c>
      <c r="AM611" t="str">
        <f>IF(OR(AD611=FALSE,AD611="na"),"na",VLOOKUP(BF611,'Vlookup tables'!$J$2:$K$5,2,FALSE))</f>
        <v>Unknown</v>
      </c>
      <c r="AN611" t="b">
        <f t="shared" si="638"/>
        <v>0</v>
      </c>
      <c r="AO611" t="b">
        <f t="shared" si="639"/>
        <v>0</v>
      </c>
      <c r="AP611" t="b">
        <f t="shared" si="640"/>
        <v>0</v>
      </c>
      <c r="AQ611" t="b">
        <f t="shared" si="641"/>
        <v>0</v>
      </c>
      <c r="BQ611" t="str">
        <f t="shared" si="642"/>
        <v>Unknown</v>
      </c>
      <c r="BR611" t="str">
        <f t="shared" si="643"/>
        <v>Unknown</v>
      </c>
      <c r="BS611" t="str">
        <f t="shared" si="644"/>
        <v>Unknown</v>
      </c>
      <c r="BT611" t="str">
        <f t="shared" si="645"/>
        <v>Unknown</v>
      </c>
      <c r="BU611" t="str">
        <f t="shared" si="646"/>
        <v>Unknown</v>
      </c>
      <c r="BV611" t="str">
        <f t="shared" si="647"/>
        <v>Unknown</v>
      </c>
      <c r="BW611" t="str">
        <f>IF(OR(BR611=FALSE,BR611="na"),"na",VLOOKUP(CN611,'Vlookup tables'!$G$2:$H$7,2,FALSE))</f>
        <v>Unknown</v>
      </c>
      <c r="BX611" t="str">
        <f>IF(OR(BS611=FALSE,BS611="na"),"na",VLOOKUP(CO611,'Vlookup tables'!$G$2:$H$7,2,FALSE))</f>
        <v>Unknown</v>
      </c>
      <c r="BY611" t="str">
        <f>IF(OR(BT611=FALSE,BT611="na"),"na",VLOOKUP(CP611,'Vlookup tables'!$G$2:$H$7,2,FALSE))</f>
        <v>Unknown</v>
      </c>
      <c r="BZ611" t="str">
        <f>IF(OR(BU611=FALSE,BU611="na"),"na",VLOOKUP(CQ611,'Vlookup tables'!$G$2:$H$7,2,FALSE))</f>
        <v>Unknown</v>
      </c>
      <c r="CA611" t="str">
        <f>IF(OR(BR611=FALSE,BR611="na"),"na",VLOOKUP(CU611,'Vlookup tables'!$J$2:$K$5,2,FALSE))</f>
        <v>Unknown</v>
      </c>
      <c r="CB611" t="str">
        <f>IF(OR(BS611=FALSE,BS611="na"),"na",VLOOKUP(CV611,'Vlookup tables'!$J$2:$K$5,2,FALSE))</f>
        <v>Unknown</v>
      </c>
      <c r="CC611" t="str">
        <f>IF(OR(BT611=FALSE,BT611="na"),"na",VLOOKUP(CW611,'Vlookup tables'!$J$2:$K$5,2,FALSE))</f>
        <v>Unknown</v>
      </c>
      <c r="CD611" t="str">
        <f>IF(OR(BU611=FALSE,BU611="na"),"na",VLOOKUP(CX611,'Vlookup tables'!$J$2:$K$5,2,FALSE))</f>
        <v>Unknown</v>
      </c>
      <c r="CE611" t="b">
        <f t="shared" si="648"/>
        <v>0</v>
      </c>
      <c r="CF611" t="b">
        <f t="shared" si="649"/>
        <v>0</v>
      </c>
      <c r="CG611" t="b">
        <f t="shared" si="650"/>
        <v>0</v>
      </c>
      <c r="CH611" t="b">
        <f t="shared" si="651"/>
        <v>0</v>
      </c>
      <c r="DI611" t="b">
        <f t="shared" si="652"/>
        <v>0</v>
      </c>
      <c r="EQ611" t="str">
        <f t="shared" si="653"/>
        <v>Unknown</v>
      </c>
      <c r="ER611" t="b">
        <f t="shared" si="654"/>
        <v>0</v>
      </c>
      <c r="ES611" t="b">
        <f t="shared" si="655"/>
        <v>0</v>
      </c>
      <c r="ET611" t="b">
        <f t="shared" si="656"/>
        <v>0</v>
      </c>
      <c r="EU611" t="b">
        <f t="shared" si="657"/>
        <v>0</v>
      </c>
      <c r="EV611" t="b">
        <f t="shared" si="658"/>
        <v>0</v>
      </c>
      <c r="EW611" t="str">
        <f t="shared" si="612"/>
        <v>na</v>
      </c>
      <c r="EX611" t="str">
        <f t="shared" si="613"/>
        <v>na</v>
      </c>
      <c r="EY611" t="str">
        <f t="shared" si="614"/>
        <v>na</v>
      </c>
      <c r="EZ611" t="str">
        <f t="shared" si="615"/>
        <v>na</v>
      </c>
      <c r="FA611" t="str">
        <f t="shared" si="616"/>
        <v>na</v>
      </c>
      <c r="FB611" t="str">
        <f t="shared" si="617"/>
        <v>na</v>
      </c>
      <c r="FC611" t="str">
        <f t="shared" si="659"/>
        <v>na</v>
      </c>
      <c r="FD611" t="str">
        <f t="shared" si="618"/>
        <v>na</v>
      </c>
      <c r="FE611" t="str">
        <f t="shared" si="619"/>
        <v>na</v>
      </c>
      <c r="FF611" t="str">
        <f t="shared" si="620"/>
        <v>na</v>
      </c>
      <c r="FG611" t="str">
        <f t="shared" si="621"/>
        <v>na</v>
      </c>
      <c r="FH611" t="str">
        <f t="shared" si="660"/>
        <v>na</v>
      </c>
      <c r="FI611" t="str">
        <f>IF(OR(FD611=FALSE,FD611="na"),"na",VLOOKUP(GH611,'Vlookup tables'!$G$2:$H$7,2,FALSE))</f>
        <v>na</v>
      </c>
      <c r="FJ611" t="str">
        <f>IF(OR(FE611=FALSE,FE611="na"),"na",VLOOKUP(GI611,'Vlookup tables'!$G$2:$H$7,2,FALSE))</f>
        <v>na</v>
      </c>
      <c r="FK611" t="str">
        <f>IF(OR(FF611=FALSE,FF611="na"),"na",VLOOKUP(GJ611,'Vlookup tables'!$G$2:$H$7,2,FALSE))</f>
        <v>na</v>
      </c>
      <c r="FL611" t="str">
        <f>IF(OR(FG611=FALSE,FG611="na"),"na",VLOOKUP(GK611,'Vlookup tables'!$G$2:$H$7,2,FALSE))</f>
        <v>na</v>
      </c>
      <c r="FM611" t="str">
        <f>IF(OR(FD611=FALSE,FD611="na"),"na",VLOOKUP(GO611,'Vlookup tables'!$J$2:$K$5,2,FALSE))</f>
        <v>na</v>
      </c>
      <c r="FN611" t="str">
        <f>IF(OR(FE611=FALSE,FE611="na"),"na",VLOOKUP(GP611,'Vlookup tables'!$J$2:$K$5,2,FALSE))</f>
        <v>na</v>
      </c>
      <c r="FO611" t="str">
        <f>IF(OR(FF611=FALSE,FF611="na"),"na",VLOOKUP(GQ611,'Vlookup tables'!$J$2:$K$5,2,FALSE))</f>
        <v>na</v>
      </c>
      <c r="FP611" t="str">
        <f>IF(OR(FG611=FALSE,FG611="na"),"na",VLOOKUP(GR611,'Vlookup tables'!$J$2:$K$5,2,FALSE))</f>
        <v>na</v>
      </c>
      <c r="FQ611" t="str">
        <f t="shared" si="622"/>
        <v>na</v>
      </c>
      <c r="FR611" t="str">
        <f t="shared" si="623"/>
        <v>na</v>
      </c>
      <c r="FS611" t="str">
        <f t="shared" si="624"/>
        <v>na</v>
      </c>
      <c r="FT611" t="str">
        <f t="shared" si="625"/>
        <v>na</v>
      </c>
      <c r="FU611" t="str">
        <f t="shared" si="626"/>
        <v>na</v>
      </c>
      <c r="HX611" t="str">
        <f>IF(IT611="","Unknown",VLOOKUP(IT611,'Vlookup tables'!$B$13:$C$16,2,FALSE))</f>
        <v>Unknown</v>
      </c>
      <c r="HY611" t="str">
        <f>IF(IU611="","Unknown",VLOOKUP(IU611,'Vlookup tables'!$D$13:$E$16,2,FALSE))</f>
        <v>Unknown</v>
      </c>
      <c r="HZ611" t="str">
        <f>IF(IV611="","Unknown",VLOOKUP(IV611,'Vlookup tables'!$F$13:$G$16,2,FALSE))</f>
        <v>Unknown</v>
      </c>
      <c r="IA611" t="str">
        <f>IF(IW611="","Unknown",VLOOKUP(IW611,'Vlookup tables'!$H$13:$I$16,2,FALSE))</f>
        <v>Unknown</v>
      </c>
      <c r="IB611" t="str">
        <f>IF(IX611="","Unknown",VLOOKUP(IX611,'Vlookup tables'!$J$13:$K$16,2,FALSE))</f>
        <v>Unknown</v>
      </c>
      <c r="IC611" t="str">
        <f>IF(IY611="","Unknown",VLOOKUP(IY611,'Vlookup tables'!$L$13:$M$16,2,FALSE))</f>
        <v>Unknown</v>
      </c>
      <c r="ID611" t="str">
        <f>IF(IZ611="","Unknown",VLOOKUP(IZ611,'Vlookup tables'!$N$13:$O$16,2,FALSE))</f>
        <v>Unknown</v>
      </c>
      <c r="IE611" t="str">
        <f>VLOOKUP(JA611,'Vlookup tables'!$P$13:$Q$15,2,FALSE)</f>
        <v>Unknown</v>
      </c>
      <c r="IF611" t="str">
        <f t="shared" si="661"/>
        <v>na</v>
      </c>
      <c r="IG611" t="str">
        <f t="shared" si="662"/>
        <v>na</v>
      </c>
      <c r="IH611" t="str">
        <f t="shared" si="663"/>
        <v>na</v>
      </c>
      <c r="II611" t="str">
        <f t="shared" si="627"/>
        <v>na</v>
      </c>
      <c r="IJ611" t="str">
        <f>IF(OR(IF611=FALSE,IF611="na"),"na",VLOOKUP(JF611,'Vlookup tables'!$G$2:$H$7,2,FALSE))</f>
        <v>na</v>
      </c>
      <c r="IK611" t="str">
        <f>IF(OR(IG611=FALSE,IG611="na"),"na",VLOOKUP(JG611,'Vlookup tables'!$G$2:$H$7,2,FALSE))</f>
        <v>na</v>
      </c>
      <c r="IL611" t="str">
        <f>IF(OR(IH611=FALSE,IH611="na"),"na",VLOOKUP(JH611,'Vlookup tables'!$G$2:$H$7,2,FALSE))</f>
        <v>na</v>
      </c>
      <c r="IM611" t="str">
        <f>IF(OR(IF611=FALSE,IF611="na"),"na",VLOOKUP(JL611,'Vlookup tables'!$J$2:$K$5,2,FALSE))</f>
        <v>na</v>
      </c>
      <c r="IN611" t="str">
        <f>IF(OR(IG611=FALSE,IG611="na"),"na",VLOOKUP(JM611,'Vlookup tables'!$J$2:$K$5,2,FALSE))</f>
        <v>na</v>
      </c>
      <c r="IO611" t="str">
        <f>IF(OR(IH611=FALSE,IH611="na"),"na",VLOOKUP(JN611,'Vlookup tables'!$J$2:$K$5,2,FALSE))</f>
        <v>na</v>
      </c>
      <c r="IP611" t="str">
        <f t="shared" si="664"/>
        <v>na</v>
      </c>
      <c r="IQ611" t="str">
        <f t="shared" si="665"/>
        <v>na</v>
      </c>
      <c r="IR611" t="str">
        <f t="shared" si="666"/>
        <v>na</v>
      </c>
      <c r="IS611" t="b">
        <f t="shared" si="667"/>
        <v>0</v>
      </c>
      <c r="KQ611" t="b">
        <f t="shared" si="668"/>
        <v>0</v>
      </c>
      <c r="KR611">
        <f t="shared" si="628"/>
        <v>107</v>
      </c>
    </row>
    <row r="612" spans="1:304" ht="39" customHeight="1" outlineLevel="1" x14ac:dyDescent="0.3">
      <c r="A612">
        <v>1</v>
      </c>
      <c r="B612">
        <v>10</v>
      </c>
      <c r="C612" s="2">
        <v>44927.552071759259</v>
      </c>
      <c r="D612">
        <v>1</v>
      </c>
      <c r="G612" t="str">
        <f>VLOOKUP(F612,'Vlookup tables'!$A$2:$B$10,2,FALSE)</f>
        <v>Unknown</v>
      </c>
      <c r="J612" t="str">
        <f t="shared" si="669"/>
        <v>Unknown</v>
      </c>
      <c r="L612" t="str">
        <f>VLOOKUP(K612,'Vlookup tables'!$A$2:$B$10,2,FALSE)</f>
        <v>Unknown</v>
      </c>
      <c r="N612" t="str">
        <f t="shared" si="629"/>
        <v>Unknown</v>
      </c>
      <c r="O612" t="str">
        <f t="shared" si="630"/>
        <v>Unknown</v>
      </c>
      <c r="P612" t="str">
        <f t="shared" si="631"/>
        <v>Unknown</v>
      </c>
      <c r="Q612" t="str">
        <f t="shared" si="632"/>
        <v>Unknown</v>
      </c>
      <c r="R612" t="str">
        <f t="shared" si="633"/>
        <v>Unknown</v>
      </c>
      <c r="T612" t="str">
        <f t="shared" si="670"/>
        <v>Unknown</v>
      </c>
      <c r="U612" t="str">
        <f t="shared" si="671"/>
        <v>Unknown</v>
      </c>
      <c r="V612" t="str">
        <f t="shared" si="672"/>
        <v>Unknown</v>
      </c>
      <c r="W612" t="str">
        <f t="shared" si="673"/>
        <v>Unknown</v>
      </c>
      <c r="X612" t="str">
        <f t="shared" si="674"/>
        <v>Unknown</v>
      </c>
      <c r="Z612" t="str">
        <f>VLOOKUP(Y612,'Vlookup tables'!$D$2:$E$6,2,FALSE)</f>
        <v>Unknown</v>
      </c>
      <c r="AA612" t="str">
        <f t="shared" si="611"/>
        <v>Unknown</v>
      </c>
      <c r="AB612" t="str">
        <f t="shared" si="634"/>
        <v>Unknown</v>
      </c>
      <c r="AC612" t="str">
        <f t="shared" si="635"/>
        <v>Unknown</v>
      </c>
      <c r="AD612" t="str">
        <f t="shared" si="636"/>
        <v>Unknown</v>
      </c>
      <c r="AE612" t="str">
        <f t="shared" si="637"/>
        <v>Unknown</v>
      </c>
      <c r="AF612" t="str">
        <f>IF(OR(AA612=FALSE,AA612="na"),"na",VLOOKUP(AV612,'Vlookup tables'!$G$2:$H$7,2,FALSE))</f>
        <v>Unknown</v>
      </c>
      <c r="AG612" t="str">
        <f>IF(OR(AB612=FALSE,AB612="na"),"na",VLOOKUP(AW612,'Vlookup tables'!$G$2:$H$7,2,FALSE))</f>
        <v>Unknown</v>
      </c>
      <c r="AH612" t="str">
        <f>IF(OR(AC612=FALSE,AC612="na"),"na",VLOOKUP(AX612,'Vlookup tables'!$G$2:$H$7,2,FALSE))</f>
        <v>Unknown</v>
      </c>
      <c r="AI612" t="str">
        <f>IF(OR(AD612=FALSE,AD612="na"),"na",VLOOKUP(AY612,'Vlookup tables'!$G$2:$H$7,2,FALSE))</f>
        <v>Unknown</v>
      </c>
      <c r="AJ612" t="str">
        <f>IF(OR(AA612=FALSE,AA612="na"),"na",VLOOKUP(BC612,'Vlookup tables'!$J$2:$K$5,2,FALSE))</f>
        <v>Unknown</v>
      </c>
      <c r="AK612" t="str">
        <f>IF(OR(AB612=FALSE,AB612="na"),"na",VLOOKUP(BD612,'Vlookup tables'!$J$2:$K$5,2,FALSE))</f>
        <v>Unknown</v>
      </c>
      <c r="AL612" t="str">
        <f>IF(OR(AC612=FALSE,AC612="na"),"na",VLOOKUP(BE612,'Vlookup tables'!$J$2:$K$5,2,FALSE))</f>
        <v>Unknown</v>
      </c>
      <c r="AM612" t="str">
        <f>IF(OR(AD612=FALSE,AD612="na"),"na",VLOOKUP(BF612,'Vlookup tables'!$J$2:$K$5,2,FALSE))</f>
        <v>Unknown</v>
      </c>
      <c r="AN612" t="b">
        <f t="shared" si="638"/>
        <v>0</v>
      </c>
      <c r="AO612" t="b">
        <f t="shared" si="639"/>
        <v>0</v>
      </c>
      <c r="AP612" t="b">
        <f t="shared" si="640"/>
        <v>0</v>
      </c>
      <c r="AQ612" t="b">
        <f t="shared" si="641"/>
        <v>0</v>
      </c>
      <c r="BQ612" t="str">
        <f t="shared" si="642"/>
        <v>Unknown</v>
      </c>
      <c r="BR612" t="str">
        <f t="shared" si="643"/>
        <v>Unknown</v>
      </c>
      <c r="BS612" t="str">
        <f t="shared" si="644"/>
        <v>Unknown</v>
      </c>
      <c r="BT612" t="str">
        <f t="shared" si="645"/>
        <v>Unknown</v>
      </c>
      <c r="BU612" t="str">
        <f t="shared" si="646"/>
        <v>Unknown</v>
      </c>
      <c r="BV612" t="str">
        <f t="shared" si="647"/>
        <v>Unknown</v>
      </c>
      <c r="BW612" t="str">
        <f>IF(OR(BR612=FALSE,BR612="na"),"na",VLOOKUP(CN612,'Vlookup tables'!$G$2:$H$7,2,FALSE))</f>
        <v>Unknown</v>
      </c>
      <c r="BX612" t="str">
        <f>IF(OR(BS612=FALSE,BS612="na"),"na",VLOOKUP(CO612,'Vlookup tables'!$G$2:$H$7,2,FALSE))</f>
        <v>Unknown</v>
      </c>
      <c r="BY612" t="str">
        <f>IF(OR(BT612=FALSE,BT612="na"),"na",VLOOKUP(CP612,'Vlookup tables'!$G$2:$H$7,2,FALSE))</f>
        <v>Unknown</v>
      </c>
      <c r="BZ612" t="str">
        <f>IF(OR(BU612=FALSE,BU612="na"),"na",VLOOKUP(CQ612,'Vlookup tables'!$G$2:$H$7,2,FALSE))</f>
        <v>Unknown</v>
      </c>
      <c r="CA612" t="str">
        <f>IF(OR(BR612=FALSE,BR612="na"),"na",VLOOKUP(CU612,'Vlookup tables'!$J$2:$K$5,2,FALSE))</f>
        <v>Unknown</v>
      </c>
      <c r="CB612" t="str">
        <f>IF(OR(BS612=FALSE,BS612="na"),"na",VLOOKUP(CV612,'Vlookup tables'!$J$2:$K$5,2,FALSE))</f>
        <v>Unknown</v>
      </c>
      <c r="CC612" t="str">
        <f>IF(OR(BT612=FALSE,BT612="na"),"na",VLOOKUP(CW612,'Vlookup tables'!$J$2:$K$5,2,FALSE))</f>
        <v>Unknown</v>
      </c>
      <c r="CD612" t="str">
        <f>IF(OR(BU612=FALSE,BU612="na"),"na",VLOOKUP(CX612,'Vlookup tables'!$J$2:$K$5,2,FALSE))</f>
        <v>Unknown</v>
      </c>
      <c r="CE612" t="b">
        <f t="shared" si="648"/>
        <v>0</v>
      </c>
      <c r="CF612" t="b">
        <f t="shared" si="649"/>
        <v>0</v>
      </c>
      <c r="CG612" t="b">
        <f t="shared" si="650"/>
        <v>0</v>
      </c>
      <c r="CH612" t="b">
        <f t="shared" si="651"/>
        <v>0</v>
      </c>
      <c r="DI612" t="b">
        <f t="shared" si="652"/>
        <v>0</v>
      </c>
      <c r="EQ612" t="str">
        <f t="shared" si="653"/>
        <v>Unknown</v>
      </c>
      <c r="ER612" t="b">
        <f t="shared" si="654"/>
        <v>0</v>
      </c>
      <c r="ES612" t="b">
        <f t="shared" si="655"/>
        <v>0</v>
      </c>
      <c r="ET612" t="b">
        <f t="shared" si="656"/>
        <v>0</v>
      </c>
      <c r="EU612" t="b">
        <f t="shared" si="657"/>
        <v>0</v>
      </c>
      <c r="EV612" t="b">
        <f t="shared" si="658"/>
        <v>0</v>
      </c>
      <c r="EW612" t="str">
        <f t="shared" si="612"/>
        <v>na</v>
      </c>
      <c r="EX612" t="str">
        <f t="shared" si="613"/>
        <v>na</v>
      </c>
      <c r="EY612" t="str">
        <f t="shared" si="614"/>
        <v>na</v>
      </c>
      <c r="EZ612" t="str">
        <f t="shared" si="615"/>
        <v>na</v>
      </c>
      <c r="FA612" t="str">
        <f t="shared" si="616"/>
        <v>na</v>
      </c>
      <c r="FB612" t="str">
        <f t="shared" si="617"/>
        <v>na</v>
      </c>
      <c r="FC612" t="str">
        <f t="shared" si="659"/>
        <v>na</v>
      </c>
      <c r="FD612" t="str">
        <f t="shared" si="618"/>
        <v>na</v>
      </c>
      <c r="FE612" t="str">
        <f t="shared" si="619"/>
        <v>na</v>
      </c>
      <c r="FF612" t="str">
        <f t="shared" si="620"/>
        <v>na</v>
      </c>
      <c r="FG612" t="str">
        <f t="shared" si="621"/>
        <v>na</v>
      </c>
      <c r="FH612" t="str">
        <f t="shared" si="660"/>
        <v>na</v>
      </c>
      <c r="FI612" t="str">
        <f>IF(OR(FD612=FALSE,FD612="na"),"na",VLOOKUP(GH612,'Vlookup tables'!$G$2:$H$7,2,FALSE))</f>
        <v>na</v>
      </c>
      <c r="FJ612" t="str">
        <f>IF(OR(FE612=FALSE,FE612="na"),"na",VLOOKUP(GI612,'Vlookup tables'!$G$2:$H$7,2,FALSE))</f>
        <v>na</v>
      </c>
      <c r="FK612" t="str">
        <f>IF(OR(FF612=FALSE,FF612="na"),"na",VLOOKUP(GJ612,'Vlookup tables'!$G$2:$H$7,2,FALSE))</f>
        <v>na</v>
      </c>
      <c r="FL612" t="str">
        <f>IF(OR(FG612=FALSE,FG612="na"),"na",VLOOKUP(GK612,'Vlookup tables'!$G$2:$H$7,2,FALSE))</f>
        <v>na</v>
      </c>
      <c r="FM612" t="str">
        <f>IF(OR(FD612=FALSE,FD612="na"),"na",VLOOKUP(GO612,'Vlookup tables'!$J$2:$K$5,2,FALSE))</f>
        <v>na</v>
      </c>
      <c r="FN612" t="str">
        <f>IF(OR(FE612=FALSE,FE612="na"),"na",VLOOKUP(GP612,'Vlookup tables'!$J$2:$K$5,2,FALSE))</f>
        <v>na</v>
      </c>
      <c r="FO612" t="str">
        <f>IF(OR(FF612=FALSE,FF612="na"),"na",VLOOKUP(GQ612,'Vlookup tables'!$J$2:$K$5,2,FALSE))</f>
        <v>na</v>
      </c>
      <c r="FP612" t="str">
        <f>IF(OR(FG612=FALSE,FG612="na"),"na",VLOOKUP(GR612,'Vlookup tables'!$J$2:$K$5,2,FALSE))</f>
        <v>na</v>
      </c>
      <c r="FQ612" t="str">
        <f t="shared" si="622"/>
        <v>na</v>
      </c>
      <c r="FR612" t="str">
        <f t="shared" si="623"/>
        <v>na</v>
      </c>
      <c r="FS612" t="str">
        <f t="shared" si="624"/>
        <v>na</v>
      </c>
      <c r="FT612" t="str">
        <f t="shared" si="625"/>
        <v>na</v>
      </c>
      <c r="FU612" t="str">
        <f t="shared" si="626"/>
        <v>na</v>
      </c>
      <c r="HX612" t="str">
        <f>IF(IT612="","Unknown",VLOOKUP(IT612,'Vlookup tables'!$B$13:$C$16,2,FALSE))</f>
        <v>Unknown</v>
      </c>
      <c r="HY612" t="str">
        <f>IF(IU612="","Unknown",VLOOKUP(IU612,'Vlookup tables'!$D$13:$E$16,2,FALSE))</f>
        <v>Unknown</v>
      </c>
      <c r="HZ612" t="str">
        <f>IF(IV612="","Unknown",VLOOKUP(IV612,'Vlookup tables'!$F$13:$G$16,2,FALSE))</f>
        <v>Unknown</v>
      </c>
      <c r="IA612" t="str">
        <f>IF(IW612="","Unknown",VLOOKUP(IW612,'Vlookup tables'!$H$13:$I$16,2,FALSE))</f>
        <v>Unknown</v>
      </c>
      <c r="IB612" t="str">
        <f>IF(IX612="","Unknown",VLOOKUP(IX612,'Vlookup tables'!$J$13:$K$16,2,FALSE))</f>
        <v>Unknown</v>
      </c>
      <c r="IC612" t="str">
        <f>IF(IY612="","Unknown",VLOOKUP(IY612,'Vlookup tables'!$L$13:$M$16,2,FALSE))</f>
        <v>Unknown</v>
      </c>
      <c r="ID612" t="str">
        <f>IF(IZ612="","Unknown",VLOOKUP(IZ612,'Vlookup tables'!$N$13:$O$16,2,FALSE))</f>
        <v>Unknown</v>
      </c>
      <c r="IE612" t="str">
        <f>VLOOKUP(JA612,'Vlookup tables'!$P$13:$Q$15,2,FALSE)</f>
        <v>Unknown</v>
      </c>
      <c r="IF612" t="str">
        <f t="shared" si="661"/>
        <v>na</v>
      </c>
      <c r="IG612" t="str">
        <f t="shared" si="662"/>
        <v>na</v>
      </c>
      <c r="IH612" t="str">
        <f t="shared" si="663"/>
        <v>na</v>
      </c>
      <c r="II612" t="str">
        <f t="shared" si="627"/>
        <v>na</v>
      </c>
      <c r="IJ612" t="str">
        <f>IF(OR(IF612=FALSE,IF612="na"),"na",VLOOKUP(JF612,'Vlookup tables'!$G$2:$H$7,2,FALSE))</f>
        <v>na</v>
      </c>
      <c r="IK612" t="str">
        <f>IF(OR(IG612=FALSE,IG612="na"),"na",VLOOKUP(JG612,'Vlookup tables'!$G$2:$H$7,2,FALSE))</f>
        <v>na</v>
      </c>
      <c r="IL612" t="str">
        <f>IF(OR(IH612=FALSE,IH612="na"),"na",VLOOKUP(JH612,'Vlookup tables'!$G$2:$H$7,2,FALSE))</f>
        <v>na</v>
      </c>
      <c r="IM612" t="str">
        <f>IF(OR(IF612=FALSE,IF612="na"),"na",VLOOKUP(JL612,'Vlookup tables'!$J$2:$K$5,2,FALSE))</f>
        <v>na</v>
      </c>
      <c r="IN612" t="str">
        <f>IF(OR(IG612=FALSE,IG612="na"),"na",VLOOKUP(JM612,'Vlookup tables'!$J$2:$K$5,2,FALSE))</f>
        <v>na</v>
      </c>
      <c r="IO612" t="str">
        <f>IF(OR(IH612=FALSE,IH612="na"),"na",VLOOKUP(JN612,'Vlookup tables'!$J$2:$K$5,2,FALSE))</f>
        <v>na</v>
      </c>
      <c r="IP612" t="str">
        <f t="shared" si="664"/>
        <v>na</v>
      </c>
      <c r="IQ612" t="str">
        <f t="shared" si="665"/>
        <v>na</v>
      </c>
      <c r="IR612" t="str">
        <f t="shared" si="666"/>
        <v>na</v>
      </c>
      <c r="IS612" t="b">
        <f t="shared" si="667"/>
        <v>0</v>
      </c>
      <c r="KQ612" t="b">
        <f t="shared" si="668"/>
        <v>0</v>
      </c>
      <c r="KR612">
        <f t="shared" si="628"/>
        <v>107</v>
      </c>
    </row>
    <row r="613" spans="1:304" ht="45.6" customHeight="1" outlineLevel="1" x14ac:dyDescent="0.3">
      <c r="A613">
        <v>1</v>
      </c>
      <c r="B613">
        <v>45</v>
      </c>
      <c r="C613" s="2">
        <v>44927.558067129627</v>
      </c>
      <c r="D613">
        <v>0.89999997615814198</v>
      </c>
      <c r="G613" t="str">
        <f>VLOOKUP(F613,'Vlookup tables'!$A$2:$B$10,2,FALSE)</f>
        <v>Unknown</v>
      </c>
      <c r="J613" t="str">
        <f t="shared" si="669"/>
        <v>Unknown</v>
      </c>
      <c r="L613" t="str">
        <f>VLOOKUP(K613,'Vlookup tables'!$A$2:$B$10,2,FALSE)</f>
        <v>Unknown</v>
      </c>
      <c r="N613" t="str">
        <f t="shared" si="629"/>
        <v>Unknown</v>
      </c>
      <c r="O613" t="str">
        <f t="shared" si="630"/>
        <v>Unknown</v>
      </c>
      <c r="P613" t="str">
        <f t="shared" si="631"/>
        <v>Unknown</v>
      </c>
      <c r="Q613" t="str">
        <f t="shared" si="632"/>
        <v>Unknown</v>
      </c>
      <c r="R613" t="str">
        <f t="shared" si="633"/>
        <v>Unknown</v>
      </c>
      <c r="T613" t="str">
        <f t="shared" si="670"/>
        <v>Unknown</v>
      </c>
      <c r="U613" t="str">
        <f t="shared" si="671"/>
        <v>Unknown</v>
      </c>
      <c r="V613" t="str">
        <f t="shared" si="672"/>
        <v>Unknown</v>
      </c>
      <c r="W613" t="str">
        <f t="shared" si="673"/>
        <v>Unknown</v>
      </c>
      <c r="X613" t="str">
        <f t="shared" si="674"/>
        <v>Unknown</v>
      </c>
      <c r="Z613" t="str">
        <f>VLOOKUP(Y613,'Vlookup tables'!$D$2:$E$6,2,FALSE)</f>
        <v>Unknown</v>
      </c>
      <c r="AA613" t="str">
        <f t="shared" si="611"/>
        <v>Unknown</v>
      </c>
      <c r="AB613" t="str">
        <f t="shared" si="634"/>
        <v>Unknown</v>
      </c>
      <c r="AC613" t="str">
        <f t="shared" si="635"/>
        <v>Unknown</v>
      </c>
      <c r="AD613" t="str">
        <f t="shared" si="636"/>
        <v>Unknown</v>
      </c>
      <c r="AE613" t="str">
        <f t="shared" si="637"/>
        <v>Unknown</v>
      </c>
      <c r="AF613" t="str">
        <f>IF(OR(AA613=FALSE,AA613="na"),"na",VLOOKUP(AV613,'Vlookup tables'!$G$2:$H$7,2,FALSE))</f>
        <v>Unknown</v>
      </c>
      <c r="AG613" t="str">
        <f>IF(OR(AB613=FALSE,AB613="na"),"na",VLOOKUP(AW613,'Vlookup tables'!$G$2:$H$7,2,FALSE))</f>
        <v>Unknown</v>
      </c>
      <c r="AH613" t="str">
        <f>IF(OR(AC613=FALSE,AC613="na"),"na",VLOOKUP(AX613,'Vlookup tables'!$G$2:$H$7,2,FALSE))</f>
        <v>Unknown</v>
      </c>
      <c r="AI613" t="str">
        <f>IF(OR(AD613=FALSE,AD613="na"),"na",VLOOKUP(AY613,'Vlookup tables'!$G$2:$H$7,2,FALSE))</f>
        <v>Unknown</v>
      </c>
      <c r="AJ613" t="str">
        <f>IF(OR(AA613=FALSE,AA613="na"),"na",VLOOKUP(BC613,'Vlookup tables'!$J$2:$K$5,2,FALSE))</f>
        <v>Unknown</v>
      </c>
      <c r="AK613" t="str">
        <f>IF(OR(AB613=FALSE,AB613="na"),"na",VLOOKUP(BD613,'Vlookup tables'!$J$2:$K$5,2,FALSE))</f>
        <v>Unknown</v>
      </c>
      <c r="AL613" t="str">
        <f>IF(OR(AC613=FALSE,AC613="na"),"na",VLOOKUP(BE613,'Vlookup tables'!$J$2:$K$5,2,FALSE))</f>
        <v>Unknown</v>
      </c>
      <c r="AM613" t="str">
        <f>IF(OR(AD613=FALSE,AD613="na"),"na",VLOOKUP(BF613,'Vlookup tables'!$J$2:$K$5,2,FALSE))</f>
        <v>Unknown</v>
      </c>
      <c r="AN613" t="b">
        <f t="shared" si="638"/>
        <v>0</v>
      </c>
      <c r="AO613" t="b">
        <f t="shared" si="639"/>
        <v>0</v>
      </c>
      <c r="AP613" t="b">
        <f t="shared" si="640"/>
        <v>0</v>
      </c>
      <c r="AQ613" t="b">
        <f t="shared" si="641"/>
        <v>0</v>
      </c>
      <c r="BQ613" t="str">
        <f t="shared" si="642"/>
        <v>Unknown</v>
      </c>
      <c r="BR613" t="str">
        <f t="shared" si="643"/>
        <v>Unknown</v>
      </c>
      <c r="BS613" t="str">
        <f t="shared" si="644"/>
        <v>Unknown</v>
      </c>
      <c r="BT613" t="str">
        <f t="shared" si="645"/>
        <v>Unknown</v>
      </c>
      <c r="BU613" t="str">
        <f t="shared" si="646"/>
        <v>Unknown</v>
      </c>
      <c r="BV613" t="str">
        <f t="shared" si="647"/>
        <v>Unknown</v>
      </c>
      <c r="BW613" t="str">
        <f>IF(OR(BR613=FALSE,BR613="na"),"na",VLOOKUP(CN613,'Vlookup tables'!$G$2:$H$7,2,FALSE))</f>
        <v>Unknown</v>
      </c>
      <c r="BX613" t="str">
        <f>IF(OR(BS613=FALSE,BS613="na"),"na",VLOOKUP(CO613,'Vlookup tables'!$G$2:$H$7,2,FALSE))</f>
        <v>Unknown</v>
      </c>
      <c r="BY613" t="str">
        <f>IF(OR(BT613=FALSE,BT613="na"),"na",VLOOKUP(CP613,'Vlookup tables'!$G$2:$H$7,2,FALSE))</f>
        <v>Unknown</v>
      </c>
      <c r="BZ613" t="str">
        <f>IF(OR(BU613=FALSE,BU613="na"),"na",VLOOKUP(CQ613,'Vlookup tables'!$G$2:$H$7,2,FALSE))</f>
        <v>Unknown</v>
      </c>
      <c r="CA613" t="str">
        <f>IF(OR(BR613=FALSE,BR613="na"),"na",VLOOKUP(CU613,'Vlookup tables'!$J$2:$K$5,2,FALSE))</f>
        <v>Unknown</v>
      </c>
      <c r="CB613" t="str">
        <f>IF(OR(BS613=FALSE,BS613="na"),"na",VLOOKUP(CV613,'Vlookup tables'!$J$2:$K$5,2,FALSE))</f>
        <v>Unknown</v>
      </c>
      <c r="CC613" t="str">
        <f>IF(OR(BT613=FALSE,BT613="na"),"na",VLOOKUP(CW613,'Vlookup tables'!$J$2:$K$5,2,FALSE))</f>
        <v>Unknown</v>
      </c>
      <c r="CD613" t="str">
        <f>IF(OR(BU613=FALSE,BU613="na"),"na",VLOOKUP(CX613,'Vlookup tables'!$J$2:$K$5,2,FALSE))</f>
        <v>Unknown</v>
      </c>
      <c r="CE613" t="b">
        <f t="shared" si="648"/>
        <v>0</v>
      </c>
      <c r="CF613" t="b">
        <f t="shared" si="649"/>
        <v>0</v>
      </c>
      <c r="CG613" t="b">
        <f t="shared" si="650"/>
        <v>0</v>
      </c>
      <c r="CH613" t="b">
        <f t="shared" si="651"/>
        <v>0</v>
      </c>
      <c r="DI613" t="b">
        <f t="shared" si="652"/>
        <v>0</v>
      </c>
      <c r="EQ613" t="str">
        <f t="shared" si="653"/>
        <v>Unknown</v>
      </c>
      <c r="ER613" t="b">
        <f t="shared" si="654"/>
        <v>0</v>
      </c>
      <c r="ES613" t="b">
        <f t="shared" si="655"/>
        <v>0</v>
      </c>
      <c r="ET613" t="b">
        <f t="shared" si="656"/>
        <v>0</v>
      </c>
      <c r="EU613" t="b">
        <f t="shared" si="657"/>
        <v>0</v>
      </c>
      <c r="EV613" t="b">
        <f t="shared" si="658"/>
        <v>0</v>
      </c>
      <c r="EW613" t="str">
        <f t="shared" si="612"/>
        <v>na</v>
      </c>
      <c r="EX613" t="str">
        <f t="shared" si="613"/>
        <v>na</v>
      </c>
      <c r="EY613" t="str">
        <f t="shared" si="614"/>
        <v>na</v>
      </c>
      <c r="EZ613" t="str">
        <f t="shared" si="615"/>
        <v>na</v>
      </c>
      <c r="FA613" t="str">
        <f t="shared" si="616"/>
        <v>na</v>
      </c>
      <c r="FB613" t="str">
        <f t="shared" si="617"/>
        <v>na</v>
      </c>
      <c r="FC613" t="str">
        <f t="shared" si="659"/>
        <v>na</v>
      </c>
      <c r="FD613" t="str">
        <f t="shared" si="618"/>
        <v>na</v>
      </c>
      <c r="FE613" t="str">
        <f t="shared" si="619"/>
        <v>na</v>
      </c>
      <c r="FF613" t="str">
        <f t="shared" si="620"/>
        <v>na</v>
      </c>
      <c r="FG613" t="str">
        <f t="shared" si="621"/>
        <v>na</v>
      </c>
      <c r="FH613" t="str">
        <f t="shared" si="660"/>
        <v>na</v>
      </c>
      <c r="FI613" t="str">
        <f>IF(OR(FD613=FALSE,FD613="na"),"na",VLOOKUP(GH613,'Vlookup tables'!$G$2:$H$7,2,FALSE))</f>
        <v>na</v>
      </c>
      <c r="FJ613" t="str">
        <f>IF(OR(FE613=FALSE,FE613="na"),"na",VLOOKUP(GI613,'Vlookup tables'!$G$2:$H$7,2,FALSE))</f>
        <v>na</v>
      </c>
      <c r="FK613" t="str">
        <f>IF(OR(FF613=FALSE,FF613="na"),"na",VLOOKUP(GJ613,'Vlookup tables'!$G$2:$H$7,2,FALSE))</f>
        <v>na</v>
      </c>
      <c r="FL613" t="str">
        <f>IF(OR(FG613=FALSE,FG613="na"),"na",VLOOKUP(GK613,'Vlookup tables'!$G$2:$H$7,2,FALSE))</f>
        <v>na</v>
      </c>
      <c r="FM613" t="str">
        <f>IF(OR(FD613=FALSE,FD613="na"),"na",VLOOKUP(GO613,'Vlookup tables'!$J$2:$K$5,2,FALSE))</f>
        <v>na</v>
      </c>
      <c r="FN613" t="str">
        <f>IF(OR(FE613=FALSE,FE613="na"),"na",VLOOKUP(GP613,'Vlookup tables'!$J$2:$K$5,2,FALSE))</f>
        <v>na</v>
      </c>
      <c r="FO613" t="str">
        <f>IF(OR(FF613=FALSE,FF613="na"),"na",VLOOKUP(GQ613,'Vlookup tables'!$J$2:$K$5,2,FALSE))</f>
        <v>na</v>
      </c>
      <c r="FP613" t="str">
        <f>IF(OR(FG613=FALSE,FG613="na"),"na",VLOOKUP(GR613,'Vlookup tables'!$J$2:$K$5,2,FALSE))</f>
        <v>na</v>
      </c>
      <c r="FQ613" t="str">
        <f t="shared" si="622"/>
        <v>na</v>
      </c>
      <c r="FR613" t="str">
        <f t="shared" si="623"/>
        <v>na</v>
      </c>
      <c r="FS613" t="str">
        <f t="shared" si="624"/>
        <v>na</v>
      </c>
      <c r="FT613" t="str">
        <f t="shared" si="625"/>
        <v>na</v>
      </c>
      <c r="FU613" t="str">
        <f t="shared" si="626"/>
        <v>na</v>
      </c>
      <c r="HX613" t="str">
        <f>IF(IT613="","Unknown",VLOOKUP(IT613,'Vlookup tables'!$B$13:$C$16,2,FALSE))</f>
        <v>Unknown</v>
      </c>
      <c r="HY613" t="str">
        <f>IF(IU613="","Unknown",VLOOKUP(IU613,'Vlookup tables'!$D$13:$E$16,2,FALSE))</f>
        <v>Unknown</v>
      </c>
      <c r="HZ613" t="str">
        <f>IF(IV613="","Unknown",VLOOKUP(IV613,'Vlookup tables'!$F$13:$G$16,2,FALSE))</f>
        <v>Unknown</v>
      </c>
      <c r="IA613" t="str">
        <f>IF(IW613="","Unknown",VLOOKUP(IW613,'Vlookup tables'!$H$13:$I$16,2,FALSE))</f>
        <v>Unknown</v>
      </c>
      <c r="IB613" t="str">
        <f>IF(IX613="","Unknown",VLOOKUP(IX613,'Vlookup tables'!$J$13:$K$16,2,FALSE))</f>
        <v>Unknown</v>
      </c>
      <c r="IC613" t="str">
        <f>IF(IY613="","Unknown",VLOOKUP(IY613,'Vlookup tables'!$L$13:$M$16,2,FALSE))</f>
        <v>Unknown</v>
      </c>
      <c r="ID613" t="str">
        <f>IF(IZ613="","Unknown",VLOOKUP(IZ613,'Vlookup tables'!$N$13:$O$16,2,FALSE))</f>
        <v>Unknown</v>
      </c>
      <c r="IE613" t="str">
        <f>VLOOKUP(JA613,'Vlookup tables'!$P$13:$Q$15,2,FALSE)</f>
        <v>Unknown</v>
      </c>
      <c r="IF613" t="str">
        <f t="shared" si="661"/>
        <v>na</v>
      </c>
      <c r="IG613" t="str">
        <f t="shared" si="662"/>
        <v>na</v>
      </c>
      <c r="IH613" t="str">
        <f t="shared" si="663"/>
        <v>na</v>
      </c>
      <c r="II613" t="str">
        <f t="shared" si="627"/>
        <v>na</v>
      </c>
      <c r="IJ613" t="str">
        <f>IF(OR(IF613=FALSE,IF613="na"),"na",VLOOKUP(JF613,'Vlookup tables'!$G$2:$H$7,2,FALSE))</f>
        <v>na</v>
      </c>
      <c r="IK613" t="str">
        <f>IF(OR(IG613=FALSE,IG613="na"),"na",VLOOKUP(JG613,'Vlookup tables'!$G$2:$H$7,2,FALSE))</f>
        <v>na</v>
      </c>
      <c r="IL613" t="str">
        <f>IF(OR(IH613=FALSE,IH613="na"),"na",VLOOKUP(JH613,'Vlookup tables'!$G$2:$H$7,2,FALSE))</f>
        <v>na</v>
      </c>
      <c r="IM613" t="str">
        <f>IF(OR(IF613=FALSE,IF613="na"),"na",VLOOKUP(JL613,'Vlookup tables'!$J$2:$K$5,2,FALSE))</f>
        <v>na</v>
      </c>
      <c r="IN613" t="str">
        <f>IF(OR(IG613=FALSE,IG613="na"),"na",VLOOKUP(JM613,'Vlookup tables'!$J$2:$K$5,2,FALSE))</f>
        <v>na</v>
      </c>
      <c r="IO613" t="str">
        <f>IF(OR(IH613=FALSE,IH613="na"),"na",VLOOKUP(JN613,'Vlookup tables'!$J$2:$K$5,2,FALSE))</f>
        <v>na</v>
      </c>
      <c r="IP613" t="str">
        <f t="shared" si="664"/>
        <v>na</v>
      </c>
      <c r="IQ613" t="str">
        <f t="shared" si="665"/>
        <v>na</v>
      </c>
      <c r="IR613" t="str">
        <f t="shared" si="666"/>
        <v>na</v>
      </c>
      <c r="IS613" t="b">
        <f t="shared" si="667"/>
        <v>0</v>
      </c>
      <c r="KQ613" t="b">
        <f t="shared" si="668"/>
        <v>0</v>
      </c>
      <c r="KR613">
        <f t="shared" si="628"/>
        <v>107</v>
      </c>
    </row>
    <row r="614" spans="1:304" ht="42" customHeight="1" outlineLevel="1" x14ac:dyDescent="0.3">
      <c r="A614">
        <v>45</v>
      </c>
      <c r="B614">
        <v>110</v>
      </c>
      <c r="C614" s="2">
        <v>44927.565740740742</v>
      </c>
      <c r="D614">
        <v>1</v>
      </c>
      <c r="E614" t="s">
        <v>544</v>
      </c>
      <c r="F614" t="s">
        <v>568</v>
      </c>
      <c r="G614">
        <f>VLOOKUP(F614,'Vlookup tables'!$A$2:$B$10,2,FALSE)</f>
        <v>6</v>
      </c>
      <c r="H614" t="s">
        <v>567</v>
      </c>
      <c r="J614" t="str">
        <f t="shared" si="669"/>
        <v>Administration</v>
      </c>
      <c r="K614" t="s">
        <v>568</v>
      </c>
      <c r="L614">
        <f>VLOOKUP(K614,'Vlookup tables'!$A$2:$B$10,2,FALSE)</f>
        <v>6</v>
      </c>
      <c r="M614" t="s">
        <v>626</v>
      </c>
      <c r="N614" t="b">
        <f t="shared" si="629"/>
        <v>1</v>
      </c>
      <c r="O614" t="b">
        <f t="shared" si="630"/>
        <v>1</v>
      </c>
      <c r="P614" t="b">
        <f t="shared" si="631"/>
        <v>1</v>
      </c>
      <c r="Q614" t="b">
        <f t="shared" si="632"/>
        <v>0</v>
      </c>
      <c r="R614" t="b">
        <f t="shared" si="633"/>
        <v>0</v>
      </c>
      <c r="S614" t="s">
        <v>1536</v>
      </c>
      <c r="T614" t="str">
        <f t="shared" si="670"/>
        <v>na</v>
      </c>
      <c r="U614" t="str">
        <f t="shared" si="671"/>
        <v>na</v>
      </c>
      <c r="V614" t="str">
        <f t="shared" si="672"/>
        <v>na</v>
      </c>
      <c r="W614" t="b">
        <f t="shared" si="673"/>
        <v>1</v>
      </c>
      <c r="X614" t="b">
        <f t="shared" si="674"/>
        <v>1</v>
      </c>
      <c r="Y614" t="s">
        <v>621</v>
      </c>
      <c r="Z614">
        <f>VLOOKUP(Y614,'Vlookup tables'!$D$2:$E$6,2,FALSE)</f>
        <v>3</v>
      </c>
      <c r="AA614" t="str">
        <f t="shared" si="611"/>
        <v>na</v>
      </c>
      <c r="AB614" t="str">
        <f t="shared" si="634"/>
        <v>na</v>
      </c>
      <c r="AC614" t="str">
        <f t="shared" si="635"/>
        <v>na</v>
      </c>
      <c r="AD614" t="str">
        <f t="shared" si="636"/>
        <v>na</v>
      </c>
      <c r="AE614" t="str">
        <f t="shared" si="637"/>
        <v>na</v>
      </c>
      <c r="AF614" t="str">
        <f>IF(OR(AA614=FALSE,AA614="na"),"na",VLOOKUP(AV614,'Vlookup tables'!$G$2:$H$7,2,FALSE))</f>
        <v>na</v>
      </c>
      <c r="AG614" t="str">
        <f>IF(OR(AB614=FALSE,AB614="na"),"na",VLOOKUP(AW614,'Vlookup tables'!$G$2:$H$7,2,FALSE))</f>
        <v>na</v>
      </c>
      <c r="AH614" t="str">
        <f>IF(OR(AC614=FALSE,AC614="na"),"na",VLOOKUP(AX614,'Vlookup tables'!$G$2:$H$7,2,FALSE))</f>
        <v>na</v>
      </c>
      <c r="AI614" t="str">
        <f>IF(OR(AD614=FALSE,AD614="na"),"na",VLOOKUP(AY614,'Vlookup tables'!$G$2:$H$7,2,FALSE))</f>
        <v>na</v>
      </c>
      <c r="AJ614" t="str">
        <f>IF(OR(AA614=FALSE,AA614="na"),"na",VLOOKUP(BC614,'Vlookup tables'!$J$2:$K$5,2,FALSE))</f>
        <v>na</v>
      </c>
      <c r="AK614" t="str">
        <f>IF(OR(AB614=FALSE,AB614="na"),"na",VLOOKUP(BD614,'Vlookup tables'!$J$2:$K$5,2,FALSE))</f>
        <v>na</v>
      </c>
      <c r="AL614" t="str">
        <f>IF(OR(AC614=FALSE,AC614="na"),"na",VLOOKUP(BE614,'Vlookup tables'!$J$2:$K$5,2,FALSE))</f>
        <v>na</v>
      </c>
      <c r="AM614" t="str">
        <f>IF(OR(AD614=FALSE,AD614="na"),"na",VLOOKUP(BF614,'Vlookup tables'!$J$2:$K$5,2,FALSE))</f>
        <v>na</v>
      </c>
      <c r="AN614" t="str">
        <f t="shared" si="638"/>
        <v>na</v>
      </c>
      <c r="AO614" t="str">
        <f t="shared" si="639"/>
        <v>na</v>
      </c>
      <c r="AP614" t="str">
        <f t="shared" si="640"/>
        <v>na</v>
      </c>
      <c r="AQ614" t="str">
        <f t="shared" si="641"/>
        <v>na</v>
      </c>
      <c r="BQ614" t="str">
        <f t="shared" si="642"/>
        <v>na</v>
      </c>
      <c r="BR614" t="str">
        <f t="shared" si="643"/>
        <v>na</v>
      </c>
      <c r="BS614" t="str">
        <f t="shared" si="644"/>
        <v>na</v>
      </c>
      <c r="BT614" t="str">
        <f t="shared" si="645"/>
        <v>na</v>
      </c>
      <c r="BU614" t="str">
        <f t="shared" si="646"/>
        <v>na</v>
      </c>
      <c r="BV614" t="str">
        <f t="shared" si="647"/>
        <v>na</v>
      </c>
      <c r="BW614" t="str">
        <f>IF(OR(BR614=FALSE,BR614="na"),"na",VLOOKUP(CN614,'Vlookup tables'!$G$2:$H$7,2,FALSE))</f>
        <v>na</v>
      </c>
      <c r="BX614" t="str">
        <f>IF(OR(BS614=FALSE,BS614="na"),"na",VLOOKUP(CO614,'Vlookup tables'!$G$2:$H$7,2,FALSE))</f>
        <v>na</v>
      </c>
      <c r="BY614" t="str">
        <f>IF(OR(BT614=FALSE,BT614="na"),"na",VLOOKUP(CP614,'Vlookup tables'!$G$2:$H$7,2,FALSE))</f>
        <v>na</v>
      </c>
      <c r="BZ614" t="str">
        <f>IF(OR(BU614=FALSE,BU614="na"),"na",VLOOKUP(CQ614,'Vlookup tables'!$G$2:$H$7,2,FALSE))</f>
        <v>na</v>
      </c>
      <c r="CA614" t="str">
        <f>IF(OR(BR614=FALSE,BR614="na"),"na",VLOOKUP(CU614,'Vlookup tables'!$J$2:$K$5,2,FALSE))</f>
        <v>na</v>
      </c>
      <c r="CB614" t="str">
        <f>IF(OR(BS614=FALSE,BS614="na"),"na",VLOOKUP(CV614,'Vlookup tables'!$J$2:$K$5,2,FALSE))</f>
        <v>na</v>
      </c>
      <c r="CC614" t="str">
        <f>IF(OR(BT614=FALSE,BT614="na"),"na",VLOOKUP(CW614,'Vlookup tables'!$J$2:$K$5,2,FALSE))</f>
        <v>na</v>
      </c>
      <c r="CD614" t="str">
        <f>IF(OR(BU614=FALSE,BU614="na"),"na",VLOOKUP(CX614,'Vlookup tables'!$J$2:$K$5,2,FALSE))</f>
        <v>na</v>
      </c>
      <c r="CE614" t="str">
        <f t="shared" si="648"/>
        <v>na</v>
      </c>
      <c r="CF614" t="str">
        <f t="shared" si="649"/>
        <v>na</v>
      </c>
      <c r="CG614" t="str">
        <f t="shared" si="650"/>
        <v>na</v>
      </c>
      <c r="CH614" t="str">
        <f t="shared" si="651"/>
        <v>na</v>
      </c>
      <c r="DI614" t="str">
        <f t="shared" si="652"/>
        <v>na</v>
      </c>
      <c r="DM614" s="5" t="s">
        <v>703</v>
      </c>
      <c r="EQ614" t="str">
        <f t="shared" si="653"/>
        <v>Unknown</v>
      </c>
      <c r="ER614" t="b">
        <f t="shared" si="654"/>
        <v>0</v>
      </c>
      <c r="ES614" t="b">
        <f t="shared" si="655"/>
        <v>0</v>
      </c>
      <c r="ET614" t="b">
        <f t="shared" si="656"/>
        <v>0</v>
      </c>
      <c r="EU614" t="b">
        <f t="shared" si="657"/>
        <v>0</v>
      </c>
      <c r="EV614" t="b">
        <f t="shared" si="658"/>
        <v>0</v>
      </c>
      <c r="EW614" t="str">
        <f t="shared" si="612"/>
        <v>na</v>
      </c>
      <c r="EX614" t="str">
        <f t="shared" si="613"/>
        <v>na</v>
      </c>
      <c r="EY614" t="str">
        <f t="shared" si="614"/>
        <v>na</v>
      </c>
      <c r="EZ614" t="str">
        <f t="shared" si="615"/>
        <v>na</v>
      </c>
      <c r="FA614" t="str">
        <f t="shared" si="616"/>
        <v>na</v>
      </c>
      <c r="FB614" t="str">
        <f t="shared" si="617"/>
        <v>na</v>
      </c>
      <c r="FC614" t="str">
        <f t="shared" si="659"/>
        <v>na</v>
      </c>
      <c r="FD614" t="str">
        <f t="shared" si="618"/>
        <v>na</v>
      </c>
      <c r="FE614" t="str">
        <f t="shared" si="619"/>
        <v>na</v>
      </c>
      <c r="FF614" t="str">
        <f t="shared" si="620"/>
        <v>na</v>
      </c>
      <c r="FG614" t="str">
        <f t="shared" si="621"/>
        <v>na</v>
      </c>
      <c r="FH614" t="str">
        <f t="shared" si="660"/>
        <v>na</v>
      </c>
      <c r="FI614" t="str">
        <f>IF(OR(FD614=FALSE,FD614="na"),"na",VLOOKUP(GH614,'Vlookup tables'!$G$2:$H$7,2,FALSE))</f>
        <v>na</v>
      </c>
      <c r="FJ614" t="str">
        <f>IF(OR(FE614=FALSE,FE614="na"),"na",VLOOKUP(GI614,'Vlookup tables'!$G$2:$H$7,2,FALSE))</f>
        <v>na</v>
      </c>
      <c r="FK614" t="str">
        <f>IF(OR(FF614=FALSE,FF614="na"),"na",VLOOKUP(GJ614,'Vlookup tables'!$G$2:$H$7,2,FALSE))</f>
        <v>na</v>
      </c>
      <c r="FL614" t="str">
        <f>IF(OR(FG614=FALSE,FG614="na"),"na",VLOOKUP(GK614,'Vlookup tables'!$G$2:$H$7,2,FALSE))</f>
        <v>na</v>
      </c>
      <c r="FM614" t="str">
        <f>IF(OR(FD614=FALSE,FD614="na"),"na",VLOOKUP(GO614,'Vlookup tables'!$J$2:$K$5,2,FALSE))</f>
        <v>na</v>
      </c>
      <c r="FN614" t="str">
        <f>IF(OR(FE614=FALSE,FE614="na"),"na",VLOOKUP(GP614,'Vlookup tables'!$J$2:$K$5,2,FALSE))</f>
        <v>na</v>
      </c>
      <c r="FO614" t="str">
        <f>IF(OR(FF614=FALSE,FF614="na"),"na",VLOOKUP(GQ614,'Vlookup tables'!$J$2:$K$5,2,FALSE))</f>
        <v>na</v>
      </c>
      <c r="FP614" t="str">
        <f>IF(OR(FG614=FALSE,FG614="na"),"na",VLOOKUP(GR614,'Vlookup tables'!$J$2:$K$5,2,FALSE))</f>
        <v>na</v>
      </c>
      <c r="FQ614" t="str">
        <f t="shared" si="622"/>
        <v>na</v>
      </c>
      <c r="FR614" t="str">
        <f t="shared" si="623"/>
        <v>na</v>
      </c>
      <c r="FS614" t="str">
        <f t="shared" si="624"/>
        <v>na</v>
      </c>
      <c r="FT614" t="str">
        <f t="shared" si="625"/>
        <v>na</v>
      </c>
      <c r="FU614" t="str">
        <f t="shared" si="626"/>
        <v>na</v>
      </c>
      <c r="HX614" t="str">
        <f>IF(IT614="","Unknown",VLOOKUP(IT614,'Vlookup tables'!$B$13:$C$16,2,FALSE))</f>
        <v>Unknown</v>
      </c>
      <c r="HY614" t="str">
        <f>IF(IU614="","Unknown",VLOOKUP(IU614,'Vlookup tables'!$D$13:$E$16,2,FALSE))</f>
        <v>Unknown</v>
      </c>
      <c r="HZ614" t="str">
        <f>IF(IV614="","Unknown",VLOOKUP(IV614,'Vlookup tables'!$F$13:$G$16,2,FALSE))</f>
        <v>Unknown</v>
      </c>
      <c r="IA614" t="str">
        <f>IF(IW614="","Unknown",VLOOKUP(IW614,'Vlookup tables'!$H$13:$I$16,2,FALSE))</f>
        <v>Unknown</v>
      </c>
      <c r="IB614" t="str">
        <f>IF(IX614="","Unknown",VLOOKUP(IX614,'Vlookup tables'!$J$13:$K$16,2,FALSE))</f>
        <v>Unknown</v>
      </c>
      <c r="IC614" t="str">
        <f>IF(IY614="","Unknown",VLOOKUP(IY614,'Vlookup tables'!$L$13:$M$16,2,FALSE))</f>
        <v>Unknown</v>
      </c>
      <c r="ID614" t="str">
        <f>IF(IZ614="","Unknown",VLOOKUP(IZ614,'Vlookup tables'!$N$13:$O$16,2,FALSE))</f>
        <v>Unknown</v>
      </c>
      <c r="IE614" t="str">
        <f>VLOOKUP(JA614,'Vlookup tables'!$P$13:$Q$15,2,FALSE)</f>
        <v>Unknown</v>
      </c>
      <c r="IF614" t="str">
        <f t="shared" si="661"/>
        <v>na</v>
      </c>
      <c r="IG614" t="str">
        <f t="shared" si="662"/>
        <v>na</v>
      </c>
      <c r="IH614" t="str">
        <f t="shared" si="663"/>
        <v>na</v>
      </c>
      <c r="II614" t="str">
        <f t="shared" si="627"/>
        <v>na</v>
      </c>
      <c r="IJ614" t="str">
        <f>IF(OR(IF614=FALSE,IF614="na"),"na",VLOOKUP(JF614,'Vlookup tables'!$G$2:$H$7,2,FALSE))</f>
        <v>na</v>
      </c>
      <c r="IK614" t="str">
        <f>IF(OR(IG614=FALSE,IG614="na"),"na",VLOOKUP(JG614,'Vlookup tables'!$G$2:$H$7,2,FALSE))</f>
        <v>na</v>
      </c>
      <c r="IL614" t="str">
        <f>IF(OR(IH614=FALSE,IH614="na"),"na",VLOOKUP(JH614,'Vlookup tables'!$G$2:$H$7,2,FALSE))</f>
        <v>na</v>
      </c>
      <c r="IM614" t="str">
        <f>IF(OR(IF614=FALSE,IF614="na"),"na",VLOOKUP(JL614,'Vlookup tables'!$J$2:$K$5,2,FALSE))</f>
        <v>na</v>
      </c>
      <c r="IN614" t="str">
        <f>IF(OR(IG614=FALSE,IG614="na"),"na",VLOOKUP(JM614,'Vlookup tables'!$J$2:$K$5,2,FALSE))</f>
        <v>na</v>
      </c>
      <c r="IO614" t="str">
        <f>IF(OR(IH614=FALSE,IH614="na"),"na",VLOOKUP(JN614,'Vlookup tables'!$J$2:$K$5,2,FALSE))</f>
        <v>na</v>
      </c>
      <c r="IP614" t="str">
        <f t="shared" si="664"/>
        <v>na</v>
      </c>
      <c r="IQ614" t="str">
        <f t="shared" si="665"/>
        <v>na</v>
      </c>
      <c r="IR614" t="str">
        <f t="shared" si="666"/>
        <v>na</v>
      </c>
      <c r="IS614" t="b">
        <f t="shared" si="667"/>
        <v>0</v>
      </c>
      <c r="KQ614" t="b">
        <f t="shared" si="668"/>
        <v>0</v>
      </c>
      <c r="KR614">
        <f t="shared" si="628"/>
        <v>115</v>
      </c>
    </row>
    <row r="615" spans="1:304" ht="32.4" customHeight="1" outlineLevel="1" x14ac:dyDescent="0.3">
      <c r="A615">
        <v>1</v>
      </c>
      <c r="B615">
        <v>18</v>
      </c>
      <c r="C615" s="2">
        <v>44927.571087962962</v>
      </c>
      <c r="D615">
        <v>1</v>
      </c>
      <c r="G615" t="str">
        <f>VLOOKUP(F615,'Vlookup tables'!$A$2:$B$10,2,FALSE)</f>
        <v>Unknown</v>
      </c>
      <c r="J615" t="str">
        <f t="shared" si="669"/>
        <v>Unknown</v>
      </c>
      <c r="L615" t="str">
        <f>VLOOKUP(K615,'Vlookup tables'!$A$2:$B$10,2,FALSE)</f>
        <v>Unknown</v>
      </c>
      <c r="N615" t="str">
        <f t="shared" si="629"/>
        <v>Unknown</v>
      </c>
      <c r="O615" t="str">
        <f t="shared" si="630"/>
        <v>Unknown</v>
      </c>
      <c r="P615" t="str">
        <f t="shared" si="631"/>
        <v>Unknown</v>
      </c>
      <c r="Q615" t="str">
        <f t="shared" si="632"/>
        <v>Unknown</v>
      </c>
      <c r="R615" t="str">
        <f t="shared" si="633"/>
        <v>Unknown</v>
      </c>
      <c r="T615" t="str">
        <f t="shared" si="670"/>
        <v>Unknown</v>
      </c>
      <c r="U615" t="str">
        <f t="shared" si="671"/>
        <v>Unknown</v>
      </c>
      <c r="V615" t="str">
        <f t="shared" si="672"/>
        <v>Unknown</v>
      </c>
      <c r="W615" t="str">
        <f t="shared" si="673"/>
        <v>Unknown</v>
      </c>
      <c r="X615" t="str">
        <f t="shared" si="674"/>
        <v>Unknown</v>
      </c>
      <c r="Z615" t="str">
        <f>VLOOKUP(Y615,'Vlookup tables'!$D$2:$E$6,2,FALSE)</f>
        <v>Unknown</v>
      </c>
      <c r="AA615" t="str">
        <f t="shared" si="611"/>
        <v>Unknown</v>
      </c>
      <c r="AB615" t="str">
        <f t="shared" si="634"/>
        <v>Unknown</v>
      </c>
      <c r="AC615" t="str">
        <f t="shared" si="635"/>
        <v>Unknown</v>
      </c>
      <c r="AD615" t="str">
        <f t="shared" si="636"/>
        <v>Unknown</v>
      </c>
      <c r="AE615" t="str">
        <f t="shared" si="637"/>
        <v>Unknown</v>
      </c>
      <c r="AF615" t="str">
        <f>IF(OR(AA615=FALSE,AA615="na"),"na",VLOOKUP(AV615,'Vlookup tables'!$G$2:$H$7,2,FALSE))</f>
        <v>Unknown</v>
      </c>
      <c r="AG615" t="str">
        <f>IF(OR(AB615=FALSE,AB615="na"),"na",VLOOKUP(AW615,'Vlookup tables'!$G$2:$H$7,2,FALSE))</f>
        <v>Unknown</v>
      </c>
      <c r="AH615" t="str">
        <f>IF(OR(AC615=FALSE,AC615="na"),"na",VLOOKUP(AX615,'Vlookup tables'!$G$2:$H$7,2,FALSE))</f>
        <v>Unknown</v>
      </c>
      <c r="AI615" t="str">
        <f>IF(OR(AD615=FALSE,AD615="na"),"na",VLOOKUP(AY615,'Vlookup tables'!$G$2:$H$7,2,FALSE))</f>
        <v>Unknown</v>
      </c>
      <c r="AJ615" t="str">
        <f>IF(OR(AA615=FALSE,AA615="na"),"na",VLOOKUP(BC615,'Vlookup tables'!$J$2:$K$5,2,FALSE))</f>
        <v>Unknown</v>
      </c>
      <c r="AK615" t="str">
        <f>IF(OR(AB615=FALSE,AB615="na"),"na",VLOOKUP(BD615,'Vlookup tables'!$J$2:$K$5,2,FALSE))</f>
        <v>Unknown</v>
      </c>
      <c r="AL615" t="str">
        <f>IF(OR(AC615=FALSE,AC615="na"),"na",VLOOKUP(BE615,'Vlookup tables'!$J$2:$K$5,2,FALSE))</f>
        <v>Unknown</v>
      </c>
      <c r="AM615" t="str">
        <f>IF(OR(AD615=FALSE,AD615="na"),"na",VLOOKUP(BF615,'Vlookup tables'!$J$2:$K$5,2,FALSE))</f>
        <v>Unknown</v>
      </c>
      <c r="AN615" t="b">
        <f t="shared" si="638"/>
        <v>0</v>
      </c>
      <c r="AO615" t="b">
        <f t="shared" si="639"/>
        <v>0</v>
      </c>
      <c r="AP615" t="b">
        <f t="shared" si="640"/>
        <v>0</v>
      </c>
      <c r="AQ615" t="b">
        <f t="shared" si="641"/>
        <v>0</v>
      </c>
      <c r="BQ615" t="str">
        <f t="shared" si="642"/>
        <v>Unknown</v>
      </c>
      <c r="BR615" t="str">
        <f t="shared" si="643"/>
        <v>Unknown</v>
      </c>
      <c r="BS615" t="str">
        <f t="shared" si="644"/>
        <v>Unknown</v>
      </c>
      <c r="BT615" t="str">
        <f t="shared" si="645"/>
        <v>Unknown</v>
      </c>
      <c r="BU615" t="str">
        <f t="shared" si="646"/>
        <v>Unknown</v>
      </c>
      <c r="BV615" t="str">
        <f t="shared" si="647"/>
        <v>Unknown</v>
      </c>
      <c r="BW615" t="str">
        <f>IF(OR(BR615=FALSE,BR615="na"),"na",VLOOKUP(CN615,'Vlookup tables'!$G$2:$H$7,2,FALSE))</f>
        <v>Unknown</v>
      </c>
      <c r="BX615" t="str">
        <f>IF(OR(BS615=FALSE,BS615="na"),"na",VLOOKUP(CO615,'Vlookup tables'!$G$2:$H$7,2,FALSE))</f>
        <v>Unknown</v>
      </c>
      <c r="BY615" t="str">
        <f>IF(OR(BT615=FALSE,BT615="na"),"na",VLOOKUP(CP615,'Vlookup tables'!$G$2:$H$7,2,FALSE))</f>
        <v>Unknown</v>
      </c>
      <c r="BZ615" t="str">
        <f>IF(OR(BU615=FALSE,BU615="na"),"na",VLOOKUP(CQ615,'Vlookup tables'!$G$2:$H$7,2,FALSE))</f>
        <v>Unknown</v>
      </c>
      <c r="CA615" t="str">
        <f>IF(OR(BR615=FALSE,BR615="na"),"na",VLOOKUP(CU615,'Vlookup tables'!$J$2:$K$5,2,FALSE))</f>
        <v>Unknown</v>
      </c>
      <c r="CB615" t="str">
        <f>IF(OR(BS615=FALSE,BS615="na"),"na",VLOOKUP(CV615,'Vlookup tables'!$J$2:$K$5,2,FALSE))</f>
        <v>Unknown</v>
      </c>
      <c r="CC615" t="str">
        <f>IF(OR(BT615=FALSE,BT615="na"),"na",VLOOKUP(CW615,'Vlookup tables'!$J$2:$K$5,2,FALSE))</f>
        <v>Unknown</v>
      </c>
      <c r="CD615" t="str">
        <f>IF(OR(BU615=FALSE,BU615="na"),"na",VLOOKUP(CX615,'Vlookup tables'!$J$2:$K$5,2,FALSE))</f>
        <v>Unknown</v>
      </c>
      <c r="CE615" t="b">
        <f t="shared" si="648"/>
        <v>0</v>
      </c>
      <c r="CF615" t="b">
        <f t="shared" si="649"/>
        <v>0</v>
      </c>
      <c r="CG615" t="b">
        <f t="shared" si="650"/>
        <v>0</v>
      </c>
      <c r="CH615" t="b">
        <f t="shared" si="651"/>
        <v>0</v>
      </c>
      <c r="DI615" t="b">
        <f t="shared" si="652"/>
        <v>0</v>
      </c>
      <c r="EQ615" t="str">
        <f t="shared" si="653"/>
        <v>Unknown</v>
      </c>
      <c r="ER615" t="b">
        <f t="shared" si="654"/>
        <v>0</v>
      </c>
      <c r="ES615" t="b">
        <f t="shared" si="655"/>
        <v>0</v>
      </c>
      <c r="ET615" t="b">
        <f t="shared" si="656"/>
        <v>0</v>
      </c>
      <c r="EU615" t="b">
        <f t="shared" si="657"/>
        <v>0</v>
      </c>
      <c r="EV615" t="b">
        <f t="shared" si="658"/>
        <v>0</v>
      </c>
      <c r="EW615" t="str">
        <f t="shared" si="612"/>
        <v>na</v>
      </c>
      <c r="EX615" t="str">
        <f t="shared" si="613"/>
        <v>na</v>
      </c>
      <c r="EY615" t="str">
        <f t="shared" si="614"/>
        <v>na</v>
      </c>
      <c r="EZ615" t="str">
        <f t="shared" si="615"/>
        <v>na</v>
      </c>
      <c r="FA615" t="str">
        <f t="shared" si="616"/>
        <v>na</v>
      </c>
      <c r="FB615" t="str">
        <f t="shared" si="617"/>
        <v>na</v>
      </c>
      <c r="FC615" t="str">
        <f t="shared" si="659"/>
        <v>na</v>
      </c>
      <c r="FD615" t="str">
        <f t="shared" si="618"/>
        <v>na</v>
      </c>
      <c r="FE615" t="str">
        <f t="shared" si="619"/>
        <v>na</v>
      </c>
      <c r="FF615" t="str">
        <f t="shared" si="620"/>
        <v>na</v>
      </c>
      <c r="FG615" t="str">
        <f t="shared" si="621"/>
        <v>na</v>
      </c>
      <c r="FH615" t="str">
        <f t="shared" si="660"/>
        <v>na</v>
      </c>
      <c r="FI615" t="str">
        <f>IF(OR(FD615=FALSE,FD615="na"),"na",VLOOKUP(GH615,'Vlookup tables'!$G$2:$H$7,2,FALSE))</f>
        <v>na</v>
      </c>
      <c r="FJ615" t="str">
        <f>IF(OR(FE615=FALSE,FE615="na"),"na",VLOOKUP(GI615,'Vlookup tables'!$G$2:$H$7,2,FALSE))</f>
        <v>na</v>
      </c>
      <c r="FK615" t="str">
        <f>IF(OR(FF615=FALSE,FF615="na"),"na",VLOOKUP(GJ615,'Vlookup tables'!$G$2:$H$7,2,FALSE))</f>
        <v>na</v>
      </c>
      <c r="FL615" t="str">
        <f>IF(OR(FG615=FALSE,FG615="na"),"na",VLOOKUP(GK615,'Vlookup tables'!$G$2:$H$7,2,FALSE))</f>
        <v>na</v>
      </c>
      <c r="FM615" t="str">
        <f>IF(OR(FD615=FALSE,FD615="na"),"na",VLOOKUP(GO615,'Vlookup tables'!$J$2:$K$5,2,FALSE))</f>
        <v>na</v>
      </c>
      <c r="FN615" t="str">
        <f>IF(OR(FE615=FALSE,FE615="na"),"na",VLOOKUP(GP615,'Vlookup tables'!$J$2:$K$5,2,FALSE))</f>
        <v>na</v>
      </c>
      <c r="FO615" t="str">
        <f>IF(OR(FF615=FALSE,FF615="na"),"na",VLOOKUP(GQ615,'Vlookup tables'!$J$2:$K$5,2,FALSE))</f>
        <v>na</v>
      </c>
      <c r="FP615" t="str">
        <f>IF(OR(FG615=FALSE,FG615="na"),"na",VLOOKUP(GR615,'Vlookup tables'!$J$2:$K$5,2,FALSE))</f>
        <v>na</v>
      </c>
      <c r="FQ615" t="str">
        <f t="shared" si="622"/>
        <v>na</v>
      </c>
      <c r="FR615" t="str">
        <f t="shared" si="623"/>
        <v>na</v>
      </c>
      <c r="FS615" t="str">
        <f t="shared" si="624"/>
        <v>na</v>
      </c>
      <c r="FT615" t="str">
        <f t="shared" si="625"/>
        <v>na</v>
      </c>
      <c r="FU615" t="str">
        <f t="shared" si="626"/>
        <v>na</v>
      </c>
      <c r="HX615" t="str">
        <f>IF(IT615="","Unknown",VLOOKUP(IT615,'Vlookup tables'!$B$13:$C$16,2,FALSE))</f>
        <v>Unknown</v>
      </c>
      <c r="HY615" t="str">
        <f>IF(IU615="","Unknown",VLOOKUP(IU615,'Vlookup tables'!$D$13:$E$16,2,FALSE))</f>
        <v>Unknown</v>
      </c>
      <c r="HZ615" t="str">
        <f>IF(IV615="","Unknown",VLOOKUP(IV615,'Vlookup tables'!$F$13:$G$16,2,FALSE))</f>
        <v>Unknown</v>
      </c>
      <c r="IA615" t="str">
        <f>IF(IW615="","Unknown",VLOOKUP(IW615,'Vlookup tables'!$H$13:$I$16,2,FALSE))</f>
        <v>Unknown</v>
      </c>
      <c r="IB615" t="str">
        <f>IF(IX615="","Unknown",VLOOKUP(IX615,'Vlookup tables'!$J$13:$K$16,2,FALSE))</f>
        <v>Unknown</v>
      </c>
      <c r="IC615" t="str">
        <f>IF(IY615="","Unknown",VLOOKUP(IY615,'Vlookup tables'!$L$13:$M$16,2,FALSE))</f>
        <v>Unknown</v>
      </c>
      <c r="ID615" t="str">
        <f>IF(IZ615="","Unknown",VLOOKUP(IZ615,'Vlookup tables'!$N$13:$O$16,2,FALSE))</f>
        <v>Unknown</v>
      </c>
      <c r="IE615" t="str">
        <f>VLOOKUP(JA615,'Vlookup tables'!$P$13:$Q$15,2,FALSE)</f>
        <v>Unknown</v>
      </c>
      <c r="IF615" t="str">
        <f t="shared" si="661"/>
        <v>na</v>
      </c>
      <c r="IG615" t="str">
        <f t="shared" si="662"/>
        <v>na</v>
      </c>
      <c r="IH615" t="str">
        <f t="shared" si="663"/>
        <v>na</v>
      </c>
      <c r="II615" t="str">
        <f t="shared" si="627"/>
        <v>na</v>
      </c>
      <c r="IJ615" t="str">
        <f>IF(OR(IF615=FALSE,IF615="na"),"na",VLOOKUP(JF615,'Vlookup tables'!$G$2:$H$7,2,FALSE))</f>
        <v>na</v>
      </c>
      <c r="IK615" t="str">
        <f>IF(OR(IG615=FALSE,IG615="na"),"na",VLOOKUP(JG615,'Vlookup tables'!$G$2:$H$7,2,FALSE))</f>
        <v>na</v>
      </c>
      <c r="IL615" t="str">
        <f>IF(OR(IH615=FALSE,IH615="na"),"na",VLOOKUP(JH615,'Vlookup tables'!$G$2:$H$7,2,FALSE))</f>
        <v>na</v>
      </c>
      <c r="IM615" t="str">
        <f>IF(OR(IF615=FALSE,IF615="na"),"na",VLOOKUP(JL615,'Vlookup tables'!$J$2:$K$5,2,FALSE))</f>
        <v>na</v>
      </c>
      <c r="IN615" t="str">
        <f>IF(OR(IG615=FALSE,IG615="na"),"na",VLOOKUP(JM615,'Vlookup tables'!$J$2:$K$5,2,FALSE))</f>
        <v>na</v>
      </c>
      <c r="IO615" t="str">
        <f>IF(OR(IH615=FALSE,IH615="na"),"na",VLOOKUP(JN615,'Vlookup tables'!$J$2:$K$5,2,FALSE))</f>
        <v>na</v>
      </c>
      <c r="IP615" t="str">
        <f t="shared" si="664"/>
        <v>na</v>
      </c>
      <c r="IQ615" t="str">
        <f t="shared" si="665"/>
        <v>na</v>
      </c>
      <c r="IR615" t="str">
        <f t="shared" si="666"/>
        <v>na</v>
      </c>
      <c r="IS615" t="b">
        <f t="shared" si="667"/>
        <v>0</v>
      </c>
      <c r="KQ615" t="b">
        <f t="shared" si="668"/>
        <v>0</v>
      </c>
      <c r="KR615">
        <f t="shared" si="628"/>
        <v>107</v>
      </c>
    </row>
    <row r="616" spans="1:304" ht="33" customHeight="1" outlineLevel="1" x14ac:dyDescent="0.3">
      <c r="A616">
        <v>1</v>
      </c>
      <c r="B616">
        <v>16</v>
      </c>
      <c r="C616" s="2">
        <v>44927.580763888887</v>
      </c>
      <c r="D616">
        <v>1</v>
      </c>
      <c r="G616" t="str">
        <f>VLOOKUP(F616,'Vlookup tables'!$A$2:$B$10,2,FALSE)</f>
        <v>Unknown</v>
      </c>
      <c r="J616" t="str">
        <f t="shared" si="669"/>
        <v>Unknown</v>
      </c>
      <c r="L616" t="str">
        <f>VLOOKUP(K616,'Vlookup tables'!$A$2:$B$10,2,FALSE)</f>
        <v>Unknown</v>
      </c>
      <c r="N616" t="str">
        <f t="shared" si="629"/>
        <v>Unknown</v>
      </c>
      <c r="O616" t="str">
        <f t="shared" si="630"/>
        <v>Unknown</v>
      </c>
      <c r="P616" t="str">
        <f t="shared" si="631"/>
        <v>Unknown</v>
      </c>
      <c r="Q616" t="str">
        <f t="shared" si="632"/>
        <v>Unknown</v>
      </c>
      <c r="R616" t="str">
        <f t="shared" si="633"/>
        <v>Unknown</v>
      </c>
      <c r="T616" t="str">
        <f t="shared" si="670"/>
        <v>Unknown</v>
      </c>
      <c r="U616" t="str">
        <f t="shared" si="671"/>
        <v>Unknown</v>
      </c>
      <c r="V616" t="str">
        <f t="shared" si="672"/>
        <v>Unknown</v>
      </c>
      <c r="W616" t="str">
        <f t="shared" si="673"/>
        <v>Unknown</v>
      </c>
      <c r="X616" t="str">
        <f t="shared" si="674"/>
        <v>Unknown</v>
      </c>
      <c r="Z616" t="str">
        <f>VLOOKUP(Y616,'Vlookup tables'!$D$2:$E$6,2,FALSE)</f>
        <v>Unknown</v>
      </c>
      <c r="AA616" t="str">
        <f t="shared" si="611"/>
        <v>Unknown</v>
      </c>
      <c r="AB616" t="str">
        <f t="shared" si="634"/>
        <v>Unknown</v>
      </c>
      <c r="AC616" t="str">
        <f t="shared" si="635"/>
        <v>Unknown</v>
      </c>
      <c r="AD616" t="str">
        <f t="shared" si="636"/>
        <v>Unknown</v>
      </c>
      <c r="AE616" t="str">
        <f t="shared" si="637"/>
        <v>Unknown</v>
      </c>
      <c r="AF616" t="str">
        <f>IF(OR(AA616=FALSE,AA616="na"),"na",VLOOKUP(AV616,'Vlookup tables'!$G$2:$H$7,2,FALSE))</f>
        <v>Unknown</v>
      </c>
      <c r="AG616" t="str">
        <f>IF(OR(AB616=FALSE,AB616="na"),"na",VLOOKUP(AW616,'Vlookup tables'!$G$2:$H$7,2,FALSE))</f>
        <v>Unknown</v>
      </c>
      <c r="AH616" t="str">
        <f>IF(OR(AC616=FALSE,AC616="na"),"na",VLOOKUP(AX616,'Vlookup tables'!$G$2:$H$7,2,FALSE))</f>
        <v>Unknown</v>
      </c>
      <c r="AI616" t="str">
        <f>IF(OR(AD616=FALSE,AD616="na"),"na",VLOOKUP(AY616,'Vlookup tables'!$G$2:$H$7,2,FALSE))</f>
        <v>Unknown</v>
      </c>
      <c r="AJ616" t="str">
        <f>IF(OR(AA616=FALSE,AA616="na"),"na",VLOOKUP(BC616,'Vlookup tables'!$J$2:$K$5,2,FALSE))</f>
        <v>Unknown</v>
      </c>
      <c r="AK616" t="str">
        <f>IF(OR(AB616=FALSE,AB616="na"),"na",VLOOKUP(BD616,'Vlookup tables'!$J$2:$K$5,2,FALSE))</f>
        <v>Unknown</v>
      </c>
      <c r="AL616" t="str">
        <f>IF(OR(AC616=FALSE,AC616="na"),"na",VLOOKUP(BE616,'Vlookup tables'!$J$2:$K$5,2,FALSE))</f>
        <v>Unknown</v>
      </c>
      <c r="AM616" t="str">
        <f>IF(OR(AD616=FALSE,AD616="na"),"na",VLOOKUP(BF616,'Vlookup tables'!$J$2:$K$5,2,FALSE))</f>
        <v>Unknown</v>
      </c>
      <c r="AN616" t="b">
        <f t="shared" si="638"/>
        <v>0</v>
      </c>
      <c r="AO616" t="b">
        <f t="shared" si="639"/>
        <v>0</v>
      </c>
      <c r="AP616" t="b">
        <f t="shared" si="640"/>
        <v>0</v>
      </c>
      <c r="AQ616" t="b">
        <f t="shared" si="641"/>
        <v>0</v>
      </c>
      <c r="BQ616" t="str">
        <f t="shared" si="642"/>
        <v>Unknown</v>
      </c>
      <c r="BR616" t="str">
        <f t="shared" si="643"/>
        <v>Unknown</v>
      </c>
      <c r="BS616" t="str">
        <f t="shared" si="644"/>
        <v>Unknown</v>
      </c>
      <c r="BT616" t="str">
        <f t="shared" si="645"/>
        <v>Unknown</v>
      </c>
      <c r="BU616" t="str">
        <f t="shared" si="646"/>
        <v>Unknown</v>
      </c>
      <c r="BV616" t="str">
        <f t="shared" si="647"/>
        <v>Unknown</v>
      </c>
      <c r="BW616" t="str">
        <f>IF(OR(BR616=FALSE,BR616="na"),"na",VLOOKUP(CN616,'Vlookup tables'!$G$2:$H$7,2,FALSE))</f>
        <v>Unknown</v>
      </c>
      <c r="BX616" t="str">
        <f>IF(OR(BS616=FALSE,BS616="na"),"na",VLOOKUP(CO616,'Vlookup tables'!$G$2:$H$7,2,FALSE))</f>
        <v>Unknown</v>
      </c>
      <c r="BY616" t="str">
        <f>IF(OR(BT616=FALSE,BT616="na"),"na",VLOOKUP(CP616,'Vlookup tables'!$G$2:$H$7,2,FALSE))</f>
        <v>Unknown</v>
      </c>
      <c r="BZ616" t="str">
        <f>IF(OR(BU616=FALSE,BU616="na"),"na",VLOOKUP(CQ616,'Vlookup tables'!$G$2:$H$7,2,FALSE))</f>
        <v>Unknown</v>
      </c>
      <c r="CA616" t="str">
        <f>IF(OR(BR616=FALSE,BR616="na"),"na",VLOOKUP(CU616,'Vlookup tables'!$J$2:$K$5,2,FALSE))</f>
        <v>Unknown</v>
      </c>
      <c r="CB616" t="str">
        <f>IF(OR(BS616=FALSE,BS616="na"),"na",VLOOKUP(CV616,'Vlookup tables'!$J$2:$K$5,2,FALSE))</f>
        <v>Unknown</v>
      </c>
      <c r="CC616" t="str">
        <f>IF(OR(BT616=FALSE,BT616="na"),"na",VLOOKUP(CW616,'Vlookup tables'!$J$2:$K$5,2,FALSE))</f>
        <v>Unknown</v>
      </c>
      <c r="CD616" t="str">
        <f>IF(OR(BU616=FALSE,BU616="na"),"na",VLOOKUP(CX616,'Vlookup tables'!$J$2:$K$5,2,FALSE))</f>
        <v>Unknown</v>
      </c>
      <c r="CE616" t="b">
        <f t="shared" si="648"/>
        <v>0</v>
      </c>
      <c r="CF616" t="b">
        <f t="shared" si="649"/>
        <v>0</v>
      </c>
      <c r="CG616" t="b">
        <f t="shared" si="650"/>
        <v>0</v>
      </c>
      <c r="CH616" t="b">
        <f t="shared" si="651"/>
        <v>0</v>
      </c>
      <c r="DI616" t="b">
        <f t="shared" si="652"/>
        <v>0</v>
      </c>
      <c r="EQ616" t="str">
        <f t="shared" si="653"/>
        <v>Unknown</v>
      </c>
      <c r="ER616" t="b">
        <f t="shared" si="654"/>
        <v>0</v>
      </c>
      <c r="ES616" t="b">
        <f t="shared" si="655"/>
        <v>0</v>
      </c>
      <c r="ET616" t="b">
        <f t="shared" si="656"/>
        <v>0</v>
      </c>
      <c r="EU616" t="b">
        <f t="shared" si="657"/>
        <v>0</v>
      </c>
      <c r="EV616" t="b">
        <f t="shared" si="658"/>
        <v>0</v>
      </c>
      <c r="EW616" t="str">
        <f t="shared" si="612"/>
        <v>na</v>
      </c>
      <c r="EX616" t="str">
        <f t="shared" si="613"/>
        <v>na</v>
      </c>
      <c r="EY616" t="str">
        <f t="shared" si="614"/>
        <v>na</v>
      </c>
      <c r="EZ616" t="str">
        <f t="shared" si="615"/>
        <v>na</v>
      </c>
      <c r="FA616" t="str">
        <f t="shared" si="616"/>
        <v>na</v>
      </c>
      <c r="FB616" t="str">
        <f t="shared" si="617"/>
        <v>na</v>
      </c>
      <c r="FC616" t="str">
        <f t="shared" si="659"/>
        <v>na</v>
      </c>
      <c r="FD616" t="str">
        <f t="shared" si="618"/>
        <v>na</v>
      </c>
      <c r="FE616" t="str">
        <f t="shared" si="619"/>
        <v>na</v>
      </c>
      <c r="FF616" t="str">
        <f t="shared" si="620"/>
        <v>na</v>
      </c>
      <c r="FG616" t="str">
        <f t="shared" si="621"/>
        <v>na</v>
      </c>
      <c r="FH616" t="str">
        <f t="shared" si="660"/>
        <v>na</v>
      </c>
      <c r="FI616" t="str">
        <f>IF(OR(FD616=FALSE,FD616="na"),"na",VLOOKUP(GH616,'Vlookup tables'!$G$2:$H$7,2,FALSE))</f>
        <v>na</v>
      </c>
      <c r="FJ616" t="str">
        <f>IF(OR(FE616=FALSE,FE616="na"),"na",VLOOKUP(GI616,'Vlookup tables'!$G$2:$H$7,2,FALSE))</f>
        <v>na</v>
      </c>
      <c r="FK616" t="str">
        <f>IF(OR(FF616=FALSE,FF616="na"),"na",VLOOKUP(GJ616,'Vlookup tables'!$G$2:$H$7,2,FALSE))</f>
        <v>na</v>
      </c>
      <c r="FL616" t="str">
        <f>IF(OR(FG616=FALSE,FG616="na"),"na",VLOOKUP(GK616,'Vlookup tables'!$G$2:$H$7,2,FALSE))</f>
        <v>na</v>
      </c>
      <c r="FM616" t="str">
        <f>IF(OR(FD616=FALSE,FD616="na"),"na",VLOOKUP(GO616,'Vlookup tables'!$J$2:$K$5,2,FALSE))</f>
        <v>na</v>
      </c>
      <c r="FN616" t="str">
        <f>IF(OR(FE616=FALSE,FE616="na"),"na",VLOOKUP(GP616,'Vlookup tables'!$J$2:$K$5,2,FALSE))</f>
        <v>na</v>
      </c>
      <c r="FO616" t="str">
        <f>IF(OR(FF616=FALSE,FF616="na"),"na",VLOOKUP(GQ616,'Vlookup tables'!$J$2:$K$5,2,FALSE))</f>
        <v>na</v>
      </c>
      <c r="FP616" t="str">
        <f>IF(OR(FG616=FALSE,FG616="na"),"na",VLOOKUP(GR616,'Vlookup tables'!$J$2:$K$5,2,FALSE))</f>
        <v>na</v>
      </c>
      <c r="FQ616" t="str">
        <f t="shared" si="622"/>
        <v>na</v>
      </c>
      <c r="FR616" t="str">
        <f t="shared" si="623"/>
        <v>na</v>
      </c>
      <c r="FS616" t="str">
        <f t="shared" si="624"/>
        <v>na</v>
      </c>
      <c r="FT616" t="str">
        <f t="shared" si="625"/>
        <v>na</v>
      </c>
      <c r="FU616" t="str">
        <f t="shared" si="626"/>
        <v>na</v>
      </c>
      <c r="HX616" t="str">
        <f>IF(IT616="","Unknown",VLOOKUP(IT616,'Vlookup tables'!$B$13:$C$16,2,FALSE))</f>
        <v>Unknown</v>
      </c>
      <c r="HY616" t="str">
        <f>IF(IU616="","Unknown",VLOOKUP(IU616,'Vlookup tables'!$D$13:$E$16,2,FALSE))</f>
        <v>Unknown</v>
      </c>
      <c r="HZ616" t="str">
        <f>IF(IV616="","Unknown",VLOOKUP(IV616,'Vlookup tables'!$F$13:$G$16,2,FALSE))</f>
        <v>Unknown</v>
      </c>
      <c r="IA616" t="str">
        <f>IF(IW616="","Unknown",VLOOKUP(IW616,'Vlookup tables'!$H$13:$I$16,2,FALSE))</f>
        <v>Unknown</v>
      </c>
      <c r="IB616" t="str">
        <f>IF(IX616="","Unknown",VLOOKUP(IX616,'Vlookup tables'!$J$13:$K$16,2,FALSE))</f>
        <v>Unknown</v>
      </c>
      <c r="IC616" t="str">
        <f>IF(IY616="","Unknown",VLOOKUP(IY616,'Vlookup tables'!$L$13:$M$16,2,FALSE))</f>
        <v>Unknown</v>
      </c>
      <c r="ID616" t="str">
        <f>IF(IZ616="","Unknown",VLOOKUP(IZ616,'Vlookup tables'!$N$13:$O$16,2,FALSE))</f>
        <v>Unknown</v>
      </c>
      <c r="IE616" t="str">
        <f>VLOOKUP(JA616,'Vlookup tables'!$P$13:$Q$15,2,FALSE)</f>
        <v>Unknown</v>
      </c>
      <c r="IF616" t="str">
        <f t="shared" si="661"/>
        <v>na</v>
      </c>
      <c r="IG616" t="str">
        <f t="shared" si="662"/>
        <v>na</v>
      </c>
      <c r="IH616" t="str">
        <f t="shared" si="663"/>
        <v>na</v>
      </c>
      <c r="II616" t="str">
        <f t="shared" si="627"/>
        <v>na</v>
      </c>
      <c r="IJ616" t="str">
        <f>IF(OR(IF616=FALSE,IF616="na"),"na",VLOOKUP(JF616,'Vlookup tables'!$G$2:$H$7,2,FALSE))</f>
        <v>na</v>
      </c>
      <c r="IK616" t="str">
        <f>IF(OR(IG616=FALSE,IG616="na"),"na",VLOOKUP(JG616,'Vlookup tables'!$G$2:$H$7,2,FALSE))</f>
        <v>na</v>
      </c>
      <c r="IL616" t="str">
        <f>IF(OR(IH616=FALSE,IH616="na"),"na",VLOOKUP(JH616,'Vlookup tables'!$G$2:$H$7,2,FALSE))</f>
        <v>na</v>
      </c>
      <c r="IM616" t="str">
        <f>IF(OR(IF616=FALSE,IF616="na"),"na",VLOOKUP(JL616,'Vlookup tables'!$J$2:$K$5,2,FALSE))</f>
        <v>na</v>
      </c>
      <c r="IN616" t="str">
        <f>IF(OR(IG616=FALSE,IG616="na"),"na",VLOOKUP(JM616,'Vlookup tables'!$J$2:$K$5,2,FALSE))</f>
        <v>na</v>
      </c>
      <c r="IO616" t="str">
        <f>IF(OR(IH616=FALSE,IH616="na"),"na",VLOOKUP(JN616,'Vlookup tables'!$J$2:$K$5,2,FALSE))</f>
        <v>na</v>
      </c>
      <c r="IP616" t="str">
        <f t="shared" si="664"/>
        <v>na</v>
      </c>
      <c r="IQ616" t="str">
        <f t="shared" si="665"/>
        <v>na</v>
      </c>
      <c r="IR616" t="str">
        <f t="shared" si="666"/>
        <v>na</v>
      </c>
      <c r="IS616" t="b">
        <f t="shared" si="667"/>
        <v>0</v>
      </c>
      <c r="KQ616" t="b">
        <f t="shared" si="668"/>
        <v>0</v>
      </c>
      <c r="KR616">
        <f t="shared" si="628"/>
        <v>107</v>
      </c>
    </row>
    <row r="617" spans="1:304" ht="21.6" customHeight="1" outlineLevel="1" x14ac:dyDescent="0.3">
      <c r="A617">
        <v>1</v>
      </c>
      <c r="B617">
        <v>27</v>
      </c>
      <c r="C617" s="2">
        <v>44927.588599537034</v>
      </c>
      <c r="D617">
        <v>1</v>
      </c>
      <c r="G617" t="str">
        <f>VLOOKUP(F617,'Vlookup tables'!$A$2:$B$10,2,FALSE)</f>
        <v>Unknown</v>
      </c>
      <c r="J617" t="str">
        <f t="shared" si="669"/>
        <v>Unknown</v>
      </c>
      <c r="L617" t="str">
        <f>VLOOKUP(K617,'Vlookup tables'!$A$2:$B$10,2,FALSE)</f>
        <v>Unknown</v>
      </c>
      <c r="N617" t="str">
        <f t="shared" si="629"/>
        <v>Unknown</v>
      </c>
      <c r="O617" t="str">
        <f t="shared" si="630"/>
        <v>Unknown</v>
      </c>
      <c r="P617" t="str">
        <f t="shared" si="631"/>
        <v>Unknown</v>
      </c>
      <c r="Q617" t="str">
        <f t="shared" si="632"/>
        <v>Unknown</v>
      </c>
      <c r="R617" t="str">
        <f t="shared" si="633"/>
        <v>Unknown</v>
      </c>
      <c r="T617" t="str">
        <f t="shared" si="670"/>
        <v>Unknown</v>
      </c>
      <c r="U617" t="str">
        <f t="shared" si="671"/>
        <v>Unknown</v>
      </c>
      <c r="V617" t="str">
        <f t="shared" si="672"/>
        <v>Unknown</v>
      </c>
      <c r="W617" t="str">
        <f t="shared" si="673"/>
        <v>Unknown</v>
      </c>
      <c r="X617" t="str">
        <f t="shared" si="674"/>
        <v>Unknown</v>
      </c>
      <c r="Z617" t="str">
        <f>VLOOKUP(Y617,'Vlookup tables'!$D$2:$E$6,2,FALSE)</f>
        <v>Unknown</v>
      </c>
      <c r="AA617" t="str">
        <f t="shared" si="611"/>
        <v>Unknown</v>
      </c>
      <c r="AB617" t="str">
        <f t="shared" si="634"/>
        <v>Unknown</v>
      </c>
      <c r="AC617" t="str">
        <f t="shared" si="635"/>
        <v>Unknown</v>
      </c>
      <c r="AD617" t="str">
        <f t="shared" si="636"/>
        <v>Unknown</v>
      </c>
      <c r="AE617" t="str">
        <f t="shared" si="637"/>
        <v>Unknown</v>
      </c>
      <c r="AF617" t="str">
        <f>IF(OR(AA617=FALSE,AA617="na"),"na",VLOOKUP(AV617,'Vlookup tables'!$G$2:$H$7,2,FALSE))</f>
        <v>Unknown</v>
      </c>
      <c r="AG617" t="str">
        <f>IF(OR(AB617=FALSE,AB617="na"),"na",VLOOKUP(AW617,'Vlookup tables'!$G$2:$H$7,2,FALSE))</f>
        <v>Unknown</v>
      </c>
      <c r="AH617" t="str">
        <f>IF(OR(AC617=FALSE,AC617="na"),"na",VLOOKUP(AX617,'Vlookup tables'!$G$2:$H$7,2,FALSE))</f>
        <v>Unknown</v>
      </c>
      <c r="AI617" t="str">
        <f>IF(OR(AD617=FALSE,AD617="na"),"na",VLOOKUP(AY617,'Vlookup tables'!$G$2:$H$7,2,FALSE))</f>
        <v>Unknown</v>
      </c>
      <c r="AJ617" t="str">
        <f>IF(OR(AA617=FALSE,AA617="na"),"na",VLOOKUP(BC617,'Vlookup tables'!$J$2:$K$5,2,FALSE))</f>
        <v>Unknown</v>
      </c>
      <c r="AK617" t="str">
        <f>IF(OR(AB617=FALSE,AB617="na"),"na",VLOOKUP(BD617,'Vlookup tables'!$J$2:$K$5,2,FALSE))</f>
        <v>Unknown</v>
      </c>
      <c r="AL617" t="str">
        <f>IF(OR(AC617=FALSE,AC617="na"),"na",VLOOKUP(BE617,'Vlookup tables'!$J$2:$K$5,2,FALSE))</f>
        <v>Unknown</v>
      </c>
      <c r="AM617" t="str">
        <f>IF(OR(AD617=FALSE,AD617="na"),"na",VLOOKUP(BF617,'Vlookup tables'!$J$2:$K$5,2,FALSE))</f>
        <v>Unknown</v>
      </c>
      <c r="AN617" t="b">
        <f t="shared" si="638"/>
        <v>0</v>
      </c>
      <c r="AO617" t="b">
        <f t="shared" si="639"/>
        <v>0</v>
      </c>
      <c r="AP617" t="b">
        <f t="shared" si="640"/>
        <v>0</v>
      </c>
      <c r="AQ617" t="b">
        <f t="shared" si="641"/>
        <v>0</v>
      </c>
      <c r="BQ617" t="str">
        <f t="shared" si="642"/>
        <v>Unknown</v>
      </c>
      <c r="BR617" t="str">
        <f t="shared" si="643"/>
        <v>Unknown</v>
      </c>
      <c r="BS617" t="str">
        <f t="shared" si="644"/>
        <v>Unknown</v>
      </c>
      <c r="BT617" t="str">
        <f t="shared" si="645"/>
        <v>Unknown</v>
      </c>
      <c r="BU617" t="str">
        <f t="shared" si="646"/>
        <v>Unknown</v>
      </c>
      <c r="BV617" t="str">
        <f t="shared" si="647"/>
        <v>Unknown</v>
      </c>
      <c r="BW617" t="str">
        <f>IF(OR(BR617=FALSE,BR617="na"),"na",VLOOKUP(CN617,'Vlookup tables'!$G$2:$H$7,2,FALSE))</f>
        <v>Unknown</v>
      </c>
      <c r="BX617" t="str">
        <f>IF(OR(BS617=FALSE,BS617="na"),"na",VLOOKUP(CO617,'Vlookup tables'!$G$2:$H$7,2,FALSE))</f>
        <v>Unknown</v>
      </c>
      <c r="BY617" t="str">
        <f>IF(OR(BT617=FALSE,BT617="na"),"na",VLOOKUP(CP617,'Vlookup tables'!$G$2:$H$7,2,FALSE))</f>
        <v>Unknown</v>
      </c>
      <c r="BZ617" t="str">
        <f>IF(OR(BU617=FALSE,BU617="na"),"na",VLOOKUP(CQ617,'Vlookup tables'!$G$2:$H$7,2,FALSE))</f>
        <v>Unknown</v>
      </c>
      <c r="CA617" t="str">
        <f>IF(OR(BR617=FALSE,BR617="na"),"na",VLOOKUP(CU617,'Vlookup tables'!$J$2:$K$5,2,FALSE))</f>
        <v>Unknown</v>
      </c>
      <c r="CB617" t="str">
        <f>IF(OR(BS617=FALSE,BS617="na"),"na",VLOOKUP(CV617,'Vlookup tables'!$J$2:$K$5,2,FALSE))</f>
        <v>Unknown</v>
      </c>
      <c r="CC617" t="str">
        <f>IF(OR(BT617=FALSE,BT617="na"),"na",VLOOKUP(CW617,'Vlookup tables'!$J$2:$K$5,2,FALSE))</f>
        <v>Unknown</v>
      </c>
      <c r="CD617" t="str">
        <f>IF(OR(BU617=FALSE,BU617="na"),"na",VLOOKUP(CX617,'Vlookup tables'!$J$2:$K$5,2,FALSE))</f>
        <v>Unknown</v>
      </c>
      <c r="CE617" t="b">
        <f t="shared" si="648"/>
        <v>0</v>
      </c>
      <c r="CF617" t="b">
        <f t="shared" si="649"/>
        <v>0</v>
      </c>
      <c r="CG617" t="b">
        <f t="shared" si="650"/>
        <v>0</v>
      </c>
      <c r="CH617" t="b">
        <f t="shared" si="651"/>
        <v>0</v>
      </c>
      <c r="DI617" t="b">
        <f t="shared" si="652"/>
        <v>0</v>
      </c>
      <c r="EQ617" t="str">
        <f t="shared" si="653"/>
        <v>Unknown</v>
      </c>
      <c r="ER617" t="b">
        <f t="shared" si="654"/>
        <v>0</v>
      </c>
      <c r="ES617" t="b">
        <f t="shared" si="655"/>
        <v>0</v>
      </c>
      <c r="ET617" t="b">
        <f t="shared" si="656"/>
        <v>0</v>
      </c>
      <c r="EU617" t="b">
        <f t="shared" si="657"/>
        <v>0</v>
      </c>
      <c r="EV617" t="b">
        <f t="shared" si="658"/>
        <v>0</v>
      </c>
      <c r="EW617" t="str">
        <f t="shared" si="612"/>
        <v>na</v>
      </c>
      <c r="EX617" t="str">
        <f t="shared" si="613"/>
        <v>na</v>
      </c>
      <c r="EY617" t="str">
        <f t="shared" si="614"/>
        <v>na</v>
      </c>
      <c r="EZ617" t="str">
        <f t="shared" si="615"/>
        <v>na</v>
      </c>
      <c r="FA617" t="str">
        <f t="shared" si="616"/>
        <v>na</v>
      </c>
      <c r="FB617" t="str">
        <f t="shared" si="617"/>
        <v>na</v>
      </c>
      <c r="FC617" t="str">
        <f t="shared" si="659"/>
        <v>na</v>
      </c>
      <c r="FD617" t="str">
        <f t="shared" si="618"/>
        <v>na</v>
      </c>
      <c r="FE617" t="str">
        <f t="shared" si="619"/>
        <v>na</v>
      </c>
      <c r="FF617" t="str">
        <f t="shared" si="620"/>
        <v>na</v>
      </c>
      <c r="FG617" t="str">
        <f t="shared" si="621"/>
        <v>na</v>
      </c>
      <c r="FH617" t="str">
        <f t="shared" si="660"/>
        <v>na</v>
      </c>
      <c r="FI617" t="str">
        <f>IF(OR(FD617=FALSE,FD617="na"),"na",VLOOKUP(GH617,'Vlookup tables'!$G$2:$H$7,2,FALSE))</f>
        <v>na</v>
      </c>
      <c r="FJ617" t="str">
        <f>IF(OR(FE617=FALSE,FE617="na"),"na",VLOOKUP(GI617,'Vlookup tables'!$G$2:$H$7,2,FALSE))</f>
        <v>na</v>
      </c>
      <c r="FK617" t="str">
        <f>IF(OR(FF617=FALSE,FF617="na"),"na",VLOOKUP(GJ617,'Vlookup tables'!$G$2:$H$7,2,FALSE))</f>
        <v>na</v>
      </c>
      <c r="FL617" t="str">
        <f>IF(OR(FG617=FALSE,FG617="na"),"na",VLOOKUP(GK617,'Vlookup tables'!$G$2:$H$7,2,FALSE))</f>
        <v>na</v>
      </c>
      <c r="FM617" t="str">
        <f>IF(OR(FD617=FALSE,FD617="na"),"na",VLOOKUP(GO617,'Vlookup tables'!$J$2:$K$5,2,FALSE))</f>
        <v>na</v>
      </c>
      <c r="FN617" t="str">
        <f>IF(OR(FE617=FALSE,FE617="na"),"na",VLOOKUP(GP617,'Vlookup tables'!$J$2:$K$5,2,FALSE))</f>
        <v>na</v>
      </c>
      <c r="FO617" t="str">
        <f>IF(OR(FF617=FALSE,FF617="na"),"na",VLOOKUP(GQ617,'Vlookup tables'!$J$2:$K$5,2,FALSE))</f>
        <v>na</v>
      </c>
      <c r="FP617" t="str">
        <f>IF(OR(FG617=FALSE,FG617="na"),"na",VLOOKUP(GR617,'Vlookup tables'!$J$2:$K$5,2,FALSE))</f>
        <v>na</v>
      </c>
      <c r="FQ617" t="str">
        <f t="shared" si="622"/>
        <v>na</v>
      </c>
      <c r="FR617" t="str">
        <f t="shared" si="623"/>
        <v>na</v>
      </c>
      <c r="FS617" t="str">
        <f t="shared" si="624"/>
        <v>na</v>
      </c>
      <c r="FT617" t="str">
        <f t="shared" si="625"/>
        <v>na</v>
      </c>
      <c r="FU617" t="str">
        <f t="shared" si="626"/>
        <v>na</v>
      </c>
      <c r="HX617" t="str">
        <f>IF(IT617="","Unknown",VLOOKUP(IT617,'Vlookup tables'!$B$13:$C$16,2,FALSE))</f>
        <v>Unknown</v>
      </c>
      <c r="HY617" t="str">
        <f>IF(IU617="","Unknown",VLOOKUP(IU617,'Vlookup tables'!$D$13:$E$16,2,FALSE))</f>
        <v>Unknown</v>
      </c>
      <c r="HZ617" t="str">
        <f>IF(IV617="","Unknown",VLOOKUP(IV617,'Vlookup tables'!$F$13:$G$16,2,FALSE))</f>
        <v>Unknown</v>
      </c>
      <c r="IA617" t="str">
        <f>IF(IW617="","Unknown",VLOOKUP(IW617,'Vlookup tables'!$H$13:$I$16,2,FALSE))</f>
        <v>Unknown</v>
      </c>
      <c r="IB617" t="str">
        <f>IF(IX617="","Unknown",VLOOKUP(IX617,'Vlookup tables'!$J$13:$K$16,2,FALSE))</f>
        <v>Unknown</v>
      </c>
      <c r="IC617" t="str">
        <f>IF(IY617="","Unknown",VLOOKUP(IY617,'Vlookup tables'!$L$13:$M$16,2,FALSE))</f>
        <v>Unknown</v>
      </c>
      <c r="ID617" t="str">
        <f>IF(IZ617="","Unknown",VLOOKUP(IZ617,'Vlookup tables'!$N$13:$O$16,2,FALSE))</f>
        <v>Unknown</v>
      </c>
      <c r="IE617" t="str">
        <f>VLOOKUP(JA617,'Vlookup tables'!$P$13:$Q$15,2,FALSE)</f>
        <v>Unknown</v>
      </c>
      <c r="IF617" t="str">
        <f t="shared" si="661"/>
        <v>na</v>
      </c>
      <c r="IG617" t="str">
        <f t="shared" si="662"/>
        <v>na</v>
      </c>
      <c r="IH617" t="str">
        <f t="shared" si="663"/>
        <v>na</v>
      </c>
      <c r="II617" t="str">
        <f t="shared" si="627"/>
        <v>na</v>
      </c>
      <c r="IJ617" t="str">
        <f>IF(OR(IF617=FALSE,IF617="na"),"na",VLOOKUP(JF617,'Vlookup tables'!$G$2:$H$7,2,FALSE))</f>
        <v>na</v>
      </c>
      <c r="IK617" t="str">
        <f>IF(OR(IG617=FALSE,IG617="na"),"na",VLOOKUP(JG617,'Vlookup tables'!$G$2:$H$7,2,FALSE))</f>
        <v>na</v>
      </c>
      <c r="IL617" t="str">
        <f>IF(OR(IH617=FALSE,IH617="na"),"na",VLOOKUP(JH617,'Vlookup tables'!$G$2:$H$7,2,FALSE))</f>
        <v>na</v>
      </c>
      <c r="IM617" t="str">
        <f>IF(OR(IF617=FALSE,IF617="na"),"na",VLOOKUP(JL617,'Vlookup tables'!$J$2:$K$5,2,FALSE))</f>
        <v>na</v>
      </c>
      <c r="IN617" t="str">
        <f>IF(OR(IG617=FALSE,IG617="na"),"na",VLOOKUP(JM617,'Vlookup tables'!$J$2:$K$5,2,FALSE))</f>
        <v>na</v>
      </c>
      <c r="IO617" t="str">
        <f>IF(OR(IH617=FALSE,IH617="na"),"na",VLOOKUP(JN617,'Vlookup tables'!$J$2:$K$5,2,FALSE))</f>
        <v>na</v>
      </c>
      <c r="IP617" t="str">
        <f t="shared" si="664"/>
        <v>na</v>
      </c>
      <c r="IQ617" t="str">
        <f t="shared" si="665"/>
        <v>na</v>
      </c>
      <c r="IR617" t="str">
        <f t="shared" si="666"/>
        <v>na</v>
      </c>
      <c r="IS617" t="b">
        <f t="shared" si="667"/>
        <v>0</v>
      </c>
      <c r="KQ617" t="b">
        <f t="shared" si="668"/>
        <v>0</v>
      </c>
      <c r="KR617">
        <f t="shared" si="628"/>
        <v>107</v>
      </c>
    </row>
    <row r="618" spans="1:304" ht="45.6" customHeight="1" outlineLevel="1" x14ac:dyDescent="0.3">
      <c r="A618">
        <v>13</v>
      </c>
      <c r="B618">
        <v>494</v>
      </c>
      <c r="C618" s="2">
        <v>44927.625625000001</v>
      </c>
      <c r="D618">
        <v>1</v>
      </c>
      <c r="E618" t="s">
        <v>581</v>
      </c>
      <c r="F618" t="s">
        <v>611</v>
      </c>
      <c r="G618">
        <f>VLOOKUP(F618,'Vlookup tables'!$A$2:$B$10,2,FALSE)</f>
        <v>4</v>
      </c>
      <c r="H618" t="s">
        <v>631</v>
      </c>
      <c r="J618" t="str">
        <f t="shared" si="669"/>
        <v>Maintenance</v>
      </c>
      <c r="K618" t="s">
        <v>568</v>
      </c>
      <c r="L618">
        <f>VLOOKUP(K618,'Vlookup tables'!$A$2:$B$10,2,FALSE)</f>
        <v>6</v>
      </c>
      <c r="M618" t="s">
        <v>583</v>
      </c>
      <c r="N618" t="b">
        <f t="shared" si="629"/>
        <v>1</v>
      </c>
      <c r="O618" t="b">
        <f t="shared" si="630"/>
        <v>0</v>
      </c>
      <c r="P618" t="b">
        <f t="shared" si="631"/>
        <v>0</v>
      </c>
      <c r="Q618" t="b">
        <f t="shared" si="632"/>
        <v>0</v>
      </c>
      <c r="R618" t="b">
        <f t="shared" si="633"/>
        <v>0</v>
      </c>
      <c r="S618" t="s">
        <v>592</v>
      </c>
      <c r="T618" t="str">
        <f t="shared" si="670"/>
        <v>na</v>
      </c>
      <c r="U618" t="b">
        <f t="shared" si="671"/>
        <v>1</v>
      </c>
      <c r="V618" t="b">
        <f t="shared" si="672"/>
        <v>0</v>
      </c>
      <c r="W618" t="b">
        <f t="shared" si="673"/>
        <v>0</v>
      </c>
      <c r="X618" t="b">
        <f t="shared" si="674"/>
        <v>0</v>
      </c>
      <c r="Y618" t="s">
        <v>517</v>
      </c>
      <c r="Z618">
        <f>VLOOKUP(Y618,'Vlookup tables'!$D$2:$E$6,2,FALSE)</f>
        <v>1</v>
      </c>
      <c r="AA618" t="str">
        <f t="shared" si="611"/>
        <v>Unknown</v>
      </c>
      <c r="AB618" t="str">
        <f t="shared" si="634"/>
        <v>Unknown</v>
      </c>
      <c r="AC618" t="str">
        <f t="shared" si="635"/>
        <v>Unknown</v>
      </c>
      <c r="AD618" t="str">
        <f t="shared" si="636"/>
        <v>Unknown</v>
      </c>
      <c r="AE618" t="str">
        <f t="shared" si="637"/>
        <v>Unknown</v>
      </c>
      <c r="AF618" t="str">
        <f>IF(OR(AA618=FALSE,AA618="na"),"na",VLOOKUP(AV618,'Vlookup tables'!$G$2:$H$7,2,FALSE))</f>
        <v>Unknown</v>
      </c>
      <c r="AG618" t="str">
        <f>IF(OR(AB618=FALSE,AB618="na"),"na",VLOOKUP(AW618,'Vlookup tables'!$G$2:$H$7,2,FALSE))</f>
        <v>Unknown</v>
      </c>
      <c r="AH618" t="str">
        <f>IF(OR(AC618=FALSE,AC618="na"),"na",VLOOKUP(AX618,'Vlookup tables'!$G$2:$H$7,2,FALSE))</f>
        <v>Unknown</v>
      </c>
      <c r="AI618" t="str">
        <f>IF(OR(AD618=FALSE,AD618="na"),"na",VLOOKUP(AY618,'Vlookup tables'!$G$2:$H$7,2,FALSE))</f>
        <v>Unknown</v>
      </c>
      <c r="AJ618" t="str">
        <f>IF(OR(AA618=FALSE,AA618="na"),"na",VLOOKUP(BC618,'Vlookup tables'!$J$2:$K$5,2,FALSE))</f>
        <v>Unknown</v>
      </c>
      <c r="AK618" t="str">
        <f>IF(OR(AB618=FALSE,AB618="na"),"na",VLOOKUP(BD618,'Vlookup tables'!$J$2:$K$5,2,FALSE))</f>
        <v>Unknown</v>
      </c>
      <c r="AL618" t="str">
        <f>IF(OR(AC618=FALSE,AC618="na"),"na",VLOOKUP(BE618,'Vlookup tables'!$J$2:$K$5,2,FALSE))</f>
        <v>Unknown</v>
      </c>
      <c r="AM618" t="str">
        <f>IF(OR(AD618=FALSE,AD618="na"),"na",VLOOKUP(BF618,'Vlookup tables'!$J$2:$K$5,2,FALSE))</f>
        <v>Unknown</v>
      </c>
      <c r="AN618" t="b">
        <f t="shared" si="638"/>
        <v>0</v>
      </c>
      <c r="AO618" t="b">
        <f t="shared" si="639"/>
        <v>0</v>
      </c>
      <c r="AP618" t="b">
        <f t="shared" si="640"/>
        <v>0</v>
      </c>
      <c r="AQ618" t="b">
        <f t="shared" si="641"/>
        <v>0</v>
      </c>
      <c r="BQ618" t="str">
        <f t="shared" si="642"/>
        <v>Unknown</v>
      </c>
      <c r="BR618" t="str">
        <f t="shared" si="643"/>
        <v>Unknown</v>
      </c>
      <c r="BS618" t="str">
        <f t="shared" si="644"/>
        <v>Unknown</v>
      </c>
      <c r="BT618" t="str">
        <f t="shared" si="645"/>
        <v>Unknown</v>
      </c>
      <c r="BU618" t="str">
        <f t="shared" si="646"/>
        <v>Unknown</v>
      </c>
      <c r="BV618" t="str">
        <f t="shared" si="647"/>
        <v>Unknown</v>
      </c>
      <c r="BW618" t="str">
        <f>IF(OR(BR618=FALSE,BR618="na"),"na",VLOOKUP(CN618,'Vlookup tables'!$G$2:$H$7,2,FALSE))</f>
        <v>Unknown</v>
      </c>
      <c r="BX618" t="str">
        <f>IF(OR(BS618=FALSE,BS618="na"),"na",VLOOKUP(CO618,'Vlookup tables'!$G$2:$H$7,2,FALSE))</f>
        <v>Unknown</v>
      </c>
      <c r="BY618" t="str">
        <f>IF(OR(BT618=FALSE,BT618="na"),"na",VLOOKUP(CP618,'Vlookup tables'!$G$2:$H$7,2,FALSE))</f>
        <v>Unknown</v>
      </c>
      <c r="BZ618" t="str">
        <f>IF(OR(BU618=FALSE,BU618="na"),"na",VLOOKUP(CQ618,'Vlookup tables'!$G$2:$H$7,2,FALSE))</f>
        <v>Unknown</v>
      </c>
      <c r="CA618" t="str">
        <f>IF(OR(BR618=FALSE,BR618="na"),"na",VLOOKUP(CU618,'Vlookup tables'!$J$2:$K$5,2,FALSE))</f>
        <v>Unknown</v>
      </c>
      <c r="CB618" t="str">
        <f>IF(OR(BS618=FALSE,BS618="na"),"na",VLOOKUP(CV618,'Vlookup tables'!$J$2:$K$5,2,FALSE))</f>
        <v>Unknown</v>
      </c>
      <c r="CC618" t="str">
        <f>IF(OR(BT618=FALSE,BT618="na"),"na",VLOOKUP(CW618,'Vlookup tables'!$J$2:$K$5,2,FALSE))</f>
        <v>Unknown</v>
      </c>
      <c r="CD618" t="str">
        <f>IF(OR(BU618=FALSE,BU618="na"),"na",VLOOKUP(CX618,'Vlookup tables'!$J$2:$K$5,2,FALSE))</f>
        <v>Unknown</v>
      </c>
      <c r="CE618" t="b">
        <f t="shared" si="648"/>
        <v>0</v>
      </c>
      <c r="CF618" t="b">
        <f t="shared" si="649"/>
        <v>0</v>
      </c>
      <c r="CG618" t="b">
        <f t="shared" si="650"/>
        <v>0</v>
      </c>
      <c r="CH618" t="b">
        <f t="shared" si="651"/>
        <v>0</v>
      </c>
      <c r="DI618" t="b">
        <f t="shared" si="652"/>
        <v>0</v>
      </c>
      <c r="EQ618" t="str">
        <f t="shared" si="653"/>
        <v>Unknown</v>
      </c>
      <c r="ER618" t="b">
        <f t="shared" si="654"/>
        <v>0</v>
      </c>
      <c r="ES618" t="b">
        <f t="shared" si="655"/>
        <v>0</v>
      </c>
      <c r="ET618" t="b">
        <f t="shared" si="656"/>
        <v>0</v>
      </c>
      <c r="EU618" t="b">
        <f t="shared" si="657"/>
        <v>0</v>
      </c>
      <c r="EV618" t="b">
        <f t="shared" si="658"/>
        <v>0</v>
      </c>
      <c r="EW618" t="str">
        <f t="shared" si="612"/>
        <v>na</v>
      </c>
      <c r="EX618" t="str">
        <f t="shared" si="613"/>
        <v>na</v>
      </c>
      <c r="EY618" t="str">
        <f t="shared" si="614"/>
        <v>na</v>
      </c>
      <c r="EZ618" t="str">
        <f t="shared" si="615"/>
        <v>na</v>
      </c>
      <c r="FA618" t="str">
        <f t="shared" si="616"/>
        <v>na</v>
      </c>
      <c r="FB618" t="str">
        <f t="shared" si="617"/>
        <v>na</v>
      </c>
      <c r="FC618" t="str">
        <f t="shared" si="659"/>
        <v>na</v>
      </c>
      <c r="FD618" t="str">
        <f t="shared" si="618"/>
        <v>na</v>
      </c>
      <c r="FE618" t="str">
        <f t="shared" si="619"/>
        <v>na</v>
      </c>
      <c r="FF618" t="str">
        <f t="shared" si="620"/>
        <v>na</v>
      </c>
      <c r="FG618" t="str">
        <f t="shared" si="621"/>
        <v>na</v>
      </c>
      <c r="FH618" t="str">
        <f t="shared" si="660"/>
        <v>na</v>
      </c>
      <c r="FI618" t="str">
        <f>IF(OR(FD618=FALSE,FD618="na"),"na",VLOOKUP(GH618,'Vlookup tables'!$G$2:$H$7,2,FALSE))</f>
        <v>na</v>
      </c>
      <c r="FJ618" t="str">
        <f>IF(OR(FE618=FALSE,FE618="na"),"na",VLOOKUP(GI618,'Vlookup tables'!$G$2:$H$7,2,FALSE))</f>
        <v>na</v>
      </c>
      <c r="FK618" t="str">
        <f>IF(OR(FF618=FALSE,FF618="na"),"na",VLOOKUP(GJ618,'Vlookup tables'!$G$2:$H$7,2,FALSE))</f>
        <v>na</v>
      </c>
      <c r="FL618" t="str">
        <f>IF(OR(FG618=FALSE,FG618="na"),"na",VLOOKUP(GK618,'Vlookup tables'!$G$2:$H$7,2,FALSE))</f>
        <v>na</v>
      </c>
      <c r="FM618" t="str">
        <f>IF(OR(FD618=FALSE,FD618="na"),"na",VLOOKUP(GO618,'Vlookup tables'!$J$2:$K$5,2,FALSE))</f>
        <v>na</v>
      </c>
      <c r="FN618" t="str">
        <f>IF(OR(FE618=FALSE,FE618="na"),"na",VLOOKUP(GP618,'Vlookup tables'!$J$2:$K$5,2,FALSE))</f>
        <v>na</v>
      </c>
      <c r="FO618" t="str">
        <f>IF(OR(FF618=FALSE,FF618="na"),"na",VLOOKUP(GQ618,'Vlookup tables'!$J$2:$K$5,2,FALSE))</f>
        <v>na</v>
      </c>
      <c r="FP618" t="str">
        <f>IF(OR(FG618=FALSE,FG618="na"),"na",VLOOKUP(GR618,'Vlookup tables'!$J$2:$K$5,2,FALSE))</f>
        <v>na</v>
      </c>
      <c r="FQ618" t="str">
        <f t="shared" si="622"/>
        <v>na</v>
      </c>
      <c r="FR618" t="str">
        <f t="shared" si="623"/>
        <v>na</v>
      </c>
      <c r="FS618" t="str">
        <f t="shared" si="624"/>
        <v>na</v>
      </c>
      <c r="FT618" t="str">
        <f t="shared" si="625"/>
        <v>na</v>
      </c>
      <c r="FU618" t="str">
        <f t="shared" si="626"/>
        <v>na</v>
      </c>
      <c r="HX618" t="str">
        <f>IF(IT618="","Unknown",VLOOKUP(IT618,'Vlookup tables'!$B$13:$C$16,2,FALSE))</f>
        <v>Unknown</v>
      </c>
      <c r="HY618" t="str">
        <f>IF(IU618="","Unknown",VLOOKUP(IU618,'Vlookup tables'!$D$13:$E$16,2,FALSE))</f>
        <v>Unknown</v>
      </c>
      <c r="HZ618" t="str">
        <f>IF(IV618="","Unknown",VLOOKUP(IV618,'Vlookup tables'!$F$13:$G$16,2,FALSE))</f>
        <v>Unknown</v>
      </c>
      <c r="IA618" t="str">
        <f>IF(IW618="","Unknown",VLOOKUP(IW618,'Vlookup tables'!$H$13:$I$16,2,FALSE))</f>
        <v>Unknown</v>
      </c>
      <c r="IB618" t="str">
        <f>IF(IX618="","Unknown",VLOOKUP(IX618,'Vlookup tables'!$J$13:$K$16,2,FALSE))</f>
        <v>Unknown</v>
      </c>
      <c r="IC618" t="str">
        <f>IF(IY618="","Unknown",VLOOKUP(IY618,'Vlookup tables'!$L$13:$M$16,2,FALSE))</f>
        <v>Unknown</v>
      </c>
      <c r="ID618" t="str">
        <f>IF(IZ618="","Unknown",VLOOKUP(IZ618,'Vlookup tables'!$N$13:$O$16,2,FALSE))</f>
        <v>Unknown</v>
      </c>
      <c r="IE618" t="str">
        <f>VLOOKUP(JA618,'Vlookup tables'!$P$13:$Q$15,2,FALSE)</f>
        <v>Unknown</v>
      </c>
      <c r="IF618" t="str">
        <f t="shared" si="661"/>
        <v>na</v>
      </c>
      <c r="IG618" t="str">
        <f t="shared" si="662"/>
        <v>na</v>
      </c>
      <c r="IH618" t="str">
        <f t="shared" si="663"/>
        <v>na</v>
      </c>
      <c r="II618" t="str">
        <f t="shared" si="627"/>
        <v>na</v>
      </c>
      <c r="IJ618" t="str">
        <f>IF(OR(IF618=FALSE,IF618="na"),"na",VLOOKUP(JF618,'Vlookup tables'!$G$2:$H$7,2,FALSE))</f>
        <v>na</v>
      </c>
      <c r="IK618" t="str">
        <f>IF(OR(IG618=FALSE,IG618="na"),"na",VLOOKUP(JG618,'Vlookup tables'!$G$2:$H$7,2,FALSE))</f>
        <v>na</v>
      </c>
      <c r="IL618" t="str">
        <f>IF(OR(IH618=FALSE,IH618="na"),"na",VLOOKUP(JH618,'Vlookup tables'!$G$2:$H$7,2,FALSE))</f>
        <v>na</v>
      </c>
      <c r="IM618" t="str">
        <f>IF(OR(IF618=FALSE,IF618="na"),"na",VLOOKUP(JL618,'Vlookup tables'!$J$2:$K$5,2,FALSE))</f>
        <v>na</v>
      </c>
      <c r="IN618" t="str">
        <f>IF(OR(IG618=FALSE,IG618="na"),"na",VLOOKUP(JM618,'Vlookup tables'!$J$2:$K$5,2,FALSE))</f>
        <v>na</v>
      </c>
      <c r="IO618" t="str">
        <f>IF(OR(IH618=FALSE,IH618="na"),"na",VLOOKUP(JN618,'Vlookup tables'!$J$2:$K$5,2,FALSE))</f>
        <v>na</v>
      </c>
      <c r="IP618" t="str">
        <f t="shared" si="664"/>
        <v>na</v>
      </c>
      <c r="IQ618" t="str">
        <f t="shared" si="665"/>
        <v>na</v>
      </c>
      <c r="IR618" t="str">
        <f t="shared" si="666"/>
        <v>na</v>
      </c>
      <c r="IS618" t="b">
        <f t="shared" si="667"/>
        <v>0</v>
      </c>
      <c r="KQ618" t="b">
        <f t="shared" si="668"/>
        <v>0</v>
      </c>
      <c r="KR618">
        <f t="shared" si="628"/>
        <v>114</v>
      </c>
    </row>
    <row r="619" spans="1:304" ht="27.6" customHeight="1" outlineLevel="1" x14ac:dyDescent="0.3">
      <c r="A619">
        <v>1</v>
      </c>
      <c r="B619">
        <v>5</v>
      </c>
      <c r="C619" s="2">
        <v>44927.634108796294</v>
      </c>
      <c r="D619">
        <v>1</v>
      </c>
      <c r="G619" t="str">
        <f>VLOOKUP(F619,'Vlookup tables'!$A$2:$B$10,2,FALSE)</f>
        <v>Unknown</v>
      </c>
      <c r="J619" t="str">
        <f t="shared" si="669"/>
        <v>Unknown</v>
      </c>
      <c r="L619" t="str">
        <f>VLOOKUP(K619,'Vlookup tables'!$A$2:$B$10,2,FALSE)</f>
        <v>Unknown</v>
      </c>
      <c r="N619" t="str">
        <f t="shared" si="629"/>
        <v>Unknown</v>
      </c>
      <c r="O619" t="str">
        <f t="shared" si="630"/>
        <v>Unknown</v>
      </c>
      <c r="P619" t="str">
        <f t="shared" si="631"/>
        <v>Unknown</v>
      </c>
      <c r="Q619" t="str">
        <f t="shared" si="632"/>
        <v>Unknown</v>
      </c>
      <c r="R619" t="str">
        <f t="shared" si="633"/>
        <v>Unknown</v>
      </c>
      <c r="T619" t="str">
        <f t="shared" si="670"/>
        <v>Unknown</v>
      </c>
      <c r="U619" t="str">
        <f t="shared" si="671"/>
        <v>Unknown</v>
      </c>
      <c r="V619" t="str">
        <f t="shared" si="672"/>
        <v>Unknown</v>
      </c>
      <c r="W619" t="str">
        <f t="shared" si="673"/>
        <v>Unknown</v>
      </c>
      <c r="X619" t="str">
        <f t="shared" si="674"/>
        <v>Unknown</v>
      </c>
      <c r="Z619" t="str">
        <f>VLOOKUP(Y619,'Vlookup tables'!$D$2:$E$6,2,FALSE)</f>
        <v>Unknown</v>
      </c>
      <c r="AA619" t="str">
        <f t="shared" si="611"/>
        <v>Unknown</v>
      </c>
      <c r="AB619" t="str">
        <f t="shared" si="634"/>
        <v>Unknown</v>
      </c>
      <c r="AC619" t="str">
        <f t="shared" si="635"/>
        <v>Unknown</v>
      </c>
      <c r="AD619" t="str">
        <f t="shared" si="636"/>
        <v>Unknown</v>
      </c>
      <c r="AE619" t="str">
        <f t="shared" si="637"/>
        <v>Unknown</v>
      </c>
      <c r="AF619" t="str">
        <f>IF(OR(AA619=FALSE,AA619="na"),"na",VLOOKUP(AV619,'Vlookup tables'!$G$2:$H$7,2,FALSE))</f>
        <v>Unknown</v>
      </c>
      <c r="AG619" t="str">
        <f>IF(OR(AB619=FALSE,AB619="na"),"na",VLOOKUP(AW619,'Vlookup tables'!$G$2:$H$7,2,FALSE))</f>
        <v>Unknown</v>
      </c>
      <c r="AH619" t="str">
        <f>IF(OR(AC619=FALSE,AC619="na"),"na",VLOOKUP(AX619,'Vlookup tables'!$G$2:$H$7,2,FALSE))</f>
        <v>Unknown</v>
      </c>
      <c r="AI619" t="str">
        <f>IF(OR(AD619=FALSE,AD619="na"),"na",VLOOKUP(AY619,'Vlookup tables'!$G$2:$H$7,2,FALSE))</f>
        <v>Unknown</v>
      </c>
      <c r="AJ619" t="str">
        <f>IF(OR(AA619=FALSE,AA619="na"),"na",VLOOKUP(BC619,'Vlookup tables'!$J$2:$K$5,2,FALSE))</f>
        <v>Unknown</v>
      </c>
      <c r="AK619" t="str">
        <f>IF(OR(AB619=FALSE,AB619="na"),"na",VLOOKUP(BD619,'Vlookup tables'!$J$2:$K$5,2,FALSE))</f>
        <v>Unknown</v>
      </c>
      <c r="AL619" t="str">
        <f>IF(OR(AC619=FALSE,AC619="na"),"na",VLOOKUP(BE619,'Vlookup tables'!$J$2:$K$5,2,FALSE))</f>
        <v>Unknown</v>
      </c>
      <c r="AM619" t="str">
        <f>IF(OR(AD619=FALSE,AD619="na"),"na",VLOOKUP(BF619,'Vlookup tables'!$J$2:$K$5,2,FALSE))</f>
        <v>Unknown</v>
      </c>
      <c r="AN619" t="b">
        <f t="shared" si="638"/>
        <v>0</v>
      </c>
      <c r="AO619" t="b">
        <f t="shared" si="639"/>
        <v>0</v>
      </c>
      <c r="AP619" t="b">
        <f t="shared" si="640"/>
        <v>0</v>
      </c>
      <c r="AQ619" t="b">
        <f t="shared" si="641"/>
        <v>0</v>
      </c>
      <c r="BQ619" t="str">
        <f t="shared" si="642"/>
        <v>Unknown</v>
      </c>
      <c r="BR619" t="str">
        <f t="shared" si="643"/>
        <v>Unknown</v>
      </c>
      <c r="BS619" t="str">
        <f t="shared" si="644"/>
        <v>Unknown</v>
      </c>
      <c r="BT619" t="str">
        <f t="shared" si="645"/>
        <v>Unknown</v>
      </c>
      <c r="BU619" t="str">
        <f t="shared" si="646"/>
        <v>Unknown</v>
      </c>
      <c r="BV619" t="str">
        <f t="shared" si="647"/>
        <v>Unknown</v>
      </c>
      <c r="BW619" t="str">
        <f>IF(OR(BR619=FALSE,BR619="na"),"na",VLOOKUP(CN619,'Vlookup tables'!$G$2:$H$7,2,FALSE))</f>
        <v>Unknown</v>
      </c>
      <c r="BX619" t="str">
        <f>IF(OR(BS619=FALSE,BS619="na"),"na",VLOOKUP(CO619,'Vlookup tables'!$G$2:$H$7,2,FALSE))</f>
        <v>Unknown</v>
      </c>
      <c r="BY619" t="str">
        <f>IF(OR(BT619=FALSE,BT619="na"),"na",VLOOKUP(CP619,'Vlookup tables'!$G$2:$H$7,2,FALSE))</f>
        <v>Unknown</v>
      </c>
      <c r="BZ619" t="str">
        <f>IF(OR(BU619=FALSE,BU619="na"),"na",VLOOKUP(CQ619,'Vlookup tables'!$G$2:$H$7,2,FALSE))</f>
        <v>Unknown</v>
      </c>
      <c r="CA619" t="str">
        <f>IF(OR(BR619=FALSE,BR619="na"),"na",VLOOKUP(CU619,'Vlookup tables'!$J$2:$K$5,2,FALSE))</f>
        <v>Unknown</v>
      </c>
      <c r="CB619" t="str">
        <f>IF(OR(BS619=FALSE,BS619="na"),"na",VLOOKUP(CV619,'Vlookup tables'!$J$2:$K$5,2,FALSE))</f>
        <v>Unknown</v>
      </c>
      <c r="CC619" t="str">
        <f>IF(OR(BT619=FALSE,BT619="na"),"na",VLOOKUP(CW619,'Vlookup tables'!$J$2:$K$5,2,FALSE))</f>
        <v>Unknown</v>
      </c>
      <c r="CD619" t="str">
        <f>IF(OR(BU619=FALSE,BU619="na"),"na",VLOOKUP(CX619,'Vlookup tables'!$J$2:$K$5,2,FALSE))</f>
        <v>Unknown</v>
      </c>
      <c r="CE619" t="b">
        <f t="shared" si="648"/>
        <v>0</v>
      </c>
      <c r="CF619" t="b">
        <f t="shared" si="649"/>
        <v>0</v>
      </c>
      <c r="CG619" t="b">
        <f t="shared" si="650"/>
        <v>0</v>
      </c>
      <c r="CH619" t="b">
        <f t="shared" si="651"/>
        <v>0</v>
      </c>
      <c r="DI619" t="b">
        <f t="shared" si="652"/>
        <v>0</v>
      </c>
      <c r="EQ619" t="str">
        <f t="shared" si="653"/>
        <v>Unknown</v>
      </c>
      <c r="ER619" t="b">
        <f t="shared" si="654"/>
        <v>0</v>
      </c>
      <c r="ES619" t="b">
        <f t="shared" si="655"/>
        <v>0</v>
      </c>
      <c r="ET619" t="b">
        <f t="shared" si="656"/>
        <v>0</v>
      </c>
      <c r="EU619" t="b">
        <f t="shared" si="657"/>
        <v>0</v>
      </c>
      <c r="EV619" t="b">
        <f t="shared" si="658"/>
        <v>0</v>
      </c>
      <c r="EW619" t="str">
        <f t="shared" si="612"/>
        <v>na</v>
      </c>
      <c r="EX619" t="str">
        <f t="shared" si="613"/>
        <v>na</v>
      </c>
      <c r="EY619" t="str">
        <f t="shared" si="614"/>
        <v>na</v>
      </c>
      <c r="EZ619" t="str">
        <f t="shared" si="615"/>
        <v>na</v>
      </c>
      <c r="FA619" t="str">
        <f t="shared" si="616"/>
        <v>na</v>
      </c>
      <c r="FB619" t="str">
        <f t="shared" si="617"/>
        <v>na</v>
      </c>
      <c r="FC619" t="str">
        <f t="shared" si="659"/>
        <v>na</v>
      </c>
      <c r="FD619" t="str">
        <f t="shared" si="618"/>
        <v>na</v>
      </c>
      <c r="FE619" t="str">
        <f t="shared" si="619"/>
        <v>na</v>
      </c>
      <c r="FF619" t="str">
        <f t="shared" si="620"/>
        <v>na</v>
      </c>
      <c r="FG619" t="str">
        <f t="shared" si="621"/>
        <v>na</v>
      </c>
      <c r="FH619" t="str">
        <f t="shared" si="660"/>
        <v>na</v>
      </c>
      <c r="FI619" t="str">
        <f>IF(OR(FD619=FALSE,FD619="na"),"na",VLOOKUP(GH619,'Vlookup tables'!$G$2:$H$7,2,FALSE))</f>
        <v>na</v>
      </c>
      <c r="FJ619" t="str">
        <f>IF(OR(FE619=FALSE,FE619="na"),"na",VLOOKUP(GI619,'Vlookup tables'!$G$2:$H$7,2,FALSE))</f>
        <v>na</v>
      </c>
      <c r="FK619" t="str">
        <f>IF(OR(FF619=FALSE,FF619="na"),"na",VLOOKUP(GJ619,'Vlookup tables'!$G$2:$H$7,2,FALSE))</f>
        <v>na</v>
      </c>
      <c r="FL619" t="str">
        <f>IF(OR(FG619=FALSE,FG619="na"),"na",VLOOKUP(GK619,'Vlookup tables'!$G$2:$H$7,2,FALSE))</f>
        <v>na</v>
      </c>
      <c r="FM619" t="str">
        <f>IF(OR(FD619=FALSE,FD619="na"),"na",VLOOKUP(GO619,'Vlookup tables'!$J$2:$K$5,2,FALSE))</f>
        <v>na</v>
      </c>
      <c r="FN619" t="str">
        <f>IF(OR(FE619=FALSE,FE619="na"),"na",VLOOKUP(GP619,'Vlookup tables'!$J$2:$K$5,2,FALSE))</f>
        <v>na</v>
      </c>
      <c r="FO619" t="str">
        <f>IF(OR(FF619=FALSE,FF619="na"),"na",VLOOKUP(GQ619,'Vlookup tables'!$J$2:$K$5,2,FALSE))</f>
        <v>na</v>
      </c>
      <c r="FP619" t="str">
        <f>IF(OR(FG619=FALSE,FG619="na"),"na",VLOOKUP(GR619,'Vlookup tables'!$J$2:$K$5,2,FALSE))</f>
        <v>na</v>
      </c>
      <c r="FQ619" t="str">
        <f t="shared" si="622"/>
        <v>na</v>
      </c>
      <c r="FR619" t="str">
        <f t="shared" si="623"/>
        <v>na</v>
      </c>
      <c r="FS619" t="str">
        <f t="shared" si="624"/>
        <v>na</v>
      </c>
      <c r="FT619" t="str">
        <f t="shared" si="625"/>
        <v>na</v>
      </c>
      <c r="FU619" t="str">
        <f t="shared" si="626"/>
        <v>na</v>
      </c>
      <c r="HX619" t="str">
        <f>IF(IT619="","Unknown",VLOOKUP(IT619,'Vlookup tables'!$B$13:$C$16,2,FALSE))</f>
        <v>Unknown</v>
      </c>
      <c r="HY619" t="str">
        <f>IF(IU619="","Unknown",VLOOKUP(IU619,'Vlookup tables'!$D$13:$E$16,2,FALSE))</f>
        <v>Unknown</v>
      </c>
      <c r="HZ619" t="str">
        <f>IF(IV619="","Unknown",VLOOKUP(IV619,'Vlookup tables'!$F$13:$G$16,2,FALSE))</f>
        <v>Unknown</v>
      </c>
      <c r="IA619" t="str">
        <f>IF(IW619="","Unknown",VLOOKUP(IW619,'Vlookup tables'!$H$13:$I$16,2,FALSE))</f>
        <v>Unknown</v>
      </c>
      <c r="IB619" t="str">
        <f>IF(IX619="","Unknown",VLOOKUP(IX619,'Vlookup tables'!$J$13:$K$16,2,FALSE))</f>
        <v>Unknown</v>
      </c>
      <c r="IC619" t="str">
        <f>IF(IY619="","Unknown",VLOOKUP(IY619,'Vlookup tables'!$L$13:$M$16,2,FALSE))</f>
        <v>Unknown</v>
      </c>
      <c r="ID619" t="str">
        <f>IF(IZ619="","Unknown",VLOOKUP(IZ619,'Vlookup tables'!$N$13:$O$16,2,FALSE))</f>
        <v>Unknown</v>
      </c>
      <c r="IE619" t="str">
        <f>VLOOKUP(JA619,'Vlookup tables'!$P$13:$Q$15,2,FALSE)</f>
        <v>Unknown</v>
      </c>
      <c r="IF619" t="str">
        <f t="shared" si="661"/>
        <v>na</v>
      </c>
      <c r="IG619" t="str">
        <f t="shared" si="662"/>
        <v>na</v>
      </c>
      <c r="IH619" t="str">
        <f t="shared" si="663"/>
        <v>na</v>
      </c>
      <c r="II619" t="str">
        <f t="shared" si="627"/>
        <v>na</v>
      </c>
      <c r="IJ619" t="str">
        <f>IF(OR(IF619=FALSE,IF619="na"),"na",VLOOKUP(JF619,'Vlookup tables'!$G$2:$H$7,2,FALSE))</f>
        <v>na</v>
      </c>
      <c r="IK619" t="str">
        <f>IF(OR(IG619=FALSE,IG619="na"),"na",VLOOKUP(JG619,'Vlookup tables'!$G$2:$H$7,2,FALSE))</f>
        <v>na</v>
      </c>
      <c r="IL619" t="str">
        <f>IF(OR(IH619=FALSE,IH619="na"),"na",VLOOKUP(JH619,'Vlookup tables'!$G$2:$H$7,2,FALSE))</f>
        <v>na</v>
      </c>
      <c r="IM619" t="str">
        <f>IF(OR(IF619=FALSE,IF619="na"),"na",VLOOKUP(JL619,'Vlookup tables'!$J$2:$K$5,2,FALSE))</f>
        <v>na</v>
      </c>
      <c r="IN619" t="str">
        <f>IF(OR(IG619=FALSE,IG619="na"),"na",VLOOKUP(JM619,'Vlookup tables'!$J$2:$K$5,2,FALSE))</f>
        <v>na</v>
      </c>
      <c r="IO619" t="str">
        <f>IF(OR(IH619=FALSE,IH619="na"),"na",VLOOKUP(JN619,'Vlookup tables'!$J$2:$K$5,2,FALSE))</f>
        <v>na</v>
      </c>
      <c r="IP619" t="str">
        <f t="shared" si="664"/>
        <v>na</v>
      </c>
      <c r="IQ619" t="str">
        <f t="shared" si="665"/>
        <v>na</v>
      </c>
      <c r="IR619" t="str">
        <f t="shared" si="666"/>
        <v>na</v>
      </c>
      <c r="IS619" t="b">
        <f t="shared" si="667"/>
        <v>0</v>
      </c>
      <c r="KQ619" t="b">
        <f t="shared" si="668"/>
        <v>0</v>
      </c>
      <c r="KR619">
        <f t="shared" si="628"/>
        <v>107</v>
      </c>
    </row>
    <row r="620" spans="1:304" ht="32.4" customHeight="1" outlineLevel="1" x14ac:dyDescent="0.3">
      <c r="A620">
        <v>1</v>
      </c>
      <c r="B620">
        <v>14</v>
      </c>
      <c r="C620" s="2">
        <v>44927.78701388889</v>
      </c>
      <c r="D620">
        <v>1</v>
      </c>
      <c r="G620" t="str">
        <f>VLOOKUP(F620,'Vlookup tables'!$A$2:$B$10,2,FALSE)</f>
        <v>Unknown</v>
      </c>
      <c r="J620" t="str">
        <f t="shared" si="669"/>
        <v>Unknown</v>
      </c>
      <c r="L620" t="str">
        <f>VLOOKUP(K620,'Vlookup tables'!$A$2:$B$10,2,FALSE)</f>
        <v>Unknown</v>
      </c>
      <c r="N620" t="str">
        <f t="shared" si="629"/>
        <v>Unknown</v>
      </c>
      <c r="O620" t="str">
        <f t="shared" si="630"/>
        <v>Unknown</v>
      </c>
      <c r="P620" t="str">
        <f t="shared" si="631"/>
        <v>Unknown</v>
      </c>
      <c r="Q620" t="str">
        <f t="shared" si="632"/>
        <v>Unknown</v>
      </c>
      <c r="R620" t="str">
        <f t="shared" si="633"/>
        <v>Unknown</v>
      </c>
      <c r="T620" t="str">
        <f t="shared" si="670"/>
        <v>Unknown</v>
      </c>
      <c r="U620" t="str">
        <f t="shared" si="671"/>
        <v>Unknown</v>
      </c>
      <c r="V620" t="str">
        <f t="shared" si="672"/>
        <v>Unknown</v>
      </c>
      <c r="W620" t="str">
        <f t="shared" si="673"/>
        <v>Unknown</v>
      </c>
      <c r="X620" t="str">
        <f t="shared" si="674"/>
        <v>Unknown</v>
      </c>
      <c r="Z620" t="str">
        <f>VLOOKUP(Y620,'Vlookup tables'!$D$2:$E$6,2,FALSE)</f>
        <v>Unknown</v>
      </c>
      <c r="AA620" t="str">
        <f t="shared" si="611"/>
        <v>Unknown</v>
      </c>
      <c r="AB620" t="str">
        <f t="shared" si="634"/>
        <v>Unknown</v>
      </c>
      <c r="AC620" t="str">
        <f t="shared" si="635"/>
        <v>Unknown</v>
      </c>
      <c r="AD620" t="str">
        <f t="shared" si="636"/>
        <v>Unknown</v>
      </c>
      <c r="AE620" t="str">
        <f t="shared" si="637"/>
        <v>Unknown</v>
      </c>
      <c r="AF620" t="str">
        <f>IF(OR(AA620=FALSE,AA620="na"),"na",VLOOKUP(AV620,'Vlookup tables'!$G$2:$H$7,2,FALSE))</f>
        <v>Unknown</v>
      </c>
      <c r="AG620" t="str">
        <f>IF(OR(AB620=FALSE,AB620="na"),"na",VLOOKUP(AW620,'Vlookup tables'!$G$2:$H$7,2,FALSE))</f>
        <v>Unknown</v>
      </c>
      <c r="AH620" t="str">
        <f>IF(OR(AC620=FALSE,AC620="na"),"na",VLOOKUP(AX620,'Vlookup tables'!$G$2:$H$7,2,FALSE))</f>
        <v>Unknown</v>
      </c>
      <c r="AI620" t="str">
        <f>IF(OR(AD620=FALSE,AD620="na"),"na",VLOOKUP(AY620,'Vlookup tables'!$G$2:$H$7,2,FALSE))</f>
        <v>Unknown</v>
      </c>
      <c r="AJ620" t="str">
        <f>IF(OR(AA620=FALSE,AA620="na"),"na",VLOOKUP(BC620,'Vlookup tables'!$J$2:$K$5,2,FALSE))</f>
        <v>Unknown</v>
      </c>
      <c r="AK620" t="str">
        <f>IF(OR(AB620=FALSE,AB620="na"),"na",VLOOKUP(BD620,'Vlookup tables'!$J$2:$K$5,2,FALSE))</f>
        <v>Unknown</v>
      </c>
      <c r="AL620" t="str">
        <f>IF(OR(AC620=FALSE,AC620="na"),"na",VLOOKUP(BE620,'Vlookup tables'!$J$2:$K$5,2,FALSE))</f>
        <v>Unknown</v>
      </c>
      <c r="AM620" t="str">
        <f>IF(OR(AD620=FALSE,AD620="na"),"na",VLOOKUP(BF620,'Vlookup tables'!$J$2:$K$5,2,FALSE))</f>
        <v>Unknown</v>
      </c>
      <c r="AN620" t="b">
        <f t="shared" si="638"/>
        <v>0</v>
      </c>
      <c r="AO620" t="b">
        <f t="shared" si="639"/>
        <v>0</v>
      </c>
      <c r="AP620" t="b">
        <f t="shared" si="640"/>
        <v>0</v>
      </c>
      <c r="AQ620" t="b">
        <f t="shared" si="641"/>
        <v>0</v>
      </c>
      <c r="BQ620" t="str">
        <f t="shared" si="642"/>
        <v>Unknown</v>
      </c>
      <c r="BR620" t="str">
        <f t="shared" si="643"/>
        <v>Unknown</v>
      </c>
      <c r="BS620" t="str">
        <f t="shared" si="644"/>
        <v>Unknown</v>
      </c>
      <c r="BT620" t="str">
        <f t="shared" si="645"/>
        <v>Unknown</v>
      </c>
      <c r="BU620" t="str">
        <f t="shared" si="646"/>
        <v>Unknown</v>
      </c>
      <c r="BV620" t="str">
        <f t="shared" si="647"/>
        <v>Unknown</v>
      </c>
      <c r="BW620" t="str">
        <f>IF(OR(BR620=FALSE,BR620="na"),"na",VLOOKUP(CN620,'Vlookup tables'!$G$2:$H$7,2,FALSE))</f>
        <v>Unknown</v>
      </c>
      <c r="BX620" t="str">
        <f>IF(OR(BS620=FALSE,BS620="na"),"na",VLOOKUP(CO620,'Vlookup tables'!$G$2:$H$7,2,FALSE))</f>
        <v>Unknown</v>
      </c>
      <c r="BY620" t="str">
        <f>IF(OR(BT620=FALSE,BT620="na"),"na",VLOOKUP(CP620,'Vlookup tables'!$G$2:$H$7,2,FALSE))</f>
        <v>Unknown</v>
      </c>
      <c r="BZ620" t="str">
        <f>IF(OR(BU620=FALSE,BU620="na"),"na",VLOOKUP(CQ620,'Vlookup tables'!$G$2:$H$7,2,FALSE))</f>
        <v>Unknown</v>
      </c>
      <c r="CA620" t="str">
        <f>IF(OR(BR620=FALSE,BR620="na"),"na",VLOOKUP(CU620,'Vlookup tables'!$J$2:$K$5,2,FALSE))</f>
        <v>Unknown</v>
      </c>
      <c r="CB620" t="str">
        <f>IF(OR(BS620=FALSE,BS620="na"),"na",VLOOKUP(CV620,'Vlookup tables'!$J$2:$K$5,2,FALSE))</f>
        <v>Unknown</v>
      </c>
      <c r="CC620" t="str">
        <f>IF(OR(BT620=FALSE,BT620="na"),"na",VLOOKUP(CW620,'Vlookup tables'!$J$2:$K$5,2,FALSE))</f>
        <v>Unknown</v>
      </c>
      <c r="CD620" t="str">
        <f>IF(OR(BU620=FALSE,BU620="na"),"na",VLOOKUP(CX620,'Vlookup tables'!$J$2:$K$5,2,FALSE))</f>
        <v>Unknown</v>
      </c>
      <c r="CE620" t="b">
        <f t="shared" si="648"/>
        <v>0</v>
      </c>
      <c r="CF620" t="b">
        <f t="shared" si="649"/>
        <v>0</v>
      </c>
      <c r="CG620" t="b">
        <f t="shared" si="650"/>
        <v>0</v>
      </c>
      <c r="CH620" t="b">
        <f t="shared" si="651"/>
        <v>0</v>
      </c>
      <c r="DI620" t="b">
        <f t="shared" si="652"/>
        <v>0</v>
      </c>
      <c r="EQ620" t="str">
        <f t="shared" si="653"/>
        <v>Unknown</v>
      </c>
      <c r="ER620" t="b">
        <f t="shared" si="654"/>
        <v>0</v>
      </c>
      <c r="ES620" t="b">
        <f t="shared" si="655"/>
        <v>0</v>
      </c>
      <c r="ET620" t="b">
        <f t="shared" si="656"/>
        <v>0</v>
      </c>
      <c r="EU620" t="b">
        <f t="shared" si="657"/>
        <v>0</v>
      </c>
      <c r="EV620" t="b">
        <f t="shared" si="658"/>
        <v>0</v>
      </c>
      <c r="EW620" t="str">
        <f t="shared" si="612"/>
        <v>na</v>
      </c>
      <c r="EX620" t="str">
        <f t="shared" si="613"/>
        <v>na</v>
      </c>
      <c r="EY620" t="str">
        <f t="shared" si="614"/>
        <v>na</v>
      </c>
      <c r="EZ620" t="str">
        <f t="shared" si="615"/>
        <v>na</v>
      </c>
      <c r="FA620" t="str">
        <f t="shared" si="616"/>
        <v>na</v>
      </c>
      <c r="FB620" t="str">
        <f t="shared" si="617"/>
        <v>na</v>
      </c>
      <c r="FC620" t="str">
        <f t="shared" si="659"/>
        <v>na</v>
      </c>
      <c r="FD620" t="str">
        <f t="shared" si="618"/>
        <v>na</v>
      </c>
      <c r="FE620" t="str">
        <f t="shared" si="619"/>
        <v>na</v>
      </c>
      <c r="FF620" t="str">
        <f t="shared" si="620"/>
        <v>na</v>
      </c>
      <c r="FG620" t="str">
        <f t="shared" si="621"/>
        <v>na</v>
      </c>
      <c r="FH620" t="str">
        <f t="shared" si="660"/>
        <v>na</v>
      </c>
      <c r="FI620" t="str">
        <f>IF(OR(FD620=FALSE,FD620="na"),"na",VLOOKUP(GH620,'Vlookup tables'!$G$2:$H$7,2,FALSE))</f>
        <v>na</v>
      </c>
      <c r="FJ620" t="str">
        <f>IF(OR(FE620=FALSE,FE620="na"),"na",VLOOKUP(GI620,'Vlookup tables'!$G$2:$H$7,2,FALSE))</f>
        <v>na</v>
      </c>
      <c r="FK620" t="str">
        <f>IF(OR(FF620=FALSE,FF620="na"),"na",VLOOKUP(GJ620,'Vlookup tables'!$G$2:$H$7,2,FALSE))</f>
        <v>na</v>
      </c>
      <c r="FL620" t="str">
        <f>IF(OR(FG620=FALSE,FG620="na"),"na",VLOOKUP(GK620,'Vlookup tables'!$G$2:$H$7,2,FALSE))</f>
        <v>na</v>
      </c>
      <c r="FM620" t="str">
        <f>IF(OR(FD620=FALSE,FD620="na"),"na",VLOOKUP(GO620,'Vlookup tables'!$J$2:$K$5,2,FALSE))</f>
        <v>na</v>
      </c>
      <c r="FN620" t="str">
        <f>IF(OR(FE620=FALSE,FE620="na"),"na",VLOOKUP(GP620,'Vlookup tables'!$J$2:$K$5,2,FALSE))</f>
        <v>na</v>
      </c>
      <c r="FO620" t="str">
        <f>IF(OR(FF620=FALSE,FF620="na"),"na",VLOOKUP(GQ620,'Vlookup tables'!$J$2:$K$5,2,FALSE))</f>
        <v>na</v>
      </c>
      <c r="FP620" t="str">
        <f>IF(OR(FG620=FALSE,FG620="na"),"na",VLOOKUP(GR620,'Vlookup tables'!$J$2:$K$5,2,FALSE))</f>
        <v>na</v>
      </c>
      <c r="FQ620" t="str">
        <f t="shared" si="622"/>
        <v>na</v>
      </c>
      <c r="FR620" t="str">
        <f t="shared" si="623"/>
        <v>na</v>
      </c>
      <c r="FS620" t="str">
        <f t="shared" si="624"/>
        <v>na</v>
      </c>
      <c r="FT620" t="str">
        <f t="shared" si="625"/>
        <v>na</v>
      </c>
      <c r="FU620" t="str">
        <f t="shared" si="626"/>
        <v>na</v>
      </c>
      <c r="HX620" t="str">
        <f>IF(IT620="","Unknown",VLOOKUP(IT620,'Vlookup tables'!$B$13:$C$16,2,FALSE))</f>
        <v>Unknown</v>
      </c>
      <c r="HY620" t="str">
        <f>IF(IU620="","Unknown",VLOOKUP(IU620,'Vlookup tables'!$D$13:$E$16,2,FALSE))</f>
        <v>Unknown</v>
      </c>
      <c r="HZ620" t="str">
        <f>IF(IV620="","Unknown",VLOOKUP(IV620,'Vlookup tables'!$F$13:$G$16,2,FALSE))</f>
        <v>Unknown</v>
      </c>
      <c r="IA620" t="str">
        <f>IF(IW620="","Unknown",VLOOKUP(IW620,'Vlookup tables'!$H$13:$I$16,2,FALSE))</f>
        <v>Unknown</v>
      </c>
      <c r="IB620" t="str">
        <f>IF(IX620="","Unknown",VLOOKUP(IX620,'Vlookup tables'!$J$13:$K$16,2,FALSE))</f>
        <v>Unknown</v>
      </c>
      <c r="IC620" t="str">
        <f>IF(IY620="","Unknown",VLOOKUP(IY620,'Vlookup tables'!$L$13:$M$16,2,FALSE))</f>
        <v>Unknown</v>
      </c>
      <c r="ID620" t="str">
        <f>IF(IZ620="","Unknown",VLOOKUP(IZ620,'Vlookup tables'!$N$13:$O$16,2,FALSE))</f>
        <v>Unknown</v>
      </c>
      <c r="IE620" t="str">
        <f>VLOOKUP(JA620,'Vlookup tables'!$P$13:$Q$15,2,FALSE)</f>
        <v>Unknown</v>
      </c>
      <c r="IF620" t="str">
        <f t="shared" si="661"/>
        <v>na</v>
      </c>
      <c r="IG620" t="str">
        <f t="shared" si="662"/>
        <v>na</v>
      </c>
      <c r="IH620" t="str">
        <f t="shared" si="663"/>
        <v>na</v>
      </c>
      <c r="II620" t="str">
        <f t="shared" si="627"/>
        <v>na</v>
      </c>
      <c r="IJ620" t="str">
        <f>IF(OR(IF620=FALSE,IF620="na"),"na",VLOOKUP(JF620,'Vlookup tables'!$G$2:$H$7,2,FALSE))</f>
        <v>na</v>
      </c>
      <c r="IK620" t="str">
        <f>IF(OR(IG620=FALSE,IG620="na"),"na",VLOOKUP(JG620,'Vlookup tables'!$G$2:$H$7,2,FALSE))</f>
        <v>na</v>
      </c>
      <c r="IL620" t="str">
        <f>IF(OR(IH620=FALSE,IH620="na"),"na",VLOOKUP(JH620,'Vlookup tables'!$G$2:$H$7,2,FALSE))</f>
        <v>na</v>
      </c>
      <c r="IM620" t="str">
        <f>IF(OR(IF620=FALSE,IF620="na"),"na",VLOOKUP(JL620,'Vlookup tables'!$J$2:$K$5,2,FALSE))</f>
        <v>na</v>
      </c>
      <c r="IN620" t="str">
        <f>IF(OR(IG620=FALSE,IG620="na"),"na",VLOOKUP(JM620,'Vlookup tables'!$J$2:$K$5,2,FALSE))</f>
        <v>na</v>
      </c>
      <c r="IO620" t="str">
        <f>IF(OR(IH620=FALSE,IH620="na"),"na",VLOOKUP(JN620,'Vlookup tables'!$J$2:$K$5,2,FALSE))</f>
        <v>na</v>
      </c>
      <c r="IP620" t="str">
        <f t="shared" si="664"/>
        <v>na</v>
      </c>
      <c r="IQ620" t="str">
        <f t="shared" si="665"/>
        <v>na</v>
      </c>
      <c r="IR620" t="str">
        <f t="shared" si="666"/>
        <v>na</v>
      </c>
      <c r="IS620" t="b">
        <f t="shared" si="667"/>
        <v>0</v>
      </c>
      <c r="KQ620" t="b">
        <f t="shared" si="668"/>
        <v>0</v>
      </c>
      <c r="KR620">
        <f t="shared" si="628"/>
        <v>107</v>
      </c>
    </row>
    <row r="621" spans="1:304" ht="36.6" customHeight="1" outlineLevel="1" x14ac:dyDescent="0.3">
      <c r="A621">
        <v>1</v>
      </c>
      <c r="B621">
        <v>30</v>
      </c>
      <c r="C621" s="2">
        <v>44928.463125000002</v>
      </c>
      <c r="D621">
        <v>1</v>
      </c>
      <c r="G621" t="str">
        <f>VLOOKUP(F621,'Vlookup tables'!$A$2:$B$10,2,FALSE)</f>
        <v>Unknown</v>
      </c>
      <c r="J621" t="str">
        <f t="shared" si="669"/>
        <v>Unknown</v>
      </c>
      <c r="L621" t="str">
        <f>VLOOKUP(K621,'Vlookup tables'!$A$2:$B$10,2,FALSE)</f>
        <v>Unknown</v>
      </c>
      <c r="N621" t="str">
        <f t="shared" si="629"/>
        <v>Unknown</v>
      </c>
      <c r="O621" t="str">
        <f t="shared" si="630"/>
        <v>Unknown</v>
      </c>
      <c r="P621" t="str">
        <f t="shared" si="631"/>
        <v>Unknown</v>
      </c>
      <c r="Q621" t="str">
        <f t="shared" si="632"/>
        <v>Unknown</v>
      </c>
      <c r="R621" t="str">
        <f t="shared" si="633"/>
        <v>Unknown</v>
      </c>
      <c r="T621" t="str">
        <f t="shared" si="670"/>
        <v>Unknown</v>
      </c>
      <c r="U621" t="str">
        <f t="shared" si="671"/>
        <v>Unknown</v>
      </c>
      <c r="V621" t="str">
        <f t="shared" si="672"/>
        <v>Unknown</v>
      </c>
      <c r="W621" t="str">
        <f t="shared" si="673"/>
        <v>Unknown</v>
      </c>
      <c r="X621" t="str">
        <f t="shared" si="674"/>
        <v>Unknown</v>
      </c>
      <c r="Z621" t="str">
        <f>VLOOKUP(Y621,'Vlookup tables'!$D$2:$E$6,2,FALSE)</f>
        <v>Unknown</v>
      </c>
      <c r="AA621" t="str">
        <f t="shared" si="611"/>
        <v>Unknown</v>
      </c>
      <c r="AB621" t="str">
        <f t="shared" si="634"/>
        <v>Unknown</v>
      </c>
      <c r="AC621" t="str">
        <f t="shared" si="635"/>
        <v>Unknown</v>
      </c>
      <c r="AD621" t="str">
        <f t="shared" si="636"/>
        <v>Unknown</v>
      </c>
      <c r="AE621" t="str">
        <f t="shared" si="637"/>
        <v>Unknown</v>
      </c>
      <c r="AF621" t="str">
        <f>IF(OR(AA621=FALSE,AA621="na"),"na",VLOOKUP(AV621,'Vlookup tables'!$G$2:$H$7,2,FALSE))</f>
        <v>Unknown</v>
      </c>
      <c r="AG621" t="str">
        <f>IF(OR(AB621=FALSE,AB621="na"),"na",VLOOKUP(AW621,'Vlookup tables'!$G$2:$H$7,2,FALSE))</f>
        <v>Unknown</v>
      </c>
      <c r="AH621" t="str">
        <f>IF(OR(AC621=FALSE,AC621="na"),"na",VLOOKUP(AX621,'Vlookup tables'!$G$2:$H$7,2,FALSE))</f>
        <v>Unknown</v>
      </c>
      <c r="AI621" t="str">
        <f>IF(OR(AD621=FALSE,AD621="na"),"na",VLOOKUP(AY621,'Vlookup tables'!$G$2:$H$7,2,FALSE))</f>
        <v>Unknown</v>
      </c>
      <c r="AJ621" t="str">
        <f>IF(OR(AA621=FALSE,AA621="na"),"na",VLOOKUP(BC621,'Vlookup tables'!$J$2:$K$5,2,FALSE))</f>
        <v>Unknown</v>
      </c>
      <c r="AK621" t="str">
        <f>IF(OR(AB621=FALSE,AB621="na"),"na",VLOOKUP(BD621,'Vlookup tables'!$J$2:$K$5,2,FALSE))</f>
        <v>Unknown</v>
      </c>
      <c r="AL621" t="str">
        <f>IF(OR(AC621=FALSE,AC621="na"),"na",VLOOKUP(BE621,'Vlookup tables'!$J$2:$K$5,2,FALSE))</f>
        <v>Unknown</v>
      </c>
      <c r="AM621" t="str">
        <f>IF(OR(AD621=FALSE,AD621="na"),"na",VLOOKUP(BF621,'Vlookup tables'!$J$2:$K$5,2,FALSE))</f>
        <v>Unknown</v>
      </c>
      <c r="AN621" t="b">
        <f t="shared" si="638"/>
        <v>0</v>
      </c>
      <c r="AO621" t="b">
        <f t="shared" si="639"/>
        <v>0</v>
      </c>
      <c r="AP621" t="b">
        <f t="shared" si="640"/>
        <v>0</v>
      </c>
      <c r="AQ621" t="b">
        <f t="shared" si="641"/>
        <v>0</v>
      </c>
      <c r="BQ621" t="str">
        <f t="shared" si="642"/>
        <v>Unknown</v>
      </c>
      <c r="BR621" t="str">
        <f t="shared" si="643"/>
        <v>Unknown</v>
      </c>
      <c r="BS621" t="str">
        <f t="shared" si="644"/>
        <v>Unknown</v>
      </c>
      <c r="BT621" t="str">
        <f t="shared" si="645"/>
        <v>Unknown</v>
      </c>
      <c r="BU621" t="str">
        <f t="shared" si="646"/>
        <v>Unknown</v>
      </c>
      <c r="BV621" t="str">
        <f t="shared" si="647"/>
        <v>Unknown</v>
      </c>
      <c r="BW621" t="str">
        <f>IF(OR(BR621=FALSE,BR621="na"),"na",VLOOKUP(CN621,'Vlookup tables'!$G$2:$H$7,2,FALSE))</f>
        <v>Unknown</v>
      </c>
      <c r="BX621" t="str">
        <f>IF(OR(BS621=FALSE,BS621="na"),"na",VLOOKUP(CO621,'Vlookup tables'!$G$2:$H$7,2,FALSE))</f>
        <v>Unknown</v>
      </c>
      <c r="BY621" t="str">
        <f>IF(OR(BT621=FALSE,BT621="na"),"na",VLOOKUP(CP621,'Vlookup tables'!$G$2:$H$7,2,FALSE))</f>
        <v>Unknown</v>
      </c>
      <c r="BZ621" t="str">
        <f>IF(OR(BU621=FALSE,BU621="na"),"na",VLOOKUP(CQ621,'Vlookup tables'!$G$2:$H$7,2,FALSE))</f>
        <v>Unknown</v>
      </c>
      <c r="CA621" t="str">
        <f>IF(OR(BR621=FALSE,BR621="na"),"na",VLOOKUP(CU621,'Vlookup tables'!$J$2:$K$5,2,FALSE))</f>
        <v>Unknown</v>
      </c>
      <c r="CB621" t="str">
        <f>IF(OR(BS621=FALSE,BS621="na"),"na",VLOOKUP(CV621,'Vlookup tables'!$J$2:$K$5,2,FALSE))</f>
        <v>Unknown</v>
      </c>
      <c r="CC621" t="str">
        <f>IF(OR(BT621=FALSE,BT621="na"),"na",VLOOKUP(CW621,'Vlookup tables'!$J$2:$K$5,2,FALSE))</f>
        <v>Unknown</v>
      </c>
      <c r="CD621" t="str">
        <f>IF(OR(BU621=FALSE,BU621="na"),"na",VLOOKUP(CX621,'Vlookup tables'!$J$2:$K$5,2,FALSE))</f>
        <v>Unknown</v>
      </c>
      <c r="CE621" t="b">
        <f t="shared" si="648"/>
        <v>0</v>
      </c>
      <c r="CF621" t="b">
        <f t="shared" si="649"/>
        <v>0</v>
      </c>
      <c r="CG621" t="b">
        <f t="shared" si="650"/>
        <v>0</v>
      </c>
      <c r="CH621" t="b">
        <f t="shared" si="651"/>
        <v>0</v>
      </c>
      <c r="DI621" t="b">
        <f t="shared" si="652"/>
        <v>0</v>
      </c>
      <c r="EQ621" t="str">
        <f t="shared" si="653"/>
        <v>Unknown</v>
      </c>
      <c r="ER621" t="b">
        <f t="shared" si="654"/>
        <v>0</v>
      </c>
      <c r="ES621" t="b">
        <f t="shared" si="655"/>
        <v>0</v>
      </c>
      <c r="ET621" t="b">
        <f t="shared" si="656"/>
        <v>0</v>
      </c>
      <c r="EU621" t="b">
        <f t="shared" si="657"/>
        <v>0</v>
      </c>
      <c r="EV621" t="b">
        <f t="shared" si="658"/>
        <v>0</v>
      </c>
      <c r="EW621" t="str">
        <f t="shared" si="612"/>
        <v>na</v>
      </c>
      <c r="EX621" t="str">
        <f t="shared" si="613"/>
        <v>na</v>
      </c>
      <c r="EY621" t="str">
        <f t="shared" si="614"/>
        <v>na</v>
      </c>
      <c r="EZ621" t="str">
        <f t="shared" si="615"/>
        <v>na</v>
      </c>
      <c r="FA621" t="str">
        <f t="shared" si="616"/>
        <v>na</v>
      </c>
      <c r="FB621" t="str">
        <f t="shared" si="617"/>
        <v>na</v>
      </c>
      <c r="FC621" t="str">
        <f t="shared" si="659"/>
        <v>na</v>
      </c>
      <c r="FD621" t="str">
        <f t="shared" si="618"/>
        <v>na</v>
      </c>
      <c r="FE621" t="str">
        <f t="shared" si="619"/>
        <v>na</v>
      </c>
      <c r="FF621" t="str">
        <f t="shared" si="620"/>
        <v>na</v>
      </c>
      <c r="FG621" t="str">
        <f t="shared" si="621"/>
        <v>na</v>
      </c>
      <c r="FH621" t="str">
        <f t="shared" si="660"/>
        <v>na</v>
      </c>
      <c r="FI621" t="str">
        <f>IF(OR(FD621=FALSE,FD621="na"),"na",VLOOKUP(GH621,'Vlookup tables'!$G$2:$H$7,2,FALSE))</f>
        <v>na</v>
      </c>
      <c r="FJ621" t="str">
        <f>IF(OR(FE621=FALSE,FE621="na"),"na",VLOOKUP(GI621,'Vlookup tables'!$G$2:$H$7,2,FALSE))</f>
        <v>na</v>
      </c>
      <c r="FK621" t="str">
        <f>IF(OR(FF621=FALSE,FF621="na"),"na",VLOOKUP(GJ621,'Vlookup tables'!$G$2:$H$7,2,FALSE))</f>
        <v>na</v>
      </c>
      <c r="FL621" t="str">
        <f>IF(OR(FG621=FALSE,FG621="na"),"na",VLOOKUP(GK621,'Vlookup tables'!$G$2:$H$7,2,FALSE))</f>
        <v>na</v>
      </c>
      <c r="FM621" t="str">
        <f>IF(OR(FD621=FALSE,FD621="na"),"na",VLOOKUP(GO621,'Vlookup tables'!$J$2:$K$5,2,FALSE))</f>
        <v>na</v>
      </c>
      <c r="FN621" t="str">
        <f>IF(OR(FE621=FALSE,FE621="na"),"na",VLOOKUP(GP621,'Vlookup tables'!$J$2:$K$5,2,FALSE))</f>
        <v>na</v>
      </c>
      <c r="FO621" t="str">
        <f>IF(OR(FF621=FALSE,FF621="na"),"na",VLOOKUP(GQ621,'Vlookup tables'!$J$2:$K$5,2,FALSE))</f>
        <v>na</v>
      </c>
      <c r="FP621" t="str">
        <f>IF(OR(FG621=FALSE,FG621="na"),"na",VLOOKUP(GR621,'Vlookup tables'!$J$2:$K$5,2,FALSE))</f>
        <v>na</v>
      </c>
      <c r="FQ621" t="str">
        <f t="shared" si="622"/>
        <v>na</v>
      </c>
      <c r="FR621" t="str">
        <f t="shared" si="623"/>
        <v>na</v>
      </c>
      <c r="FS621" t="str">
        <f t="shared" si="624"/>
        <v>na</v>
      </c>
      <c r="FT621" t="str">
        <f t="shared" si="625"/>
        <v>na</v>
      </c>
      <c r="FU621" t="str">
        <f t="shared" si="626"/>
        <v>na</v>
      </c>
      <c r="HX621" t="str">
        <f>IF(IT621="","Unknown",VLOOKUP(IT621,'Vlookup tables'!$B$13:$C$16,2,FALSE))</f>
        <v>Unknown</v>
      </c>
      <c r="HY621" t="str">
        <f>IF(IU621="","Unknown",VLOOKUP(IU621,'Vlookup tables'!$D$13:$E$16,2,FALSE))</f>
        <v>Unknown</v>
      </c>
      <c r="HZ621" t="str">
        <f>IF(IV621="","Unknown",VLOOKUP(IV621,'Vlookup tables'!$F$13:$G$16,2,FALSE))</f>
        <v>Unknown</v>
      </c>
      <c r="IA621" t="str">
        <f>IF(IW621="","Unknown",VLOOKUP(IW621,'Vlookup tables'!$H$13:$I$16,2,FALSE))</f>
        <v>Unknown</v>
      </c>
      <c r="IB621" t="str">
        <f>IF(IX621="","Unknown",VLOOKUP(IX621,'Vlookup tables'!$J$13:$K$16,2,FALSE))</f>
        <v>Unknown</v>
      </c>
      <c r="IC621" t="str">
        <f>IF(IY621="","Unknown",VLOOKUP(IY621,'Vlookup tables'!$L$13:$M$16,2,FALSE))</f>
        <v>Unknown</v>
      </c>
      <c r="ID621" t="str">
        <f>IF(IZ621="","Unknown",VLOOKUP(IZ621,'Vlookup tables'!$N$13:$O$16,2,FALSE))</f>
        <v>Unknown</v>
      </c>
      <c r="IE621" t="str">
        <f>VLOOKUP(JA621,'Vlookup tables'!$P$13:$Q$15,2,FALSE)</f>
        <v>Unknown</v>
      </c>
      <c r="IF621" t="str">
        <f t="shared" si="661"/>
        <v>na</v>
      </c>
      <c r="IG621" t="str">
        <f t="shared" si="662"/>
        <v>na</v>
      </c>
      <c r="IH621" t="str">
        <f t="shared" si="663"/>
        <v>na</v>
      </c>
      <c r="II621" t="str">
        <f t="shared" si="627"/>
        <v>na</v>
      </c>
      <c r="IJ621" t="str">
        <f>IF(OR(IF621=FALSE,IF621="na"),"na",VLOOKUP(JF621,'Vlookup tables'!$G$2:$H$7,2,FALSE))</f>
        <v>na</v>
      </c>
      <c r="IK621" t="str">
        <f>IF(OR(IG621=FALSE,IG621="na"),"na",VLOOKUP(JG621,'Vlookup tables'!$G$2:$H$7,2,FALSE))</f>
        <v>na</v>
      </c>
      <c r="IL621" t="str">
        <f>IF(OR(IH621=FALSE,IH621="na"),"na",VLOOKUP(JH621,'Vlookup tables'!$G$2:$H$7,2,FALSE))</f>
        <v>na</v>
      </c>
      <c r="IM621" t="str">
        <f>IF(OR(IF621=FALSE,IF621="na"),"na",VLOOKUP(JL621,'Vlookup tables'!$J$2:$K$5,2,FALSE))</f>
        <v>na</v>
      </c>
      <c r="IN621" t="str">
        <f>IF(OR(IG621=FALSE,IG621="na"),"na",VLOOKUP(JM621,'Vlookup tables'!$J$2:$K$5,2,FALSE))</f>
        <v>na</v>
      </c>
      <c r="IO621" t="str">
        <f>IF(OR(IH621=FALSE,IH621="na"),"na",VLOOKUP(JN621,'Vlookup tables'!$J$2:$K$5,2,FALSE))</f>
        <v>na</v>
      </c>
      <c r="IP621" t="str">
        <f t="shared" si="664"/>
        <v>na</v>
      </c>
      <c r="IQ621" t="str">
        <f t="shared" si="665"/>
        <v>na</v>
      </c>
      <c r="IR621" t="str">
        <f t="shared" si="666"/>
        <v>na</v>
      </c>
      <c r="IS621" t="b">
        <f t="shared" si="667"/>
        <v>0</v>
      </c>
      <c r="KQ621" t="b">
        <f t="shared" si="668"/>
        <v>0</v>
      </c>
      <c r="KR621">
        <f t="shared" si="628"/>
        <v>107</v>
      </c>
    </row>
    <row r="622" spans="1:304" ht="25.8" customHeight="1" outlineLevel="1" x14ac:dyDescent="0.3">
      <c r="A622">
        <v>1</v>
      </c>
      <c r="B622">
        <v>20</v>
      </c>
      <c r="C622" s="2">
        <v>44930.385474537034</v>
      </c>
      <c r="D622">
        <v>1</v>
      </c>
      <c r="G622" t="str">
        <f>VLOOKUP(F622,'Vlookup tables'!$A$2:$B$10,2,FALSE)</f>
        <v>Unknown</v>
      </c>
      <c r="J622" t="str">
        <f t="shared" si="669"/>
        <v>Unknown</v>
      </c>
      <c r="L622" t="str">
        <f>VLOOKUP(K622,'Vlookup tables'!$A$2:$B$10,2,FALSE)</f>
        <v>Unknown</v>
      </c>
      <c r="N622" t="str">
        <f t="shared" si="629"/>
        <v>Unknown</v>
      </c>
      <c r="O622" t="str">
        <f t="shared" si="630"/>
        <v>Unknown</v>
      </c>
      <c r="P622" t="str">
        <f t="shared" si="631"/>
        <v>Unknown</v>
      </c>
      <c r="Q622" t="str">
        <f t="shared" si="632"/>
        <v>Unknown</v>
      </c>
      <c r="R622" t="str">
        <f t="shared" si="633"/>
        <v>Unknown</v>
      </c>
      <c r="T622" t="str">
        <f t="shared" si="670"/>
        <v>Unknown</v>
      </c>
      <c r="U622" t="str">
        <f t="shared" si="671"/>
        <v>Unknown</v>
      </c>
      <c r="V622" t="str">
        <f t="shared" si="672"/>
        <v>Unknown</v>
      </c>
      <c r="W622" t="str">
        <f t="shared" si="673"/>
        <v>Unknown</v>
      </c>
      <c r="X622" t="str">
        <f t="shared" si="674"/>
        <v>Unknown</v>
      </c>
      <c r="Z622" t="str">
        <f>VLOOKUP(Y622,'Vlookup tables'!$D$2:$E$6,2,FALSE)</f>
        <v>Unknown</v>
      </c>
      <c r="AA622" t="str">
        <f t="shared" si="611"/>
        <v>Unknown</v>
      </c>
      <c r="AB622" t="str">
        <f t="shared" si="634"/>
        <v>Unknown</v>
      </c>
      <c r="AC622" t="str">
        <f t="shared" si="635"/>
        <v>Unknown</v>
      </c>
      <c r="AD622" t="str">
        <f t="shared" si="636"/>
        <v>Unknown</v>
      </c>
      <c r="AE622" t="str">
        <f t="shared" si="637"/>
        <v>Unknown</v>
      </c>
      <c r="AF622" t="str">
        <f>IF(OR(AA622=FALSE,AA622="na"),"na",VLOOKUP(AV622,'Vlookup tables'!$G$2:$H$7,2,FALSE))</f>
        <v>Unknown</v>
      </c>
      <c r="AG622" t="str">
        <f>IF(OR(AB622=FALSE,AB622="na"),"na",VLOOKUP(AW622,'Vlookup tables'!$G$2:$H$7,2,FALSE))</f>
        <v>Unknown</v>
      </c>
      <c r="AH622" t="str">
        <f>IF(OR(AC622=FALSE,AC622="na"),"na",VLOOKUP(AX622,'Vlookup tables'!$G$2:$H$7,2,FALSE))</f>
        <v>Unknown</v>
      </c>
      <c r="AI622" t="str">
        <f>IF(OR(AD622=FALSE,AD622="na"),"na",VLOOKUP(AY622,'Vlookup tables'!$G$2:$H$7,2,FALSE))</f>
        <v>Unknown</v>
      </c>
      <c r="AJ622" t="str">
        <f>IF(OR(AA622=FALSE,AA622="na"),"na",VLOOKUP(BC622,'Vlookup tables'!$J$2:$K$5,2,FALSE))</f>
        <v>Unknown</v>
      </c>
      <c r="AK622" t="str">
        <f>IF(OR(AB622=FALSE,AB622="na"),"na",VLOOKUP(BD622,'Vlookup tables'!$J$2:$K$5,2,FALSE))</f>
        <v>Unknown</v>
      </c>
      <c r="AL622" t="str">
        <f>IF(OR(AC622=FALSE,AC622="na"),"na",VLOOKUP(BE622,'Vlookup tables'!$J$2:$K$5,2,FALSE))</f>
        <v>Unknown</v>
      </c>
      <c r="AM622" t="str">
        <f>IF(OR(AD622=FALSE,AD622="na"),"na",VLOOKUP(BF622,'Vlookup tables'!$J$2:$K$5,2,FALSE))</f>
        <v>Unknown</v>
      </c>
      <c r="AN622" t="b">
        <f t="shared" si="638"/>
        <v>0</v>
      </c>
      <c r="AO622" t="b">
        <f t="shared" si="639"/>
        <v>0</v>
      </c>
      <c r="AP622" t="b">
        <f t="shared" si="640"/>
        <v>0</v>
      </c>
      <c r="AQ622" t="b">
        <f t="shared" si="641"/>
        <v>0</v>
      </c>
      <c r="BQ622" t="str">
        <f t="shared" si="642"/>
        <v>Unknown</v>
      </c>
      <c r="BR622" t="str">
        <f t="shared" si="643"/>
        <v>Unknown</v>
      </c>
      <c r="BS622" t="str">
        <f t="shared" si="644"/>
        <v>Unknown</v>
      </c>
      <c r="BT622" t="str">
        <f t="shared" si="645"/>
        <v>Unknown</v>
      </c>
      <c r="BU622" t="str">
        <f t="shared" si="646"/>
        <v>Unknown</v>
      </c>
      <c r="BV622" t="str">
        <f t="shared" si="647"/>
        <v>Unknown</v>
      </c>
      <c r="BW622" t="str">
        <f>IF(OR(BR622=FALSE,BR622="na"),"na",VLOOKUP(CN622,'Vlookup tables'!$G$2:$H$7,2,FALSE))</f>
        <v>Unknown</v>
      </c>
      <c r="BX622" t="str">
        <f>IF(OR(BS622=FALSE,BS622="na"),"na",VLOOKUP(CO622,'Vlookup tables'!$G$2:$H$7,2,FALSE))</f>
        <v>Unknown</v>
      </c>
      <c r="BY622" t="str">
        <f>IF(OR(BT622=FALSE,BT622="na"),"na",VLOOKUP(CP622,'Vlookup tables'!$G$2:$H$7,2,FALSE))</f>
        <v>Unknown</v>
      </c>
      <c r="BZ622" t="str">
        <f>IF(OR(BU622=FALSE,BU622="na"),"na",VLOOKUP(CQ622,'Vlookup tables'!$G$2:$H$7,2,FALSE))</f>
        <v>Unknown</v>
      </c>
      <c r="CA622" t="str">
        <f>IF(OR(BR622=FALSE,BR622="na"),"na",VLOOKUP(CU622,'Vlookup tables'!$J$2:$K$5,2,FALSE))</f>
        <v>Unknown</v>
      </c>
      <c r="CB622" t="str">
        <f>IF(OR(BS622=FALSE,BS622="na"),"na",VLOOKUP(CV622,'Vlookup tables'!$J$2:$K$5,2,FALSE))</f>
        <v>Unknown</v>
      </c>
      <c r="CC622" t="str">
        <f>IF(OR(BT622=FALSE,BT622="na"),"na",VLOOKUP(CW622,'Vlookup tables'!$J$2:$K$5,2,FALSE))</f>
        <v>Unknown</v>
      </c>
      <c r="CD622" t="str">
        <f>IF(OR(BU622=FALSE,BU622="na"),"na",VLOOKUP(CX622,'Vlookup tables'!$J$2:$K$5,2,FALSE))</f>
        <v>Unknown</v>
      </c>
      <c r="CE622" t="b">
        <f t="shared" si="648"/>
        <v>0</v>
      </c>
      <c r="CF622" t="b">
        <f t="shared" si="649"/>
        <v>0</v>
      </c>
      <c r="CG622" t="b">
        <f t="shared" si="650"/>
        <v>0</v>
      </c>
      <c r="CH622" t="b">
        <f t="shared" si="651"/>
        <v>0</v>
      </c>
      <c r="DI622" t="b">
        <f t="shared" si="652"/>
        <v>0</v>
      </c>
      <c r="EQ622" t="str">
        <f t="shared" si="653"/>
        <v>Unknown</v>
      </c>
      <c r="ER622" t="b">
        <f t="shared" si="654"/>
        <v>0</v>
      </c>
      <c r="ES622" t="b">
        <f t="shared" si="655"/>
        <v>0</v>
      </c>
      <c r="ET622" t="b">
        <f t="shared" si="656"/>
        <v>0</v>
      </c>
      <c r="EU622" t="b">
        <f t="shared" si="657"/>
        <v>0</v>
      </c>
      <c r="EV622" t="b">
        <f t="shared" si="658"/>
        <v>0</v>
      </c>
      <c r="EW622" t="str">
        <f t="shared" si="612"/>
        <v>na</v>
      </c>
      <c r="EX622" t="str">
        <f t="shared" si="613"/>
        <v>na</v>
      </c>
      <c r="EY622" t="str">
        <f t="shared" si="614"/>
        <v>na</v>
      </c>
      <c r="EZ622" t="str">
        <f t="shared" si="615"/>
        <v>na</v>
      </c>
      <c r="FA622" t="str">
        <f t="shared" si="616"/>
        <v>na</v>
      </c>
      <c r="FB622" t="str">
        <f t="shared" si="617"/>
        <v>na</v>
      </c>
      <c r="FC622" t="str">
        <f t="shared" si="659"/>
        <v>na</v>
      </c>
      <c r="FD622" t="str">
        <f t="shared" si="618"/>
        <v>na</v>
      </c>
      <c r="FE622" t="str">
        <f t="shared" si="619"/>
        <v>na</v>
      </c>
      <c r="FF622" t="str">
        <f t="shared" si="620"/>
        <v>na</v>
      </c>
      <c r="FG622" t="str">
        <f t="shared" si="621"/>
        <v>na</v>
      </c>
      <c r="FH622" t="str">
        <f t="shared" si="660"/>
        <v>na</v>
      </c>
      <c r="FI622" t="str">
        <f>IF(OR(FD622=FALSE,FD622="na"),"na",VLOOKUP(GH622,'Vlookup tables'!$G$2:$H$7,2,FALSE))</f>
        <v>na</v>
      </c>
      <c r="FJ622" t="str">
        <f>IF(OR(FE622=FALSE,FE622="na"),"na",VLOOKUP(GI622,'Vlookup tables'!$G$2:$H$7,2,FALSE))</f>
        <v>na</v>
      </c>
      <c r="FK622" t="str">
        <f>IF(OR(FF622=FALSE,FF622="na"),"na",VLOOKUP(GJ622,'Vlookup tables'!$G$2:$H$7,2,FALSE))</f>
        <v>na</v>
      </c>
      <c r="FL622" t="str">
        <f>IF(OR(FG622=FALSE,FG622="na"),"na",VLOOKUP(GK622,'Vlookup tables'!$G$2:$H$7,2,FALSE))</f>
        <v>na</v>
      </c>
      <c r="FM622" t="str">
        <f>IF(OR(FD622=FALSE,FD622="na"),"na",VLOOKUP(GO622,'Vlookup tables'!$J$2:$K$5,2,FALSE))</f>
        <v>na</v>
      </c>
      <c r="FN622" t="str">
        <f>IF(OR(FE622=FALSE,FE622="na"),"na",VLOOKUP(GP622,'Vlookup tables'!$J$2:$K$5,2,FALSE))</f>
        <v>na</v>
      </c>
      <c r="FO622" t="str">
        <f>IF(OR(FF622=FALSE,FF622="na"),"na",VLOOKUP(GQ622,'Vlookup tables'!$J$2:$K$5,2,FALSE))</f>
        <v>na</v>
      </c>
      <c r="FP622" t="str">
        <f>IF(OR(FG622=FALSE,FG622="na"),"na",VLOOKUP(GR622,'Vlookup tables'!$J$2:$K$5,2,FALSE))</f>
        <v>na</v>
      </c>
      <c r="FQ622" t="str">
        <f t="shared" si="622"/>
        <v>na</v>
      </c>
      <c r="FR622" t="str">
        <f t="shared" si="623"/>
        <v>na</v>
      </c>
      <c r="FS622" t="str">
        <f t="shared" si="624"/>
        <v>na</v>
      </c>
      <c r="FT622" t="str">
        <f t="shared" si="625"/>
        <v>na</v>
      </c>
      <c r="FU622" t="str">
        <f t="shared" si="626"/>
        <v>na</v>
      </c>
      <c r="HX622" t="str">
        <f>IF(IT622="","Unknown",VLOOKUP(IT622,'Vlookup tables'!$B$13:$C$16,2,FALSE))</f>
        <v>Unknown</v>
      </c>
      <c r="HY622" t="str">
        <f>IF(IU622="","Unknown",VLOOKUP(IU622,'Vlookup tables'!$D$13:$E$16,2,FALSE))</f>
        <v>Unknown</v>
      </c>
      <c r="HZ622" t="str">
        <f>IF(IV622="","Unknown",VLOOKUP(IV622,'Vlookup tables'!$F$13:$G$16,2,FALSE))</f>
        <v>Unknown</v>
      </c>
      <c r="IA622" t="str">
        <f>IF(IW622="","Unknown",VLOOKUP(IW622,'Vlookup tables'!$H$13:$I$16,2,FALSE))</f>
        <v>Unknown</v>
      </c>
      <c r="IB622" t="str">
        <f>IF(IX622="","Unknown",VLOOKUP(IX622,'Vlookup tables'!$J$13:$K$16,2,FALSE))</f>
        <v>Unknown</v>
      </c>
      <c r="IC622" t="str">
        <f>IF(IY622="","Unknown",VLOOKUP(IY622,'Vlookup tables'!$L$13:$M$16,2,FALSE))</f>
        <v>Unknown</v>
      </c>
      <c r="ID622" t="str">
        <f>IF(IZ622="","Unknown",VLOOKUP(IZ622,'Vlookup tables'!$N$13:$O$16,2,FALSE))</f>
        <v>Unknown</v>
      </c>
      <c r="IE622" t="str">
        <f>VLOOKUP(JA622,'Vlookup tables'!$P$13:$Q$15,2,FALSE)</f>
        <v>Unknown</v>
      </c>
      <c r="IF622" t="str">
        <f t="shared" si="661"/>
        <v>na</v>
      </c>
      <c r="IG622" t="str">
        <f t="shared" si="662"/>
        <v>na</v>
      </c>
      <c r="IH622" t="str">
        <f t="shared" si="663"/>
        <v>na</v>
      </c>
      <c r="II622" t="str">
        <f t="shared" si="627"/>
        <v>na</v>
      </c>
      <c r="IJ622" t="str">
        <f>IF(OR(IF622=FALSE,IF622="na"),"na",VLOOKUP(JF622,'Vlookup tables'!$G$2:$H$7,2,FALSE))</f>
        <v>na</v>
      </c>
      <c r="IK622" t="str">
        <f>IF(OR(IG622=FALSE,IG622="na"),"na",VLOOKUP(JG622,'Vlookup tables'!$G$2:$H$7,2,FALSE))</f>
        <v>na</v>
      </c>
      <c r="IL622" t="str">
        <f>IF(OR(IH622=FALSE,IH622="na"),"na",VLOOKUP(JH622,'Vlookup tables'!$G$2:$H$7,2,FALSE))</f>
        <v>na</v>
      </c>
      <c r="IM622" t="str">
        <f>IF(OR(IF622=FALSE,IF622="na"),"na",VLOOKUP(JL622,'Vlookup tables'!$J$2:$K$5,2,FALSE))</f>
        <v>na</v>
      </c>
      <c r="IN622" t="str">
        <f>IF(OR(IG622=FALSE,IG622="na"),"na",VLOOKUP(JM622,'Vlookup tables'!$J$2:$K$5,2,FALSE))</f>
        <v>na</v>
      </c>
      <c r="IO622" t="str">
        <f>IF(OR(IH622=FALSE,IH622="na"),"na",VLOOKUP(JN622,'Vlookup tables'!$J$2:$K$5,2,FALSE))</f>
        <v>na</v>
      </c>
      <c r="IP622" t="str">
        <f t="shared" si="664"/>
        <v>na</v>
      </c>
      <c r="IQ622" t="str">
        <f t="shared" si="665"/>
        <v>na</v>
      </c>
      <c r="IR622" t="str">
        <f t="shared" si="666"/>
        <v>na</v>
      </c>
      <c r="IS622" t="b">
        <f t="shared" si="667"/>
        <v>0</v>
      </c>
      <c r="KQ622" t="b">
        <f t="shared" si="668"/>
        <v>0</v>
      </c>
      <c r="KR622">
        <f t="shared" si="628"/>
        <v>107</v>
      </c>
    </row>
    <row r="623" spans="1:304" ht="22.8" customHeight="1" outlineLevel="1" x14ac:dyDescent="0.3">
      <c r="A623">
        <v>1</v>
      </c>
      <c r="B623">
        <v>19</v>
      </c>
      <c r="C623" s="2">
        <v>44932.257395833331</v>
      </c>
      <c r="D623">
        <v>1</v>
      </c>
      <c r="G623" t="str">
        <f>VLOOKUP(F623,'Vlookup tables'!$A$2:$B$10,2,FALSE)</f>
        <v>Unknown</v>
      </c>
      <c r="J623" t="str">
        <f t="shared" si="669"/>
        <v>Unknown</v>
      </c>
      <c r="L623" t="str">
        <f>VLOOKUP(K623,'Vlookup tables'!$A$2:$B$10,2,FALSE)</f>
        <v>Unknown</v>
      </c>
      <c r="N623" t="str">
        <f t="shared" si="629"/>
        <v>Unknown</v>
      </c>
      <c r="O623" t="str">
        <f t="shared" si="630"/>
        <v>Unknown</v>
      </c>
      <c r="P623" t="str">
        <f t="shared" si="631"/>
        <v>Unknown</v>
      </c>
      <c r="Q623" t="str">
        <f t="shared" si="632"/>
        <v>Unknown</v>
      </c>
      <c r="R623" t="str">
        <f t="shared" si="633"/>
        <v>Unknown</v>
      </c>
      <c r="T623" t="str">
        <f t="shared" si="670"/>
        <v>Unknown</v>
      </c>
      <c r="U623" t="str">
        <f t="shared" si="671"/>
        <v>Unknown</v>
      </c>
      <c r="V623" t="str">
        <f t="shared" si="672"/>
        <v>Unknown</v>
      </c>
      <c r="W623" t="str">
        <f t="shared" si="673"/>
        <v>Unknown</v>
      </c>
      <c r="X623" t="str">
        <f t="shared" si="674"/>
        <v>Unknown</v>
      </c>
      <c r="Z623" t="str">
        <f>VLOOKUP(Y623,'Vlookup tables'!$D$2:$E$6,2,FALSE)</f>
        <v>Unknown</v>
      </c>
      <c r="AA623" t="str">
        <f t="shared" si="611"/>
        <v>Unknown</v>
      </c>
      <c r="AB623" t="str">
        <f t="shared" si="634"/>
        <v>Unknown</v>
      </c>
      <c r="AC623" t="str">
        <f t="shared" si="635"/>
        <v>Unknown</v>
      </c>
      <c r="AD623" t="str">
        <f t="shared" si="636"/>
        <v>Unknown</v>
      </c>
      <c r="AE623" t="str">
        <f t="shared" si="637"/>
        <v>Unknown</v>
      </c>
      <c r="AF623" t="str">
        <f>IF(OR(AA623=FALSE,AA623="na"),"na",VLOOKUP(AV623,'Vlookup tables'!$G$2:$H$7,2,FALSE))</f>
        <v>Unknown</v>
      </c>
      <c r="AG623" t="str">
        <f>IF(OR(AB623=FALSE,AB623="na"),"na",VLOOKUP(AW623,'Vlookup tables'!$G$2:$H$7,2,FALSE))</f>
        <v>Unknown</v>
      </c>
      <c r="AH623" t="str">
        <f>IF(OR(AC623=FALSE,AC623="na"),"na",VLOOKUP(AX623,'Vlookup tables'!$G$2:$H$7,2,FALSE))</f>
        <v>Unknown</v>
      </c>
      <c r="AI623" t="str">
        <f>IF(OR(AD623=FALSE,AD623="na"),"na",VLOOKUP(AY623,'Vlookup tables'!$G$2:$H$7,2,FALSE))</f>
        <v>Unknown</v>
      </c>
      <c r="AJ623" t="str">
        <f>IF(OR(AA623=FALSE,AA623="na"),"na",VLOOKUP(BC623,'Vlookup tables'!$J$2:$K$5,2,FALSE))</f>
        <v>Unknown</v>
      </c>
      <c r="AK623" t="str">
        <f>IF(OR(AB623=FALSE,AB623="na"),"na",VLOOKUP(BD623,'Vlookup tables'!$J$2:$K$5,2,FALSE))</f>
        <v>Unknown</v>
      </c>
      <c r="AL623" t="str">
        <f>IF(OR(AC623=FALSE,AC623="na"),"na",VLOOKUP(BE623,'Vlookup tables'!$J$2:$K$5,2,FALSE))</f>
        <v>Unknown</v>
      </c>
      <c r="AM623" t="str">
        <f>IF(OR(AD623=FALSE,AD623="na"),"na",VLOOKUP(BF623,'Vlookup tables'!$J$2:$K$5,2,FALSE))</f>
        <v>Unknown</v>
      </c>
      <c r="AN623" t="b">
        <f t="shared" si="638"/>
        <v>0</v>
      </c>
      <c r="AO623" t="b">
        <f t="shared" si="639"/>
        <v>0</v>
      </c>
      <c r="AP623" t="b">
        <f t="shared" si="640"/>
        <v>0</v>
      </c>
      <c r="AQ623" t="b">
        <f t="shared" si="641"/>
        <v>0</v>
      </c>
      <c r="BQ623" t="str">
        <f t="shared" si="642"/>
        <v>Unknown</v>
      </c>
      <c r="BR623" t="str">
        <f t="shared" si="643"/>
        <v>Unknown</v>
      </c>
      <c r="BS623" t="str">
        <f t="shared" si="644"/>
        <v>Unknown</v>
      </c>
      <c r="BT623" t="str">
        <f t="shared" si="645"/>
        <v>Unknown</v>
      </c>
      <c r="BU623" t="str">
        <f t="shared" si="646"/>
        <v>Unknown</v>
      </c>
      <c r="BV623" t="str">
        <f t="shared" si="647"/>
        <v>Unknown</v>
      </c>
      <c r="BW623" t="str">
        <f>IF(OR(BR623=FALSE,BR623="na"),"na",VLOOKUP(CN623,'Vlookup tables'!$G$2:$H$7,2,FALSE))</f>
        <v>Unknown</v>
      </c>
      <c r="BX623" t="str">
        <f>IF(OR(BS623=FALSE,BS623="na"),"na",VLOOKUP(CO623,'Vlookup tables'!$G$2:$H$7,2,FALSE))</f>
        <v>Unknown</v>
      </c>
      <c r="BY623" t="str">
        <f>IF(OR(BT623=FALSE,BT623="na"),"na",VLOOKUP(CP623,'Vlookup tables'!$G$2:$H$7,2,FALSE))</f>
        <v>Unknown</v>
      </c>
      <c r="BZ623" t="str">
        <f>IF(OR(BU623=FALSE,BU623="na"),"na",VLOOKUP(CQ623,'Vlookup tables'!$G$2:$H$7,2,FALSE))</f>
        <v>Unknown</v>
      </c>
      <c r="CA623" t="str">
        <f>IF(OR(BR623=FALSE,BR623="na"),"na",VLOOKUP(CU623,'Vlookup tables'!$J$2:$K$5,2,FALSE))</f>
        <v>Unknown</v>
      </c>
      <c r="CB623" t="str">
        <f>IF(OR(BS623=FALSE,BS623="na"),"na",VLOOKUP(CV623,'Vlookup tables'!$J$2:$K$5,2,FALSE))</f>
        <v>Unknown</v>
      </c>
      <c r="CC623" t="str">
        <f>IF(OR(BT623=FALSE,BT623="na"),"na",VLOOKUP(CW623,'Vlookup tables'!$J$2:$K$5,2,FALSE))</f>
        <v>Unknown</v>
      </c>
      <c r="CD623" t="str">
        <f>IF(OR(BU623=FALSE,BU623="na"),"na",VLOOKUP(CX623,'Vlookup tables'!$J$2:$K$5,2,FALSE))</f>
        <v>Unknown</v>
      </c>
      <c r="CE623" t="b">
        <f t="shared" si="648"/>
        <v>0</v>
      </c>
      <c r="CF623" t="b">
        <f t="shared" si="649"/>
        <v>0</v>
      </c>
      <c r="CG623" t="b">
        <f t="shared" si="650"/>
        <v>0</v>
      </c>
      <c r="CH623" t="b">
        <f t="shared" si="651"/>
        <v>0</v>
      </c>
      <c r="DI623" t="b">
        <f t="shared" si="652"/>
        <v>0</v>
      </c>
      <c r="EQ623" t="str">
        <f t="shared" si="653"/>
        <v>Unknown</v>
      </c>
      <c r="ER623" t="b">
        <f t="shared" si="654"/>
        <v>0</v>
      </c>
      <c r="ES623" t="b">
        <f t="shared" si="655"/>
        <v>0</v>
      </c>
      <c r="ET623" t="b">
        <f t="shared" si="656"/>
        <v>0</v>
      </c>
      <c r="EU623" t="b">
        <f t="shared" si="657"/>
        <v>0</v>
      </c>
      <c r="EV623" t="b">
        <f t="shared" si="658"/>
        <v>0</v>
      </c>
      <c r="EW623" t="str">
        <f t="shared" si="612"/>
        <v>na</v>
      </c>
      <c r="EX623" t="str">
        <f t="shared" si="613"/>
        <v>na</v>
      </c>
      <c r="EY623" t="str">
        <f t="shared" si="614"/>
        <v>na</v>
      </c>
      <c r="EZ623" t="str">
        <f t="shared" si="615"/>
        <v>na</v>
      </c>
      <c r="FA623" t="str">
        <f t="shared" si="616"/>
        <v>na</v>
      </c>
      <c r="FB623" t="str">
        <f t="shared" si="617"/>
        <v>na</v>
      </c>
      <c r="FC623" t="str">
        <f t="shared" si="659"/>
        <v>na</v>
      </c>
      <c r="FD623" t="str">
        <f t="shared" si="618"/>
        <v>na</v>
      </c>
      <c r="FE623" t="str">
        <f t="shared" si="619"/>
        <v>na</v>
      </c>
      <c r="FF623" t="str">
        <f t="shared" si="620"/>
        <v>na</v>
      </c>
      <c r="FG623" t="str">
        <f t="shared" si="621"/>
        <v>na</v>
      </c>
      <c r="FH623" t="str">
        <f t="shared" si="660"/>
        <v>na</v>
      </c>
      <c r="FI623" t="str">
        <f>IF(OR(FD623=FALSE,FD623="na"),"na",VLOOKUP(GH623,'Vlookup tables'!$G$2:$H$7,2,FALSE))</f>
        <v>na</v>
      </c>
      <c r="FJ623" t="str">
        <f>IF(OR(FE623=FALSE,FE623="na"),"na",VLOOKUP(GI623,'Vlookup tables'!$G$2:$H$7,2,FALSE))</f>
        <v>na</v>
      </c>
      <c r="FK623" t="str">
        <f>IF(OR(FF623=FALSE,FF623="na"),"na",VLOOKUP(GJ623,'Vlookup tables'!$G$2:$H$7,2,FALSE))</f>
        <v>na</v>
      </c>
      <c r="FL623" t="str">
        <f>IF(OR(FG623=FALSE,FG623="na"),"na",VLOOKUP(GK623,'Vlookup tables'!$G$2:$H$7,2,FALSE))</f>
        <v>na</v>
      </c>
      <c r="FM623" t="str">
        <f>IF(OR(FD623=FALSE,FD623="na"),"na",VLOOKUP(GO623,'Vlookup tables'!$J$2:$K$5,2,FALSE))</f>
        <v>na</v>
      </c>
      <c r="FN623" t="str">
        <f>IF(OR(FE623=FALSE,FE623="na"),"na",VLOOKUP(GP623,'Vlookup tables'!$J$2:$K$5,2,FALSE))</f>
        <v>na</v>
      </c>
      <c r="FO623" t="str">
        <f>IF(OR(FF623=FALSE,FF623="na"),"na",VLOOKUP(GQ623,'Vlookup tables'!$J$2:$K$5,2,FALSE))</f>
        <v>na</v>
      </c>
      <c r="FP623" t="str">
        <f>IF(OR(FG623=FALSE,FG623="na"),"na",VLOOKUP(GR623,'Vlookup tables'!$J$2:$K$5,2,FALSE))</f>
        <v>na</v>
      </c>
      <c r="FQ623" t="str">
        <f t="shared" si="622"/>
        <v>na</v>
      </c>
      <c r="FR623" t="str">
        <f t="shared" si="623"/>
        <v>na</v>
      </c>
      <c r="FS623" t="str">
        <f t="shared" si="624"/>
        <v>na</v>
      </c>
      <c r="FT623" t="str">
        <f t="shared" si="625"/>
        <v>na</v>
      </c>
      <c r="FU623" t="str">
        <f t="shared" si="626"/>
        <v>na</v>
      </c>
      <c r="HX623" t="str">
        <f>IF(IT623="","Unknown",VLOOKUP(IT623,'Vlookup tables'!$B$13:$C$16,2,FALSE))</f>
        <v>Unknown</v>
      </c>
      <c r="HY623" t="str">
        <f>IF(IU623="","Unknown",VLOOKUP(IU623,'Vlookup tables'!$D$13:$E$16,2,FALSE))</f>
        <v>Unknown</v>
      </c>
      <c r="HZ623" t="str">
        <f>IF(IV623="","Unknown",VLOOKUP(IV623,'Vlookup tables'!$F$13:$G$16,2,FALSE))</f>
        <v>Unknown</v>
      </c>
      <c r="IA623" t="str">
        <f>IF(IW623="","Unknown",VLOOKUP(IW623,'Vlookup tables'!$H$13:$I$16,2,FALSE))</f>
        <v>Unknown</v>
      </c>
      <c r="IB623" t="str">
        <f>IF(IX623="","Unknown",VLOOKUP(IX623,'Vlookup tables'!$J$13:$K$16,2,FALSE))</f>
        <v>Unknown</v>
      </c>
      <c r="IC623" t="str">
        <f>IF(IY623="","Unknown",VLOOKUP(IY623,'Vlookup tables'!$L$13:$M$16,2,FALSE))</f>
        <v>Unknown</v>
      </c>
      <c r="ID623" t="str">
        <f>IF(IZ623="","Unknown",VLOOKUP(IZ623,'Vlookup tables'!$N$13:$O$16,2,FALSE))</f>
        <v>Unknown</v>
      </c>
      <c r="IE623" t="str">
        <f>VLOOKUP(JA623,'Vlookup tables'!$P$13:$Q$15,2,FALSE)</f>
        <v>Unknown</v>
      </c>
      <c r="IF623" t="str">
        <f t="shared" si="661"/>
        <v>na</v>
      </c>
      <c r="IG623" t="str">
        <f t="shared" si="662"/>
        <v>na</v>
      </c>
      <c r="IH623" t="str">
        <f t="shared" si="663"/>
        <v>na</v>
      </c>
      <c r="II623" t="str">
        <f t="shared" si="627"/>
        <v>na</v>
      </c>
      <c r="IJ623" t="str">
        <f>IF(OR(IF623=FALSE,IF623="na"),"na",VLOOKUP(JF623,'Vlookup tables'!$G$2:$H$7,2,FALSE))</f>
        <v>na</v>
      </c>
      <c r="IK623" t="str">
        <f>IF(OR(IG623=FALSE,IG623="na"),"na",VLOOKUP(JG623,'Vlookup tables'!$G$2:$H$7,2,FALSE))</f>
        <v>na</v>
      </c>
      <c r="IL623" t="str">
        <f>IF(OR(IH623=FALSE,IH623="na"),"na",VLOOKUP(JH623,'Vlookup tables'!$G$2:$H$7,2,FALSE))</f>
        <v>na</v>
      </c>
      <c r="IM623" t="str">
        <f>IF(OR(IF623=FALSE,IF623="na"),"na",VLOOKUP(JL623,'Vlookup tables'!$J$2:$K$5,2,FALSE))</f>
        <v>na</v>
      </c>
      <c r="IN623" t="str">
        <f>IF(OR(IG623=FALSE,IG623="na"),"na",VLOOKUP(JM623,'Vlookup tables'!$J$2:$K$5,2,FALSE))</f>
        <v>na</v>
      </c>
      <c r="IO623" t="str">
        <f>IF(OR(IH623=FALSE,IH623="na"),"na",VLOOKUP(JN623,'Vlookup tables'!$J$2:$K$5,2,FALSE))</f>
        <v>na</v>
      </c>
      <c r="IP623" t="str">
        <f t="shared" si="664"/>
        <v>na</v>
      </c>
      <c r="IQ623" t="str">
        <f t="shared" si="665"/>
        <v>na</v>
      </c>
      <c r="IR623" t="str">
        <f t="shared" si="666"/>
        <v>na</v>
      </c>
      <c r="IS623" t="b">
        <f t="shared" si="667"/>
        <v>0</v>
      </c>
      <c r="KQ623" t="b">
        <f t="shared" si="668"/>
        <v>0</v>
      </c>
      <c r="KR623">
        <f t="shared" si="628"/>
        <v>107</v>
      </c>
    </row>
    <row r="624" spans="1:304" ht="54.6" customHeight="1" outlineLevel="1" x14ac:dyDescent="0.3">
      <c r="A624">
        <v>1</v>
      </c>
      <c r="B624">
        <v>48</v>
      </c>
      <c r="C624" s="2">
        <v>44932.476909722223</v>
      </c>
      <c r="D624">
        <v>1</v>
      </c>
      <c r="G624" t="str">
        <f>VLOOKUP(F624,'Vlookup tables'!$A$2:$B$10,2,FALSE)</f>
        <v>Unknown</v>
      </c>
      <c r="J624" t="str">
        <f t="shared" si="669"/>
        <v>Unknown</v>
      </c>
      <c r="L624" t="str">
        <f>VLOOKUP(K624,'Vlookup tables'!$A$2:$B$10,2,FALSE)</f>
        <v>Unknown</v>
      </c>
      <c r="N624" t="str">
        <f t="shared" si="629"/>
        <v>Unknown</v>
      </c>
      <c r="O624" t="str">
        <f t="shared" si="630"/>
        <v>Unknown</v>
      </c>
      <c r="P624" t="str">
        <f t="shared" si="631"/>
        <v>Unknown</v>
      </c>
      <c r="Q624" t="str">
        <f t="shared" si="632"/>
        <v>Unknown</v>
      </c>
      <c r="R624" t="str">
        <f t="shared" si="633"/>
        <v>Unknown</v>
      </c>
      <c r="T624" t="str">
        <f t="shared" si="670"/>
        <v>Unknown</v>
      </c>
      <c r="U624" t="str">
        <f t="shared" si="671"/>
        <v>Unknown</v>
      </c>
      <c r="V624" t="str">
        <f t="shared" si="672"/>
        <v>Unknown</v>
      </c>
      <c r="W624" t="str">
        <f t="shared" si="673"/>
        <v>Unknown</v>
      </c>
      <c r="X624" t="str">
        <f t="shared" si="674"/>
        <v>Unknown</v>
      </c>
      <c r="Z624" t="str">
        <f>VLOOKUP(Y624,'Vlookup tables'!$D$2:$E$6,2,FALSE)</f>
        <v>Unknown</v>
      </c>
      <c r="AA624" t="str">
        <f t="shared" si="611"/>
        <v>Unknown</v>
      </c>
      <c r="AB624" t="str">
        <f t="shared" si="634"/>
        <v>Unknown</v>
      </c>
      <c r="AC624" t="str">
        <f t="shared" si="635"/>
        <v>Unknown</v>
      </c>
      <c r="AD624" t="str">
        <f t="shared" si="636"/>
        <v>Unknown</v>
      </c>
      <c r="AE624" t="str">
        <f t="shared" si="637"/>
        <v>Unknown</v>
      </c>
      <c r="AF624" t="str">
        <f>IF(OR(AA624=FALSE,AA624="na"),"na",VLOOKUP(AV624,'Vlookup tables'!$G$2:$H$7,2,FALSE))</f>
        <v>Unknown</v>
      </c>
      <c r="AG624" t="str">
        <f>IF(OR(AB624=FALSE,AB624="na"),"na",VLOOKUP(AW624,'Vlookup tables'!$G$2:$H$7,2,FALSE))</f>
        <v>Unknown</v>
      </c>
      <c r="AH624" t="str">
        <f>IF(OR(AC624=FALSE,AC624="na"),"na",VLOOKUP(AX624,'Vlookup tables'!$G$2:$H$7,2,FALSE))</f>
        <v>Unknown</v>
      </c>
      <c r="AI624" t="str">
        <f>IF(OR(AD624=FALSE,AD624="na"),"na",VLOOKUP(AY624,'Vlookup tables'!$G$2:$H$7,2,FALSE))</f>
        <v>Unknown</v>
      </c>
      <c r="AJ624" t="str">
        <f>IF(OR(AA624=FALSE,AA624="na"),"na",VLOOKUP(BC624,'Vlookup tables'!$J$2:$K$5,2,FALSE))</f>
        <v>Unknown</v>
      </c>
      <c r="AK624" t="str">
        <f>IF(OR(AB624=FALSE,AB624="na"),"na",VLOOKUP(BD624,'Vlookup tables'!$J$2:$K$5,2,FALSE))</f>
        <v>Unknown</v>
      </c>
      <c r="AL624" t="str">
        <f>IF(OR(AC624=FALSE,AC624="na"),"na",VLOOKUP(BE624,'Vlookup tables'!$J$2:$K$5,2,FALSE))</f>
        <v>Unknown</v>
      </c>
      <c r="AM624" t="str">
        <f>IF(OR(AD624=FALSE,AD624="na"),"na",VLOOKUP(BF624,'Vlookup tables'!$J$2:$K$5,2,FALSE))</f>
        <v>Unknown</v>
      </c>
      <c r="AN624" t="b">
        <f t="shared" si="638"/>
        <v>0</v>
      </c>
      <c r="AO624" t="b">
        <f t="shared" si="639"/>
        <v>0</v>
      </c>
      <c r="AP624" t="b">
        <f t="shared" si="640"/>
        <v>0</v>
      </c>
      <c r="AQ624" t="b">
        <f t="shared" si="641"/>
        <v>0</v>
      </c>
      <c r="BQ624" t="str">
        <f t="shared" si="642"/>
        <v>Unknown</v>
      </c>
      <c r="BR624" t="str">
        <f t="shared" si="643"/>
        <v>Unknown</v>
      </c>
      <c r="BS624" t="str">
        <f t="shared" si="644"/>
        <v>Unknown</v>
      </c>
      <c r="BT624" t="str">
        <f t="shared" si="645"/>
        <v>Unknown</v>
      </c>
      <c r="BU624" t="str">
        <f t="shared" si="646"/>
        <v>Unknown</v>
      </c>
      <c r="BV624" t="str">
        <f t="shared" si="647"/>
        <v>Unknown</v>
      </c>
      <c r="BW624" t="str">
        <f>IF(OR(BR624=FALSE,BR624="na"),"na",VLOOKUP(CN624,'Vlookup tables'!$G$2:$H$7,2,FALSE))</f>
        <v>Unknown</v>
      </c>
      <c r="BX624" t="str">
        <f>IF(OR(BS624=FALSE,BS624="na"),"na",VLOOKUP(CO624,'Vlookup tables'!$G$2:$H$7,2,FALSE))</f>
        <v>Unknown</v>
      </c>
      <c r="BY624" t="str">
        <f>IF(OR(BT624=FALSE,BT624="na"),"na",VLOOKUP(CP624,'Vlookup tables'!$G$2:$H$7,2,FALSE))</f>
        <v>Unknown</v>
      </c>
      <c r="BZ624" t="str">
        <f>IF(OR(BU624=FALSE,BU624="na"),"na",VLOOKUP(CQ624,'Vlookup tables'!$G$2:$H$7,2,FALSE))</f>
        <v>Unknown</v>
      </c>
      <c r="CA624" t="str">
        <f>IF(OR(BR624=FALSE,BR624="na"),"na",VLOOKUP(CU624,'Vlookup tables'!$J$2:$K$5,2,FALSE))</f>
        <v>Unknown</v>
      </c>
      <c r="CB624" t="str">
        <f>IF(OR(BS624=FALSE,BS624="na"),"na",VLOOKUP(CV624,'Vlookup tables'!$J$2:$K$5,2,FALSE))</f>
        <v>Unknown</v>
      </c>
      <c r="CC624" t="str">
        <f>IF(OR(BT624=FALSE,BT624="na"),"na",VLOOKUP(CW624,'Vlookup tables'!$J$2:$K$5,2,FALSE))</f>
        <v>Unknown</v>
      </c>
      <c r="CD624" t="str">
        <f>IF(OR(BU624=FALSE,BU624="na"),"na",VLOOKUP(CX624,'Vlookup tables'!$J$2:$K$5,2,FALSE))</f>
        <v>Unknown</v>
      </c>
      <c r="CE624" t="b">
        <f t="shared" si="648"/>
        <v>0</v>
      </c>
      <c r="CF624" t="b">
        <f t="shared" si="649"/>
        <v>0</v>
      </c>
      <c r="CG624" t="b">
        <f t="shared" si="650"/>
        <v>0</v>
      </c>
      <c r="CH624" t="b">
        <f t="shared" si="651"/>
        <v>0</v>
      </c>
      <c r="DI624" t="b">
        <f t="shared" si="652"/>
        <v>0</v>
      </c>
      <c r="EQ624" t="str">
        <f t="shared" si="653"/>
        <v>Unknown</v>
      </c>
      <c r="ER624" t="b">
        <f t="shared" si="654"/>
        <v>0</v>
      </c>
      <c r="ES624" t="b">
        <f t="shared" si="655"/>
        <v>0</v>
      </c>
      <c r="ET624" t="b">
        <f t="shared" si="656"/>
        <v>0</v>
      </c>
      <c r="EU624" t="b">
        <f t="shared" si="657"/>
        <v>0</v>
      </c>
      <c r="EV624" t="b">
        <f t="shared" si="658"/>
        <v>0</v>
      </c>
      <c r="EW624" t="str">
        <f t="shared" si="612"/>
        <v>na</v>
      </c>
      <c r="EX624" t="str">
        <f t="shared" si="613"/>
        <v>na</v>
      </c>
      <c r="EY624" t="str">
        <f t="shared" si="614"/>
        <v>na</v>
      </c>
      <c r="EZ624" t="str">
        <f t="shared" si="615"/>
        <v>na</v>
      </c>
      <c r="FA624" t="str">
        <f t="shared" si="616"/>
        <v>na</v>
      </c>
      <c r="FB624" t="str">
        <f t="shared" si="617"/>
        <v>na</v>
      </c>
      <c r="FC624" t="str">
        <f t="shared" si="659"/>
        <v>na</v>
      </c>
      <c r="FD624" t="str">
        <f t="shared" si="618"/>
        <v>na</v>
      </c>
      <c r="FE624" t="str">
        <f t="shared" si="619"/>
        <v>na</v>
      </c>
      <c r="FF624" t="str">
        <f t="shared" si="620"/>
        <v>na</v>
      </c>
      <c r="FG624" t="str">
        <f t="shared" si="621"/>
        <v>na</v>
      </c>
      <c r="FH624" t="str">
        <f t="shared" si="660"/>
        <v>na</v>
      </c>
      <c r="FI624" t="str">
        <f>IF(OR(FD624=FALSE,FD624="na"),"na",VLOOKUP(GH624,'Vlookup tables'!$G$2:$H$7,2,FALSE))</f>
        <v>na</v>
      </c>
      <c r="FJ624" t="str">
        <f>IF(OR(FE624=FALSE,FE624="na"),"na",VLOOKUP(GI624,'Vlookup tables'!$G$2:$H$7,2,FALSE))</f>
        <v>na</v>
      </c>
      <c r="FK624" t="str">
        <f>IF(OR(FF624=FALSE,FF624="na"),"na",VLOOKUP(GJ624,'Vlookup tables'!$G$2:$H$7,2,FALSE))</f>
        <v>na</v>
      </c>
      <c r="FL624" t="str">
        <f>IF(OR(FG624=FALSE,FG624="na"),"na",VLOOKUP(GK624,'Vlookup tables'!$G$2:$H$7,2,FALSE))</f>
        <v>na</v>
      </c>
      <c r="FM624" t="str">
        <f>IF(OR(FD624=FALSE,FD624="na"),"na",VLOOKUP(GO624,'Vlookup tables'!$J$2:$K$5,2,FALSE))</f>
        <v>na</v>
      </c>
      <c r="FN624" t="str">
        <f>IF(OR(FE624=FALSE,FE624="na"),"na",VLOOKUP(GP624,'Vlookup tables'!$J$2:$K$5,2,FALSE))</f>
        <v>na</v>
      </c>
      <c r="FO624" t="str">
        <f>IF(OR(FF624=FALSE,FF624="na"),"na",VLOOKUP(GQ624,'Vlookup tables'!$J$2:$K$5,2,FALSE))</f>
        <v>na</v>
      </c>
      <c r="FP624" t="str">
        <f>IF(OR(FG624=FALSE,FG624="na"),"na",VLOOKUP(GR624,'Vlookup tables'!$J$2:$K$5,2,FALSE))</f>
        <v>na</v>
      </c>
      <c r="FQ624" t="str">
        <f t="shared" si="622"/>
        <v>na</v>
      </c>
      <c r="FR624" t="str">
        <f t="shared" si="623"/>
        <v>na</v>
      </c>
      <c r="FS624" t="str">
        <f t="shared" si="624"/>
        <v>na</v>
      </c>
      <c r="FT624" t="str">
        <f t="shared" si="625"/>
        <v>na</v>
      </c>
      <c r="FU624" t="str">
        <f t="shared" si="626"/>
        <v>na</v>
      </c>
      <c r="HX624" t="str">
        <f>IF(IT624="","Unknown",VLOOKUP(IT624,'Vlookup tables'!$B$13:$C$16,2,FALSE))</f>
        <v>Unknown</v>
      </c>
      <c r="HY624" t="str">
        <f>IF(IU624="","Unknown",VLOOKUP(IU624,'Vlookup tables'!$D$13:$E$16,2,FALSE))</f>
        <v>Unknown</v>
      </c>
      <c r="HZ624" t="str">
        <f>IF(IV624="","Unknown",VLOOKUP(IV624,'Vlookup tables'!$F$13:$G$16,2,FALSE))</f>
        <v>Unknown</v>
      </c>
      <c r="IA624" t="str">
        <f>IF(IW624="","Unknown",VLOOKUP(IW624,'Vlookup tables'!$H$13:$I$16,2,FALSE))</f>
        <v>Unknown</v>
      </c>
      <c r="IB624" t="str">
        <f>IF(IX624="","Unknown",VLOOKUP(IX624,'Vlookup tables'!$J$13:$K$16,2,FALSE))</f>
        <v>Unknown</v>
      </c>
      <c r="IC624" t="str">
        <f>IF(IY624="","Unknown",VLOOKUP(IY624,'Vlookup tables'!$L$13:$M$16,2,FALSE))</f>
        <v>Unknown</v>
      </c>
      <c r="ID624" t="str">
        <f>IF(IZ624="","Unknown",VLOOKUP(IZ624,'Vlookup tables'!$N$13:$O$16,2,FALSE))</f>
        <v>Unknown</v>
      </c>
      <c r="IE624" t="str">
        <f>VLOOKUP(JA624,'Vlookup tables'!$P$13:$Q$15,2,FALSE)</f>
        <v>Unknown</v>
      </c>
      <c r="IF624" t="str">
        <f t="shared" si="661"/>
        <v>na</v>
      </c>
      <c r="IG624" t="str">
        <f t="shared" si="662"/>
        <v>na</v>
      </c>
      <c r="IH624" t="str">
        <f t="shared" si="663"/>
        <v>na</v>
      </c>
      <c r="II624" t="str">
        <f t="shared" si="627"/>
        <v>na</v>
      </c>
      <c r="IJ624" t="str">
        <f>IF(OR(IF624=FALSE,IF624="na"),"na",VLOOKUP(JF624,'Vlookup tables'!$G$2:$H$7,2,FALSE))</f>
        <v>na</v>
      </c>
      <c r="IK624" t="str">
        <f>IF(OR(IG624=FALSE,IG624="na"),"na",VLOOKUP(JG624,'Vlookup tables'!$G$2:$H$7,2,FALSE))</f>
        <v>na</v>
      </c>
      <c r="IL624" t="str">
        <f>IF(OR(IH624=FALSE,IH624="na"),"na",VLOOKUP(JH624,'Vlookup tables'!$G$2:$H$7,2,FALSE))</f>
        <v>na</v>
      </c>
      <c r="IM624" t="str">
        <f>IF(OR(IF624=FALSE,IF624="na"),"na",VLOOKUP(JL624,'Vlookup tables'!$J$2:$K$5,2,FALSE))</f>
        <v>na</v>
      </c>
      <c r="IN624" t="str">
        <f>IF(OR(IG624=FALSE,IG624="na"),"na",VLOOKUP(JM624,'Vlookup tables'!$J$2:$K$5,2,FALSE))</f>
        <v>na</v>
      </c>
      <c r="IO624" t="str">
        <f>IF(OR(IH624=FALSE,IH624="na"),"na",VLOOKUP(JN624,'Vlookup tables'!$J$2:$K$5,2,FALSE))</f>
        <v>na</v>
      </c>
      <c r="IP624" t="str">
        <f t="shared" si="664"/>
        <v>na</v>
      </c>
      <c r="IQ624" t="str">
        <f t="shared" si="665"/>
        <v>na</v>
      </c>
      <c r="IR624" t="str">
        <f t="shared" si="666"/>
        <v>na</v>
      </c>
      <c r="IS624" t="b">
        <f t="shared" si="667"/>
        <v>0</v>
      </c>
      <c r="KQ624" t="b">
        <f t="shared" si="668"/>
        <v>0</v>
      </c>
      <c r="KR624">
        <f t="shared" si="628"/>
        <v>107</v>
      </c>
    </row>
    <row r="625" spans="1:304" ht="112.2" customHeight="1" outlineLevel="1" x14ac:dyDescent="0.3">
      <c r="A625">
        <v>45</v>
      </c>
      <c r="B625">
        <v>1964</v>
      </c>
      <c r="C625" s="2">
        <v>44933.33153935185</v>
      </c>
      <c r="D625">
        <v>1</v>
      </c>
      <c r="E625" t="s">
        <v>775</v>
      </c>
      <c r="F625" t="s">
        <v>680</v>
      </c>
      <c r="G625">
        <f>VLOOKUP(F625,'Vlookup tables'!$A$2:$B$10,2,FALSE)</f>
        <v>2</v>
      </c>
      <c r="H625" t="s">
        <v>579</v>
      </c>
      <c r="I625" t="s">
        <v>2286</v>
      </c>
      <c r="J625" t="str">
        <f t="shared" si="669"/>
        <v>Data collection</v>
      </c>
      <c r="K625" t="s">
        <v>680</v>
      </c>
      <c r="L625">
        <f>VLOOKUP(K625,'Vlookup tables'!$A$2:$B$10,2,FALSE)</f>
        <v>2</v>
      </c>
      <c r="M625" t="s">
        <v>583</v>
      </c>
      <c r="N625" t="b">
        <f t="shared" si="629"/>
        <v>1</v>
      </c>
      <c r="O625" t="b">
        <f t="shared" si="630"/>
        <v>0</v>
      </c>
      <c r="P625" t="b">
        <f t="shared" si="631"/>
        <v>0</v>
      </c>
      <c r="Q625" t="b">
        <f t="shared" si="632"/>
        <v>0</v>
      </c>
      <c r="R625" t="b">
        <f t="shared" si="633"/>
        <v>0</v>
      </c>
      <c r="T625" t="str">
        <f t="shared" si="670"/>
        <v>na</v>
      </c>
      <c r="U625" t="str">
        <f t="shared" si="671"/>
        <v>Unknown</v>
      </c>
      <c r="V625" t="str">
        <f t="shared" si="672"/>
        <v>Unknown</v>
      </c>
      <c r="W625" t="str">
        <f t="shared" si="673"/>
        <v>Unknown</v>
      </c>
      <c r="X625" t="str">
        <f t="shared" si="674"/>
        <v>Unknown</v>
      </c>
      <c r="Y625" t="s">
        <v>517</v>
      </c>
      <c r="Z625">
        <f>VLOOKUP(Y625,'Vlookup tables'!$D$2:$E$6,2,FALSE)</f>
        <v>1</v>
      </c>
      <c r="AA625" t="b">
        <f t="shared" si="611"/>
        <v>0</v>
      </c>
      <c r="AB625" t="b">
        <f t="shared" si="634"/>
        <v>0</v>
      </c>
      <c r="AC625" t="b">
        <f t="shared" si="635"/>
        <v>0</v>
      </c>
      <c r="AD625" t="b">
        <f t="shared" si="636"/>
        <v>0</v>
      </c>
      <c r="AE625" t="b">
        <f t="shared" si="637"/>
        <v>1</v>
      </c>
      <c r="AF625" t="str">
        <f>IF(OR(AA625=FALSE,AA625="na"),"na",VLOOKUP(AV625,'Vlookup tables'!$G$2:$H$7,2,FALSE))</f>
        <v>na</v>
      </c>
      <c r="AG625" t="str">
        <f>IF(OR(AB625=FALSE,AB625="na"),"na",VLOOKUP(AW625,'Vlookup tables'!$G$2:$H$7,2,FALSE))</f>
        <v>na</v>
      </c>
      <c r="AH625" t="str">
        <f>IF(OR(AC625=FALSE,AC625="na"),"na",VLOOKUP(AX625,'Vlookup tables'!$G$2:$H$7,2,FALSE))</f>
        <v>na</v>
      </c>
      <c r="AI625" t="str">
        <f>IF(OR(AD625=FALSE,AD625="na"),"na",VLOOKUP(AY625,'Vlookup tables'!$G$2:$H$7,2,FALSE))</f>
        <v>na</v>
      </c>
      <c r="AJ625" t="str">
        <f>IF(OR(AA625=FALSE,AA625="na"),"na",VLOOKUP(BC625,'Vlookup tables'!$J$2:$K$5,2,FALSE))</f>
        <v>na</v>
      </c>
      <c r="AK625" t="str">
        <f>IF(OR(AB625=FALSE,AB625="na"),"na",VLOOKUP(BD625,'Vlookup tables'!$J$2:$K$5,2,FALSE))</f>
        <v>na</v>
      </c>
      <c r="AL625" t="str">
        <f>IF(OR(AC625=FALSE,AC625="na"),"na",VLOOKUP(BE625,'Vlookup tables'!$J$2:$K$5,2,FALSE))</f>
        <v>na</v>
      </c>
      <c r="AM625" t="str">
        <f>IF(OR(AD625=FALSE,AD625="na"),"na",VLOOKUP(BF625,'Vlookup tables'!$J$2:$K$5,2,FALSE))</f>
        <v>na</v>
      </c>
      <c r="AN625" t="str">
        <f t="shared" si="638"/>
        <v>na</v>
      </c>
      <c r="AO625" t="str">
        <f t="shared" si="639"/>
        <v>na</v>
      </c>
      <c r="AP625" t="str">
        <f t="shared" si="640"/>
        <v>na</v>
      </c>
      <c r="AQ625" t="str">
        <f t="shared" si="641"/>
        <v>na</v>
      </c>
      <c r="AR625" t="s">
        <v>604</v>
      </c>
      <c r="AS625" t="s">
        <v>2287</v>
      </c>
      <c r="AZ625" t="s">
        <v>531</v>
      </c>
      <c r="BG625" t="s">
        <v>532</v>
      </c>
      <c r="BQ625" t="str">
        <f t="shared" si="642"/>
        <v>Yes</v>
      </c>
      <c r="BR625" t="b">
        <f t="shared" si="643"/>
        <v>1</v>
      </c>
      <c r="BS625" t="b">
        <f t="shared" si="644"/>
        <v>1</v>
      </c>
      <c r="BT625" t="b">
        <f t="shared" si="645"/>
        <v>1</v>
      </c>
      <c r="BU625" t="b">
        <f t="shared" si="646"/>
        <v>0</v>
      </c>
      <c r="BV625" t="b">
        <f t="shared" si="647"/>
        <v>0</v>
      </c>
      <c r="BW625">
        <f>IF(OR(BR625=FALSE,BR625="na"),"na",VLOOKUP(CN625,'Vlookup tables'!$G$2:$H$7,2,FALSE))</f>
        <v>1</v>
      </c>
      <c r="BX625">
        <f>IF(OR(BS625=FALSE,BS625="na"),"na",VLOOKUP(CO625,'Vlookup tables'!$G$2:$H$7,2,FALSE))</f>
        <v>2</v>
      </c>
      <c r="BY625">
        <f>IF(OR(BT625=FALSE,BT625="na"),"na",VLOOKUP(CP625,'Vlookup tables'!$G$2:$H$7,2,FALSE))</f>
        <v>2</v>
      </c>
      <c r="BZ625" t="str">
        <f>IF(OR(BU625=FALSE,BU625="na"),"na",VLOOKUP(CQ625,'Vlookup tables'!$G$2:$H$7,2,FALSE))</f>
        <v>na</v>
      </c>
      <c r="CA625">
        <f>IF(OR(BR625=FALSE,BR625="na"),"na",VLOOKUP(CU625,'Vlookup tables'!$J$2:$K$5,2,FALSE))</f>
        <v>3</v>
      </c>
      <c r="CB625">
        <f>IF(OR(BS625=FALSE,BS625="na"),"na",VLOOKUP(CV625,'Vlookup tables'!$J$2:$K$5,2,FALSE))</f>
        <v>3</v>
      </c>
      <c r="CC625">
        <f>IF(OR(BT625=FALSE,BT625="na"),"na",VLOOKUP(CW625,'Vlookup tables'!$J$2:$K$5,2,FALSE))</f>
        <v>3</v>
      </c>
      <c r="CD625" t="str">
        <f>IF(OR(BU625=FALSE,BU625="na"),"na",VLOOKUP(CX625,'Vlookup tables'!$J$2:$K$5,2,FALSE))</f>
        <v>na</v>
      </c>
      <c r="CE625" t="b">
        <f t="shared" si="648"/>
        <v>0</v>
      </c>
      <c r="CF625" t="b">
        <f t="shared" si="649"/>
        <v>0</v>
      </c>
      <c r="CG625" t="b">
        <f t="shared" si="650"/>
        <v>0</v>
      </c>
      <c r="CH625" t="str">
        <f t="shared" si="651"/>
        <v>na</v>
      </c>
      <c r="CI625" t="s">
        <v>519</v>
      </c>
      <c r="CJ625" t="s">
        <v>593</v>
      </c>
      <c r="CN625" t="s">
        <v>530</v>
      </c>
      <c r="CO625" t="s">
        <v>531</v>
      </c>
      <c r="CP625" t="s">
        <v>531</v>
      </c>
      <c r="CR625" t="s">
        <v>531</v>
      </c>
      <c r="CU625" t="s">
        <v>532</v>
      </c>
      <c r="CV625" t="s">
        <v>532</v>
      </c>
      <c r="CW625" t="s">
        <v>532</v>
      </c>
      <c r="CY625" t="s">
        <v>532</v>
      </c>
      <c r="DI625" t="b">
        <f t="shared" si="652"/>
        <v>0</v>
      </c>
      <c r="DK625" t="s">
        <v>552</v>
      </c>
      <c r="EQ625" t="str">
        <f t="shared" si="653"/>
        <v>Unknown</v>
      </c>
      <c r="ER625" t="b">
        <f t="shared" si="654"/>
        <v>0</v>
      </c>
      <c r="ES625" t="b">
        <f t="shared" si="655"/>
        <v>0</v>
      </c>
      <c r="ET625" t="b">
        <f t="shared" si="656"/>
        <v>0</v>
      </c>
      <c r="EU625" t="b">
        <f t="shared" si="657"/>
        <v>0</v>
      </c>
      <c r="EV625" t="b">
        <f t="shared" si="658"/>
        <v>0</v>
      </c>
      <c r="EW625" t="str">
        <f t="shared" si="612"/>
        <v>na</v>
      </c>
      <c r="EX625" t="str">
        <f t="shared" si="613"/>
        <v>na</v>
      </c>
      <c r="EY625" t="str">
        <f t="shared" si="614"/>
        <v>na</v>
      </c>
      <c r="EZ625" t="str">
        <f t="shared" si="615"/>
        <v>na</v>
      </c>
      <c r="FA625" t="str">
        <f t="shared" si="616"/>
        <v>na</v>
      </c>
      <c r="FB625" t="str">
        <f t="shared" si="617"/>
        <v>na</v>
      </c>
      <c r="FC625" t="str">
        <f t="shared" si="659"/>
        <v>na</v>
      </c>
      <c r="FD625" t="str">
        <f t="shared" si="618"/>
        <v>na</v>
      </c>
      <c r="FE625" t="str">
        <f t="shared" si="619"/>
        <v>na</v>
      </c>
      <c r="FF625" t="str">
        <f t="shared" si="620"/>
        <v>na</v>
      </c>
      <c r="FG625" t="str">
        <f t="shared" si="621"/>
        <v>na</v>
      </c>
      <c r="FH625" t="str">
        <f t="shared" si="660"/>
        <v>na</v>
      </c>
      <c r="FI625" t="str">
        <f>IF(OR(FD625=FALSE,FD625="na"),"na",VLOOKUP(GH625,'Vlookup tables'!$G$2:$H$7,2,FALSE))</f>
        <v>na</v>
      </c>
      <c r="FJ625" t="str">
        <f>IF(OR(FE625=FALSE,FE625="na"),"na",VLOOKUP(GI625,'Vlookup tables'!$G$2:$H$7,2,FALSE))</f>
        <v>na</v>
      </c>
      <c r="FK625" t="str">
        <f>IF(OR(FF625=FALSE,FF625="na"),"na",VLOOKUP(GJ625,'Vlookup tables'!$G$2:$H$7,2,FALSE))</f>
        <v>na</v>
      </c>
      <c r="FL625" t="str">
        <f>IF(OR(FG625=FALSE,FG625="na"),"na",VLOOKUP(GK625,'Vlookup tables'!$G$2:$H$7,2,FALSE))</f>
        <v>na</v>
      </c>
      <c r="FM625" t="str">
        <f>IF(OR(FD625=FALSE,FD625="na"),"na",VLOOKUP(GO625,'Vlookup tables'!$J$2:$K$5,2,FALSE))</f>
        <v>na</v>
      </c>
      <c r="FN625" t="str">
        <f>IF(OR(FE625=FALSE,FE625="na"),"na",VLOOKUP(GP625,'Vlookup tables'!$J$2:$K$5,2,FALSE))</f>
        <v>na</v>
      </c>
      <c r="FO625" t="str">
        <f>IF(OR(FF625=FALSE,FF625="na"),"na",VLOOKUP(GQ625,'Vlookup tables'!$J$2:$K$5,2,FALSE))</f>
        <v>na</v>
      </c>
      <c r="FP625" t="str">
        <f>IF(OR(FG625=FALSE,FG625="na"),"na",VLOOKUP(GR625,'Vlookup tables'!$J$2:$K$5,2,FALSE))</f>
        <v>na</v>
      </c>
      <c r="FQ625" t="str">
        <f t="shared" si="622"/>
        <v>na</v>
      </c>
      <c r="FR625" t="str">
        <f t="shared" si="623"/>
        <v>na</v>
      </c>
      <c r="FS625" t="str">
        <f t="shared" si="624"/>
        <v>na</v>
      </c>
      <c r="FT625" t="str">
        <f t="shared" si="625"/>
        <v>na</v>
      </c>
      <c r="FU625" t="str">
        <f t="shared" si="626"/>
        <v>na</v>
      </c>
      <c r="HX625" t="str">
        <f>IF(IT625="","Unknown",VLOOKUP(IT625,'Vlookup tables'!$B$13:$C$16,2,FALSE))</f>
        <v>Unknown</v>
      </c>
      <c r="HY625" t="str">
        <f>IF(IU625="","Unknown",VLOOKUP(IU625,'Vlookup tables'!$D$13:$E$16,2,FALSE))</f>
        <v>Unknown</v>
      </c>
      <c r="HZ625" t="str">
        <f>IF(IV625="","Unknown",VLOOKUP(IV625,'Vlookup tables'!$F$13:$G$16,2,FALSE))</f>
        <v>Unknown</v>
      </c>
      <c r="IA625" t="str">
        <f>IF(IW625="","Unknown",VLOOKUP(IW625,'Vlookup tables'!$H$13:$I$16,2,FALSE))</f>
        <v>Unknown</v>
      </c>
      <c r="IB625" t="str">
        <f>IF(IX625="","Unknown",VLOOKUP(IX625,'Vlookup tables'!$J$13:$K$16,2,FALSE))</f>
        <v>Unknown</v>
      </c>
      <c r="IC625" t="str">
        <f>IF(IY625="","Unknown",VLOOKUP(IY625,'Vlookup tables'!$L$13:$M$16,2,FALSE))</f>
        <v>Unknown</v>
      </c>
      <c r="ID625" t="str">
        <f>IF(IZ625="","Unknown",VLOOKUP(IZ625,'Vlookup tables'!$N$13:$O$16,2,FALSE))</f>
        <v>Unknown</v>
      </c>
      <c r="IE625" t="str">
        <f>VLOOKUP(JA625,'Vlookup tables'!$P$13:$Q$15,2,FALSE)</f>
        <v>Unknown</v>
      </c>
      <c r="IF625" t="str">
        <f t="shared" si="661"/>
        <v>na</v>
      </c>
      <c r="IG625" t="str">
        <f t="shared" si="662"/>
        <v>na</v>
      </c>
      <c r="IH625" t="str">
        <f t="shared" si="663"/>
        <v>na</v>
      </c>
      <c r="II625" t="str">
        <f t="shared" si="627"/>
        <v>na</v>
      </c>
      <c r="IJ625" t="str">
        <f>IF(OR(IF625=FALSE,IF625="na"),"na",VLOOKUP(JF625,'Vlookup tables'!$G$2:$H$7,2,FALSE))</f>
        <v>na</v>
      </c>
      <c r="IK625" t="str">
        <f>IF(OR(IG625=FALSE,IG625="na"),"na",VLOOKUP(JG625,'Vlookup tables'!$G$2:$H$7,2,FALSE))</f>
        <v>na</v>
      </c>
      <c r="IL625" t="str">
        <f>IF(OR(IH625=FALSE,IH625="na"),"na",VLOOKUP(JH625,'Vlookup tables'!$G$2:$H$7,2,FALSE))</f>
        <v>na</v>
      </c>
      <c r="IM625" t="str">
        <f>IF(OR(IF625=FALSE,IF625="na"),"na",VLOOKUP(JL625,'Vlookup tables'!$J$2:$K$5,2,FALSE))</f>
        <v>na</v>
      </c>
      <c r="IN625" t="str">
        <f>IF(OR(IG625=FALSE,IG625="na"),"na",VLOOKUP(JM625,'Vlookup tables'!$J$2:$K$5,2,FALSE))</f>
        <v>na</v>
      </c>
      <c r="IO625" t="str">
        <f>IF(OR(IH625=FALSE,IH625="na"),"na",VLOOKUP(JN625,'Vlookup tables'!$J$2:$K$5,2,FALSE))</f>
        <v>na</v>
      </c>
      <c r="IP625" t="str">
        <f t="shared" si="664"/>
        <v>na</v>
      </c>
      <c r="IQ625" t="str">
        <f t="shared" si="665"/>
        <v>na</v>
      </c>
      <c r="IR625" t="str">
        <f t="shared" si="666"/>
        <v>na</v>
      </c>
      <c r="IS625" t="b">
        <f t="shared" si="667"/>
        <v>0</v>
      </c>
      <c r="KQ625" t="b">
        <f t="shared" si="668"/>
        <v>0</v>
      </c>
      <c r="KR625">
        <f t="shared" si="628"/>
        <v>129</v>
      </c>
    </row>
    <row r="626" spans="1:304" ht="16.2" customHeight="1" x14ac:dyDescent="0.3"/>
  </sheetData>
  <autoFilter ref="A1:KP625" xr:uid="{00000000-0001-0000-0000-000000000000}">
    <filterColumn colId="0">
      <filters>
        <filter val="{&quot;ImportId&quot;:&quot;progress&quot;}"/>
        <filter val="100"/>
        <filter val="Progres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AAFC-24F6-4CBB-ADA5-A256BF6C4939}">
  <dimension ref="A1:Q16"/>
  <sheetViews>
    <sheetView workbookViewId="0">
      <selection activeCell="D2" sqref="D2"/>
    </sheetView>
  </sheetViews>
  <sheetFormatPr defaultRowHeight="14.4" x14ac:dyDescent="0.3"/>
  <cols>
    <col min="1" max="1" width="17.109375" bestFit="1" customWidth="1"/>
    <col min="4" max="4" width="106.109375" bestFit="1" customWidth="1"/>
  </cols>
  <sheetData>
    <row r="1" spans="1:17" x14ac:dyDescent="0.3">
      <c r="A1" t="s">
        <v>2291</v>
      </c>
      <c r="D1" t="s">
        <v>2299</v>
      </c>
      <c r="G1" t="s">
        <v>2305</v>
      </c>
      <c r="J1" t="s">
        <v>2306</v>
      </c>
      <c r="M1" t="s">
        <v>2313</v>
      </c>
      <c r="P1" t="s">
        <v>2324</v>
      </c>
    </row>
    <row r="2" spans="1:17" x14ac:dyDescent="0.3">
      <c r="A2" t="str" cm="1">
        <f t="array" ref="A2:A9">_xlfn.UNIQUE('ITS Research UDOT Survey_Januar'!K6:K625)</f>
        <v>Less than 1 year</v>
      </c>
      <c r="B2">
        <v>0</v>
      </c>
      <c r="D2" t="str" cm="1">
        <f t="array" ref="D2:D5">_xlfn.UNIQUE('ITS Research UDOT Survey_Januar'!Y5:Y625)</f>
        <v>I use or have used ${q://QID135/QuestionText} in my work for UDOT and may or may not use them for personal reasons</v>
      </c>
      <c r="E2">
        <v>1</v>
      </c>
      <c r="G2" t="s">
        <v>530</v>
      </c>
      <c r="H2">
        <v>1</v>
      </c>
      <c r="J2" t="s">
        <v>564</v>
      </c>
      <c r="K2">
        <v>1</v>
      </c>
      <c r="M2" t="s">
        <v>519</v>
      </c>
      <c r="N2">
        <v>2</v>
      </c>
      <c r="P2" t="s">
        <v>2325</v>
      </c>
      <c r="Q2">
        <v>3</v>
      </c>
    </row>
    <row r="3" spans="1:17" x14ac:dyDescent="0.3">
      <c r="A3" t="str">
        <v>More that 20 years</v>
      </c>
      <c r="B3">
        <v>6</v>
      </c>
      <c r="D3" t="str">
        <v>I have not used ${q://QID135/QuestionText} for my work at UDOT but have used them for personal use</v>
      </c>
      <c r="E3">
        <v>2</v>
      </c>
      <c r="G3" t="s">
        <v>531</v>
      </c>
      <c r="H3">
        <v>2</v>
      </c>
      <c r="J3" t="s">
        <v>528</v>
      </c>
      <c r="K3">
        <v>2</v>
      </c>
      <c r="M3" t="s">
        <v>2314</v>
      </c>
      <c r="N3">
        <v>1</v>
      </c>
      <c r="P3" t="s">
        <v>2326</v>
      </c>
      <c r="Q3">
        <v>2</v>
      </c>
    </row>
    <row r="4" spans="1:17" x14ac:dyDescent="0.3">
      <c r="A4" t="str">
        <v>6-10 years</v>
      </c>
      <c r="B4">
        <v>3</v>
      </c>
      <c r="D4" t="str">
        <v>I have not used ${q://QID135/QuestionText} for my work at UDOT or for personal use</v>
      </c>
      <c r="E4">
        <v>3</v>
      </c>
      <c r="G4" t="s">
        <v>527</v>
      </c>
      <c r="H4">
        <v>3</v>
      </c>
      <c r="J4" t="s">
        <v>532</v>
      </c>
      <c r="K4">
        <v>3</v>
      </c>
      <c r="M4" t="s">
        <v>617</v>
      </c>
      <c r="N4">
        <v>0</v>
      </c>
      <c r="P4" t="s">
        <v>555</v>
      </c>
      <c r="Q4">
        <v>1</v>
      </c>
    </row>
    <row r="5" spans="1:17" x14ac:dyDescent="0.3">
      <c r="A5" t="str">
        <v>16-20 years</v>
      </c>
      <c r="B5">
        <v>5</v>
      </c>
      <c r="D5">
        <v>0</v>
      </c>
      <c r="E5" t="s">
        <v>2292</v>
      </c>
      <c r="G5" t="s">
        <v>573</v>
      </c>
      <c r="H5">
        <v>4</v>
      </c>
      <c r="J5">
        <v>0</v>
      </c>
      <c r="K5" t="s">
        <v>2292</v>
      </c>
    </row>
    <row r="6" spans="1:17" x14ac:dyDescent="0.3">
      <c r="A6" t="str">
        <v>11-15 years</v>
      </c>
      <c r="B6">
        <v>4</v>
      </c>
      <c r="E6" t="s">
        <v>2292</v>
      </c>
      <c r="G6" t="s">
        <v>551</v>
      </c>
      <c r="H6">
        <v>5</v>
      </c>
    </row>
    <row r="7" spans="1:17" x14ac:dyDescent="0.3">
      <c r="A7" t="str">
        <v>3-5 years</v>
      </c>
      <c r="B7">
        <v>2</v>
      </c>
      <c r="G7">
        <v>0</v>
      </c>
      <c r="H7" t="s">
        <v>2292</v>
      </c>
    </row>
    <row r="8" spans="1:17" x14ac:dyDescent="0.3">
      <c r="A8" t="str">
        <v>1-2 years</v>
      </c>
      <c r="B8">
        <v>1</v>
      </c>
    </row>
    <row r="9" spans="1:17" x14ac:dyDescent="0.3">
      <c r="A9">
        <v>0</v>
      </c>
      <c r="B9" t="s">
        <v>2292</v>
      </c>
    </row>
    <row r="12" spans="1:17" x14ac:dyDescent="0.3">
      <c r="A12" t="s">
        <v>2335</v>
      </c>
      <c r="B12" t="s">
        <v>2336</v>
      </c>
      <c r="D12" t="s">
        <v>2337</v>
      </c>
      <c r="F12" t="s">
        <v>2338</v>
      </c>
      <c r="H12" t="s">
        <v>2339</v>
      </c>
      <c r="J12" t="s">
        <v>2340</v>
      </c>
      <c r="L12" t="s">
        <v>2341</v>
      </c>
      <c r="N12" t="s">
        <v>2342</v>
      </c>
      <c r="P12" t="s">
        <v>2356</v>
      </c>
    </row>
    <row r="13" spans="1:17" x14ac:dyDescent="0.3">
      <c r="B13" t="str" cm="1">
        <f t="array" ref="B13:B16">_xlfn.UNIQUE('ITS Research UDOT Survey_Januar'!$IT$6:$IT$625)</f>
        <v>I wait to see the congestion before I take the next exit</v>
      </c>
      <c r="C13">
        <v>3</v>
      </c>
      <c r="D13" t="str" cm="1">
        <f t="array" ref="D13:D16">_xlfn.UNIQUE('ITS Research UDOT Survey_Januar'!$IU$6:$IU$625)</f>
        <v>I reduce my speed to 5 mph below the speed limit</v>
      </c>
      <c r="E13">
        <v>3</v>
      </c>
      <c r="F13" t="str" cm="1">
        <f t="array" ref="F13:F16">_xlfn.UNIQUE('ITS Research UDOT Survey_Januar'!$IV$6:$IV$625)</f>
        <v>I laugh at the message and keep the warning in mind</v>
      </c>
      <c r="G13">
        <v>3</v>
      </c>
      <c r="H13" cm="1">
        <f t="array" ref="H13:H16">_xlfn.UNIQUE('ITS Research UDOT Survey_Januar'!$IW$6:$IW$625)</f>
        <v>0</v>
      </c>
      <c r="J13" cm="1">
        <f t="array" ref="J13:J16">_xlfn.UNIQUE('ITS Research UDOT Survey_Januar'!$IX$6:$IX$625)</f>
        <v>0</v>
      </c>
      <c r="L13" cm="1">
        <f t="array" ref="L13:L16">_xlfn.UNIQUE('ITS Research UDOT Survey_Januar'!$IY$6:$IY$625)</f>
        <v>0</v>
      </c>
      <c r="N13" cm="1">
        <f t="array" ref="N13:N16">_xlfn.UNIQUE('ITS Research UDOT Survey_Januar'!$IZ$6:$IZ$625)</f>
        <v>0</v>
      </c>
      <c r="P13" t="str" cm="1">
        <f t="array" ref="P13:P15">_xlfn.UNIQUE('ITS Research UDOT Survey_Januar'!JA6:JA625)</f>
        <v>I do not use ${q://QID166/QuestionText} for my work at UDOT</v>
      </c>
      <c r="Q13">
        <v>1</v>
      </c>
    </row>
    <row r="14" spans="1:17" x14ac:dyDescent="0.3">
      <c r="B14" t="str">
        <v>I exit the freeway at the next available exit and take an alternate route</v>
      </c>
      <c r="C14">
        <v>2</v>
      </c>
      <c r="D14" t="str">
        <v>I reduce my speed to the speed limit</v>
      </c>
      <c r="E14">
        <v>2</v>
      </c>
      <c r="F14" t="str">
        <v>I do not pay attention to these type of VMS messages</v>
      </c>
      <c r="G14">
        <v>2</v>
      </c>
      <c r="H14" t="str">
        <v>Moderately well</v>
      </c>
      <c r="I14">
        <v>2</v>
      </c>
      <c r="J14" s="6" t="str">
        <v>About half the time</v>
      </c>
      <c r="K14">
        <v>2</v>
      </c>
      <c r="L14" t="str">
        <v>Not at all useful</v>
      </c>
      <c r="M14">
        <v>1</v>
      </c>
      <c r="N14" t="str">
        <v>Moderately well</v>
      </c>
      <c r="O14">
        <v>1</v>
      </c>
      <c r="P14" t="str">
        <v>I use or have used ${q://QID166/QuestionText} in my work for UDOT</v>
      </c>
      <c r="Q14">
        <v>2</v>
      </c>
    </row>
    <row r="15" spans="1:17" x14ac:dyDescent="0.3">
      <c r="B15" t="str">
        <v>I don't think it will be that bad and decide to keep going</v>
      </c>
      <c r="C15">
        <v>1</v>
      </c>
      <c r="D15" t="str">
        <v>It would be too dangerous for me to reduce my speed when everyone else isn't, so I maintain the same speed</v>
      </c>
      <c r="E15">
        <v>1</v>
      </c>
      <c r="F15" t="str">
        <v>I think the warning does not apply to me, but the message does stick in my mind</v>
      </c>
      <c r="G15">
        <v>1</v>
      </c>
      <c r="H15" t="str">
        <v>Extremely well</v>
      </c>
      <c r="I15">
        <v>3</v>
      </c>
      <c r="J15" t="str">
        <v>Most of the time</v>
      </c>
      <c r="K15">
        <v>3</v>
      </c>
      <c r="L15" t="str">
        <v>Extremely useful</v>
      </c>
      <c r="M15">
        <v>3</v>
      </c>
      <c r="N15" t="str">
        <v>Not well at all</v>
      </c>
      <c r="O15">
        <v>3</v>
      </c>
      <c r="P15">
        <v>0</v>
      </c>
      <c r="Q15" t="s">
        <v>2292</v>
      </c>
    </row>
    <row r="16" spans="1:17" x14ac:dyDescent="0.3">
      <c r="B16">
        <v>0</v>
      </c>
      <c r="D16">
        <v>0</v>
      </c>
      <c r="F16">
        <v>0</v>
      </c>
      <c r="H16" t="str">
        <v>Not well at all</v>
      </c>
      <c r="I16">
        <v>1</v>
      </c>
      <c r="J16" t="str">
        <v>Rarely</v>
      </c>
      <c r="K16">
        <v>1</v>
      </c>
      <c r="L16" t="str">
        <v>Moderately useful</v>
      </c>
      <c r="M16">
        <v>2</v>
      </c>
      <c r="N16" t="str">
        <v>Extremely well</v>
      </c>
      <c r="O16">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66B94-DF16-496D-ADED-AE5D21AADB93}">
  <dimension ref="A1:K624"/>
  <sheetViews>
    <sheetView zoomScaleNormal="100" workbookViewId="0">
      <selection activeCell="V10" sqref="V10"/>
    </sheetView>
  </sheetViews>
  <sheetFormatPr defaultRowHeight="14.4" outlineLevelCol="1" x14ac:dyDescent="0.3"/>
  <cols>
    <col min="3" max="3" width="8.88671875" outlineLevel="1"/>
  </cols>
  <sheetData>
    <row r="1" spans="1:11" x14ac:dyDescent="0.3">
      <c r="C1" t="s">
        <v>0</v>
      </c>
    </row>
    <row r="2" spans="1:11" x14ac:dyDescent="0.3">
      <c r="C2" t="s">
        <v>0</v>
      </c>
    </row>
    <row r="3" spans="1:11" x14ac:dyDescent="0.3">
      <c r="C3" t="s">
        <v>378</v>
      </c>
    </row>
    <row r="4" spans="1:11" x14ac:dyDescent="0.3">
      <c r="A4">
        <v>1</v>
      </c>
      <c r="B4" s="3">
        <f>1-A4/621</f>
        <v>0.99838969404186795</v>
      </c>
      <c r="C4">
        <v>1</v>
      </c>
      <c r="D4" s="3">
        <f>C4/100</f>
        <v>0.01</v>
      </c>
      <c r="E4">
        <v>1</v>
      </c>
      <c r="F4">
        <v>1</v>
      </c>
      <c r="G4">
        <f>COUNTIF($C$4:$C$624,F4)</f>
        <v>81</v>
      </c>
      <c r="H4">
        <f>G4</f>
        <v>81</v>
      </c>
      <c r="I4">
        <f>COUNT($C$4:$C$624)-H4</f>
        <v>540</v>
      </c>
      <c r="J4">
        <f>H4</f>
        <v>81</v>
      </c>
      <c r="K4" s="3">
        <f>J4/COUNT($C$4:$C$624)</f>
        <v>0.13043478260869565</v>
      </c>
    </row>
    <row r="5" spans="1:11" x14ac:dyDescent="0.3">
      <c r="A5">
        <v>2</v>
      </c>
      <c r="B5" s="3">
        <f>1-A5/621</f>
        <v>0.9967793880837359</v>
      </c>
      <c r="C5">
        <v>1</v>
      </c>
      <c r="D5" s="3">
        <f t="shared" ref="D5:D68" si="0">C5/100</f>
        <v>0.01</v>
      </c>
      <c r="E5">
        <v>2</v>
      </c>
      <c r="F5">
        <v>2</v>
      </c>
      <c r="G5">
        <f t="shared" ref="G5:G68" si="1">COUNTIF($C$4:$C$624,F5)</f>
        <v>0</v>
      </c>
      <c r="H5">
        <f>SUM($G$4:G5)</f>
        <v>81</v>
      </c>
      <c r="I5">
        <f t="shared" ref="I5:I68" si="2">COUNT($C$4:$C$624)-H5</f>
        <v>540</v>
      </c>
      <c r="J5">
        <f>$H$9</f>
        <v>84</v>
      </c>
      <c r="K5" s="3">
        <f t="shared" ref="K5:K68" si="3">J5/COUNT($C$4:$C$624)</f>
        <v>0.13526570048309178</v>
      </c>
    </row>
    <row r="6" spans="1:11" x14ac:dyDescent="0.3">
      <c r="A6">
        <v>3</v>
      </c>
      <c r="B6" s="3">
        <f>1-A6/621</f>
        <v>0.99516908212560384</v>
      </c>
      <c r="C6">
        <v>1</v>
      </c>
      <c r="D6" s="3">
        <f t="shared" si="0"/>
        <v>0.01</v>
      </c>
      <c r="E6">
        <v>3</v>
      </c>
      <c r="F6">
        <v>3</v>
      </c>
      <c r="G6">
        <f t="shared" si="1"/>
        <v>0</v>
      </c>
      <c r="H6">
        <f>SUM($G$4:G6)</f>
        <v>81</v>
      </c>
      <c r="I6">
        <f t="shared" si="2"/>
        <v>540</v>
      </c>
      <c r="J6">
        <f t="shared" ref="J6:J9" si="4">$H$9</f>
        <v>84</v>
      </c>
      <c r="K6" s="3">
        <f t="shared" si="3"/>
        <v>0.13526570048309178</v>
      </c>
    </row>
    <row r="7" spans="1:11" x14ac:dyDescent="0.3">
      <c r="A7">
        <v>4</v>
      </c>
      <c r="B7" s="3">
        <f t="shared" ref="B7:B68" si="5">1-A7/621</f>
        <v>0.99355877616747179</v>
      </c>
      <c r="C7">
        <v>1</v>
      </c>
      <c r="D7" s="3">
        <f t="shared" si="0"/>
        <v>0.01</v>
      </c>
      <c r="E7">
        <v>4</v>
      </c>
      <c r="F7">
        <v>4</v>
      </c>
      <c r="G7">
        <f t="shared" si="1"/>
        <v>0</v>
      </c>
      <c r="H7">
        <f>SUM($G$4:G7)</f>
        <v>81</v>
      </c>
      <c r="I7">
        <f t="shared" si="2"/>
        <v>540</v>
      </c>
      <c r="J7">
        <f t="shared" si="4"/>
        <v>84</v>
      </c>
      <c r="K7" s="3">
        <f t="shared" si="3"/>
        <v>0.13526570048309178</v>
      </c>
    </row>
    <row r="8" spans="1:11" x14ac:dyDescent="0.3">
      <c r="A8">
        <v>5</v>
      </c>
      <c r="B8" s="3">
        <f t="shared" si="5"/>
        <v>0.99194847020933974</v>
      </c>
      <c r="C8">
        <v>1</v>
      </c>
      <c r="D8" s="3">
        <f t="shared" si="0"/>
        <v>0.01</v>
      </c>
      <c r="E8">
        <v>5</v>
      </c>
      <c r="F8">
        <v>5</v>
      </c>
      <c r="G8">
        <f t="shared" si="1"/>
        <v>0</v>
      </c>
      <c r="H8">
        <f>SUM($G$4:G8)</f>
        <v>81</v>
      </c>
      <c r="I8">
        <f t="shared" si="2"/>
        <v>540</v>
      </c>
      <c r="J8">
        <f t="shared" si="4"/>
        <v>84</v>
      </c>
      <c r="K8" s="3">
        <f t="shared" si="3"/>
        <v>0.13526570048309178</v>
      </c>
    </row>
    <row r="9" spans="1:11" x14ac:dyDescent="0.3">
      <c r="A9">
        <v>6</v>
      </c>
      <c r="B9" s="3">
        <f t="shared" si="5"/>
        <v>0.99033816425120769</v>
      </c>
      <c r="C9">
        <v>1</v>
      </c>
      <c r="D9" s="3">
        <f t="shared" si="0"/>
        <v>0.01</v>
      </c>
      <c r="E9">
        <v>6</v>
      </c>
      <c r="F9">
        <v>6</v>
      </c>
      <c r="G9">
        <f t="shared" si="1"/>
        <v>3</v>
      </c>
      <c r="H9">
        <f>SUM($G$4:G9)</f>
        <v>84</v>
      </c>
      <c r="I9">
        <f t="shared" si="2"/>
        <v>537</v>
      </c>
      <c r="J9">
        <f t="shared" si="4"/>
        <v>84</v>
      </c>
      <c r="K9" s="3">
        <f t="shared" si="3"/>
        <v>0.13526570048309178</v>
      </c>
    </row>
    <row r="10" spans="1:11" x14ac:dyDescent="0.3">
      <c r="A10">
        <v>7</v>
      </c>
      <c r="B10" s="3">
        <f t="shared" si="5"/>
        <v>0.98872785829307563</v>
      </c>
      <c r="C10">
        <v>1</v>
      </c>
      <c r="D10" s="3">
        <f t="shared" si="0"/>
        <v>0.01</v>
      </c>
      <c r="E10">
        <v>7</v>
      </c>
      <c r="F10">
        <v>7</v>
      </c>
      <c r="G10">
        <f t="shared" si="1"/>
        <v>0</v>
      </c>
      <c r="H10">
        <f>SUM($G$4:G10)</f>
        <v>84</v>
      </c>
      <c r="I10">
        <f t="shared" si="2"/>
        <v>537</v>
      </c>
      <c r="J10">
        <f>H11</f>
        <v>87</v>
      </c>
      <c r="K10" s="3">
        <f t="shared" si="3"/>
        <v>0.14009661835748793</v>
      </c>
    </row>
    <row r="11" spans="1:11" x14ac:dyDescent="0.3">
      <c r="A11">
        <v>8</v>
      </c>
      <c r="B11" s="3">
        <f t="shared" si="5"/>
        <v>0.98711755233494369</v>
      </c>
      <c r="C11">
        <v>1</v>
      </c>
      <c r="D11" s="3">
        <f t="shared" si="0"/>
        <v>0.01</v>
      </c>
      <c r="E11">
        <v>8</v>
      </c>
      <c r="F11">
        <v>8</v>
      </c>
      <c r="G11">
        <f t="shared" si="1"/>
        <v>3</v>
      </c>
      <c r="H11">
        <f>SUM($G$4:G11)</f>
        <v>87</v>
      </c>
      <c r="I11">
        <f t="shared" si="2"/>
        <v>534</v>
      </c>
      <c r="J11">
        <f>H12</f>
        <v>87</v>
      </c>
      <c r="K11" s="3">
        <f t="shared" si="3"/>
        <v>0.14009661835748793</v>
      </c>
    </row>
    <row r="12" spans="1:11" x14ac:dyDescent="0.3">
      <c r="A12">
        <v>9</v>
      </c>
      <c r="B12" s="3">
        <f t="shared" si="5"/>
        <v>0.98550724637681164</v>
      </c>
      <c r="C12">
        <v>1</v>
      </c>
      <c r="D12" s="3">
        <f t="shared" si="0"/>
        <v>0.01</v>
      </c>
      <c r="E12">
        <v>9</v>
      </c>
      <c r="F12">
        <v>9</v>
      </c>
      <c r="G12">
        <f t="shared" si="1"/>
        <v>0</v>
      </c>
      <c r="H12">
        <f>SUM($G$4:G12)</f>
        <v>87</v>
      </c>
      <c r="I12">
        <f t="shared" si="2"/>
        <v>534</v>
      </c>
      <c r="J12">
        <f>$H$13</f>
        <v>118</v>
      </c>
      <c r="K12" s="3">
        <f t="shared" si="3"/>
        <v>0.19001610305958133</v>
      </c>
    </row>
    <row r="13" spans="1:11" x14ac:dyDescent="0.3">
      <c r="A13">
        <v>10</v>
      </c>
      <c r="B13" s="3">
        <f t="shared" si="5"/>
        <v>0.98389694041867959</v>
      </c>
      <c r="C13">
        <v>1</v>
      </c>
      <c r="D13" s="3">
        <f t="shared" si="0"/>
        <v>0.01</v>
      </c>
      <c r="E13">
        <v>10</v>
      </c>
      <c r="F13">
        <v>10</v>
      </c>
      <c r="G13">
        <f t="shared" si="1"/>
        <v>31</v>
      </c>
      <c r="H13">
        <f>SUM($G$4:G13)</f>
        <v>118</v>
      </c>
      <c r="I13">
        <f t="shared" si="2"/>
        <v>503</v>
      </c>
      <c r="J13">
        <f t="shared" ref="J13" si="6">$H$13</f>
        <v>118</v>
      </c>
      <c r="K13" s="3">
        <f t="shared" si="3"/>
        <v>0.19001610305958133</v>
      </c>
    </row>
    <row r="14" spans="1:11" x14ac:dyDescent="0.3">
      <c r="A14">
        <v>11</v>
      </c>
      <c r="B14" s="3">
        <f t="shared" si="5"/>
        <v>0.98228663446054754</v>
      </c>
      <c r="C14">
        <v>1</v>
      </c>
      <c r="D14" s="3">
        <f t="shared" si="0"/>
        <v>0.01</v>
      </c>
      <c r="E14">
        <v>11</v>
      </c>
      <c r="F14">
        <v>11</v>
      </c>
      <c r="G14">
        <f t="shared" si="1"/>
        <v>0</v>
      </c>
      <c r="H14">
        <f>SUM($G$4:G14)</f>
        <v>118</v>
      </c>
      <c r="I14">
        <f t="shared" si="2"/>
        <v>503</v>
      </c>
      <c r="J14">
        <f>$H$16</f>
        <v>120</v>
      </c>
      <c r="K14" s="3">
        <f t="shared" si="3"/>
        <v>0.19323671497584541</v>
      </c>
    </row>
    <row r="15" spans="1:11" x14ac:dyDescent="0.3">
      <c r="A15">
        <v>12</v>
      </c>
      <c r="B15" s="3">
        <f t="shared" si="5"/>
        <v>0.98067632850241548</v>
      </c>
      <c r="C15">
        <v>1</v>
      </c>
      <c r="D15" s="3">
        <f t="shared" si="0"/>
        <v>0.01</v>
      </c>
      <c r="E15">
        <v>12</v>
      </c>
      <c r="F15">
        <v>12</v>
      </c>
      <c r="G15">
        <f t="shared" si="1"/>
        <v>0</v>
      </c>
      <c r="H15">
        <f>SUM($G$4:G15)</f>
        <v>118</v>
      </c>
      <c r="I15">
        <f t="shared" si="2"/>
        <v>503</v>
      </c>
      <c r="J15">
        <f>$H$16</f>
        <v>120</v>
      </c>
      <c r="K15" s="3">
        <f t="shared" si="3"/>
        <v>0.19323671497584541</v>
      </c>
    </row>
    <row r="16" spans="1:11" x14ac:dyDescent="0.3">
      <c r="A16">
        <v>13</v>
      </c>
      <c r="B16" s="3">
        <f t="shared" si="5"/>
        <v>0.97906602254428343</v>
      </c>
      <c r="C16">
        <v>1</v>
      </c>
      <c r="D16" s="3">
        <f t="shared" si="0"/>
        <v>0.01</v>
      </c>
      <c r="E16">
        <v>13</v>
      </c>
      <c r="F16">
        <v>13</v>
      </c>
      <c r="G16">
        <f t="shared" si="1"/>
        <v>2</v>
      </c>
      <c r="H16">
        <f>SUM($G$4:G16)</f>
        <v>120</v>
      </c>
      <c r="I16">
        <f t="shared" si="2"/>
        <v>501</v>
      </c>
      <c r="J16">
        <f>$H$16</f>
        <v>120</v>
      </c>
      <c r="K16" s="3">
        <f t="shared" si="3"/>
        <v>0.19323671497584541</v>
      </c>
    </row>
    <row r="17" spans="1:11" x14ac:dyDescent="0.3">
      <c r="A17">
        <v>14</v>
      </c>
      <c r="B17" s="3">
        <f t="shared" si="5"/>
        <v>0.97745571658615138</v>
      </c>
      <c r="C17">
        <v>1</v>
      </c>
      <c r="D17" s="3">
        <f t="shared" si="0"/>
        <v>0.01</v>
      </c>
      <c r="E17">
        <v>14</v>
      </c>
      <c r="F17">
        <v>14</v>
      </c>
      <c r="G17">
        <f t="shared" si="1"/>
        <v>3</v>
      </c>
      <c r="H17">
        <f>SUM($G$4:G17)</f>
        <v>123</v>
      </c>
      <c r="I17">
        <f t="shared" si="2"/>
        <v>498</v>
      </c>
      <c r="J17">
        <f>H17</f>
        <v>123</v>
      </c>
      <c r="K17" s="3">
        <f t="shared" si="3"/>
        <v>0.19806763285024154</v>
      </c>
    </row>
    <row r="18" spans="1:11" x14ac:dyDescent="0.3">
      <c r="A18">
        <v>15</v>
      </c>
      <c r="B18" s="3">
        <f t="shared" si="5"/>
        <v>0.97584541062801933</v>
      </c>
      <c r="C18">
        <v>1</v>
      </c>
      <c r="D18" s="3">
        <f t="shared" si="0"/>
        <v>0.01</v>
      </c>
      <c r="E18">
        <v>15</v>
      </c>
      <c r="F18">
        <v>15</v>
      </c>
      <c r="G18">
        <f t="shared" si="1"/>
        <v>0</v>
      </c>
      <c r="H18">
        <f>SUM($G$4:G18)</f>
        <v>123</v>
      </c>
      <c r="I18">
        <f t="shared" si="2"/>
        <v>498</v>
      </c>
      <c r="J18">
        <f>$H$19</f>
        <v>126</v>
      </c>
      <c r="K18" s="3">
        <f t="shared" si="3"/>
        <v>0.20289855072463769</v>
      </c>
    </row>
    <row r="19" spans="1:11" x14ac:dyDescent="0.3">
      <c r="A19">
        <v>16</v>
      </c>
      <c r="B19" s="3">
        <f t="shared" si="5"/>
        <v>0.97423510466988728</v>
      </c>
      <c r="C19">
        <v>1</v>
      </c>
      <c r="D19" s="3">
        <f t="shared" si="0"/>
        <v>0.01</v>
      </c>
      <c r="E19">
        <v>16</v>
      </c>
      <c r="F19">
        <v>16</v>
      </c>
      <c r="G19">
        <f t="shared" si="1"/>
        <v>3</v>
      </c>
      <c r="H19">
        <f>SUM($G$4:G19)</f>
        <v>126</v>
      </c>
      <c r="I19">
        <f t="shared" si="2"/>
        <v>495</v>
      </c>
      <c r="J19">
        <f>$H$19</f>
        <v>126</v>
      </c>
      <c r="K19" s="3">
        <f t="shared" si="3"/>
        <v>0.20289855072463769</v>
      </c>
    </row>
    <row r="20" spans="1:11" x14ac:dyDescent="0.3">
      <c r="A20">
        <v>17</v>
      </c>
      <c r="B20" s="3">
        <f t="shared" si="5"/>
        <v>0.97262479871175522</v>
      </c>
      <c r="C20">
        <v>1</v>
      </c>
      <c r="D20" s="3">
        <f t="shared" si="0"/>
        <v>0.01</v>
      </c>
      <c r="E20">
        <v>17</v>
      </c>
      <c r="F20">
        <v>17</v>
      </c>
      <c r="G20">
        <f t="shared" si="1"/>
        <v>0</v>
      </c>
      <c r="H20">
        <f>SUM($G$4:G20)</f>
        <v>126</v>
      </c>
      <c r="I20">
        <f t="shared" si="2"/>
        <v>495</v>
      </c>
      <c r="J20">
        <f>$H$28</f>
        <v>127</v>
      </c>
      <c r="K20" s="3">
        <f t="shared" si="3"/>
        <v>0.20450885668276972</v>
      </c>
    </row>
    <row r="21" spans="1:11" x14ac:dyDescent="0.3">
      <c r="A21">
        <v>18</v>
      </c>
      <c r="B21" s="3">
        <f t="shared" si="5"/>
        <v>0.97101449275362317</v>
      </c>
      <c r="C21">
        <v>1</v>
      </c>
      <c r="D21" s="3">
        <f t="shared" si="0"/>
        <v>0.01</v>
      </c>
      <c r="E21">
        <v>18</v>
      </c>
      <c r="F21">
        <v>18</v>
      </c>
      <c r="G21">
        <f t="shared" si="1"/>
        <v>0</v>
      </c>
      <c r="H21">
        <f>SUM($G$4:G21)</f>
        <v>126</v>
      </c>
      <c r="I21">
        <f t="shared" si="2"/>
        <v>495</v>
      </c>
      <c r="J21">
        <f t="shared" ref="J21:J28" si="7">$H$28</f>
        <v>127</v>
      </c>
      <c r="K21" s="3">
        <f t="shared" si="3"/>
        <v>0.20450885668276972</v>
      </c>
    </row>
    <row r="22" spans="1:11" x14ac:dyDescent="0.3">
      <c r="A22">
        <v>19</v>
      </c>
      <c r="B22" s="3">
        <f t="shared" si="5"/>
        <v>0.96940418679549112</v>
      </c>
      <c r="C22">
        <v>1</v>
      </c>
      <c r="D22" s="3">
        <f t="shared" si="0"/>
        <v>0.01</v>
      </c>
      <c r="E22">
        <v>19</v>
      </c>
      <c r="F22">
        <v>19</v>
      </c>
      <c r="G22">
        <f t="shared" si="1"/>
        <v>0</v>
      </c>
      <c r="H22">
        <f>SUM($G$4:G22)</f>
        <v>126</v>
      </c>
      <c r="I22">
        <f t="shared" si="2"/>
        <v>495</v>
      </c>
      <c r="J22">
        <f t="shared" si="7"/>
        <v>127</v>
      </c>
      <c r="K22" s="3">
        <f t="shared" si="3"/>
        <v>0.20450885668276972</v>
      </c>
    </row>
    <row r="23" spans="1:11" x14ac:dyDescent="0.3">
      <c r="A23">
        <v>20</v>
      </c>
      <c r="B23" s="3">
        <f t="shared" si="5"/>
        <v>0.96779388083735907</v>
      </c>
      <c r="C23">
        <v>1</v>
      </c>
      <c r="D23" s="3">
        <f t="shared" si="0"/>
        <v>0.01</v>
      </c>
      <c r="E23">
        <v>20</v>
      </c>
      <c r="F23">
        <v>20</v>
      </c>
      <c r="G23">
        <f t="shared" si="1"/>
        <v>0</v>
      </c>
      <c r="H23">
        <f>SUM($G$4:G23)</f>
        <v>126</v>
      </c>
      <c r="I23">
        <f t="shared" si="2"/>
        <v>495</v>
      </c>
      <c r="J23">
        <f t="shared" si="7"/>
        <v>127</v>
      </c>
      <c r="K23" s="3">
        <f t="shared" si="3"/>
        <v>0.20450885668276972</v>
      </c>
    </row>
    <row r="24" spans="1:11" x14ac:dyDescent="0.3">
      <c r="A24">
        <v>21</v>
      </c>
      <c r="B24" s="3">
        <f t="shared" si="5"/>
        <v>0.96618357487922701</v>
      </c>
      <c r="C24">
        <v>1</v>
      </c>
      <c r="D24" s="3">
        <f t="shared" si="0"/>
        <v>0.01</v>
      </c>
      <c r="E24">
        <v>21</v>
      </c>
      <c r="F24">
        <v>21</v>
      </c>
      <c r="G24">
        <f t="shared" si="1"/>
        <v>0</v>
      </c>
      <c r="H24">
        <f>SUM($G$4:G24)</f>
        <v>126</v>
      </c>
      <c r="I24">
        <f t="shared" si="2"/>
        <v>495</v>
      </c>
      <c r="J24">
        <f t="shared" si="7"/>
        <v>127</v>
      </c>
      <c r="K24" s="3">
        <f t="shared" si="3"/>
        <v>0.20450885668276972</v>
      </c>
    </row>
    <row r="25" spans="1:11" x14ac:dyDescent="0.3">
      <c r="A25">
        <v>22</v>
      </c>
      <c r="B25" s="3">
        <f t="shared" si="5"/>
        <v>0.96457326892109496</v>
      </c>
      <c r="C25">
        <v>1</v>
      </c>
      <c r="D25" s="3">
        <f t="shared" si="0"/>
        <v>0.01</v>
      </c>
      <c r="E25">
        <v>22</v>
      </c>
      <c r="F25">
        <v>22</v>
      </c>
      <c r="G25">
        <f t="shared" si="1"/>
        <v>0</v>
      </c>
      <c r="H25">
        <f>SUM($G$4:G25)</f>
        <v>126</v>
      </c>
      <c r="I25">
        <f t="shared" si="2"/>
        <v>495</v>
      </c>
      <c r="J25">
        <f t="shared" si="7"/>
        <v>127</v>
      </c>
      <c r="K25" s="3">
        <f t="shared" si="3"/>
        <v>0.20450885668276972</v>
      </c>
    </row>
    <row r="26" spans="1:11" x14ac:dyDescent="0.3">
      <c r="A26">
        <v>23</v>
      </c>
      <c r="B26" s="3">
        <f t="shared" si="5"/>
        <v>0.96296296296296302</v>
      </c>
      <c r="C26">
        <v>1</v>
      </c>
      <c r="D26" s="3">
        <f t="shared" si="0"/>
        <v>0.01</v>
      </c>
      <c r="E26">
        <v>23</v>
      </c>
      <c r="F26">
        <v>23</v>
      </c>
      <c r="G26">
        <f t="shared" si="1"/>
        <v>0</v>
      </c>
      <c r="H26">
        <f>SUM($G$4:G26)</f>
        <v>126</v>
      </c>
      <c r="I26">
        <f t="shared" si="2"/>
        <v>495</v>
      </c>
      <c r="J26">
        <f t="shared" si="7"/>
        <v>127</v>
      </c>
      <c r="K26" s="3">
        <f t="shared" si="3"/>
        <v>0.20450885668276972</v>
      </c>
    </row>
    <row r="27" spans="1:11" x14ac:dyDescent="0.3">
      <c r="A27">
        <v>24</v>
      </c>
      <c r="B27" s="3">
        <f t="shared" si="5"/>
        <v>0.96135265700483097</v>
      </c>
      <c r="C27">
        <v>1</v>
      </c>
      <c r="D27" s="3">
        <f t="shared" si="0"/>
        <v>0.01</v>
      </c>
      <c r="E27">
        <v>24</v>
      </c>
      <c r="F27">
        <v>24</v>
      </c>
      <c r="G27">
        <f t="shared" si="1"/>
        <v>0</v>
      </c>
      <c r="H27">
        <f>SUM($G$4:G27)</f>
        <v>126</v>
      </c>
      <c r="I27">
        <f t="shared" si="2"/>
        <v>495</v>
      </c>
      <c r="J27">
        <f t="shared" si="7"/>
        <v>127</v>
      </c>
      <c r="K27" s="3">
        <f t="shared" si="3"/>
        <v>0.20450885668276972</v>
      </c>
    </row>
    <row r="28" spans="1:11" x14ac:dyDescent="0.3">
      <c r="A28">
        <v>25</v>
      </c>
      <c r="B28" s="3">
        <f t="shared" si="5"/>
        <v>0.95974235104669892</v>
      </c>
      <c r="C28">
        <v>1</v>
      </c>
      <c r="D28" s="3">
        <f t="shared" si="0"/>
        <v>0.01</v>
      </c>
      <c r="E28">
        <v>25</v>
      </c>
      <c r="F28">
        <v>25</v>
      </c>
      <c r="G28">
        <f t="shared" si="1"/>
        <v>1</v>
      </c>
      <c r="H28">
        <f>SUM($G$4:G28)</f>
        <v>127</v>
      </c>
      <c r="I28">
        <f t="shared" si="2"/>
        <v>494</v>
      </c>
      <c r="J28">
        <f t="shared" si="7"/>
        <v>127</v>
      </c>
      <c r="K28" s="3">
        <f t="shared" si="3"/>
        <v>0.20450885668276972</v>
      </c>
    </row>
    <row r="29" spans="1:11" x14ac:dyDescent="0.3">
      <c r="A29">
        <v>26</v>
      </c>
      <c r="B29" s="3">
        <f t="shared" si="5"/>
        <v>0.95813204508856686</v>
      </c>
      <c r="C29">
        <v>1</v>
      </c>
      <c r="D29" s="3">
        <f t="shared" si="0"/>
        <v>0.01</v>
      </c>
      <c r="E29">
        <v>26</v>
      </c>
      <c r="F29">
        <v>26</v>
      </c>
      <c r="G29">
        <f t="shared" si="1"/>
        <v>0</v>
      </c>
      <c r="H29">
        <f>SUM($G$4:G29)</f>
        <v>127</v>
      </c>
      <c r="I29">
        <f t="shared" si="2"/>
        <v>494</v>
      </c>
      <c r="J29">
        <f>$H$30</f>
        <v>129</v>
      </c>
      <c r="K29" s="3">
        <f t="shared" si="3"/>
        <v>0.20772946859903382</v>
      </c>
    </row>
    <row r="30" spans="1:11" x14ac:dyDescent="0.3">
      <c r="A30">
        <v>27</v>
      </c>
      <c r="B30" s="3">
        <f t="shared" si="5"/>
        <v>0.95652173913043481</v>
      </c>
      <c r="C30">
        <v>1</v>
      </c>
      <c r="D30" s="3">
        <f t="shared" si="0"/>
        <v>0.01</v>
      </c>
      <c r="E30">
        <v>27</v>
      </c>
      <c r="F30">
        <v>27</v>
      </c>
      <c r="G30">
        <f t="shared" si="1"/>
        <v>2</v>
      </c>
      <c r="H30">
        <f>SUM($G$4:G30)</f>
        <v>129</v>
      </c>
      <c r="I30">
        <f t="shared" si="2"/>
        <v>492</v>
      </c>
      <c r="J30">
        <f>$H$30</f>
        <v>129</v>
      </c>
      <c r="K30" s="3">
        <f t="shared" si="3"/>
        <v>0.20772946859903382</v>
      </c>
    </row>
    <row r="31" spans="1:11" x14ac:dyDescent="0.3">
      <c r="A31">
        <v>28</v>
      </c>
      <c r="B31" s="3">
        <f t="shared" si="5"/>
        <v>0.95491143317230276</v>
      </c>
      <c r="C31">
        <v>1</v>
      </c>
      <c r="D31" s="3">
        <f t="shared" si="0"/>
        <v>0.01</v>
      </c>
      <c r="E31">
        <v>28</v>
      </c>
      <c r="F31">
        <v>28</v>
      </c>
      <c r="G31">
        <f t="shared" si="1"/>
        <v>0</v>
      </c>
      <c r="H31">
        <f>SUM($G$4:G31)</f>
        <v>129</v>
      </c>
      <c r="I31">
        <f t="shared" si="2"/>
        <v>492</v>
      </c>
      <c r="J31">
        <f>$H$32</f>
        <v>132</v>
      </c>
      <c r="K31" s="3">
        <f t="shared" si="3"/>
        <v>0.21256038647342995</v>
      </c>
    </row>
    <row r="32" spans="1:11" x14ac:dyDescent="0.3">
      <c r="A32">
        <v>29</v>
      </c>
      <c r="B32" s="3">
        <f t="shared" si="5"/>
        <v>0.95330112721417071</v>
      </c>
      <c r="C32">
        <v>1</v>
      </c>
      <c r="D32" s="3">
        <f t="shared" si="0"/>
        <v>0.01</v>
      </c>
      <c r="E32">
        <v>29</v>
      </c>
      <c r="F32">
        <v>29</v>
      </c>
      <c r="G32">
        <f t="shared" si="1"/>
        <v>3</v>
      </c>
      <c r="H32">
        <f>SUM($G$4:G32)</f>
        <v>132</v>
      </c>
      <c r="I32">
        <f t="shared" si="2"/>
        <v>489</v>
      </c>
      <c r="J32">
        <f>$H$32</f>
        <v>132</v>
      </c>
      <c r="K32" s="3">
        <f t="shared" si="3"/>
        <v>0.21256038647342995</v>
      </c>
    </row>
    <row r="33" spans="1:11" x14ac:dyDescent="0.3">
      <c r="A33">
        <v>30</v>
      </c>
      <c r="B33" s="3">
        <f t="shared" si="5"/>
        <v>0.95169082125603865</v>
      </c>
      <c r="C33">
        <v>1</v>
      </c>
      <c r="D33" s="3">
        <f t="shared" si="0"/>
        <v>0.01</v>
      </c>
      <c r="E33">
        <v>30</v>
      </c>
      <c r="F33">
        <v>30</v>
      </c>
      <c r="G33">
        <f t="shared" si="1"/>
        <v>0</v>
      </c>
      <c r="H33">
        <f>SUM($G$4:G33)</f>
        <v>132</v>
      </c>
      <c r="I33">
        <f t="shared" si="2"/>
        <v>489</v>
      </c>
      <c r="J33">
        <f>$H$41</f>
        <v>141</v>
      </c>
      <c r="K33" s="3">
        <f t="shared" si="3"/>
        <v>0.22705314009661837</v>
      </c>
    </row>
    <row r="34" spans="1:11" x14ac:dyDescent="0.3">
      <c r="A34">
        <v>31</v>
      </c>
      <c r="B34" s="3">
        <f t="shared" si="5"/>
        <v>0.9500805152979066</v>
      </c>
      <c r="C34">
        <v>1</v>
      </c>
      <c r="D34" s="3">
        <f t="shared" si="0"/>
        <v>0.01</v>
      </c>
      <c r="E34">
        <v>31</v>
      </c>
      <c r="F34">
        <v>31</v>
      </c>
      <c r="G34">
        <f t="shared" si="1"/>
        <v>0</v>
      </c>
      <c r="H34">
        <f>SUM($G$4:G34)</f>
        <v>132</v>
      </c>
      <c r="I34">
        <f t="shared" si="2"/>
        <v>489</v>
      </c>
      <c r="J34">
        <f t="shared" ref="J34:J41" si="8">$H$41</f>
        <v>141</v>
      </c>
      <c r="K34" s="3">
        <f t="shared" si="3"/>
        <v>0.22705314009661837</v>
      </c>
    </row>
    <row r="35" spans="1:11" x14ac:dyDescent="0.3">
      <c r="A35">
        <v>32</v>
      </c>
      <c r="B35" s="3">
        <f t="shared" si="5"/>
        <v>0.94847020933977455</v>
      </c>
      <c r="C35">
        <v>1</v>
      </c>
      <c r="D35" s="3">
        <f t="shared" si="0"/>
        <v>0.01</v>
      </c>
      <c r="E35">
        <v>32</v>
      </c>
      <c r="F35">
        <v>32</v>
      </c>
      <c r="G35">
        <f t="shared" si="1"/>
        <v>0</v>
      </c>
      <c r="H35">
        <f>SUM($G$4:G35)</f>
        <v>132</v>
      </c>
      <c r="I35">
        <f t="shared" si="2"/>
        <v>489</v>
      </c>
      <c r="J35">
        <f t="shared" si="8"/>
        <v>141</v>
      </c>
      <c r="K35" s="3">
        <f t="shared" si="3"/>
        <v>0.22705314009661837</v>
      </c>
    </row>
    <row r="36" spans="1:11" x14ac:dyDescent="0.3">
      <c r="A36">
        <v>33</v>
      </c>
      <c r="B36" s="3">
        <f t="shared" si="5"/>
        <v>0.9468599033816425</v>
      </c>
      <c r="C36">
        <v>1</v>
      </c>
      <c r="D36" s="3">
        <f t="shared" si="0"/>
        <v>0.01</v>
      </c>
      <c r="E36">
        <v>33</v>
      </c>
      <c r="F36">
        <v>33</v>
      </c>
      <c r="G36">
        <f t="shared" si="1"/>
        <v>0</v>
      </c>
      <c r="H36">
        <f>SUM($G$4:G36)</f>
        <v>132</v>
      </c>
      <c r="I36">
        <f t="shared" si="2"/>
        <v>489</v>
      </c>
      <c r="J36">
        <f t="shared" si="8"/>
        <v>141</v>
      </c>
      <c r="K36" s="3">
        <f t="shared" si="3"/>
        <v>0.22705314009661837</v>
      </c>
    </row>
    <row r="37" spans="1:11" x14ac:dyDescent="0.3">
      <c r="A37">
        <v>34</v>
      </c>
      <c r="B37" s="3">
        <f t="shared" si="5"/>
        <v>0.94524959742351045</v>
      </c>
      <c r="C37">
        <v>1</v>
      </c>
      <c r="D37" s="3">
        <f t="shared" si="0"/>
        <v>0.01</v>
      </c>
      <c r="E37">
        <v>34</v>
      </c>
      <c r="F37">
        <v>34</v>
      </c>
      <c r="G37">
        <f t="shared" si="1"/>
        <v>0</v>
      </c>
      <c r="H37">
        <f>SUM($G$4:G37)</f>
        <v>132</v>
      </c>
      <c r="I37">
        <f t="shared" si="2"/>
        <v>489</v>
      </c>
      <c r="J37">
        <f t="shared" si="8"/>
        <v>141</v>
      </c>
      <c r="K37" s="3">
        <f t="shared" si="3"/>
        <v>0.22705314009661837</v>
      </c>
    </row>
    <row r="38" spans="1:11" x14ac:dyDescent="0.3">
      <c r="A38">
        <v>35</v>
      </c>
      <c r="B38" s="3">
        <f t="shared" si="5"/>
        <v>0.94363929146537839</v>
      </c>
      <c r="C38">
        <v>1</v>
      </c>
      <c r="D38" s="3">
        <f t="shared" si="0"/>
        <v>0.01</v>
      </c>
      <c r="E38">
        <v>35</v>
      </c>
      <c r="F38">
        <v>35</v>
      </c>
      <c r="G38">
        <f t="shared" si="1"/>
        <v>0</v>
      </c>
      <c r="H38">
        <f>SUM($G$4:G38)</f>
        <v>132</v>
      </c>
      <c r="I38">
        <f t="shared" si="2"/>
        <v>489</v>
      </c>
      <c r="J38">
        <f t="shared" si="8"/>
        <v>141</v>
      </c>
      <c r="K38" s="3">
        <f t="shared" si="3"/>
        <v>0.22705314009661837</v>
      </c>
    </row>
    <row r="39" spans="1:11" x14ac:dyDescent="0.3">
      <c r="A39">
        <v>36</v>
      </c>
      <c r="B39" s="3">
        <f t="shared" si="5"/>
        <v>0.94202898550724634</v>
      </c>
      <c r="C39">
        <v>1</v>
      </c>
      <c r="D39" s="3">
        <f t="shared" si="0"/>
        <v>0.01</v>
      </c>
      <c r="E39">
        <v>36</v>
      </c>
      <c r="F39">
        <v>36</v>
      </c>
      <c r="G39">
        <f t="shared" si="1"/>
        <v>0</v>
      </c>
      <c r="H39">
        <f>SUM($G$4:G39)</f>
        <v>132</v>
      </c>
      <c r="I39">
        <f t="shared" si="2"/>
        <v>489</v>
      </c>
      <c r="J39">
        <f t="shared" si="8"/>
        <v>141</v>
      </c>
      <c r="K39" s="3">
        <f t="shared" si="3"/>
        <v>0.22705314009661837</v>
      </c>
    </row>
    <row r="40" spans="1:11" x14ac:dyDescent="0.3">
      <c r="A40">
        <v>37</v>
      </c>
      <c r="B40" s="3">
        <f t="shared" si="5"/>
        <v>0.94041867954911429</v>
      </c>
      <c r="C40">
        <v>1</v>
      </c>
      <c r="D40" s="3">
        <f t="shared" si="0"/>
        <v>0.01</v>
      </c>
      <c r="E40">
        <v>37</v>
      </c>
      <c r="F40">
        <v>37</v>
      </c>
      <c r="G40">
        <f t="shared" si="1"/>
        <v>0</v>
      </c>
      <c r="H40">
        <f>SUM($G$4:G40)</f>
        <v>132</v>
      </c>
      <c r="I40">
        <f t="shared" si="2"/>
        <v>489</v>
      </c>
      <c r="J40">
        <f t="shared" si="8"/>
        <v>141</v>
      </c>
      <c r="K40" s="3">
        <f t="shared" si="3"/>
        <v>0.22705314009661837</v>
      </c>
    </row>
    <row r="41" spans="1:11" x14ac:dyDescent="0.3">
      <c r="A41">
        <v>38</v>
      </c>
      <c r="B41" s="3">
        <f t="shared" si="5"/>
        <v>0.93880837359098224</v>
      </c>
      <c r="C41">
        <v>1</v>
      </c>
      <c r="D41" s="3">
        <f t="shared" si="0"/>
        <v>0.01</v>
      </c>
      <c r="E41">
        <v>38</v>
      </c>
      <c r="F41">
        <v>38</v>
      </c>
      <c r="G41">
        <f t="shared" si="1"/>
        <v>9</v>
      </c>
      <c r="H41">
        <f>SUM($G$4:G41)</f>
        <v>141</v>
      </c>
      <c r="I41">
        <f t="shared" si="2"/>
        <v>480</v>
      </c>
      <c r="J41">
        <f t="shared" si="8"/>
        <v>141</v>
      </c>
      <c r="K41" s="3">
        <f t="shared" si="3"/>
        <v>0.22705314009661837</v>
      </c>
    </row>
    <row r="42" spans="1:11" x14ac:dyDescent="0.3">
      <c r="A42">
        <v>39</v>
      </c>
      <c r="B42" s="3">
        <f t="shared" si="5"/>
        <v>0.93719806763285018</v>
      </c>
      <c r="C42">
        <v>1</v>
      </c>
      <c r="D42" s="3">
        <f t="shared" si="0"/>
        <v>0.01</v>
      </c>
      <c r="E42">
        <v>39</v>
      </c>
      <c r="F42">
        <v>39</v>
      </c>
      <c r="G42">
        <f t="shared" si="1"/>
        <v>0</v>
      </c>
      <c r="H42">
        <f>SUM($G$4:G42)</f>
        <v>141</v>
      </c>
      <c r="I42">
        <f t="shared" si="2"/>
        <v>480</v>
      </c>
      <c r="J42">
        <f>$H$44</f>
        <v>143</v>
      </c>
      <c r="K42" s="3">
        <f t="shared" si="3"/>
        <v>0.23027375201288244</v>
      </c>
    </row>
    <row r="43" spans="1:11" x14ac:dyDescent="0.3">
      <c r="A43">
        <v>40</v>
      </c>
      <c r="B43" s="3">
        <f t="shared" si="5"/>
        <v>0.93558776167471824</v>
      </c>
      <c r="C43">
        <v>1</v>
      </c>
      <c r="D43" s="3">
        <f t="shared" si="0"/>
        <v>0.01</v>
      </c>
      <c r="E43">
        <v>40</v>
      </c>
      <c r="F43">
        <v>40</v>
      </c>
      <c r="G43">
        <f t="shared" si="1"/>
        <v>0</v>
      </c>
      <c r="H43">
        <f>SUM($G$4:G43)</f>
        <v>141</v>
      </c>
      <c r="I43">
        <f t="shared" si="2"/>
        <v>480</v>
      </c>
      <c r="J43">
        <f t="shared" ref="J43:J44" si="9">$H$44</f>
        <v>143</v>
      </c>
      <c r="K43" s="3">
        <f t="shared" si="3"/>
        <v>0.23027375201288244</v>
      </c>
    </row>
    <row r="44" spans="1:11" x14ac:dyDescent="0.3">
      <c r="A44">
        <v>41</v>
      </c>
      <c r="B44" s="3">
        <f t="shared" si="5"/>
        <v>0.93397745571658619</v>
      </c>
      <c r="C44">
        <v>1</v>
      </c>
      <c r="D44" s="3">
        <f t="shared" si="0"/>
        <v>0.01</v>
      </c>
      <c r="E44">
        <v>41</v>
      </c>
      <c r="F44">
        <v>41</v>
      </c>
      <c r="G44">
        <f t="shared" si="1"/>
        <v>2</v>
      </c>
      <c r="H44">
        <f>SUM($G$4:G44)</f>
        <v>143</v>
      </c>
      <c r="I44">
        <f t="shared" si="2"/>
        <v>478</v>
      </c>
      <c r="J44">
        <f t="shared" si="9"/>
        <v>143</v>
      </c>
      <c r="K44" s="3">
        <f t="shared" si="3"/>
        <v>0.23027375201288244</v>
      </c>
    </row>
    <row r="45" spans="1:11" x14ac:dyDescent="0.3">
      <c r="A45">
        <v>42</v>
      </c>
      <c r="B45" s="3">
        <f t="shared" si="5"/>
        <v>0.93236714975845414</v>
      </c>
      <c r="C45">
        <v>1</v>
      </c>
      <c r="D45" s="3">
        <f t="shared" si="0"/>
        <v>0.01</v>
      </c>
      <c r="E45">
        <v>42</v>
      </c>
      <c r="F45">
        <v>42</v>
      </c>
      <c r="G45">
        <f t="shared" si="1"/>
        <v>0</v>
      </c>
      <c r="H45">
        <f>SUM($G$4:G45)</f>
        <v>143</v>
      </c>
      <c r="I45">
        <f t="shared" si="2"/>
        <v>478</v>
      </c>
      <c r="J45">
        <f>$H$46</f>
        <v>148</v>
      </c>
      <c r="K45" s="3">
        <f t="shared" si="3"/>
        <v>0.23832528180354268</v>
      </c>
    </row>
    <row r="46" spans="1:11" x14ac:dyDescent="0.3">
      <c r="A46">
        <v>43</v>
      </c>
      <c r="B46" s="3">
        <f t="shared" si="5"/>
        <v>0.93075684380032209</v>
      </c>
      <c r="C46">
        <v>1</v>
      </c>
      <c r="D46" s="3">
        <f t="shared" si="0"/>
        <v>0.01</v>
      </c>
      <c r="E46">
        <v>43</v>
      </c>
      <c r="F46">
        <v>43</v>
      </c>
      <c r="G46">
        <f t="shared" si="1"/>
        <v>5</v>
      </c>
      <c r="H46">
        <f>SUM($G$4:G46)</f>
        <v>148</v>
      </c>
      <c r="I46">
        <f t="shared" si="2"/>
        <v>473</v>
      </c>
      <c r="J46">
        <f>$H$46</f>
        <v>148</v>
      </c>
      <c r="K46" s="3">
        <f t="shared" si="3"/>
        <v>0.23832528180354268</v>
      </c>
    </row>
    <row r="47" spans="1:11" x14ac:dyDescent="0.3">
      <c r="A47">
        <v>44</v>
      </c>
      <c r="B47" s="3">
        <f t="shared" si="5"/>
        <v>0.92914653784219003</v>
      </c>
      <c r="C47">
        <v>1</v>
      </c>
      <c r="D47" s="3">
        <f t="shared" si="0"/>
        <v>0.01</v>
      </c>
      <c r="E47">
        <v>44</v>
      </c>
      <c r="F47">
        <v>44</v>
      </c>
      <c r="G47">
        <f t="shared" si="1"/>
        <v>0</v>
      </c>
      <c r="H47">
        <f>SUM($G$4:G47)</f>
        <v>148</v>
      </c>
      <c r="I47">
        <f t="shared" si="2"/>
        <v>473</v>
      </c>
      <c r="J47">
        <f>$H$48</f>
        <v>167</v>
      </c>
      <c r="K47" s="3">
        <f t="shared" si="3"/>
        <v>0.2689210950080515</v>
      </c>
    </row>
    <row r="48" spans="1:11" x14ac:dyDescent="0.3">
      <c r="A48">
        <v>45</v>
      </c>
      <c r="B48" s="3">
        <f t="shared" si="5"/>
        <v>0.92753623188405798</v>
      </c>
      <c r="C48">
        <v>1</v>
      </c>
      <c r="D48" s="3">
        <f t="shared" si="0"/>
        <v>0.01</v>
      </c>
      <c r="E48">
        <v>45</v>
      </c>
      <c r="F48">
        <v>45</v>
      </c>
      <c r="G48">
        <f t="shared" si="1"/>
        <v>19</v>
      </c>
      <c r="H48">
        <f>SUM($G$4:G48)</f>
        <v>167</v>
      </c>
      <c r="I48">
        <f t="shared" si="2"/>
        <v>454</v>
      </c>
      <c r="J48">
        <f>$H$48</f>
        <v>167</v>
      </c>
      <c r="K48" s="3">
        <f t="shared" si="3"/>
        <v>0.2689210950080515</v>
      </c>
    </row>
    <row r="49" spans="1:11" x14ac:dyDescent="0.3">
      <c r="A49">
        <v>46</v>
      </c>
      <c r="B49" s="3">
        <f t="shared" si="5"/>
        <v>0.92592592592592593</v>
      </c>
      <c r="C49">
        <v>1</v>
      </c>
      <c r="D49" s="3">
        <f t="shared" si="0"/>
        <v>0.01</v>
      </c>
      <c r="E49">
        <v>46</v>
      </c>
      <c r="F49">
        <v>46</v>
      </c>
      <c r="G49">
        <f t="shared" si="1"/>
        <v>0</v>
      </c>
      <c r="H49">
        <f>SUM($G$4:G49)</f>
        <v>167</v>
      </c>
      <c r="I49">
        <f t="shared" si="2"/>
        <v>454</v>
      </c>
      <c r="J49">
        <f>$H$55</f>
        <v>168</v>
      </c>
      <c r="K49" s="3">
        <f t="shared" si="3"/>
        <v>0.27053140096618356</v>
      </c>
    </row>
    <row r="50" spans="1:11" x14ac:dyDescent="0.3">
      <c r="A50">
        <v>47</v>
      </c>
      <c r="B50" s="3">
        <f t="shared" si="5"/>
        <v>0.92431561996779388</v>
      </c>
      <c r="C50">
        <v>1</v>
      </c>
      <c r="D50" s="3">
        <f t="shared" si="0"/>
        <v>0.01</v>
      </c>
      <c r="E50">
        <v>47</v>
      </c>
      <c r="F50">
        <v>47</v>
      </c>
      <c r="G50">
        <f t="shared" si="1"/>
        <v>0</v>
      </c>
      <c r="H50">
        <f>SUM($G$4:G50)</f>
        <v>167</v>
      </c>
      <c r="I50">
        <f t="shared" si="2"/>
        <v>454</v>
      </c>
      <c r="J50">
        <f t="shared" ref="J50:J55" si="10">$H$55</f>
        <v>168</v>
      </c>
      <c r="K50" s="3">
        <f t="shared" si="3"/>
        <v>0.27053140096618356</v>
      </c>
    </row>
    <row r="51" spans="1:11" x14ac:dyDescent="0.3">
      <c r="A51">
        <v>48</v>
      </c>
      <c r="B51" s="3">
        <f t="shared" si="5"/>
        <v>0.92270531400966183</v>
      </c>
      <c r="C51">
        <v>1</v>
      </c>
      <c r="D51" s="3">
        <f t="shared" si="0"/>
        <v>0.01</v>
      </c>
      <c r="E51">
        <v>48</v>
      </c>
      <c r="F51">
        <v>48</v>
      </c>
      <c r="G51">
        <f t="shared" si="1"/>
        <v>0</v>
      </c>
      <c r="H51">
        <f>SUM($G$4:G51)</f>
        <v>167</v>
      </c>
      <c r="I51">
        <f t="shared" si="2"/>
        <v>454</v>
      </c>
      <c r="J51">
        <f t="shared" si="10"/>
        <v>168</v>
      </c>
      <c r="K51" s="3">
        <f t="shared" si="3"/>
        <v>0.27053140096618356</v>
      </c>
    </row>
    <row r="52" spans="1:11" x14ac:dyDescent="0.3">
      <c r="A52">
        <v>49</v>
      </c>
      <c r="B52" s="3">
        <f t="shared" si="5"/>
        <v>0.92109500805152977</v>
      </c>
      <c r="C52">
        <v>1</v>
      </c>
      <c r="D52" s="3">
        <f t="shared" si="0"/>
        <v>0.01</v>
      </c>
      <c r="E52">
        <v>49</v>
      </c>
      <c r="F52">
        <v>49</v>
      </c>
      <c r="G52">
        <f t="shared" si="1"/>
        <v>0</v>
      </c>
      <c r="H52">
        <f>SUM($G$4:G52)</f>
        <v>167</v>
      </c>
      <c r="I52">
        <f t="shared" si="2"/>
        <v>454</v>
      </c>
      <c r="J52">
        <f t="shared" si="10"/>
        <v>168</v>
      </c>
      <c r="K52" s="3">
        <f t="shared" si="3"/>
        <v>0.27053140096618356</v>
      </c>
    </row>
    <row r="53" spans="1:11" x14ac:dyDescent="0.3">
      <c r="A53">
        <v>50</v>
      </c>
      <c r="B53" s="3">
        <f t="shared" si="5"/>
        <v>0.91948470209339772</v>
      </c>
      <c r="C53">
        <v>1</v>
      </c>
      <c r="D53" s="3">
        <f t="shared" si="0"/>
        <v>0.01</v>
      </c>
      <c r="E53">
        <v>50</v>
      </c>
      <c r="F53">
        <v>50</v>
      </c>
      <c r="G53">
        <f t="shared" si="1"/>
        <v>0</v>
      </c>
      <c r="H53">
        <f>SUM($G$4:G53)</f>
        <v>167</v>
      </c>
      <c r="I53">
        <f t="shared" si="2"/>
        <v>454</v>
      </c>
      <c r="J53">
        <f t="shared" si="10"/>
        <v>168</v>
      </c>
      <c r="K53" s="3">
        <f t="shared" si="3"/>
        <v>0.27053140096618356</v>
      </c>
    </row>
    <row r="54" spans="1:11" x14ac:dyDescent="0.3">
      <c r="A54">
        <v>51</v>
      </c>
      <c r="B54" s="3">
        <f t="shared" si="5"/>
        <v>0.91787439613526567</v>
      </c>
      <c r="C54">
        <v>1</v>
      </c>
      <c r="D54" s="3">
        <f t="shared" si="0"/>
        <v>0.01</v>
      </c>
      <c r="E54">
        <v>51</v>
      </c>
      <c r="F54">
        <v>51</v>
      </c>
      <c r="G54">
        <f t="shared" si="1"/>
        <v>0</v>
      </c>
      <c r="H54">
        <f>SUM($G$4:G54)</f>
        <v>167</v>
      </c>
      <c r="I54">
        <f t="shared" si="2"/>
        <v>454</v>
      </c>
      <c r="J54">
        <f t="shared" si="10"/>
        <v>168</v>
      </c>
      <c r="K54" s="3">
        <f t="shared" si="3"/>
        <v>0.27053140096618356</v>
      </c>
    </row>
    <row r="55" spans="1:11" x14ac:dyDescent="0.3">
      <c r="A55">
        <v>52</v>
      </c>
      <c r="B55" s="3">
        <f t="shared" si="5"/>
        <v>0.91626409017713362</v>
      </c>
      <c r="C55">
        <v>1</v>
      </c>
      <c r="D55" s="3">
        <f t="shared" si="0"/>
        <v>0.01</v>
      </c>
      <c r="E55">
        <v>52</v>
      </c>
      <c r="F55">
        <v>52</v>
      </c>
      <c r="G55">
        <f t="shared" si="1"/>
        <v>1</v>
      </c>
      <c r="H55">
        <f>SUM($G$4:G55)</f>
        <v>168</v>
      </c>
      <c r="I55">
        <f t="shared" si="2"/>
        <v>453</v>
      </c>
      <c r="J55">
        <f t="shared" si="10"/>
        <v>168</v>
      </c>
      <c r="K55" s="3">
        <f t="shared" si="3"/>
        <v>0.27053140096618356</v>
      </c>
    </row>
    <row r="56" spans="1:11" x14ac:dyDescent="0.3">
      <c r="A56">
        <v>53</v>
      </c>
      <c r="B56" s="3">
        <f t="shared" si="5"/>
        <v>0.91465378421900156</v>
      </c>
      <c r="C56">
        <v>1</v>
      </c>
      <c r="D56" s="3">
        <f t="shared" si="0"/>
        <v>0.01</v>
      </c>
      <c r="E56">
        <v>53</v>
      </c>
      <c r="F56">
        <v>53</v>
      </c>
      <c r="G56">
        <f t="shared" si="1"/>
        <v>0</v>
      </c>
      <c r="H56">
        <f>SUM($G$4:G56)</f>
        <v>168</v>
      </c>
      <c r="I56">
        <f t="shared" si="2"/>
        <v>453</v>
      </c>
      <c r="J56">
        <f>$H$65</f>
        <v>170</v>
      </c>
      <c r="K56" s="3">
        <f t="shared" si="3"/>
        <v>0.27375201288244766</v>
      </c>
    </row>
    <row r="57" spans="1:11" x14ac:dyDescent="0.3">
      <c r="A57">
        <v>54</v>
      </c>
      <c r="B57" s="3">
        <f t="shared" si="5"/>
        <v>0.91304347826086962</v>
      </c>
      <c r="C57">
        <v>1</v>
      </c>
      <c r="D57" s="3">
        <f t="shared" si="0"/>
        <v>0.01</v>
      </c>
      <c r="E57">
        <v>54</v>
      </c>
      <c r="F57">
        <v>54</v>
      </c>
      <c r="G57">
        <f t="shared" si="1"/>
        <v>0</v>
      </c>
      <c r="H57">
        <f>SUM($G$4:G57)</f>
        <v>168</v>
      </c>
      <c r="I57">
        <f t="shared" si="2"/>
        <v>453</v>
      </c>
      <c r="J57">
        <f t="shared" ref="J57:J65" si="11">$H$65</f>
        <v>170</v>
      </c>
      <c r="K57" s="3">
        <f t="shared" si="3"/>
        <v>0.27375201288244766</v>
      </c>
    </row>
    <row r="58" spans="1:11" x14ac:dyDescent="0.3">
      <c r="A58">
        <v>55</v>
      </c>
      <c r="B58" s="3">
        <f t="shared" si="5"/>
        <v>0.91143317230273757</v>
      </c>
      <c r="C58">
        <v>1</v>
      </c>
      <c r="D58" s="3">
        <f t="shared" si="0"/>
        <v>0.01</v>
      </c>
      <c r="E58">
        <v>55</v>
      </c>
      <c r="F58">
        <v>55</v>
      </c>
      <c r="G58">
        <f t="shared" si="1"/>
        <v>0</v>
      </c>
      <c r="H58">
        <f>SUM($G$4:G58)</f>
        <v>168</v>
      </c>
      <c r="I58">
        <f t="shared" si="2"/>
        <v>453</v>
      </c>
      <c r="J58">
        <f t="shared" si="11"/>
        <v>170</v>
      </c>
      <c r="K58" s="3">
        <f t="shared" si="3"/>
        <v>0.27375201288244766</v>
      </c>
    </row>
    <row r="59" spans="1:11" x14ac:dyDescent="0.3">
      <c r="A59">
        <v>56</v>
      </c>
      <c r="B59" s="3">
        <f t="shared" si="5"/>
        <v>0.90982286634460552</v>
      </c>
      <c r="C59">
        <v>1</v>
      </c>
      <c r="D59" s="3">
        <f t="shared" si="0"/>
        <v>0.01</v>
      </c>
      <c r="E59">
        <v>56</v>
      </c>
      <c r="F59">
        <v>56</v>
      </c>
      <c r="G59">
        <f t="shared" si="1"/>
        <v>0</v>
      </c>
      <c r="H59">
        <f>SUM($G$4:G59)</f>
        <v>168</v>
      </c>
      <c r="I59">
        <f t="shared" si="2"/>
        <v>453</v>
      </c>
      <c r="J59">
        <f t="shared" si="11"/>
        <v>170</v>
      </c>
      <c r="K59" s="3">
        <f t="shared" si="3"/>
        <v>0.27375201288244766</v>
      </c>
    </row>
    <row r="60" spans="1:11" x14ac:dyDescent="0.3">
      <c r="A60">
        <v>57</v>
      </c>
      <c r="B60" s="3">
        <f t="shared" si="5"/>
        <v>0.90821256038647347</v>
      </c>
      <c r="C60">
        <v>1</v>
      </c>
      <c r="D60" s="3">
        <f t="shared" si="0"/>
        <v>0.01</v>
      </c>
      <c r="E60">
        <v>57</v>
      </c>
      <c r="F60">
        <v>57</v>
      </c>
      <c r="G60">
        <f t="shared" si="1"/>
        <v>0</v>
      </c>
      <c r="H60">
        <f>SUM($G$4:G60)</f>
        <v>168</v>
      </c>
      <c r="I60">
        <f t="shared" si="2"/>
        <v>453</v>
      </c>
      <c r="J60">
        <f t="shared" si="11"/>
        <v>170</v>
      </c>
      <c r="K60" s="3">
        <f t="shared" si="3"/>
        <v>0.27375201288244766</v>
      </c>
    </row>
    <row r="61" spans="1:11" x14ac:dyDescent="0.3">
      <c r="A61">
        <v>58</v>
      </c>
      <c r="B61" s="3">
        <f t="shared" si="5"/>
        <v>0.90660225442834141</v>
      </c>
      <c r="C61">
        <v>1</v>
      </c>
      <c r="D61" s="3">
        <f t="shared" si="0"/>
        <v>0.01</v>
      </c>
      <c r="E61">
        <v>58</v>
      </c>
      <c r="F61">
        <v>58</v>
      </c>
      <c r="G61">
        <f t="shared" si="1"/>
        <v>0</v>
      </c>
      <c r="H61">
        <f>SUM($G$4:G61)</f>
        <v>168</v>
      </c>
      <c r="I61">
        <f t="shared" si="2"/>
        <v>453</v>
      </c>
      <c r="J61">
        <f t="shared" si="11"/>
        <v>170</v>
      </c>
      <c r="K61" s="3">
        <f t="shared" si="3"/>
        <v>0.27375201288244766</v>
      </c>
    </row>
    <row r="62" spans="1:11" x14ac:dyDescent="0.3">
      <c r="A62">
        <v>59</v>
      </c>
      <c r="B62" s="3">
        <f t="shared" si="5"/>
        <v>0.90499194847020936</v>
      </c>
      <c r="C62">
        <v>1</v>
      </c>
      <c r="D62" s="3">
        <f t="shared" si="0"/>
        <v>0.01</v>
      </c>
      <c r="E62">
        <v>59</v>
      </c>
      <c r="F62">
        <v>59</v>
      </c>
      <c r="G62">
        <f t="shared" si="1"/>
        <v>0</v>
      </c>
      <c r="H62">
        <f>SUM($G$4:G62)</f>
        <v>168</v>
      </c>
      <c r="I62">
        <f t="shared" si="2"/>
        <v>453</v>
      </c>
      <c r="J62">
        <f t="shared" si="11"/>
        <v>170</v>
      </c>
      <c r="K62" s="3">
        <f t="shared" si="3"/>
        <v>0.27375201288244766</v>
      </c>
    </row>
    <row r="63" spans="1:11" x14ac:dyDescent="0.3">
      <c r="A63">
        <v>60</v>
      </c>
      <c r="B63" s="3">
        <f t="shared" si="5"/>
        <v>0.90338164251207731</v>
      </c>
      <c r="C63">
        <v>1</v>
      </c>
      <c r="D63" s="3">
        <f t="shared" si="0"/>
        <v>0.01</v>
      </c>
      <c r="E63">
        <v>60</v>
      </c>
      <c r="F63">
        <v>60</v>
      </c>
      <c r="G63">
        <f t="shared" si="1"/>
        <v>0</v>
      </c>
      <c r="H63">
        <f>SUM($G$4:G63)</f>
        <v>168</v>
      </c>
      <c r="I63">
        <f t="shared" si="2"/>
        <v>453</v>
      </c>
      <c r="J63">
        <f t="shared" si="11"/>
        <v>170</v>
      </c>
      <c r="K63" s="3">
        <f t="shared" si="3"/>
        <v>0.27375201288244766</v>
      </c>
    </row>
    <row r="64" spans="1:11" x14ac:dyDescent="0.3">
      <c r="A64">
        <v>61</v>
      </c>
      <c r="B64" s="3">
        <f t="shared" si="5"/>
        <v>0.90177133655394526</v>
      </c>
      <c r="C64">
        <v>1</v>
      </c>
      <c r="D64" s="3">
        <f t="shared" si="0"/>
        <v>0.01</v>
      </c>
      <c r="E64">
        <v>61</v>
      </c>
      <c r="F64">
        <v>61</v>
      </c>
      <c r="G64">
        <f t="shared" si="1"/>
        <v>0</v>
      </c>
      <c r="H64">
        <f>SUM($G$4:G64)</f>
        <v>168</v>
      </c>
      <c r="I64">
        <f t="shared" si="2"/>
        <v>453</v>
      </c>
      <c r="J64">
        <f t="shared" si="11"/>
        <v>170</v>
      </c>
      <c r="K64" s="3">
        <f t="shared" si="3"/>
        <v>0.27375201288244766</v>
      </c>
    </row>
    <row r="65" spans="1:11" x14ac:dyDescent="0.3">
      <c r="A65">
        <v>62</v>
      </c>
      <c r="B65" s="3">
        <f t="shared" si="5"/>
        <v>0.90016103059581321</v>
      </c>
      <c r="C65">
        <v>1</v>
      </c>
      <c r="D65" s="3">
        <f t="shared" si="0"/>
        <v>0.01</v>
      </c>
      <c r="E65">
        <v>62</v>
      </c>
      <c r="F65">
        <v>62</v>
      </c>
      <c r="G65">
        <f t="shared" si="1"/>
        <v>2</v>
      </c>
      <c r="H65">
        <f>SUM($G$4:G65)</f>
        <v>170</v>
      </c>
      <c r="I65">
        <f t="shared" si="2"/>
        <v>451</v>
      </c>
      <c r="J65">
        <f t="shared" si="11"/>
        <v>170</v>
      </c>
      <c r="K65" s="3">
        <f t="shared" si="3"/>
        <v>0.27375201288244766</v>
      </c>
    </row>
    <row r="66" spans="1:11" x14ac:dyDescent="0.3">
      <c r="A66">
        <v>63</v>
      </c>
      <c r="B66" s="3">
        <f t="shared" si="5"/>
        <v>0.89855072463768115</v>
      </c>
      <c r="C66">
        <v>1</v>
      </c>
      <c r="D66" s="3">
        <f t="shared" si="0"/>
        <v>0.01</v>
      </c>
      <c r="E66">
        <v>63</v>
      </c>
      <c r="F66">
        <v>63</v>
      </c>
      <c r="G66">
        <f t="shared" si="1"/>
        <v>0</v>
      </c>
      <c r="H66">
        <f>SUM($G$4:G66)</f>
        <v>170</v>
      </c>
      <c r="I66">
        <f t="shared" si="2"/>
        <v>451</v>
      </c>
      <c r="J66">
        <f>$H$71</f>
        <v>171</v>
      </c>
      <c r="K66" s="3">
        <f t="shared" si="3"/>
        <v>0.27536231884057971</v>
      </c>
    </row>
    <row r="67" spans="1:11" x14ac:dyDescent="0.3">
      <c r="A67">
        <v>64</v>
      </c>
      <c r="B67" s="3">
        <f t="shared" si="5"/>
        <v>0.8969404186795491</v>
      </c>
      <c r="C67">
        <v>1</v>
      </c>
      <c r="D67" s="3">
        <f t="shared" si="0"/>
        <v>0.01</v>
      </c>
      <c r="E67">
        <v>64</v>
      </c>
      <c r="F67">
        <v>64</v>
      </c>
      <c r="G67">
        <f t="shared" si="1"/>
        <v>0</v>
      </c>
      <c r="H67">
        <f>SUM($G$4:G67)</f>
        <v>170</v>
      </c>
      <c r="I67">
        <f t="shared" si="2"/>
        <v>451</v>
      </c>
      <c r="J67">
        <f t="shared" ref="J67:J71" si="12">$H$71</f>
        <v>171</v>
      </c>
      <c r="K67" s="3">
        <f t="shared" si="3"/>
        <v>0.27536231884057971</v>
      </c>
    </row>
    <row r="68" spans="1:11" x14ac:dyDescent="0.3">
      <c r="A68">
        <v>65</v>
      </c>
      <c r="B68" s="3">
        <f t="shared" si="5"/>
        <v>0.89533011272141705</v>
      </c>
      <c r="C68">
        <v>1</v>
      </c>
      <c r="D68" s="3">
        <f t="shared" si="0"/>
        <v>0.01</v>
      </c>
      <c r="E68">
        <v>65</v>
      </c>
      <c r="F68">
        <v>65</v>
      </c>
      <c r="G68">
        <f t="shared" si="1"/>
        <v>0</v>
      </c>
      <c r="H68">
        <f>SUM($G$4:G68)</f>
        <v>170</v>
      </c>
      <c r="I68">
        <f t="shared" si="2"/>
        <v>451</v>
      </c>
      <c r="J68">
        <f t="shared" si="12"/>
        <v>171</v>
      </c>
      <c r="K68" s="3">
        <f t="shared" si="3"/>
        <v>0.27536231884057971</v>
      </c>
    </row>
    <row r="69" spans="1:11" x14ac:dyDescent="0.3">
      <c r="A69">
        <v>66</v>
      </c>
      <c r="B69" s="3">
        <f t="shared" ref="B69:B132" si="13">1-A69/621</f>
        <v>0.893719806763285</v>
      </c>
      <c r="C69">
        <v>1</v>
      </c>
      <c r="D69" s="3">
        <f t="shared" ref="D69:D132" si="14">C69/100</f>
        <v>0.01</v>
      </c>
      <c r="E69">
        <v>66</v>
      </c>
      <c r="F69">
        <v>66</v>
      </c>
      <c r="G69">
        <f t="shared" ref="G69:G103" si="15">COUNTIF($C$4:$C$624,F69)</f>
        <v>0</v>
      </c>
      <c r="H69">
        <f>SUM($G$4:G69)</f>
        <v>170</v>
      </c>
      <c r="I69">
        <f t="shared" ref="I69:I103" si="16">COUNT($C$4:$C$624)-H69</f>
        <v>451</v>
      </c>
      <c r="J69">
        <f t="shared" si="12"/>
        <v>171</v>
      </c>
      <c r="K69" s="3">
        <f t="shared" ref="K69:K103" si="17">J69/COUNT($C$4:$C$624)</f>
        <v>0.27536231884057971</v>
      </c>
    </row>
    <row r="70" spans="1:11" x14ac:dyDescent="0.3">
      <c r="A70">
        <v>67</v>
      </c>
      <c r="B70" s="3">
        <f t="shared" si="13"/>
        <v>0.89210950080515294</v>
      </c>
      <c r="C70">
        <v>1</v>
      </c>
      <c r="D70" s="3">
        <f t="shared" si="14"/>
        <v>0.01</v>
      </c>
      <c r="E70">
        <v>67</v>
      </c>
      <c r="F70">
        <v>67</v>
      </c>
      <c r="G70">
        <f t="shared" si="15"/>
        <v>0</v>
      </c>
      <c r="H70">
        <f>SUM($G$4:G70)</f>
        <v>170</v>
      </c>
      <c r="I70">
        <f t="shared" si="16"/>
        <v>451</v>
      </c>
      <c r="J70">
        <f t="shared" si="12"/>
        <v>171</v>
      </c>
      <c r="K70" s="3">
        <f t="shared" si="17"/>
        <v>0.27536231884057971</v>
      </c>
    </row>
    <row r="71" spans="1:11" x14ac:dyDescent="0.3">
      <c r="A71">
        <v>68</v>
      </c>
      <c r="B71" s="3">
        <f t="shared" si="13"/>
        <v>0.89049919484702089</v>
      </c>
      <c r="C71">
        <v>1</v>
      </c>
      <c r="D71" s="3">
        <f t="shared" si="14"/>
        <v>0.01</v>
      </c>
      <c r="E71">
        <v>68</v>
      </c>
      <c r="F71">
        <v>68</v>
      </c>
      <c r="G71">
        <f t="shared" si="15"/>
        <v>1</v>
      </c>
      <c r="H71">
        <f>SUM($G$4:G71)</f>
        <v>171</v>
      </c>
      <c r="I71">
        <f t="shared" si="16"/>
        <v>450</v>
      </c>
      <c r="J71">
        <f t="shared" si="12"/>
        <v>171</v>
      </c>
      <c r="K71" s="3">
        <f t="shared" si="17"/>
        <v>0.27536231884057971</v>
      </c>
    </row>
    <row r="72" spans="1:11" x14ac:dyDescent="0.3">
      <c r="A72">
        <v>69</v>
      </c>
      <c r="B72" s="3">
        <f t="shared" si="13"/>
        <v>0.88888888888888884</v>
      </c>
      <c r="C72">
        <v>1</v>
      </c>
      <c r="D72" s="3">
        <f t="shared" si="14"/>
        <v>0.01</v>
      </c>
      <c r="E72">
        <v>69</v>
      </c>
      <c r="F72">
        <v>69</v>
      </c>
      <c r="G72">
        <f t="shared" si="15"/>
        <v>0</v>
      </c>
      <c r="H72">
        <f>SUM($G$4:G72)</f>
        <v>171</v>
      </c>
      <c r="I72">
        <f t="shared" si="16"/>
        <v>450</v>
      </c>
      <c r="J72">
        <f>$H$74</f>
        <v>174</v>
      </c>
      <c r="K72" s="3">
        <f t="shared" si="17"/>
        <v>0.28019323671497587</v>
      </c>
    </row>
    <row r="73" spans="1:11" x14ac:dyDescent="0.3">
      <c r="A73">
        <v>70</v>
      </c>
      <c r="B73" s="3">
        <f t="shared" si="13"/>
        <v>0.88727858293075679</v>
      </c>
      <c r="C73">
        <v>1</v>
      </c>
      <c r="D73" s="3">
        <f t="shared" si="14"/>
        <v>0.01</v>
      </c>
      <c r="E73">
        <v>70</v>
      </c>
      <c r="F73">
        <v>70</v>
      </c>
      <c r="G73">
        <f t="shared" si="15"/>
        <v>0</v>
      </c>
      <c r="H73">
        <f>SUM($G$4:G73)</f>
        <v>171</v>
      </c>
      <c r="I73">
        <f t="shared" si="16"/>
        <v>450</v>
      </c>
      <c r="J73">
        <f t="shared" ref="J73:J74" si="18">$H$74</f>
        <v>174</v>
      </c>
      <c r="K73" s="3">
        <f t="shared" si="17"/>
        <v>0.28019323671497587</v>
      </c>
    </row>
    <row r="74" spans="1:11" x14ac:dyDescent="0.3">
      <c r="A74">
        <v>71</v>
      </c>
      <c r="B74" s="3">
        <f t="shared" si="13"/>
        <v>0.88566827697262485</v>
      </c>
      <c r="C74">
        <v>1</v>
      </c>
      <c r="D74" s="3">
        <f t="shared" si="14"/>
        <v>0.01</v>
      </c>
      <c r="E74">
        <v>71</v>
      </c>
      <c r="F74">
        <v>71</v>
      </c>
      <c r="G74">
        <f t="shared" si="15"/>
        <v>3</v>
      </c>
      <c r="H74">
        <f>SUM($G$4:G74)</f>
        <v>174</v>
      </c>
      <c r="I74">
        <f t="shared" si="16"/>
        <v>447</v>
      </c>
      <c r="J74">
        <f t="shared" si="18"/>
        <v>174</v>
      </c>
      <c r="K74" s="3">
        <f t="shared" si="17"/>
        <v>0.28019323671497587</v>
      </c>
    </row>
    <row r="75" spans="1:11" x14ac:dyDescent="0.3">
      <c r="A75">
        <v>72</v>
      </c>
      <c r="B75" s="3">
        <f t="shared" si="13"/>
        <v>0.88405797101449279</v>
      </c>
      <c r="C75">
        <v>1</v>
      </c>
      <c r="D75" s="3">
        <f t="shared" si="14"/>
        <v>0.01</v>
      </c>
      <c r="E75">
        <v>72</v>
      </c>
      <c r="F75">
        <v>72</v>
      </c>
      <c r="G75">
        <f t="shared" si="15"/>
        <v>0</v>
      </c>
      <c r="H75">
        <f>SUM($G$4:G75)</f>
        <v>174</v>
      </c>
      <c r="I75">
        <f t="shared" si="16"/>
        <v>447</v>
      </c>
      <c r="J75">
        <f>$H$84</f>
        <v>175</v>
      </c>
      <c r="K75" s="3">
        <f t="shared" si="17"/>
        <v>0.28180354267310787</v>
      </c>
    </row>
    <row r="76" spans="1:11" x14ac:dyDescent="0.3">
      <c r="A76">
        <v>73</v>
      </c>
      <c r="B76" s="3">
        <f t="shared" si="13"/>
        <v>0.88244766505636074</v>
      </c>
      <c r="C76">
        <v>1</v>
      </c>
      <c r="D76" s="3">
        <f t="shared" si="14"/>
        <v>0.01</v>
      </c>
      <c r="E76">
        <v>73</v>
      </c>
      <c r="F76">
        <v>73</v>
      </c>
      <c r="G76">
        <f t="shared" si="15"/>
        <v>0</v>
      </c>
      <c r="H76">
        <f>SUM($G$4:G76)</f>
        <v>174</v>
      </c>
      <c r="I76">
        <f t="shared" si="16"/>
        <v>447</v>
      </c>
      <c r="J76">
        <f t="shared" ref="J76:J84" si="19">$H$84</f>
        <v>175</v>
      </c>
      <c r="K76" s="3">
        <f t="shared" si="17"/>
        <v>0.28180354267310787</v>
      </c>
    </row>
    <row r="77" spans="1:11" x14ac:dyDescent="0.3">
      <c r="A77">
        <v>74</v>
      </c>
      <c r="B77" s="3">
        <f t="shared" si="13"/>
        <v>0.88083735909822869</v>
      </c>
      <c r="C77">
        <v>1</v>
      </c>
      <c r="D77" s="3">
        <f t="shared" si="14"/>
        <v>0.01</v>
      </c>
      <c r="E77">
        <v>74</v>
      </c>
      <c r="F77">
        <v>74</v>
      </c>
      <c r="G77">
        <f t="shared" si="15"/>
        <v>0</v>
      </c>
      <c r="H77">
        <f>SUM($G$4:G77)</f>
        <v>174</v>
      </c>
      <c r="I77">
        <f t="shared" si="16"/>
        <v>447</v>
      </c>
      <c r="J77">
        <f t="shared" si="19"/>
        <v>175</v>
      </c>
      <c r="K77" s="3">
        <f t="shared" si="17"/>
        <v>0.28180354267310787</v>
      </c>
    </row>
    <row r="78" spans="1:11" x14ac:dyDescent="0.3">
      <c r="A78">
        <v>75</v>
      </c>
      <c r="B78" s="3">
        <f t="shared" si="13"/>
        <v>0.87922705314009664</v>
      </c>
      <c r="C78">
        <v>1</v>
      </c>
      <c r="D78" s="3">
        <f t="shared" si="14"/>
        <v>0.01</v>
      </c>
      <c r="E78">
        <v>75</v>
      </c>
      <c r="F78">
        <v>75</v>
      </c>
      <c r="G78">
        <f t="shared" si="15"/>
        <v>0</v>
      </c>
      <c r="H78">
        <f>SUM($G$4:G78)</f>
        <v>174</v>
      </c>
      <c r="I78">
        <f t="shared" si="16"/>
        <v>447</v>
      </c>
      <c r="J78">
        <f t="shared" si="19"/>
        <v>175</v>
      </c>
      <c r="K78" s="3">
        <f t="shared" si="17"/>
        <v>0.28180354267310787</v>
      </c>
    </row>
    <row r="79" spans="1:11" x14ac:dyDescent="0.3">
      <c r="A79">
        <v>76</v>
      </c>
      <c r="B79" s="3">
        <f t="shared" si="13"/>
        <v>0.87761674718196458</v>
      </c>
      <c r="C79">
        <v>1</v>
      </c>
      <c r="D79" s="3">
        <f t="shared" si="14"/>
        <v>0.01</v>
      </c>
      <c r="E79">
        <v>76</v>
      </c>
      <c r="F79">
        <v>76</v>
      </c>
      <c r="G79">
        <f t="shared" si="15"/>
        <v>0</v>
      </c>
      <c r="H79">
        <f>SUM($G$4:G79)</f>
        <v>174</v>
      </c>
      <c r="I79">
        <f t="shared" si="16"/>
        <v>447</v>
      </c>
      <c r="J79">
        <f t="shared" si="19"/>
        <v>175</v>
      </c>
      <c r="K79" s="3">
        <f t="shared" si="17"/>
        <v>0.28180354267310787</v>
      </c>
    </row>
    <row r="80" spans="1:11" x14ac:dyDescent="0.3">
      <c r="A80">
        <v>77</v>
      </c>
      <c r="B80" s="3">
        <f t="shared" si="13"/>
        <v>0.87600644122383253</v>
      </c>
      <c r="C80">
        <v>1</v>
      </c>
      <c r="D80" s="3">
        <f t="shared" si="14"/>
        <v>0.01</v>
      </c>
      <c r="E80">
        <v>77</v>
      </c>
      <c r="F80">
        <v>77</v>
      </c>
      <c r="G80">
        <f t="shared" si="15"/>
        <v>0</v>
      </c>
      <c r="H80">
        <f>SUM($G$4:G80)</f>
        <v>174</v>
      </c>
      <c r="I80">
        <f t="shared" si="16"/>
        <v>447</v>
      </c>
      <c r="J80">
        <f t="shared" si="19"/>
        <v>175</v>
      </c>
      <c r="K80" s="3">
        <f t="shared" si="17"/>
        <v>0.28180354267310787</v>
      </c>
    </row>
    <row r="81" spans="1:11" x14ac:dyDescent="0.3">
      <c r="A81">
        <v>78</v>
      </c>
      <c r="B81" s="3">
        <f t="shared" si="13"/>
        <v>0.87439613526570048</v>
      </c>
      <c r="C81">
        <v>1</v>
      </c>
      <c r="D81" s="3">
        <f t="shared" si="14"/>
        <v>0.01</v>
      </c>
      <c r="E81">
        <v>78</v>
      </c>
      <c r="F81">
        <v>78</v>
      </c>
      <c r="G81">
        <f t="shared" si="15"/>
        <v>0</v>
      </c>
      <c r="H81">
        <f>SUM($G$4:G81)</f>
        <v>174</v>
      </c>
      <c r="I81">
        <f t="shared" si="16"/>
        <v>447</v>
      </c>
      <c r="J81">
        <f t="shared" si="19"/>
        <v>175</v>
      </c>
      <c r="K81" s="3">
        <f t="shared" si="17"/>
        <v>0.28180354267310787</v>
      </c>
    </row>
    <row r="82" spans="1:11" x14ac:dyDescent="0.3">
      <c r="A82">
        <v>79</v>
      </c>
      <c r="B82" s="3">
        <f t="shared" si="13"/>
        <v>0.87278582930756843</v>
      </c>
      <c r="C82">
        <v>1</v>
      </c>
      <c r="D82" s="3">
        <f t="shared" si="14"/>
        <v>0.01</v>
      </c>
      <c r="E82">
        <v>79</v>
      </c>
      <c r="F82">
        <v>79</v>
      </c>
      <c r="G82">
        <f t="shared" si="15"/>
        <v>0</v>
      </c>
      <c r="H82">
        <f>SUM($G$4:G82)</f>
        <v>174</v>
      </c>
      <c r="I82">
        <f t="shared" si="16"/>
        <v>447</v>
      </c>
      <c r="J82">
        <f t="shared" si="19"/>
        <v>175</v>
      </c>
      <c r="K82" s="3">
        <f t="shared" si="17"/>
        <v>0.28180354267310787</v>
      </c>
    </row>
    <row r="83" spans="1:11" x14ac:dyDescent="0.3">
      <c r="A83">
        <v>80</v>
      </c>
      <c r="B83" s="3">
        <f t="shared" si="13"/>
        <v>0.87117552334943638</v>
      </c>
      <c r="C83">
        <v>1</v>
      </c>
      <c r="D83" s="3">
        <f t="shared" si="14"/>
        <v>0.01</v>
      </c>
      <c r="E83">
        <v>80</v>
      </c>
      <c r="F83">
        <v>80</v>
      </c>
      <c r="G83">
        <f t="shared" si="15"/>
        <v>0</v>
      </c>
      <c r="H83">
        <f>SUM($G$4:G83)</f>
        <v>174</v>
      </c>
      <c r="I83">
        <f t="shared" si="16"/>
        <v>447</v>
      </c>
      <c r="J83">
        <f t="shared" si="19"/>
        <v>175</v>
      </c>
      <c r="K83" s="3">
        <f t="shared" si="17"/>
        <v>0.28180354267310787</v>
      </c>
    </row>
    <row r="84" spans="1:11" x14ac:dyDescent="0.3">
      <c r="A84">
        <v>81</v>
      </c>
      <c r="B84" s="3">
        <f t="shared" si="13"/>
        <v>0.86956521739130432</v>
      </c>
      <c r="C84">
        <v>1</v>
      </c>
      <c r="D84" s="3">
        <f t="shared" si="14"/>
        <v>0.01</v>
      </c>
      <c r="E84">
        <v>81</v>
      </c>
      <c r="F84">
        <v>81</v>
      </c>
      <c r="G84">
        <f t="shared" si="15"/>
        <v>1</v>
      </c>
      <c r="H84">
        <f>SUM($G$4:G84)</f>
        <v>175</v>
      </c>
      <c r="I84">
        <f t="shared" si="16"/>
        <v>446</v>
      </c>
      <c r="J84">
        <f t="shared" si="19"/>
        <v>175</v>
      </c>
      <c r="K84" s="3">
        <f t="shared" si="17"/>
        <v>0.28180354267310787</v>
      </c>
    </row>
    <row r="85" spans="1:11" x14ac:dyDescent="0.3">
      <c r="A85">
        <v>82</v>
      </c>
      <c r="B85" s="3">
        <f t="shared" si="13"/>
        <v>0.86795491143317227</v>
      </c>
      <c r="C85">
        <v>6</v>
      </c>
      <c r="D85" s="3">
        <f t="shared" si="14"/>
        <v>0.06</v>
      </c>
      <c r="E85">
        <v>82</v>
      </c>
      <c r="F85">
        <v>82</v>
      </c>
      <c r="G85">
        <f t="shared" si="15"/>
        <v>0</v>
      </c>
      <c r="H85">
        <f>SUM($G$4:G85)</f>
        <v>175</v>
      </c>
      <c r="I85">
        <f t="shared" si="16"/>
        <v>446</v>
      </c>
      <c r="J85">
        <f>$H$88</f>
        <v>176</v>
      </c>
      <c r="K85" s="3">
        <f t="shared" si="17"/>
        <v>0.28341384863123992</v>
      </c>
    </row>
    <row r="86" spans="1:11" x14ac:dyDescent="0.3">
      <c r="A86">
        <v>83</v>
      </c>
      <c r="B86" s="3">
        <f t="shared" si="13"/>
        <v>0.86634460547504022</v>
      </c>
      <c r="C86">
        <v>6</v>
      </c>
      <c r="D86" s="3">
        <f t="shared" si="14"/>
        <v>0.06</v>
      </c>
      <c r="E86">
        <v>83</v>
      </c>
      <c r="F86">
        <v>83</v>
      </c>
      <c r="G86">
        <f t="shared" si="15"/>
        <v>0</v>
      </c>
      <c r="H86">
        <f>SUM($G$4:G86)</f>
        <v>175</v>
      </c>
      <c r="I86">
        <f t="shared" si="16"/>
        <v>446</v>
      </c>
      <c r="J86">
        <f t="shared" ref="J86:J88" si="20">$H$88</f>
        <v>176</v>
      </c>
      <c r="K86" s="3">
        <f t="shared" si="17"/>
        <v>0.28341384863123992</v>
      </c>
    </row>
    <row r="87" spans="1:11" x14ac:dyDescent="0.3">
      <c r="A87">
        <v>84</v>
      </c>
      <c r="B87" s="3">
        <f t="shared" si="13"/>
        <v>0.86473429951690828</v>
      </c>
      <c r="C87">
        <v>6</v>
      </c>
      <c r="D87" s="3">
        <f t="shared" si="14"/>
        <v>0.06</v>
      </c>
      <c r="E87">
        <v>84</v>
      </c>
      <c r="F87">
        <v>84</v>
      </c>
      <c r="G87">
        <f t="shared" si="15"/>
        <v>0</v>
      </c>
      <c r="H87">
        <f>SUM($G$4:G87)</f>
        <v>175</v>
      </c>
      <c r="I87">
        <f t="shared" si="16"/>
        <v>446</v>
      </c>
      <c r="J87">
        <f t="shared" si="20"/>
        <v>176</v>
      </c>
      <c r="K87" s="3">
        <f t="shared" si="17"/>
        <v>0.28341384863123992</v>
      </c>
    </row>
    <row r="88" spans="1:11" x14ac:dyDescent="0.3">
      <c r="A88">
        <v>85</v>
      </c>
      <c r="B88" s="3">
        <f t="shared" si="13"/>
        <v>0.86312399355877623</v>
      </c>
      <c r="C88">
        <v>8</v>
      </c>
      <c r="D88" s="3">
        <f t="shared" si="14"/>
        <v>0.08</v>
      </c>
      <c r="E88">
        <v>85</v>
      </c>
      <c r="F88">
        <v>85</v>
      </c>
      <c r="G88">
        <f t="shared" si="15"/>
        <v>1</v>
      </c>
      <c r="H88">
        <f>SUM($G$4:G88)</f>
        <v>176</v>
      </c>
      <c r="I88">
        <f t="shared" si="16"/>
        <v>445</v>
      </c>
      <c r="J88">
        <f t="shared" si="20"/>
        <v>176</v>
      </c>
      <c r="K88" s="3">
        <f t="shared" si="17"/>
        <v>0.28341384863123992</v>
      </c>
    </row>
    <row r="89" spans="1:11" x14ac:dyDescent="0.3">
      <c r="A89">
        <v>86</v>
      </c>
      <c r="B89" s="3">
        <f t="shared" si="13"/>
        <v>0.86151368760064417</v>
      </c>
      <c r="C89">
        <v>8</v>
      </c>
      <c r="D89" s="3">
        <f t="shared" si="14"/>
        <v>0.08</v>
      </c>
      <c r="E89">
        <v>86</v>
      </c>
      <c r="F89">
        <v>86</v>
      </c>
      <c r="G89">
        <f t="shared" si="15"/>
        <v>0</v>
      </c>
      <c r="H89">
        <f>SUM($G$4:G89)</f>
        <v>176</v>
      </c>
      <c r="I89">
        <f t="shared" si="16"/>
        <v>445</v>
      </c>
      <c r="J89">
        <f>$H$97</f>
        <v>177</v>
      </c>
      <c r="K89" s="3">
        <f t="shared" si="17"/>
        <v>0.28502415458937197</v>
      </c>
    </row>
    <row r="90" spans="1:11" x14ac:dyDescent="0.3">
      <c r="A90">
        <v>87</v>
      </c>
      <c r="B90" s="3">
        <f t="shared" si="13"/>
        <v>0.85990338164251212</v>
      </c>
      <c r="C90">
        <v>8</v>
      </c>
      <c r="D90" s="3">
        <f t="shared" si="14"/>
        <v>0.08</v>
      </c>
      <c r="E90">
        <v>87</v>
      </c>
      <c r="F90">
        <v>87</v>
      </c>
      <c r="G90">
        <f t="shared" si="15"/>
        <v>0</v>
      </c>
      <c r="H90">
        <f>SUM($G$4:G90)</f>
        <v>176</v>
      </c>
      <c r="I90">
        <f t="shared" si="16"/>
        <v>445</v>
      </c>
      <c r="J90">
        <f t="shared" ref="J90:J97" si="21">$H$97</f>
        <v>177</v>
      </c>
      <c r="K90" s="3">
        <f t="shared" si="17"/>
        <v>0.28502415458937197</v>
      </c>
    </row>
    <row r="91" spans="1:11" x14ac:dyDescent="0.3">
      <c r="A91">
        <v>88</v>
      </c>
      <c r="B91" s="3">
        <f t="shared" si="13"/>
        <v>0.85829307568438007</v>
      </c>
      <c r="C91">
        <v>10</v>
      </c>
      <c r="D91" s="3">
        <f t="shared" si="14"/>
        <v>0.1</v>
      </c>
      <c r="E91">
        <v>88</v>
      </c>
      <c r="F91">
        <v>88</v>
      </c>
      <c r="G91">
        <f t="shared" si="15"/>
        <v>0</v>
      </c>
      <c r="H91">
        <f>SUM($G$4:G91)</f>
        <v>176</v>
      </c>
      <c r="I91">
        <f t="shared" si="16"/>
        <v>445</v>
      </c>
      <c r="J91">
        <f t="shared" si="21"/>
        <v>177</v>
      </c>
      <c r="K91" s="3">
        <f t="shared" si="17"/>
        <v>0.28502415458937197</v>
      </c>
    </row>
    <row r="92" spans="1:11" x14ac:dyDescent="0.3">
      <c r="A92">
        <v>89</v>
      </c>
      <c r="B92" s="3">
        <f t="shared" si="13"/>
        <v>0.85668276972624802</v>
      </c>
      <c r="C92">
        <v>10</v>
      </c>
      <c r="D92" s="3">
        <f t="shared" si="14"/>
        <v>0.1</v>
      </c>
      <c r="E92">
        <v>89</v>
      </c>
      <c r="F92">
        <v>89</v>
      </c>
      <c r="G92">
        <f t="shared" si="15"/>
        <v>0</v>
      </c>
      <c r="H92">
        <f>SUM($G$4:G92)</f>
        <v>176</v>
      </c>
      <c r="I92">
        <f t="shared" si="16"/>
        <v>445</v>
      </c>
      <c r="J92">
        <f t="shared" si="21"/>
        <v>177</v>
      </c>
      <c r="K92" s="3">
        <f t="shared" si="17"/>
        <v>0.28502415458937197</v>
      </c>
    </row>
    <row r="93" spans="1:11" x14ac:dyDescent="0.3">
      <c r="A93">
        <v>90</v>
      </c>
      <c r="B93" s="3">
        <f t="shared" si="13"/>
        <v>0.85507246376811596</v>
      </c>
      <c r="C93">
        <v>10</v>
      </c>
      <c r="D93" s="3">
        <f t="shared" si="14"/>
        <v>0.1</v>
      </c>
      <c r="E93">
        <v>90</v>
      </c>
      <c r="F93">
        <v>90</v>
      </c>
      <c r="G93">
        <f t="shared" si="15"/>
        <v>0</v>
      </c>
      <c r="H93">
        <f>SUM($G$4:G93)</f>
        <v>176</v>
      </c>
      <c r="I93">
        <f t="shared" si="16"/>
        <v>445</v>
      </c>
      <c r="J93">
        <f t="shared" si="21"/>
        <v>177</v>
      </c>
      <c r="K93" s="3">
        <f t="shared" si="17"/>
        <v>0.28502415458937197</v>
      </c>
    </row>
    <row r="94" spans="1:11" x14ac:dyDescent="0.3">
      <c r="A94">
        <v>91</v>
      </c>
      <c r="B94" s="3">
        <f t="shared" si="13"/>
        <v>0.85346215780998391</v>
      </c>
      <c r="C94">
        <v>10</v>
      </c>
      <c r="D94" s="3">
        <f t="shared" si="14"/>
        <v>0.1</v>
      </c>
      <c r="E94">
        <v>91</v>
      </c>
      <c r="F94">
        <v>91</v>
      </c>
      <c r="G94">
        <f t="shared" si="15"/>
        <v>0</v>
      </c>
      <c r="H94">
        <f>SUM($G$4:G94)</f>
        <v>176</v>
      </c>
      <c r="I94">
        <f t="shared" si="16"/>
        <v>445</v>
      </c>
      <c r="J94">
        <f t="shared" si="21"/>
        <v>177</v>
      </c>
      <c r="K94" s="3">
        <f t="shared" si="17"/>
        <v>0.28502415458937197</v>
      </c>
    </row>
    <row r="95" spans="1:11" x14ac:dyDescent="0.3">
      <c r="A95">
        <v>92</v>
      </c>
      <c r="B95" s="3">
        <f t="shared" si="13"/>
        <v>0.85185185185185186</v>
      </c>
      <c r="C95">
        <v>10</v>
      </c>
      <c r="D95" s="3">
        <f t="shared" si="14"/>
        <v>0.1</v>
      </c>
      <c r="E95">
        <v>92</v>
      </c>
      <c r="F95">
        <v>92</v>
      </c>
      <c r="G95">
        <f t="shared" si="15"/>
        <v>0</v>
      </c>
      <c r="H95">
        <f>SUM($G$4:G95)</f>
        <v>176</v>
      </c>
      <c r="I95">
        <f t="shared" si="16"/>
        <v>445</v>
      </c>
      <c r="J95">
        <f t="shared" si="21"/>
        <v>177</v>
      </c>
      <c r="K95" s="3">
        <f t="shared" si="17"/>
        <v>0.28502415458937197</v>
      </c>
    </row>
    <row r="96" spans="1:11" x14ac:dyDescent="0.3">
      <c r="A96">
        <v>93</v>
      </c>
      <c r="B96" s="3">
        <f t="shared" si="13"/>
        <v>0.85024154589371981</v>
      </c>
      <c r="C96">
        <v>10</v>
      </c>
      <c r="D96" s="3">
        <f t="shared" si="14"/>
        <v>0.1</v>
      </c>
      <c r="E96">
        <v>93</v>
      </c>
      <c r="F96">
        <v>93</v>
      </c>
      <c r="G96">
        <f t="shared" si="15"/>
        <v>0</v>
      </c>
      <c r="H96">
        <f>SUM($G$4:G96)</f>
        <v>176</v>
      </c>
      <c r="I96">
        <f t="shared" si="16"/>
        <v>445</v>
      </c>
      <c r="J96">
        <f t="shared" si="21"/>
        <v>177</v>
      </c>
      <c r="K96" s="3">
        <f t="shared" si="17"/>
        <v>0.28502415458937197</v>
      </c>
    </row>
    <row r="97" spans="1:11" x14ac:dyDescent="0.3">
      <c r="A97">
        <v>94</v>
      </c>
      <c r="B97" s="3">
        <f t="shared" si="13"/>
        <v>0.84863123993558776</v>
      </c>
      <c r="C97">
        <v>10</v>
      </c>
      <c r="D97" s="3">
        <f t="shared" si="14"/>
        <v>0.1</v>
      </c>
      <c r="E97">
        <v>94</v>
      </c>
      <c r="F97">
        <v>94</v>
      </c>
      <c r="G97">
        <f t="shared" si="15"/>
        <v>1</v>
      </c>
      <c r="H97">
        <f>SUM($G$4:G97)</f>
        <v>177</v>
      </c>
      <c r="I97">
        <f t="shared" si="16"/>
        <v>444</v>
      </c>
      <c r="J97">
        <f t="shared" si="21"/>
        <v>177</v>
      </c>
      <c r="K97" s="3">
        <f t="shared" si="17"/>
        <v>0.28502415458937197</v>
      </c>
    </row>
    <row r="98" spans="1:11" x14ac:dyDescent="0.3">
      <c r="A98">
        <v>95</v>
      </c>
      <c r="B98" s="3">
        <f t="shared" si="13"/>
        <v>0.8470209339774557</v>
      </c>
      <c r="C98">
        <v>10</v>
      </c>
      <c r="D98" s="3">
        <f t="shared" si="14"/>
        <v>0.1</v>
      </c>
      <c r="E98">
        <v>95</v>
      </c>
      <c r="F98">
        <v>95</v>
      </c>
      <c r="G98">
        <f t="shared" si="15"/>
        <v>0</v>
      </c>
      <c r="H98">
        <f>SUM($G$4:G98)</f>
        <v>177</v>
      </c>
      <c r="I98">
        <f t="shared" si="16"/>
        <v>444</v>
      </c>
      <c r="J98">
        <f>$H$99</f>
        <v>178</v>
      </c>
      <c r="K98" s="3">
        <f t="shared" si="17"/>
        <v>0.28663446054750402</v>
      </c>
    </row>
    <row r="99" spans="1:11" x14ac:dyDescent="0.3">
      <c r="A99">
        <v>96</v>
      </c>
      <c r="B99" s="3">
        <f t="shared" si="13"/>
        <v>0.84541062801932365</v>
      </c>
      <c r="C99">
        <v>10</v>
      </c>
      <c r="D99" s="3">
        <f t="shared" si="14"/>
        <v>0.1</v>
      </c>
      <c r="E99">
        <v>96</v>
      </c>
      <c r="F99">
        <v>96</v>
      </c>
      <c r="G99">
        <f t="shared" si="15"/>
        <v>1</v>
      </c>
      <c r="H99">
        <f>SUM($G$4:G99)</f>
        <v>178</v>
      </c>
      <c r="I99">
        <f t="shared" si="16"/>
        <v>443</v>
      </c>
      <c r="J99">
        <f>$H$99</f>
        <v>178</v>
      </c>
      <c r="K99" s="3">
        <f t="shared" si="17"/>
        <v>0.28663446054750402</v>
      </c>
    </row>
    <row r="100" spans="1:11" x14ac:dyDescent="0.3">
      <c r="A100">
        <v>97</v>
      </c>
      <c r="B100" s="3">
        <f t="shared" si="13"/>
        <v>0.8438003220611916</v>
      </c>
      <c r="C100">
        <v>10</v>
      </c>
      <c r="D100" s="3">
        <f t="shared" si="14"/>
        <v>0.1</v>
      </c>
      <c r="E100">
        <v>97</v>
      </c>
      <c r="F100">
        <v>97</v>
      </c>
      <c r="G100">
        <f t="shared" si="15"/>
        <v>0</v>
      </c>
      <c r="H100">
        <f>SUM($G$4:G100)</f>
        <v>178</v>
      </c>
      <c r="I100">
        <f t="shared" si="16"/>
        <v>443</v>
      </c>
      <c r="J100">
        <f>$H$101</f>
        <v>186</v>
      </c>
      <c r="K100" s="3">
        <f t="shared" si="17"/>
        <v>0.29951690821256038</v>
      </c>
    </row>
    <row r="101" spans="1:11" x14ac:dyDescent="0.3">
      <c r="A101">
        <v>98</v>
      </c>
      <c r="B101" s="3">
        <f t="shared" si="13"/>
        <v>0.84219001610305955</v>
      </c>
      <c r="C101">
        <v>10</v>
      </c>
      <c r="D101" s="3">
        <f t="shared" si="14"/>
        <v>0.1</v>
      </c>
      <c r="E101">
        <v>98</v>
      </c>
      <c r="F101">
        <v>98</v>
      </c>
      <c r="G101">
        <f t="shared" si="15"/>
        <v>8</v>
      </c>
      <c r="H101">
        <f>SUM($G$4:G101)</f>
        <v>186</v>
      </c>
      <c r="I101">
        <f t="shared" si="16"/>
        <v>435</v>
      </c>
      <c r="J101">
        <f>$H$101</f>
        <v>186</v>
      </c>
      <c r="K101" s="3">
        <f t="shared" si="17"/>
        <v>0.29951690821256038</v>
      </c>
    </row>
    <row r="102" spans="1:11" x14ac:dyDescent="0.3">
      <c r="A102">
        <v>99</v>
      </c>
      <c r="B102" s="3">
        <f t="shared" si="13"/>
        <v>0.84057971014492749</v>
      </c>
      <c r="C102">
        <v>10</v>
      </c>
      <c r="D102" s="3">
        <f t="shared" si="14"/>
        <v>0.1</v>
      </c>
      <c r="E102">
        <v>100</v>
      </c>
      <c r="F102">
        <v>99</v>
      </c>
      <c r="G102">
        <f t="shared" si="15"/>
        <v>0</v>
      </c>
      <c r="H102">
        <f>SUM($G$4:G102)</f>
        <v>186</v>
      </c>
      <c r="I102">
        <f t="shared" si="16"/>
        <v>435</v>
      </c>
      <c r="J102">
        <f>$H$103</f>
        <v>621</v>
      </c>
      <c r="K102" s="3">
        <f t="shared" si="17"/>
        <v>1</v>
      </c>
    </row>
    <row r="103" spans="1:11" x14ac:dyDescent="0.3">
      <c r="A103">
        <v>100</v>
      </c>
      <c r="B103" s="3">
        <f t="shared" si="13"/>
        <v>0.83896940418679544</v>
      </c>
      <c r="C103">
        <v>10</v>
      </c>
      <c r="D103" s="3">
        <f t="shared" si="14"/>
        <v>0.1</v>
      </c>
      <c r="E103">
        <v>100</v>
      </c>
      <c r="F103">
        <v>100</v>
      </c>
      <c r="G103">
        <f t="shared" si="15"/>
        <v>435</v>
      </c>
      <c r="H103">
        <f>SUM($G$4:G103)</f>
        <v>621</v>
      </c>
      <c r="I103">
        <f t="shared" si="16"/>
        <v>0</v>
      </c>
      <c r="J103">
        <f>$H$103</f>
        <v>621</v>
      </c>
      <c r="K103" s="3">
        <f t="shared" si="17"/>
        <v>1</v>
      </c>
    </row>
    <row r="104" spans="1:11" x14ac:dyDescent="0.3">
      <c r="A104">
        <v>101</v>
      </c>
      <c r="B104" s="3">
        <f t="shared" si="13"/>
        <v>0.83735909822866339</v>
      </c>
      <c r="C104">
        <v>10</v>
      </c>
      <c r="D104" s="3">
        <f t="shared" si="14"/>
        <v>0.1</v>
      </c>
    </row>
    <row r="105" spans="1:11" x14ac:dyDescent="0.3">
      <c r="A105">
        <v>102</v>
      </c>
      <c r="B105" s="3">
        <f t="shared" si="13"/>
        <v>0.83574879227053134</v>
      </c>
      <c r="C105">
        <v>10</v>
      </c>
      <c r="D105" s="3">
        <f t="shared" si="14"/>
        <v>0.1</v>
      </c>
    </row>
    <row r="106" spans="1:11" x14ac:dyDescent="0.3">
      <c r="A106">
        <v>103</v>
      </c>
      <c r="B106" s="3">
        <f t="shared" si="13"/>
        <v>0.8341384863123994</v>
      </c>
      <c r="C106">
        <v>10</v>
      </c>
      <c r="D106" s="3">
        <f t="shared" si="14"/>
        <v>0.1</v>
      </c>
    </row>
    <row r="107" spans="1:11" x14ac:dyDescent="0.3">
      <c r="A107">
        <v>104</v>
      </c>
      <c r="B107" s="3">
        <f t="shared" si="13"/>
        <v>0.83252818035426734</v>
      </c>
      <c r="C107">
        <v>10</v>
      </c>
      <c r="D107" s="3">
        <f t="shared" si="14"/>
        <v>0.1</v>
      </c>
    </row>
    <row r="108" spans="1:11" x14ac:dyDescent="0.3">
      <c r="A108">
        <v>105</v>
      </c>
      <c r="B108" s="3">
        <f t="shared" si="13"/>
        <v>0.83091787439613529</v>
      </c>
      <c r="C108">
        <v>10</v>
      </c>
      <c r="D108" s="3">
        <f t="shared" si="14"/>
        <v>0.1</v>
      </c>
    </row>
    <row r="109" spans="1:11" x14ac:dyDescent="0.3">
      <c r="A109">
        <v>106</v>
      </c>
      <c r="B109" s="3">
        <f t="shared" si="13"/>
        <v>0.82930756843800324</v>
      </c>
      <c r="C109">
        <v>10</v>
      </c>
      <c r="D109" s="3">
        <f t="shared" si="14"/>
        <v>0.1</v>
      </c>
    </row>
    <row r="110" spans="1:11" x14ac:dyDescent="0.3">
      <c r="A110">
        <v>107</v>
      </c>
      <c r="B110" s="3">
        <f t="shared" si="13"/>
        <v>0.82769726247987119</v>
      </c>
      <c r="C110">
        <v>10</v>
      </c>
      <c r="D110" s="3">
        <f t="shared" si="14"/>
        <v>0.1</v>
      </c>
    </row>
    <row r="111" spans="1:11" x14ac:dyDescent="0.3">
      <c r="A111">
        <v>108</v>
      </c>
      <c r="B111" s="3">
        <f t="shared" si="13"/>
        <v>0.82608695652173914</v>
      </c>
      <c r="C111">
        <v>10</v>
      </c>
      <c r="D111" s="3">
        <f t="shared" si="14"/>
        <v>0.1</v>
      </c>
    </row>
    <row r="112" spans="1:11" x14ac:dyDescent="0.3">
      <c r="A112">
        <v>109</v>
      </c>
      <c r="B112" s="3">
        <f t="shared" si="13"/>
        <v>0.82447665056360708</v>
      </c>
      <c r="C112">
        <v>10</v>
      </c>
      <c r="D112" s="3">
        <f t="shared" si="14"/>
        <v>0.1</v>
      </c>
    </row>
    <row r="113" spans="1:4" x14ac:dyDescent="0.3">
      <c r="A113">
        <v>110</v>
      </c>
      <c r="B113" s="3">
        <f t="shared" si="13"/>
        <v>0.82286634460547503</v>
      </c>
      <c r="C113">
        <v>10</v>
      </c>
      <c r="D113" s="3">
        <f t="shared" si="14"/>
        <v>0.1</v>
      </c>
    </row>
    <row r="114" spans="1:4" x14ac:dyDescent="0.3">
      <c r="A114">
        <v>111</v>
      </c>
      <c r="B114" s="3">
        <f t="shared" si="13"/>
        <v>0.82125603864734298</v>
      </c>
      <c r="C114">
        <v>10</v>
      </c>
      <c r="D114" s="3">
        <f t="shared" si="14"/>
        <v>0.1</v>
      </c>
    </row>
    <row r="115" spans="1:4" x14ac:dyDescent="0.3">
      <c r="A115">
        <v>112</v>
      </c>
      <c r="B115" s="3">
        <f t="shared" si="13"/>
        <v>0.81964573268921093</v>
      </c>
      <c r="C115">
        <v>10</v>
      </c>
      <c r="D115" s="3">
        <f t="shared" si="14"/>
        <v>0.1</v>
      </c>
    </row>
    <row r="116" spans="1:4" x14ac:dyDescent="0.3">
      <c r="A116">
        <v>113</v>
      </c>
      <c r="B116" s="3">
        <f t="shared" si="13"/>
        <v>0.81803542673107887</v>
      </c>
      <c r="C116">
        <v>10</v>
      </c>
      <c r="D116" s="3">
        <f t="shared" si="14"/>
        <v>0.1</v>
      </c>
    </row>
    <row r="117" spans="1:4" x14ac:dyDescent="0.3">
      <c r="A117">
        <v>114</v>
      </c>
      <c r="B117" s="3">
        <f t="shared" si="13"/>
        <v>0.81642512077294682</v>
      </c>
      <c r="C117">
        <v>10</v>
      </c>
      <c r="D117" s="3">
        <f t="shared" si="14"/>
        <v>0.1</v>
      </c>
    </row>
    <row r="118" spans="1:4" x14ac:dyDescent="0.3">
      <c r="A118">
        <v>115</v>
      </c>
      <c r="B118" s="3">
        <f t="shared" si="13"/>
        <v>0.81481481481481488</v>
      </c>
      <c r="C118">
        <v>10</v>
      </c>
      <c r="D118" s="3">
        <f t="shared" si="14"/>
        <v>0.1</v>
      </c>
    </row>
    <row r="119" spans="1:4" x14ac:dyDescent="0.3">
      <c r="A119">
        <v>116</v>
      </c>
      <c r="B119" s="3">
        <f t="shared" si="13"/>
        <v>0.81320450885668283</v>
      </c>
      <c r="C119">
        <v>10</v>
      </c>
      <c r="D119" s="3">
        <f t="shared" si="14"/>
        <v>0.1</v>
      </c>
    </row>
    <row r="120" spans="1:4" x14ac:dyDescent="0.3">
      <c r="A120">
        <v>117</v>
      </c>
      <c r="B120" s="3">
        <f t="shared" si="13"/>
        <v>0.81159420289855078</v>
      </c>
      <c r="C120">
        <v>10</v>
      </c>
      <c r="D120" s="3">
        <f t="shared" si="14"/>
        <v>0.1</v>
      </c>
    </row>
    <row r="121" spans="1:4" x14ac:dyDescent="0.3">
      <c r="A121">
        <v>118</v>
      </c>
      <c r="B121" s="3">
        <f t="shared" si="13"/>
        <v>0.80998389694041872</v>
      </c>
      <c r="C121">
        <v>10</v>
      </c>
      <c r="D121" s="3">
        <f t="shared" si="14"/>
        <v>0.1</v>
      </c>
    </row>
    <row r="122" spans="1:4" x14ac:dyDescent="0.3">
      <c r="A122">
        <v>119</v>
      </c>
      <c r="B122" s="3">
        <f t="shared" si="13"/>
        <v>0.80837359098228667</v>
      </c>
      <c r="C122">
        <v>13</v>
      </c>
      <c r="D122" s="3">
        <f t="shared" si="14"/>
        <v>0.13</v>
      </c>
    </row>
    <row r="123" spans="1:4" x14ac:dyDescent="0.3">
      <c r="A123">
        <v>120</v>
      </c>
      <c r="B123" s="3">
        <f t="shared" si="13"/>
        <v>0.80676328502415462</v>
      </c>
      <c r="C123">
        <v>13</v>
      </c>
      <c r="D123" s="3">
        <f t="shared" si="14"/>
        <v>0.13</v>
      </c>
    </row>
    <row r="124" spans="1:4" x14ac:dyDescent="0.3">
      <c r="A124">
        <v>121</v>
      </c>
      <c r="B124" s="3">
        <f t="shared" si="13"/>
        <v>0.80515297906602257</v>
      </c>
      <c r="C124">
        <v>14</v>
      </c>
      <c r="D124" s="3">
        <f t="shared" si="14"/>
        <v>0.14000000000000001</v>
      </c>
    </row>
    <row r="125" spans="1:4" x14ac:dyDescent="0.3">
      <c r="A125">
        <v>122</v>
      </c>
      <c r="B125" s="3">
        <f t="shared" si="13"/>
        <v>0.80354267310789051</v>
      </c>
      <c r="C125">
        <v>14</v>
      </c>
      <c r="D125" s="3">
        <f t="shared" si="14"/>
        <v>0.14000000000000001</v>
      </c>
    </row>
    <row r="126" spans="1:4" x14ac:dyDescent="0.3">
      <c r="A126">
        <v>123</v>
      </c>
      <c r="B126" s="3">
        <f t="shared" si="13"/>
        <v>0.80193236714975846</v>
      </c>
      <c r="C126">
        <v>14</v>
      </c>
      <c r="D126" s="3">
        <f t="shared" si="14"/>
        <v>0.14000000000000001</v>
      </c>
    </row>
    <row r="127" spans="1:4" x14ac:dyDescent="0.3">
      <c r="A127">
        <v>124</v>
      </c>
      <c r="B127" s="3">
        <f t="shared" si="13"/>
        <v>0.80032206119162641</v>
      </c>
      <c r="C127">
        <v>16</v>
      </c>
      <c r="D127" s="3">
        <f t="shared" si="14"/>
        <v>0.16</v>
      </c>
    </row>
    <row r="128" spans="1:4" x14ac:dyDescent="0.3">
      <c r="A128">
        <v>125</v>
      </c>
      <c r="B128" s="3">
        <f t="shared" si="13"/>
        <v>0.79871175523349436</v>
      </c>
      <c r="C128">
        <v>16</v>
      </c>
      <c r="D128" s="3">
        <f t="shared" si="14"/>
        <v>0.16</v>
      </c>
    </row>
    <row r="129" spans="1:4" x14ac:dyDescent="0.3">
      <c r="A129">
        <v>126</v>
      </c>
      <c r="B129" s="3">
        <f t="shared" si="13"/>
        <v>0.79710144927536231</v>
      </c>
      <c r="C129">
        <v>16</v>
      </c>
      <c r="D129" s="3">
        <f t="shared" si="14"/>
        <v>0.16</v>
      </c>
    </row>
    <row r="130" spans="1:4" x14ac:dyDescent="0.3">
      <c r="A130">
        <v>127</v>
      </c>
      <c r="B130" s="3">
        <f t="shared" si="13"/>
        <v>0.79549114331723025</v>
      </c>
      <c r="C130">
        <v>25</v>
      </c>
      <c r="D130" s="3">
        <f t="shared" si="14"/>
        <v>0.25</v>
      </c>
    </row>
    <row r="131" spans="1:4" x14ac:dyDescent="0.3">
      <c r="A131">
        <v>128</v>
      </c>
      <c r="B131" s="3">
        <f t="shared" si="13"/>
        <v>0.7938808373590982</v>
      </c>
      <c r="C131">
        <v>27</v>
      </c>
      <c r="D131" s="3">
        <f t="shared" si="14"/>
        <v>0.27</v>
      </c>
    </row>
    <row r="132" spans="1:4" x14ac:dyDescent="0.3">
      <c r="A132">
        <v>129</v>
      </c>
      <c r="B132" s="3">
        <f t="shared" si="13"/>
        <v>0.79227053140096615</v>
      </c>
      <c r="C132">
        <v>27</v>
      </c>
      <c r="D132" s="3">
        <f t="shared" si="14"/>
        <v>0.27</v>
      </c>
    </row>
    <row r="133" spans="1:4" x14ac:dyDescent="0.3">
      <c r="A133">
        <v>130</v>
      </c>
      <c r="B133" s="3">
        <f t="shared" ref="B133:B196" si="22">1-A133/621</f>
        <v>0.7906602254428341</v>
      </c>
      <c r="C133">
        <v>29</v>
      </c>
      <c r="D133" s="3">
        <f t="shared" ref="D133:D196" si="23">C133/100</f>
        <v>0.28999999999999998</v>
      </c>
    </row>
    <row r="134" spans="1:4" x14ac:dyDescent="0.3">
      <c r="A134">
        <v>131</v>
      </c>
      <c r="B134" s="3">
        <f t="shared" si="22"/>
        <v>0.78904991948470204</v>
      </c>
      <c r="C134">
        <v>29</v>
      </c>
      <c r="D134" s="3">
        <f t="shared" si="23"/>
        <v>0.28999999999999998</v>
      </c>
    </row>
    <row r="135" spans="1:4" x14ac:dyDescent="0.3">
      <c r="A135">
        <v>132</v>
      </c>
      <c r="B135" s="3">
        <f t="shared" si="22"/>
        <v>0.78743961352656999</v>
      </c>
      <c r="C135">
        <v>29</v>
      </c>
      <c r="D135" s="3">
        <f t="shared" si="23"/>
        <v>0.28999999999999998</v>
      </c>
    </row>
    <row r="136" spans="1:4" x14ac:dyDescent="0.3">
      <c r="A136">
        <v>133</v>
      </c>
      <c r="B136" s="3">
        <f t="shared" si="22"/>
        <v>0.78582930756843794</v>
      </c>
      <c r="C136">
        <v>38</v>
      </c>
      <c r="D136" s="3">
        <f t="shared" si="23"/>
        <v>0.38</v>
      </c>
    </row>
    <row r="137" spans="1:4" x14ac:dyDescent="0.3">
      <c r="A137">
        <v>134</v>
      </c>
      <c r="B137" s="3">
        <f t="shared" si="22"/>
        <v>0.784219001610306</v>
      </c>
      <c r="C137">
        <v>38</v>
      </c>
      <c r="D137" s="3">
        <f t="shared" si="23"/>
        <v>0.38</v>
      </c>
    </row>
    <row r="138" spans="1:4" x14ac:dyDescent="0.3">
      <c r="A138">
        <v>135</v>
      </c>
      <c r="B138" s="3">
        <f t="shared" si="22"/>
        <v>0.78260869565217395</v>
      </c>
      <c r="C138">
        <v>38</v>
      </c>
      <c r="D138" s="3">
        <f t="shared" si="23"/>
        <v>0.38</v>
      </c>
    </row>
    <row r="139" spans="1:4" x14ac:dyDescent="0.3">
      <c r="A139">
        <v>136</v>
      </c>
      <c r="B139" s="3">
        <f t="shared" si="22"/>
        <v>0.78099838969404189</v>
      </c>
      <c r="C139">
        <v>38</v>
      </c>
      <c r="D139" s="3">
        <f t="shared" si="23"/>
        <v>0.38</v>
      </c>
    </row>
    <row r="140" spans="1:4" x14ac:dyDescent="0.3">
      <c r="A140">
        <v>137</v>
      </c>
      <c r="B140" s="3">
        <f t="shared" si="22"/>
        <v>0.77938808373590984</v>
      </c>
      <c r="C140">
        <v>38</v>
      </c>
      <c r="D140" s="3">
        <f t="shared" si="23"/>
        <v>0.38</v>
      </c>
    </row>
    <row r="141" spans="1:4" x14ac:dyDescent="0.3">
      <c r="A141">
        <v>138</v>
      </c>
      <c r="B141" s="3">
        <f t="shared" si="22"/>
        <v>0.77777777777777779</v>
      </c>
      <c r="C141">
        <v>38</v>
      </c>
      <c r="D141" s="3">
        <f t="shared" si="23"/>
        <v>0.38</v>
      </c>
    </row>
    <row r="142" spans="1:4" x14ac:dyDescent="0.3">
      <c r="A142">
        <v>139</v>
      </c>
      <c r="B142" s="3">
        <f t="shared" si="22"/>
        <v>0.77616747181964574</v>
      </c>
      <c r="C142">
        <v>38</v>
      </c>
      <c r="D142" s="3">
        <f t="shared" si="23"/>
        <v>0.38</v>
      </c>
    </row>
    <row r="143" spans="1:4" x14ac:dyDescent="0.3">
      <c r="A143">
        <v>140</v>
      </c>
      <c r="B143" s="3">
        <f t="shared" si="22"/>
        <v>0.77455716586151369</v>
      </c>
      <c r="C143">
        <v>38</v>
      </c>
      <c r="D143" s="3">
        <f t="shared" si="23"/>
        <v>0.38</v>
      </c>
    </row>
    <row r="144" spans="1:4" x14ac:dyDescent="0.3">
      <c r="A144">
        <v>141</v>
      </c>
      <c r="B144" s="3">
        <f t="shared" si="22"/>
        <v>0.77294685990338163</v>
      </c>
      <c r="C144">
        <v>38</v>
      </c>
      <c r="D144" s="3">
        <f t="shared" si="23"/>
        <v>0.38</v>
      </c>
    </row>
    <row r="145" spans="1:4" x14ac:dyDescent="0.3">
      <c r="A145">
        <v>142</v>
      </c>
      <c r="B145" s="3">
        <f t="shared" si="22"/>
        <v>0.77133655394524958</v>
      </c>
      <c r="C145">
        <v>41</v>
      </c>
      <c r="D145" s="3">
        <f t="shared" si="23"/>
        <v>0.41</v>
      </c>
    </row>
    <row r="146" spans="1:4" x14ac:dyDescent="0.3">
      <c r="A146">
        <v>143</v>
      </c>
      <c r="B146" s="3">
        <f t="shared" si="22"/>
        <v>0.76972624798711753</v>
      </c>
      <c r="C146">
        <v>41</v>
      </c>
      <c r="D146" s="3">
        <f t="shared" si="23"/>
        <v>0.41</v>
      </c>
    </row>
    <row r="147" spans="1:4" x14ac:dyDescent="0.3">
      <c r="A147">
        <v>144</v>
      </c>
      <c r="B147" s="3">
        <f t="shared" si="22"/>
        <v>0.76811594202898548</v>
      </c>
      <c r="C147">
        <v>43</v>
      </c>
      <c r="D147" s="3">
        <f t="shared" si="23"/>
        <v>0.43</v>
      </c>
    </row>
    <row r="148" spans="1:4" x14ac:dyDescent="0.3">
      <c r="A148">
        <v>145</v>
      </c>
      <c r="B148" s="3">
        <f t="shared" si="22"/>
        <v>0.76650563607085342</v>
      </c>
      <c r="C148">
        <v>43</v>
      </c>
      <c r="D148" s="3">
        <f t="shared" si="23"/>
        <v>0.43</v>
      </c>
    </row>
    <row r="149" spans="1:4" x14ac:dyDescent="0.3">
      <c r="A149">
        <v>146</v>
      </c>
      <c r="B149" s="3">
        <f t="shared" si="22"/>
        <v>0.76489533011272148</v>
      </c>
      <c r="C149">
        <v>43</v>
      </c>
      <c r="D149" s="3">
        <f t="shared" si="23"/>
        <v>0.43</v>
      </c>
    </row>
    <row r="150" spans="1:4" x14ac:dyDescent="0.3">
      <c r="A150">
        <v>147</v>
      </c>
      <c r="B150" s="3">
        <f t="shared" si="22"/>
        <v>0.76328502415458943</v>
      </c>
      <c r="C150">
        <v>43</v>
      </c>
      <c r="D150" s="3">
        <f t="shared" si="23"/>
        <v>0.43</v>
      </c>
    </row>
    <row r="151" spans="1:4" x14ac:dyDescent="0.3">
      <c r="A151">
        <v>148</v>
      </c>
      <c r="B151" s="3">
        <f t="shared" si="22"/>
        <v>0.76167471819645738</v>
      </c>
      <c r="C151">
        <v>43</v>
      </c>
      <c r="D151" s="3">
        <f t="shared" si="23"/>
        <v>0.43</v>
      </c>
    </row>
    <row r="152" spans="1:4" x14ac:dyDescent="0.3">
      <c r="A152">
        <v>149</v>
      </c>
      <c r="B152" s="3">
        <f t="shared" si="22"/>
        <v>0.76006441223832533</v>
      </c>
      <c r="C152">
        <v>45</v>
      </c>
      <c r="D152" s="3">
        <f t="shared" si="23"/>
        <v>0.45</v>
      </c>
    </row>
    <row r="153" spans="1:4" x14ac:dyDescent="0.3">
      <c r="A153">
        <v>150</v>
      </c>
      <c r="B153" s="3">
        <f t="shared" si="22"/>
        <v>0.75845410628019327</v>
      </c>
      <c r="C153">
        <v>45</v>
      </c>
      <c r="D153" s="3">
        <f t="shared" si="23"/>
        <v>0.45</v>
      </c>
    </row>
    <row r="154" spans="1:4" x14ac:dyDescent="0.3">
      <c r="A154">
        <v>151</v>
      </c>
      <c r="B154" s="3">
        <f t="shared" si="22"/>
        <v>0.75684380032206122</v>
      </c>
      <c r="C154">
        <v>45</v>
      </c>
      <c r="D154" s="3">
        <f t="shared" si="23"/>
        <v>0.45</v>
      </c>
    </row>
    <row r="155" spans="1:4" x14ac:dyDescent="0.3">
      <c r="A155">
        <v>152</v>
      </c>
      <c r="B155" s="3">
        <f t="shared" si="22"/>
        <v>0.75523349436392917</v>
      </c>
      <c r="C155">
        <v>45</v>
      </c>
      <c r="D155" s="3">
        <f t="shared" si="23"/>
        <v>0.45</v>
      </c>
    </row>
    <row r="156" spans="1:4" x14ac:dyDescent="0.3">
      <c r="A156">
        <v>153</v>
      </c>
      <c r="B156" s="3">
        <f t="shared" si="22"/>
        <v>0.75362318840579712</v>
      </c>
      <c r="C156">
        <v>45</v>
      </c>
      <c r="D156" s="3">
        <f t="shared" si="23"/>
        <v>0.45</v>
      </c>
    </row>
    <row r="157" spans="1:4" x14ac:dyDescent="0.3">
      <c r="A157">
        <v>154</v>
      </c>
      <c r="B157" s="3">
        <f t="shared" si="22"/>
        <v>0.75201288244766507</v>
      </c>
      <c r="C157">
        <v>45</v>
      </c>
      <c r="D157" s="3">
        <f t="shared" si="23"/>
        <v>0.45</v>
      </c>
    </row>
    <row r="158" spans="1:4" x14ac:dyDescent="0.3">
      <c r="A158">
        <v>155</v>
      </c>
      <c r="B158" s="3">
        <f t="shared" si="22"/>
        <v>0.75040257648953301</v>
      </c>
      <c r="C158">
        <v>45</v>
      </c>
      <c r="D158" s="3">
        <f t="shared" si="23"/>
        <v>0.45</v>
      </c>
    </row>
    <row r="159" spans="1:4" x14ac:dyDescent="0.3">
      <c r="A159">
        <v>156</v>
      </c>
      <c r="B159" s="3">
        <f t="shared" si="22"/>
        <v>0.74879227053140096</v>
      </c>
      <c r="C159">
        <v>45</v>
      </c>
      <c r="D159" s="3">
        <f t="shared" si="23"/>
        <v>0.45</v>
      </c>
    </row>
    <row r="160" spans="1:4" x14ac:dyDescent="0.3">
      <c r="A160">
        <v>157</v>
      </c>
      <c r="B160" s="3">
        <f t="shared" si="22"/>
        <v>0.74718196457326891</v>
      </c>
      <c r="C160">
        <v>45</v>
      </c>
      <c r="D160" s="3">
        <f t="shared" si="23"/>
        <v>0.45</v>
      </c>
    </row>
    <row r="161" spans="1:4" x14ac:dyDescent="0.3">
      <c r="A161">
        <v>158</v>
      </c>
      <c r="B161" s="3">
        <f t="shared" si="22"/>
        <v>0.74557165861513686</v>
      </c>
      <c r="C161">
        <v>45</v>
      </c>
      <c r="D161" s="3">
        <f t="shared" si="23"/>
        <v>0.45</v>
      </c>
    </row>
    <row r="162" spans="1:4" x14ac:dyDescent="0.3">
      <c r="A162">
        <v>159</v>
      </c>
      <c r="B162" s="3">
        <f t="shared" si="22"/>
        <v>0.7439613526570048</v>
      </c>
      <c r="C162">
        <v>45</v>
      </c>
      <c r="D162" s="3">
        <f t="shared" si="23"/>
        <v>0.45</v>
      </c>
    </row>
    <row r="163" spans="1:4" x14ac:dyDescent="0.3">
      <c r="A163">
        <v>160</v>
      </c>
      <c r="B163" s="3">
        <f t="shared" si="22"/>
        <v>0.74235104669887275</v>
      </c>
      <c r="C163">
        <v>45</v>
      </c>
      <c r="D163" s="3">
        <f t="shared" si="23"/>
        <v>0.45</v>
      </c>
    </row>
    <row r="164" spans="1:4" x14ac:dyDescent="0.3">
      <c r="A164">
        <v>161</v>
      </c>
      <c r="B164" s="3">
        <f t="shared" si="22"/>
        <v>0.7407407407407407</v>
      </c>
      <c r="C164">
        <v>45</v>
      </c>
      <c r="D164" s="3">
        <f t="shared" si="23"/>
        <v>0.45</v>
      </c>
    </row>
    <row r="165" spans="1:4" x14ac:dyDescent="0.3">
      <c r="A165">
        <v>162</v>
      </c>
      <c r="B165" s="3">
        <f t="shared" si="22"/>
        <v>0.73913043478260865</v>
      </c>
      <c r="C165">
        <v>45</v>
      </c>
      <c r="D165" s="3">
        <f t="shared" si="23"/>
        <v>0.45</v>
      </c>
    </row>
    <row r="166" spans="1:4" x14ac:dyDescent="0.3">
      <c r="A166">
        <v>163</v>
      </c>
      <c r="B166" s="3">
        <f t="shared" si="22"/>
        <v>0.7375201288244766</v>
      </c>
      <c r="C166">
        <v>45</v>
      </c>
      <c r="D166" s="3">
        <f t="shared" si="23"/>
        <v>0.45</v>
      </c>
    </row>
    <row r="167" spans="1:4" x14ac:dyDescent="0.3">
      <c r="A167">
        <v>164</v>
      </c>
      <c r="B167" s="3">
        <f t="shared" si="22"/>
        <v>0.73590982286634454</v>
      </c>
      <c r="C167">
        <v>45</v>
      </c>
      <c r="D167" s="3">
        <f t="shared" si="23"/>
        <v>0.45</v>
      </c>
    </row>
    <row r="168" spans="1:4" x14ac:dyDescent="0.3">
      <c r="A168">
        <v>165</v>
      </c>
      <c r="B168" s="3">
        <f t="shared" si="22"/>
        <v>0.73429951690821249</v>
      </c>
      <c r="C168">
        <v>45</v>
      </c>
      <c r="D168" s="3">
        <f t="shared" si="23"/>
        <v>0.45</v>
      </c>
    </row>
    <row r="169" spans="1:4" x14ac:dyDescent="0.3">
      <c r="A169">
        <v>166</v>
      </c>
      <c r="B169" s="3">
        <f t="shared" si="22"/>
        <v>0.73268921095008044</v>
      </c>
      <c r="C169">
        <v>45</v>
      </c>
      <c r="D169" s="3">
        <f t="shared" si="23"/>
        <v>0.45</v>
      </c>
    </row>
    <row r="170" spans="1:4" x14ac:dyDescent="0.3">
      <c r="A170">
        <v>167</v>
      </c>
      <c r="B170" s="3">
        <f t="shared" si="22"/>
        <v>0.7310789049919485</v>
      </c>
      <c r="C170">
        <v>45</v>
      </c>
      <c r="D170" s="3">
        <f t="shared" si="23"/>
        <v>0.45</v>
      </c>
    </row>
    <row r="171" spans="1:4" x14ac:dyDescent="0.3">
      <c r="A171">
        <v>168</v>
      </c>
      <c r="B171" s="3">
        <f t="shared" si="22"/>
        <v>0.72946859903381644</v>
      </c>
      <c r="C171">
        <v>52</v>
      </c>
      <c r="D171" s="3">
        <f t="shared" si="23"/>
        <v>0.52</v>
      </c>
    </row>
    <row r="172" spans="1:4" x14ac:dyDescent="0.3">
      <c r="A172">
        <v>169</v>
      </c>
      <c r="B172" s="3">
        <f t="shared" si="22"/>
        <v>0.72785829307568439</v>
      </c>
      <c r="C172">
        <v>62</v>
      </c>
      <c r="D172" s="3">
        <f t="shared" si="23"/>
        <v>0.62</v>
      </c>
    </row>
    <row r="173" spans="1:4" x14ac:dyDescent="0.3">
      <c r="A173">
        <v>170</v>
      </c>
      <c r="B173" s="3">
        <f t="shared" si="22"/>
        <v>0.72624798711755234</v>
      </c>
      <c r="C173">
        <v>62</v>
      </c>
      <c r="D173" s="3">
        <f t="shared" si="23"/>
        <v>0.62</v>
      </c>
    </row>
    <row r="174" spans="1:4" x14ac:dyDescent="0.3">
      <c r="A174">
        <v>171</v>
      </c>
      <c r="B174" s="3">
        <f t="shared" si="22"/>
        <v>0.72463768115942029</v>
      </c>
      <c r="C174">
        <v>68</v>
      </c>
      <c r="D174" s="3">
        <f t="shared" si="23"/>
        <v>0.68</v>
      </c>
    </row>
    <row r="175" spans="1:4" x14ac:dyDescent="0.3">
      <c r="A175">
        <v>172</v>
      </c>
      <c r="B175" s="3">
        <f t="shared" si="22"/>
        <v>0.72302737520128824</v>
      </c>
      <c r="C175">
        <v>71</v>
      </c>
      <c r="D175" s="3">
        <f t="shared" si="23"/>
        <v>0.71</v>
      </c>
    </row>
    <row r="176" spans="1:4" x14ac:dyDescent="0.3">
      <c r="A176">
        <v>173</v>
      </c>
      <c r="B176" s="3">
        <f t="shared" si="22"/>
        <v>0.72141706924315618</v>
      </c>
      <c r="C176">
        <v>71</v>
      </c>
      <c r="D176" s="3">
        <f t="shared" si="23"/>
        <v>0.71</v>
      </c>
    </row>
    <row r="177" spans="1:4" x14ac:dyDescent="0.3">
      <c r="A177">
        <v>174</v>
      </c>
      <c r="B177" s="3">
        <f t="shared" si="22"/>
        <v>0.71980676328502413</v>
      </c>
      <c r="C177">
        <v>71</v>
      </c>
      <c r="D177" s="3">
        <f t="shared" si="23"/>
        <v>0.71</v>
      </c>
    </row>
    <row r="178" spans="1:4" x14ac:dyDescent="0.3">
      <c r="A178">
        <v>175</v>
      </c>
      <c r="B178" s="3">
        <f t="shared" si="22"/>
        <v>0.71819645732689219</v>
      </c>
      <c r="C178">
        <v>81</v>
      </c>
      <c r="D178" s="3">
        <f t="shared" si="23"/>
        <v>0.81</v>
      </c>
    </row>
    <row r="179" spans="1:4" x14ac:dyDescent="0.3">
      <c r="A179">
        <v>176</v>
      </c>
      <c r="B179" s="3">
        <f t="shared" si="22"/>
        <v>0.71658615136876014</v>
      </c>
      <c r="C179">
        <v>85</v>
      </c>
      <c r="D179" s="3">
        <f t="shared" si="23"/>
        <v>0.85</v>
      </c>
    </row>
    <row r="180" spans="1:4" x14ac:dyDescent="0.3">
      <c r="A180">
        <v>177</v>
      </c>
      <c r="B180" s="3">
        <f t="shared" si="22"/>
        <v>0.71497584541062809</v>
      </c>
      <c r="C180">
        <v>94</v>
      </c>
      <c r="D180" s="3">
        <f t="shared" si="23"/>
        <v>0.94</v>
      </c>
    </row>
    <row r="181" spans="1:4" x14ac:dyDescent="0.3">
      <c r="A181">
        <v>178</v>
      </c>
      <c r="B181" s="3">
        <f t="shared" si="22"/>
        <v>0.71336553945249603</v>
      </c>
      <c r="C181">
        <v>96</v>
      </c>
      <c r="D181" s="3">
        <f t="shared" si="23"/>
        <v>0.96</v>
      </c>
    </row>
    <row r="182" spans="1:4" x14ac:dyDescent="0.3">
      <c r="A182">
        <v>179</v>
      </c>
      <c r="B182" s="3">
        <f t="shared" si="22"/>
        <v>0.71175523349436398</v>
      </c>
      <c r="C182">
        <v>98</v>
      </c>
      <c r="D182" s="3">
        <f t="shared" si="23"/>
        <v>0.98</v>
      </c>
    </row>
    <row r="183" spans="1:4" x14ac:dyDescent="0.3">
      <c r="A183">
        <v>180</v>
      </c>
      <c r="B183" s="3">
        <f t="shared" si="22"/>
        <v>0.71014492753623193</v>
      </c>
      <c r="C183">
        <v>98</v>
      </c>
      <c r="D183" s="3">
        <f t="shared" si="23"/>
        <v>0.98</v>
      </c>
    </row>
    <row r="184" spans="1:4" x14ac:dyDescent="0.3">
      <c r="A184">
        <v>181</v>
      </c>
      <c r="B184" s="3">
        <f t="shared" si="22"/>
        <v>0.70853462157809988</v>
      </c>
      <c r="C184">
        <v>98</v>
      </c>
      <c r="D184" s="3">
        <f t="shared" si="23"/>
        <v>0.98</v>
      </c>
    </row>
    <row r="185" spans="1:4" x14ac:dyDescent="0.3">
      <c r="A185">
        <v>182</v>
      </c>
      <c r="B185" s="3">
        <f t="shared" si="22"/>
        <v>0.70692431561996782</v>
      </c>
      <c r="C185">
        <v>98</v>
      </c>
      <c r="D185" s="3">
        <f t="shared" si="23"/>
        <v>0.98</v>
      </c>
    </row>
    <row r="186" spans="1:4" x14ac:dyDescent="0.3">
      <c r="A186">
        <v>183</v>
      </c>
      <c r="B186" s="3">
        <f t="shared" si="22"/>
        <v>0.70531400966183577</v>
      </c>
      <c r="C186">
        <v>98</v>
      </c>
      <c r="D186" s="3">
        <f t="shared" si="23"/>
        <v>0.98</v>
      </c>
    </row>
    <row r="187" spans="1:4" x14ac:dyDescent="0.3">
      <c r="A187">
        <v>184</v>
      </c>
      <c r="B187" s="3">
        <f t="shared" si="22"/>
        <v>0.70370370370370372</v>
      </c>
      <c r="C187">
        <v>98</v>
      </c>
      <c r="D187" s="3">
        <f t="shared" si="23"/>
        <v>0.98</v>
      </c>
    </row>
    <row r="188" spans="1:4" x14ac:dyDescent="0.3">
      <c r="A188">
        <v>185</v>
      </c>
      <c r="B188" s="3">
        <f t="shared" si="22"/>
        <v>0.70209339774557167</v>
      </c>
      <c r="C188">
        <v>98</v>
      </c>
      <c r="D188" s="3">
        <f t="shared" si="23"/>
        <v>0.98</v>
      </c>
    </row>
    <row r="189" spans="1:4" x14ac:dyDescent="0.3">
      <c r="A189">
        <v>186</v>
      </c>
      <c r="B189" s="3">
        <f t="shared" si="22"/>
        <v>0.70048309178743962</v>
      </c>
      <c r="C189">
        <v>98</v>
      </c>
      <c r="D189" s="3">
        <f t="shared" si="23"/>
        <v>0.98</v>
      </c>
    </row>
    <row r="190" spans="1:4" x14ac:dyDescent="0.3">
      <c r="A190">
        <v>187</v>
      </c>
      <c r="B190" s="3">
        <f t="shared" si="22"/>
        <v>0.69887278582930756</v>
      </c>
      <c r="C190">
        <v>100</v>
      </c>
      <c r="D190" s="3">
        <f t="shared" si="23"/>
        <v>1</v>
      </c>
    </row>
    <row r="191" spans="1:4" x14ac:dyDescent="0.3">
      <c r="A191">
        <v>188</v>
      </c>
      <c r="B191" s="3">
        <f t="shared" si="22"/>
        <v>0.69726247987117551</v>
      </c>
      <c r="C191">
        <v>100</v>
      </c>
      <c r="D191" s="3">
        <f t="shared" si="23"/>
        <v>1</v>
      </c>
    </row>
    <row r="192" spans="1:4" x14ac:dyDescent="0.3">
      <c r="A192">
        <v>189</v>
      </c>
      <c r="B192" s="3">
        <f t="shared" si="22"/>
        <v>0.69565217391304346</v>
      </c>
      <c r="C192">
        <v>100</v>
      </c>
      <c r="D192" s="3">
        <f t="shared" si="23"/>
        <v>1</v>
      </c>
    </row>
    <row r="193" spans="1:4" x14ac:dyDescent="0.3">
      <c r="A193">
        <v>190</v>
      </c>
      <c r="B193" s="3">
        <f t="shared" si="22"/>
        <v>0.69404186795491141</v>
      </c>
      <c r="C193">
        <v>100</v>
      </c>
      <c r="D193" s="3">
        <f t="shared" si="23"/>
        <v>1</v>
      </c>
    </row>
    <row r="194" spans="1:4" x14ac:dyDescent="0.3">
      <c r="A194">
        <v>191</v>
      </c>
      <c r="B194" s="3">
        <f t="shared" si="22"/>
        <v>0.69243156199677935</v>
      </c>
      <c r="C194">
        <v>100</v>
      </c>
      <c r="D194" s="3">
        <f t="shared" si="23"/>
        <v>1</v>
      </c>
    </row>
    <row r="195" spans="1:4" x14ac:dyDescent="0.3">
      <c r="A195">
        <v>192</v>
      </c>
      <c r="B195" s="3">
        <f t="shared" si="22"/>
        <v>0.6908212560386473</v>
      </c>
      <c r="C195">
        <v>100</v>
      </c>
      <c r="D195" s="3">
        <f t="shared" si="23"/>
        <v>1</v>
      </c>
    </row>
    <row r="196" spans="1:4" x14ac:dyDescent="0.3">
      <c r="A196">
        <v>193</v>
      </c>
      <c r="B196" s="3">
        <f t="shared" si="22"/>
        <v>0.68921095008051525</v>
      </c>
      <c r="C196">
        <v>100</v>
      </c>
      <c r="D196" s="3">
        <f t="shared" si="23"/>
        <v>1</v>
      </c>
    </row>
    <row r="197" spans="1:4" x14ac:dyDescent="0.3">
      <c r="A197">
        <v>194</v>
      </c>
      <c r="B197" s="3">
        <f t="shared" ref="B197:B260" si="24">1-A197/621</f>
        <v>0.6876006441223832</v>
      </c>
      <c r="C197">
        <v>100</v>
      </c>
      <c r="D197" s="3">
        <f t="shared" ref="D197:D260" si="25">C197/100</f>
        <v>1</v>
      </c>
    </row>
    <row r="198" spans="1:4" x14ac:dyDescent="0.3">
      <c r="A198">
        <v>195</v>
      </c>
      <c r="B198" s="3">
        <f t="shared" si="24"/>
        <v>0.68599033816425115</v>
      </c>
      <c r="C198">
        <v>100</v>
      </c>
      <c r="D198" s="3">
        <f t="shared" si="25"/>
        <v>1</v>
      </c>
    </row>
    <row r="199" spans="1:4" x14ac:dyDescent="0.3">
      <c r="A199">
        <v>196</v>
      </c>
      <c r="B199" s="3">
        <f t="shared" si="24"/>
        <v>0.68438003220611909</v>
      </c>
      <c r="C199">
        <v>100</v>
      </c>
      <c r="D199" s="3">
        <f t="shared" si="25"/>
        <v>1</v>
      </c>
    </row>
    <row r="200" spans="1:4" x14ac:dyDescent="0.3">
      <c r="A200">
        <v>197</v>
      </c>
      <c r="B200" s="3">
        <f t="shared" si="24"/>
        <v>0.68276972624798704</v>
      </c>
      <c r="C200">
        <v>100</v>
      </c>
      <c r="D200" s="3">
        <f t="shared" si="25"/>
        <v>1</v>
      </c>
    </row>
    <row r="201" spans="1:4" x14ac:dyDescent="0.3">
      <c r="A201">
        <v>198</v>
      </c>
      <c r="B201" s="3">
        <f t="shared" si="24"/>
        <v>0.6811594202898551</v>
      </c>
      <c r="C201">
        <v>100</v>
      </c>
      <c r="D201" s="3">
        <f t="shared" si="25"/>
        <v>1</v>
      </c>
    </row>
    <row r="202" spans="1:4" x14ac:dyDescent="0.3">
      <c r="A202">
        <v>199</v>
      </c>
      <c r="B202" s="3">
        <f t="shared" si="24"/>
        <v>0.67954911433172305</v>
      </c>
      <c r="C202">
        <v>100</v>
      </c>
      <c r="D202" s="3">
        <f t="shared" si="25"/>
        <v>1</v>
      </c>
    </row>
    <row r="203" spans="1:4" x14ac:dyDescent="0.3">
      <c r="A203">
        <v>200</v>
      </c>
      <c r="B203" s="3">
        <f t="shared" si="24"/>
        <v>0.677938808373591</v>
      </c>
      <c r="C203">
        <v>100</v>
      </c>
      <c r="D203" s="3">
        <f t="shared" si="25"/>
        <v>1</v>
      </c>
    </row>
    <row r="204" spans="1:4" x14ac:dyDescent="0.3">
      <c r="A204">
        <v>201</v>
      </c>
      <c r="B204" s="3">
        <f t="shared" si="24"/>
        <v>0.67632850241545894</v>
      </c>
      <c r="C204">
        <v>100</v>
      </c>
      <c r="D204" s="3">
        <f t="shared" si="25"/>
        <v>1</v>
      </c>
    </row>
    <row r="205" spans="1:4" x14ac:dyDescent="0.3">
      <c r="A205">
        <v>202</v>
      </c>
      <c r="B205" s="3">
        <f t="shared" si="24"/>
        <v>0.67471819645732689</v>
      </c>
      <c r="C205">
        <v>100</v>
      </c>
      <c r="D205" s="3">
        <f t="shared" si="25"/>
        <v>1</v>
      </c>
    </row>
    <row r="206" spans="1:4" x14ac:dyDescent="0.3">
      <c r="A206">
        <v>203</v>
      </c>
      <c r="B206" s="3">
        <f t="shared" si="24"/>
        <v>0.67310789049919484</v>
      </c>
      <c r="C206">
        <v>100</v>
      </c>
      <c r="D206" s="3">
        <f t="shared" si="25"/>
        <v>1</v>
      </c>
    </row>
    <row r="207" spans="1:4" x14ac:dyDescent="0.3">
      <c r="A207">
        <v>204</v>
      </c>
      <c r="B207" s="3">
        <f t="shared" si="24"/>
        <v>0.67149758454106279</v>
      </c>
      <c r="C207">
        <v>100</v>
      </c>
      <c r="D207" s="3">
        <f t="shared" si="25"/>
        <v>1</v>
      </c>
    </row>
    <row r="208" spans="1:4" x14ac:dyDescent="0.3">
      <c r="A208">
        <v>205</v>
      </c>
      <c r="B208" s="3">
        <f t="shared" si="24"/>
        <v>0.66988727858293073</v>
      </c>
      <c r="C208">
        <v>100</v>
      </c>
      <c r="D208" s="3">
        <f t="shared" si="25"/>
        <v>1</v>
      </c>
    </row>
    <row r="209" spans="1:4" x14ac:dyDescent="0.3">
      <c r="A209">
        <v>206</v>
      </c>
      <c r="B209" s="3">
        <f t="shared" si="24"/>
        <v>0.66827697262479879</v>
      </c>
      <c r="C209">
        <v>100</v>
      </c>
      <c r="D209" s="3">
        <f t="shared" si="25"/>
        <v>1</v>
      </c>
    </row>
    <row r="210" spans="1:4" x14ac:dyDescent="0.3">
      <c r="A210">
        <v>207</v>
      </c>
      <c r="B210" s="3">
        <f t="shared" si="24"/>
        <v>0.66666666666666674</v>
      </c>
      <c r="C210">
        <v>100</v>
      </c>
      <c r="D210" s="3">
        <f t="shared" si="25"/>
        <v>1</v>
      </c>
    </row>
    <row r="211" spans="1:4" x14ac:dyDescent="0.3">
      <c r="A211">
        <v>208</v>
      </c>
      <c r="B211" s="3">
        <f t="shared" si="24"/>
        <v>0.66505636070853469</v>
      </c>
      <c r="C211">
        <v>100</v>
      </c>
      <c r="D211" s="3">
        <f t="shared" si="25"/>
        <v>1</v>
      </c>
    </row>
    <row r="212" spans="1:4" x14ac:dyDescent="0.3">
      <c r="A212">
        <v>209</v>
      </c>
      <c r="B212" s="3">
        <f t="shared" si="24"/>
        <v>0.66344605475040264</v>
      </c>
      <c r="C212">
        <v>100</v>
      </c>
      <c r="D212" s="3">
        <f t="shared" si="25"/>
        <v>1</v>
      </c>
    </row>
    <row r="213" spans="1:4" x14ac:dyDescent="0.3">
      <c r="A213">
        <v>210</v>
      </c>
      <c r="B213" s="3">
        <f t="shared" si="24"/>
        <v>0.66183574879227058</v>
      </c>
      <c r="C213">
        <v>100</v>
      </c>
      <c r="D213" s="3">
        <f t="shared" si="25"/>
        <v>1</v>
      </c>
    </row>
    <row r="214" spans="1:4" x14ac:dyDescent="0.3">
      <c r="A214">
        <v>211</v>
      </c>
      <c r="B214" s="3">
        <f t="shared" si="24"/>
        <v>0.66022544283413853</v>
      </c>
      <c r="C214">
        <v>100</v>
      </c>
      <c r="D214" s="3">
        <f t="shared" si="25"/>
        <v>1</v>
      </c>
    </row>
    <row r="215" spans="1:4" x14ac:dyDescent="0.3">
      <c r="A215">
        <v>212</v>
      </c>
      <c r="B215" s="3">
        <f t="shared" si="24"/>
        <v>0.65861513687600648</v>
      </c>
      <c r="C215">
        <v>100</v>
      </c>
      <c r="D215" s="3">
        <f t="shared" si="25"/>
        <v>1</v>
      </c>
    </row>
    <row r="216" spans="1:4" x14ac:dyDescent="0.3">
      <c r="A216">
        <v>213</v>
      </c>
      <c r="B216" s="3">
        <f t="shared" si="24"/>
        <v>0.65700483091787443</v>
      </c>
      <c r="C216">
        <v>100</v>
      </c>
      <c r="D216" s="3">
        <f t="shared" si="25"/>
        <v>1</v>
      </c>
    </row>
    <row r="217" spans="1:4" x14ac:dyDescent="0.3">
      <c r="A217">
        <v>214</v>
      </c>
      <c r="B217" s="3">
        <f t="shared" si="24"/>
        <v>0.65539452495974238</v>
      </c>
      <c r="C217">
        <v>100</v>
      </c>
      <c r="D217" s="3">
        <f t="shared" si="25"/>
        <v>1</v>
      </c>
    </row>
    <row r="218" spans="1:4" x14ac:dyDescent="0.3">
      <c r="A218">
        <v>215</v>
      </c>
      <c r="B218" s="3">
        <f t="shared" si="24"/>
        <v>0.65378421900161032</v>
      </c>
      <c r="C218">
        <v>100</v>
      </c>
      <c r="D218" s="3">
        <f t="shared" si="25"/>
        <v>1</v>
      </c>
    </row>
    <row r="219" spans="1:4" x14ac:dyDescent="0.3">
      <c r="A219">
        <v>216</v>
      </c>
      <c r="B219" s="3">
        <f t="shared" si="24"/>
        <v>0.65217391304347827</v>
      </c>
      <c r="C219">
        <v>100</v>
      </c>
      <c r="D219" s="3">
        <f t="shared" si="25"/>
        <v>1</v>
      </c>
    </row>
    <row r="220" spans="1:4" x14ac:dyDescent="0.3">
      <c r="A220">
        <v>217</v>
      </c>
      <c r="B220" s="3">
        <f t="shared" si="24"/>
        <v>0.65056360708534622</v>
      </c>
      <c r="C220">
        <v>100</v>
      </c>
      <c r="D220" s="3">
        <f t="shared" si="25"/>
        <v>1</v>
      </c>
    </row>
    <row r="221" spans="1:4" x14ac:dyDescent="0.3">
      <c r="A221">
        <v>218</v>
      </c>
      <c r="B221" s="3">
        <f t="shared" si="24"/>
        <v>0.64895330112721417</v>
      </c>
      <c r="C221">
        <v>100</v>
      </c>
      <c r="D221" s="3">
        <f t="shared" si="25"/>
        <v>1</v>
      </c>
    </row>
    <row r="222" spans="1:4" x14ac:dyDescent="0.3">
      <c r="A222">
        <v>219</v>
      </c>
      <c r="B222" s="3">
        <f t="shared" si="24"/>
        <v>0.64734299516908211</v>
      </c>
      <c r="C222">
        <v>100</v>
      </c>
      <c r="D222" s="3">
        <f t="shared" si="25"/>
        <v>1</v>
      </c>
    </row>
    <row r="223" spans="1:4" x14ac:dyDescent="0.3">
      <c r="A223">
        <v>220</v>
      </c>
      <c r="B223" s="3">
        <f t="shared" si="24"/>
        <v>0.64573268921095006</v>
      </c>
      <c r="C223">
        <v>100</v>
      </c>
      <c r="D223" s="3">
        <f t="shared" si="25"/>
        <v>1</v>
      </c>
    </row>
    <row r="224" spans="1:4" x14ac:dyDescent="0.3">
      <c r="A224">
        <v>221</v>
      </c>
      <c r="B224" s="3">
        <f t="shared" si="24"/>
        <v>0.64412238325281801</v>
      </c>
      <c r="C224">
        <v>100</v>
      </c>
      <c r="D224" s="3">
        <f t="shared" si="25"/>
        <v>1</v>
      </c>
    </row>
    <row r="225" spans="1:4" x14ac:dyDescent="0.3">
      <c r="A225">
        <v>222</v>
      </c>
      <c r="B225" s="3">
        <f t="shared" si="24"/>
        <v>0.64251207729468596</v>
      </c>
      <c r="C225">
        <v>100</v>
      </c>
      <c r="D225" s="3">
        <f t="shared" si="25"/>
        <v>1</v>
      </c>
    </row>
    <row r="226" spans="1:4" x14ac:dyDescent="0.3">
      <c r="A226">
        <v>223</v>
      </c>
      <c r="B226" s="3">
        <f t="shared" si="24"/>
        <v>0.6409017713365539</v>
      </c>
      <c r="C226">
        <v>100</v>
      </c>
      <c r="D226" s="3">
        <f t="shared" si="25"/>
        <v>1</v>
      </c>
    </row>
    <row r="227" spans="1:4" x14ac:dyDescent="0.3">
      <c r="A227">
        <v>224</v>
      </c>
      <c r="B227" s="3">
        <f t="shared" si="24"/>
        <v>0.63929146537842185</v>
      </c>
      <c r="C227">
        <v>100</v>
      </c>
      <c r="D227" s="3">
        <f t="shared" si="25"/>
        <v>1</v>
      </c>
    </row>
    <row r="228" spans="1:4" x14ac:dyDescent="0.3">
      <c r="A228">
        <v>225</v>
      </c>
      <c r="B228" s="3">
        <f t="shared" si="24"/>
        <v>0.6376811594202898</v>
      </c>
      <c r="C228">
        <v>100</v>
      </c>
      <c r="D228" s="3">
        <f t="shared" si="25"/>
        <v>1</v>
      </c>
    </row>
    <row r="229" spans="1:4" x14ac:dyDescent="0.3">
      <c r="A229">
        <v>226</v>
      </c>
      <c r="B229" s="3">
        <f t="shared" si="24"/>
        <v>0.63607085346215775</v>
      </c>
      <c r="C229">
        <v>100</v>
      </c>
      <c r="D229" s="3">
        <f t="shared" si="25"/>
        <v>1</v>
      </c>
    </row>
    <row r="230" spans="1:4" x14ac:dyDescent="0.3">
      <c r="A230">
        <v>227</v>
      </c>
      <c r="B230" s="3">
        <f t="shared" si="24"/>
        <v>0.6344605475040257</v>
      </c>
      <c r="C230">
        <v>100</v>
      </c>
      <c r="D230" s="3">
        <f t="shared" si="25"/>
        <v>1</v>
      </c>
    </row>
    <row r="231" spans="1:4" x14ac:dyDescent="0.3">
      <c r="A231">
        <v>228</v>
      </c>
      <c r="B231" s="3">
        <f t="shared" si="24"/>
        <v>0.63285024154589364</v>
      </c>
      <c r="C231">
        <v>100</v>
      </c>
      <c r="D231" s="3">
        <f t="shared" si="25"/>
        <v>1</v>
      </c>
    </row>
    <row r="232" spans="1:4" x14ac:dyDescent="0.3">
      <c r="A232">
        <v>229</v>
      </c>
      <c r="B232" s="3">
        <f t="shared" si="24"/>
        <v>0.6312399355877617</v>
      </c>
      <c r="C232">
        <v>100</v>
      </c>
      <c r="D232" s="3">
        <f t="shared" si="25"/>
        <v>1</v>
      </c>
    </row>
    <row r="233" spans="1:4" x14ac:dyDescent="0.3">
      <c r="A233">
        <v>230</v>
      </c>
      <c r="B233" s="3">
        <f t="shared" si="24"/>
        <v>0.62962962962962965</v>
      </c>
      <c r="C233">
        <v>100</v>
      </c>
      <c r="D233" s="3">
        <f t="shared" si="25"/>
        <v>1</v>
      </c>
    </row>
    <row r="234" spans="1:4" x14ac:dyDescent="0.3">
      <c r="A234">
        <v>231</v>
      </c>
      <c r="B234" s="3">
        <f t="shared" si="24"/>
        <v>0.6280193236714976</v>
      </c>
      <c r="C234">
        <v>100</v>
      </c>
      <c r="D234" s="3">
        <f t="shared" si="25"/>
        <v>1</v>
      </c>
    </row>
    <row r="235" spans="1:4" x14ac:dyDescent="0.3">
      <c r="A235">
        <v>232</v>
      </c>
      <c r="B235" s="3">
        <f t="shared" si="24"/>
        <v>0.62640901771336555</v>
      </c>
      <c r="C235">
        <v>100</v>
      </c>
      <c r="D235" s="3">
        <f t="shared" si="25"/>
        <v>1</v>
      </c>
    </row>
    <row r="236" spans="1:4" x14ac:dyDescent="0.3">
      <c r="A236">
        <v>233</v>
      </c>
      <c r="B236" s="3">
        <f t="shared" si="24"/>
        <v>0.62479871175523349</v>
      </c>
      <c r="C236">
        <v>100</v>
      </c>
      <c r="D236" s="3">
        <f t="shared" si="25"/>
        <v>1</v>
      </c>
    </row>
    <row r="237" spans="1:4" x14ac:dyDescent="0.3">
      <c r="A237">
        <v>234</v>
      </c>
      <c r="B237" s="3">
        <f t="shared" si="24"/>
        <v>0.62318840579710144</v>
      </c>
      <c r="C237">
        <v>100</v>
      </c>
      <c r="D237" s="3">
        <f t="shared" si="25"/>
        <v>1</v>
      </c>
    </row>
    <row r="238" spans="1:4" x14ac:dyDescent="0.3">
      <c r="A238">
        <v>235</v>
      </c>
      <c r="B238" s="3">
        <f t="shared" si="24"/>
        <v>0.62157809983896939</v>
      </c>
      <c r="C238">
        <v>100</v>
      </c>
      <c r="D238" s="3">
        <f t="shared" si="25"/>
        <v>1</v>
      </c>
    </row>
    <row r="239" spans="1:4" x14ac:dyDescent="0.3">
      <c r="A239">
        <v>236</v>
      </c>
      <c r="B239" s="3">
        <f t="shared" si="24"/>
        <v>0.61996779388083734</v>
      </c>
      <c r="C239">
        <v>100</v>
      </c>
      <c r="D239" s="3">
        <f t="shared" si="25"/>
        <v>1</v>
      </c>
    </row>
    <row r="240" spans="1:4" x14ac:dyDescent="0.3">
      <c r="A240">
        <v>237</v>
      </c>
      <c r="B240" s="3">
        <f t="shared" si="24"/>
        <v>0.6183574879227054</v>
      </c>
      <c r="C240">
        <v>100</v>
      </c>
      <c r="D240" s="3">
        <f t="shared" si="25"/>
        <v>1</v>
      </c>
    </row>
    <row r="241" spans="1:4" x14ac:dyDescent="0.3">
      <c r="A241">
        <v>238</v>
      </c>
      <c r="B241" s="3">
        <f t="shared" si="24"/>
        <v>0.61674718196457334</v>
      </c>
      <c r="C241">
        <v>100</v>
      </c>
      <c r="D241" s="3">
        <f t="shared" si="25"/>
        <v>1</v>
      </c>
    </row>
    <row r="242" spans="1:4" x14ac:dyDescent="0.3">
      <c r="A242">
        <v>239</v>
      </c>
      <c r="B242" s="3">
        <f t="shared" si="24"/>
        <v>0.61513687600644129</v>
      </c>
      <c r="C242">
        <v>100</v>
      </c>
      <c r="D242" s="3">
        <f t="shared" si="25"/>
        <v>1</v>
      </c>
    </row>
    <row r="243" spans="1:4" x14ac:dyDescent="0.3">
      <c r="A243">
        <v>240</v>
      </c>
      <c r="B243" s="3">
        <f t="shared" si="24"/>
        <v>0.61352657004830924</v>
      </c>
      <c r="C243">
        <v>100</v>
      </c>
      <c r="D243" s="3">
        <f t="shared" si="25"/>
        <v>1</v>
      </c>
    </row>
    <row r="244" spans="1:4" x14ac:dyDescent="0.3">
      <c r="A244">
        <v>241</v>
      </c>
      <c r="B244" s="3">
        <f t="shared" si="24"/>
        <v>0.61191626409017719</v>
      </c>
      <c r="C244">
        <v>100</v>
      </c>
      <c r="D244" s="3">
        <f t="shared" si="25"/>
        <v>1</v>
      </c>
    </row>
    <row r="245" spans="1:4" x14ac:dyDescent="0.3">
      <c r="A245">
        <v>242</v>
      </c>
      <c r="B245" s="3">
        <f t="shared" si="24"/>
        <v>0.61030595813204513</v>
      </c>
      <c r="C245">
        <v>100</v>
      </c>
      <c r="D245" s="3">
        <f t="shared" si="25"/>
        <v>1</v>
      </c>
    </row>
    <row r="246" spans="1:4" x14ac:dyDescent="0.3">
      <c r="A246">
        <v>243</v>
      </c>
      <c r="B246" s="3">
        <f t="shared" si="24"/>
        <v>0.60869565217391308</v>
      </c>
      <c r="C246">
        <v>100</v>
      </c>
      <c r="D246" s="3">
        <f t="shared" si="25"/>
        <v>1</v>
      </c>
    </row>
    <row r="247" spans="1:4" x14ac:dyDescent="0.3">
      <c r="A247">
        <v>244</v>
      </c>
      <c r="B247" s="3">
        <f t="shared" si="24"/>
        <v>0.60708534621578103</v>
      </c>
      <c r="C247">
        <v>100</v>
      </c>
      <c r="D247" s="3">
        <f t="shared" si="25"/>
        <v>1</v>
      </c>
    </row>
    <row r="248" spans="1:4" x14ac:dyDescent="0.3">
      <c r="A248">
        <v>245</v>
      </c>
      <c r="B248" s="3">
        <f t="shared" si="24"/>
        <v>0.60547504025764898</v>
      </c>
      <c r="C248">
        <v>100</v>
      </c>
      <c r="D248" s="3">
        <f t="shared" si="25"/>
        <v>1</v>
      </c>
    </row>
    <row r="249" spans="1:4" x14ac:dyDescent="0.3">
      <c r="A249">
        <v>246</v>
      </c>
      <c r="B249" s="3">
        <f t="shared" si="24"/>
        <v>0.60386473429951693</v>
      </c>
      <c r="C249">
        <v>100</v>
      </c>
      <c r="D249" s="3">
        <f t="shared" si="25"/>
        <v>1</v>
      </c>
    </row>
    <row r="250" spans="1:4" x14ac:dyDescent="0.3">
      <c r="A250">
        <v>247</v>
      </c>
      <c r="B250" s="3">
        <f t="shared" si="24"/>
        <v>0.60225442834138487</v>
      </c>
      <c r="C250">
        <v>100</v>
      </c>
      <c r="D250" s="3">
        <f t="shared" si="25"/>
        <v>1</v>
      </c>
    </row>
    <row r="251" spans="1:4" x14ac:dyDescent="0.3">
      <c r="A251">
        <v>248</v>
      </c>
      <c r="B251" s="3">
        <f t="shared" si="24"/>
        <v>0.60064412238325282</v>
      </c>
      <c r="C251">
        <v>100</v>
      </c>
      <c r="D251" s="3">
        <f t="shared" si="25"/>
        <v>1</v>
      </c>
    </row>
    <row r="252" spans="1:4" x14ac:dyDescent="0.3">
      <c r="A252">
        <v>249</v>
      </c>
      <c r="B252" s="3">
        <f t="shared" si="24"/>
        <v>0.59903381642512077</v>
      </c>
      <c r="C252">
        <v>100</v>
      </c>
      <c r="D252" s="3">
        <f t="shared" si="25"/>
        <v>1</v>
      </c>
    </row>
    <row r="253" spans="1:4" x14ac:dyDescent="0.3">
      <c r="A253">
        <v>250</v>
      </c>
      <c r="B253" s="3">
        <f t="shared" si="24"/>
        <v>0.59742351046698872</v>
      </c>
      <c r="C253">
        <v>100</v>
      </c>
      <c r="D253" s="3">
        <f t="shared" si="25"/>
        <v>1</v>
      </c>
    </row>
    <row r="254" spans="1:4" x14ac:dyDescent="0.3">
      <c r="A254">
        <v>251</v>
      </c>
      <c r="B254" s="3">
        <f t="shared" si="24"/>
        <v>0.59581320450885666</v>
      </c>
      <c r="C254">
        <v>100</v>
      </c>
      <c r="D254" s="3">
        <f t="shared" si="25"/>
        <v>1</v>
      </c>
    </row>
    <row r="255" spans="1:4" x14ac:dyDescent="0.3">
      <c r="A255">
        <v>252</v>
      </c>
      <c r="B255" s="3">
        <f t="shared" si="24"/>
        <v>0.59420289855072461</v>
      </c>
      <c r="C255">
        <v>100</v>
      </c>
      <c r="D255" s="3">
        <f t="shared" si="25"/>
        <v>1</v>
      </c>
    </row>
    <row r="256" spans="1:4" x14ac:dyDescent="0.3">
      <c r="A256">
        <v>253</v>
      </c>
      <c r="B256" s="3">
        <f t="shared" si="24"/>
        <v>0.59259259259259256</v>
      </c>
      <c r="C256">
        <v>100</v>
      </c>
      <c r="D256" s="3">
        <f t="shared" si="25"/>
        <v>1</v>
      </c>
    </row>
    <row r="257" spans="1:4" x14ac:dyDescent="0.3">
      <c r="A257">
        <v>254</v>
      </c>
      <c r="B257" s="3">
        <f t="shared" si="24"/>
        <v>0.59098228663446051</v>
      </c>
      <c r="C257">
        <v>100</v>
      </c>
      <c r="D257" s="3">
        <f t="shared" si="25"/>
        <v>1</v>
      </c>
    </row>
    <row r="258" spans="1:4" x14ac:dyDescent="0.3">
      <c r="A258">
        <v>255</v>
      </c>
      <c r="B258" s="3">
        <f t="shared" si="24"/>
        <v>0.58937198067632846</v>
      </c>
      <c r="C258">
        <v>100</v>
      </c>
      <c r="D258" s="3">
        <f t="shared" si="25"/>
        <v>1</v>
      </c>
    </row>
    <row r="259" spans="1:4" x14ac:dyDescent="0.3">
      <c r="A259">
        <v>256</v>
      </c>
      <c r="B259" s="3">
        <f t="shared" si="24"/>
        <v>0.5877616747181964</v>
      </c>
      <c r="C259">
        <v>100</v>
      </c>
      <c r="D259" s="3">
        <f t="shared" si="25"/>
        <v>1</v>
      </c>
    </row>
    <row r="260" spans="1:4" x14ac:dyDescent="0.3">
      <c r="A260">
        <v>257</v>
      </c>
      <c r="B260" s="3">
        <f t="shared" si="24"/>
        <v>0.58615136876006435</v>
      </c>
      <c r="C260">
        <v>100</v>
      </c>
      <c r="D260" s="3">
        <f t="shared" si="25"/>
        <v>1</v>
      </c>
    </row>
    <row r="261" spans="1:4" x14ac:dyDescent="0.3">
      <c r="A261">
        <v>258</v>
      </c>
      <c r="B261" s="3">
        <f t="shared" ref="B261:B324" si="26">1-A261/621</f>
        <v>0.5845410628019323</v>
      </c>
      <c r="C261">
        <v>100</v>
      </c>
      <c r="D261" s="3">
        <f t="shared" ref="D261:D324" si="27">C261/100</f>
        <v>1</v>
      </c>
    </row>
    <row r="262" spans="1:4" x14ac:dyDescent="0.3">
      <c r="A262">
        <v>259</v>
      </c>
      <c r="B262" s="3">
        <f t="shared" si="26"/>
        <v>0.58293075684380025</v>
      </c>
      <c r="C262">
        <v>100</v>
      </c>
      <c r="D262" s="3">
        <f t="shared" si="27"/>
        <v>1</v>
      </c>
    </row>
    <row r="263" spans="1:4" x14ac:dyDescent="0.3">
      <c r="A263">
        <v>260</v>
      </c>
      <c r="B263" s="3">
        <f t="shared" si="26"/>
        <v>0.58132045088566819</v>
      </c>
      <c r="C263">
        <v>100</v>
      </c>
      <c r="D263" s="3">
        <f t="shared" si="27"/>
        <v>1</v>
      </c>
    </row>
    <row r="264" spans="1:4" x14ac:dyDescent="0.3">
      <c r="A264">
        <v>261</v>
      </c>
      <c r="B264" s="3">
        <f t="shared" si="26"/>
        <v>0.57971014492753625</v>
      </c>
      <c r="C264">
        <v>100</v>
      </c>
      <c r="D264" s="3">
        <f t="shared" si="27"/>
        <v>1</v>
      </c>
    </row>
    <row r="265" spans="1:4" x14ac:dyDescent="0.3">
      <c r="A265">
        <v>262</v>
      </c>
      <c r="B265" s="3">
        <f t="shared" si="26"/>
        <v>0.5780998389694042</v>
      </c>
      <c r="C265">
        <v>100</v>
      </c>
      <c r="D265" s="3">
        <f t="shared" si="27"/>
        <v>1</v>
      </c>
    </row>
    <row r="266" spans="1:4" x14ac:dyDescent="0.3">
      <c r="A266">
        <v>263</v>
      </c>
      <c r="B266" s="3">
        <f t="shared" si="26"/>
        <v>0.57648953301127215</v>
      </c>
      <c r="C266">
        <v>100</v>
      </c>
      <c r="D266" s="3">
        <f t="shared" si="27"/>
        <v>1</v>
      </c>
    </row>
    <row r="267" spans="1:4" x14ac:dyDescent="0.3">
      <c r="A267">
        <v>264</v>
      </c>
      <c r="B267" s="3">
        <f t="shared" si="26"/>
        <v>0.5748792270531401</v>
      </c>
      <c r="C267">
        <v>100</v>
      </c>
      <c r="D267" s="3">
        <f t="shared" si="27"/>
        <v>1</v>
      </c>
    </row>
    <row r="268" spans="1:4" x14ac:dyDescent="0.3">
      <c r="A268">
        <v>265</v>
      </c>
      <c r="B268" s="3">
        <f t="shared" si="26"/>
        <v>0.57326892109500804</v>
      </c>
      <c r="C268">
        <v>100</v>
      </c>
      <c r="D268" s="3">
        <f t="shared" si="27"/>
        <v>1</v>
      </c>
    </row>
    <row r="269" spans="1:4" x14ac:dyDescent="0.3">
      <c r="A269">
        <v>266</v>
      </c>
      <c r="B269" s="3">
        <f t="shared" si="26"/>
        <v>0.57165861513687599</v>
      </c>
      <c r="C269">
        <v>100</v>
      </c>
      <c r="D269" s="3">
        <f t="shared" si="27"/>
        <v>1</v>
      </c>
    </row>
    <row r="270" spans="1:4" x14ac:dyDescent="0.3">
      <c r="A270">
        <v>267</v>
      </c>
      <c r="B270" s="3">
        <f t="shared" si="26"/>
        <v>0.57004830917874394</v>
      </c>
      <c r="C270">
        <v>100</v>
      </c>
      <c r="D270" s="3">
        <f t="shared" si="27"/>
        <v>1</v>
      </c>
    </row>
    <row r="271" spans="1:4" x14ac:dyDescent="0.3">
      <c r="A271">
        <v>268</v>
      </c>
      <c r="B271" s="3">
        <f t="shared" si="26"/>
        <v>0.568438003220612</v>
      </c>
      <c r="C271">
        <v>100</v>
      </c>
      <c r="D271" s="3">
        <f t="shared" si="27"/>
        <v>1</v>
      </c>
    </row>
    <row r="272" spans="1:4" x14ac:dyDescent="0.3">
      <c r="A272">
        <v>269</v>
      </c>
      <c r="B272" s="3">
        <f t="shared" si="26"/>
        <v>0.56682769726247995</v>
      </c>
      <c r="C272">
        <v>100</v>
      </c>
      <c r="D272" s="3">
        <f t="shared" si="27"/>
        <v>1</v>
      </c>
    </row>
    <row r="273" spans="1:4" x14ac:dyDescent="0.3">
      <c r="A273">
        <v>270</v>
      </c>
      <c r="B273" s="3">
        <f t="shared" si="26"/>
        <v>0.56521739130434789</v>
      </c>
      <c r="C273">
        <v>100</v>
      </c>
      <c r="D273" s="3">
        <f t="shared" si="27"/>
        <v>1</v>
      </c>
    </row>
    <row r="274" spans="1:4" x14ac:dyDescent="0.3">
      <c r="A274">
        <v>271</v>
      </c>
      <c r="B274" s="3">
        <f t="shared" si="26"/>
        <v>0.56360708534621584</v>
      </c>
      <c r="C274">
        <v>100</v>
      </c>
      <c r="D274" s="3">
        <f t="shared" si="27"/>
        <v>1</v>
      </c>
    </row>
    <row r="275" spans="1:4" x14ac:dyDescent="0.3">
      <c r="A275">
        <v>272</v>
      </c>
      <c r="B275" s="3">
        <f t="shared" si="26"/>
        <v>0.56199677938808379</v>
      </c>
      <c r="C275">
        <v>100</v>
      </c>
      <c r="D275" s="3">
        <f t="shared" si="27"/>
        <v>1</v>
      </c>
    </row>
    <row r="276" spans="1:4" x14ac:dyDescent="0.3">
      <c r="A276">
        <v>273</v>
      </c>
      <c r="B276" s="3">
        <f t="shared" si="26"/>
        <v>0.56038647342995174</v>
      </c>
      <c r="C276">
        <v>100</v>
      </c>
      <c r="D276" s="3">
        <f t="shared" si="27"/>
        <v>1</v>
      </c>
    </row>
    <row r="277" spans="1:4" x14ac:dyDescent="0.3">
      <c r="A277">
        <v>274</v>
      </c>
      <c r="B277" s="3">
        <f t="shared" si="26"/>
        <v>0.55877616747181968</v>
      </c>
      <c r="C277">
        <v>100</v>
      </c>
      <c r="D277" s="3">
        <f t="shared" si="27"/>
        <v>1</v>
      </c>
    </row>
    <row r="278" spans="1:4" x14ac:dyDescent="0.3">
      <c r="A278">
        <v>275</v>
      </c>
      <c r="B278" s="3">
        <f t="shared" si="26"/>
        <v>0.55716586151368763</v>
      </c>
      <c r="C278">
        <v>100</v>
      </c>
      <c r="D278" s="3">
        <f t="shared" si="27"/>
        <v>1</v>
      </c>
    </row>
    <row r="279" spans="1:4" x14ac:dyDescent="0.3">
      <c r="A279">
        <v>276</v>
      </c>
      <c r="B279" s="3">
        <f t="shared" si="26"/>
        <v>0.55555555555555558</v>
      </c>
      <c r="C279">
        <v>100</v>
      </c>
      <c r="D279" s="3">
        <f t="shared" si="27"/>
        <v>1</v>
      </c>
    </row>
    <row r="280" spans="1:4" x14ac:dyDescent="0.3">
      <c r="A280">
        <v>277</v>
      </c>
      <c r="B280" s="3">
        <f t="shared" si="26"/>
        <v>0.55394524959742353</v>
      </c>
      <c r="C280">
        <v>100</v>
      </c>
      <c r="D280" s="3">
        <f t="shared" si="27"/>
        <v>1</v>
      </c>
    </row>
    <row r="281" spans="1:4" x14ac:dyDescent="0.3">
      <c r="A281">
        <v>278</v>
      </c>
      <c r="B281" s="3">
        <f t="shared" si="26"/>
        <v>0.55233494363929148</v>
      </c>
      <c r="C281">
        <v>100</v>
      </c>
      <c r="D281" s="3">
        <f t="shared" si="27"/>
        <v>1</v>
      </c>
    </row>
    <row r="282" spans="1:4" x14ac:dyDescent="0.3">
      <c r="A282">
        <v>279</v>
      </c>
      <c r="B282" s="3">
        <f t="shared" si="26"/>
        <v>0.55072463768115942</v>
      </c>
      <c r="C282">
        <v>100</v>
      </c>
      <c r="D282" s="3">
        <f t="shared" si="27"/>
        <v>1</v>
      </c>
    </row>
    <row r="283" spans="1:4" x14ac:dyDescent="0.3">
      <c r="A283">
        <v>280</v>
      </c>
      <c r="B283" s="3">
        <f t="shared" si="26"/>
        <v>0.54911433172302737</v>
      </c>
      <c r="C283">
        <v>100</v>
      </c>
      <c r="D283" s="3">
        <f t="shared" si="27"/>
        <v>1</v>
      </c>
    </row>
    <row r="284" spans="1:4" x14ac:dyDescent="0.3">
      <c r="A284">
        <v>281</v>
      </c>
      <c r="B284" s="3">
        <f t="shared" si="26"/>
        <v>0.54750402576489532</v>
      </c>
      <c r="C284">
        <v>100</v>
      </c>
      <c r="D284" s="3">
        <f t="shared" si="27"/>
        <v>1</v>
      </c>
    </row>
    <row r="285" spans="1:4" x14ac:dyDescent="0.3">
      <c r="A285">
        <v>282</v>
      </c>
      <c r="B285" s="3">
        <f t="shared" si="26"/>
        <v>0.54589371980676327</v>
      </c>
      <c r="C285">
        <v>100</v>
      </c>
      <c r="D285" s="3">
        <f t="shared" si="27"/>
        <v>1</v>
      </c>
    </row>
    <row r="286" spans="1:4" x14ac:dyDescent="0.3">
      <c r="A286">
        <v>283</v>
      </c>
      <c r="B286" s="3">
        <f t="shared" si="26"/>
        <v>0.54428341384863121</v>
      </c>
      <c r="C286">
        <v>100</v>
      </c>
      <c r="D286" s="3">
        <f t="shared" si="27"/>
        <v>1</v>
      </c>
    </row>
    <row r="287" spans="1:4" x14ac:dyDescent="0.3">
      <c r="A287">
        <v>284</v>
      </c>
      <c r="B287" s="3">
        <f t="shared" si="26"/>
        <v>0.54267310789049916</v>
      </c>
      <c r="C287">
        <v>100</v>
      </c>
      <c r="D287" s="3">
        <f t="shared" si="27"/>
        <v>1</v>
      </c>
    </row>
    <row r="288" spans="1:4" x14ac:dyDescent="0.3">
      <c r="A288">
        <v>285</v>
      </c>
      <c r="B288" s="3">
        <f t="shared" si="26"/>
        <v>0.54106280193236711</v>
      </c>
      <c r="C288">
        <v>100</v>
      </c>
      <c r="D288" s="3">
        <f t="shared" si="27"/>
        <v>1</v>
      </c>
    </row>
    <row r="289" spans="1:4" x14ac:dyDescent="0.3">
      <c r="A289">
        <v>286</v>
      </c>
      <c r="B289" s="3">
        <f t="shared" si="26"/>
        <v>0.53945249597423506</v>
      </c>
      <c r="C289">
        <v>100</v>
      </c>
      <c r="D289" s="3">
        <f t="shared" si="27"/>
        <v>1</v>
      </c>
    </row>
    <row r="290" spans="1:4" x14ac:dyDescent="0.3">
      <c r="A290">
        <v>287</v>
      </c>
      <c r="B290" s="3">
        <f t="shared" si="26"/>
        <v>0.53784219001610301</v>
      </c>
      <c r="C290">
        <v>100</v>
      </c>
      <c r="D290" s="3">
        <f t="shared" si="27"/>
        <v>1</v>
      </c>
    </row>
    <row r="291" spans="1:4" x14ac:dyDescent="0.3">
      <c r="A291">
        <v>288</v>
      </c>
      <c r="B291" s="3">
        <f t="shared" si="26"/>
        <v>0.53623188405797095</v>
      </c>
      <c r="C291">
        <v>100</v>
      </c>
      <c r="D291" s="3">
        <f t="shared" si="27"/>
        <v>1</v>
      </c>
    </row>
    <row r="292" spans="1:4" x14ac:dyDescent="0.3">
      <c r="A292">
        <v>289</v>
      </c>
      <c r="B292" s="3">
        <f t="shared" si="26"/>
        <v>0.5346215780998389</v>
      </c>
      <c r="C292">
        <v>100</v>
      </c>
      <c r="D292" s="3">
        <f t="shared" si="27"/>
        <v>1</v>
      </c>
    </row>
    <row r="293" spans="1:4" x14ac:dyDescent="0.3">
      <c r="A293">
        <v>290</v>
      </c>
      <c r="B293" s="3">
        <f t="shared" si="26"/>
        <v>0.53301127214170685</v>
      </c>
      <c r="C293">
        <v>100</v>
      </c>
      <c r="D293" s="3">
        <f t="shared" si="27"/>
        <v>1</v>
      </c>
    </row>
    <row r="294" spans="1:4" x14ac:dyDescent="0.3">
      <c r="A294">
        <v>291</v>
      </c>
      <c r="B294" s="3">
        <f t="shared" si="26"/>
        <v>0.5314009661835748</v>
      </c>
      <c r="C294">
        <v>100</v>
      </c>
      <c r="D294" s="3">
        <f t="shared" si="27"/>
        <v>1</v>
      </c>
    </row>
    <row r="295" spans="1:4" x14ac:dyDescent="0.3">
      <c r="A295">
        <v>292</v>
      </c>
      <c r="B295" s="3">
        <f t="shared" si="26"/>
        <v>0.52979066022544286</v>
      </c>
      <c r="C295">
        <v>100</v>
      </c>
      <c r="D295" s="3">
        <f t="shared" si="27"/>
        <v>1</v>
      </c>
    </row>
    <row r="296" spans="1:4" x14ac:dyDescent="0.3">
      <c r="A296">
        <v>293</v>
      </c>
      <c r="B296" s="3">
        <f t="shared" si="26"/>
        <v>0.5281803542673108</v>
      </c>
      <c r="C296">
        <v>100</v>
      </c>
      <c r="D296" s="3">
        <f t="shared" si="27"/>
        <v>1</v>
      </c>
    </row>
    <row r="297" spans="1:4" x14ac:dyDescent="0.3">
      <c r="A297">
        <v>294</v>
      </c>
      <c r="B297" s="3">
        <f t="shared" si="26"/>
        <v>0.52657004830917875</v>
      </c>
      <c r="C297">
        <v>100</v>
      </c>
      <c r="D297" s="3">
        <f t="shared" si="27"/>
        <v>1</v>
      </c>
    </row>
    <row r="298" spans="1:4" x14ac:dyDescent="0.3">
      <c r="A298">
        <v>295</v>
      </c>
      <c r="B298" s="3">
        <f t="shared" si="26"/>
        <v>0.5249597423510467</v>
      </c>
      <c r="C298">
        <v>100</v>
      </c>
      <c r="D298" s="3">
        <f t="shared" si="27"/>
        <v>1</v>
      </c>
    </row>
    <row r="299" spans="1:4" x14ac:dyDescent="0.3">
      <c r="A299">
        <v>296</v>
      </c>
      <c r="B299" s="3">
        <f t="shared" si="26"/>
        <v>0.52334943639291465</v>
      </c>
      <c r="C299">
        <v>100</v>
      </c>
      <c r="D299" s="3">
        <f t="shared" si="27"/>
        <v>1</v>
      </c>
    </row>
    <row r="300" spans="1:4" x14ac:dyDescent="0.3">
      <c r="A300">
        <v>297</v>
      </c>
      <c r="B300" s="3">
        <f t="shared" si="26"/>
        <v>0.52173913043478259</v>
      </c>
      <c r="C300">
        <v>100</v>
      </c>
      <c r="D300" s="3">
        <f t="shared" si="27"/>
        <v>1</v>
      </c>
    </row>
    <row r="301" spans="1:4" x14ac:dyDescent="0.3">
      <c r="A301">
        <v>298</v>
      </c>
      <c r="B301" s="3">
        <f t="shared" si="26"/>
        <v>0.52012882447665054</v>
      </c>
      <c r="C301">
        <v>100</v>
      </c>
      <c r="D301" s="3">
        <f t="shared" si="27"/>
        <v>1</v>
      </c>
    </row>
    <row r="302" spans="1:4" x14ac:dyDescent="0.3">
      <c r="A302">
        <v>299</v>
      </c>
      <c r="B302" s="3">
        <f t="shared" si="26"/>
        <v>0.5185185185185186</v>
      </c>
      <c r="C302">
        <v>100</v>
      </c>
      <c r="D302" s="3">
        <f t="shared" si="27"/>
        <v>1</v>
      </c>
    </row>
    <row r="303" spans="1:4" x14ac:dyDescent="0.3">
      <c r="A303">
        <v>300</v>
      </c>
      <c r="B303" s="3">
        <f t="shared" si="26"/>
        <v>0.51690821256038655</v>
      </c>
      <c r="C303">
        <v>100</v>
      </c>
      <c r="D303" s="3">
        <f t="shared" si="27"/>
        <v>1</v>
      </c>
    </row>
    <row r="304" spans="1:4" x14ac:dyDescent="0.3">
      <c r="A304">
        <v>301</v>
      </c>
      <c r="B304" s="3">
        <f t="shared" si="26"/>
        <v>0.5152979066022545</v>
      </c>
      <c r="C304">
        <v>100</v>
      </c>
      <c r="D304" s="3">
        <f t="shared" si="27"/>
        <v>1</v>
      </c>
    </row>
    <row r="305" spans="1:4" x14ac:dyDescent="0.3">
      <c r="A305">
        <v>302</v>
      </c>
      <c r="B305" s="3">
        <f t="shared" si="26"/>
        <v>0.51368760064412244</v>
      </c>
      <c r="C305">
        <v>100</v>
      </c>
      <c r="D305" s="3">
        <f t="shared" si="27"/>
        <v>1</v>
      </c>
    </row>
    <row r="306" spans="1:4" x14ac:dyDescent="0.3">
      <c r="A306">
        <v>303</v>
      </c>
      <c r="B306" s="3">
        <f t="shared" si="26"/>
        <v>0.51207729468599039</v>
      </c>
      <c r="C306">
        <v>100</v>
      </c>
      <c r="D306" s="3">
        <f t="shared" si="27"/>
        <v>1</v>
      </c>
    </row>
    <row r="307" spans="1:4" x14ac:dyDescent="0.3">
      <c r="A307">
        <v>304</v>
      </c>
      <c r="B307" s="3">
        <f t="shared" si="26"/>
        <v>0.51046698872785834</v>
      </c>
      <c r="C307">
        <v>100</v>
      </c>
      <c r="D307" s="3">
        <f t="shared" si="27"/>
        <v>1</v>
      </c>
    </row>
    <row r="308" spans="1:4" x14ac:dyDescent="0.3">
      <c r="A308">
        <v>305</v>
      </c>
      <c r="B308" s="3">
        <f t="shared" si="26"/>
        <v>0.50885668276972629</v>
      </c>
      <c r="C308">
        <v>100</v>
      </c>
      <c r="D308" s="3">
        <f t="shared" si="27"/>
        <v>1</v>
      </c>
    </row>
    <row r="309" spans="1:4" x14ac:dyDescent="0.3">
      <c r="A309">
        <v>306</v>
      </c>
      <c r="B309" s="3">
        <f t="shared" si="26"/>
        <v>0.50724637681159424</v>
      </c>
      <c r="C309">
        <v>100</v>
      </c>
      <c r="D309" s="3">
        <f t="shared" si="27"/>
        <v>1</v>
      </c>
    </row>
    <row r="310" spans="1:4" x14ac:dyDescent="0.3">
      <c r="A310">
        <v>307</v>
      </c>
      <c r="B310" s="3">
        <f t="shared" si="26"/>
        <v>0.50563607085346218</v>
      </c>
      <c r="C310">
        <v>100</v>
      </c>
      <c r="D310" s="3">
        <f t="shared" si="27"/>
        <v>1</v>
      </c>
    </row>
    <row r="311" spans="1:4" x14ac:dyDescent="0.3">
      <c r="A311">
        <v>308</v>
      </c>
      <c r="B311" s="3">
        <f t="shared" si="26"/>
        <v>0.50402576489533013</v>
      </c>
      <c r="C311">
        <v>100</v>
      </c>
      <c r="D311" s="3">
        <f t="shared" si="27"/>
        <v>1</v>
      </c>
    </row>
    <row r="312" spans="1:4" x14ac:dyDescent="0.3">
      <c r="A312">
        <v>309</v>
      </c>
      <c r="B312" s="3">
        <f t="shared" si="26"/>
        <v>0.50241545893719808</v>
      </c>
      <c r="C312">
        <v>100</v>
      </c>
      <c r="D312" s="3">
        <f t="shared" si="27"/>
        <v>1</v>
      </c>
    </row>
    <row r="313" spans="1:4" x14ac:dyDescent="0.3">
      <c r="A313">
        <v>310</v>
      </c>
      <c r="B313" s="3">
        <f t="shared" si="26"/>
        <v>0.50080515297906603</v>
      </c>
      <c r="C313">
        <v>100</v>
      </c>
      <c r="D313" s="3">
        <f t="shared" si="27"/>
        <v>1</v>
      </c>
    </row>
    <row r="314" spans="1:4" x14ac:dyDescent="0.3">
      <c r="A314">
        <v>311</v>
      </c>
      <c r="B314" s="3">
        <f t="shared" si="26"/>
        <v>0.49919484702093397</v>
      </c>
      <c r="C314">
        <v>100</v>
      </c>
      <c r="D314" s="3">
        <f t="shared" si="27"/>
        <v>1</v>
      </c>
    </row>
    <row r="315" spans="1:4" x14ac:dyDescent="0.3">
      <c r="A315">
        <v>312</v>
      </c>
      <c r="B315" s="3">
        <f t="shared" si="26"/>
        <v>0.49758454106280192</v>
      </c>
      <c r="C315">
        <v>100</v>
      </c>
      <c r="D315" s="3">
        <f t="shared" si="27"/>
        <v>1</v>
      </c>
    </row>
    <row r="316" spans="1:4" x14ac:dyDescent="0.3">
      <c r="A316">
        <v>313</v>
      </c>
      <c r="B316" s="3">
        <f t="shared" si="26"/>
        <v>0.49597423510466987</v>
      </c>
      <c r="C316">
        <v>100</v>
      </c>
      <c r="D316" s="3">
        <f t="shared" si="27"/>
        <v>1</v>
      </c>
    </row>
    <row r="317" spans="1:4" x14ac:dyDescent="0.3">
      <c r="A317">
        <v>314</v>
      </c>
      <c r="B317" s="3">
        <f t="shared" si="26"/>
        <v>0.49436392914653782</v>
      </c>
      <c r="C317">
        <v>100</v>
      </c>
      <c r="D317" s="3">
        <f t="shared" si="27"/>
        <v>1</v>
      </c>
    </row>
    <row r="318" spans="1:4" x14ac:dyDescent="0.3">
      <c r="A318">
        <v>315</v>
      </c>
      <c r="B318" s="3">
        <f t="shared" si="26"/>
        <v>0.49275362318840576</v>
      </c>
      <c r="C318">
        <v>100</v>
      </c>
      <c r="D318" s="3">
        <f t="shared" si="27"/>
        <v>1</v>
      </c>
    </row>
    <row r="319" spans="1:4" x14ac:dyDescent="0.3">
      <c r="A319">
        <v>316</v>
      </c>
      <c r="B319" s="3">
        <f t="shared" si="26"/>
        <v>0.49114331723027371</v>
      </c>
      <c r="C319">
        <v>100</v>
      </c>
      <c r="D319" s="3">
        <f t="shared" si="27"/>
        <v>1</v>
      </c>
    </row>
    <row r="320" spans="1:4" x14ac:dyDescent="0.3">
      <c r="A320">
        <v>317</v>
      </c>
      <c r="B320" s="3">
        <f t="shared" si="26"/>
        <v>0.48953301127214166</v>
      </c>
      <c r="C320">
        <v>100</v>
      </c>
      <c r="D320" s="3">
        <f t="shared" si="27"/>
        <v>1</v>
      </c>
    </row>
    <row r="321" spans="1:4" x14ac:dyDescent="0.3">
      <c r="A321">
        <v>318</v>
      </c>
      <c r="B321" s="3">
        <f t="shared" si="26"/>
        <v>0.48792270531400961</v>
      </c>
      <c r="C321">
        <v>100</v>
      </c>
      <c r="D321" s="3">
        <f t="shared" si="27"/>
        <v>1</v>
      </c>
    </row>
    <row r="322" spans="1:4" x14ac:dyDescent="0.3">
      <c r="A322">
        <v>319</v>
      </c>
      <c r="B322" s="3">
        <f t="shared" si="26"/>
        <v>0.48631239935587767</v>
      </c>
      <c r="C322">
        <v>100</v>
      </c>
      <c r="D322" s="3">
        <f t="shared" si="27"/>
        <v>1</v>
      </c>
    </row>
    <row r="323" spans="1:4" x14ac:dyDescent="0.3">
      <c r="A323">
        <v>320</v>
      </c>
      <c r="B323" s="3">
        <f t="shared" si="26"/>
        <v>0.48470209339774561</v>
      </c>
      <c r="C323">
        <v>100</v>
      </c>
      <c r="D323" s="3">
        <f t="shared" si="27"/>
        <v>1</v>
      </c>
    </row>
    <row r="324" spans="1:4" x14ac:dyDescent="0.3">
      <c r="A324">
        <v>321</v>
      </c>
      <c r="B324" s="3">
        <f t="shared" si="26"/>
        <v>0.48309178743961356</v>
      </c>
      <c r="C324">
        <v>100</v>
      </c>
      <c r="D324" s="3">
        <f t="shared" si="27"/>
        <v>1</v>
      </c>
    </row>
    <row r="325" spans="1:4" x14ac:dyDescent="0.3">
      <c r="A325">
        <v>322</v>
      </c>
      <c r="B325" s="3">
        <f t="shared" ref="B325:B388" si="28">1-A325/621</f>
        <v>0.48148148148148151</v>
      </c>
      <c r="C325">
        <v>100</v>
      </c>
      <c r="D325" s="3">
        <f t="shared" ref="D325:D388" si="29">C325/100</f>
        <v>1</v>
      </c>
    </row>
    <row r="326" spans="1:4" x14ac:dyDescent="0.3">
      <c r="A326">
        <v>323</v>
      </c>
      <c r="B326" s="3">
        <f t="shared" si="28"/>
        <v>0.47987117552334946</v>
      </c>
      <c r="C326">
        <v>100</v>
      </c>
      <c r="D326" s="3">
        <f t="shared" si="29"/>
        <v>1</v>
      </c>
    </row>
    <row r="327" spans="1:4" x14ac:dyDescent="0.3">
      <c r="A327">
        <v>324</v>
      </c>
      <c r="B327" s="3">
        <f t="shared" si="28"/>
        <v>0.47826086956521741</v>
      </c>
      <c r="C327">
        <v>100</v>
      </c>
      <c r="D327" s="3">
        <f t="shared" si="29"/>
        <v>1</v>
      </c>
    </row>
    <row r="328" spans="1:4" x14ac:dyDescent="0.3">
      <c r="A328">
        <v>325</v>
      </c>
      <c r="B328" s="3">
        <f t="shared" si="28"/>
        <v>0.47665056360708535</v>
      </c>
      <c r="C328">
        <v>100</v>
      </c>
      <c r="D328" s="3">
        <f t="shared" si="29"/>
        <v>1</v>
      </c>
    </row>
    <row r="329" spans="1:4" x14ac:dyDescent="0.3">
      <c r="A329">
        <v>326</v>
      </c>
      <c r="B329" s="3">
        <f t="shared" si="28"/>
        <v>0.4750402576489533</v>
      </c>
      <c r="C329">
        <v>100</v>
      </c>
      <c r="D329" s="3">
        <f t="shared" si="29"/>
        <v>1</v>
      </c>
    </row>
    <row r="330" spans="1:4" x14ac:dyDescent="0.3">
      <c r="A330">
        <v>327</v>
      </c>
      <c r="B330" s="3">
        <f t="shared" si="28"/>
        <v>0.47342995169082125</v>
      </c>
      <c r="C330">
        <v>100</v>
      </c>
      <c r="D330" s="3">
        <f t="shared" si="29"/>
        <v>1</v>
      </c>
    </row>
    <row r="331" spans="1:4" x14ac:dyDescent="0.3">
      <c r="A331">
        <v>328</v>
      </c>
      <c r="B331" s="3">
        <f t="shared" si="28"/>
        <v>0.4718196457326892</v>
      </c>
      <c r="C331">
        <v>100</v>
      </c>
      <c r="D331" s="3">
        <f t="shared" si="29"/>
        <v>1</v>
      </c>
    </row>
    <row r="332" spans="1:4" x14ac:dyDescent="0.3">
      <c r="A332">
        <v>329</v>
      </c>
      <c r="B332" s="3">
        <f t="shared" si="28"/>
        <v>0.47020933977455714</v>
      </c>
      <c r="C332">
        <v>100</v>
      </c>
      <c r="D332" s="3">
        <f t="shared" si="29"/>
        <v>1</v>
      </c>
    </row>
    <row r="333" spans="1:4" x14ac:dyDescent="0.3">
      <c r="A333">
        <v>330</v>
      </c>
      <c r="B333" s="3">
        <f t="shared" si="28"/>
        <v>0.46859903381642509</v>
      </c>
      <c r="C333">
        <v>100</v>
      </c>
      <c r="D333" s="3">
        <f t="shared" si="29"/>
        <v>1</v>
      </c>
    </row>
    <row r="334" spans="1:4" x14ac:dyDescent="0.3">
      <c r="A334">
        <v>331</v>
      </c>
      <c r="B334" s="3">
        <f t="shared" si="28"/>
        <v>0.46698872785829304</v>
      </c>
      <c r="C334">
        <v>100</v>
      </c>
      <c r="D334" s="3">
        <f t="shared" si="29"/>
        <v>1</v>
      </c>
    </row>
    <row r="335" spans="1:4" x14ac:dyDescent="0.3">
      <c r="A335">
        <v>332</v>
      </c>
      <c r="B335" s="3">
        <f t="shared" si="28"/>
        <v>0.46537842190016099</v>
      </c>
      <c r="C335">
        <v>100</v>
      </c>
      <c r="D335" s="3">
        <f t="shared" si="29"/>
        <v>1</v>
      </c>
    </row>
    <row r="336" spans="1:4" x14ac:dyDescent="0.3">
      <c r="A336">
        <v>333</v>
      </c>
      <c r="B336" s="3">
        <f t="shared" si="28"/>
        <v>0.46376811594202894</v>
      </c>
      <c r="C336">
        <v>100</v>
      </c>
      <c r="D336" s="3">
        <f t="shared" si="29"/>
        <v>1</v>
      </c>
    </row>
    <row r="337" spans="1:4" x14ac:dyDescent="0.3">
      <c r="A337">
        <v>334</v>
      </c>
      <c r="B337" s="3">
        <f t="shared" si="28"/>
        <v>0.46215780998389699</v>
      </c>
      <c r="C337">
        <v>100</v>
      </c>
      <c r="D337" s="3">
        <f t="shared" si="29"/>
        <v>1</v>
      </c>
    </row>
    <row r="338" spans="1:4" x14ac:dyDescent="0.3">
      <c r="A338">
        <v>335</v>
      </c>
      <c r="B338" s="3">
        <f t="shared" si="28"/>
        <v>0.46054750402576494</v>
      </c>
      <c r="C338">
        <v>100</v>
      </c>
      <c r="D338" s="3">
        <f t="shared" si="29"/>
        <v>1</v>
      </c>
    </row>
    <row r="339" spans="1:4" x14ac:dyDescent="0.3">
      <c r="A339">
        <v>336</v>
      </c>
      <c r="B339" s="3">
        <f t="shared" si="28"/>
        <v>0.45893719806763289</v>
      </c>
      <c r="C339">
        <v>100</v>
      </c>
      <c r="D339" s="3">
        <f t="shared" si="29"/>
        <v>1</v>
      </c>
    </row>
    <row r="340" spans="1:4" x14ac:dyDescent="0.3">
      <c r="A340">
        <v>337</v>
      </c>
      <c r="B340" s="3">
        <f t="shared" si="28"/>
        <v>0.45732689210950084</v>
      </c>
      <c r="C340">
        <v>100</v>
      </c>
      <c r="D340" s="3">
        <f t="shared" si="29"/>
        <v>1</v>
      </c>
    </row>
    <row r="341" spans="1:4" x14ac:dyDescent="0.3">
      <c r="A341">
        <v>338</v>
      </c>
      <c r="B341" s="3">
        <f t="shared" si="28"/>
        <v>0.45571658615136879</v>
      </c>
      <c r="C341">
        <v>100</v>
      </c>
      <c r="D341" s="3">
        <f t="shared" si="29"/>
        <v>1</v>
      </c>
    </row>
    <row r="342" spans="1:4" x14ac:dyDescent="0.3">
      <c r="A342">
        <v>339</v>
      </c>
      <c r="B342" s="3">
        <f t="shared" si="28"/>
        <v>0.45410628019323673</v>
      </c>
      <c r="C342">
        <v>100</v>
      </c>
      <c r="D342" s="3">
        <f t="shared" si="29"/>
        <v>1</v>
      </c>
    </row>
    <row r="343" spans="1:4" x14ac:dyDescent="0.3">
      <c r="A343">
        <v>340</v>
      </c>
      <c r="B343" s="3">
        <f t="shared" si="28"/>
        <v>0.45249597423510468</v>
      </c>
      <c r="C343">
        <v>100</v>
      </c>
      <c r="D343" s="3">
        <f t="shared" si="29"/>
        <v>1</v>
      </c>
    </row>
    <row r="344" spans="1:4" x14ac:dyDescent="0.3">
      <c r="A344">
        <v>341</v>
      </c>
      <c r="B344" s="3">
        <f t="shared" si="28"/>
        <v>0.45088566827697263</v>
      </c>
      <c r="C344">
        <v>100</v>
      </c>
      <c r="D344" s="3">
        <f t="shared" si="29"/>
        <v>1</v>
      </c>
    </row>
    <row r="345" spans="1:4" x14ac:dyDescent="0.3">
      <c r="A345">
        <v>342</v>
      </c>
      <c r="B345" s="3">
        <f t="shared" si="28"/>
        <v>0.44927536231884058</v>
      </c>
      <c r="C345">
        <v>100</v>
      </c>
      <c r="D345" s="3">
        <f t="shared" si="29"/>
        <v>1</v>
      </c>
    </row>
    <row r="346" spans="1:4" x14ac:dyDescent="0.3">
      <c r="A346">
        <v>343</v>
      </c>
      <c r="B346" s="3">
        <f t="shared" si="28"/>
        <v>0.44766505636070852</v>
      </c>
      <c r="C346">
        <v>100</v>
      </c>
      <c r="D346" s="3">
        <f t="shared" si="29"/>
        <v>1</v>
      </c>
    </row>
    <row r="347" spans="1:4" x14ac:dyDescent="0.3">
      <c r="A347">
        <v>344</v>
      </c>
      <c r="B347" s="3">
        <f t="shared" si="28"/>
        <v>0.44605475040257647</v>
      </c>
      <c r="C347">
        <v>100</v>
      </c>
      <c r="D347" s="3">
        <f t="shared" si="29"/>
        <v>1</v>
      </c>
    </row>
    <row r="348" spans="1:4" x14ac:dyDescent="0.3">
      <c r="A348">
        <v>345</v>
      </c>
      <c r="B348" s="3">
        <f t="shared" si="28"/>
        <v>0.44444444444444442</v>
      </c>
      <c r="C348">
        <v>100</v>
      </c>
      <c r="D348" s="3">
        <f t="shared" si="29"/>
        <v>1</v>
      </c>
    </row>
    <row r="349" spans="1:4" x14ac:dyDescent="0.3">
      <c r="A349">
        <v>346</v>
      </c>
      <c r="B349" s="3">
        <f t="shared" si="28"/>
        <v>0.44283413848631237</v>
      </c>
      <c r="C349">
        <v>100</v>
      </c>
      <c r="D349" s="3">
        <f t="shared" si="29"/>
        <v>1</v>
      </c>
    </row>
    <row r="350" spans="1:4" x14ac:dyDescent="0.3">
      <c r="A350">
        <v>347</v>
      </c>
      <c r="B350" s="3">
        <f t="shared" si="28"/>
        <v>0.44122383252818032</v>
      </c>
      <c r="C350">
        <v>100</v>
      </c>
      <c r="D350" s="3">
        <f t="shared" si="29"/>
        <v>1</v>
      </c>
    </row>
    <row r="351" spans="1:4" x14ac:dyDescent="0.3">
      <c r="A351">
        <v>348</v>
      </c>
      <c r="B351" s="3">
        <f t="shared" si="28"/>
        <v>0.43961352657004826</v>
      </c>
      <c r="C351">
        <v>100</v>
      </c>
      <c r="D351" s="3">
        <f t="shared" si="29"/>
        <v>1</v>
      </c>
    </row>
    <row r="352" spans="1:4" x14ac:dyDescent="0.3">
      <c r="A352">
        <v>349</v>
      </c>
      <c r="B352" s="3">
        <f t="shared" si="28"/>
        <v>0.43800322061191621</v>
      </c>
      <c r="C352">
        <v>100</v>
      </c>
      <c r="D352" s="3">
        <f t="shared" si="29"/>
        <v>1</v>
      </c>
    </row>
    <row r="353" spans="1:4" x14ac:dyDescent="0.3">
      <c r="A353">
        <v>350</v>
      </c>
      <c r="B353" s="3">
        <f t="shared" si="28"/>
        <v>0.43639291465378427</v>
      </c>
      <c r="C353">
        <v>100</v>
      </c>
      <c r="D353" s="3">
        <f t="shared" si="29"/>
        <v>1</v>
      </c>
    </row>
    <row r="354" spans="1:4" x14ac:dyDescent="0.3">
      <c r="A354">
        <v>351</v>
      </c>
      <c r="B354" s="3">
        <f t="shared" si="28"/>
        <v>0.43478260869565222</v>
      </c>
      <c r="C354">
        <v>100</v>
      </c>
      <c r="D354" s="3">
        <f t="shared" si="29"/>
        <v>1</v>
      </c>
    </row>
    <row r="355" spans="1:4" x14ac:dyDescent="0.3">
      <c r="A355">
        <v>352</v>
      </c>
      <c r="B355" s="3">
        <f t="shared" si="28"/>
        <v>0.43317230273752017</v>
      </c>
      <c r="C355">
        <v>100</v>
      </c>
      <c r="D355" s="3">
        <f t="shared" si="29"/>
        <v>1</v>
      </c>
    </row>
    <row r="356" spans="1:4" x14ac:dyDescent="0.3">
      <c r="A356">
        <v>353</v>
      </c>
      <c r="B356" s="3">
        <f t="shared" si="28"/>
        <v>0.43156199677938811</v>
      </c>
      <c r="C356">
        <v>100</v>
      </c>
      <c r="D356" s="3">
        <f t="shared" si="29"/>
        <v>1</v>
      </c>
    </row>
    <row r="357" spans="1:4" x14ac:dyDescent="0.3">
      <c r="A357">
        <v>354</v>
      </c>
      <c r="B357" s="3">
        <f t="shared" si="28"/>
        <v>0.42995169082125606</v>
      </c>
      <c r="C357">
        <v>100</v>
      </c>
      <c r="D357" s="3">
        <f t="shared" si="29"/>
        <v>1</v>
      </c>
    </row>
    <row r="358" spans="1:4" x14ac:dyDescent="0.3">
      <c r="A358">
        <v>355</v>
      </c>
      <c r="B358" s="3">
        <f t="shared" si="28"/>
        <v>0.42834138486312401</v>
      </c>
      <c r="C358">
        <v>100</v>
      </c>
      <c r="D358" s="3">
        <f t="shared" si="29"/>
        <v>1</v>
      </c>
    </row>
    <row r="359" spans="1:4" x14ac:dyDescent="0.3">
      <c r="A359">
        <v>356</v>
      </c>
      <c r="B359" s="3">
        <f t="shared" si="28"/>
        <v>0.42673107890499196</v>
      </c>
      <c r="C359">
        <v>100</v>
      </c>
      <c r="D359" s="3">
        <f t="shared" si="29"/>
        <v>1</v>
      </c>
    </row>
    <row r="360" spans="1:4" x14ac:dyDescent="0.3">
      <c r="A360">
        <v>357</v>
      </c>
      <c r="B360" s="3">
        <f t="shared" si="28"/>
        <v>0.4251207729468599</v>
      </c>
      <c r="C360">
        <v>100</v>
      </c>
      <c r="D360" s="3">
        <f t="shared" si="29"/>
        <v>1</v>
      </c>
    </row>
    <row r="361" spans="1:4" x14ac:dyDescent="0.3">
      <c r="A361">
        <v>358</v>
      </c>
      <c r="B361" s="3">
        <f t="shared" si="28"/>
        <v>0.42351046698872785</v>
      </c>
      <c r="C361">
        <v>100</v>
      </c>
      <c r="D361" s="3">
        <f t="shared" si="29"/>
        <v>1</v>
      </c>
    </row>
    <row r="362" spans="1:4" x14ac:dyDescent="0.3">
      <c r="A362">
        <v>359</v>
      </c>
      <c r="B362" s="3">
        <f t="shared" si="28"/>
        <v>0.4219001610305958</v>
      </c>
      <c r="C362">
        <v>100</v>
      </c>
      <c r="D362" s="3">
        <f t="shared" si="29"/>
        <v>1</v>
      </c>
    </row>
    <row r="363" spans="1:4" x14ac:dyDescent="0.3">
      <c r="A363">
        <v>360</v>
      </c>
      <c r="B363" s="3">
        <f t="shared" si="28"/>
        <v>0.42028985507246375</v>
      </c>
      <c r="C363">
        <v>100</v>
      </c>
      <c r="D363" s="3">
        <f t="shared" si="29"/>
        <v>1</v>
      </c>
    </row>
    <row r="364" spans="1:4" x14ac:dyDescent="0.3">
      <c r="A364">
        <v>361</v>
      </c>
      <c r="B364" s="3">
        <f t="shared" si="28"/>
        <v>0.41867954911433169</v>
      </c>
      <c r="C364">
        <v>100</v>
      </c>
      <c r="D364" s="3">
        <f t="shared" si="29"/>
        <v>1</v>
      </c>
    </row>
    <row r="365" spans="1:4" x14ac:dyDescent="0.3">
      <c r="A365">
        <v>362</v>
      </c>
      <c r="B365" s="3">
        <f t="shared" si="28"/>
        <v>0.41706924315619964</v>
      </c>
      <c r="C365">
        <v>100</v>
      </c>
      <c r="D365" s="3">
        <f t="shared" si="29"/>
        <v>1</v>
      </c>
    </row>
    <row r="366" spans="1:4" x14ac:dyDescent="0.3">
      <c r="A366">
        <v>363</v>
      </c>
      <c r="B366" s="3">
        <f t="shared" si="28"/>
        <v>0.41545893719806759</v>
      </c>
      <c r="C366">
        <v>100</v>
      </c>
      <c r="D366" s="3">
        <f t="shared" si="29"/>
        <v>1</v>
      </c>
    </row>
    <row r="367" spans="1:4" x14ac:dyDescent="0.3">
      <c r="A367">
        <v>364</v>
      </c>
      <c r="B367" s="3">
        <f t="shared" si="28"/>
        <v>0.41384863123993554</v>
      </c>
      <c r="C367">
        <v>100</v>
      </c>
      <c r="D367" s="3">
        <f t="shared" si="29"/>
        <v>1</v>
      </c>
    </row>
    <row r="368" spans="1:4" x14ac:dyDescent="0.3">
      <c r="A368">
        <v>365</v>
      </c>
      <c r="B368" s="3">
        <f t="shared" si="28"/>
        <v>0.4122383252818036</v>
      </c>
      <c r="C368">
        <v>100</v>
      </c>
      <c r="D368" s="3">
        <f t="shared" si="29"/>
        <v>1</v>
      </c>
    </row>
    <row r="369" spans="1:4" x14ac:dyDescent="0.3">
      <c r="A369">
        <v>366</v>
      </c>
      <c r="B369" s="3">
        <f t="shared" si="28"/>
        <v>0.41062801932367154</v>
      </c>
      <c r="C369">
        <v>100</v>
      </c>
      <c r="D369" s="3">
        <f t="shared" si="29"/>
        <v>1</v>
      </c>
    </row>
    <row r="370" spans="1:4" x14ac:dyDescent="0.3">
      <c r="A370">
        <v>367</v>
      </c>
      <c r="B370" s="3">
        <f t="shared" si="28"/>
        <v>0.40901771336553949</v>
      </c>
      <c r="C370">
        <v>100</v>
      </c>
      <c r="D370" s="3">
        <f t="shared" si="29"/>
        <v>1</v>
      </c>
    </row>
    <row r="371" spans="1:4" x14ac:dyDescent="0.3">
      <c r="A371">
        <v>368</v>
      </c>
      <c r="B371" s="3">
        <f t="shared" si="28"/>
        <v>0.40740740740740744</v>
      </c>
      <c r="C371">
        <v>100</v>
      </c>
      <c r="D371" s="3">
        <f t="shared" si="29"/>
        <v>1</v>
      </c>
    </row>
    <row r="372" spans="1:4" x14ac:dyDescent="0.3">
      <c r="A372">
        <v>369</v>
      </c>
      <c r="B372" s="3">
        <f t="shared" si="28"/>
        <v>0.40579710144927539</v>
      </c>
      <c r="C372">
        <v>100</v>
      </c>
      <c r="D372" s="3">
        <f t="shared" si="29"/>
        <v>1</v>
      </c>
    </row>
    <row r="373" spans="1:4" x14ac:dyDescent="0.3">
      <c r="A373">
        <v>370</v>
      </c>
      <c r="B373" s="3">
        <f t="shared" si="28"/>
        <v>0.40418679549114334</v>
      </c>
      <c r="C373">
        <v>100</v>
      </c>
      <c r="D373" s="3">
        <f t="shared" si="29"/>
        <v>1</v>
      </c>
    </row>
    <row r="374" spans="1:4" x14ac:dyDescent="0.3">
      <c r="A374">
        <v>371</v>
      </c>
      <c r="B374" s="3">
        <f t="shared" si="28"/>
        <v>0.40257648953301128</v>
      </c>
      <c r="C374">
        <v>100</v>
      </c>
      <c r="D374" s="3">
        <f t="shared" si="29"/>
        <v>1</v>
      </c>
    </row>
    <row r="375" spans="1:4" x14ac:dyDescent="0.3">
      <c r="A375">
        <v>372</v>
      </c>
      <c r="B375" s="3">
        <f t="shared" si="28"/>
        <v>0.40096618357487923</v>
      </c>
      <c r="C375">
        <v>100</v>
      </c>
      <c r="D375" s="3">
        <f t="shared" si="29"/>
        <v>1</v>
      </c>
    </row>
    <row r="376" spans="1:4" x14ac:dyDescent="0.3">
      <c r="A376">
        <v>373</v>
      </c>
      <c r="B376" s="3">
        <f t="shared" si="28"/>
        <v>0.39935587761674718</v>
      </c>
      <c r="C376">
        <v>100</v>
      </c>
      <c r="D376" s="3">
        <f t="shared" si="29"/>
        <v>1</v>
      </c>
    </row>
    <row r="377" spans="1:4" x14ac:dyDescent="0.3">
      <c r="A377">
        <v>374</v>
      </c>
      <c r="B377" s="3">
        <f t="shared" si="28"/>
        <v>0.39774557165861513</v>
      </c>
      <c r="C377">
        <v>100</v>
      </c>
      <c r="D377" s="3">
        <f t="shared" si="29"/>
        <v>1</v>
      </c>
    </row>
    <row r="378" spans="1:4" x14ac:dyDescent="0.3">
      <c r="A378">
        <v>375</v>
      </c>
      <c r="B378" s="3">
        <f t="shared" si="28"/>
        <v>0.39613526570048307</v>
      </c>
      <c r="C378">
        <v>100</v>
      </c>
      <c r="D378" s="3">
        <f t="shared" si="29"/>
        <v>1</v>
      </c>
    </row>
    <row r="379" spans="1:4" x14ac:dyDescent="0.3">
      <c r="A379">
        <v>376</v>
      </c>
      <c r="B379" s="3">
        <f t="shared" si="28"/>
        <v>0.39452495974235102</v>
      </c>
      <c r="C379">
        <v>100</v>
      </c>
      <c r="D379" s="3">
        <f t="shared" si="29"/>
        <v>1</v>
      </c>
    </row>
    <row r="380" spans="1:4" x14ac:dyDescent="0.3">
      <c r="A380">
        <v>377</v>
      </c>
      <c r="B380" s="3">
        <f t="shared" si="28"/>
        <v>0.39291465378421897</v>
      </c>
      <c r="C380">
        <v>100</v>
      </c>
      <c r="D380" s="3">
        <f t="shared" si="29"/>
        <v>1</v>
      </c>
    </row>
    <row r="381" spans="1:4" x14ac:dyDescent="0.3">
      <c r="A381">
        <v>378</v>
      </c>
      <c r="B381" s="3">
        <f t="shared" si="28"/>
        <v>0.39130434782608692</v>
      </c>
      <c r="C381">
        <v>100</v>
      </c>
      <c r="D381" s="3">
        <f t="shared" si="29"/>
        <v>1</v>
      </c>
    </row>
    <row r="382" spans="1:4" x14ac:dyDescent="0.3">
      <c r="A382">
        <v>379</v>
      </c>
      <c r="B382" s="3">
        <f t="shared" si="28"/>
        <v>0.38969404186795487</v>
      </c>
      <c r="C382">
        <v>100</v>
      </c>
      <c r="D382" s="3">
        <f t="shared" si="29"/>
        <v>1</v>
      </c>
    </row>
    <row r="383" spans="1:4" x14ac:dyDescent="0.3">
      <c r="A383">
        <v>380</v>
      </c>
      <c r="B383" s="3">
        <f t="shared" si="28"/>
        <v>0.38808373590982281</v>
      </c>
      <c r="C383">
        <v>100</v>
      </c>
      <c r="D383" s="3">
        <f t="shared" si="29"/>
        <v>1</v>
      </c>
    </row>
    <row r="384" spans="1:4" x14ac:dyDescent="0.3">
      <c r="A384">
        <v>381</v>
      </c>
      <c r="B384" s="3">
        <f t="shared" si="28"/>
        <v>0.38647342995169087</v>
      </c>
      <c r="C384">
        <v>100</v>
      </c>
      <c r="D384" s="3">
        <f t="shared" si="29"/>
        <v>1</v>
      </c>
    </row>
    <row r="385" spans="1:4" x14ac:dyDescent="0.3">
      <c r="A385">
        <v>382</v>
      </c>
      <c r="B385" s="3">
        <f t="shared" si="28"/>
        <v>0.38486312399355882</v>
      </c>
      <c r="C385">
        <v>100</v>
      </c>
      <c r="D385" s="3">
        <f t="shared" si="29"/>
        <v>1</v>
      </c>
    </row>
    <row r="386" spans="1:4" x14ac:dyDescent="0.3">
      <c r="A386">
        <v>383</v>
      </c>
      <c r="B386" s="3">
        <f t="shared" si="28"/>
        <v>0.38325281803542677</v>
      </c>
      <c r="C386">
        <v>100</v>
      </c>
      <c r="D386" s="3">
        <f t="shared" si="29"/>
        <v>1</v>
      </c>
    </row>
    <row r="387" spans="1:4" x14ac:dyDescent="0.3">
      <c r="A387">
        <v>384</v>
      </c>
      <c r="B387" s="3">
        <f t="shared" si="28"/>
        <v>0.38164251207729472</v>
      </c>
      <c r="C387">
        <v>100</v>
      </c>
      <c r="D387" s="3">
        <f t="shared" si="29"/>
        <v>1</v>
      </c>
    </row>
    <row r="388" spans="1:4" x14ac:dyDescent="0.3">
      <c r="A388">
        <v>385</v>
      </c>
      <c r="B388" s="3">
        <f t="shared" si="28"/>
        <v>0.38003220611916266</v>
      </c>
      <c r="C388">
        <v>100</v>
      </c>
      <c r="D388" s="3">
        <f t="shared" si="29"/>
        <v>1</v>
      </c>
    </row>
    <row r="389" spans="1:4" x14ac:dyDescent="0.3">
      <c r="A389">
        <v>386</v>
      </c>
      <c r="B389" s="3">
        <f t="shared" ref="B389:B452" si="30">1-A389/621</f>
        <v>0.37842190016103061</v>
      </c>
      <c r="C389">
        <v>100</v>
      </c>
      <c r="D389" s="3">
        <f t="shared" ref="D389:D452" si="31">C389/100</f>
        <v>1</v>
      </c>
    </row>
    <row r="390" spans="1:4" x14ac:dyDescent="0.3">
      <c r="A390">
        <v>387</v>
      </c>
      <c r="B390" s="3">
        <f t="shared" si="30"/>
        <v>0.37681159420289856</v>
      </c>
      <c r="C390">
        <v>100</v>
      </c>
      <c r="D390" s="3">
        <f t="shared" si="31"/>
        <v>1</v>
      </c>
    </row>
    <row r="391" spans="1:4" x14ac:dyDescent="0.3">
      <c r="A391">
        <v>388</v>
      </c>
      <c r="B391" s="3">
        <f t="shared" si="30"/>
        <v>0.37520128824476651</v>
      </c>
      <c r="C391">
        <v>100</v>
      </c>
      <c r="D391" s="3">
        <f t="shared" si="31"/>
        <v>1</v>
      </c>
    </row>
    <row r="392" spans="1:4" x14ac:dyDescent="0.3">
      <c r="A392">
        <v>389</v>
      </c>
      <c r="B392" s="3">
        <f t="shared" si="30"/>
        <v>0.37359098228663445</v>
      </c>
      <c r="C392">
        <v>100</v>
      </c>
      <c r="D392" s="3">
        <f t="shared" si="31"/>
        <v>1</v>
      </c>
    </row>
    <row r="393" spans="1:4" x14ac:dyDescent="0.3">
      <c r="A393">
        <v>390</v>
      </c>
      <c r="B393" s="3">
        <f t="shared" si="30"/>
        <v>0.3719806763285024</v>
      </c>
      <c r="C393">
        <v>100</v>
      </c>
      <c r="D393" s="3">
        <f t="shared" si="31"/>
        <v>1</v>
      </c>
    </row>
    <row r="394" spans="1:4" x14ac:dyDescent="0.3">
      <c r="A394">
        <v>391</v>
      </c>
      <c r="B394" s="3">
        <f t="shared" si="30"/>
        <v>0.37037037037037035</v>
      </c>
      <c r="C394">
        <v>100</v>
      </c>
      <c r="D394" s="3">
        <f t="shared" si="31"/>
        <v>1</v>
      </c>
    </row>
    <row r="395" spans="1:4" x14ac:dyDescent="0.3">
      <c r="A395">
        <v>392</v>
      </c>
      <c r="B395" s="3">
        <f t="shared" si="30"/>
        <v>0.3687600644122383</v>
      </c>
      <c r="C395">
        <v>100</v>
      </c>
      <c r="D395" s="3">
        <f t="shared" si="31"/>
        <v>1</v>
      </c>
    </row>
    <row r="396" spans="1:4" x14ac:dyDescent="0.3">
      <c r="A396">
        <v>393</v>
      </c>
      <c r="B396" s="3">
        <f t="shared" si="30"/>
        <v>0.36714975845410625</v>
      </c>
      <c r="C396">
        <v>100</v>
      </c>
      <c r="D396" s="3">
        <f t="shared" si="31"/>
        <v>1</v>
      </c>
    </row>
    <row r="397" spans="1:4" x14ac:dyDescent="0.3">
      <c r="A397">
        <v>394</v>
      </c>
      <c r="B397" s="3">
        <f t="shared" si="30"/>
        <v>0.36553945249597419</v>
      </c>
      <c r="C397">
        <v>100</v>
      </c>
      <c r="D397" s="3">
        <f t="shared" si="31"/>
        <v>1</v>
      </c>
    </row>
    <row r="398" spans="1:4" x14ac:dyDescent="0.3">
      <c r="A398">
        <v>395</v>
      </c>
      <c r="B398" s="3">
        <f t="shared" si="30"/>
        <v>0.36392914653784214</v>
      </c>
      <c r="C398">
        <v>100</v>
      </c>
      <c r="D398" s="3">
        <f t="shared" si="31"/>
        <v>1</v>
      </c>
    </row>
    <row r="399" spans="1:4" x14ac:dyDescent="0.3">
      <c r="A399">
        <v>396</v>
      </c>
      <c r="B399" s="3">
        <f t="shared" si="30"/>
        <v>0.3623188405797102</v>
      </c>
      <c r="C399">
        <v>100</v>
      </c>
      <c r="D399" s="3">
        <f t="shared" si="31"/>
        <v>1</v>
      </c>
    </row>
    <row r="400" spans="1:4" x14ac:dyDescent="0.3">
      <c r="A400">
        <v>397</v>
      </c>
      <c r="B400" s="3">
        <f t="shared" si="30"/>
        <v>0.36070853462157815</v>
      </c>
      <c r="C400">
        <v>100</v>
      </c>
      <c r="D400" s="3">
        <f t="shared" si="31"/>
        <v>1</v>
      </c>
    </row>
    <row r="401" spans="1:4" x14ac:dyDescent="0.3">
      <c r="A401">
        <v>398</v>
      </c>
      <c r="B401" s="3">
        <f t="shared" si="30"/>
        <v>0.3590982286634461</v>
      </c>
      <c r="C401">
        <v>100</v>
      </c>
      <c r="D401" s="3">
        <f t="shared" si="31"/>
        <v>1</v>
      </c>
    </row>
    <row r="402" spans="1:4" x14ac:dyDescent="0.3">
      <c r="A402">
        <v>399</v>
      </c>
      <c r="B402" s="3">
        <f t="shared" si="30"/>
        <v>0.35748792270531404</v>
      </c>
      <c r="C402">
        <v>100</v>
      </c>
      <c r="D402" s="3">
        <f t="shared" si="31"/>
        <v>1</v>
      </c>
    </row>
    <row r="403" spans="1:4" x14ac:dyDescent="0.3">
      <c r="A403">
        <v>400</v>
      </c>
      <c r="B403" s="3">
        <f t="shared" si="30"/>
        <v>0.35587761674718199</v>
      </c>
      <c r="C403">
        <v>100</v>
      </c>
      <c r="D403" s="3">
        <f t="shared" si="31"/>
        <v>1</v>
      </c>
    </row>
    <row r="404" spans="1:4" x14ac:dyDescent="0.3">
      <c r="A404">
        <v>401</v>
      </c>
      <c r="B404" s="3">
        <f t="shared" si="30"/>
        <v>0.35426731078904994</v>
      </c>
      <c r="C404">
        <v>100</v>
      </c>
      <c r="D404" s="3">
        <f t="shared" si="31"/>
        <v>1</v>
      </c>
    </row>
    <row r="405" spans="1:4" x14ac:dyDescent="0.3">
      <c r="A405">
        <v>402</v>
      </c>
      <c r="B405" s="3">
        <f t="shared" si="30"/>
        <v>0.35265700483091789</v>
      </c>
      <c r="C405">
        <v>100</v>
      </c>
      <c r="D405" s="3">
        <f t="shared" si="31"/>
        <v>1</v>
      </c>
    </row>
    <row r="406" spans="1:4" x14ac:dyDescent="0.3">
      <c r="A406">
        <v>403</v>
      </c>
      <c r="B406" s="3">
        <f t="shared" si="30"/>
        <v>0.35104669887278583</v>
      </c>
      <c r="C406">
        <v>100</v>
      </c>
      <c r="D406" s="3">
        <f t="shared" si="31"/>
        <v>1</v>
      </c>
    </row>
    <row r="407" spans="1:4" x14ac:dyDescent="0.3">
      <c r="A407">
        <v>404</v>
      </c>
      <c r="B407" s="3">
        <f t="shared" si="30"/>
        <v>0.34943639291465378</v>
      </c>
      <c r="C407">
        <v>100</v>
      </c>
      <c r="D407" s="3">
        <f t="shared" si="31"/>
        <v>1</v>
      </c>
    </row>
    <row r="408" spans="1:4" x14ac:dyDescent="0.3">
      <c r="A408">
        <v>405</v>
      </c>
      <c r="B408" s="3">
        <f t="shared" si="30"/>
        <v>0.34782608695652173</v>
      </c>
      <c r="C408">
        <v>100</v>
      </c>
      <c r="D408" s="3">
        <f t="shared" si="31"/>
        <v>1</v>
      </c>
    </row>
    <row r="409" spans="1:4" x14ac:dyDescent="0.3">
      <c r="A409">
        <v>406</v>
      </c>
      <c r="B409" s="3">
        <f t="shared" si="30"/>
        <v>0.34621578099838968</v>
      </c>
      <c r="C409">
        <v>100</v>
      </c>
      <c r="D409" s="3">
        <f t="shared" si="31"/>
        <v>1</v>
      </c>
    </row>
    <row r="410" spans="1:4" x14ac:dyDescent="0.3">
      <c r="A410">
        <v>407</v>
      </c>
      <c r="B410" s="3">
        <f t="shared" si="30"/>
        <v>0.34460547504025762</v>
      </c>
      <c r="C410">
        <v>100</v>
      </c>
      <c r="D410" s="3">
        <f t="shared" si="31"/>
        <v>1</v>
      </c>
    </row>
    <row r="411" spans="1:4" x14ac:dyDescent="0.3">
      <c r="A411">
        <v>408</v>
      </c>
      <c r="B411" s="3">
        <f t="shared" si="30"/>
        <v>0.34299516908212557</v>
      </c>
      <c r="C411">
        <v>100</v>
      </c>
      <c r="D411" s="3">
        <f t="shared" si="31"/>
        <v>1</v>
      </c>
    </row>
    <row r="412" spans="1:4" x14ac:dyDescent="0.3">
      <c r="A412">
        <v>409</v>
      </c>
      <c r="B412" s="3">
        <f t="shared" si="30"/>
        <v>0.34138486312399352</v>
      </c>
      <c r="C412">
        <v>100</v>
      </c>
      <c r="D412" s="3">
        <f t="shared" si="31"/>
        <v>1</v>
      </c>
    </row>
    <row r="413" spans="1:4" x14ac:dyDescent="0.3">
      <c r="A413">
        <v>410</v>
      </c>
      <c r="B413" s="3">
        <f t="shared" si="30"/>
        <v>0.33977455716586147</v>
      </c>
      <c r="C413">
        <v>100</v>
      </c>
      <c r="D413" s="3">
        <f t="shared" si="31"/>
        <v>1</v>
      </c>
    </row>
    <row r="414" spans="1:4" x14ac:dyDescent="0.3">
      <c r="A414">
        <v>411</v>
      </c>
      <c r="B414" s="3">
        <f t="shared" si="30"/>
        <v>0.33816425120772942</v>
      </c>
      <c r="C414">
        <v>100</v>
      </c>
      <c r="D414" s="3">
        <f t="shared" si="31"/>
        <v>1</v>
      </c>
    </row>
    <row r="415" spans="1:4" x14ac:dyDescent="0.3">
      <c r="A415">
        <v>412</v>
      </c>
      <c r="B415" s="3">
        <f t="shared" si="30"/>
        <v>0.33655394524959747</v>
      </c>
      <c r="C415">
        <v>100</v>
      </c>
      <c r="D415" s="3">
        <f t="shared" si="31"/>
        <v>1</v>
      </c>
    </row>
    <row r="416" spans="1:4" x14ac:dyDescent="0.3">
      <c r="A416">
        <v>413</v>
      </c>
      <c r="B416" s="3">
        <f t="shared" si="30"/>
        <v>0.33494363929146542</v>
      </c>
      <c r="C416">
        <v>100</v>
      </c>
      <c r="D416" s="3">
        <f t="shared" si="31"/>
        <v>1</v>
      </c>
    </row>
    <row r="417" spans="1:4" x14ac:dyDescent="0.3">
      <c r="A417">
        <v>414</v>
      </c>
      <c r="B417" s="3">
        <f t="shared" si="30"/>
        <v>0.33333333333333337</v>
      </c>
      <c r="C417">
        <v>100</v>
      </c>
      <c r="D417" s="3">
        <f t="shared" si="31"/>
        <v>1</v>
      </c>
    </row>
    <row r="418" spans="1:4" x14ac:dyDescent="0.3">
      <c r="A418">
        <v>415</v>
      </c>
      <c r="B418" s="3">
        <f t="shared" si="30"/>
        <v>0.33172302737520132</v>
      </c>
      <c r="C418">
        <v>100</v>
      </c>
      <c r="D418" s="3">
        <f t="shared" si="31"/>
        <v>1</v>
      </c>
    </row>
    <row r="419" spans="1:4" x14ac:dyDescent="0.3">
      <c r="A419">
        <v>416</v>
      </c>
      <c r="B419" s="3">
        <f t="shared" si="30"/>
        <v>0.33011272141706927</v>
      </c>
      <c r="C419">
        <v>100</v>
      </c>
      <c r="D419" s="3">
        <f t="shared" si="31"/>
        <v>1</v>
      </c>
    </row>
    <row r="420" spans="1:4" x14ac:dyDescent="0.3">
      <c r="A420">
        <v>417</v>
      </c>
      <c r="B420" s="3">
        <f t="shared" si="30"/>
        <v>0.32850241545893721</v>
      </c>
      <c r="C420">
        <v>100</v>
      </c>
      <c r="D420" s="3">
        <f t="shared" si="31"/>
        <v>1</v>
      </c>
    </row>
    <row r="421" spans="1:4" x14ac:dyDescent="0.3">
      <c r="A421">
        <v>418</v>
      </c>
      <c r="B421" s="3">
        <f t="shared" si="30"/>
        <v>0.32689210950080516</v>
      </c>
      <c r="C421">
        <v>100</v>
      </c>
      <c r="D421" s="3">
        <f t="shared" si="31"/>
        <v>1</v>
      </c>
    </row>
    <row r="422" spans="1:4" x14ac:dyDescent="0.3">
      <c r="A422">
        <v>419</v>
      </c>
      <c r="B422" s="3">
        <f t="shared" si="30"/>
        <v>0.32528180354267311</v>
      </c>
      <c r="C422">
        <v>100</v>
      </c>
      <c r="D422" s="3">
        <f t="shared" si="31"/>
        <v>1</v>
      </c>
    </row>
    <row r="423" spans="1:4" x14ac:dyDescent="0.3">
      <c r="A423">
        <v>420</v>
      </c>
      <c r="B423" s="3">
        <f t="shared" si="30"/>
        <v>0.32367149758454106</v>
      </c>
      <c r="C423">
        <v>100</v>
      </c>
      <c r="D423" s="3">
        <f t="shared" si="31"/>
        <v>1</v>
      </c>
    </row>
    <row r="424" spans="1:4" x14ac:dyDescent="0.3">
      <c r="A424">
        <v>421</v>
      </c>
      <c r="B424" s="3">
        <f t="shared" si="30"/>
        <v>0.322061191626409</v>
      </c>
      <c r="C424">
        <v>100</v>
      </c>
      <c r="D424" s="3">
        <f t="shared" si="31"/>
        <v>1</v>
      </c>
    </row>
    <row r="425" spans="1:4" x14ac:dyDescent="0.3">
      <c r="A425">
        <v>422</v>
      </c>
      <c r="B425" s="3">
        <f t="shared" si="30"/>
        <v>0.32045088566827695</v>
      </c>
      <c r="C425">
        <v>100</v>
      </c>
      <c r="D425" s="3">
        <f t="shared" si="31"/>
        <v>1</v>
      </c>
    </row>
    <row r="426" spans="1:4" x14ac:dyDescent="0.3">
      <c r="A426">
        <v>423</v>
      </c>
      <c r="B426" s="3">
        <f t="shared" si="30"/>
        <v>0.3188405797101449</v>
      </c>
      <c r="C426">
        <v>100</v>
      </c>
      <c r="D426" s="3">
        <f t="shared" si="31"/>
        <v>1</v>
      </c>
    </row>
    <row r="427" spans="1:4" x14ac:dyDescent="0.3">
      <c r="A427">
        <v>424</v>
      </c>
      <c r="B427" s="3">
        <f t="shared" si="30"/>
        <v>0.31723027375201285</v>
      </c>
      <c r="C427">
        <v>100</v>
      </c>
      <c r="D427" s="3">
        <f t="shared" si="31"/>
        <v>1</v>
      </c>
    </row>
    <row r="428" spans="1:4" x14ac:dyDescent="0.3">
      <c r="A428">
        <v>425</v>
      </c>
      <c r="B428" s="3">
        <f t="shared" si="30"/>
        <v>0.3156199677938808</v>
      </c>
      <c r="C428">
        <v>100</v>
      </c>
      <c r="D428" s="3">
        <f t="shared" si="31"/>
        <v>1</v>
      </c>
    </row>
    <row r="429" spans="1:4" x14ac:dyDescent="0.3">
      <c r="A429">
        <v>426</v>
      </c>
      <c r="B429" s="3">
        <f t="shared" si="30"/>
        <v>0.31400966183574874</v>
      </c>
      <c r="C429">
        <v>100</v>
      </c>
      <c r="D429" s="3">
        <f t="shared" si="31"/>
        <v>1</v>
      </c>
    </row>
    <row r="430" spans="1:4" x14ac:dyDescent="0.3">
      <c r="A430">
        <v>427</v>
      </c>
      <c r="B430" s="3">
        <f t="shared" si="30"/>
        <v>0.3123993558776168</v>
      </c>
      <c r="C430">
        <v>100</v>
      </c>
      <c r="D430" s="3">
        <f t="shared" si="31"/>
        <v>1</v>
      </c>
    </row>
    <row r="431" spans="1:4" x14ac:dyDescent="0.3">
      <c r="A431">
        <v>428</v>
      </c>
      <c r="B431" s="3">
        <f t="shared" si="30"/>
        <v>0.31078904991948475</v>
      </c>
      <c r="C431">
        <v>100</v>
      </c>
      <c r="D431" s="3">
        <f t="shared" si="31"/>
        <v>1</v>
      </c>
    </row>
    <row r="432" spans="1:4" x14ac:dyDescent="0.3">
      <c r="A432">
        <v>429</v>
      </c>
      <c r="B432" s="3">
        <f t="shared" si="30"/>
        <v>0.3091787439613527</v>
      </c>
      <c r="C432">
        <v>100</v>
      </c>
      <c r="D432" s="3">
        <f t="shared" si="31"/>
        <v>1</v>
      </c>
    </row>
    <row r="433" spans="1:4" x14ac:dyDescent="0.3">
      <c r="A433">
        <v>430</v>
      </c>
      <c r="B433" s="3">
        <f t="shared" si="30"/>
        <v>0.30756843800322065</v>
      </c>
      <c r="C433">
        <v>100</v>
      </c>
      <c r="D433" s="3">
        <f t="shared" si="31"/>
        <v>1</v>
      </c>
    </row>
    <row r="434" spans="1:4" x14ac:dyDescent="0.3">
      <c r="A434">
        <v>431</v>
      </c>
      <c r="B434" s="3">
        <f t="shared" si="30"/>
        <v>0.30595813204508859</v>
      </c>
      <c r="C434">
        <v>100</v>
      </c>
      <c r="D434" s="3">
        <f t="shared" si="31"/>
        <v>1</v>
      </c>
    </row>
    <row r="435" spans="1:4" x14ac:dyDescent="0.3">
      <c r="A435">
        <v>432</v>
      </c>
      <c r="B435" s="3">
        <f t="shared" si="30"/>
        <v>0.30434782608695654</v>
      </c>
      <c r="C435">
        <v>100</v>
      </c>
      <c r="D435" s="3">
        <f t="shared" si="31"/>
        <v>1</v>
      </c>
    </row>
    <row r="436" spans="1:4" x14ac:dyDescent="0.3">
      <c r="A436">
        <v>433</v>
      </c>
      <c r="B436" s="3">
        <f t="shared" si="30"/>
        <v>0.30273752012882449</v>
      </c>
      <c r="C436">
        <v>100</v>
      </c>
      <c r="D436" s="3">
        <f t="shared" si="31"/>
        <v>1</v>
      </c>
    </row>
    <row r="437" spans="1:4" x14ac:dyDescent="0.3">
      <c r="A437">
        <v>434</v>
      </c>
      <c r="B437" s="3">
        <f t="shared" si="30"/>
        <v>0.30112721417069244</v>
      </c>
      <c r="C437">
        <v>100</v>
      </c>
      <c r="D437" s="3">
        <f t="shared" si="31"/>
        <v>1</v>
      </c>
    </row>
    <row r="438" spans="1:4" x14ac:dyDescent="0.3">
      <c r="A438">
        <v>435</v>
      </c>
      <c r="B438" s="3">
        <f t="shared" si="30"/>
        <v>0.29951690821256038</v>
      </c>
      <c r="C438">
        <v>100</v>
      </c>
      <c r="D438" s="3">
        <f t="shared" si="31"/>
        <v>1</v>
      </c>
    </row>
    <row r="439" spans="1:4" x14ac:dyDescent="0.3">
      <c r="A439">
        <v>436</v>
      </c>
      <c r="B439" s="3">
        <f t="shared" si="30"/>
        <v>0.29790660225442833</v>
      </c>
      <c r="C439">
        <v>100</v>
      </c>
      <c r="D439" s="3">
        <f t="shared" si="31"/>
        <v>1</v>
      </c>
    </row>
    <row r="440" spans="1:4" x14ac:dyDescent="0.3">
      <c r="A440">
        <v>437</v>
      </c>
      <c r="B440" s="3">
        <f t="shared" si="30"/>
        <v>0.29629629629629628</v>
      </c>
      <c r="C440">
        <v>100</v>
      </c>
      <c r="D440" s="3">
        <f t="shared" si="31"/>
        <v>1</v>
      </c>
    </row>
    <row r="441" spans="1:4" x14ac:dyDescent="0.3">
      <c r="A441">
        <v>438</v>
      </c>
      <c r="B441" s="3">
        <f t="shared" si="30"/>
        <v>0.29468599033816423</v>
      </c>
      <c r="C441">
        <v>100</v>
      </c>
      <c r="D441" s="3">
        <f t="shared" si="31"/>
        <v>1</v>
      </c>
    </row>
    <row r="442" spans="1:4" x14ac:dyDescent="0.3">
      <c r="A442">
        <v>439</v>
      </c>
      <c r="B442" s="3">
        <f t="shared" si="30"/>
        <v>0.29307568438003218</v>
      </c>
      <c r="C442">
        <v>100</v>
      </c>
      <c r="D442" s="3">
        <f t="shared" si="31"/>
        <v>1</v>
      </c>
    </row>
    <row r="443" spans="1:4" x14ac:dyDescent="0.3">
      <c r="A443">
        <v>440</v>
      </c>
      <c r="B443" s="3">
        <f t="shared" si="30"/>
        <v>0.29146537842190012</v>
      </c>
      <c r="C443">
        <v>100</v>
      </c>
      <c r="D443" s="3">
        <f t="shared" si="31"/>
        <v>1</v>
      </c>
    </row>
    <row r="444" spans="1:4" x14ac:dyDescent="0.3">
      <c r="A444">
        <v>441</v>
      </c>
      <c r="B444" s="3">
        <f t="shared" si="30"/>
        <v>0.28985507246376807</v>
      </c>
      <c r="C444">
        <v>100</v>
      </c>
      <c r="D444" s="3">
        <f t="shared" si="31"/>
        <v>1</v>
      </c>
    </row>
    <row r="445" spans="1:4" x14ac:dyDescent="0.3">
      <c r="A445">
        <v>442</v>
      </c>
      <c r="B445" s="3">
        <f t="shared" si="30"/>
        <v>0.28824476650563602</v>
      </c>
      <c r="C445">
        <v>100</v>
      </c>
      <c r="D445" s="3">
        <f t="shared" si="31"/>
        <v>1</v>
      </c>
    </row>
    <row r="446" spans="1:4" x14ac:dyDescent="0.3">
      <c r="A446">
        <v>443</v>
      </c>
      <c r="B446" s="3">
        <f t="shared" si="30"/>
        <v>0.28663446054750408</v>
      </c>
      <c r="C446">
        <v>100</v>
      </c>
      <c r="D446" s="3">
        <f t="shared" si="31"/>
        <v>1</v>
      </c>
    </row>
    <row r="447" spans="1:4" x14ac:dyDescent="0.3">
      <c r="A447">
        <v>444</v>
      </c>
      <c r="B447" s="3">
        <f t="shared" si="30"/>
        <v>0.28502415458937203</v>
      </c>
      <c r="C447">
        <v>100</v>
      </c>
      <c r="D447" s="3">
        <f t="shared" si="31"/>
        <v>1</v>
      </c>
    </row>
    <row r="448" spans="1:4" x14ac:dyDescent="0.3">
      <c r="A448">
        <v>445</v>
      </c>
      <c r="B448" s="3">
        <f t="shared" si="30"/>
        <v>0.28341384863123997</v>
      </c>
      <c r="C448">
        <v>100</v>
      </c>
      <c r="D448" s="3">
        <f t="shared" si="31"/>
        <v>1</v>
      </c>
    </row>
    <row r="449" spans="1:4" x14ac:dyDescent="0.3">
      <c r="A449">
        <v>446</v>
      </c>
      <c r="B449" s="3">
        <f t="shared" si="30"/>
        <v>0.28180354267310792</v>
      </c>
      <c r="C449">
        <v>100</v>
      </c>
      <c r="D449" s="3">
        <f t="shared" si="31"/>
        <v>1</v>
      </c>
    </row>
    <row r="450" spans="1:4" x14ac:dyDescent="0.3">
      <c r="A450">
        <v>447</v>
      </c>
      <c r="B450" s="3">
        <f t="shared" si="30"/>
        <v>0.28019323671497587</v>
      </c>
      <c r="C450">
        <v>100</v>
      </c>
      <c r="D450" s="3">
        <f t="shared" si="31"/>
        <v>1</v>
      </c>
    </row>
    <row r="451" spans="1:4" x14ac:dyDescent="0.3">
      <c r="A451">
        <v>448</v>
      </c>
      <c r="B451" s="3">
        <f t="shared" si="30"/>
        <v>0.27858293075684382</v>
      </c>
      <c r="C451">
        <v>100</v>
      </c>
      <c r="D451" s="3">
        <f t="shared" si="31"/>
        <v>1</v>
      </c>
    </row>
    <row r="452" spans="1:4" x14ac:dyDescent="0.3">
      <c r="A452">
        <v>449</v>
      </c>
      <c r="B452" s="3">
        <f t="shared" si="30"/>
        <v>0.27697262479871176</v>
      </c>
      <c r="C452">
        <v>100</v>
      </c>
      <c r="D452" s="3">
        <f t="shared" si="31"/>
        <v>1</v>
      </c>
    </row>
    <row r="453" spans="1:4" x14ac:dyDescent="0.3">
      <c r="A453">
        <v>450</v>
      </c>
      <c r="B453" s="3">
        <f t="shared" ref="B453:B516" si="32">1-A453/621</f>
        <v>0.27536231884057971</v>
      </c>
      <c r="C453">
        <v>100</v>
      </c>
      <c r="D453" s="3">
        <f t="shared" ref="D453:D516" si="33">C453/100</f>
        <v>1</v>
      </c>
    </row>
    <row r="454" spans="1:4" x14ac:dyDescent="0.3">
      <c r="A454">
        <v>451</v>
      </c>
      <c r="B454" s="3">
        <f t="shared" si="32"/>
        <v>0.27375201288244766</v>
      </c>
      <c r="C454">
        <v>100</v>
      </c>
      <c r="D454" s="3">
        <f t="shared" si="33"/>
        <v>1</v>
      </c>
    </row>
    <row r="455" spans="1:4" x14ac:dyDescent="0.3">
      <c r="A455">
        <v>452</v>
      </c>
      <c r="B455" s="3">
        <f t="shared" si="32"/>
        <v>0.27214170692431561</v>
      </c>
      <c r="C455">
        <v>100</v>
      </c>
      <c r="D455" s="3">
        <f t="shared" si="33"/>
        <v>1</v>
      </c>
    </row>
    <row r="456" spans="1:4" x14ac:dyDescent="0.3">
      <c r="A456">
        <v>453</v>
      </c>
      <c r="B456" s="3">
        <f t="shared" si="32"/>
        <v>0.27053140096618356</v>
      </c>
      <c r="C456">
        <v>100</v>
      </c>
      <c r="D456" s="3">
        <f t="shared" si="33"/>
        <v>1</v>
      </c>
    </row>
    <row r="457" spans="1:4" x14ac:dyDescent="0.3">
      <c r="A457">
        <v>454</v>
      </c>
      <c r="B457" s="3">
        <f t="shared" si="32"/>
        <v>0.2689210950080515</v>
      </c>
      <c r="C457">
        <v>100</v>
      </c>
      <c r="D457" s="3">
        <f t="shared" si="33"/>
        <v>1</v>
      </c>
    </row>
    <row r="458" spans="1:4" x14ac:dyDescent="0.3">
      <c r="A458">
        <v>455</v>
      </c>
      <c r="B458" s="3">
        <f t="shared" si="32"/>
        <v>0.26731078904991945</v>
      </c>
      <c r="C458">
        <v>100</v>
      </c>
      <c r="D458" s="3">
        <f t="shared" si="33"/>
        <v>1</v>
      </c>
    </row>
    <row r="459" spans="1:4" x14ac:dyDescent="0.3">
      <c r="A459">
        <v>456</v>
      </c>
      <c r="B459" s="3">
        <f t="shared" si="32"/>
        <v>0.2657004830917874</v>
      </c>
      <c r="C459">
        <v>100</v>
      </c>
      <c r="D459" s="3">
        <f t="shared" si="33"/>
        <v>1</v>
      </c>
    </row>
    <row r="460" spans="1:4" x14ac:dyDescent="0.3">
      <c r="A460">
        <v>457</v>
      </c>
      <c r="B460" s="3">
        <f t="shared" si="32"/>
        <v>0.26409017713365535</v>
      </c>
      <c r="C460">
        <v>100</v>
      </c>
      <c r="D460" s="3">
        <f t="shared" si="33"/>
        <v>1</v>
      </c>
    </row>
    <row r="461" spans="1:4" x14ac:dyDescent="0.3">
      <c r="A461">
        <v>458</v>
      </c>
      <c r="B461" s="3">
        <f t="shared" si="32"/>
        <v>0.2624798711755234</v>
      </c>
      <c r="C461">
        <v>100</v>
      </c>
      <c r="D461" s="3">
        <f t="shared" si="33"/>
        <v>1</v>
      </c>
    </row>
    <row r="462" spans="1:4" x14ac:dyDescent="0.3">
      <c r="A462">
        <v>459</v>
      </c>
      <c r="B462" s="3">
        <f t="shared" si="32"/>
        <v>0.26086956521739135</v>
      </c>
      <c r="C462">
        <v>100</v>
      </c>
      <c r="D462" s="3">
        <f t="shared" si="33"/>
        <v>1</v>
      </c>
    </row>
    <row r="463" spans="1:4" x14ac:dyDescent="0.3">
      <c r="A463">
        <v>460</v>
      </c>
      <c r="B463" s="3">
        <f t="shared" si="32"/>
        <v>0.2592592592592593</v>
      </c>
      <c r="C463">
        <v>100</v>
      </c>
      <c r="D463" s="3">
        <f t="shared" si="33"/>
        <v>1</v>
      </c>
    </row>
    <row r="464" spans="1:4" x14ac:dyDescent="0.3">
      <c r="A464">
        <v>461</v>
      </c>
      <c r="B464" s="3">
        <f t="shared" si="32"/>
        <v>0.25764895330112725</v>
      </c>
      <c r="C464">
        <v>100</v>
      </c>
      <c r="D464" s="3">
        <f t="shared" si="33"/>
        <v>1</v>
      </c>
    </row>
    <row r="465" spans="1:4" x14ac:dyDescent="0.3">
      <c r="A465">
        <v>462</v>
      </c>
      <c r="B465" s="3">
        <f t="shared" si="32"/>
        <v>0.2560386473429952</v>
      </c>
      <c r="C465">
        <v>100</v>
      </c>
      <c r="D465" s="3">
        <f t="shared" si="33"/>
        <v>1</v>
      </c>
    </row>
    <row r="466" spans="1:4" x14ac:dyDescent="0.3">
      <c r="A466">
        <v>463</v>
      </c>
      <c r="B466" s="3">
        <f t="shared" si="32"/>
        <v>0.25442834138486314</v>
      </c>
      <c r="C466">
        <v>100</v>
      </c>
      <c r="D466" s="3">
        <f t="shared" si="33"/>
        <v>1</v>
      </c>
    </row>
    <row r="467" spans="1:4" x14ac:dyDescent="0.3">
      <c r="A467">
        <v>464</v>
      </c>
      <c r="B467" s="3">
        <f t="shared" si="32"/>
        <v>0.25281803542673109</v>
      </c>
      <c r="C467">
        <v>100</v>
      </c>
      <c r="D467" s="3">
        <f t="shared" si="33"/>
        <v>1</v>
      </c>
    </row>
    <row r="468" spans="1:4" x14ac:dyDescent="0.3">
      <c r="A468">
        <v>465</v>
      </c>
      <c r="B468" s="3">
        <f t="shared" si="32"/>
        <v>0.25120772946859904</v>
      </c>
      <c r="C468">
        <v>100</v>
      </c>
      <c r="D468" s="3">
        <f t="shared" si="33"/>
        <v>1</v>
      </c>
    </row>
    <row r="469" spans="1:4" x14ac:dyDescent="0.3">
      <c r="A469">
        <v>466</v>
      </c>
      <c r="B469" s="3">
        <f t="shared" si="32"/>
        <v>0.24959742351046699</v>
      </c>
      <c r="C469">
        <v>100</v>
      </c>
      <c r="D469" s="3">
        <f t="shared" si="33"/>
        <v>1</v>
      </c>
    </row>
    <row r="470" spans="1:4" x14ac:dyDescent="0.3">
      <c r="A470">
        <v>467</v>
      </c>
      <c r="B470" s="3">
        <f t="shared" si="32"/>
        <v>0.24798711755233493</v>
      </c>
      <c r="C470">
        <v>100</v>
      </c>
      <c r="D470" s="3">
        <f t="shared" si="33"/>
        <v>1</v>
      </c>
    </row>
    <row r="471" spans="1:4" x14ac:dyDescent="0.3">
      <c r="A471">
        <v>468</v>
      </c>
      <c r="B471" s="3">
        <f t="shared" si="32"/>
        <v>0.24637681159420288</v>
      </c>
      <c r="C471">
        <v>100</v>
      </c>
      <c r="D471" s="3">
        <f t="shared" si="33"/>
        <v>1</v>
      </c>
    </row>
    <row r="472" spans="1:4" x14ac:dyDescent="0.3">
      <c r="A472">
        <v>469</v>
      </c>
      <c r="B472" s="3">
        <f t="shared" si="32"/>
        <v>0.24476650563607083</v>
      </c>
      <c r="C472">
        <v>100</v>
      </c>
      <c r="D472" s="3">
        <f t="shared" si="33"/>
        <v>1</v>
      </c>
    </row>
    <row r="473" spans="1:4" x14ac:dyDescent="0.3">
      <c r="A473">
        <v>470</v>
      </c>
      <c r="B473" s="3">
        <f t="shared" si="32"/>
        <v>0.24315619967793878</v>
      </c>
      <c r="C473">
        <v>100</v>
      </c>
      <c r="D473" s="3">
        <f t="shared" si="33"/>
        <v>1</v>
      </c>
    </row>
    <row r="474" spans="1:4" x14ac:dyDescent="0.3">
      <c r="A474">
        <v>471</v>
      </c>
      <c r="B474" s="3">
        <f t="shared" si="32"/>
        <v>0.24154589371980673</v>
      </c>
      <c r="C474">
        <v>100</v>
      </c>
      <c r="D474" s="3">
        <f t="shared" si="33"/>
        <v>1</v>
      </c>
    </row>
    <row r="475" spans="1:4" x14ac:dyDescent="0.3">
      <c r="A475">
        <v>472</v>
      </c>
      <c r="B475" s="3">
        <f t="shared" si="32"/>
        <v>0.23993558776167467</v>
      </c>
      <c r="C475">
        <v>100</v>
      </c>
      <c r="D475" s="3">
        <f t="shared" si="33"/>
        <v>1</v>
      </c>
    </row>
    <row r="476" spans="1:4" x14ac:dyDescent="0.3">
      <c r="A476">
        <v>473</v>
      </c>
      <c r="B476" s="3">
        <f t="shared" si="32"/>
        <v>0.23832528180354262</v>
      </c>
      <c r="C476">
        <v>100</v>
      </c>
      <c r="D476" s="3">
        <f t="shared" si="33"/>
        <v>1</v>
      </c>
    </row>
    <row r="477" spans="1:4" x14ac:dyDescent="0.3">
      <c r="A477">
        <v>474</v>
      </c>
      <c r="B477" s="3">
        <f t="shared" si="32"/>
        <v>0.23671497584541068</v>
      </c>
      <c r="C477">
        <v>100</v>
      </c>
      <c r="D477" s="3">
        <f t="shared" si="33"/>
        <v>1</v>
      </c>
    </row>
    <row r="478" spans="1:4" x14ac:dyDescent="0.3">
      <c r="A478">
        <v>475</v>
      </c>
      <c r="B478" s="3">
        <f t="shared" si="32"/>
        <v>0.23510466988727863</v>
      </c>
      <c r="C478">
        <v>100</v>
      </c>
      <c r="D478" s="3">
        <f t="shared" si="33"/>
        <v>1</v>
      </c>
    </row>
    <row r="479" spans="1:4" x14ac:dyDescent="0.3">
      <c r="A479">
        <v>476</v>
      </c>
      <c r="B479" s="3">
        <f t="shared" si="32"/>
        <v>0.23349436392914658</v>
      </c>
      <c r="C479">
        <v>100</v>
      </c>
      <c r="D479" s="3">
        <f t="shared" si="33"/>
        <v>1</v>
      </c>
    </row>
    <row r="480" spans="1:4" x14ac:dyDescent="0.3">
      <c r="A480">
        <v>477</v>
      </c>
      <c r="B480" s="3">
        <f t="shared" si="32"/>
        <v>0.23188405797101452</v>
      </c>
      <c r="C480">
        <v>100</v>
      </c>
      <c r="D480" s="3">
        <f t="shared" si="33"/>
        <v>1</v>
      </c>
    </row>
    <row r="481" spans="1:4" x14ac:dyDescent="0.3">
      <c r="A481">
        <v>478</v>
      </c>
      <c r="B481" s="3">
        <f t="shared" si="32"/>
        <v>0.23027375201288247</v>
      </c>
      <c r="C481">
        <v>100</v>
      </c>
      <c r="D481" s="3">
        <f t="shared" si="33"/>
        <v>1</v>
      </c>
    </row>
    <row r="482" spans="1:4" x14ac:dyDescent="0.3">
      <c r="A482">
        <v>479</v>
      </c>
      <c r="B482" s="3">
        <f t="shared" si="32"/>
        <v>0.22866344605475042</v>
      </c>
      <c r="C482">
        <v>100</v>
      </c>
      <c r="D482" s="3">
        <f t="shared" si="33"/>
        <v>1</v>
      </c>
    </row>
    <row r="483" spans="1:4" x14ac:dyDescent="0.3">
      <c r="A483">
        <v>480</v>
      </c>
      <c r="B483" s="3">
        <f t="shared" si="32"/>
        <v>0.22705314009661837</v>
      </c>
      <c r="C483">
        <v>100</v>
      </c>
      <c r="D483" s="3">
        <f t="shared" si="33"/>
        <v>1</v>
      </c>
    </row>
    <row r="484" spans="1:4" x14ac:dyDescent="0.3">
      <c r="A484">
        <v>481</v>
      </c>
      <c r="B484" s="3">
        <f t="shared" si="32"/>
        <v>0.22544283413848631</v>
      </c>
      <c r="C484">
        <v>100</v>
      </c>
      <c r="D484" s="3">
        <f t="shared" si="33"/>
        <v>1</v>
      </c>
    </row>
    <row r="485" spans="1:4" x14ac:dyDescent="0.3">
      <c r="A485">
        <v>482</v>
      </c>
      <c r="B485" s="3">
        <f t="shared" si="32"/>
        <v>0.22383252818035426</v>
      </c>
      <c r="C485">
        <v>100</v>
      </c>
      <c r="D485" s="3">
        <f t="shared" si="33"/>
        <v>1</v>
      </c>
    </row>
    <row r="486" spans="1:4" x14ac:dyDescent="0.3">
      <c r="A486">
        <v>483</v>
      </c>
      <c r="B486" s="3">
        <f t="shared" si="32"/>
        <v>0.22222222222222221</v>
      </c>
      <c r="C486">
        <v>100</v>
      </c>
      <c r="D486" s="3">
        <f t="shared" si="33"/>
        <v>1</v>
      </c>
    </row>
    <row r="487" spans="1:4" x14ac:dyDescent="0.3">
      <c r="A487">
        <v>484</v>
      </c>
      <c r="B487" s="3">
        <f t="shared" si="32"/>
        <v>0.22061191626409016</v>
      </c>
      <c r="C487">
        <v>100</v>
      </c>
      <c r="D487" s="3">
        <f t="shared" si="33"/>
        <v>1</v>
      </c>
    </row>
    <row r="488" spans="1:4" x14ac:dyDescent="0.3">
      <c r="A488">
        <v>485</v>
      </c>
      <c r="B488" s="3">
        <f t="shared" si="32"/>
        <v>0.21900161030595811</v>
      </c>
      <c r="C488">
        <v>100</v>
      </c>
      <c r="D488" s="3">
        <f t="shared" si="33"/>
        <v>1</v>
      </c>
    </row>
    <row r="489" spans="1:4" x14ac:dyDescent="0.3">
      <c r="A489">
        <v>486</v>
      </c>
      <c r="B489" s="3">
        <f t="shared" si="32"/>
        <v>0.21739130434782605</v>
      </c>
      <c r="C489">
        <v>100</v>
      </c>
      <c r="D489" s="3">
        <f t="shared" si="33"/>
        <v>1</v>
      </c>
    </row>
    <row r="490" spans="1:4" x14ac:dyDescent="0.3">
      <c r="A490">
        <v>487</v>
      </c>
      <c r="B490" s="3">
        <f t="shared" si="32"/>
        <v>0.215780998389694</v>
      </c>
      <c r="C490">
        <v>100</v>
      </c>
      <c r="D490" s="3">
        <f t="shared" si="33"/>
        <v>1</v>
      </c>
    </row>
    <row r="491" spans="1:4" x14ac:dyDescent="0.3">
      <c r="A491">
        <v>488</v>
      </c>
      <c r="B491" s="3">
        <f t="shared" si="32"/>
        <v>0.21417069243156195</v>
      </c>
      <c r="C491">
        <v>100</v>
      </c>
      <c r="D491" s="3">
        <f t="shared" si="33"/>
        <v>1</v>
      </c>
    </row>
    <row r="492" spans="1:4" x14ac:dyDescent="0.3">
      <c r="A492">
        <v>489</v>
      </c>
      <c r="B492" s="3">
        <f t="shared" si="32"/>
        <v>0.2125603864734299</v>
      </c>
      <c r="C492">
        <v>100</v>
      </c>
      <c r="D492" s="3">
        <f t="shared" si="33"/>
        <v>1</v>
      </c>
    </row>
    <row r="493" spans="1:4" x14ac:dyDescent="0.3">
      <c r="A493">
        <v>490</v>
      </c>
      <c r="B493" s="3">
        <f t="shared" si="32"/>
        <v>0.21095008051529796</v>
      </c>
      <c r="C493">
        <v>100</v>
      </c>
      <c r="D493" s="3">
        <f t="shared" si="33"/>
        <v>1</v>
      </c>
    </row>
    <row r="494" spans="1:4" x14ac:dyDescent="0.3">
      <c r="A494">
        <v>491</v>
      </c>
      <c r="B494" s="3">
        <f t="shared" si="32"/>
        <v>0.2093397745571659</v>
      </c>
      <c r="C494">
        <v>100</v>
      </c>
      <c r="D494" s="3">
        <f t="shared" si="33"/>
        <v>1</v>
      </c>
    </row>
    <row r="495" spans="1:4" x14ac:dyDescent="0.3">
      <c r="A495">
        <v>492</v>
      </c>
      <c r="B495" s="3">
        <f t="shared" si="32"/>
        <v>0.20772946859903385</v>
      </c>
      <c r="C495">
        <v>100</v>
      </c>
      <c r="D495" s="3">
        <f t="shared" si="33"/>
        <v>1</v>
      </c>
    </row>
    <row r="496" spans="1:4" x14ac:dyDescent="0.3">
      <c r="A496">
        <v>493</v>
      </c>
      <c r="B496" s="3">
        <f t="shared" si="32"/>
        <v>0.2061191626409018</v>
      </c>
      <c r="C496">
        <v>100</v>
      </c>
      <c r="D496" s="3">
        <f t="shared" si="33"/>
        <v>1</v>
      </c>
    </row>
    <row r="497" spans="1:4" x14ac:dyDescent="0.3">
      <c r="A497">
        <v>494</v>
      </c>
      <c r="B497" s="3">
        <f t="shared" si="32"/>
        <v>0.20450885668276975</v>
      </c>
      <c r="C497">
        <v>100</v>
      </c>
      <c r="D497" s="3">
        <f t="shared" si="33"/>
        <v>1</v>
      </c>
    </row>
    <row r="498" spans="1:4" x14ac:dyDescent="0.3">
      <c r="A498">
        <v>495</v>
      </c>
      <c r="B498" s="3">
        <f t="shared" si="32"/>
        <v>0.20289855072463769</v>
      </c>
      <c r="C498">
        <v>100</v>
      </c>
      <c r="D498" s="3">
        <f t="shared" si="33"/>
        <v>1</v>
      </c>
    </row>
    <row r="499" spans="1:4" x14ac:dyDescent="0.3">
      <c r="A499">
        <v>496</v>
      </c>
      <c r="B499" s="3">
        <f t="shared" si="32"/>
        <v>0.20128824476650564</v>
      </c>
      <c r="C499">
        <v>100</v>
      </c>
      <c r="D499" s="3">
        <f t="shared" si="33"/>
        <v>1</v>
      </c>
    </row>
    <row r="500" spans="1:4" x14ac:dyDescent="0.3">
      <c r="A500">
        <v>497</v>
      </c>
      <c r="B500" s="3">
        <f t="shared" si="32"/>
        <v>0.19967793880837359</v>
      </c>
      <c r="C500">
        <v>100</v>
      </c>
      <c r="D500" s="3">
        <f t="shared" si="33"/>
        <v>1</v>
      </c>
    </row>
    <row r="501" spans="1:4" x14ac:dyDescent="0.3">
      <c r="A501">
        <v>498</v>
      </c>
      <c r="B501" s="3">
        <f t="shared" si="32"/>
        <v>0.19806763285024154</v>
      </c>
      <c r="C501">
        <v>100</v>
      </c>
      <c r="D501" s="3">
        <f t="shared" si="33"/>
        <v>1</v>
      </c>
    </row>
    <row r="502" spans="1:4" x14ac:dyDescent="0.3">
      <c r="A502">
        <v>499</v>
      </c>
      <c r="B502" s="3">
        <f t="shared" si="32"/>
        <v>0.19645732689210949</v>
      </c>
      <c r="C502">
        <v>100</v>
      </c>
      <c r="D502" s="3">
        <f t="shared" si="33"/>
        <v>1</v>
      </c>
    </row>
    <row r="503" spans="1:4" x14ac:dyDescent="0.3">
      <c r="A503">
        <v>500</v>
      </c>
      <c r="B503" s="3">
        <f t="shared" si="32"/>
        <v>0.19484702093397743</v>
      </c>
      <c r="C503">
        <v>100</v>
      </c>
      <c r="D503" s="3">
        <f t="shared" si="33"/>
        <v>1</v>
      </c>
    </row>
    <row r="504" spans="1:4" x14ac:dyDescent="0.3">
      <c r="A504">
        <v>501</v>
      </c>
      <c r="B504" s="3">
        <f t="shared" si="32"/>
        <v>0.19323671497584538</v>
      </c>
      <c r="C504">
        <v>100</v>
      </c>
      <c r="D504" s="3">
        <f t="shared" si="33"/>
        <v>1</v>
      </c>
    </row>
    <row r="505" spans="1:4" x14ac:dyDescent="0.3">
      <c r="A505">
        <v>502</v>
      </c>
      <c r="B505" s="3">
        <f t="shared" si="32"/>
        <v>0.19162640901771333</v>
      </c>
      <c r="C505">
        <v>100</v>
      </c>
      <c r="D505" s="3">
        <f t="shared" si="33"/>
        <v>1</v>
      </c>
    </row>
    <row r="506" spans="1:4" x14ac:dyDescent="0.3">
      <c r="A506">
        <v>503</v>
      </c>
      <c r="B506" s="3">
        <f t="shared" si="32"/>
        <v>0.19001610305958128</v>
      </c>
      <c r="C506">
        <v>100</v>
      </c>
      <c r="D506" s="3">
        <f t="shared" si="33"/>
        <v>1</v>
      </c>
    </row>
    <row r="507" spans="1:4" x14ac:dyDescent="0.3">
      <c r="A507">
        <v>504</v>
      </c>
      <c r="B507" s="3">
        <f t="shared" si="32"/>
        <v>0.18840579710144922</v>
      </c>
      <c r="C507">
        <v>100</v>
      </c>
      <c r="D507" s="3">
        <f t="shared" si="33"/>
        <v>1</v>
      </c>
    </row>
    <row r="508" spans="1:4" x14ac:dyDescent="0.3">
      <c r="A508">
        <v>505</v>
      </c>
      <c r="B508" s="3">
        <f t="shared" si="32"/>
        <v>0.18679549114331728</v>
      </c>
      <c r="C508">
        <v>100</v>
      </c>
      <c r="D508" s="3">
        <f t="shared" si="33"/>
        <v>1</v>
      </c>
    </row>
    <row r="509" spans="1:4" x14ac:dyDescent="0.3">
      <c r="A509">
        <v>506</v>
      </c>
      <c r="B509" s="3">
        <f t="shared" si="32"/>
        <v>0.18518518518518523</v>
      </c>
      <c r="C509">
        <v>100</v>
      </c>
      <c r="D509" s="3">
        <f t="shared" si="33"/>
        <v>1</v>
      </c>
    </row>
    <row r="510" spans="1:4" x14ac:dyDescent="0.3">
      <c r="A510">
        <v>507</v>
      </c>
      <c r="B510" s="3">
        <f t="shared" si="32"/>
        <v>0.18357487922705318</v>
      </c>
      <c r="C510">
        <v>100</v>
      </c>
      <c r="D510" s="3">
        <f t="shared" si="33"/>
        <v>1</v>
      </c>
    </row>
    <row r="511" spans="1:4" x14ac:dyDescent="0.3">
      <c r="A511">
        <v>508</v>
      </c>
      <c r="B511" s="3">
        <f t="shared" si="32"/>
        <v>0.18196457326892113</v>
      </c>
      <c r="C511">
        <v>100</v>
      </c>
      <c r="D511" s="3">
        <f t="shared" si="33"/>
        <v>1</v>
      </c>
    </row>
    <row r="512" spans="1:4" x14ac:dyDescent="0.3">
      <c r="A512">
        <v>509</v>
      </c>
      <c r="B512" s="3">
        <f t="shared" si="32"/>
        <v>0.18035426731078907</v>
      </c>
      <c r="C512">
        <v>100</v>
      </c>
      <c r="D512" s="3">
        <f t="shared" si="33"/>
        <v>1</v>
      </c>
    </row>
    <row r="513" spans="1:4" x14ac:dyDescent="0.3">
      <c r="A513">
        <v>510</v>
      </c>
      <c r="B513" s="3">
        <f t="shared" si="32"/>
        <v>0.17874396135265702</v>
      </c>
      <c r="C513">
        <v>100</v>
      </c>
      <c r="D513" s="3">
        <f t="shared" si="33"/>
        <v>1</v>
      </c>
    </row>
    <row r="514" spans="1:4" x14ac:dyDescent="0.3">
      <c r="A514">
        <v>511</v>
      </c>
      <c r="B514" s="3">
        <f t="shared" si="32"/>
        <v>0.17713365539452497</v>
      </c>
      <c r="C514">
        <v>100</v>
      </c>
      <c r="D514" s="3">
        <f t="shared" si="33"/>
        <v>1</v>
      </c>
    </row>
    <row r="515" spans="1:4" x14ac:dyDescent="0.3">
      <c r="A515">
        <v>512</v>
      </c>
      <c r="B515" s="3">
        <f t="shared" si="32"/>
        <v>0.17552334943639292</v>
      </c>
      <c r="C515">
        <v>100</v>
      </c>
      <c r="D515" s="3">
        <f t="shared" si="33"/>
        <v>1</v>
      </c>
    </row>
    <row r="516" spans="1:4" x14ac:dyDescent="0.3">
      <c r="A516">
        <v>513</v>
      </c>
      <c r="B516" s="3">
        <f t="shared" si="32"/>
        <v>0.17391304347826086</v>
      </c>
      <c r="C516">
        <v>100</v>
      </c>
      <c r="D516" s="3">
        <f t="shared" si="33"/>
        <v>1</v>
      </c>
    </row>
    <row r="517" spans="1:4" x14ac:dyDescent="0.3">
      <c r="A517">
        <v>514</v>
      </c>
      <c r="B517" s="3">
        <f t="shared" ref="B517:B580" si="34">1-A517/621</f>
        <v>0.17230273752012881</v>
      </c>
      <c r="C517">
        <v>100</v>
      </c>
      <c r="D517" s="3">
        <f t="shared" ref="D517:D580" si="35">C517/100</f>
        <v>1</v>
      </c>
    </row>
    <row r="518" spans="1:4" x14ac:dyDescent="0.3">
      <c r="A518">
        <v>515</v>
      </c>
      <c r="B518" s="3">
        <f t="shared" si="34"/>
        <v>0.17069243156199676</v>
      </c>
      <c r="C518">
        <v>100</v>
      </c>
      <c r="D518" s="3">
        <f t="shared" si="35"/>
        <v>1</v>
      </c>
    </row>
    <row r="519" spans="1:4" x14ac:dyDescent="0.3">
      <c r="A519">
        <v>516</v>
      </c>
      <c r="B519" s="3">
        <f t="shared" si="34"/>
        <v>0.16908212560386471</v>
      </c>
      <c r="C519">
        <v>100</v>
      </c>
      <c r="D519" s="3">
        <f t="shared" si="35"/>
        <v>1</v>
      </c>
    </row>
    <row r="520" spans="1:4" x14ac:dyDescent="0.3">
      <c r="A520">
        <v>517</v>
      </c>
      <c r="B520" s="3">
        <f t="shared" si="34"/>
        <v>0.16747181964573266</v>
      </c>
      <c r="C520">
        <v>100</v>
      </c>
      <c r="D520" s="3">
        <f t="shared" si="35"/>
        <v>1</v>
      </c>
    </row>
    <row r="521" spans="1:4" x14ac:dyDescent="0.3">
      <c r="A521">
        <v>518</v>
      </c>
      <c r="B521" s="3">
        <f t="shared" si="34"/>
        <v>0.1658615136876006</v>
      </c>
      <c r="C521">
        <v>100</v>
      </c>
      <c r="D521" s="3">
        <f t="shared" si="35"/>
        <v>1</v>
      </c>
    </row>
    <row r="522" spans="1:4" x14ac:dyDescent="0.3">
      <c r="A522">
        <v>519</v>
      </c>
      <c r="B522" s="3">
        <f t="shared" si="34"/>
        <v>0.16425120772946855</v>
      </c>
      <c r="C522">
        <v>100</v>
      </c>
      <c r="D522" s="3">
        <f t="shared" si="35"/>
        <v>1</v>
      </c>
    </row>
    <row r="523" spans="1:4" x14ac:dyDescent="0.3">
      <c r="A523">
        <v>520</v>
      </c>
      <c r="B523" s="3">
        <f t="shared" si="34"/>
        <v>0.1626409017713365</v>
      </c>
      <c r="C523">
        <v>100</v>
      </c>
      <c r="D523" s="3">
        <f t="shared" si="35"/>
        <v>1</v>
      </c>
    </row>
    <row r="524" spans="1:4" x14ac:dyDescent="0.3">
      <c r="A524">
        <v>521</v>
      </c>
      <c r="B524" s="3">
        <f t="shared" si="34"/>
        <v>0.16103059581320456</v>
      </c>
      <c r="C524">
        <v>100</v>
      </c>
      <c r="D524" s="3">
        <f t="shared" si="35"/>
        <v>1</v>
      </c>
    </row>
    <row r="525" spans="1:4" x14ac:dyDescent="0.3">
      <c r="A525">
        <v>522</v>
      </c>
      <c r="B525" s="3">
        <f t="shared" si="34"/>
        <v>0.15942028985507251</v>
      </c>
      <c r="C525">
        <v>100</v>
      </c>
      <c r="D525" s="3">
        <f t="shared" si="35"/>
        <v>1</v>
      </c>
    </row>
    <row r="526" spans="1:4" x14ac:dyDescent="0.3">
      <c r="A526">
        <v>523</v>
      </c>
      <c r="B526" s="3">
        <f t="shared" si="34"/>
        <v>0.15780998389694045</v>
      </c>
      <c r="C526">
        <v>100</v>
      </c>
      <c r="D526" s="3">
        <f t="shared" si="35"/>
        <v>1</v>
      </c>
    </row>
    <row r="527" spans="1:4" x14ac:dyDescent="0.3">
      <c r="A527">
        <v>524</v>
      </c>
      <c r="B527" s="3">
        <f t="shared" si="34"/>
        <v>0.1561996779388084</v>
      </c>
      <c r="C527">
        <v>100</v>
      </c>
      <c r="D527" s="3">
        <f t="shared" si="35"/>
        <v>1</v>
      </c>
    </row>
    <row r="528" spans="1:4" x14ac:dyDescent="0.3">
      <c r="A528">
        <v>525</v>
      </c>
      <c r="B528" s="3">
        <f t="shared" si="34"/>
        <v>0.15458937198067635</v>
      </c>
      <c r="C528">
        <v>100</v>
      </c>
      <c r="D528" s="3">
        <f t="shared" si="35"/>
        <v>1</v>
      </c>
    </row>
    <row r="529" spans="1:4" x14ac:dyDescent="0.3">
      <c r="A529">
        <v>526</v>
      </c>
      <c r="B529" s="3">
        <f t="shared" si="34"/>
        <v>0.1529790660225443</v>
      </c>
      <c r="C529">
        <v>100</v>
      </c>
      <c r="D529" s="3">
        <f t="shared" si="35"/>
        <v>1</v>
      </c>
    </row>
    <row r="530" spans="1:4" x14ac:dyDescent="0.3">
      <c r="A530">
        <v>527</v>
      </c>
      <c r="B530" s="3">
        <f t="shared" si="34"/>
        <v>0.15136876006441224</v>
      </c>
      <c r="C530">
        <v>100</v>
      </c>
      <c r="D530" s="3">
        <f t="shared" si="35"/>
        <v>1</v>
      </c>
    </row>
    <row r="531" spans="1:4" x14ac:dyDescent="0.3">
      <c r="A531">
        <v>528</v>
      </c>
      <c r="B531" s="3">
        <f t="shared" si="34"/>
        <v>0.14975845410628019</v>
      </c>
      <c r="C531">
        <v>100</v>
      </c>
      <c r="D531" s="3">
        <f t="shared" si="35"/>
        <v>1</v>
      </c>
    </row>
    <row r="532" spans="1:4" x14ac:dyDescent="0.3">
      <c r="A532">
        <v>529</v>
      </c>
      <c r="B532" s="3">
        <f t="shared" si="34"/>
        <v>0.14814814814814814</v>
      </c>
      <c r="C532">
        <v>100</v>
      </c>
      <c r="D532" s="3">
        <f t="shared" si="35"/>
        <v>1</v>
      </c>
    </row>
    <row r="533" spans="1:4" x14ac:dyDescent="0.3">
      <c r="A533">
        <v>530</v>
      </c>
      <c r="B533" s="3">
        <f t="shared" si="34"/>
        <v>0.14653784219001609</v>
      </c>
      <c r="C533">
        <v>100</v>
      </c>
      <c r="D533" s="3">
        <f t="shared" si="35"/>
        <v>1</v>
      </c>
    </row>
    <row r="534" spans="1:4" x14ac:dyDescent="0.3">
      <c r="A534">
        <v>531</v>
      </c>
      <c r="B534" s="3">
        <f t="shared" si="34"/>
        <v>0.14492753623188404</v>
      </c>
      <c r="C534">
        <v>100</v>
      </c>
      <c r="D534" s="3">
        <f t="shared" si="35"/>
        <v>1</v>
      </c>
    </row>
    <row r="535" spans="1:4" x14ac:dyDescent="0.3">
      <c r="A535">
        <v>532</v>
      </c>
      <c r="B535" s="3">
        <f t="shared" si="34"/>
        <v>0.14331723027375198</v>
      </c>
      <c r="C535">
        <v>100</v>
      </c>
      <c r="D535" s="3">
        <f t="shared" si="35"/>
        <v>1</v>
      </c>
    </row>
    <row r="536" spans="1:4" x14ac:dyDescent="0.3">
      <c r="A536">
        <v>533</v>
      </c>
      <c r="B536" s="3">
        <f t="shared" si="34"/>
        <v>0.14170692431561993</v>
      </c>
      <c r="C536">
        <v>100</v>
      </c>
      <c r="D536" s="3">
        <f t="shared" si="35"/>
        <v>1</v>
      </c>
    </row>
    <row r="537" spans="1:4" x14ac:dyDescent="0.3">
      <c r="A537">
        <v>534</v>
      </c>
      <c r="B537" s="3">
        <f t="shared" si="34"/>
        <v>0.14009661835748788</v>
      </c>
      <c r="C537">
        <v>100</v>
      </c>
      <c r="D537" s="3">
        <f t="shared" si="35"/>
        <v>1</v>
      </c>
    </row>
    <row r="538" spans="1:4" x14ac:dyDescent="0.3">
      <c r="A538">
        <v>535</v>
      </c>
      <c r="B538" s="3">
        <f t="shared" si="34"/>
        <v>0.13848631239935583</v>
      </c>
      <c r="C538">
        <v>100</v>
      </c>
      <c r="D538" s="3">
        <f t="shared" si="35"/>
        <v>1</v>
      </c>
    </row>
    <row r="539" spans="1:4" x14ac:dyDescent="0.3">
      <c r="A539">
        <v>536</v>
      </c>
      <c r="B539" s="3">
        <f t="shared" si="34"/>
        <v>0.13687600644122389</v>
      </c>
      <c r="C539">
        <v>100</v>
      </c>
      <c r="D539" s="3">
        <f t="shared" si="35"/>
        <v>1</v>
      </c>
    </row>
    <row r="540" spans="1:4" x14ac:dyDescent="0.3">
      <c r="A540">
        <v>537</v>
      </c>
      <c r="B540" s="3">
        <f t="shared" si="34"/>
        <v>0.13526570048309183</v>
      </c>
      <c r="C540">
        <v>100</v>
      </c>
      <c r="D540" s="3">
        <f t="shared" si="35"/>
        <v>1</v>
      </c>
    </row>
    <row r="541" spans="1:4" x14ac:dyDescent="0.3">
      <c r="A541">
        <v>538</v>
      </c>
      <c r="B541" s="3">
        <f t="shared" si="34"/>
        <v>0.13365539452495978</v>
      </c>
      <c r="C541">
        <v>100</v>
      </c>
      <c r="D541" s="3">
        <f t="shared" si="35"/>
        <v>1</v>
      </c>
    </row>
    <row r="542" spans="1:4" x14ac:dyDescent="0.3">
      <c r="A542">
        <v>539</v>
      </c>
      <c r="B542" s="3">
        <f t="shared" si="34"/>
        <v>0.13204508856682773</v>
      </c>
      <c r="C542">
        <v>100</v>
      </c>
      <c r="D542" s="3">
        <f t="shared" si="35"/>
        <v>1</v>
      </c>
    </row>
    <row r="543" spans="1:4" x14ac:dyDescent="0.3">
      <c r="A543">
        <v>540</v>
      </c>
      <c r="B543" s="3">
        <f t="shared" si="34"/>
        <v>0.13043478260869568</v>
      </c>
      <c r="C543">
        <v>100</v>
      </c>
      <c r="D543" s="3">
        <f t="shared" si="35"/>
        <v>1</v>
      </c>
    </row>
    <row r="544" spans="1:4" x14ac:dyDescent="0.3">
      <c r="A544">
        <v>541</v>
      </c>
      <c r="B544" s="3">
        <f t="shared" si="34"/>
        <v>0.12882447665056362</v>
      </c>
      <c r="C544">
        <v>100</v>
      </c>
      <c r="D544" s="3">
        <f t="shared" si="35"/>
        <v>1</v>
      </c>
    </row>
    <row r="545" spans="1:4" x14ac:dyDescent="0.3">
      <c r="A545">
        <v>542</v>
      </c>
      <c r="B545" s="3">
        <f t="shared" si="34"/>
        <v>0.12721417069243157</v>
      </c>
      <c r="C545">
        <v>100</v>
      </c>
      <c r="D545" s="3">
        <f t="shared" si="35"/>
        <v>1</v>
      </c>
    </row>
    <row r="546" spans="1:4" x14ac:dyDescent="0.3">
      <c r="A546">
        <v>543</v>
      </c>
      <c r="B546" s="3">
        <f t="shared" si="34"/>
        <v>0.12560386473429952</v>
      </c>
      <c r="C546">
        <v>100</v>
      </c>
      <c r="D546" s="3">
        <f t="shared" si="35"/>
        <v>1</v>
      </c>
    </row>
    <row r="547" spans="1:4" x14ac:dyDescent="0.3">
      <c r="A547">
        <v>544</v>
      </c>
      <c r="B547" s="3">
        <f t="shared" si="34"/>
        <v>0.12399355877616747</v>
      </c>
      <c r="C547">
        <v>100</v>
      </c>
      <c r="D547" s="3">
        <f t="shared" si="35"/>
        <v>1</v>
      </c>
    </row>
    <row r="548" spans="1:4" x14ac:dyDescent="0.3">
      <c r="A548">
        <v>545</v>
      </c>
      <c r="B548" s="3">
        <f t="shared" si="34"/>
        <v>0.12238325281803542</v>
      </c>
      <c r="C548">
        <v>100</v>
      </c>
      <c r="D548" s="3">
        <f t="shared" si="35"/>
        <v>1</v>
      </c>
    </row>
    <row r="549" spans="1:4" x14ac:dyDescent="0.3">
      <c r="A549">
        <v>546</v>
      </c>
      <c r="B549" s="3">
        <f t="shared" si="34"/>
        <v>0.12077294685990336</v>
      </c>
      <c r="C549">
        <v>100</v>
      </c>
      <c r="D549" s="3">
        <f t="shared" si="35"/>
        <v>1</v>
      </c>
    </row>
    <row r="550" spans="1:4" x14ac:dyDescent="0.3">
      <c r="A550">
        <v>547</v>
      </c>
      <c r="B550" s="3">
        <f t="shared" si="34"/>
        <v>0.11916264090177131</v>
      </c>
      <c r="C550">
        <v>100</v>
      </c>
      <c r="D550" s="3">
        <f t="shared" si="35"/>
        <v>1</v>
      </c>
    </row>
    <row r="551" spans="1:4" x14ac:dyDescent="0.3">
      <c r="A551">
        <v>548</v>
      </c>
      <c r="B551" s="3">
        <f t="shared" si="34"/>
        <v>0.11755233494363926</v>
      </c>
      <c r="C551">
        <v>100</v>
      </c>
      <c r="D551" s="3">
        <f t="shared" si="35"/>
        <v>1</v>
      </c>
    </row>
    <row r="552" spans="1:4" x14ac:dyDescent="0.3">
      <c r="A552">
        <v>549</v>
      </c>
      <c r="B552" s="3">
        <f t="shared" si="34"/>
        <v>0.11594202898550721</v>
      </c>
      <c r="C552">
        <v>100</v>
      </c>
      <c r="D552" s="3">
        <f t="shared" si="35"/>
        <v>1</v>
      </c>
    </row>
    <row r="553" spans="1:4" x14ac:dyDescent="0.3">
      <c r="A553">
        <v>550</v>
      </c>
      <c r="B553" s="3">
        <f t="shared" si="34"/>
        <v>0.11433172302737515</v>
      </c>
      <c r="C553">
        <v>100</v>
      </c>
      <c r="D553" s="3">
        <f t="shared" si="35"/>
        <v>1</v>
      </c>
    </row>
    <row r="554" spans="1:4" x14ac:dyDescent="0.3">
      <c r="A554">
        <v>551</v>
      </c>
      <c r="B554" s="3">
        <f t="shared" si="34"/>
        <v>0.1127214170692431</v>
      </c>
      <c r="C554">
        <v>100</v>
      </c>
      <c r="D554" s="3">
        <f t="shared" si="35"/>
        <v>1</v>
      </c>
    </row>
    <row r="555" spans="1:4" x14ac:dyDescent="0.3">
      <c r="A555">
        <v>552</v>
      </c>
      <c r="B555" s="3">
        <f t="shared" si="34"/>
        <v>0.11111111111111116</v>
      </c>
      <c r="C555">
        <v>100</v>
      </c>
      <c r="D555" s="3">
        <f t="shared" si="35"/>
        <v>1</v>
      </c>
    </row>
    <row r="556" spans="1:4" x14ac:dyDescent="0.3">
      <c r="A556">
        <v>553</v>
      </c>
      <c r="B556" s="3">
        <f t="shared" si="34"/>
        <v>0.10950080515297911</v>
      </c>
      <c r="C556">
        <v>100</v>
      </c>
      <c r="D556" s="3">
        <f t="shared" si="35"/>
        <v>1</v>
      </c>
    </row>
    <row r="557" spans="1:4" x14ac:dyDescent="0.3">
      <c r="A557">
        <v>554</v>
      </c>
      <c r="B557" s="3">
        <f t="shared" si="34"/>
        <v>0.10789049919484706</v>
      </c>
      <c r="C557">
        <v>100</v>
      </c>
      <c r="D557" s="3">
        <f t="shared" si="35"/>
        <v>1</v>
      </c>
    </row>
    <row r="558" spans="1:4" x14ac:dyDescent="0.3">
      <c r="A558">
        <v>555</v>
      </c>
      <c r="B558" s="3">
        <f t="shared" si="34"/>
        <v>0.106280193236715</v>
      </c>
      <c r="C558">
        <v>100</v>
      </c>
      <c r="D558" s="3">
        <f t="shared" si="35"/>
        <v>1</v>
      </c>
    </row>
    <row r="559" spans="1:4" x14ac:dyDescent="0.3">
      <c r="A559">
        <v>556</v>
      </c>
      <c r="B559" s="3">
        <f t="shared" si="34"/>
        <v>0.10466988727858295</v>
      </c>
      <c r="C559">
        <v>100</v>
      </c>
      <c r="D559" s="3">
        <f t="shared" si="35"/>
        <v>1</v>
      </c>
    </row>
    <row r="560" spans="1:4" x14ac:dyDescent="0.3">
      <c r="A560">
        <v>557</v>
      </c>
      <c r="B560" s="3">
        <f t="shared" si="34"/>
        <v>0.1030595813204509</v>
      </c>
      <c r="C560">
        <v>100</v>
      </c>
      <c r="D560" s="3">
        <f t="shared" si="35"/>
        <v>1</v>
      </c>
    </row>
    <row r="561" spans="1:4" x14ac:dyDescent="0.3">
      <c r="A561">
        <v>558</v>
      </c>
      <c r="B561" s="3">
        <f t="shared" si="34"/>
        <v>0.10144927536231885</v>
      </c>
      <c r="C561">
        <v>100</v>
      </c>
      <c r="D561" s="3">
        <f t="shared" si="35"/>
        <v>1</v>
      </c>
    </row>
    <row r="562" spans="1:4" x14ac:dyDescent="0.3">
      <c r="A562">
        <v>559</v>
      </c>
      <c r="B562" s="3">
        <f t="shared" si="34"/>
        <v>9.9838969404186795E-2</v>
      </c>
      <c r="C562">
        <v>100</v>
      </c>
      <c r="D562" s="3">
        <f t="shared" si="35"/>
        <v>1</v>
      </c>
    </row>
    <row r="563" spans="1:4" x14ac:dyDescent="0.3">
      <c r="A563">
        <v>560</v>
      </c>
      <c r="B563" s="3">
        <f t="shared" si="34"/>
        <v>9.8228663446054743E-2</v>
      </c>
      <c r="C563">
        <v>100</v>
      </c>
      <c r="D563" s="3">
        <f t="shared" si="35"/>
        <v>1</v>
      </c>
    </row>
    <row r="564" spans="1:4" x14ac:dyDescent="0.3">
      <c r="A564">
        <v>561</v>
      </c>
      <c r="B564" s="3">
        <f t="shared" si="34"/>
        <v>9.661835748792269E-2</v>
      </c>
      <c r="C564">
        <v>100</v>
      </c>
      <c r="D564" s="3">
        <f t="shared" si="35"/>
        <v>1</v>
      </c>
    </row>
    <row r="565" spans="1:4" x14ac:dyDescent="0.3">
      <c r="A565">
        <v>562</v>
      </c>
      <c r="B565" s="3">
        <f t="shared" si="34"/>
        <v>9.5008051529790638E-2</v>
      </c>
      <c r="C565">
        <v>100</v>
      </c>
      <c r="D565" s="3">
        <f t="shared" si="35"/>
        <v>1</v>
      </c>
    </row>
    <row r="566" spans="1:4" x14ac:dyDescent="0.3">
      <c r="A566">
        <v>563</v>
      </c>
      <c r="B566" s="3">
        <f t="shared" si="34"/>
        <v>9.3397745571658586E-2</v>
      </c>
      <c r="C566">
        <v>100</v>
      </c>
      <c r="D566" s="3">
        <f t="shared" si="35"/>
        <v>1</v>
      </c>
    </row>
    <row r="567" spans="1:4" x14ac:dyDescent="0.3">
      <c r="A567">
        <v>564</v>
      </c>
      <c r="B567" s="3">
        <f t="shared" si="34"/>
        <v>9.1787439613526534E-2</v>
      </c>
      <c r="C567">
        <v>100</v>
      </c>
      <c r="D567" s="3">
        <f t="shared" si="35"/>
        <v>1</v>
      </c>
    </row>
    <row r="568" spans="1:4" x14ac:dyDescent="0.3">
      <c r="A568">
        <v>565</v>
      </c>
      <c r="B568" s="3">
        <f t="shared" si="34"/>
        <v>9.0177133655394481E-2</v>
      </c>
      <c r="C568">
        <v>100</v>
      </c>
      <c r="D568" s="3">
        <f t="shared" si="35"/>
        <v>1</v>
      </c>
    </row>
    <row r="569" spans="1:4" x14ac:dyDescent="0.3">
      <c r="A569">
        <v>566</v>
      </c>
      <c r="B569" s="3">
        <f t="shared" si="34"/>
        <v>8.8566827697262429E-2</v>
      </c>
      <c r="C569">
        <v>100</v>
      </c>
      <c r="D569" s="3">
        <f t="shared" si="35"/>
        <v>1</v>
      </c>
    </row>
    <row r="570" spans="1:4" x14ac:dyDescent="0.3">
      <c r="A570">
        <v>567</v>
      </c>
      <c r="B570" s="3">
        <f t="shared" si="34"/>
        <v>8.6956521739130488E-2</v>
      </c>
      <c r="C570">
        <v>100</v>
      </c>
      <c r="D570" s="3">
        <f t="shared" si="35"/>
        <v>1</v>
      </c>
    </row>
    <row r="571" spans="1:4" x14ac:dyDescent="0.3">
      <c r="A571">
        <v>568</v>
      </c>
      <c r="B571" s="3">
        <f t="shared" si="34"/>
        <v>8.5346215780998436E-2</v>
      </c>
      <c r="C571">
        <v>100</v>
      </c>
      <c r="D571" s="3">
        <f t="shared" si="35"/>
        <v>1</v>
      </c>
    </row>
    <row r="572" spans="1:4" x14ac:dyDescent="0.3">
      <c r="A572">
        <v>569</v>
      </c>
      <c r="B572" s="3">
        <f t="shared" si="34"/>
        <v>8.3735909822866383E-2</v>
      </c>
      <c r="C572">
        <v>100</v>
      </c>
      <c r="D572" s="3">
        <f t="shared" si="35"/>
        <v>1</v>
      </c>
    </row>
    <row r="573" spans="1:4" x14ac:dyDescent="0.3">
      <c r="A573">
        <v>570</v>
      </c>
      <c r="B573" s="3">
        <f t="shared" si="34"/>
        <v>8.2125603864734331E-2</v>
      </c>
      <c r="C573">
        <v>100</v>
      </c>
      <c r="D573" s="3">
        <f t="shared" si="35"/>
        <v>1</v>
      </c>
    </row>
    <row r="574" spans="1:4" x14ac:dyDescent="0.3">
      <c r="A574">
        <v>571</v>
      </c>
      <c r="B574" s="3">
        <f t="shared" si="34"/>
        <v>8.0515297906602279E-2</v>
      </c>
      <c r="C574">
        <v>100</v>
      </c>
      <c r="D574" s="3">
        <f t="shared" si="35"/>
        <v>1</v>
      </c>
    </row>
    <row r="575" spans="1:4" x14ac:dyDescent="0.3">
      <c r="A575">
        <v>572</v>
      </c>
      <c r="B575" s="3">
        <f t="shared" si="34"/>
        <v>7.8904991948470227E-2</v>
      </c>
      <c r="C575">
        <v>100</v>
      </c>
      <c r="D575" s="3">
        <f t="shared" si="35"/>
        <v>1</v>
      </c>
    </row>
    <row r="576" spans="1:4" x14ac:dyDescent="0.3">
      <c r="A576">
        <v>573</v>
      </c>
      <c r="B576" s="3">
        <f t="shared" si="34"/>
        <v>7.7294685990338174E-2</v>
      </c>
      <c r="C576">
        <v>100</v>
      </c>
      <c r="D576" s="3">
        <f t="shared" si="35"/>
        <v>1</v>
      </c>
    </row>
    <row r="577" spans="1:4" x14ac:dyDescent="0.3">
      <c r="A577">
        <v>574</v>
      </c>
      <c r="B577" s="3">
        <f t="shared" si="34"/>
        <v>7.5684380032206122E-2</v>
      </c>
      <c r="C577">
        <v>100</v>
      </c>
      <c r="D577" s="3">
        <f t="shared" si="35"/>
        <v>1</v>
      </c>
    </row>
    <row r="578" spans="1:4" x14ac:dyDescent="0.3">
      <c r="A578">
        <v>575</v>
      </c>
      <c r="B578" s="3">
        <f t="shared" si="34"/>
        <v>7.407407407407407E-2</v>
      </c>
      <c r="C578">
        <v>100</v>
      </c>
      <c r="D578" s="3">
        <f t="shared" si="35"/>
        <v>1</v>
      </c>
    </row>
    <row r="579" spans="1:4" x14ac:dyDescent="0.3">
      <c r="A579">
        <v>576</v>
      </c>
      <c r="B579" s="3">
        <f t="shared" si="34"/>
        <v>7.2463768115942018E-2</v>
      </c>
      <c r="C579">
        <v>100</v>
      </c>
      <c r="D579" s="3">
        <f t="shared" si="35"/>
        <v>1</v>
      </c>
    </row>
    <row r="580" spans="1:4" x14ac:dyDescent="0.3">
      <c r="A580">
        <v>577</v>
      </c>
      <c r="B580" s="3">
        <f t="shared" si="34"/>
        <v>7.0853462157809965E-2</v>
      </c>
      <c r="C580">
        <v>100</v>
      </c>
      <c r="D580" s="3">
        <f t="shared" si="35"/>
        <v>1</v>
      </c>
    </row>
    <row r="581" spans="1:4" x14ac:dyDescent="0.3">
      <c r="A581">
        <v>578</v>
      </c>
      <c r="B581" s="3">
        <f t="shared" ref="B581:B624" si="36">1-A581/621</f>
        <v>6.9243156199677913E-2</v>
      </c>
      <c r="C581">
        <v>100</v>
      </c>
      <c r="D581" s="3">
        <f t="shared" ref="D581:D624" si="37">C581/100</f>
        <v>1</v>
      </c>
    </row>
    <row r="582" spans="1:4" x14ac:dyDescent="0.3">
      <c r="A582">
        <v>579</v>
      </c>
      <c r="B582" s="3">
        <f t="shared" si="36"/>
        <v>6.7632850241545861E-2</v>
      </c>
      <c r="C582">
        <v>100</v>
      </c>
      <c r="D582" s="3">
        <f t="shared" si="37"/>
        <v>1</v>
      </c>
    </row>
    <row r="583" spans="1:4" x14ac:dyDescent="0.3">
      <c r="A583">
        <v>580</v>
      </c>
      <c r="B583" s="3">
        <f t="shared" si="36"/>
        <v>6.6022544283413809E-2</v>
      </c>
      <c r="C583">
        <v>100</v>
      </c>
      <c r="D583" s="3">
        <f t="shared" si="37"/>
        <v>1</v>
      </c>
    </row>
    <row r="584" spans="1:4" x14ac:dyDescent="0.3">
      <c r="A584">
        <v>581</v>
      </c>
      <c r="B584" s="3">
        <f t="shared" si="36"/>
        <v>6.4412238325281757E-2</v>
      </c>
      <c r="C584">
        <v>100</v>
      </c>
      <c r="D584" s="3">
        <f t="shared" si="37"/>
        <v>1</v>
      </c>
    </row>
    <row r="585" spans="1:4" x14ac:dyDescent="0.3">
      <c r="A585">
        <v>582</v>
      </c>
      <c r="B585" s="3">
        <f t="shared" si="36"/>
        <v>6.2801932367149704E-2</v>
      </c>
      <c r="C585">
        <v>100</v>
      </c>
      <c r="D585" s="3">
        <f t="shared" si="37"/>
        <v>1</v>
      </c>
    </row>
    <row r="586" spans="1:4" x14ac:dyDescent="0.3">
      <c r="A586">
        <v>583</v>
      </c>
      <c r="B586" s="3">
        <f t="shared" si="36"/>
        <v>6.1191626409017763E-2</v>
      </c>
      <c r="C586">
        <v>100</v>
      </c>
      <c r="D586" s="3">
        <f t="shared" si="37"/>
        <v>1</v>
      </c>
    </row>
    <row r="587" spans="1:4" x14ac:dyDescent="0.3">
      <c r="A587">
        <v>584</v>
      </c>
      <c r="B587" s="3">
        <f t="shared" si="36"/>
        <v>5.9581320450885711E-2</v>
      </c>
      <c r="C587">
        <v>100</v>
      </c>
      <c r="D587" s="3">
        <f t="shared" si="37"/>
        <v>1</v>
      </c>
    </row>
    <row r="588" spans="1:4" x14ac:dyDescent="0.3">
      <c r="A588">
        <v>585</v>
      </c>
      <c r="B588" s="3">
        <f t="shared" si="36"/>
        <v>5.7971014492753659E-2</v>
      </c>
      <c r="C588">
        <v>100</v>
      </c>
      <c r="D588" s="3">
        <f t="shared" si="37"/>
        <v>1</v>
      </c>
    </row>
    <row r="589" spans="1:4" x14ac:dyDescent="0.3">
      <c r="A589">
        <v>586</v>
      </c>
      <c r="B589" s="3">
        <f t="shared" si="36"/>
        <v>5.6360708534621606E-2</v>
      </c>
      <c r="C589">
        <v>100</v>
      </c>
      <c r="D589" s="3">
        <f t="shared" si="37"/>
        <v>1</v>
      </c>
    </row>
    <row r="590" spans="1:4" x14ac:dyDescent="0.3">
      <c r="A590">
        <v>587</v>
      </c>
      <c r="B590" s="3">
        <f t="shared" si="36"/>
        <v>5.4750402576489554E-2</v>
      </c>
      <c r="C590">
        <v>100</v>
      </c>
      <c r="D590" s="3">
        <f t="shared" si="37"/>
        <v>1</v>
      </c>
    </row>
    <row r="591" spans="1:4" x14ac:dyDescent="0.3">
      <c r="A591">
        <v>588</v>
      </c>
      <c r="B591" s="3">
        <f t="shared" si="36"/>
        <v>5.3140096618357502E-2</v>
      </c>
      <c r="C591">
        <v>100</v>
      </c>
      <c r="D591" s="3">
        <f t="shared" si="37"/>
        <v>1</v>
      </c>
    </row>
    <row r="592" spans="1:4" x14ac:dyDescent="0.3">
      <c r="A592">
        <v>589</v>
      </c>
      <c r="B592" s="3">
        <f t="shared" si="36"/>
        <v>5.152979066022545E-2</v>
      </c>
      <c r="C592">
        <v>100</v>
      </c>
      <c r="D592" s="3">
        <f t="shared" si="37"/>
        <v>1</v>
      </c>
    </row>
    <row r="593" spans="1:4" x14ac:dyDescent="0.3">
      <c r="A593">
        <v>590</v>
      </c>
      <c r="B593" s="3">
        <f t="shared" si="36"/>
        <v>4.9919484702093397E-2</v>
      </c>
      <c r="C593">
        <v>100</v>
      </c>
      <c r="D593" s="3">
        <f t="shared" si="37"/>
        <v>1</v>
      </c>
    </row>
    <row r="594" spans="1:4" x14ac:dyDescent="0.3">
      <c r="A594">
        <v>591</v>
      </c>
      <c r="B594" s="3">
        <f t="shared" si="36"/>
        <v>4.8309178743961345E-2</v>
      </c>
      <c r="C594">
        <v>100</v>
      </c>
      <c r="D594" s="3">
        <f t="shared" si="37"/>
        <v>1</v>
      </c>
    </row>
    <row r="595" spans="1:4" x14ac:dyDescent="0.3">
      <c r="A595">
        <v>592</v>
      </c>
      <c r="B595" s="3">
        <f t="shared" si="36"/>
        <v>4.6698872785829293E-2</v>
      </c>
      <c r="C595">
        <v>100</v>
      </c>
      <c r="D595" s="3">
        <f t="shared" si="37"/>
        <v>1</v>
      </c>
    </row>
    <row r="596" spans="1:4" x14ac:dyDescent="0.3">
      <c r="A596">
        <v>593</v>
      </c>
      <c r="B596" s="3">
        <f t="shared" si="36"/>
        <v>4.5088566827697241E-2</v>
      </c>
      <c r="C596">
        <v>100</v>
      </c>
      <c r="D596" s="3">
        <f t="shared" si="37"/>
        <v>1</v>
      </c>
    </row>
    <row r="597" spans="1:4" x14ac:dyDescent="0.3">
      <c r="A597">
        <v>594</v>
      </c>
      <c r="B597" s="3">
        <f t="shared" si="36"/>
        <v>4.3478260869565188E-2</v>
      </c>
      <c r="C597">
        <v>100</v>
      </c>
      <c r="D597" s="3">
        <f t="shared" si="37"/>
        <v>1</v>
      </c>
    </row>
    <row r="598" spans="1:4" x14ac:dyDescent="0.3">
      <c r="A598">
        <v>595</v>
      </c>
      <c r="B598" s="3">
        <f t="shared" si="36"/>
        <v>4.1867954911433136E-2</v>
      </c>
      <c r="C598">
        <v>100</v>
      </c>
      <c r="D598" s="3">
        <f t="shared" si="37"/>
        <v>1</v>
      </c>
    </row>
    <row r="599" spans="1:4" x14ac:dyDescent="0.3">
      <c r="A599">
        <v>596</v>
      </c>
      <c r="B599" s="3">
        <f t="shared" si="36"/>
        <v>4.0257648953301084E-2</v>
      </c>
      <c r="C599">
        <v>100</v>
      </c>
      <c r="D599" s="3">
        <f t="shared" si="37"/>
        <v>1</v>
      </c>
    </row>
    <row r="600" spans="1:4" x14ac:dyDescent="0.3">
      <c r="A600">
        <v>597</v>
      </c>
      <c r="B600" s="3">
        <f t="shared" si="36"/>
        <v>3.8647342995169032E-2</v>
      </c>
      <c r="C600">
        <v>100</v>
      </c>
      <c r="D600" s="3">
        <f t="shared" si="37"/>
        <v>1</v>
      </c>
    </row>
    <row r="601" spans="1:4" x14ac:dyDescent="0.3">
      <c r="A601">
        <v>598</v>
      </c>
      <c r="B601" s="3">
        <f t="shared" si="36"/>
        <v>3.703703703703709E-2</v>
      </c>
      <c r="C601">
        <v>100</v>
      </c>
      <c r="D601" s="3">
        <f t="shared" si="37"/>
        <v>1</v>
      </c>
    </row>
    <row r="602" spans="1:4" x14ac:dyDescent="0.3">
      <c r="A602">
        <v>599</v>
      </c>
      <c r="B602" s="3">
        <f t="shared" si="36"/>
        <v>3.5426731078905038E-2</v>
      </c>
      <c r="C602">
        <v>100</v>
      </c>
      <c r="D602" s="3">
        <f t="shared" si="37"/>
        <v>1</v>
      </c>
    </row>
    <row r="603" spans="1:4" x14ac:dyDescent="0.3">
      <c r="A603">
        <v>600</v>
      </c>
      <c r="B603" s="3">
        <f t="shared" si="36"/>
        <v>3.3816425120772986E-2</v>
      </c>
      <c r="C603">
        <v>100</v>
      </c>
      <c r="D603" s="3">
        <f t="shared" si="37"/>
        <v>1</v>
      </c>
    </row>
    <row r="604" spans="1:4" x14ac:dyDescent="0.3">
      <c r="A604">
        <v>601</v>
      </c>
      <c r="B604" s="3">
        <f t="shared" si="36"/>
        <v>3.2206119162640934E-2</v>
      </c>
      <c r="C604">
        <v>100</v>
      </c>
      <c r="D604" s="3">
        <f t="shared" si="37"/>
        <v>1</v>
      </c>
    </row>
    <row r="605" spans="1:4" x14ac:dyDescent="0.3">
      <c r="A605">
        <v>602</v>
      </c>
      <c r="B605" s="3">
        <f t="shared" si="36"/>
        <v>3.0595813204508882E-2</v>
      </c>
      <c r="C605">
        <v>100</v>
      </c>
      <c r="D605" s="3">
        <f t="shared" si="37"/>
        <v>1</v>
      </c>
    </row>
    <row r="606" spans="1:4" x14ac:dyDescent="0.3">
      <c r="A606">
        <v>603</v>
      </c>
      <c r="B606" s="3">
        <f t="shared" si="36"/>
        <v>2.8985507246376829E-2</v>
      </c>
      <c r="C606">
        <v>100</v>
      </c>
      <c r="D606" s="3">
        <f t="shared" si="37"/>
        <v>1</v>
      </c>
    </row>
    <row r="607" spans="1:4" x14ac:dyDescent="0.3">
      <c r="A607">
        <v>604</v>
      </c>
      <c r="B607" s="3">
        <f t="shared" si="36"/>
        <v>2.7375201288244777E-2</v>
      </c>
      <c r="C607">
        <v>100</v>
      </c>
      <c r="D607" s="3">
        <f t="shared" si="37"/>
        <v>1</v>
      </c>
    </row>
    <row r="608" spans="1:4" x14ac:dyDescent="0.3">
      <c r="A608">
        <v>605</v>
      </c>
      <c r="B608" s="3">
        <f t="shared" si="36"/>
        <v>2.5764895330112725E-2</v>
      </c>
      <c r="C608">
        <v>100</v>
      </c>
      <c r="D608" s="3">
        <f t="shared" si="37"/>
        <v>1</v>
      </c>
    </row>
    <row r="609" spans="1:4" x14ac:dyDescent="0.3">
      <c r="A609">
        <v>606</v>
      </c>
      <c r="B609" s="3">
        <f t="shared" si="36"/>
        <v>2.4154589371980673E-2</v>
      </c>
      <c r="C609">
        <v>100</v>
      </c>
      <c r="D609" s="3">
        <f t="shared" si="37"/>
        <v>1</v>
      </c>
    </row>
    <row r="610" spans="1:4" x14ac:dyDescent="0.3">
      <c r="A610">
        <v>607</v>
      </c>
      <c r="B610" s="3">
        <f t="shared" si="36"/>
        <v>2.254428341384862E-2</v>
      </c>
      <c r="C610">
        <v>100</v>
      </c>
      <c r="D610" s="3">
        <f t="shared" si="37"/>
        <v>1</v>
      </c>
    </row>
    <row r="611" spans="1:4" x14ac:dyDescent="0.3">
      <c r="A611">
        <v>608</v>
      </c>
      <c r="B611" s="3">
        <f t="shared" si="36"/>
        <v>2.0933977455716568E-2</v>
      </c>
      <c r="C611">
        <v>100</v>
      </c>
      <c r="D611" s="3">
        <f t="shared" si="37"/>
        <v>1</v>
      </c>
    </row>
    <row r="612" spans="1:4" x14ac:dyDescent="0.3">
      <c r="A612">
        <v>609</v>
      </c>
      <c r="B612" s="3">
        <f t="shared" si="36"/>
        <v>1.9323671497584516E-2</v>
      </c>
      <c r="C612">
        <v>100</v>
      </c>
      <c r="D612" s="3">
        <f t="shared" si="37"/>
        <v>1</v>
      </c>
    </row>
    <row r="613" spans="1:4" x14ac:dyDescent="0.3">
      <c r="A613">
        <v>610</v>
      </c>
      <c r="B613" s="3">
        <f t="shared" si="36"/>
        <v>1.7713365539452464E-2</v>
      </c>
      <c r="C613">
        <v>100</v>
      </c>
      <c r="D613" s="3">
        <f t="shared" si="37"/>
        <v>1</v>
      </c>
    </row>
    <row r="614" spans="1:4" x14ac:dyDescent="0.3">
      <c r="A614">
        <v>611</v>
      </c>
      <c r="B614" s="3">
        <f t="shared" si="36"/>
        <v>1.6103059581320411E-2</v>
      </c>
      <c r="C614">
        <v>100</v>
      </c>
      <c r="D614" s="3">
        <f t="shared" si="37"/>
        <v>1</v>
      </c>
    </row>
    <row r="615" spans="1:4" x14ac:dyDescent="0.3">
      <c r="A615">
        <v>612</v>
      </c>
      <c r="B615" s="3">
        <f t="shared" si="36"/>
        <v>1.4492753623188359E-2</v>
      </c>
      <c r="C615">
        <v>100</v>
      </c>
      <c r="D615" s="3">
        <f t="shared" si="37"/>
        <v>1</v>
      </c>
    </row>
    <row r="616" spans="1:4" x14ac:dyDescent="0.3">
      <c r="A616">
        <v>613</v>
      </c>
      <c r="B616" s="3">
        <f t="shared" si="36"/>
        <v>1.2882447665056307E-2</v>
      </c>
      <c r="C616">
        <v>100</v>
      </c>
      <c r="D616" s="3">
        <f t="shared" si="37"/>
        <v>1</v>
      </c>
    </row>
    <row r="617" spans="1:4" x14ac:dyDescent="0.3">
      <c r="A617">
        <v>614</v>
      </c>
      <c r="B617" s="3">
        <f t="shared" si="36"/>
        <v>1.1272141706924366E-2</v>
      </c>
      <c r="C617">
        <v>100</v>
      </c>
      <c r="D617" s="3">
        <f t="shared" si="37"/>
        <v>1</v>
      </c>
    </row>
    <row r="618" spans="1:4" x14ac:dyDescent="0.3">
      <c r="A618">
        <v>615</v>
      </c>
      <c r="B618" s="3">
        <f t="shared" si="36"/>
        <v>9.6618357487923134E-3</v>
      </c>
      <c r="C618">
        <v>100</v>
      </c>
      <c r="D618" s="3">
        <f t="shared" si="37"/>
        <v>1</v>
      </c>
    </row>
    <row r="619" spans="1:4" x14ac:dyDescent="0.3">
      <c r="A619">
        <v>616</v>
      </c>
      <c r="B619" s="3">
        <f t="shared" si="36"/>
        <v>8.0515297906602612E-3</v>
      </c>
      <c r="C619">
        <v>100</v>
      </c>
      <c r="D619" s="3">
        <f t="shared" si="37"/>
        <v>1</v>
      </c>
    </row>
    <row r="620" spans="1:4" x14ac:dyDescent="0.3">
      <c r="A620">
        <v>617</v>
      </c>
      <c r="B620" s="3">
        <f t="shared" si="36"/>
        <v>6.441223832528209E-3</v>
      </c>
      <c r="C620">
        <v>100</v>
      </c>
      <c r="D620" s="3">
        <f t="shared" si="37"/>
        <v>1</v>
      </c>
    </row>
    <row r="621" spans="1:4" x14ac:dyDescent="0.3">
      <c r="A621">
        <v>618</v>
      </c>
      <c r="B621" s="3">
        <f t="shared" si="36"/>
        <v>4.8309178743961567E-3</v>
      </c>
      <c r="C621">
        <v>100</v>
      </c>
      <c r="D621" s="3">
        <f t="shared" si="37"/>
        <v>1</v>
      </c>
    </row>
    <row r="622" spans="1:4" x14ac:dyDescent="0.3">
      <c r="A622">
        <v>619</v>
      </c>
      <c r="B622" s="3">
        <f t="shared" si="36"/>
        <v>3.2206119162641045E-3</v>
      </c>
      <c r="C622">
        <v>100</v>
      </c>
      <c r="D622" s="3">
        <f t="shared" si="37"/>
        <v>1</v>
      </c>
    </row>
    <row r="623" spans="1:4" x14ac:dyDescent="0.3">
      <c r="A623">
        <v>620</v>
      </c>
      <c r="B623" s="3">
        <f t="shared" si="36"/>
        <v>1.6103059581320522E-3</v>
      </c>
      <c r="C623">
        <v>100</v>
      </c>
      <c r="D623" s="3">
        <f t="shared" si="37"/>
        <v>1</v>
      </c>
    </row>
    <row r="624" spans="1:4" x14ac:dyDescent="0.3">
      <c r="A624">
        <v>621</v>
      </c>
      <c r="B624" s="3">
        <f t="shared" si="36"/>
        <v>0</v>
      </c>
      <c r="C624">
        <v>100</v>
      </c>
      <c r="D624" s="3">
        <f t="shared" si="37"/>
        <v>1</v>
      </c>
    </row>
  </sheetData>
  <sortState xmlns:xlrd2="http://schemas.microsoft.com/office/spreadsheetml/2017/richdata2" ref="C4:C624">
    <sortCondition ref="C4:C624"/>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ITS Research UDOT Survey_Januar</vt:lpstr>
      <vt:lpstr>Vlookup tables</vt:lpstr>
      <vt:lpstr>Survey completion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Hill</dc:creator>
  <cp:lastModifiedBy>Adam Hill</cp:lastModifiedBy>
  <dcterms:created xsi:type="dcterms:W3CDTF">2023-04-26T17:19:45Z</dcterms:created>
  <dcterms:modified xsi:type="dcterms:W3CDTF">2023-05-15T23:57:02Z</dcterms:modified>
</cp:coreProperties>
</file>